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codeName="ThisWorkbook"/>
  <xr:revisionPtr revIDLastSave="12" documentId="8_{3F9CEAAF-F3A6-4860-946C-9AC58446CE9F}" xr6:coauthVersionLast="47" xr6:coauthVersionMax="47" xr10:uidLastSave="{2CA150F3-84BD-4D5C-BECB-63444FA7F984}"/>
  <bookViews>
    <workbookView xWindow="-110" yWindow="-110" windowWidth="19420" windowHeight="11500" tabRatio="925" xr2:uid="{00000000-000D-0000-FFFF-FFFF00000000}"/>
  </bookViews>
  <sheets>
    <sheet name="Introduction" sheetId="20" r:id="rId1"/>
    <sheet name="Index" sheetId="25" r:id="rId2"/>
    <sheet name="Monthly potash prices" sheetId="23" r:id="rId3"/>
    <sheet name="Monthly average potash prices" sheetId="26" r:id="rId4"/>
    <sheet name="Quarterly potash prices" sheetId="27" r:id="rId5"/>
    <sheet name="Monthly MOP imports" sheetId="34" r:id="rId6"/>
    <sheet name="Monthly MOP exports" sheetId="35" r:id="rId7"/>
    <sheet name="Monthly SOP imports" sheetId="36" r:id="rId8"/>
    <sheet name="Monthly SOP exports" sheetId="37" r:id="rId9"/>
    <sheet name="Monthly NOP imports" sheetId="38" r:id="rId10"/>
    <sheet name="Monthly NOP exports" sheetId="39" r:id="rId11"/>
    <sheet name="Potash shipments" sheetId="30" r:id="rId12"/>
    <sheet name="Import shipments summary" sheetId="28" r:id="rId13"/>
    <sheet name="Export shipments summary" sheetId="33" r:id="rId14"/>
  </sheets>
  <externalReferences>
    <externalReference r:id="rId15"/>
    <externalReference r:id="rId16"/>
    <externalReference r:id="rId17"/>
    <externalReference r:id="rId18"/>
    <externalReference r:id="rId19"/>
    <externalReference r:id="rId20"/>
  </externalReferences>
  <definedNames>
    <definedName name="_1__123Graph_ACHART_1" hidden="1">[1]ptnbband!$D$71:$J$71</definedName>
    <definedName name="_2__123Graph_BCHART_1" hidden="1">[1]ptnbband!$D$72:$J$72</definedName>
    <definedName name="_3__123Graph_CCHART_1" hidden="1">[1]ptnbband!$D$73:$J$73</definedName>
    <definedName name="_4__123Graph_LBL_CCHART_1" hidden="1">[1]ptnbband!$D$74:$J$74</definedName>
    <definedName name="_5__123Graph_XCHART_1" hidden="1">[1]ptnbband!$D$4:$J$4</definedName>
    <definedName name="_xlnm._FilterDatabase" localSheetId="11" hidden="1">'Potash shipments'!$A$7:$CA$7149</definedName>
    <definedName name="_Key1" hidden="1">#REF!</definedName>
    <definedName name="_Key1b" hidden="1">#REF!</definedName>
    <definedName name="_Order1" hidden="1">0</definedName>
    <definedName name="_Sort" hidden="1">[2]Sheet1!$A$84:$I$85</definedName>
    <definedName name="_Sortb" hidden="1">[3]Sheet1!$A$84:$I$85</definedName>
    <definedName name="_xlchart.v1.0" hidden="1">'Import shipments summary'!$G$2690:$G$2722</definedName>
    <definedName name="_xlchart.v1.1" hidden="1">'Import shipments summary'!$H$2690:$H$2722</definedName>
    <definedName name="_xlchart.v1.2" hidden="1">'Export shipments summary'!$G$1362:$G$1394</definedName>
    <definedName name="_xlchart.v1.3" hidden="1">'Export shipments summary'!$H$1362:$H$1394</definedName>
    <definedName name="AllApps">#REF!</definedName>
    <definedName name="Applications">#REF!</definedName>
    <definedName name="CIQWBGuid" hidden="1">"d5478d2e-4960-4aa9-b51f-b57792b0e820"</definedName>
    <definedName name="CIQWBInfo" hidden="1">"{ ""CIQVersion"":""9.45.614.5792"" }"</definedName>
    <definedName name="clean_spreads">#REF!</definedName>
    <definedName name="CommercialExAIGMetrics">[4]Appendix!#REF!</definedName>
    <definedName name="Data">#REF!</definedName>
    <definedName name="Index">#REF!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44326.6561805556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Limit">[5]Inputs!$J$5</definedName>
    <definedName name="MonthData">#REF!</definedName>
    <definedName name="S_Month_Data">#REF!</definedName>
    <definedName name="Sportsman" hidden="1">#REF!</definedName>
    <definedName name="Start10">#REF!</definedName>
    <definedName name="Start100">#REF!</definedName>
    <definedName name="Start101">#REF!</definedName>
    <definedName name="Start102">#REF!</definedName>
    <definedName name="Start103">#REF!</definedName>
    <definedName name="Start104">#REF!</definedName>
    <definedName name="Start105">#REF!</definedName>
    <definedName name="Start106">#REF!</definedName>
    <definedName name="Start107">#REF!</definedName>
    <definedName name="Start108">#REF!</definedName>
    <definedName name="Start109">#REF!</definedName>
    <definedName name="Start11">#REF!</definedName>
    <definedName name="Start110">#REF!</definedName>
    <definedName name="Start111">#REF!</definedName>
    <definedName name="Start112">#REF!</definedName>
    <definedName name="Start113">#REF!</definedName>
    <definedName name="Start114">#REF!</definedName>
    <definedName name="Start115">#REF!</definedName>
    <definedName name="Start116">#REF!</definedName>
    <definedName name="Start117">#REF!</definedName>
    <definedName name="Start118">#REF!</definedName>
    <definedName name="Start119">#REF!</definedName>
    <definedName name="Start12">#REF!</definedName>
    <definedName name="Start121">#REF!</definedName>
    <definedName name="Start122">#REF!</definedName>
    <definedName name="Start123">#REF!</definedName>
    <definedName name="Start124">#REF!</definedName>
    <definedName name="Start125">#REF!</definedName>
    <definedName name="Start126">#REF!</definedName>
    <definedName name="Start127">#REF!</definedName>
    <definedName name="Start128">#REF!</definedName>
    <definedName name="Start129">#REF!</definedName>
    <definedName name="Start13">#REF!</definedName>
    <definedName name="Start130">#REF!</definedName>
    <definedName name="Start131">#REF!</definedName>
    <definedName name="Start132">#REF!</definedName>
    <definedName name="Start133">#REF!</definedName>
    <definedName name="Start134">#REF!</definedName>
    <definedName name="Start135">#REF!</definedName>
    <definedName name="Start136">#REF!</definedName>
    <definedName name="Start137">#REF!</definedName>
    <definedName name="Start138">#REF!</definedName>
    <definedName name="Start139">#REF!</definedName>
    <definedName name="Start14">#REF!</definedName>
    <definedName name="Start140">#REF!</definedName>
    <definedName name="Start141">#REF!</definedName>
    <definedName name="Start142">#REF!</definedName>
    <definedName name="Start143">#REF!</definedName>
    <definedName name="Start144">#REF!</definedName>
    <definedName name="Start145">#REF!</definedName>
    <definedName name="Start146">#REF!</definedName>
    <definedName name="Start147">#REF!</definedName>
    <definedName name="Start148">#REF!</definedName>
    <definedName name="Start149">#REF!</definedName>
    <definedName name="Start15">#REF!</definedName>
    <definedName name="Start150">#REF!</definedName>
    <definedName name="Start155">#REF!</definedName>
    <definedName name="Start16">#REF!</definedName>
    <definedName name="Start17">#REF!</definedName>
    <definedName name="Start174">#REF!</definedName>
    <definedName name="Start18">#REF!</definedName>
    <definedName name="Start186">#REF!</definedName>
    <definedName name="Start19">#REF!</definedName>
    <definedName name="Start196">#REF!</definedName>
    <definedName name="Start2">#REF!</definedName>
    <definedName name="Start20">#REF!</definedName>
    <definedName name="Start21">#REF!</definedName>
    <definedName name="Start22">#REF!</definedName>
    <definedName name="Start23">#REF!</definedName>
    <definedName name="Start24">#REF!</definedName>
    <definedName name="Start25">#REF!</definedName>
    <definedName name="Start26">#REF!</definedName>
    <definedName name="Start27">#REF!</definedName>
    <definedName name="Start28">#REF!</definedName>
    <definedName name="Start29">#REF!</definedName>
    <definedName name="Start3">#REF!</definedName>
    <definedName name="Start30">#REF!</definedName>
    <definedName name="Start31">#REF!</definedName>
    <definedName name="Start32">#REF!</definedName>
    <definedName name="Start33">#REF!</definedName>
    <definedName name="Start34">#REF!</definedName>
    <definedName name="Start35">#REF!</definedName>
    <definedName name="Start36">#REF!</definedName>
    <definedName name="Start37">#REF!</definedName>
    <definedName name="Start38">#REF!</definedName>
    <definedName name="Start39">#REF!</definedName>
    <definedName name="Start4">#REF!</definedName>
    <definedName name="Start40">#REF!</definedName>
    <definedName name="Start41">#REF!</definedName>
    <definedName name="Start42">#REF!</definedName>
    <definedName name="Start43">#REF!</definedName>
    <definedName name="Start44">#REF!</definedName>
    <definedName name="Start45">#REF!</definedName>
    <definedName name="Start46">#REF!</definedName>
    <definedName name="Start47">#REF!</definedName>
    <definedName name="Start48">#REF!</definedName>
    <definedName name="Start49">#REF!</definedName>
    <definedName name="Start5">#REF!</definedName>
    <definedName name="Start50">#REF!</definedName>
    <definedName name="Start51">#REF!</definedName>
    <definedName name="Start52">#REF!</definedName>
    <definedName name="Start53">#REF!</definedName>
    <definedName name="Start54">#REF!</definedName>
    <definedName name="Start55">#REF!</definedName>
    <definedName name="Start56">#REF!</definedName>
    <definedName name="Start57">#REF!</definedName>
    <definedName name="Start58">#REF!</definedName>
    <definedName name="Start59">#REF!</definedName>
    <definedName name="Start6">#REF!</definedName>
    <definedName name="Start60">#REF!</definedName>
    <definedName name="Start61">#REF!</definedName>
    <definedName name="Start62">#REF!</definedName>
    <definedName name="Start63">#REF!</definedName>
    <definedName name="Start64">#REF!</definedName>
    <definedName name="Start65">#REF!</definedName>
    <definedName name="Start66">#REF!</definedName>
    <definedName name="Start67">#REF!</definedName>
    <definedName name="Start68">#REF!</definedName>
    <definedName name="Start69">#REF!</definedName>
    <definedName name="Start7">#REF!</definedName>
    <definedName name="Start70">#REF!</definedName>
    <definedName name="Start71">#REF!</definedName>
    <definedName name="Start72">#REF!</definedName>
    <definedName name="Start73">#REF!</definedName>
    <definedName name="Start74">#REF!</definedName>
    <definedName name="Start75">#REF!</definedName>
    <definedName name="Start76">#REF!</definedName>
    <definedName name="Start77">#REF!</definedName>
    <definedName name="Start78">#REF!</definedName>
    <definedName name="Start79">#REF!</definedName>
    <definedName name="Start8">#REF!</definedName>
    <definedName name="Start80">#REF!</definedName>
    <definedName name="Start81">#REF!</definedName>
    <definedName name="Start82">#REF!</definedName>
    <definedName name="Start83">#REF!</definedName>
    <definedName name="Start84">#REF!</definedName>
    <definedName name="Start85">#REF!</definedName>
    <definedName name="Start86">#REF!</definedName>
    <definedName name="Start87">#REF!</definedName>
    <definedName name="Start88">#REF!</definedName>
    <definedName name="Start89">#REF!</definedName>
    <definedName name="Start9">#REF!</definedName>
    <definedName name="Start90">#REF!</definedName>
    <definedName name="Start91">#REF!</definedName>
    <definedName name="Start92">#REF!</definedName>
    <definedName name="Start93">#REF!</definedName>
    <definedName name="Start94">#REF!</definedName>
    <definedName name="Start95">#REF!</definedName>
    <definedName name="Start96">#REF!</definedName>
    <definedName name="Start97">#REF!</definedName>
    <definedName name="Start98">#REF!</definedName>
    <definedName name="Start99">#REF!</definedName>
    <definedName name="Summ_Table">[5]Summary!$A$3:$P$127</definedName>
    <definedName name="Summ_Table_GD">[5]Summary!$D$3:$D$127</definedName>
    <definedName name="Summ_Table_Header">[5]Summary!$A$3:$P$3</definedName>
    <definedName name="SYearData">#REF!</definedName>
    <definedName name="tagggg" hidden="1">#REF!</definedName>
    <definedName name="YearDat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707" i="28" l="1"/>
  <c r="H2708" i="28"/>
  <c r="H2709" i="28"/>
  <c r="H2710" i="28"/>
  <c r="H2711" i="28"/>
  <c r="H2712" i="28"/>
  <c r="H2713" i="28"/>
  <c r="H2723" i="28"/>
  <c r="H2724" i="28"/>
  <c r="H2725" i="28"/>
  <c r="H2726" i="28"/>
  <c r="H2727" i="28"/>
  <c r="H2728" i="28"/>
  <c r="H2729" i="28"/>
  <c r="H2730" i="28"/>
  <c r="H2731" i="28"/>
  <c r="H2732" i="28"/>
  <c r="G2707" i="28"/>
  <c r="AY2699" i="28"/>
  <c r="AZ2699" i="28"/>
  <c r="BA2699" i="28"/>
  <c r="BB2699" i="28"/>
  <c r="BC2699" i="28"/>
  <c r="BD2700" i="28"/>
  <c r="BE2700" i="28"/>
  <c r="BD2701" i="28"/>
  <c r="BE2701" i="28"/>
  <c r="BD2702" i="28"/>
  <c r="BE2702" i="28"/>
  <c r="BD2703" i="28"/>
  <c r="BE2703" i="28"/>
  <c r="BD2704" i="28"/>
  <c r="BE2704" i="28"/>
  <c r="BD2705" i="28"/>
  <c r="BE2705" i="28"/>
  <c r="BD2706" i="28"/>
  <c r="BE2706" i="28"/>
  <c r="BD2707" i="28"/>
  <c r="BE2707" i="28"/>
  <c r="BD2708" i="28"/>
  <c r="BE2708" i="28"/>
  <c r="BD2709" i="28"/>
  <c r="BE2709" i="28"/>
  <c r="BD2710" i="28"/>
  <c r="BE2710" i="28"/>
  <c r="BD2711" i="28"/>
  <c r="BE2711" i="28"/>
  <c r="C82" i="23"/>
  <c r="C82" i="26" s="1"/>
  <c r="B85" i="23"/>
  <c r="B85" i="26" s="1"/>
  <c r="C90" i="23"/>
  <c r="C90" i="26" s="1"/>
  <c r="B93" i="23"/>
  <c r="B93" i="26" s="1"/>
  <c r="C98" i="23"/>
  <c r="C98" i="26" s="1"/>
  <c r="B101" i="23"/>
  <c r="B101" i="26" s="1"/>
  <c r="B80" i="23"/>
  <c r="B80" i="26" s="1"/>
  <c r="C80" i="23"/>
  <c r="C80" i="26" s="1"/>
  <c r="B81" i="23"/>
  <c r="B81" i="26" s="1"/>
  <c r="C81" i="23"/>
  <c r="C81" i="26"/>
  <c r="B82" i="23"/>
  <c r="B82" i="26" s="1"/>
  <c r="B83" i="23"/>
  <c r="B83" i="26" s="1"/>
  <c r="C83" i="23"/>
  <c r="C83" i="26" s="1"/>
  <c r="B84" i="23"/>
  <c r="B84" i="26" s="1"/>
  <c r="C84" i="23"/>
  <c r="C84" i="26"/>
  <c r="C85" i="23"/>
  <c r="C85" i="26" s="1"/>
  <c r="B86" i="23"/>
  <c r="B86" i="26" s="1"/>
  <c r="C86" i="23"/>
  <c r="C86" i="26"/>
  <c r="B87" i="23"/>
  <c r="B87" i="26" s="1"/>
  <c r="C87" i="23"/>
  <c r="C87" i="26" s="1"/>
  <c r="B88" i="23"/>
  <c r="B88" i="26" s="1"/>
  <c r="C88" i="23"/>
  <c r="C88" i="26" s="1"/>
  <c r="B89" i="23"/>
  <c r="B89" i="26" s="1"/>
  <c r="C89" i="23"/>
  <c r="C89" i="26" s="1"/>
  <c r="B90" i="23"/>
  <c r="B90" i="26"/>
  <c r="B91" i="23"/>
  <c r="B91" i="26" s="1"/>
  <c r="C91" i="23"/>
  <c r="C91" i="26"/>
  <c r="B92" i="23"/>
  <c r="B92" i="26"/>
  <c r="C92" i="23"/>
  <c r="C92" i="26" s="1"/>
  <c r="C93" i="23"/>
  <c r="C93" i="26"/>
  <c r="B94" i="23"/>
  <c r="B94" i="26"/>
  <c r="C94" i="23"/>
  <c r="C94" i="26" s="1"/>
  <c r="B95" i="23"/>
  <c r="B95" i="26"/>
  <c r="C95" i="23"/>
  <c r="C95" i="26" s="1"/>
  <c r="B96" i="23"/>
  <c r="B96" i="26"/>
  <c r="C96" i="23"/>
  <c r="C96" i="26"/>
  <c r="B97" i="23"/>
  <c r="B97" i="26" s="1"/>
  <c r="C97" i="23"/>
  <c r="C97" i="26" s="1"/>
  <c r="B98" i="23"/>
  <c r="B98" i="26" s="1"/>
  <c r="B99" i="23"/>
  <c r="B99" i="26" s="1"/>
  <c r="C99" i="23"/>
  <c r="C99" i="26"/>
  <c r="B100" i="23"/>
  <c r="B100" i="26" s="1"/>
  <c r="C100" i="23"/>
  <c r="C100" i="26" s="1"/>
  <c r="C101" i="23"/>
  <c r="C101" i="26" s="1"/>
  <c r="B102" i="23"/>
  <c r="B102" i="26"/>
  <c r="C102" i="23"/>
  <c r="C102" i="26" s="1"/>
  <c r="B103" i="23"/>
  <c r="B103" i="26"/>
  <c r="C103" i="23"/>
  <c r="C103" i="26" s="1"/>
  <c r="B79" i="23"/>
  <c r="B79" i="26"/>
  <c r="C79" i="23"/>
  <c r="C79" i="26"/>
  <c r="P1759" i="33"/>
  <c r="P1760" i="33"/>
  <c r="P1768" i="33"/>
  <c r="P1769" i="33"/>
  <c r="P1770" i="33"/>
  <c r="P1774" i="33"/>
  <c r="P1783" i="33"/>
  <c r="P1784" i="33"/>
  <c r="P1802" i="33"/>
  <c r="P1809" i="33"/>
  <c r="P1811" i="33"/>
  <c r="P1816" i="33"/>
  <c r="P1825" i="33"/>
  <c r="P1826" i="33"/>
  <c r="P1829" i="33"/>
  <c r="P1830" i="33"/>
  <c r="P1840" i="33"/>
  <c r="P1844" i="33"/>
  <c r="P1851" i="33"/>
  <c r="P1854" i="33"/>
  <c r="P1856" i="33"/>
  <c r="P1857" i="33"/>
  <c r="P1858" i="33"/>
  <c r="P1865" i="33"/>
  <c r="P1868" i="33"/>
  <c r="P1871" i="33"/>
  <c r="P1872" i="33"/>
  <c r="P1886" i="33"/>
  <c r="P1894" i="33"/>
  <c r="P1895" i="33"/>
  <c r="P1896" i="33"/>
  <c r="P1898" i="33"/>
  <c r="P1900" i="33"/>
  <c r="P1914" i="33"/>
  <c r="P1924" i="33"/>
  <c r="P1926" i="33"/>
  <c r="P1928" i="33"/>
  <c r="P1942" i="33"/>
  <c r="P1951" i="33"/>
  <c r="P1956" i="33"/>
  <c r="P1959" i="33"/>
  <c r="P1960" i="33"/>
  <c r="P1961" i="33"/>
  <c r="P1966" i="33"/>
  <c r="P1970" i="33"/>
  <c r="P1978" i="33"/>
  <c r="P1979" i="33"/>
  <c r="P1980" i="33"/>
  <c r="P1982" i="33"/>
  <c r="P1998" i="33"/>
  <c r="P2006" i="33"/>
  <c r="P2007" i="33"/>
  <c r="P2010" i="33"/>
  <c r="P2011" i="33"/>
  <c r="P2012" i="33"/>
  <c r="P2026" i="33"/>
  <c r="P2036" i="33"/>
  <c r="P2039" i="33"/>
  <c r="P2040" i="33"/>
  <c r="P2049" i="33"/>
  <c r="P2052" i="33"/>
  <c r="P2054" i="33"/>
  <c r="P2061" i="33"/>
  <c r="P2064" i="33"/>
  <c r="P2066" i="33"/>
  <c r="P2067" i="33"/>
  <c r="P2068" i="33"/>
  <c r="P2082" i="33"/>
  <c r="P2090" i="33"/>
  <c r="P2091" i="33"/>
  <c r="P2092" i="33"/>
  <c r="P2095" i="33"/>
  <c r="P2096" i="33"/>
  <c r="P2106" i="33"/>
  <c r="P2110" i="33"/>
  <c r="P2122" i="33"/>
  <c r="P2123" i="33"/>
  <c r="P2124" i="33"/>
  <c r="P2136" i="33"/>
  <c r="P2137" i="33"/>
  <c r="P2138" i="33"/>
  <c r="P2146" i="33"/>
  <c r="P2147" i="33"/>
  <c r="P2152" i="33"/>
  <c r="P2161" i="33"/>
  <c r="P2166" i="33"/>
  <c r="P2173" i="33"/>
  <c r="P2187" i="33"/>
  <c r="P2189" i="33"/>
  <c r="P2190" i="33"/>
  <c r="P2192" i="33"/>
  <c r="P2193" i="33"/>
  <c r="P2194" i="33"/>
  <c r="P2202" i="33"/>
  <c r="P2203" i="33"/>
  <c r="P2208" i="33"/>
  <c r="P2216" i="33"/>
  <c r="P2222" i="33"/>
  <c r="P2229" i="33"/>
  <c r="P2230" i="33"/>
  <c r="P2236" i="33"/>
  <c r="P2245" i="33"/>
  <c r="P2246" i="33"/>
  <c r="P2248" i="33"/>
  <c r="P2249" i="33"/>
  <c r="P2250" i="33"/>
  <c r="P2264" i="33"/>
  <c r="P2271" i="33"/>
  <c r="P2273" i="33"/>
  <c r="P2274" i="33"/>
  <c r="P2276" i="33"/>
  <c r="P2278" i="33"/>
  <c r="P2292" i="33"/>
  <c r="P2301" i="33"/>
  <c r="P2302" i="33"/>
  <c r="P2306" i="33"/>
  <c r="P2320" i="33"/>
  <c r="P2327" i="33"/>
  <c r="P2328" i="33"/>
  <c r="P2332" i="33"/>
  <c r="P2333" i="33"/>
  <c r="P2334" i="33"/>
  <c r="P2348" i="33"/>
  <c r="P2356" i="33"/>
  <c r="P2362" i="33"/>
  <c r="P2364" i="33"/>
  <c r="P2365" i="33"/>
  <c r="P2374" i="33"/>
  <c r="P2383" i="33"/>
  <c r="P2384" i="33"/>
  <c r="P2386" i="33"/>
  <c r="P2388" i="33"/>
  <c r="P2389" i="33"/>
  <c r="P2390" i="33"/>
  <c r="P2402" i="33"/>
  <c r="P2404" i="33"/>
  <c r="P2412" i="33"/>
  <c r="P2413" i="33"/>
  <c r="P2414" i="33"/>
  <c r="P2416" i="33"/>
  <c r="P2418" i="33"/>
  <c r="P2430" i="33"/>
  <c r="P2432" i="33"/>
  <c r="P2441" i="33"/>
  <c r="P2444" i="33"/>
  <c r="P2446" i="33"/>
  <c r="P2447" i="33"/>
  <c r="P2454" i="33"/>
  <c r="P2460" i="33"/>
  <c r="P2461" i="33"/>
  <c r="P2467" i="33"/>
  <c r="P2468" i="33"/>
  <c r="P2469" i="33"/>
  <c r="P2470" i="33"/>
  <c r="P2472" i="33"/>
  <c r="P2474" i="33"/>
  <c r="P2486" i="33"/>
  <c r="P2488" i="33"/>
  <c r="P2489" i="33"/>
  <c r="P2490" i="33"/>
  <c r="P2491" i="33"/>
  <c r="P2492" i="33"/>
  <c r="P2493" i="33"/>
  <c r="P2502" i="33"/>
  <c r="P2509" i="33"/>
  <c r="P2516" i="33"/>
  <c r="P2524" i="33"/>
  <c r="P2528" i="33"/>
  <c r="P2529" i="33"/>
  <c r="P2530" i="33"/>
  <c r="P2544" i="33"/>
  <c r="P2547" i="33"/>
  <c r="P2552" i="33"/>
  <c r="P2553" i="33"/>
  <c r="P2554" i="33"/>
  <c r="P2558" i="33"/>
  <c r="P2566" i="33"/>
  <c r="P2570" i="33"/>
  <c r="P2579" i="33"/>
  <c r="P2586" i="33"/>
  <c r="P2593" i="33"/>
  <c r="P2594" i="33"/>
  <c r="P2595" i="33"/>
  <c r="P2596" i="33"/>
  <c r="P2600" i="33"/>
  <c r="P2610" i="33"/>
  <c r="P2614" i="33"/>
  <c r="P2615" i="33"/>
  <c r="P2622" i="33"/>
  <c r="P2623" i="33"/>
  <c r="P2626" i="33"/>
  <c r="P2627" i="33"/>
  <c r="P2628" i="33"/>
  <c r="P2637" i="33"/>
  <c r="P2640" i="33"/>
  <c r="P2649" i="33"/>
  <c r="P2650" i="33"/>
  <c r="P2663" i="33"/>
  <c r="P2664" i="33"/>
  <c r="P2666" i="33"/>
  <c r="P2668" i="33"/>
  <c r="P2669" i="33"/>
  <c r="P2693" i="33"/>
  <c r="P2694" i="33"/>
  <c r="P2696" i="33"/>
  <c r="P2697" i="33"/>
  <c r="P2698" i="33"/>
  <c r="P2708" i="33"/>
  <c r="P2713" i="33"/>
  <c r="P2714" i="33"/>
  <c r="P2719" i="33"/>
  <c r="P2733" i="33"/>
  <c r="P2734" i="33"/>
  <c r="P2735" i="33"/>
  <c r="P2739" i="33"/>
  <c r="P2740" i="33"/>
  <c r="P2742" i="33"/>
  <c r="P2762" i="33"/>
  <c r="P2764" i="33"/>
  <c r="P2766" i="33"/>
  <c r="P2777" i="33"/>
  <c r="P2789" i="33"/>
  <c r="P2790" i="33"/>
  <c r="P2791" i="33"/>
  <c r="P2794" i="33"/>
  <c r="P2805" i="33"/>
  <c r="P2806" i="33"/>
  <c r="P2809" i="33"/>
  <c r="P2817" i="33"/>
  <c r="P2818" i="33"/>
  <c r="P2831" i="33"/>
  <c r="P2833" i="33"/>
  <c r="P2834" i="33"/>
  <c r="P2836" i="33"/>
  <c r="P2837" i="33"/>
  <c r="P2838" i="33"/>
  <c r="P2859" i="33"/>
  <c r="P2860" i="33"/>
  <c r="P2861" i="33"/>
  <c r="P2862" i="33"/>
  <c r="P2865" i="33"/>
  <c r="P2875" i="33"/>
  <c r="P2878" i="33"/>
  <c r="P2879" i="33"/>
  <c r="P2880" i="33"/>
  <c r="P2882" i="33"/>
  <c r="P2889" i="33"/>
  <c r="P2890" i="33"/>
  <c r="P2904" i="33"/>
  <c r="P2906" i="33"/>
  <c r="P2907" i="33"/>
  <c r="P2929" i="33"/>
  <c r="P2931" i="33"/>
  <c r="P2944" i="33"/>
  <c r="P2957" i="33"/>
  <c r="P2958" i="33"/>
  <c r="P2959" i="33"/>
  <c r="P2972" i="33"/>
  <c r="P2973" i="33"/>
  <c r="P2974" i="33"/>
  <c r="P2977" i="33"/>
  <c r="P3000" i="33"/>
  <c r="P3001" i="33"/>
  <c r="P3005" i="33"/>
  <c r="P3014" i="33"/>
  <c r="P3016" i="33"/>
  <c r="P3019" i="33"/>
  <c r="P3041" i="33"/>
  <c r="P3043" i="33"/>
  <c r="P3044" i="33"/>
  <c r="P3048" i="33"/>
  <c r="P3050" i="33"/>
  <c r="P3056" i="33"/>
  <c r="P3058" i="33"/>
  <c r="P3061" i="33"/>
  <c r="P3069" i="33"/>
  <c r="P3070" i="33"/>
  <c r="P3071" i="33"/>
  <c r="P3083" i="33"/>
  <c r="P3086" i="33"/>
  <c r="P3089" i="33"/>
  <c r="P3090" i="33"/>
  <c r="P3091" i="33"/>
  <c r="P3111" i="33"/>
  <c r="P3113" i="33"/>
  <c r="P3125" i="33"/>
  <c r="P3126" i="33"/>
  <c r="P3128" i="33"/>
  <c r="P3129" i="33"/>
  <c r="P3132" i="33"/>
  <c r="P3141" i="33"/>
  <c r="P3153" i="33"/>
  <c r="P3154" i="33"/>
  <c r="P3167" i="33"/>
  <c r="P3168" i="33"/>
  <c r="P3170" i="33"/>
  <c r="P3171" i="33"/>
  <c r="P3181" i="33"/>
  <c r="P3183" i="33"/>
  <c r="P3184" i="33"/>
  <c r="P3187" i="33"/>
  <c r="P3204" i="33"/>
  <c r="P3207" i="33"/>
  <c r="P3209" i="33"/>
  <c r="P3210" i="33"/>
  <c r="P3211" i="33"/>
  <c r="P3212" i="33"/>
  <c r="P3223" i="33"/>
  <c r="P3224" i="33"/>
  <c r="P3225" i="33"/>
  <c r="P3226" i="33"/>
  <c r="P3227" i="33"/>
  <c r="P3229" i="33"/>
  <c r="P3230" i="33"/>
  <c r="P3231" i="33"/>
  <c r="P3239" i="33"/>
  <c r="P3243" i="33"/>
  <c r="P3265" i="33"/>
  <c r="P3268" i="33"/>
  <c r="P3269" i="33"/>
  <c r="P3279" i="33"/>
  <c r="P3280" i="33"/>
  <c r="P3281" i="33"/>
  <c r="P3283" i="33"/>
  <c r="P3285" i="33"/>
  <c r="P3293" i="33"/>
  <c r="P3295" i="33"/>
  <c r="P3296" i="33"/>
  <c r="P3299" i="33"/>
  <c r="P3300" i="33"/>
  <c r="P3302" i="33"/>
  <c r="P3303" i="33"/>
  <c r="P3310" i="33"/>
  <c r="P3321" i="33"/>
  <c r="P3322" i="33"/>
  <c r="P3335" i="33"/>
  <c r="P3336" i="33"/>
  <c r="P3337" i="33"/>
  <c r="P3338" i="33"/>
  <c r="P3339" i="33"/>
  <c r="P3349" i="33"/>
  <c r="P3350" i="33"/>
  <c r="P3351" i="33"/>
  <c r="P3352" i="33"/>
  <c r="P3353" i="33"/>
  <c r="P3355" i="33"/>
  <c r="P3356" i="33"/>
  <c r="P3357" i="33"/>
  <c r="P3364" i="33"/>
  <c r="P3366" i="33"/>
  <c r="P3367" i="33"/>
  <c r="P3369" i="33"/>
  <c r="P3392" i="33"/>
  <c r="P3393" i="33"/>
  <c r="P3402" i="33"/>
  <c r="P3405" i="33"/>
  <c r="P3407" i="33"/>
  <c r="P3408" i="33"/>
  <c r="P3409" i="33"/>
  <c r="P3411" i="33"/>
  <c r="P3419" i="33"/>
  <c r="P3420" i="33"/>
  <c r="P3421" i="33"/>
  <c r="P3422" i="33"/>
  <c r="P3423" i="33"/>
  <c r="P3425" i="33"/>
  <c r="P3426" i="33"/>
  <c r="P3433" i="33"/>
  <c r="P3434" i="33"/>
  <c r="P3435" i="33"/>
  <c r="P3436" i="33"/>
  <c r="P3437" i="33"/>
  <c r="P3439" i="33"/>
  <c r="P3448" i="33"/>
  <c r="P3449" i="33"/>
  <c r="P3450" i="33"/>
  <c r="P3451" i="33"/>
  <c r="P3453" i="33"/>
  <c r="P3454" i="33"/>
  <c r="P3455" i="33"/>
  <c r="P3461" i="33"/>
  <c r="P3463" i="33"/>
  <c r="P3464" i="33"/>
  <c r="P3465" i="33"/>
  <c r="P3467" i="33"/>
  <c r="P3476" i="33"/>
  <c r="P3478" i="33"/>
  <c r="P3479" i="33"/>
  <c r="P3481" i="33"/>
  <c r="P3491" i="33"/>
  <c r="O1759" i="33"/>
  <c r="O1760" i="33"/>
  <c r="O1761" i="33"/>
  <c r="P1761" i="33" s="1"/>
  <c r="O1762" i="33"/>
  <c r="P1762" i="33" s="1"/>
  <c r="O1763" i="33"/>
  <c r="P1763" i="33" s="1"/>
  <c r="O1764" i="33"/>
  <c r="P1764" i="33" s="1"/>
  <c r="O1765" i="33"/>
  <c r="P1765" i="33" s="1"/>
  <c r="O1766" i="33"/>
  <c r="P1766" i="33" s="1"/>
  <c r="O1767" i="33"/>
  <c r="P1767" i="33" s="1"/>
  <c r="O1768" i="33"/>
  <c r="O1769" i="33"/>
  <c r="O1770" i="33"/>
  <c r="O1771" i="33"/>
  <c r="P1771" i="33" s="1"/>
  <c r="O1772" i="33"/>
  <c r="P1772" i="33" s="1"/>
  <c r="O1773" i="33"/>
  <c r="P1773" i="33" s="1"/>
  <c r="O1774" i="33"/>
  <c r="O1775" i="33"/>
  <c r="P1775" i="33" s="1"/>
  <c r="O1776" i="33"/>
  <c r="P1776" i="33" s="1"/>
  <c r="O1777" i="33"/>
  <c r="P1777" i="33" s="1"/>
  <c r="O1778" i="33"/>
  <c r="P1778" i="33" s="1"/>
  <c r="O1779" i="33"/>
  <c r="P1779" i="33" s="1"/>
  <c r="O1780" i="33"/>
  <c r="P1780" i="33" s="1"/>
  <c r="O1781" i="33"/>
  <c r="P1781" i="33" s="1"/>
  <c r="O1782" i="33"/>
  <c r="P1782" i="33" s="1"/>
  <c r="O1783" i="33"/>
  <c r="O1784" i="33"/>
  <c r="O1785" i="33"/>
  <c r="P1785" i="33" s="1"/>
  <c r="O1786" i="33"/>
  <c r="P1786" i="33" s="1"/>
  <c r="O1787" i="33"/>
  <c r="P1787" i="33" s="1"/>
  <c r="O1788" i="33"/>
  <c r="P1788" i="33" s="1"/>
  <c r="O1789" i="33"/>
  <c r="P1789" i="33" s="1"/>
  <c r="O1790" i="33"/>
  <c r="P1790" i="33" s="1"/>
  <c r="O1791" i="33"/>
  <c r="P1791" i="33" s="1"/>
  <c r="O1792" i="33"/>
  <c r="P1792" i="33" s="1"/>
  <c r="O1793" i="33"/>
  <c r="P1793" i="33" s="1"/>
  <c r="O1794" i="33"/>
  <c r="P1794" i="33" s="1"/>
  <c r="O1795" i="33"/>
  <c r="P1795" i="33" s="1"/>
  <c r="O1796" i="33"/>
  <c r="P1796" i="33" s="1"/>
  <c r="O1797" i="33"/>
  <c r="P1797" i="33" s="1"/>
  <c r="O1798" i="33"/>
  <c r="P1798" i="33" s="1"/>
  <c r="O1799" i="33"/>
  <c r="P1799" i="33" s="1"/>
  <c r="O1800" i="33"/>
  <c r="P1800" i="33" s="1"/>
  <c r="O1801" i="33"/>
  <c r="P1801" i="33" s="1"/>
  <c r="O1802" i="33"/>
  <c r="O1803" i="33"/>
  <c r="P1803" i="33" s="1"/>
  <c r="O1804" i="33"/>
  <c r="P1804" i="33" s="1"/>
  <c r="O1805" i="33"/>
  <c r="P1805" i="33" s="1"/>
  <c r="O1806" i="33"/>
  <c r="P1806" i="33" s="1"/>
  <c r="O1807" i="33"/>
  <c r="P1807" i="33" s="1"/>
  <c r="O1808" i="33"/>
  <c r="P1808" i="33" s="1"/>
  <c r="O1809" i="33"/>
  <c r="O1810" i="33"/>
  <c r="P1810" i="33" s="1"/>
  <c r="O1811" i="33"/>
  <c r="O1812" i="33"/>
  <c r="P1812" i="33" s="1"/>
  <c r="O1813" i="33"/>
  <c r="P1813" i="33" s="1"/>
  <c r="O1814" i="33"/>
  <c r="P1814" i="33" s="1"/>
  <c r="O1815" i="33"/>
  <c r="P1815" i="33" s="1"/>
  <c r="O1816" i="33"/>
  <c r="O1817" i="33"/>
  <c r="P1817" i="33" s="1"/>
  <c r="O1818" i="33"/>
  <c r="P1818" i="33" s="1"/>
  <c r="O1819" i="33"/>
  <c r="P1819" i="33" s="1"/>
  <c r="O1820" i="33"/>
  <c r="P1820" i="33" s="1"/>
  <c r="O1821" i="33"/>
  <c r="P1821" i="33" s="1"/>
  <c r="O1822" i="33"/>
  <c r="P1822" i="33" s="1"/>
  <c r="O1823" i="33"/>
  <c r="P1823" i="33" s="1"/>
  <c r="O1824" i="33"/>
  <c r="P1824" i="33" s="1"/>
  <c r="O1825" i="33"/>
  <c r="O1826" i="33"/>
  <c r="O1827" i="33"/>
  <c r="P1827" i="33" s="1"/>
  <c r="O1828" i="33"/>
  <c r="P1828" i="33" s="1"/>
  <c r="O1829" i="33"/>
  <c r="O1830" i="33"/>
  <c r="O1831" i="33"/>
  <c r="P1831" i="33" s="1"/>
  <c r="O1832" i="33"/>
  <c r="P1832" i="33" s="1"/>
  <c r="O1833" i="33"/>
  <c r="P1833" i="33" s="1"/>
  <c r="O1834" i="33"/>
  <c r="P1834" i="33" s="1"/>
  <c r="O1835" i="33"/>
  <c r="P1835" i="33" s="1"/>
  <c r="O1836" i="33"/>
  <c r="P1836" i="33" s="1"/>
  <c r="O1837" i="33"/>
  <c r="P1837" i="33" s="1"/>
  <c r="O1838" i="33"/>
  <c r="P1838" i="33" s="1"/>
  <c r="O1839" i="33"/>
  <c r="P1839" i="33" s="1"/>
  <c r="O1840" i="33"/>
  <c r="O1841" i="33"/>
  <c r="P1841" i="33" s="1"/>
  <c r="O1842" i="33"/>
  <c r="P1842" i="33" s="1"/>
  <c r="O1843" i="33"/>
  <c r="P1843" i="33" s="1"/>
  <c r="O1844" i="33"/>
  <c r="O1845" i="33"/>
  <c r="P1845" i="33" s="1"/>
  <c r="O1846" i="33"/>
  <c r="P1846" i="33" s="1"/>
  <c r="O1847" i="33"/>
  <c r="P1847" i="33" s="1"/>
  <c r="O1848" i="33"/>
  <c r="P1848" i="33" s="1"/>
  <c r="O1849" i="33"/>
  <c r="P1849" i="33" s="1"/>
  <c r="O1850" i="33"/>
  <c r="P1850" i="33" s="1"/>
  <c r="O1851" i="33"/>
  <c r="O1852" i="33"/>
  <c r="P1852" i="33" s="1"/>
  <c r="O1853" i="33"/>
  <c r="P1853" i="33" s="1"/>
  <c r="O1854" i="33"/>
  <c r="O1855" i="33"/>
  <c r="P1855" i="33" s="1"/>
  <c r="O1856" i="33"/>
  <c r="O1857" i="33"/>
  <c r="O1858" i="33"/>
  <c r="O1859" i="33"/>
  <c r="P1859" i="33" s="1"/>
  <c r="O1860" i="33"/>
  <c r="P1860" i="33" s="1"/>
  <c r="O1861" i="33"/>
  <c r="P1861" i="33" s="1"/>
  <c r="O1862" i="33"/>
  <c r="P1862" i="33" s="1"/>
  <c r="O1863" i="33"/>
  <c r="P1863" i="33" s="1"/>
  <c r="O1864" i="33"/>
  <c r="P1864" i="33" s="1"/>
  <c r="O1865" i="33"/>
  <c r="O1866" i="33"/>
  <c r="P1866" i="33" s="1"/>
  <c r="O1867" i="33"/>
  <c r="P1867" i="33" s="1"/>
  <c r="O1868" i="33"/>
  <c r="O1869" i="33"/>
  <c r="P1869" i="33" s="1"/>
  <c r="O1870" i="33"/>
  <c r="P1870" i="33" s="1"/>
  <c r="O1871" i="33"/>
  <c r="O1872" i="33"/>
  <c r="O1873" i="33"/>
  <c r="P1873" i="33" s="1"/>
  <c r="O1874" i="33"/>
  <c r="P1874" i="33" s="1"/>
  <c r="O1875" i="33"/>
  <c r="P1875" i="33" s="1"/>
  <c r="O1876" i="33"/>
  <c r="P1876" i="33" s="1"/>
  <c r="O1877" i="33"/>
  <c r="P1877" i="33" s="1"/>
  <c r="O1878" i="33"/>
  <c r="P1878" i="33" s="1"/>
  <c r="O1879" i="33"/>
  <c r="P1879" i="33" s="1"/>
  <c r="O1880" i="33"/>
  <c r="P1880" i="33" s="1"/>
  <c r="O1881" i="33"/>
  <c r="P1881" i="33" s="1"/>
  <c r="O1882" i="33"/>
  <c r="P1882" i="33" s="1"/>
  <c r="O1883" i="33"/>
  <c r="P1883" i="33" s="1"/>
  <c r="O1884" i="33"/>
  <c r="P1884" i="33" s="1"/>
  <c r="O1885" i="33"/>
  <c r="P1885" i="33" s="1"/>
  <c r="O1886" i="33"/>
  <c r="O1887" i="33"/>
  <c r="P1887" i="33" s="1"/>
  <c r="O1888" i="33"/>
  <c r="P1888" i="33" s="1"/>
  <c r="O1889" i="33"/>
  <c r="P1889" i="33" s="1"/>
  <c r="O1890" i="33"/>
  <c r="P1890" i="33" s="1"/>
  <c r="O1891" i="33"/>
  <c r="P1891" i="33" s="1"/>
  <c r="O1892" i="33"/>
  <c r="P1892" i="33" s="1"/>
  <c r="O1893" i="33"/>
  <c r="P1893" i="33" s="1"/>
  <c r="O1894" i="33"/>
  <c r="O1895" i="33"/>
  <c r="O1896" i="33"/>
  <c r="O1897" i="33"/>
  <c r="P1897" i="33" s="1"/>
  <c r="O1898" i="33"/>
  <c r="O1899" i="33"/>
  <c r="P1899" i="33" s="1"/>
  <c r="O1900" i="33"/>
  <c r="O1901" i="33"/>
  <c r="P1901" i="33" s="1"/>
  <c r="O1902" i="33"/>
  <c r="P1902" i="33" s="1"/>
  <c r="O1903" i="33"/>
  <c r="P1903" i="33" s="1"/>
  <c r="O1904" i="33"/>
  <c r="P1904" i="33" s="1"/>
  <c r="O1905" i="33"/>
  <c r="P1905" i="33" s="1"/>
  <c r="O1906" i="33"/>
  <c r="P1906" i="33" s="1"/>
  <c r="O1907" i="33"/>
  <c r="P1907" i="33" s="1"/>
  <c r="O1908" i="33"/>
  <c r="P1908" i="33" s="1"/>
  <c r="O1909" i="33"/>
  <c r="P1909" i="33" s="1"/>
  <c r="O1910" i="33"/>
  <c r="P1910" i="33" s="1"/>
  <c r="O1911" i="33"/>
  <c r="P1911" i="33" s="1"/>
  <c r="O1912" i="33"/>
  <c r="P1912" i="33" s="1"/>
  <c r="O1913" i="33"/>
  <c r="P1913" i="33" s="1"/>
  <c r="O1914" i="33"/>
  <c r="O1915" i="33"/>
  <c r="P1915" i="33" s="1"/>
  <c r="O1916" i="33"/>
  <c r="P1916" i="33" s="1"/>
  <c r="O1917" i="33"/>
  <c r="P1917" i="33" s="1"/>
  <c r="O1918" i="33"/>
  <c r="P1918" i="33" s="1"/>
  <c r="O1919" i="33"/>
  <c r="P1919" i="33" s="1"/>
  <c r="O1920" i="33"/>
  <c r="P1920" i="33" s="1"/>
  <c r="O1921" i="33"/>
  <c r="P1921" i="33" s="1"/>
  <c r="O1922" i="33"/>
  <c r="P1922" i="33" s="1"/>
  <c r="O1923" i="33"/>
  <c r="P1923" i="33" s="1"/>
  <c r="O1924" i="33"/>
  <c r="O1925" i="33"/>
  <c r="P1925" i="33" s="1"/>
  <c r="O1926" i="33"/>
  <c r="O1927" i="33"/>
  <c r="P1927" i="33" s="1"/>
  <c r="O1928" i="33"/>
  <c r="O1929" i="33"/>
  <c r="P1929" i="33" s="1"/>
  <c r="O1930" i="33"/>
  <c r="P1930" i="33" s="1"/>
  <c r="O1931" i="33"/>
  <c r="P1931" i="33" s="1"/>
  <c r="O1932" i="33"/>
  <c r="P1932" i="33" s="1"/>
  <c r="O1933" i="33"/>
  <c r="P1933" i="33" s="1"/>
  <c r="O1934" i="33"/>
  <c r="P1934" i="33" s="1"/>
  <c r="O1935" i="33"/>
  <c r="P1935" i="33" s="1"/>
  <c r="O1936" i="33"/>
  <c r="P1936" i="33" s="1"/>
  <c r="O1937" i="33"/>
  <c r="P1937" i="33" s="1"/>
  <c r="O1938" i="33"/>
  <c r="P1938" i="33" s="1"/>
  <c r="O1939" i="33"/>
  <c r="P1939" i="33" s="1"/>
  <c r="O1940" i="33"/>
  <c r="P1940" i="33" s="1"/>
  <c r="O1941" i="33"/>
  <c r="P1941" i="33" s="1"/>
  <c r="O1942" i="33"/>
  <c r="O1943" i="33"/>
  <c r="P1943" i="33" s="1"/>
  <c r="O1944" i="33"/>
  <c r="P1944" i="33" s="1"/>
  <c r="O1945" i="33"/>
  <c r="P1945" i="33" s="1"/>
  <c r="O1946" i="33"/>
  <c r="P1946" i="33" s="1"/>
  <c r="O1947" i="33"/>
  <c r="P1947" i="33" s="1"/>
  <c r="O1948" i="33"/>
  <c r="P1948" i="33" s="1"/>
  <c r="O1949" i="33"/>
  <c r="P1949" i="33" s="1"/>
  <c r="O1950" i="33"/>
  <c r="P1950" i="33" s="1"/>
  <c r="O1951" i="33"/>
  <c r="O1952" i="33"/>
  <c r="P1952" i="33" s="1"/>
  <c r="O1953" i="33"/>
  <c r="P1953" i="33" s="1"/>
  <c r="O1954" i="33"/>
  <c r="P1954" i="33" s="1"/>
  <c r="O1955" i="33"/>
  <c r="P1955" i="33" s="1"/>
  <c r="O1956" i="33"/>
  <c r="O1957" i="33"/>
  <c r="P1957" i="33" s="1"/>
  <c r="O1958" i="33"/>
  <c r="P1958" i="33" s="1"/>
  <c r="O1959" i="33"/>
  <c r="O1960" i="33"/>
  <c r="O1961" i="33"/>
  <c r="O1962" i="33"/>
  <c r="P1962" i="33" s="1"/>
  <c r="O1963" i="33"/>
  <c r="P1963" i="33" s="1"/>
  <c r="O1964" i="33"/>
  <c r="P1964" i="33" s="1"/>
  <c r="O1965" i="33"/>
  <c r="P1965" i="33" s="1"/>
  <c r="O1966" i="33"/>
  <c r="O1967" i="33"/>
  <c r="P1967" i="33" s="1"/>
  <c r="O1968" i="33"/>
  <c r="P1968" i="33" s="1"/>
  <c r="O1969" i="33"/>
  <c r="P1969" i="33" s="1"/>
  <c r="O1970" i="33"/>
  <c r="O1971" i="33"/>
  <c r="P1971" i="33" s="1"/>
  <c r="O1972" i="33"/>
  <c r="P1972" i="33" s="1"/>
  <c r="O1973" i="33"/>
  <c r="P1973" i="33" s="1"/>
  <c r="O1974" i="33"/>
  <c r="P1974" i="33" s="1"/>
  <c r="O1975" i="33"/>
  <c r="P1975" i="33" s="1"/>
  <c r="O1976" i="33"/>
  <c r="P1976" i="33" s="1"/>
  <c r="O1977" i="33"/>
  <c r="P1977" i="33" s="1"/>
  <c r="O1978" i="33"/>
  <c r="O1979" i="33"/>
  <c r="O1980" i="33"/>
  <c r="O1981" i="33"/>
  <c r="P1981" i="33" s="1"/>
  <c r="O1982" i="33"/>
  <c r="O1983" i="33"/>
  <c r="P1983" i="33" s="1"/>
  <c r="O1984" i="33"/>
  <c r="P1984" i="33" s="1"/>
  <c r="O1985" i="33"/>
  <c r="P1985" i="33" s="1"/>
  <c r="O1986" i="33"/>
  <c r="P1986" i="33" s="1"/>
  <c r="O1987" i="33"/>
  <c r="P1987" i="33" s="1"/>
  <c r="O1988" i="33"/>
  <c r="P1988" i="33" s="1"/>
  <c r="O1989" i="33"/>
  <c r="P1989" i="33" s="1"/>
  <c r="O1990" i="33"/>
  <c r="P1990" i="33" s="1"/>
  <c r="O1991" i="33"/>
  <c r="P1991" i="33" s="1"/>
  <c r="O1992" i="33"/>
  <c r="P1992" i="33" s="1"/>
  <c r="O1993" i="33"/>
  <c r="P1993" i="33" s="1"/>
  <c r="O1994" i="33"/>
  <c r="P1994" i="33" s="1"/>
  <c r="O1995" i="33"/>
  <c r="P1995" i="33" s="1"/>
  <c r="O1996" i="33"/>
  <c r="P1996" i="33" s="1"/>
  <c r="O1997" i="33"/>
  <c r="P1997" i="33" s="1"/>
  <c r="O1998" i="33"/>
  <c r="O1999" i="33"/>
  <c r="P1999" i="33" s="1"/>
  <c r="O2000" i="33"/>
  <c r="P2000" i="33" s="1"/>
  <c r="O2001" i="33"/>
  <c r="P2001" i="33" s="1"/>
  <c r="O2002" i="33"/>
  <c r="P2002" i="33" s="1"/>
  <c r="O2003" i="33"/>
  <c r="P2003" i="33" s="1"/>
  <c r="O2004" i="33"/>
  <c r="P2004" i="33" s="1"/>
  <c r="O2005" i="33"/>
  <c r="P2005" i="33" s="1"/>
  <c r="O2006" i="33"/>
  <c r="O2007" i="33"/>
  <c r="O2008" i="33"/>
  <c r="P2008" i="33" s="1"/>
  <c r="O2009" i="33"/>
  <c r="P2009" i="33" s="1"/>
  <c r="O2010" i="33"/>
  <c r="O2011" i="33"/>
  <c r="O2012" i="33"/>
  <c r="O2013" i="33"/>
  <c r="P2013" i="33" s="1"/>
  <c r="O2014" i="33"/>
  <c r="P2014" i="33" s="1"/>
  <c r="O2015" i="33"/>
  <c r="P2015" i="33" s="1"/>
  <c r="O2016" i="33"/>
  <c r="P2016" i="33" s="1"/>
  <c r="O2017" i="33"/>
  <c r="P2017" i="33" s="1"/>
  <c r="O2018" i="33"/>
  <c r="P2018" i="33" s="1"/>
  <c r="O2019" i="33"/>
  <c r="P2019" i="33" s="1"/>
  <c r="O2020" i="33"/>
  <c r="P2020" i="33" s="1"/>
  <c r="O2021" i="33"/>
  <c r="P2021" i="33" s="1"/>
  <c r="O2022" i="33"/>
  <c r="P2022" i="33" s="1"/>
  <c r="O2023" i="33"/>
  <c r="P2023" i="33" s="1"/>
  <c r="O2024" i="33"/>
  <c r="P2024" i="33" s="1"/>
  <c r="O2025" i="33"/>
  <c r="P2025" i="33" s="1"/>
  <c r="O2026" i="33"/>
  <c r="O2027" i="33"/>
  <c r="P2027" i="33" s="1"/>
  <c r="O2028" i="33"/>
  <c r="P2028" i="33" s="1"/>
  <c r="O2029" i="33"/>
  <c r="P2029" i="33" s="1"/>
  <c r="O2030" i="33"/>
  <c r="P2030" i="33" s="1"/>
  <c r="O2031" i="33"/>
  <c r="P2031" i="33" s="1"/>
  <c r="O2032" i="33"/>
  <c r="P2032" i="33" s="1"/>
  <c r="O2033" i="33"/>
  <c r="P2033" i="33" s="1"/>
  <c r="O2034" i="33"/>
  <c r="P2034" i="33" s="1"/>
  <c r="O2035" i="33"/>
  <c r="P2035" i="33" s="1"/>
  <c r="O2036" i="33"/>
  <c r="O2037" i="33"/>
  <c r="P2037" i="33" s="1"/>
  <c r="O2038" i="33"/>
  <c r="P2038" i="33" s="1"/>
  <c r="O2039" i="33"/>
  <c r="O2040" i="33"/>
  <c r="O2041" i="33"/>
  <c r="P2041" i="33" s="1"/>
  <c r="O2042" i="33"/>
  <c r="P2042" i="33" s="1"/>
  <c r="O2043" i="33"/>
  <c r="P2043" i="33" s="1"/>
  <c r="O2044" i="33"/>
  <c r="P2044" i="33" s="1"/>
  <c r="O2045" i="33"/>
  <c r="P2045" i="33" s="1"/>
  <c r="O2046" i="33"/>
  <c r="P2046" i="33" s="1"/>
  <c r="O2047" i="33"/>
  <c r="P2047" i="33" s="1"/>
  <c r="O2048" i="33"/>
  <c r="P2048" i="33" s="1"/>
  <c r="O2049" i="33"/>
  <c r="O2050" i="33"/>
  <c r="P2050" i="33" s="1"/>
  <c r="O2051" i="33"/>
  <c r="P2051" i="33" s="1"/>
  <c r="O2052" i="33"/>
  <c r="O2053" i="33"/>
  <c r="P2053" i="33" s="1"/>
  <c r="O2054" i="33"/>
  <c r="O2055" i="33"/>
  <c r="P2055" i="33" s="1"/>
  <c r="O2056" i="33"/>
  <c r="P2056" i="33" s="1"/>
  <c r="O2057" i="33"/>
  <c r="P2057" i="33" s="1"/>
  <c r="O2058" i="33"/>
  <c r="P2058" i="33" s="1"/>
  <c r="O2059" i="33"/>
  <c r="P2059" i="33" s="1"/>
  <c r="O2060" i="33"/>
  <c r="P2060" i="33" s="1"/>
  <c r="O2061" i="33"/>
  <c r="O2062" i="33"/>
  <c r="P2062" i="33" s="1"/>
  <c r="O2063" i="33"/>
  <c r="P2063" i="33" s="1"/>
  <c r="O2064" i="33"/>
  <c r="O2065" i="33"/>
  <c r="P2065" i="33" s="1"/>
  <c r="O2066" i="33"/>
  <c r="O2067" i="33"/>
  <c r="O2068" i="33"/>
  <c r="O2069" i="33"/>
  <c r="P2069" i="33" s="1"/>
  <c r="O2070" i="33"/>
  <c r="P2070" i="33" s="1"/>
  <c r="O2071" i="33"/>
  <c r="P2071" i="33" s="1"/>
  <c r="O2072" i="33"/>
  <c r="P2072" i="33" s="1"/>
  <c r="O2073" i="33"/>
  <c r="P2073" i="33" s="1"/>
  <c r="O2074" i="33"/>
  <c r="P2074" i="33" s="1"/>
  <c r="O2075" i="33"/>
  <c r="P2075" i="33" s="1"/>
  <c r="O2076" i="33"/>
  <c r="P2076" i="33" s="1"/>
  <c r="O2077" i="33"/>
  <c r="P2077" i="33" s="1"/>
  <c r="O2078" i="33"/>
  <c r="P2078" i="33" s="1"/>
  <c r="O2079" i="33"/>
  <c r="P2079" i="33" s="1"/>
  <c r="O2080" i="33"/>
  <c r="P2080" i="33" s="1"/>
  <c r="O2081" i="33"/>
  <c r="P2081" i="33" s="1"/>
  <c r="O2082" i="33"/>
  <c r="O2083" i="33"/>
  <c r="P2083" i="33" s="1"/>
  <c r="O2084" i="33"/>
  <c r="P2084" i="33" s="1"/>
  <c r="O2085" i="33"/>
  <c r="P2085" i="33" s="1"/>
  <c r="O2086" i="33"/>
  <c r="P2086" i="33" s="1"/>
  <c r="O2087" i="33"/>
  <c r="P2087" i="33" s="1"/>
  <c r="O2088" i="33"/>
  <c r="P2088" i="33" s="1"/>
  <c r="O2089" i="33"/>
  <c r="P2089" i="33" s="1"/>
  <c r="O2090" i="33"/>
  <c r="O2091" i="33"/>
  <c r="O2092" i="33"/>
  <c r="O2093" i="33"/>
  <c r="P2093" i="33" s="1"/>
  <c r="O2094" i="33"/>
  <c r="P2094" i="33" s="1"/>
  <c r="O2095" i="33"/>
  <c r="O2096" i="33"/>
  <c r="O2097" i="33"/>
  <c r="P2097" i="33" s="1"/>
  <c r="O2098" i="33"/>
  <c r="P2098" i="33" s="1"/>
  <c r="O2099" i="33"/>
  <c r="P2099" i="33" s="1"/>
  <c r="O2100" i="33"/>
  <c r="P2100" i="33" s="1"/>
  <c r="O2101" i="33"/>
  <c r="P2101" i="33" s="1"/>
  <c r="O2102" i="33"/>
  <c r="P2102" i="33" s="1"/>
  <c r="O2103" i="33"/>
  <c r="P2103" i="33" s="1"/>
  <c r="O2104" i="33"/>
  <c r="P2104" i="33" s="1"/>
  <c r="O2105" i="33"/>
  <c r="P2105" i="33" s="1"/>
  <c r="O2106" i="33"/>
  <c r="O2107" i="33"/>
  <c r="P2107" i="33" s="1"/>
  <c r="O2108" i="33"/>
  <c r="P2108" i="33" s="1"/>
  <c r="O2109" i="33"/>
  <c r="P2109" i="33" s="1"/>
  <c r="O2110" i="33"/>
  <c r="O2111" i="33"/>
  <c r="P2111" i="33" s="1"/>
  <c r="O2112" i="33"/>
  <c r="P2112" i="33" s="1"/>
  <c r="O2113" i="33"/>
  <c r="P2113" i="33" s="1"/>
  <c r="O2114" i="33"/>
  <c r="P2114" i="33" s="1"/>
  <c r="O2115" i="33"/>
  <c r="P2115" i="33" s="1"/>
  <c r="O2116" i="33"/>
  <c r="P2116" i="33" s="1"/>
  <c r="O2117" i="33"/>
  <c r="P2117" i="33" s="1"/>
  <c r="O2118" i="33"/>
  <c r="P2118" i="33" s="1"/>
  <c r="O2119" i="33"/>
  <c r="P2119" i="33" s="1"/>
  <c r="O2120" i="33"/>
  <c r="P2120" i="33" s="1"/>
  <c r="O2121" i="33"/>
  <c r="P2121" i="33" s="1"/>
  <c r="O2122" i="33"/>
  <c r="O2123" i="33"/>
  <c r="O2124" i="33"/>
  <c r="O2125" i="33"/>
  <c r="P2125" i="33" s="1"/>
  <c r="O2126" i="33"/>
  <c r="P2126" i="33" s="1"/>
  <c r="O2127" i="33"/>
  <c r="P2127" i="33" s="1"/>
  <c r="O2128" i="33"/>
  <c r="P2128" i="33" s="1"/>
  <c r="O2129" i="33"/>
  <c r="P2129" i="33" s="1"/>
  <c r="O2130" i="33"/>
  <c r="P2130" i="33" s="1"/>
  <c r="O2131" i="33"/>
  <c r="P2131" i="33" s="1"/>
  <c r="O2132" i="33"/>
  <c r="P2132" i="33" s="1"/>
  <c r="O2133" i="33"/>
  <c r="P2133" i="33" s="1"/>
  <c r="O2134" i="33"/>
  <c r="P2134" i="33" s="1"/>
  <c r="O2135" i="33"/>
  <c r="P2135" i="33" s="1"/>
  <c r="O2136" i="33"/>
  <c r="O2137" i="33"/>
  <c r="O2138" i="33"/>
  <c r="O2139" i="33"/>
  <c r="P2139" i="33" s="1"/>
  <c r="O2140" i="33"/>
  <c r="P2140" i="33" s="1"/>
  <c r="O2141" i="33"/>
  <c r="P2141" i="33" s="1"/>
  <c r="O2142" i="33"/>
  <c r="P2142" i="33" s="1"/>
  <c r="O2143" i="33"/>
  <c r="P2143" i="33" s="1"/>
  <c r="O2144" i="33"/>
  <c r="P2144" i="33" s="1"/>
  <c r="O2145" i="33"/>
  <c r="P2145" i="33" s="1"/>
  <c r="O2146" i="33"/>
  <c r="O2147" i="33"/>
  <c r="O2148" i="33"/>
  <c r="P2148" i="33" s="1"/>
  <c r="O2149" i="33"/>
  <c r="P2149" i="33" s="1"/>
  <c r="O2150" i="33"/>
  <c r="P2150" i="33" s="1"/>
  <c r="O2151" i="33"/>
  <c r="P2151" i="33" s="1"/>
  <c r="O2152" i="33"/>
  <c r="O2153" i="33"/>
  <c r="P2153" i="33" s="1"/>
  <c r="O2154" i="33"/>
  <c r="P2154" i="33" s="1"/>
  <c r="O2155" i="33"/>
  <c r="P2155" i="33" s="1"/>
  <c r="O2156" i="33"/>
  <c r="P2156" i="33" s="1"/>
  <c r="O2157" i="33"/>
  <c r="P2157" i="33" s="1"/>
  <c r="O2158" i="33"/>
  <c r="P2158" i="33" s="1"/>
  <c r="O2159" i="33"/>
  <c r="P2159" i="33" s="1"/>
  <c r="O2160" i="33"/>
  <c r="P2160" i="33" s="1"/>
  <c r="O2161" i="33"/>
  <c r="O2162" i="33"/>
  <c r="P2162" i="33" s="1"/>
  <c r="O2163" i="33"/>
  <c r="P2163" i="33" s="1"/>
  <c r="O2164" i="33"/>
  <c r="P2164" i="33" s="1"/>
  <c r="O2165" i="33"/>
  <c r="P2165" i="33" s="1"/>
  <c r="O2166" i="33"/>
  <c r="O2167" i="33"/>
  <c r="P2167" i="33" s="1"/>
  <c r="O2168" i="33"/>
  <c r="P2168" i="33" s="1"/>
  <c r="O2169" i="33"/>
  <c r="P2169" i="33" s="1"/>
  <c r="O2170" i="33"/>
  <c r="P2170" i="33" s="1"/>
  <c r="O2171" i="33"/>
  <c r="P2171" i="33" s="1"/>
  <c r="O2172" i="33"/>
  <c r="P2172" i="33" s="1"/>
  <c r="O2173" i="33"/>
  <c r="O2174" i="33"/>
  <c r="P2174" i="33" s="1"/>
  <c r="O2175" i="33"/>
  <c r="P2175" i="33" s="1"/>
  <c r="O2176" i="33"/>
  <c r="P2176" i="33" s="1"/>
  <c r="O2177" i="33"/>
  <c r="P2177" i="33" s="1"/>
  <c r="O2178" i="33"/>
  <c r="P2178" i="33" s="1"/>
  <c r="O2179" i="33"/>
  <c r="P2179" i="33" s="1"/>
  <c r="O2180" i="33"/>
  <c r="P2180" i="33" s="1"/>
  <c r="O2181" i="33"/>
  <c r="P2181" i="33" s="1"/>
  <c r="O2182" i="33"/>
  <c r="P2182" i="33" s="1"/>
  <c r="O2183" i="33"/>
  <c r="P2183" i="33" s="1"/>
  <c r="O2184" i="33"/>
  <c r="P2184" i="33" s="1"/>
  <c r="O2185" i="33"/>
  <c r="P2185" i="33" s="1"/>
  <c r="O2186" i="33"/>
  <c r="P2186" i="33" s="1"/>
  <c r="O2187" i="33"/>
  <c r="O2188" i="33"/>
  <c r="P2188" i="33" s="1"/>
  <c r="O2189" i="33"/>
  <c r="O2190" i="33"/>
  <c r="O2191" i="33"/>
  <c r="P2191" i="33" s="1"/>
  <c r="O2192" i="33"/>
  <c r="O2193" i="33"/>
  <c r="O2194" i="33"/>
  <c r="O2195" i="33"/>
  <c r="P2195" i="33" s="1"/>
  <c r="O2196" i="33"/>
  <c r="P2196" i="33" s="1"/>
  <c r="O2197" i="33"/>
  <c r="P2197" i="33" s="1"/>
  <c r="O2198" i="33"/>
  <c r="P2198" i="33" s="1"/>
  <c r="O2199" i="33"/>
  <c r="P2199" i="33" s="1"/>
  <c r="O2200" i="33"/>
  <c r="P2200" i="33" s="1"/>
  <c r="O2201" i="33"/>
  <c r="P2201" i="33" s="1"/>
  <c r="O2202" i="33"/>
  <c r="O2203" i="33"/>
  <c r="O2204" i="33"/>
  <c r="P2204" i="33" s="1"/>
  <c r="O2205" i="33"/>
  <c r="P2205" i="33" s="1"/>
  <c r="O2206" i="33"/>
  <c r="P2206" i="33" s="1"/>
  <c r="O2207" i="33"/>
  <c r="P2207" i="33" s="1"/>
  <c r="O2208" i="33"/>
  <c r="O2209" i="33"/>
  <c r="P2209" i="33" s="1"/>
  <c r="O2210" i="33"/>
  <c r="P2210" i="33" s="1"/>
  <c r="O2211" i="33"/>
  <c r="P2211" i="33" s="1"/>
  <c r="O2212" i="33"/>
  <c r="P2212" i="33" s="1"/>
  <c r="O2213" i="33"/>
  <c r="P2213" i="33" s="1"/>
  <c r="O2214" i="33"/>
  <c r="P2214" i="33" s="1"/>
  <c r="O2215" i="33"/>
  <c r="P2215" i="33" s="1"/>
  <c r="O2216" i="33"/>
  <c r="O2217" i="33"/>
  <c r="P2217" i="33" s="1"/>
  <c r="O2218" i="33"/>
  <c r="P2218" i="33" s="1"/>
  <c r="O2219" i="33"/>
  <c r="P2219" i="33" s="1"/>
  <c r="O2220" i="33"/>
  <c r="P2220" i="33" s="1"/>
  <c r="O2221" i="33"/>
  <c r="P2221" i="33" s="1"/>
  <c r="O2222" i="33"/>
  <c r="O2223" i="33"/>
  <c r="P2223" i="33" s="1"/>
  <c r="O2224" i="33"/>
  <c r="P2224" i="33" s="1"/>
  <c r="O2225" i="33"/>
  <c r="P2225" i="33" s="1"/>
  <c r="O2226" i="33"/>
  <c r="P2226" i="33" s="1"/>
  <c r="O2227" i="33"/>
  <c r="P2227" i="33" s="1"/>
  <c r="O2228" i="33"/>
  <c r="P2228" i="33" s="1"/>
  <c r="O2229" i="33"/>
  <c r="O2230" i="33"/>
  <c r="O2231" i="33"/>
  <c r="P2231" i="33" s="1"/>
  <c r="O2232" i="33"/>
  <c r="P2232" i="33" s="1"/>
  <c r="O2233" i="33"/>
  <c r="P2233" i="33" s="1"/>
  <c r="O2234" i="33"/>
  <c r="P2234" i="33" s="1"/>
  <c r="O2235" i="33"/>
  <c r="P2235" i="33" s="1"/>
  <c r="O2236" i="33"/>
  <c r="O2237" i="33"/>
  <c r="P2237" i="33" s="1"/>
  <c r="O2238" i="33"/>
  <c r="P2238" i="33" s="1"/>
  <c r="O2239" i="33"/>
  <c r="P2239" i="33" s="1"/>
  <c r="O2240" i="33"/>
  <c r="P2240" i="33" s="1"/>
  <c r="O2241" i="33"/>
  <c r="P2241" i="33" s="1"/>
  <c r="O2242" i="33"/>
  <c r="P2242" i="33" s="1"/>
  <c r="O2243" i="33"/>
  <c r="P2243" i="33" s="1"/>
  <c r="O2244" i="33"/>
  <c r="P2244" i="33" s="1"/>
  <c r="O2245" i="33"/>
  <c r="O2246" i="33"/>
  <c r="O2247" i="33"/>
  <c r="P2247" i="33" s="1"/>
  <c r="O2248" i="33"/>
  <c r="O2249" i="33"/>
  <c r="O2250" i="33"/>
  <c r="O2251" i="33"/>
  <c r="P2251" i="33" s="1"/>
  <c r="O2252" i="33"/>
  <c r="P2252" i="33" s="1"/>
  <c r="O2253" i="33"/>
  <c r="P2253" i="33" s="1"/>
  <c r="O2254" i="33"/>
  <c r="P2254" i="33" s="1"/>
  <c r="O2255" i="33"/>
  <c r="P2255" i="33" s="1"/>
  <c r="O2256" i="33"/>
  <c r="P2256" i="33" s="1"/>
  <c r="O2257" i="33"/>
  <c r="P2257" i="33" s="1"/>
  <c r="O2258" i="33"/>
  <c r="P2258" i="33" s="1"/>
  <c r="O2259" i="33"/>
  <c r="P2259" i="33" s="1"/>
  <c r="O2260" i="33"/>
  <c r="P2260" i="33" s="1"/>
  <c r="O2261" i="33"/>
  <c r="P2261" i="33" s="1"/>
  <c r="O2262" i="33"/>
  <c r="P2262" i="33" s="1"/>
  <c r="O2263" i="33"/>
  <c r="P2263" i="33" s="1"/>
  <c r="O2264" i="33"/>
  <c r="O2265" i="33"/>
  <c r="P2265" i="33" s="1"/>
  <c r="O2266" i="33"/>
  <c r="P2266" i="33" s="1"/>
  <c r="O2267" i="33"/>
  <c r="P2267" i="33" s="1"/>
  <c r="O2268" i="33"/>
  <c r="P2268" i="33" s="1"/>
  <c r="O2269" i="33"/>
  <c r="P2269" i="33" s="1"/>
  <c r="O2270" i="33"/>
  <c r="P2270" i="33" s="1"/>
  <c r="O2271" i="33"/>
  <c r="O2272" i="33"/>
  <c r="P2272" i="33" s="1"/>
  <c r="O2273" i="33"/>
  <c r="O2274" i="33"/>
  <c r="O2275" i="33"/>
  <c r="P2275" i="33" s="1"/>
  <c r="O2276" i="33"/>
  <c r="O2277" i="33"/>
  <c r="P2277" i="33" s="1"/>
  <c r="O2278" i="33"/>
  <c r="O2279" i="33"/>
  <c r="P2279" i="33" s="1"/>
  <c r="O2280" i="33"/>
  <c r="P2280" i="33" s="1"/>
  <c r="O2281" i="33"/>
  <c r="P2281" i="33" s="1"/>
  <c r="O2282" i="33"/>
  <c r="P2282" i="33" s="1"/>
  <c r="O2283" i="33"/>
  <c r="P2283" i="33" s="1"/>
  <c r="O2284" i="33"/>
  <c r="P2284" i="33" s="1"/>
  <c r="O2285" i="33"/>
  <c r="P2285" i="33" s="1"/>
  <c r="O2286" i="33"/>
  <c r="P2286" i="33" s="1"/>
  <c r="O2287" i="33"/>
  <c r="P2287" i="33" s="1"/>
  <c r="O2288" i="33"/>
  <c r="P2288" i="33" s="1"/>
  <c r="O2289" i="33"/>
  <c r="P2289" i="33" s="1"/>
  <c r="O2290" i="33"/>
  <c r="P2290" i="33" s="1"/>
  <c r="O2291" i="33"/>
  <c r="P2291" i="33" s="1"/>
  <c r="O2292" i="33"/>
  <c r="O2293" i="33"/>
  <c r="P2293" i="33" s="1"/>
  <c r="O2294" i="33"/>
  <c r="P2294" i="33" s="1"/>
  <c r="O2295" i="33"/>
  <c r="P2295" i="33" s="1"/>
  <c r="O2296" i="33"/>
  <c r="P2296" i="33" s="1"/>
  <c r="O2297" i="33"/>
  <c r="P2297" i="33" s="1"/>
  <c r="O2298" i="33"/>
  <c r="P2298" i="33" s="1"/>
  <c r="O2299" i="33"/>
  <c r="P2299" i="33" s="1"/>
  <c r="O2300" i="33"/>
  <c r="P2300" i="33" s="1"/>
  <c r="O2301" i="33"/>
  <c r="O2302" i="33"/>
  <c r="O2303" i="33"/>
  <c r="P2303" i="33" s="1"/>
  <c r="O2304" i="33"/>
  <c r="P2304" i="33" s="1"/>
  <c r="O2305" i="33"/>
  <c r="P2305" i="33" s="1"/>
  <c r="O2306" i="33"/>
  <c r="O2307" i="33"/>
  <c r="P2307" i="33" s="1"/>
  <c r="O2308" i="33"/>
  <c r="P2308" i="33" s="1"/>
  <c r="O2309" i="33"/>
  <c r="P2309" i="33" s="1"/>
  <c r="O2310" i="33"/>
  <c r="P2310" i="33" s="1"/>
  <c r="O2311" i="33"/>
  <c r="P2311" i="33" s="1"/>
  <c r="O2312" i="33"/>
  <c r="P2312" i="33" s="1"/>
  <c r="O2313" i="33"/>
  <c r="P2313" i="33" s="1"/>
  <c r="O2314" i="33"/>
  <c r="P2314" i="33" s="1"/>
  <c r="O2315" i="33"/>
  <c r="P2315" i="33" s="1"/>
  <c r="O2316" i="33"/>
  <c r="P2316" i="33" s="1"/>
  <c r="O2317" i="33"/>
  <c r="P2317" i="33" s="1"/>
  <c r="O2318" i="33"/>
  <c r="P2318" i="33" s="1"/>
  <c r="O2319" i="33"/>
  <c r="P2319" i="33" s="1"/>
  <c r="O2320" i="33"/>
  <c r="O2321" i="33"/>
  <c r="P2321" i="33" s="1"/>
  <c r="O2322" i="33"/>
  <c r="P2322" i="33" s="1"/>
  <c r="O2323" i="33"/>
  <c r="P2323" i="33" s="1"/>
  <c r="O2324" i="33"/>
  <c r="P2324" i="33" s="1"/>
  <c r="O2325" i="33"/>
  <c r="P2325" i="33" s="1"/>
  <c r="O2326" i="33"/>
  <c r="P2326" i="33" s="1"/>
  <c r="O2327" i="33"/>
  <c r="O2328" i="33"/>
  <c r="O2329" i="33"/>
  <c r="P2329" i="33" s="1"/>
  <c r="O2330" i="33"/>
  <c r="P2330" i="33" s="1"/>
  <c r="O2331" i="33"/>
  <c r="P2331" i="33" s="1"/>
  <c r="O2332" i="33"/>
  <c r="O2333" i="33"/>
  <c r="O2334" i="33"/>
  <c r="O2335" i="33"/>
  <c r="P2335" i="33" s="1"/>
  <c r="O2336" i="33"/>
  <c r="P2336" i="33" s="1"/>
  <c r="O2337" i="33"/>
  <c r="P2337" i="33" s="1"/>
  <c r="O2338" i="33"/>
  <c r="P2338" i="33" s="1"/>
  <c r="O2339" i="33"/>
  <c r="P2339" i="33" s="1"/>
  <c r="O2340" i="33"/>
  <c r="P2340" i="33" s="1"/>
  <c r="O2341" i="33"/>
  <c r="P2341" i="33" s="1"/>
  <c r="O2342" i="33"/>
  <c r="P2342" i="33" s="1"/>
  <c r="O2343" i="33"/>
  <c r="P2343" i="33" s="1"/>
  <c r="O2344" i="33"/>
  <c r="P2344" i="33" s="1"/>
  <c r="O2345" i="33"/>
  <c r="P2345" i="33" s="1"/>
  <c r="O2346" i="33"/>
  <c r="P2346" i="33" s="1"/>
  <c r="O2347" i="33"/>
  <c r="P2347" i="33" s="1"/>
  <c r="O2348" i="33"/>
  <c r="O2349" i="33"/>
  <c r="P2349" i="33" s="1"/>
  <c r="O2350" i="33"/>
  <c r="P2350" i="33" s="1"/>
  <c r="O2351" i="33"/>
  <c r="P2351" i="33" s="1"/>
  <c r="O2352" i="33"/>
  <c r="P2352" i="33" s="1"/>
  <c r="O2353" i="33"/>
  <c r="P2353" i="33" s="1"/>
  <c r="O2354" i="33"/>
  <c r="P2354" i="33" s="1"/>
  <c r="O2355" i="33"/>
  <c r="P2355" i="33" s="1"/>
  <c r="O2356" i="33"/>
  <c r="O2357" i="33"/>
  <c r="P2357" i="33" s="1"/>
  <c r="O2358" i="33"/>
  <c r="P2358" i="33" s="1"/>
  <c r="O2359" i="33"/>
  <c r="P2359" i="33" s="1"/>
  <c r="O2360" i="33"/>
  <c r="P2360" i="33" s="1"/>
  <c r="O2361" i="33"/>
  <c r="P2361" i="33" s="1"/>
  <c r="O2362" i="33"/>
  <c r="O2363" i="33"/>
  <c r="P2363" i="33" s="1"/>
  <c r="O2364" i="33"/>
  <c r="O2365" i="33"/>
  <c r="O2366" i="33"/>
  <c r="P2366" i="33" s="1"/>
  <c r="O2367" i="33"/>
  <c r="P2367" i="33" s="1"/>
  <c r="O2368" i="33"/>
  <c r="P2368" i="33" s="1"/>
  <c r="O2369" i="33"/>
  <c r="P2369" i="33" s="1"/>
  <c r="O2370" i="33"/>
  <c r="P2370" i="33" s="1"/>
  <c r="O2371" i="33"/>
  <c r="P2371" i="33" s="1"/>
  <c r="O2372" i="33"/>
  <c r="P2372" i="33" s="1"/>
  <c r="O2373" i="33"/>
  <c r="P2373" i="33" s="1"/>
  <c r="O2374" i="33"/>
  <c r="O2375" i="33"/>
  <c r="P2375" i="33" s="1"/>
  <c r="O2376" i="33"/>
  <c r="P2376" i="33" s="1"/>
  <c r="O2377" i="33"/>
  <c r="P2377" i="33" s="1"/>
  <c r="O2378" i="33"/>
  <c r="P2378" i="33" s="1"/>
  <c r="O2379" i="33"/>
  <c r="P2379" i="33" s="1"/>
  <c r="O2380" i="33"/>
  <c r="P2380" i="33" s="1"/>
  <c r="O2381" i="33"/>
  <c r="P2381" i="33" s="1"/>
  <c r="O2382" i="33"/>
  <c r="P2382" i="33" s="1"/>
  <c r="O2383" i="33"/>
  <c r="O2384" i="33"/>
  <c r="O2385" i="33"/>
  <c r="P2385" i="33" s="1"/>
  <c r="O2386" i="33"/>
  <c r="O2387" i="33"/>
  <c r="P2387" i="33" s="1"/>
  <c r="O2388" i="33"/>
  <c r="O2389" i="33"/>
  <c r="O2390" i="33"/>
  <c r="O2391" i="33"/>
  <c r="P2391" i="33" s="1"/>
  <c r="O2392" i="33"/>
  <c r="P2392" i="33" s="1"/>
  <c r="O2393" i="33"/>
  <c r="P2393" i="33" s="1"/>
  <c r="O2394" i="33"/>
  <c r="P2394" i="33" s="1"/>
  <c r="O2395" i="33"/>
  <c r="P2395" i="33" s="1"/>
  <c r="O2396" i="33"/>
  <c r="P2396" i="33" s="1"/>
  <c r="O2397" i="33"/>
  <c r="P2397" i="33" s="1"/>
  <c r="O2398" i="33"/>
  <c r="P2398" i="33" s="1"/>
  <c r="O2399" i="33"/>
  <c r="P2399" i="33" s="1"/>
  <c r="O2400" i="33"/>
  <c r="P2400" i="33" s="1"/>
  <c r="O2401" i="33"/>
  <c r="P2401" i="33" s="1"/>
  <c r="O2402" i="33"/>
  <c r="O2403" i="33"/>
  <c r="P2403" i="33" s="1"/>
  <c r="O2404" i="33"/>
  <c r="O2405" i="33"/>
  <c r="P2405" i="33" s="1"/>
  <c r="O2406" i="33"/>
  <c r="P2406" i="33" s="1"/>
  <c r="O2407" i="33"/>
  <c r="P2407" i="33" s="1"/>
  <c r="O2408" i="33"/>
  <c r="P2408" i="33" s="1"/>
  <c r="O2409" i="33"/>
  <c r="P2409" i="33" s="1"/>
  <c r="O2410" i="33"/>
  <c r="P2410" i="33" s="1"/>
  <c r="O2411" i="33"/>
  <c r="P2411" i="33" s="1"/>
  <c r="O2412" i="33"/>
  <c r="O2413" i="33"/>
  <c r="O2414" i="33"/>
  <c r="O2415" i="33"/>
  <c r="P2415" i="33" s="1"/>
  <c r="O2416" i="33"/>
  <c r="O2417" i="33"/>
  <c r="P2417" i="33" s="1"/>
  <c r="O2418" i="33"/>
  <c r="O2419" i="33"/>
  <c r="P2419" i="33" s="1"/>
  <c r="O2420" i="33"/>
  <c r="P2420" i="33" s="1"/>
  <c r="O2421" i="33"/>
  <c r="P2421" i="33" s="1"/>
  <c r="O2422" i="33"/>
  <c r="P2422" i="33" s="1"/>
  <c r="O2423" i="33"/>
  <c r="P2423" i="33" s="1"/>
  <c r="O2424" i="33"/>
  <c r="P2424" i="33" s="1"/>
  <c r="O2425" i="33"/>
  <c r="P2425" i="33" s="1"/>
  <c r="O2426" i="33"/>
  <c r="P2426" i="33" s="1"/>
  <c r="O2427" i="33"/>
  <c r="P2427" i="33" s="1"/>
  <c r="O2428" i="33"/>
  <c r="P2428" i="33" s="1"/>
  <c r="O2429" i="33"/>
  <c r="P2429" i="33" s="1"/>
  <c r="O2430" i="33"/>
  <c r="O2431" i="33"/>
  <c r="P2431" i="33" s="1"/>
  <c r="O2432" i="33"/>
  <c r="O2433" i="33"/>
  <c r="P2433" i="33" s="1"/>
  <c r="O2434" i="33"/>
  <c r="P2434" i="33" s="1"/>
  <c r="O2435" i="33"/>
  <c r="P2435" i="33" s="1"/>
  <c r="O2436" i="33"/>
  <c r="P2436" i="33" s="1"/>
  <c r="O2437" i="33"/>
  <c r="P2437" i="33" s="1"/>
  <c r="O2438" i="33"/>
  <c r="P2438" i="33" s="1"/>
  <c r="O2439" i="33"/>
  <c r="P2439" i="33" s="1"/>
  <c r="O2440" i="33"/>
  <c r="P2440" i="33" s="1"/>
  <c r="O2441" i="33"/>
  <c r="O2442" i="33"/>
  <c r="P2442" i="33" s="1"/>
  <c r="O2443" i="33"/>
  <c r="P2443" i="33" s="1"/>
  <c r="O2444" i="33"/>
  <c r="O2445" i="33"/>
  <c r="P2445" i="33" s="1"/>
  <c r="O2446" i="33"/>
  <c r="O2447" i="33"/>
  <c r="O2448" i="33"/>
  <c r="P2448" i="33" s="1"/>
  <c r="O2449" i="33"/>
  <c r="P2449" i="33" s="1"/>
  <c r="O2450" i="33"/>
  <c r="P2450" i="33" s="1"/>
  <c r="O2451" i="33"/>
  <c r="P2451" i="33" s="1"/>
  <c r="O2452" i="33"/>
  <c r="P2452" i="33" s="1"/>
  <c r="O2453" i="33"/>
  <c r="P2453" i="33" s="1"/>
  <c r="O2454" i="33"/>
  <c r="O2455" i="33"/>
  <c r="P2455" i="33" s="1"/>
  <c r="O2456" i="33"/>
  <c r="P2456" i="33" s="1"/>
  <c r="O2457" i="33"/>
  <c r="P2457" i="33" s="1"/>
  <c r="O2458" i="33"/>
  <c r="P2458" i="33" s="1"/>
  <c r="O2459" i="33"/>
  <c r="P2459" i="33" s="1"/>
  <c r="O2460" i="33"/>
  <c r="O2461" i="33"/>
  <c r="O2462" i="33"/>
  <c r="P2462" i="33" s="1"/>
  <c r="O2463" i="33"/>
  <c r="P2463" i="33" s="1"/>
  <c r="O2464" i="33"/>
  <c r="P2464" i="33" s="1"/>
  <c r="O2465" i="33"/>
  <c r="P2465" i="33" s="1"/>
  <c r="O2466" i="33"/>
  <c r="P2466" i="33" s="1"/>
  <c r="O2467" i="33"/>
  <c r="O2468" i="33"/>
  <c r="O2469" i="33"/>
  <c r="O2470" i="33"/>
  <c r="O2471" i="33"/>
  <c r="P2471" i="33" s="1"/>
  <c r="O2472" i="33"/>
  <c r="O2473" i="33"/>
  <c r="P2473" i="33" s="1"/>
  <c r="O2474" i="33"/>
  <c r="O2475" i="33"/>
  <c r="P2475" i="33" s="1"/>
  <c r="O2476" i="33"/>
  <c r="P2476" i="33" s="1"/>
  <c r="O2477" i="33"/>
  <c r="P2477" i="33" s="1"/>
  <c r="O2478" i="33"/>
  <c r="P2478" i="33" s="1"/>
  <c r="O2479" i="33"/>
  <c r="P2479" i="33" s="1"/>
  <c r="O2480" i="33"/>
  <c r="P2480" i="33" s="1"/>
  <c r="O2481" i="33"/>
  <c r="P2481" i="33" s="1"/>
  <c r="O2482" i="33"/>
  <c r="P2482" i="33" s="1"/>
  <c r="O2483" i="33"/>
  <c r="P2483" i="33" s="1"/>
  <c r="O2484" i="33"/>
  <c r="P2484" i="33" s="1"/>
  <c r="O2485" i="33"/>
  <c r="P2485" i="33" s="1"/>
  <c r="O2486" i="33"/>
  <c r="O2487" i="33"/>
  <c r="P2487" i="33" s="1"/>
  <c r="O2488" i="33"/>
  <c r="O2489" i="33"/>
  <c r="O2490" i="33"/>
  <c r="O2491" i="33"/>
  <c r="O2492" i="33"/>
  <c r="O2493" i="33"/>
  <c r="O2494" i="33"/>
  <c r="P2494" i="33" s="1"/>
  <c r="O2495" i="33"/>
  <c r="P2495" i="33" s="1"/>
  <c r="O2496" i="33"/>
  <c r="P2496" i="33" s="1"/>
  <c r="O2497" i="33"/>
  <c r="P2497" i="33" s="1"/>
  <c r="O2498" i="33"/>
  <c r="P2498" i="33" s="1"/>
  <c r="O2499" i="33"/>
  <c r="P2499" i="33" s="1"/>
  <c r="O2500" i="33"/>
  <c r="P2500" i="33" s="1"/>
  <c r="O2501" i="33"/>
  <c r="P2501" i="33" s="1"/>
  <c r="O2502" i="33"/>
  <c r="O2503" i="33"/>
  <c r="P2503" i="33" s="1"/>
  <c r="O2504" i="33"/>
  <c r="P2504" i="33" s="1"/>
  <c r="O2505" i="33"/>
  <c r="P2505" i="33" s="1"/>
  <c r="O2506" i="33"/>
  <c r="P2506" i="33" s="1"/>
  <c r="O2507" i="33"/>
  <c r="P2507" i="33" s="1"/>
  <c r="O2508" i="33"/>
  <c r="P2508" i="33" s="1"/>
  <c r="O2509" i="33"/>
  <c r="O2510" i="33"/>
  <c r="P2510" i="33" s="1"/>
  <c r="O2511" i="33"/>
  <c r="P2511" i="33" s="1"/>
  <c r="O2512" i="33"/>
  <c r="P2512" i="33" s="1"/>
  <c r="O2513" i="33"/>
  <c r="P2513" i="33" s="1"/>
  <c r="O2514" i="33"/>
  <c r="P2514" i="33" s="1"/>
  <c r="O2515" i="33"/>
  <c r="P2515" i="33" s="1"/>
  <c r="O2516" i="33"/>
  <c r="O2517" i="33"/>
  <c r="P2517" i="33" s="1"/>
  <c r="O2518" i="33"/>
  <c r="P2518" i="33" s="1"/>
  <c r="O2519" i="33"/>
  <c r="P2519" i="33" s="1"/>
  <c r="O2520" i="33"/>
  <c r="P2520" i="33" s="1"/>
  <c r="O2521" i="33"/>
  <c r="P2521" i="33" s="1"/>
  <c r="O2522" i="33"/>
  <c r="P2522" i="33" s="1"/>
  <c r="O2523" i="33"/>
  <c r="P2523" i="33" s="1"/>
  <c r="O2524" i="33"/>
  <c r="O2525" i="33"/>
  <c r="P2525" i="33" s="1"/>
  <c r="O2526" i="33"/>
  <c r="P2526" i="33" s="1"/>
  <c r="O2527" i="33"/>
  <c r="P2527" i="33" s="1"/>
  <c r="O2528" i="33"/>
  <c r="O2529" i="33"/>
  <c r="O2530" i="33"/>
  <c r="O2531" i="33"/>
  <c r="P2531" i="33" s="1"/>
  <c r="O2532" i="33"/>
  <c r="P2532" i="33" s="1"/>
  <c r="O2533" i="33"/>
  <c r="P2533" i="33" s="1"/>
  <c r="O2534" i="33"/>
  <c r="P2534" i="33" s="1"/>
  <c r="O2535" i="33"/>
  <c r="P2535" i="33" s="1"/>
  <c r="O2536" i="33"/>
  <c r="P2536" i="33" s="1"/>
  <c r="O2537" i="33"/>
  <c r="P2537" i="33" s="1"/>
  <c r="O2538" i="33"/>
  <c r="P2538" i="33" s="1"/>
  <c r="O2539" i="33"/>
  <c r="P2539" i="33" s="1"/>
  <c r="O2540" i="33"/>
  <c r="P2540" i="33" s="1"/>
  <c r="O2541" i="33"/>
  <c r="P2541" i="33" s="1"/>
  <c r="O2542" i="33"/>
  <c r="P2542" i="33" s="1"/>
  <c r="O2543" i="33"/>
  <c r="P2543" i="33" s="1"/>
  <c r="O2544" i="33"/>
  <c r="O2545" i="33"/>
  <c r="P2545" i="33" s="1"/>
  <c r="O2546" i="33"/>
  <c r="P2546" i="33" s="1"/>
  <c r="O2547" i="33"/>
  <c r="O2548" i="33"/>
  <c r="P2548" i="33" s="1"/>
  <c r="O2549" i="33"/>
  <c r="P2549" i="33" s="1"/>
  <c r="O2550" i="33"/>
  <c r="P2550" i="33" s="1"/>
  <c r="O2551" i="33"/>
  <c r="P2551" i="33" s="1"/>
  <c r="O2552" i="33"/>
  <c r="O2553" i="33"/>
  <c r="O2554" i="33"/>
  <c r="O2555" i="33"/>
  <c r="P2555" i="33" s="1"/>
  <c r="O2556" i="33"/>
  <c r="P2556" i="33" s="1"/>
  <c r="O2557" i="33"/>
  <c r="P2557" i="33" s="1"/>
  <c r="O2558" i="33"/>
  <c r="O2559" i="33"/>
  <c r="P2559" i="33" s="1"/>
  <c r="O2560" i="33"/>
  <c r="P2560" i="33" s="1"/>
  <c r="O2561" i="33"/>
  <c r="P2561" i="33" s="1"/>
  <c r="O2562" i="33"/>
  <c r="P2562" i="33" s="1"/>
  <c r="O2563" i="33"/>
  <c r="P2563" i="33" s="1"/>
  <c r="O2564" i="33"/>
  <c r="P2564" i="33" s="1"/>
  <c r="O2565" i="33"/>
  <c r="P2565" i="33" s="1"/>
  <c r="O2566" i="33"/>
  <c r="O2567" i="33"/>
  <c r="P2567" i="33" s="1"/>
  <c r="O2568" i="33"/>
  <c r="P2568" i="33" s="1"/>
  <c r="O2569" i="33"/>
  <c r="P2569" i="33" s="1"/>
  <c r="O2570" i="33"/>
  <c r="O2571" i="33"/>
  <c r="P2571" i="33" s="1"/>
  <c r="O2572" i="33"/>
  <c r="P2572" i="33" s="1"/>
  <c r="O2573" i="33"/>
  <c r="P2573" i="33" s="1"/>
  <c r="O2574" i="33"/>
  <c r="P2574" i="33" s="1"/>
  <c r="O2575" i="33"/>
  <c r="P2575" i="33" s="1"/>
  <c r="O2576" i="33"/>
  <c r="P2576" i="33" s="1"/>
  <c r="O2577" i="33"/>
  <c r="P2577" i="33" s="1"/>
  <c r="O2578" i="33"/>
  <c r="P2578" i="33" s="1"/>
  <c r="O2579" i="33"/>
  <c r="O2580" i="33"/>
  <c r="P2580" i="33" s="1"/>
  <c r="O2581" i="33"/>
  <c r="P2581" i="33" s="1"/>
  <c r="O2582" i="33"/>
  <c r="P2582" i="33" s="1"/>
  <c r="O2583" i="33"/>
  <c r="P2583" i="33" s="1"/>
  <c r="O2584" i="33"/>
  <c r="P2584" i="33" s="1"/>
  <c r="O2585" i="33"/>
  <c r="P2585" i="33" s="1"/>
  <c r="O2586" i="33"/>
  <c r="O2587" i="33"/>
  <c r="P2587" i="33" s="1"/>
  <c r="O2588" i="33"/>
  <c r="P2588" i="33" s="1"/>
  <c r="O2589" i="33"/>
  <c r="P2589" i="33" s="1"/>
  <c r="O2590" i="33"/>
  <c r="P2590" i="33" s="1"/>
  <c r="O2591" i="33"/>
  <c r="P2591" i="33" s="1"/>
  <c r="O2592" i="33"/>
  <c r="P2592" i="33" s="1"/>
  <c r="O2593" i="33"/>
  <c r="O2594" i="33"/>
  <c r="O2595" i="33"/>
  <c r="O2596" i="33"/>
  <c r="O2597" i="33"/>
  <c r="P2597" i="33" s="1"/>
  <c r="O2598" i="33"/>
  <c r="P2598" i="33" s="1"/>
  <c r="O2599" i="33"/>
  <c r="P2599" i="33" s="1"/>
  <c r="O2600" i="33"/>
  <c r="O2601" i="33"/>
  <c r="P2601" i="33" s="1"/>
  <c r="O2602" i="33"/>
  <c r="P2602" i="33" s="1"/>
  <c r="O2603" i="33"/>
  <c r="P2603" i="33" s="1"/>
  <c r="O2604" i="33"/>
  <c r="P2604" i="33" s="1"/>
  <c r="O2605" i="33"/>
  <c r="P2605" i="33" s="1"/>
  <c r="O2606" i="33"/>
  <c r="P2606" i="33" s="1"/>
  <c r="O2607" i="33"/>
  <c r="P2607" i="33" s="1"/>
  <c r="O2608" i="33"/>
  <c r="P2608" i="33" s="1"/>
  <c r="O2609" i="33"/>
  <c r="P2609" i="33" s="1"/>
  <c r="O2610" i="33"/>
  <c r="O2611" i="33"/>
  <c r="P2611" i="33" s="1"/>
  <c r="O2612" i="33"/>
  <c r="P2612" i="33" s="1"/>
  <c r="O2613" i="33"/>
  <c r="P2613" i="33" s="1"/>
  <c r="O2614" i="33"/>
  <c r="O2615" i="33"/>
  <c r="O2616" i="33"/>
  <c r="P2616" i="33" s="1"/>
  <c r="O2617" i="33"/>
  <c r="P2617" i="33" s="1"/>
  <c r="O2618" i="33"/>
  <c r="P2618" i="33" s="1"/>
  <c r="O2619" i="33"/>
  <c r="P2619" i="33" s="1"/>
  <c r="O2620" i="33"/>
  <c r="P2620" i="33" s="1"/>
  <c r="O2621" i="33"/>
  <c r="P2621" i="33" s="1"/>
  <c r="O2622" i="33"/>
  <c r="O2623" i="33"/>
  <c r="O2624" i="33"/>
  <c r="P2624" i="33" s="1"/>
  <c r="O2625" i="33"/>
  <c r="P2625" i="33" s="1"/>
  <c r="O2626" i="33"/>
  <c r="O2627" i="33"/>
  <c r="O2628" i="33"/>
  <c r="O2629" i="33"/>
  <c r="P2629" i="33" s="1"/>
  <c r="O2630" i="33"/>
  <c r="P2630" i="33" s="1"/>
  <c r="O2631" i="33"/>
  <c r="P2631" i="33" s="1"/>
  <c r="O2632" i="33"/>
  <c r="P2632" i="33" s="1"/>
  <c r="O2633" i="33"/>
  <c r="P2633" i="33" s="1"/>
  <c r="O2634" i="33"/>
  <c r="P2634" i="33" s="1"/>
  <c r="O2635" i="33"/>
  <c r="P2635" i="33" s="1"/>
  <c r="O2636" i="33"/>
  <c r="P2636" i="33" s="1"/>
  <c r="O2637" i="33"/>
  <c r="O2638" i="33"/>
  <c r="P2638" i="33" s="1"/>
  <c r="O2639" i="33"/>
  <c r="P2639" i="33" s="1"/>
  <c r="O2640" i="33"/>
  <c r="O2641" i="33"/>
  <c r="P2641" i="33" s="1"/>
  <c r="O2642" i="33"/>
  <c r="P2642" i="33" s="1"/>
  <c r="O2643" i="33"/>
  <c r="P2643" i="33" s="1"/>
  <c r="O2644" i="33"/>
  <c r="P2644" i="33" s="1"/>
  <c r="O2645" i="33"/>
  <c r="P2645" i="33" s="1"/>
  <c r="O2646" i="33"/>
  <c r="P2646" i="33" s="1"/>
  <c r="O2647" i="33"/>
  <c r="P2647" i="33" s="1"/>
  <c r="O2648" i="33"/>
  <c r="P2648" i="33" s="1"/>
  <c r="O2649" i="33"/>
  <c r="O2650" i="33"/>
  <c r="O2651" i="33"/>
  <c r="P2651" i="33" s="1"/>
  <c r="O2652" i="33"/>
  <c r="P2652" i="33" s="1"/>
  <c r="O2653" i="33"/>
  <c r="P2653" i="33" s="1"/>
  <c r="O2654" i="33"/>
  <c r="P2654" i="33" s="1"/>
  <c r="O2655" i="33"/>
  <c r="P2655" i="33" s="1"/>
  <c r="O2656" i="33"/>
  <c r="P2656" i="33" s="1"/>
  <c r="O2657" i="33"/>
  <c r="P2657" i="33" s="1"/>
  <c r="O2658" i="33"/>
  <c r="P2658" i="33" s="1"/>
  <c r="O2659" i="33"/>
  <c r="P2659" i="33" s="1"/>
  <c r="O2660" i="33"/>
  <c r="P2660" i="33" s="1"/>
  <c r="O2661" i="33"/>
  <c r="P2661" i="33" s="1"/>
  <c r="O2662" i="33"/>
  <c r="P2662" i="33" s="1"/>
  <c r="O2663" i="33"/>
  <c r="O2664" i="33"/>
  <c r="O2665" i="33"/>
  <c r="P2665" i="33" s="1"/>
  <c r="O2666" i="33"/>
  <c r="O2667" i="33"/>
  <c r="P2667" i="33" s="1"/>
  <c r="O2668" i="33"/>
  <c r="O2669" i="33"/>
  <c r="O2670" i="33"/>
  <c r="P2670" i="33" s="1"/>
  <c r="O2671" i="33"/>
  <c r="P2671" i="33" s="1"/>
  <c r="O2672" i="33"/>
  <c r="P2672" i="33" s="1"/>
  <c r="O2673" i="33"/>
  <c r="P2673" i="33" s="1"/>
  <c r="O2674" i="33"/>
  <c r="P2674" i="33" s="1"/>
  <c r="O2675" i="33"/>
  <c r="P2675" i="33" s="1"/>
  <c r="O2676" i="33"/>
  <c r="P2676" i="33" s="1"/>
  <c r="O2677" i="33"/>
  <c r="P2677" i="33" s="1"/>
  <c r="O2678" i="33"/>
  <c r="P2678" i="33" s="1"/>
  <c r="O2679" i="33"/>
  <c r="P2679" i="33" s="1"/>
  <c r="O2680" i="33"/>
  <c r="P2680" i="33" s="1"/>
  <c r="O2681" i="33"/>
  <c r="P2681" i="33" s="1"/>
  <c r="O2682" i="33"/>
  <c r="P2682" i="33" s="1"/>
  <c r="O2683" i="33"/>
  <c r="P2683" i="33" s="1"/>
  <c r="O2684" i="33"/>
  <c r="P2684" i="33" s="1"/>
  <c r="O2685" i="33"/>
  <c r="P2685" i="33" s="1"/>
  <c r="O2686" i="33"/>
  <c r="P2686" i="33" s="1"/>
  <c r="O2687" i="33"/>
  <c r="P2687" i="33" s="1"/>
  <c r="O2688" i="33"/>
  <c r="P2688" i="33" s="1"/>
  <c r="O2689" i="33"/>
  <c r="P2689" i="33" s="1"/>
  <c r="O2690" i="33"/>
  <c r="P2690" i="33" s="1"/>
  <c r="O2691" i="33"/>
  <c r="P2691" i="33" s="1"/>
  <c r="O2692" i="33"/>
  <c r="P2692" i="33" s="1"/>
  <c r="O2693" i="33"/>
  <c r="O2694" i="33"/>
  <c r="O2695" i="33"/>
  <c r="P2695" i="33" s="1"/>
  <c r="O2696" i="33"/>
  <c r="O2697" i="33"/>
  <c r="O2698" i="33"/>
  <c r="O2699" i="33"/>
  <c r="P2699" i="33" s="1"/>
  <c r="O2700" i="33"/>
  <c r="P2700" i="33" s="1"/>
  <c r="O2701" i="33"/>
  <c r="P2701" i="33" s="1"/>
  <c r="O2702" i="33"/>
  <c r="P2702" i="33" s="1"/>
  <c r="O2703" i="33"/>
  <c r="P2703" i="33" s="1"/>
  <c r="O2704" i="33"/>
  <c r="P2704" i="33" s="1"/>
  <c r="O2705" i="33"/>
  <c r="P2705" i="33" s="1"/>
  <c r="O2706" i="33"/>
  <c r="P2706" i="33" s="1"/>
  <c r="O2707" i="33"/>
  <c r="P2707" i="33" s="1"/>
  <c r="O2708" i="33"/>
  <c r="O2709" i="33"/>
  <c r="P2709" i="33" s="1"/>
  <c r="O2710" i="33"/>
  <c r="P2710" i="33" s="1"/>
  <c r="O2711" i="33"/>
  <c r="P2711" i="33" s="1"/>
  <c r="O2712" i="33"/>
  <c r="P2712" i="33" s="1"/>
  <c r="O2713" i="33"/>
  <c r="O2714" i="33"/>
  <c r="O2715" i="33"/>
  <c r="P2715" i="33" s="1"/>
  <c r="O2716" i="33"/>
  <c r="P2716" i="33" s="1"/>
  <c r="O2717" i="33"/>
  <c r="P2717" i="33" s="1"/>
  <c r="O2718" i="33"/>
  <c r="P2718" i="33" s="1"/>
  <c r="O2719" i="33"/>
  <c r="O2720" i="33"/>
  <c r="P2720" i="33" s="1"/>
  <c r="O2721" i="33"/>
  <c r="P2721" i="33" s="1"/>
  <c r="O2722" i="33"/>
  <c r="P2722" i="33" s="1"/>
  <c r="O2723" i="33"/>
  <c r="P2723" i="33" s="1"/>
  <c r="O2724" i="33"/>
  <c r="P2724" i="33" s="1"/>
  <c r="O2725" i="33"/>
  <c r="P2725" i="33" s="1"/>
  <c r="O2726" i="33"/>
  <c r="P2726" i="33" s="1"/>
  <c r="O2727" i="33"/>
  <c r="P2727" i="33" s="1"/>
  <c r="O2728" i="33"/>
  <c r="P2728" i="33" s="1"/>
  <c r="O2729" i="33"/>
  <c r="P2729" i="33" s="1"/>
  <c r="O2730" i="33"/>
  <c r="P2730" i="33" s="1"/>
  <c r="O2731" i="33"/>
  <c r="P2731" i="33" s="1"/>
  <c r="O2732" i="33"/>
  <c r="P2732" i="33" s="1"/>
  <c r="O2733" i="33"/>
  <c r="O2734" i="33"/>
  <c r="O2735" i="33"/>
  <c r="O2736" i="33"/>
  <c r="P2736" i="33" s="1"/>
  <c r="O2737" i="33"/>
  <c r="P2737" i="33" s="1"/>
  <c r="O2738" i="33"/>
  <c r="P2738" i="33" s="1"/>
  <c r="O2739" i="33"/>
  <c r="O2740" i="33"/>
  <c r="O2741" i="33"/>
  <c r="P2741" i="33" s="1"/>
  <c r="O2742" i="33"/>
  <c r="O2743" i="33"/>
  <c r="P2743" i="33" s="1"/>
  <c r="O2744" i="33"/>
  <c r="P2744" i="33" s="1"/>
  <c r="O2745" i="33"/>
  <c r="P2745" i="33" s="1"/>
  <c r="O2746" i="33"/>
  <c r="P2746" i="33" s="1"/>
  <c r="O2747" i="33"/>
  <c r="P2747" i="33" s="1"/>
  <c r="O2748" i="33"/>
  <c r="P2748" i="33" s="1"/>
  <c r="O2749" i="33"/>
  <c r="P2749" i="33" s="1"/>
  <c r="O2750" i="33"/>
  <c r="P2750" i="33" s="1"/>
  <c r="O2751" i="33"/>
  <c r="P2751" i="33" s="1"/>
  <c r="O2752" i="33"/>
  <c r="P2752" i="33" s="1"/>
  <c r="O2753" i="33"/>
  <c r="P2753" i="33" s="1"/>
  <c r="O2754" i="33"/>
  <c r="P2754" i="33" s="1"/>
  <c r="O2755" i="33"/>
  <c r="P2755" i="33" s="1"/>
  <c r="O2756" i="33"/>
  <c r="P2756" i="33" s="1"/>
  <c r="O2757" i="33"/>
  <c r="P2757" i="33" s="1"/>
  <c r="O2758" i="33"/>
  <c r="P2758" i="33" s="1"/>
  <c r="O2759" i="33"/>
  <c r="P2759" i="33" s="1"/>
  <c r="O2760" i="33"/>
  <c r="P2760" i="33" s="1"/>
  <c r="O2761" i="33"/>
  <c r="P2761" i="33" s="1"/>
  <c r="O2762" i="33"/>
  <c r="O2763" i="33"/>
  <c r="P2763" i="33" s="1"/>
  <c r="O2764" i="33"/>
  <c r="O2765" i="33"/>
  <c r="P2765" i="33" s="1"/>
  <c r="O2766" i="33"/>
  <c r="O2767" i="33"/>
  <c r="P2767" i="33" s="1"/>
  <c r="O2768" i="33"/>
  <c r="P2768" i="33" s="1"/>
  <c r="O2769" i="33"/>
  <c r="P2769" i="33" s="1"/>
  <c r="O2770" i="33"/>
  <c r="P2770" i="33" s="1"/>
  <c r="O2771" i="33"/>
  <c r="P2771" i="33" s="1"/>
  <c r="O2772" i="33"/>
  <c r="P2772" i="33" s="1"/>
  <c r="O2773" i="33"/>
  <c r="P2773" i="33" s="1"/>
  <c r="O2774" i="33"/>
  <c r="P2774" i="33" s="1"/>
  <c r="O2775" i="33"/>
  <c r="P2775" i="33" s="1"/>
  <c r="O2776" i="33"/>
  <c r="P2776" i="33" s="1"/>
  <c r="O2777" i="33"/>
  <c r="O2778" i="33"/>
  <c r="P2778" i="33" s="1"/>
  <c r="O2779" i="33"/>
  <c r="P2779" i="33" s="1"/>
  <c r="O2780" i="33"/>
  <c r="P2780" i="33" s="1"/>
  <c r="O2781" i="33"/>
  <c r="P2781" i="33" s="1"/>
  <c r="O2782" i="33"/>
  <c r="P2782" i="33" s="1"/>
  <c r="O2783" i="33"/>
  <c r="P2783" i="33" s="1"/>
  <c r="O2784" i="33"/>
  <c r="P2784" i="33" s="1"/>
  <c r="O2785" i="33"/>
  <c r="P2785" i="33" s="1"/>
  <c r="O2786" i="33"/>
  <c r="P2786" i="33" s="1"/>
  <c r="O2787" i="33"/>
  <c r="P2787" i="33" s="1"/>
  <c r="O2788" i="33"/>
  <c r="P2788" i="33" s="1"/>
  <c r="O2789" i="33"/>
  <c r="O2790" i="33"/>
  <c r="O2791" i="33"/>
  <c r="O2792" i="33"/>
  <c r="P2792" i="33" s="1"/>
  <c r="O2793" i="33"/>
  <c r="P2793" i="33" s="1"/>
  <c r="O2794" i="33"/>
  <c r="O2795" i="33"/>
  <c r="P2795" i="33" s="1"/>
  <c r="O2796" i="33"/>
  <c r="P2796" i="33" s="1"/>
  <c r="O2797" i="33"/>
  <c r="P2797" i="33" s="1"/>
  <c r="O2798" i="33"/>
  <c r="P2798" i="33" s="1"/>
  <c r="O2799" i="33"/>
  <c r="P2799" i="33" s="1"/>
  <c r="O2800" i="33"/>
  <c r="P2800" i="33" s="1"/>
  <c r="O2801" i="33"/>
  <c r="P2801" i="33" s="1"/>
  <c r="O2802" i="33"/>
  <c r="P2802" i="33" s="1"/>
  <c r="O2803" i="33"/>
  <c r="P2803" i="33" s="1"/>
  <c r="O2804" i="33"/>
  <c r="P2804" i="33" s="1"/>
  <c r="O2805" i="33"/>
  <c r="O2806" i="33"/>
  <c r="O2807" i="33"/>
  <c r="P2807" i="33" s="1"/>
  <c r="O2808" i="33"/>
  <c r="P2808" i="33" s="1"/>
  <c r="O2809" i="33"/>
  <c r="O2810" i="33"/>
  <c r="P2810" i="33" s="1"/>
  <c r="O2811" i="33"/>
  <c r="P2811" i="33" s="1"/>
  <c r="O2812" i="33"/>
  <c r="P2812" i="33" s="1"/>
  <c r="O2813" i="33"/>
  <c r="P2813" i="33" s="1"/>
  <c r="O2814" i="33"/>
  <c r="P2814" i="33" s="1"/>
  <c r="O2815" i="33"/>
  <c r="P2815" i="33" s="1"/>
  <c r="O2816" i="33"/>
  <c r="P2816" i="33" s="1"/>
  <c r="O2817" i="33"/>
  <c r="O2818" i="33"/>
  <c r="O2819" i="33"/>
  <c r="P2819" i="33" s="1"/>
  <c r="O2820" i="33"/>
  <c r="P2820" i="33" s="1"/>
  <c r="O2821" i="33"/>
  <c r="P2821" i="33" s="1"/>
  <c r="O2822" i="33"/>
  <c r="P2822" i="33" s="1"/>
  <c r="O2823" i="33"/>
  <c r="P2823" i="33" s="1"/>
  <c r="O2824" i="33"/>
  <c r="P2824" i="33" s="1"/>
  <c r="O2825" i="33"/>
  <c r="P2825" i="33" s="1"/>
  <c r="O2826" i="33"/>
  <c r="P2826" i="33" s="1"/>
  <c r="O2827" i="33"/>
  <c r="P2827" i="33" s="1"/>
  <c r="O2828" i="33"/>
  <c r="P2828" i="33" s="1"/>
  <c r="O2829" i="33"/>
  <c r="P2829" i="33" s="1"/>
  <c r="O2830" i="33"/>
  <c r="P2830" i="33" s="1"/>
  <c r="O2831" i="33"/>
  <c r="O2832" i="33"/>
  <c r="P2832" i="33" s="1"/>
  <c r="O2833" i="33"/>
  <c r="O2834" i="33"/>
  <c r="O2835" i="33"/>
  <c r="P2835" i="33" s="1"/>
  <c r="O2836" i="33"/>
  <c r="O2837" i="33"/>
  <c r="O2838" i="33"/>
  <c r="O2839" i="33"/>
  <c r="P2839" i="33" s="1"/>
  <c r="O2840" i="33"/>
  <c r="P2840" i="33" s="1"/>
  <c r="O2841" i="33"/>
  <c r="P2841" i="33" s="1"/>
  <c r="O2842" i="33"/>
  <c r="P2842" i="33" s="1"/>
  <c r="O2843" i="33"/>
  <c r="P2843" i="33" s="1"/>
  <c r="O2844" i="33"/>
  <c r="P2844" i="33" s="1"/>
  <c r="O2845" i="33"/>
  <c r="P2845" i="33" s="1"/>
  <c r="O2846" i="33"/>
  <c r="P2846" i="33" s="1"/>
  <c r="O2847" i="33"/>
  <c r="P2847" i="33" s="1"/>
  <c r="O2848" i="33"/>
  <c r="P2848" i="33" s="1"/>
  <c r="O2849" i="33"/>
  <c r="P2849" i="33" s="1"/>
  <c r="O2850" i="33"/>
  <c r="P2850" i="33" s="1"/>
  <c r="O2851" i="33"/>
  <c r="P2851" i="33" s="1"/>
  <c r="O2852" i="33"/>
  <c r="P2852" i="33" s="1"/>
  <c r="O2853" i="33"/>
  <c r="P2853" i="33" s="1"/>
  <c r="O2854" i="33"/>
  <c r="P2854" i="33" s="1"/>
  <c r="O2855" i="33"/>
  <c r="P2855" i="33" s="1"/>
  <c r="O2856" i="33"/>
  <c r="P2856" i="33" s="1"/>
  <c r="O2857" i="33"/>
  <c r="P2857" i="33" s="1"/>
  <c r="O2858" i="33"/>
  <c r="P2858" i="33" s="1"/>
  <c r="O2859" i="33"/>
  <c r="O2860" i="33"/>
  <c r="O2861" i="33"/>
  <c r="O2862" i="33"/>
  <c r="O2863" i="33"/>
  <c r="P2863" i="33" s="1"/>
  <c r="O2864" i="33"/>
  <c r="P2864" i="33" s="1"/>
  <c r="O2865" i="33"/>
  <c r="O2866" i="33"/>
  <c r="P2866" i="33" s="1"/>
  <c r="O2867" i="33"/>
  <c r="P2867" i="33" s="1"/>
  <c r="O2868" i="33"/>
  <c r="P2868" i="33" s="1"/>
  <c r="O2869" i="33"/>
  <c r="P2869" i="33" s="1"/>
  <c r="O2870" i="33"/>
  <c r="P2870" i="33" s="1"/>
  <c r="O2871" i="33"/>
  <c r="P2871" i="33" s="1"/>
  <c r="O2872" i="33"/>
  <c r="P2872" i="33" s="1"/>
  <c r="O2873" i="33"/>
  <c r="P2873" i="33" s="1"/>
  <c r="O2874" i="33"/>
  <c r="P2874" i="33" s="1"/>
  <c r="O2875" i="33"/>
  <c r="O2876" i="33"/>
  <c r="P2876" i="33" s="1"/>
  <c r="O2877" i="33"/>
  <c r="P2877" i="33" s="1"/>
  <c r="O2878" i="33"/>
  <c r="O2879" i="33"/>
  <c r="O2880" i="33"/>
  <c r="O2881" i="33"/>
  <c r="P2881" i="33" s="1"/>
  <c r="O2882" i="33"/>
  <c r="O2883" i="33"/>
  <c r="P2883" i="33" s="1"/>
  <c r="O2884" i="33"/>
  <c r="P2884" i="33" s="1"/>
  <c r="O2885" i="33"/>
  <c r="P2885" i="33" s="1"/>
  <c r="O2886" i="33"/>
  <c r="P2886" i="33" s="1"/>
  <c r="O2887" i="33"/>
  <c r="P2887" i="33" s="1"/>
  <c r="O2888" i="33"/>
  <c r="P2888" i="33" s="1"/>
  <c r="O2889" i="33"/>
  <c r="O2890" i="33"/>
  <c r="O2891" i="33"/>
  <c r="P2891" i="33" s="1"/>
  <c r="O2892" i="33"/>
  <c r="P2892" i="33" s="1"/>
  <c r="O2893" i="33"/>
  <c r="P2893" i="33" s="1"/>
  <c r="O2894" i="33"/>
  <c r="P2894" i="33" s="1"/>
  <c r="O2895" i="33"/>
  <c r="P2895" i="33" s="1"/>
  <c r="O2896" i="33"/>
  <c r="P2896" i="33" s="1"/>
  <c r="O2897" i="33"/>
  <c r="P2897" i="33" s="1"/>
  <c r="O2898" i="33"/>
  <c r="P2898" i="33" s="1"/>
  <c r="O2899" i="33"/>
  <c r="P2899" i="33" s="1"/>
  <c r="O2900" i="33"/>
  <c r="P2900" i="33" s="1"/>
  <c r="O2901" i="33"/>
  <c r="P2901" i="33" s="1"/>
  <c r="O2902" i="33"/>
  <c r="P2902" i="33" s="1"/>
  <c r="O2903" i="33"/>
  <c r="P2903" i="33" s="1"/>
  <c r="O2904" i="33"/>
  <c r="O2905" i="33"/>
  <c r="P2905" i="33" s="1"/>
  <c r="O2906" i="33"/>
  <c r="O2907" i="33"/>
  <c r="O2908" i="33"/>
  <c r="P2908" i="33" s="1"/>
  <c r="O2909" i="33"/>
  <c r="P2909" i="33" s="1"/>
  <c r="O2910" i="33"/>
  <c r="P2910" i="33" s="1"/>
  <c r="O2911" i="33"/>
  <c r="P2911" i="33" s="1"/>
  <c r="O2912" i="33"/>
  <c r="P2912" i="33" s="1"/>
  <c r="O2913" i="33"/>
  <c r="P2913" i="33" s="1"/>
  <c r="O2914" i="33"/>
  <c r="P2914" i="33" s="1"/>
  <c r="O2915" i="33"/>
  <c r="P2915" i="33" s="1"/>
  <c r="O2916" i="33"/>
  <c r="P2916" i="33" s="1"/>
  <c r="O2917" i="33"/>
  <c r="P2917" i="33" s="1"/>
  <c r="O2918" i="33"/>
  <c r="P2918" i="33" s="1"/>
  <c r="O2919" i="33"/>
  <c r="P2919" i="33" s="1"/>
  <c r="O2920" i="33"/>
  <c r="P2920" i="33" s="1"/>
  <c r="O2921" i="33"/>
  <c r="P2921" i="33" s="1"/>
  <c r="O2922" i="33"/>
  <c r="P2922" i="33" s="1"/>
  <c r="O2923" i="33"/>
  <c r="P2923" i="33" s="1"/>
  <c r="O2924" i="33"/>
  <c r="P2924" i="33" s="1"/>
  <c r="O2925" i="33"/>
  <c r="P2925" i="33" s="1"/>
  <c r="O2926" i="33"/>
  <c r="P2926" i="33" s="1"/>
  <c r="O2927" i="33"/>
  <c r="P2927" i="33" s="1"/>
  <c r="O2928" i="33"/>
  <c r="P2928" i="33" s="1"/>
  <c r="O2929" i="33"/>
  <c r="O2930" i="33"/>
  <c r="P2930" i="33" s="1"/>
  <c r="O2931" i="33"/>
  <c r="O2932" i="33"/>
  <c r="P2932" i="33" s="1"/>
  <c r="O2933" i="33"/>
  <c r="P2933" i="33" s="1"/>
  <c r="O2934" i="33"/>
  <c r="P2934" i="33" s="1"/>
  <c r="O2935" i="33"/>
  <c r="P2935" i="33" s="1"/>
  <c r="O2936" i="33"/>
  <c r="P2936" i="33" s="1"/>
  <c r="O2937" i="33"/>
  <c r="P2937" i="33" s="1"/>
  <c r="O2938" i="33"/>
  <c r="P2938" i="33" s="1"/>
  <c r="O2939" i="33"/>
  <c r="P2939" i="33" s="1"/>
  <c r="O2940" i="33"/>
  <c r="P2940" i="33" s="1"/>
  <c r="O2941" i="33"/>
  <c r="P2941" i="33" s="1"/>
  <c r="O2942" i="33"/>
  <c r="P2942" i="33" s="1"/>
  <c r="O2943" i="33"/>
  <c r="P2943" i="33" s="1"/>
  <c r="O2944" i="33"/>
  <c r="O2945" i="33"/>
  <c r="P2945" i="33" s="1"/>
  <c r="O2946" i="33"/>
  <c r="P2946" i="33" s="1"/>
  <c r="O2947" i="33"/>
  <c r="P2947" i="33" s="1"/>
  <c r="O2948" i="33"/>
  <c r="P2948" i="33" s="1"/>
  <c r="O2949" i="33"/>
  <c r="P2949" i="33" s="1"/>
  <c r="O2950" i="33"/>
  <c r="P2950" i="33" s="1"/>
  <c r="O2951" i="33"/>
  <c r="P2951" i="33" s="1"/>
  <c r="O2952" i="33"/>
  <c r="P2952" i="33" s="1"/>
  <c r="O2953" i="33"/>
  <c r="P2953" i="33" s="1"/>
  <c r="O2954" i="33"/>
  <c r="P2954" i="33" s="1"/>
  <c r="O2955" i="33"/>
  <c r="P2955" i="33" s="1"/>
  <c r="O2956" i="33"/>
  <c r="P2956" i="33" s="1"/>
  <c r="O2957" i="33"/>
  <c r="O2958" i="33"/>
  <c r="O2959" i="33"/>
  <c r="O2960" i="33"/>
  <c r="P2960" i="33" s="1"/>
  <c r="O2961" i="33"/>
  <c r="P2961" i="33" s="1"/>
  <c r="O2962" i="33"/>
  <c r="P2962" i="33" s="1"/>
  <c r="O2963" i="33"/>
  <c r="P2963" i="33" s="1"/>
  <c r="O2964" i="33"/>
  <c r="P2964" i="33" s="1"/>
  <c r="O2965" i="33"/>
  <c r="P2965" i="33" s="1"/>
  <c r="O2966" i="33"/>
  <c r="P2966" i="33" s="1"/>
  <c r="O2967" i="33"/>
  <c r="P2967" i="33" s="1"/>
  <c r="O2968" i="33"/>
  <c r="P2968" i="33" s="1"/>
  <c r="O2969" i="33"/>
  <c r="P2969" i="33" s="1"/>
  <c r="O2970" i="33"/>
  <c r="P2970" i="33" s="1"/>
  <c r="O2971" i="33"/>
  <c r="P2971" i="33" s="1"/>
  <c r="O2972" i="33"/>
  <c r="O2973" i="33"/>
  <c r="O2974" i="33"/>
  <c r="O2975" i="33"/>
  <c r="P2975" i="33" s="1"/>
  <c r="O2976" i="33"/>
  <c r="P2976" i="33" s="1"/>
  <c r="O2977" i="33"/>
  <c r="O2978" i="33"/>
  <c r="P2978" i="33" s="1"/>
  <c r="O2979" i="33"/>
  <c r="P2979" i="33" s="1"/>
  <c r="O2980" i="33"/>
  <c r="P2980" i="33" s="1"/>
  <c r="O2981" i="33"/>
  <c r="P2981" i="33" s="1"/>
  <c r="O2982" i="33"/>
  <c r="P2982" i="33" s="1"/>
  <c r="O2983" i="33"/>
  <c r="P2983" i="33" s="1"/>
  <c r="O2984" i="33"/>
  <c r="P2984" i="33" s="1"/>
  <c r="O2985" i="33"/>
  <c r="P2985" i="33" s="1"/>
  <c r="O2986" i="33"/>
  <c r="P2986" i="33" s="1"/>
  <c r="O2987" i="33"/>
  <c r="P2987" i="33" s="1"/>
  <c r="O2988" i="33"/>
  <c r="P2988" i="33" s="1"/>
  <c r="O2989" i="33"/>
  <c r="P2989" i="33" s="1"/>
  <c r="O2990" i="33"/>
  <c r="P2990" i="33" s="1"/>
  <c r="O2991" i="33"/>
  <c r="P2991" i="33" s="1"/>
  <c r="O2992" i="33"/>
  <c r="P2992" i="33" s="1"/>
  <c r="O2993" i="33"/>
  <c r="P2993" i="33" s="1"/>
  <c r="O2994" i="33"/>
  <c r="P2994" i="33" s="1"/>
  <c r="O2995" i="33"/>
  <c r="P2995" i="33" s="1"/>
  <c r="O2996" i="33"/>
  <c r="P2996" i="33" s="1"/>
  <c r="O2997" i="33"/>
  <c r="P2997" i="33" s="1"/>
  <c r="O2998" i="33"/>
  <c r="P2998" i="33" s="1"/>
  <c r="O2999" i="33"/>
  <c r="P2999" i="33" s="1"/>
  <c r="O3000" i="33"/>
  <c r="O3001" i="33"/>
  <c r="O3002" i="33"/>
  <c r="P3002" i="33" s="1"/>
  <c r="O3003" i="33"/>
  <c r="P3003" i="33" s="1"/>
  <c r="O3004" i="33"/>
  <c r="P3004" i="33" s="1"/>
  <c r="O3005" i="33"/>
  <c r="O3006" i="33"/>
  <c r="P3006" i="33" s="1"/>
  <c r="O3007" i="33"/>
  <c r="P3007" i="33" s="1"/>
  <c r="O3008" i="33"/>
  <c r="P3008" i="33" s="1"/>
  <c r="O3009" i="33"/>
  <c r="P3009" i="33" s="1"/>
  <c r="O3010" i="33"/>
  <c r="P3010" i="33" s="1"/>
  <c r="O3011" i="33"/>
  <c r="P3011" i="33" s="1"/>
  <c r="O3012" i="33"/>
  <c r="P3012" i="33" s="1"/>
  <c r="O3013" i="33"/>
  <c r="P3013" i="33" s="1"/>
  <c r="O3014" i="33"/>
  <c r="O3015" i="33"/>
  <c r="P3015" i="33" s="1"/>
  <c r="O3016" i="33"/>
  <c r="O3017" i="33"/>
  <c r="P3017" i="33" s="1"/>
  <c r="O3018" i="33"/>
  <c r="P3018" i="33" s="1"/>
  <c r="O3019" i="33"/>
  <c r="O3020" i="33"/>
  <c r="P3020" i="33" s="1"/>
  <c r="O3021" i="33"/>
  <c r="P3021" i="33" s="1"/>
  <c r="O3022" i="33"/>
  <c r="P3022" i="33" s="1"/>
  <c r="O3023" i="33"/>
  <c r="P3023" i="33" s="1"/>
  <c r="O3024" i="33"/>
  <c r="P3024" i="33" s="1"/>
  <c r="O3025" i="33"/>
  <c r="P3025" i="33" s="1"/>
  <c r="O3026" i="33"/>
  <c r="P3026" i="33" s="1"/>
  <c r="O3027" i="33"/>
  <c r="P3027" i="33" s="1"/>
  <c r="O3028" i="33"/>
  <c r="P3028" i="33" s="1"/>
  <c r="O3029" i="33"/>
  <c r="P3029" i="33" s="1"/>
  <c r="O3030" i="33"/>
  <c r="P3030" i="33" s="1"/>
  <c r="O3031" i="33"/>
  <c r="P3031" i="33" s="1"/>
  <c r="O3032" i="33"/>
  <c r="P3032" i="33" s="1"/>
  <c r="O3033" i="33"/>
  <c r="P3033" i="33" s="1"/>
  <c r="O3034" i="33"/>
  <c r="P3034" i="33" s="1"/>
  <c r="O3035" i="33"/>
  <c r="P3035" i="33" s="1"/>
  <c r="O3036" i="33"/>
  <c r="P3036" i="33" s="1"/>
  <c r="O3037" i="33"/>
  <c r="P3037" i="33" s="1"/>
  <c r="O3038" i="33"/>
  <c r="P3038" i="33" s="1"/>
  <c r="O3039" i="33"/>
  <c r="P3039" i="33" s="1"/>
  <c r="O3040" i="33"/>
  <c r="P3040" i="33" s="1"/>
  <c r="O3041" i="33"/>
  <c r="O3042" i="33"/>
  <c r="P3042" i="33" s="1"/>
  <c r="O3043" i="33"/>
  <c r="O3044" i="33"/>
  <c r="O3045" i="33"/>
  <c r="P3045" i="33" s="1"/>
  <c r="O3046" i="33"/>
  <c r="P3046" i="33" s="1"/>
  <c r="O3047" i="33"/>
  <c r="P3047" i="33" s="1"/>
  <c r="O3048" i="33"/>
  <c r="O3049" i="33"/>
  <c r="P3049" i="33" s="1"/>
  <c r="O3050" i="33"/>
  <c r="O3051" i="33"/>
  <c r="P3051" i="33" s="1"/>
  <c r="O3052" i="33"/>
  <c r="P3052" i="33" s="1"/>
  <c r="O3053" i="33"/>
  <c r="P3053" i="33" s="1"/>
  <c r="O3054" i="33"/>
  <c r="P3054" i="33" s="1"/>
  <c r="O3055" i="33"/>
  <c r="P3055" i="33" s="1"/>
  <c r="O3056" i="33"/>
  <c r="O3057" i="33"/>
  <c r="P3057" i="33" s="1"/>
  <c r="O3058" i="33"/>
  <c r="O3059" i="33"/>
  <c r="P3059" i="33" s="1"/>
  <c r="O3060" i="33"/>
  <c r="P3060" i="33" s="1"/>
  <c r="O3061" i="33"/>
  <c r="O3062" i="33"/>
  <c r="P3062" i="33" s="1"/>
  <c r="O3063" i="33"/>
  <c r="P3063" i="33" s="1"/>
  <c r="O3064" i="33"/>
  <c r="P3064" i="33" s="1"/>
  <c r="O3065" i="33"/>
  <c r="P3065" i="33" s="1"/>
  <c r="O3066" i="33"/>
  <c r="P3066" i="33" s="1"/>
  <c r="O3067" i="33"/>
  <c r="P3067" i="33" s="1"/>
  <c r="O3068" i="33"/>
  <c r="P3068" i="33" s="1"/>
  <c r="O3069" i="33"/>
  <c r="O3070" i="33"/>
  <c r="O3071" i="33"/>
  <c r="O3072" i="33"/>
  <c r="P3072" i="33" s="1"/>
  <c r="O3073" i="33"/>
  <c r="P3073" i="33" s="1"/>
  <c r="O3074" i="33"/>
  <c r="P3074" i="33" s="1"/>
  <c r="O3075" i="33"/>
  <c r="P3075" i="33" s="1"/>
  <c r="O3076" i="33"/>
  <c r="P3076" i="33" s="1"/>
  <c r="O3077" i="33"/>
  <c r="P3077" i="33" s="1"/>
  <c r="O3078" i="33"/>
  <c r="P3078" i="33" s="1"/>
  <c r="O3079" i="33"/>
  <c r="P3079" i="33" s="1"/>
  <c r="O3080" i="33"/>
  <c r="P3080" i="33" s="1"/>
  <c r="O3081" i="33"/>
  <c r="P3081" i="33" s="1"/>
  <c r="O3082" i="33"/>
  <c r="P3082" i="33" s="1"/>
  <c r="O3083" i="33"/>
  <c r="O3084" i="33"/>
  <c r="P3084" i="33" s="1"/>
  <c r="O3085" i="33"/>
  <c r="P3085" i="33" s="1"/>
  <c r="O3086" i="33"/>
  <c r="O3087" i="33"/>
  <c r="P3087" i="33" s="1"/>
  <c r="O3088" i="33"/>
  <c r="P3088" i="33" s="1"/>
  <c r="O3089" i="33"/>
  <c r="O3090" i="33"/>
  <c r="O3091" i="33"/>
  <c r="O3092" i="33"/>
  <c r="P3092" i="33" s="1"/>
  <c r="O3093" i="33"/>
  <c r="P3093" i="33" s="1"/>
  <c r="O3094" i="33"/>
  <c r="P3094" i="33" s="1"/>
  <c r="O3095" i="33"/>
  <c r="P3095" i="33" s="1"/>
  <c r="O3096" i="33"/>
  <c r="P3096" i="33" s="1"/>
  <c r="O3097" i="33"/>
  <c r="P3097" i="33" s="1"/>
  <c r="O3098" i="33"/>
  <c r="P3098" i="33" s="1"/>
  <c r="O3099" i="33"/>
  <c r="P3099" i="33" s="1"/>
  <c r="O3100" i="33"/>
  <c r="P3100" i="33" s="1"/>
  <c r="O3101" i="33"/>
  <c r="P3101" i="33" s="1"/>
  <c r="O3102" i="33"/>
  <c r="P3102" i="33" s="1"/>
  <c r="O3103" i="33"/>
  <c r="P3103" i="33" s="1"/>
  <c r="O3104" i="33"/>
  <c r="P3104" i="33" s="1"/>
  <c r="O3105" i="33"/>
  <c r="P3105" i="33" s="1"/>
  <c r="O3106" i="33"/>
  <c r="P3106" i="33" s="1"/>
  <c r="O3107" i="33"/>
  <c r="P3107" i="33" s="1"/>
  <c r="O3108" i="33"/>
  <c r="P3108" i="33" s="1"/>
  <c r="O3109" i="33"/>
  <c r="P3109" i="33" s="1"/>
  <c r="O3110" i="33"/>
  <c r="P3110" i="33" s="1"/>
  <c r="O3111" i="33"/>
  <c r="O3112" i="33"/>
  <c r="P3112" i="33" s="1"/>
  <c r="O3113" i="33"/>
  <c r="O3114" i="33"/>
  <c r="P3114" i="33" s="1"/>
  <c r="O3115" i="33"/>
  <c r="P3115" i="33" s="1"/>
  <c r="O3116" i="33"/>
  <c r="P3116" i="33" s="1"/>
  <c r="O3117" i="33"/>
  <c r="P3117" i="33" s="1"/>
  <c r="O3118" i="33"/>
  <c r="P3118" i="33" s="1"/>
  <c r="O3119" i="33"/>
  <c r="P3119" i="33" s="1"/>
  <c r="O3120" i="33"/>
  <c r="P3120" i="33" s="1"/>
  <c r="O3121" i="33"/>
  <c r="P3121" i="33" s="1"/>
  <c r="O3122" i="33"/>
  <c r="P3122" i="33" s="1"/>
  <c r="O3123" i="33"/>
  <c r="P3123" i="33" s="1"/>
  <c r="O3124" i="33"/>
  <c r="P3124" i="33" s="1"/>
  <c r="O3125" i="33"/>
  <c r="O3126" i="33"/>
  <c r="O3127" i="33"/>
  <c r="P3127" i="33" s="1"/>
  <c r="O3128" i="33"/>
  <c r="O3129" i="33"/>
  <c r="O3130" i="33"/>
  <c r="P3130" i="33" s="1"/>
  <c r="O3131" i="33"/>
  <c r="P3131" i="33" s="1"/>
  <c r="O3132" i="33"/>
  <c r="O3133" i="33"/>
  <c r="P3133" i="33" s="1"/>
  <c r="O3134" i="33"/>
  <c r="P3134" i="33" s="1"/>
  <c r="O3135" i="33"/>
  <c r="P3135" i="33" s="1"/>
  <c r="O3136" i="33"/>
  <c r="P3136" i="33" s="1"/>
  <c r="O3137" i="33"/>
  <c r="P3137" i="33" s="1"/>
  <c r="O3138" i="33"/>
  <c r="P3138" i="33" s="1"/>
  <c r="O3139" i="33"/>
  <c r="P3139" i="33" s="1"/>
  <c r="O3140" i="33"/>
  <c r="P3140" i="33" s="1"/>
  <c r="O3141" i="33"/>
  <c r="O3142" i="33"/>
  <c r="P3142" i="33" s="1"/>
  <c r="O3143" i="33"/>
  <c r="P3143" i="33" s="1"/>
  <c r="O3144" i="33"/>
  <c r="P3144" i="33" s="1"/>
  <c r="O3145" i="33"/>
  <c r="P3145" i="33" s="1"/>
  <c r="O3146" i="33"/>
  <c r="P3146" i="33" s="1"/>
  <c r="O3147" i="33"/>
  <c r="P3147" i="33" s="1"/>
  <c r="O3148" i="33"/>
  <c r="P3148" i="33" s="1"/>
  <c r="O3149" i="33"/>
  <c r="P3149" i="33" s="1"/>
  <c r="O3150" i="33"/>
  <c r="P3150" i="33" s="1"/>
  <c r="O3151" i="33"/>
  <c r="P3151" i="33" s="1"/>
  <c r="O3152" i="33"/>
  <c r="P3152" i="33" s="1"/>
  <c r="O3153" i="33"/>
  <c r="O3154" i="33"/>
  <c r="O3155" i="33"/>
  <c r="P3155" i="33" s="1"/>
  <c r="O3156" i="33"/>
  <c r="P3156" i="33" s="1"/>
  <c r="O3157" i="33"/>
  <c r="P3157" i="33" s="1"/>
  <c r="O3158" i="33"/>
  <c r="P3158" i="33" s="1"/>
  <c r="O3159" i="33"/>
  <c r="P3159" i="33" s="1"/>
  <c r="O3160" i="33"/>
  <c r="P3160" i="33" s="1"/>
  <c r="O3161" i="33"/>
  <c r="P3161" i="33" s="1"/>
  <c r="O3162" i="33"/>
  <c r="P3162" i="33" s="1"/>
  <c r="O3163" i="33"/>
  <c r="P3163" i="33" s="1"/>
  <c r="O3164" i="33"/>
  <c r="P3164" i="33" s="1"/>
  <c r="O3165" i="33"/>
  <c r="P3165" i="33" s="1"/>
  <c r="O3166" i="33"/>
  <c r="P3166" i="33" s="1"/>
  <c r="O3167" i="33"/>
  <c r="O3168" i="33"/>
  <c r="O3169" i="33"/>
  <c r="P3169" i="33" s="1"/>
  <c r="O3170" i="33"/>
  <c r="O3171" i="33"/>
  <c r="O3172" i="33"/>
  <c r="P3172" i="33" s="1"/>
  <c r="O3173" i="33"/>
  <c r="P3173" i="33" s="1"/>
  <c r="O3174" i="33"/>
  <c r="P3174" i="33" s="1"/>
  <c r="O3175" i="33"/>
  <c r="P3175" i="33" s="1"/>
  <c r="O3176" i="33"/>
  <c r="P3176" i="33" s="1"/>
  <c r="O3177" i="33"/>
  <c r="P3177" i="33" s="1"/>
  <c r="O3178" i="33"/>
  <c r="P3178" i="33" s="1"/>
  <c r="O3179" i="33"/>
  <c r="P3179" i="33" s="1"/>
  <c r="O3180" i="33"/>
  <c r="P3180" i="33" s="1"/>
  <c r="O3181" i="33"/>
  <c r="O3182" i="33"/>
  <c r="P3182" i="33" s="1"/>
  <c r="O3183" i="33"/>
  <c r="O3184" i="33"/>
  <c r="O3185" i="33"/>
  <c r="P3185" i="33" s="1"/>
  <c r="O3186" i="33"/>
  <c r="P3186" i="33" s="1"/>
  <c r="O3187" i="33"/>
  <c r="O3188" i="33"/>
  <c r="P3188" i="33" s="1"/>
  <c r="O3189" i="33"/>
  <c r="P3189" i="33" s="1"/>
  <c r="O3190" i="33"/>
  <c r="P3190" i="33" s="1"/>
  <c r="O3191" i="33"/>
  <c r="P3191" i="33" s="1"/>
  <c r="O3192" i="33"/>
  <c r="P3192" i="33" s="1"/>
  <c r="O3193" i="33"/>
  <c r="P3193" i="33" s="1"/>
  <c r="O3194" i="33"/>
  <c r="P3194" i="33" s="1"/>
  <c r="O3195" i="33"/>
  <c r="P3195" i="33" s="1"/>
  <c r="O3196" i="33"/>
  <c r="P3196" i="33" s="1"/>
  <c r="O3197" i="33"/>
  <c r="P3197" i="33" s="1"/>
  <c r="O3198" i="33"/>
  <c r="P3198" i="33" s="1"/>
  <c r="O3199" i="33"/>
  <c r="P3199" i="33" s="1"/>
  <c r="O3200" i="33"/>
  <c r="P3200" i="33" s="1"/>
  <c r="O3201" i="33"/>
  <c r="P3201" i="33" s="1"/>
  <c r="O3202" i="33"/>
  <c r="P3202" i="33" s="1"/>
  <c r="O3203" i="33"/>
  <c r="P3203" i="33" s="1"/>
  <c r="O3204" i="33"/>
  <c r="O3205" i="33"/>
  <c r="P3205" i="33" s="1"/>
  <c r="O3206" i="33"/>
  <c r="P3206" i="33" s="1"/>
  <c r="O3207" i="33"/>
  <c r="O3208" i="33"/>
  <c r="P3208" i="33" s="1"/>
  <c r="O3209" i="33"/>
  <c r="O3210" i="33"/>
  <c r="O3211" i="33"/>
  <c r="O3212" i="33"/>
  <c r="O3213" i="33"/>
  <c r="P3213" i="33" s="1"/>
  <c r="O3214" i="33"/>
  <c r="P3214" i="33" s="1"/>
  <c r="O3215" i="33"/>
  <c r="P3215" i="33" s="1"/>
  <c r="O3216" i="33"/>
  <c r="P3216" i="33" s="1"/>
  <c r="O3217" i="33"/>
  <c r="P3217" i="33" s="1"/>
  <c r="O3218" i="33"/>
  <c r="P3218" i="33" s="1"/>
  <c r="O3219" i="33"/>
  <c r="P3219" i="33" s="1"/>
  <c r="O3220" i="33"/>
  <c r="P3220" i="33" s="1"/>
  <c r="O3221" i="33"/>
  <c r="P3221" i="33" s="1"/>
  <c r="O3222" i="33"/>
  <c r="P3222" i="33" s="1"/>
  <c r="O3223" i="33"/>
  <c r="O3224" i="33"/>
  <c r="O3225" i="33"/>
  <c r="O3226" i="33"/>
  <c r="O3227" i="33"/>
  <c r="O3228" i="33"/>
  <c r="P3228" i="33" s="1"/>
  <c r="O3229" i="33"/>
  <c r="O3230" i="33"/>
  <c r="O3231" i="33"/>
  <c r="O3232" i="33"/>
  <c r="P3232" i="33" s="1"/>
  <c r="O3233" i="33"/>
  <c r="P3233" i="33" s="1"/>
  <c r="O3234" i="33"/>
  <c r="P3234" i="33" s="1"/>
  <c r="O3235" i="33"/>
  <c r="P3235" i="33" s="1"/>
  <c r="O3236" i="33"/>
  <c r="P3236" i="33" s="1"/>
  <c r="O3237" i="33"/>
  <c r="P3237" i="33" s="1"/>
  <c r="O3238" i="33"/>
  <c r="P3238" i="33" s="1"/>
  <c r="O3239" i="33"/>
  <c r="O3240" i="33"/>
  <c r="P3240" i="33" s="1"/>
  <c r="O3241" i="33"/>
  <c r="P3241" i="33" s="1"/>
  <c r="O3242" i="33"/>
  <c r="P3242" i="33" s="1"/>
  <c r="O3243" i="33"/>
  <c r="O3244" i="33"/>
  <c r="P3244" i="33" s="1"/>
  <c r="O3245" i="33"/>
  <c r="P3245" i="33" s="1"/>
  <c r="O3246" i="33"/>
  <c r="P3246" i="33" s="1"/>
  <c r="O3247" i="33"/>
  <c r="P3247" i="33" s="1"/>
  <c r="O3248" i="33"/>
  <c r="P3248" i="33" s="1"/>
  <c r="O3249" i="33"/>
  <c r="P3249" i="33" s="1"/>
  <c r="O3250" i="33"/>
  <c r="P3250" i="33" s="1"/>
  <c r="O3251" i="33"/>
  <c r="P3251" i="33" s="1"/>
  <c r="O3252" i="33"/>
  <c r="P3252" i="33" s="1"/>
  <c r="O3253" i="33"/>
  <c r="P3253" i="33" s="1"/>
  <c r="O3254" i="33"/>
  <c r="P3254" i="33" s="1"/>
  <c r="O3255" i="33"/>
  <c r="P3255" i="33" s="1"/>
  <c r="O3256" i="33"/>
  <c r="P3256" i="33" s="1"/>
  <c r="O3257" i="33"/>
  <c r="P3257" i="33" s="1"/>
  <c r="O3258" i="33"/>
  <c r="P3258" i="33" s="1"/>
  <c r="O3259" i="33"/>
  <c r="P3259" i="33" s="1"/>
  <c r="O3260" i="33"/>
  <c r="P3260" i="33" s="1"/>
  <c r="O3261" i="33"/>
  <c r="P3261" i="33" s="1"/>
  <c r="O3262" i="33"/>
  <c r="P3262" i="33" s="1"/>
  <c r="O3263" i="33"/>
  <c r="P3263" i="33" s="1"/>
  <c r="O3264" i="33"/>
  <c r="P3264" i="33" s="1"/>
  <c r="O3265" i="33"/>
  <c r="O3266" i="33"/>
  <c r="P3266" i="33" s="1"/>
  <c r="O3267" i="33"/>
  <c r="P3267" i="33" s="1"/>
  <c r="O3268" i="33"/>
  <c r="O3269" i="33"/>
  <c r="O3270" i="33"/>
  <c r="P3270" i="33" s="1"/>
  <c r="O3271" i="33"/>
  <c r="P3271" i="33" s="1"/>
  <c r="O3272" i="33"/>
  <c r="P3272" i="33" s="1"/>
  <c r="O3273" i="33"/>
  <c r="P3273" i="33" s="1"/>
  <c r="O3274" i="33"/>
  <c r="P3274" i="33" s="1"/>
  <c r="O3275" i="33"/>
  <c r="P3275" i="33" s="1"/>
  <c r="O3276" i="33"/>
  <c r="P3276" i="33" s="1"/>
  <c r="O3277" i="33"/>
  <c r="P3277" i="33" s="1"/>
  <c r="O3278" i="33"/>
  <c r="P3278" i="33" s="1"/>
  <c r="O3279" i="33"/>
  <c r="O3280" i="33"/>
  <c r="O3281" i="33"/>
  <c r="O3282" i="33"/>
  <c r="P3282" i="33" s="1"/>
  <c r="O3283" i="33"/>
  <c r="O3284" i="33"/>
  <c r="P3284" i="33" s="1"/>
  <c r="O3285" i="33"/>
  <c r="O3286" i="33"/>
  <c r="P3286" i="33" s="1"/>
  <c r="O3287" i="33"/>
  <c r="P3287" i="33" s="1"/>
  <c r="O3288" i="33"/>
  <c r="P3288" i="33" s="1"/>
  <c r="O3289" i="33"/>
  <c r="P3289" i="33" s="1"/>
  <c r="O3290" i="33"/>
  <c r="P3290" i="33" s="1"/>
  <c r="O3291" i="33"/>
  <c r="P3291" i="33" s="1"/>
  <c r="O3292" i="33"/>
  <c r="P3292" i="33" s="1"/>
  <c r="O3293" i="33"/>
  <c r="O3294" i="33"/>
  <c r="P3294" i="33" s="1"/>
  <c r="O3295" i="33"/>
  <c r="O3296" i="33"/>
  <c r="O3297" i="33"/>
  <c r="P3297" i="33" s="1"/>
  <c r="O3298" i="33"/>
  <c r="P3298" i="33" s="1"/>
  <c r="O3299" i="33"/>
  <c r="O3300" i="33"/>
  <c r="O3301" i="33"/>
  <c r="P3301" i="33" s="1"/>
  <c r="O3302" i="33"/>
  <c r="O3303" i="33"/>
  <c r="O3304" i="33"/>
  <c r="P3304" i="33" s="1"/>
  <c r="O3305" i="33"/>
  <c r="P3305" i="33" s="1"/>
  <c r="O3306" i="33"/>
  <c r="P3306" i="33" s="1"/>
  <c r="O3307" i="33"/>
  <c r="P3307" i="33" s="1"/>
  <c r="O3308" i="33"/>
  <c r="P3308" i="33" s="1"/>
  <c r="O3309" i="33"/>
  <c r="P3309" i="33" s="1"/>
  <c r="O3310" i="33"/>
  <c r="O3311" i="33"/>
  <c r="P3311" i="33" s="1"/>
  <c r="O3312" i="33"/>
  <c r="P3312" i="33" s="1"/>
  <c r="O3313" i="33"/>
  <c r="P3313" i="33" s="1"/>
  <c r="O3314" i="33"/>
  <c r="P3314" i="33" s="1"/>
  <c r="O3315" i="33"/>
  <c r="P3315" i="33" s="1"/>
  <c r="O3316" i="33"/>
  <c r="P3316" i="33" s="1"/>
  <c r="O3317" i="33"/>
  <c r="P3317" i="33" s="1"/>
  <c r="O3318" i="33"/>
  <c r="P3318" i="33" s="1"/>
  <c r="O3319" i="33"/>
  <c r="P3319" i="33" s="1"/>
  <c r="O3320" i="33"/>
  <c r="P3320" i="33" s="1"/>
  <c r="O3321" i="33"/>
  <c r="O3322" i="33"/>
  <c r="O3323" i="33"/>
  <c r="P3323" i="33" s="1"/>
  <c r="O3324" i="33"/>
  <c r="P3324" i="33" s="1"/>
  <c r="O3325" i="33"/>
  <c r="P3325" i="33" s="1"/>
  <c r="O3326" i="33"/>
  <c r="P3326" i="33" s="1"/>
  <c r="O3327" i="33"/>
  <c r="P3327" i="33" s="1"/>
  <c r="O3328" i="33"/>
  <c r="P3328" i="33" s="1"/>
  <c r="O3329" i="33"/>
  <c r="P3329" i="33" s="1"/>
  <c r="O3330" i="33"/>
  <c r="P3330" i="33" s="1"/>
  <c r="O3331" i="33"/>
  <c r="P3331" i="33" s="1"/>
  <c r="O3332" i="33"/>
  <c r="P3332" i="33" s="1"/>
  <c r="O3333" i="33"/>
  <c r="P3333" i="33" s="1"/>
  <c r="O3334" i="33"/>
  <c r="P3334" i="33" s="1"/>
  <c r="O3335" i="33"/>
  <c r="O3336" i="33"/>
  <c r="O3337" i="33"/>
  <c r="O3338" i="33"/>
  <c r="O3339" i="33"/>
  <c r="O3340" i="33"/>
  <c r="P3340" i="33" s="1"/>
  <c r="O3341" i="33"/>
  <c r="P3341" i="33" s="1"/>
  <c r="O3342" i="33"/>
  <c r="P3342" i="33" s="1"/>
  <c r="O3343" i="33"/>
  <c r="P3343" i="33" s="1"/>
  <c r="O3344" i="33"/>
  <c r="P3344" i="33" s="1"/>
  <c r="O3345" i="33"/>
  <c r="P3345" i="33" s="1"/>
  <c r="O3346" i="33"/>
  <c r="P3346" i="33" s="1"/>
  <c r="O3347" i="33"/>
  <c r="P3347" i="33" s="1"/>
  <c r="O3348" i="33"/>
  <c r="P3348" i="33" s="1"/>
  <c r="O3349" i="33"/>
  <c r="O3350" i="33"/>
  <c r="O3351" i="33"/>
  <c r="O3352" i="33"/>
  <c r="O3353" i="33"/>
  <c r="O3354" i="33"/>
  <c r="P3354" i="33" s="1"/>
  <c r="O3355" i="33"/>
  <c r="O3356" i="33"/>
  <c r="O3357" i="33"/>
  <c r="O3358" i="33"/>
  <c r="P3358" i="33" s="1"/>
  <c r="O3359" i="33"/>
  <c r="P3359" i="33" s="1"/>
  <c r="O3360" i="33"/>
  <c r="P3360" i="33" s="1"/>
  <c r="O3361" i="33"/>
  <c r="P3361" i="33" s="1"/>
  <c r="O3362" i="33"/>
  <c r="P3362" i="33" s="1"/>
  <c r="O3363" i="33"/>
  <c r="P3363" i="33" s="1"/>
  <c r="O3364" i="33"/>
  <c r="O3365" i="33"/>
  <c r="P3365" i="33" s="1"/>
  <c r="O3366" i="33"/>
  <c r="O3367" i="33"/>
  <c r="O3368" i="33"/>
  <c r="P3368" i="33" s="1"/>
  <c r="O3369" i="33"/>
  <c r="O3370" i="33"/>
  <c r="P3370" i="33" s="1"/>
  <c r="O3371" i="33"/>
  <c r="P3371" i="33" s="1"/>
  <c r="O3372" i="33"/>
  <c r="P3372" i="33" s="1"/>
  <c r="O3373" i="33"/>
  <c r="P3373" i="33" s="1"/>
  <c r="O3374" i="33"/>
  <c r="P3374" i="33" s="1"/>
  <c r="O3375" i="33"/>
  <c r="P3375" i="33" s="1"/>
  <c r="O3376" i="33"/>
  <c r="P3376" i="33" s="1"/>
  <c r="O3377" i="33"/>
  <c r="P3377" i="33" s="1"/>
  <c r="O3378" i="33"/>
  <c r="P3378" i="33" s="1"/>
  <c r="O3379" i="33"/>
  <c r="P3379" i="33" s="1"/>
  <c r="O3380" i="33"/>
  <c r="P3380" i="33" s="1"/>
  <c r="O3381" i="33"/>
  <c r="P3381" i="33" s="1"/>
  <c r="O3382" i="33"/>
  <c r="P3382" i="33" s="1"/>
  <c r="O3383" i="33"/>
  <c r="P3383" i="33" s="1"/>
  <c r="O3384" i="33"/>
  <c r="P3384" i="33" s="1"/>
  <c r="O3385" i="33"/>
  <c r="P3385" i="33" s="1"/>
  <c r="O3386" i="33"/>
  <c r="P3386" i="33" s="1"/>
  <c r="O3387" i="33"/>
  <c r="P3387" i="33" s="1"/>
  <c r="O3388" i="33"/>
  <c r="P3388" i="33" s="1"/>
  <c r="O3389" i="33"/>
  <c r="P3389" i="33" s="1"/>
  <c r="O3390" i="33"/>
  <c r="P3390" i="33" s="1"/>
  <c r="O3391" i="33"/>
  <c r="P3391" i="33" s="1"/>
  <c r="O3392" i="33"/>
  <c r="O3393" i="33"/>
  <c r="O3394" i="33"/>
  <c r="P3394" i="33" s="1"/>
  <c r="O3395" i="33"/>
  <c r="P3395" i="33" s="1"/>
  <c r="O3396" i="33"/>
  <c r="P3396" i="33" s="1"/>
  <c r="O3397" i="33"/>
  <c r="P3397" i="33" s="1"/>
  <c r="O3398" i="33"/>
  <c r="P3398" i="33" s="1"/>
  <c r="O3399" i="33"/>
  <c r="P3399" i="33" s="1"/>
  <c r="O3400" i="33"/>
  <c r="P3400" i="33" s="1"/>
  <c r="O3401" i="33"/>
  <c r="P3401" i="33" s="1"/>
  <c r="O3402" i="33"/>
  <c r="O3403" i="33"/>
  <c r="P3403" i="33" s="1"/>
  <c r="O3404" i="33"/>
  <c r="P3404" i="33" s="1"/>
  <c r="O3405" i="33"/>
  <c r="O3406" i="33"/>
  <c r="P3406" i="33" s="1"/>
  <c r="O3407" i="33"/>
  <c r="O3408" i="33"/>
  <c r="O3409" i="33"/>
  <c r="O3410" i="33"/>
  <c r="P3410" i="33" s="1"/>
  <c r="O3411" i="33"/>
  <c r="O3412" i="33"/>
  <c r="P3412" i="33" s="1"/>
  <c r="O3413" i="33"/>
  <c r="P3413" i="33" s="1"/>
  <c r="O3414" i="33"/>
  <c r="P3414" i="33" s="1"/>
  <c r="O3415" i="33"/>
  <c r="P3415" i="33" s="1"/>
  <c r="O3416" i="33"/>
  <c r="P3416" i="33" s="1"/>
  <c r="O3417" i="33"/>
  <c r="P3417" i="33" s="1"/>
  <c r="O3418" i="33"/>
  <c r="P3418" i="33" s="1"/>
  <c r="O3419" i="33"/>
  <c r="O3420" i="33"/>
  <c r="O3421" i="33"/>
  <c r="O3422" i="33"/>
  <c r="O3423" i="33"/>
  <c r="O3424" i="33"/>
  <c r="P3424" i="33" s="1"/>
  <c r="O3425" i="33"/>
  <c r="O3426" i="33"/>
  <c r="O3427" i="33"/>
  <c r="P3427" i="33" s="1"/>
  <c r="O3428" i="33"/>
  <c r="P3428" i="33" s="1"/>
  <c r="O3429" i="33"/>
  <c r="P3429" i="33" s="1"/>
  <c r="O3430" i="33"/>
  <c r="P3430" i="33" s="1"/>
  <c r="O3431" i="33"/>
  <c r="P3431" i="33" s="1"/>
  <c r="O3432" i="33"/>
  <c r="P3432" i="33" s="1"/>
  <c r="O3433" i="33"/>
  <c r="O3434" i="33"/>
  <c r="O3435" i="33"/>
  <c r="O3436" i="33"/>
  <c r="O3437" i="33"/>
  <c r="O3438" i="33"/>
  <c r="P3438" i="33" s="1"/>
  <c r="O3439" i="33"/>
  <c r="O3440" i="33"/>
  <c r="P3440" i="33" s="1"/>
  <c r="O3441" i="33"/>
  <c r="P3441" i="33" s="1"/>
  <c r="O3442" i="33"/>
  <c r="P3442" i="33" s="1"/>
  <c r="O3443" i="33"/>
  <c r="P3443" i="33" s="1"/>
  <c r="O3444" i="33"/>
  <c r="P3444" i="33" s="1"/>
  <c r="O3445" i="33"/>
  <c r="P3445" i="33" s="1"/>
  <c r="O3446" i="33"/>
  <c r="P3446" i="33" s="1"/>
  <c r="O3447" i="33"/>
  <c r="P3447" i="33" s="1"/>
  <c r="O3448" i="33"/>
  <c r="O3449" i="33"/>
  <c r="O3450" i="33"/>
  <c r="O3451" i="33"/>
  <c r="O3452" i="33"/>
  <c r="P3452" i="33" s="1"/>
  <c r="O3453" i="33"/>
  <c r="O3454" i="33"/>
  <c r="O3455" i="33"/>
  <c r="O3456" i="33"/>
  <c r="P3456" i="33" s="1"/>
  <c r="O3457" i="33"/>
  <c r="P3457" i="33" s="1"/>
  <c r="O3458" i="33"/>
  <c r="P3458" i="33" s="1"/>
  <c r="O3459" i="33"/>
  <c r="P3459" i="33" s="1"/>
  <c r="O3460" i="33"/>
  <c r="P3460" i="33" s="1"/>
  <c r="O3461" i="33"/>
  <c r="O3462" i="33"/>
  <c r="P3462" i="33" s="1"/>
  <c r="O3463" i="33"/>
  <c r="O3464" i="33"/>
  <c r="O3465" i="33"/>
  <c r="O3466" i="33"/>
  <c r="P3466" i="33" s="1"/>
  <c r="O3467" i="33"/>
  <c r="O3468" i="33"/>
  <c r="P3468" i="33" s="1"/>
  <c r="O3469" i="33"/>
  <c r="P3469" i="33" s="1"/>
  <c r="O3470" i="33"/>
  <c r="P3470" i="33" s="1"/>
  <c r="O3471" i="33"/>
  <c r="P3471" i="33" s="1"/>
  <c r="O3472" i="33"/>
  <c r="P3472" i="33" s="1"/>
  <c r="O3473" i="33"/>
  <c r="P3473" i="33" s="1"/>
  <c r="O3474" i="33"/>
  <c r="P3474" i="33" s="1"/>
  <c r="O3475" i="33"/>
  <c r="P3475" i="33" s="1"/>
  <c r="O3476" i="33"/>
  <c r="O3477" i="33"/>
  <c r="P3477" i="33" s="1"/>
  <c r="O3478" i="33"/>
  <c r="O3479" i="33"/>
  <c r="O3480" i="33"/>
  <c r="P3480" i="33" s="1"/>
  <c r="O3481" i="33"/>
  <c r="O3482" i="33"/>
  <c r="P3482" i="33" s="1"/>
  <c r="O3483" i="33"/>
  <c r="P3483" i="33" s="1"/>
  <c r="O3484" i="33"/>
  <c r="P3484" i="33" s="1"/>
  <c r="O3485" i="33"/>
  <c r="P3485" i="33" s="1"/>
  <c r="O3486" i="33"/>
  <c r="P3486" i="33" s="1"/>
  <c r="O3487" i="33"/>
  <c r="P3487" i="33" s="1"/>
  <c r="O3488" i="33"/>
  <c r="P3488" i="33" s="1"/>
  <c r="O3489" i="33"/>
  <c r="P3489" i="33" s="1"/>
  <c r="O3490" i="33"/>
  <c r="P3490" i="33" s="1"/>
  <c r="O3491" i="33"/>
  <c r="O3492" i="33"/>
  <c r="P3492" i="33" s="1"/>
  <c r="B78" i="23"/>
  <c r="B78" i="26" s="1"/>
  <c r="C78" i="23"/>
  <c r="C78" i="26"/>
  <c r="G1403" i="33"/>
  <c r="G1404" i="33"/>
  <c r="G1405" i="33"/>
  <c r="G1413" i="33"/>
  <c r="G1414" i="33"/>
  <c r="G1415" i="33"/>
  <c r="G1416" i="33"/>
  <c r="G1417" i="33"/>
  <c r="G1418" i="33"/>
  <c r="G1419" i="33"/>
  <c r="G1420" i="33"/>
  <c r="G1421" i="33"/>
  <c r="G1422" i="33"/>
  <c r="G1423" i="33"/>
  <c r="G1424" i="33"/>
  <c r="G1425" i="33"/>
  <c r="G1426" i="33"/>
  <c r="G1427" i="33"/>
  <c r="G1428" i="33"/>
  <c r="G1429" i="33"/>
  <c r="G1430" i="33"/>
  <c r="G1431" i="33"/>
  <c r="G1432" i="33"/>
  <c r="G1433" i="33"/>
  <c r="G1434" i="33"/>
  <c r="G1435" i="33"/>
  <c r="G1436" i="33"/>
  <c r="G1437" i="33"/>
  <c r="G1438" i="33"/>
  <c r="G1439" i="33"/>
  <c r="G1440" i="33"/>
  <c r="G1406" i="33"/>
  <c r="G1407" i="33"/>
  <c r="G1408" i="33"/>
  <c r="G1409" i="33"/>
  <c r="G1410" i="33"/>
  <c r="G1411" i="33"/>
  <c r="G1412" i="33"/>
  <c r="B77" i="23"/>
  <c r="B77" i="26" s="1"/>
  <c r="C77" i="23"/>
  <c r="C77" i="26" s="1"/>
  <c r="C76" i="23"/>
  <c r="C76" i="26" s="1"/>
  <c r="B76" i="23"/>
  <c r="B76" i="26" s="1"/>
  <c r="C75" i="23"/>
  <c r="C75" i="26" s="1"/>
  <c r="B75" i="23"/>
  <c r="B75" i="26" s="1"/>
  <c r="C74" i="23"/>
  <c r="C74" i="26"/>
  <c r="B74" i="23"/>
  <c r="B74" i="26" s="1"/>
  <c r="C73" i="23"/>
  <c r="C73" i="26" s="1"/>
  <c r="B73" i="23"/>
  <c r="B73" i="26" s="1"/>
  <c r="C72" i="23"/>
  <c r="C72" i="26"/>
  <c r="B72" i="23"/>
  <c r="B72" i="26" s="1"/>
  <c r="C71" i="23"/>
  <c r="C71" i="26"/>
  <c r="B71" i="23"/>
  <c r="B71" i="26" s="1"/>
  <c r="C70" i="23"/>
  <c r="C70" i="26" s="1"/>
  <c r="B70" i="23"/>
  <c r="B70" i="26" s="1"/>
  <c r="C69" i="23"/>
  <c r="B69" i="23"/>
  <c r="C68" i="23"/>
  <c r="C68" i="26"/>
  <c r="B68" i="23"/>
  <c r="B68" i="26"/>
  <c r="C67" i="23"/>
  <c r="C67" i="26" s="1"/>
  <c r="B67" i="23"/>
  <c r="B67" i="26" s="1"/>
  <c r="C66" i="23"/>
  <c r="C66" i="26" s="1"/>
  <c r="B66" i="23"/>
  <c r="B66" i="26" s="1"/>
  <c r="C65" i="23"/>
  <c r="C65" i="26"/>
  <c r="B65" i="23"/>
  <c r="B65" i="26" s="1"/>
  <c r="C64" i="23"/>
  <c r="C64" i="26" s="1"/>
  <c r="B64" i="23"/>
  <c r="B64" i="26"/>
  <c r="C63" i="23"/>
  <c r="C63" i="26" s="1"/>
  <c r="B63" i="23"/>
  <c r="B63" i="26" s="1"/>
  <c r="C62" i="23"/>
  <c r="C62" i="26" s="1"/>
  <c r="B62" i="23"/>
  <c r="B62" i="26" s="1"/>
  <c r="C61" i="23"/>
  <c r="C61" i="26" s="1"/>
  <c r="B61" i="23"/>
  <c r="B61" i="26" s="1"/>
  <c r="C60" i="23"/>
  <c r="C60" i="26" s="1"/>
  <c r="B60" i="23"/>
  <c r="B60" i="26" s="1"/>
  <c r="C59" i="23"/>
  <c r="B59" i="23"/>
  <c r="B59" i="26" s="1"/>
  <c r="C58" i="23"/>
  <c r="C58" i="26" s="1"/>
  <c r="B58" i="23"/>
  <c r="B58" i="26" s="1"/>
  <c r="C57" i="23"/>
  <c r="B57" i="23"/>
  <c r="B57" i="26" s="1"/>
  <c r="C56" i="23"/>
  <c r="C56" i="26" s="1"/>
  <c r="B56" i="23"/>
  <c r="B56" i="26" s="1"/>
  <c r="C55" i="23"/>
  <c r="C55" i="26" s="1"/>
  <c r="B55" i="23"/>
  <c r="B55" i="26" s="1"/>
  <c r="C54" i="23"/>
  <c r="C54" i="26" s="1"/>
  <c r="B54" i="23"/>
  <c r="B54" i="26" s="1"/>
  <c r="C53" i="23"/>
  <c r="C53" i="26"/>
  <c r="B53" i="23"/>
  <c r="B53" i="26" s="1"/>
  <c r="C52" i="23"/>
  <c r="C52" i="26" s="1"/>
  <c r="B52" i="23"/>
  <c r="B52" i="26" s="1"/>
  <c r="C51" i="23"/>
  <c r="C51" i="26" s="1"/>
  <c r="B51" i="23"/>
  <c r="B51" i="26" s="1"/>
  <c r="C50" i="23"/>
  <c r="C50" i="26"/>
  <c r="B50" i="23"/>
  <c r="B50" i="26" s="1"/>
  <c r="C49" i="23"/>
  <c r="C49" i="26"/>
  <c r="B49" i="23"/>
  <c r="B49" i="26" s="1"/>
  <c r="C48" i="23"/>
  <c r="C48" i="26" s="1"/>
  <c r="B48" i="23"/>
  <c r="B48" i="26" s="1"/>
  <c r="C47" i="23"/>
  <c r="C47" i="26" s="1"/>
  <c r="B47" i="23"/>
  <c r="C46" i="23"/>
  <c r="C46" i="26" s="1"/>
  <c r="B46" i="23"/>
  <c r="B46" i="26" s="1"/>
  <c r="C45" i="23"/>
  <c r="C45" i="26" s="1"/>
  <c r="B45" i="23"/>
  <c r="B45" i="26"/>
  <c r="C44" i="23"/>
  <c r="C44" i="26" s="1"/>
  <c r="B44" i="23"/>
  <c r="B44" i="26" s="1"/>
  <c r="C43" i="23"/>
  <c r="B43" i="23"/>
  <c r="B43" i="26"/>
  <c r="C42" i="23"/>
  <c r="C42" i="26" s="1"/>
  <c r="B42" i="23"/>
  <c r="B42" i="26" s="1"/>
  <c r="C41" i="23"/>
  <c r="B41" i="23"/>
  <c r="C40" i="23"/>
  <c r="C40" i="26"/>
  <c r="B40" i="23"/>
  <c r="B40" i="26" s="1"/>
  <c r="C39" i="23"/>
  <c r="C39" i="26"/>
  <c r="B39" i="23"/>
  <c r="B39" i="26" s="1"/>
  <c r="C38" i="23"/>
  <c r="C38" i="26"/>
  <c r="B38" i="23"/>
  <c r="B38" i="26" s="1"/>
  <c r="C37" i="23"/>
  <c r="C37" i="26" s="1"/>
  <c r="B37" i="23"/>
  <c r="B37" i="26" s="1"/>
  <c r="C36" i="23"/>
  <c r="C36" i="26" s="1"/>
  <c r="B36" i="23"/>
  <c r="B36" i="26"/>
  <c r="C35" i="23"/>
  <c r="C35" i="26" s="1"/>
  <c r="B35" i="23"/>
  <c r="B35" i="26"/>
  <c r="C34" i="23"/>
  <c r="C34" i="26"/>
  <c r="B34" i="23"/>
  <c r="B34" i="26" s="1"/>
  <c r="C33" i="23"/>
  <c r="C33" i="26" s="1"/>
  <c r="B33" i="23"/>
  <c r="B33" i="26" s="1"/>
  <c r="C32" i="23"/>
  <c r="C32" i="26"/>
  <c r="B32" i="23"/>
  <c r="B32" i="26" s="1"/>
  <c r="C31" i="23"/>
  <c r="C31" i="26" s="1"/>
  <c r="B31" i="23"/>
  <c r="B31" i="26" s="1"/>
  <c r="C30" i="23"/>
  <c r="C30" i="26" s="1"/>
  <c r="B30" i="23"/>
  <c r="B30" i="26"/>
  <c r="C29" i="23"/>
  <c r="B29" i="23"/>
  <c r="B29" i="26" s="1"/>
  <c r="C28" i="23"/>
  <c r="C28" i="26" s="1"/>
  <c r="B28" i="23"/>
  <c r="B28" i="26" s="1"/>
  <c r="C27" i="23"/>
  <c r="C27" i="26"/>
  <c r="B27" i="23"/>
  <c r="C26" i="23"/>
  <c r="C26" i="26"/>
  <c r="B26" i="23"/>
  <c r="B26" i="26"/>
  <c r="C25" i="23"/>
  <c r="C25" i="26" s="1"/>
  <c r="B25" i="23"/>
  <c r="C24" i="23"/>
  <c r="C24" i="26" s="1"/>
  <c r="B24" i="23"/>
  <c r="B24" i="26"/>
  <c r="C23" i="23"/>
  <c r="C23" i="26" s="1"/>
  <c r="B23" i="23"/>
  <c r="C22" i="23"/>
  <c r="C22" i="26"/>
  <c r="B22" i="23"/>
  <c r="B22" i="26"/>
  <c r="C21" i="23"/>
  <c r="C21" i="26" s="1"/>
  <c r="B21" i="23"/>
  <c r="B21" i="26" s="1"/>
  <c r="C20" i="23"/>
  <c r="C20" i="26" s="1"/>
  <c r="B20" i="23"/>
  <c r="B20" i="26" s="1"/>
  <c r="C19" i="23"/>
  <c r="C19" i="26"/>
  <c r="B19" i="23"/>
  <c r="B19" i="26" s="1"/>
  <c r="C18" i="23"/>
  <c r="C18" i="26" s="1"/>
  <c r="B18" i="23"/>
  <c r="B18" i="26"/>
  <c r="C17" i="23"/>
  <c r="C17" i="26" s="1"/>
  <c r="B17" i="23"/>
  <c r="B17" i="26" s="1"/>
  <c r="C16" i="23"/>
  <c r="C16" i="26" s="1"/>
  <c r="B16" i="23"/>
  <c r="B16" i="26" s="1"/>
  <c r="C15" i="23"/>
  <c r="C15" i="26"/>
  <c r="B15" i="23"/>
  <c r="B15" i="26" s="1"/>
  <c r="C14" i="23"/>
  <c r="C14" i="26" s="1"/>
  <c r="B14" i="23"/>
  <c r="B14" i="26"/>
  <c r="C13" i="23"/>
  <c r="C13" i="26" s="1"/>
  <c r="B13" i="23"/>
  <c r="B13" i="26" s="1"/>
  <c r="C12" i="23"/>
  <c r="C12" i="26" s="1"/>
  <c r="B12" i="23"/>
  <c r="B12" i="26"/>
  <c r="C11" i="23"/>
  <c r="C11" i="26" s="1"/>
  <c r="B11" i="23"/>
  <c r="C10" i="23"/>
  <c r="B10" i="23"/>
  <c r="B10" i="26" s="1"/>
  <c r="C9" i="23"/>
  <c r="C9" i="26" s="1"/>
  <c r="B9" i="23"/>
  <c r="C8" i="23"/>
  <c r="B8" i="23"/>
  <c r="B8" i="26" s="1"/>
  <c r="F1809" i="28"/>
  <c r="F1810" i="28"/>
  <c r="F1811" i="28"/>
  <c r="F1812" i="28"/>
  <c r="F1813" i="28"/>
  <c r="F1814" i="28"/>
  <c r="F1815" i="28"/>
  <c r="F1816" i="28"/>
  <c r="F1817" i="28"/>
  <c r="F1818" i="28"/>
  <c r="F1819" i="28"/>
  <c r="F1820" i="28"/>
  <c r="F1821" i="28"/>
  <c r="F1822" i="28"/>
  <c r="F1823" i="28"/>
  <c r="F1824" i="28"/>
  <c r="F1825" i="28"/>
  <c r="F1826" i="28"/>
  <c r="F1827" i="28"/>
  <c r="F1828" i="28"/>
  <c r="F1829" i="28"/>
  <c r="F1830" i="28"/>
  <c r="F1831" i="28"/>
  <c r="F1832" i="28"/>
  <c r="F1833" i="28"/>
  <c r="F1834" i="28"/>
  <c r="F1835" i="28"/>
  <c r="F1836" i="28"/>
  <c r="F1837" i="28"/>
  <c r="F1838" i="28"/>
  <c r="F1839" i="28"/>
  <c r="F1840" i="28"/>
  <c r="F1841" i="28"/>
  <c r="F1842" i="28"/>
  <c r="F1843" i="28"/>
  <c r="F1844" i="28"/>
  <c r="F1845" i="28"/>
  <c r="F1846" i="28"/>
  <c r="F1847" i="28"/>
  <c r="F1848" i="28"/>
  <c r="F1849" i="28"/>
  <c r="F1850" i="28"/>
  <c r="F1851" i="28"/>
  <c r="F1852" i="28"/>
  <c r="F1853" i="28"/>
  <c r="F1854" i="28"/>
  <c r="F1855" i="28"/>
  <c r="F1856" i="28"/>
  <c r="F1857" i="28"/>
  <c r="F1858" i="28"/>
  <c r="F1859" i="28"/>
  <c r="F1860" i="28"/>
  <c r="F1861" i="28"/>
  <c r="F1862" i="28"/>
  <c r="F1863" i="28"/>
  <c r="F1864" i="28"/>
  <c r="F1865" i="28"/>
  <c r="F1866" i="28"/>
  <c r="F1867" i="28"/>
  <c r="F1868" i="28"/>
  <c r="F1869" i="28"/>
  <c r="F1870" i="28"/>
  <c r="F1871" i="28"/>
  <c r="F1872" i="28"/>
  <c r="F1873" i="28"/>
  <c r="F1874" i="28"/>
  <c r="F1875" i="28"/>
  <c r="F1876" i="28"/>
  <c r="F1877" i="28"/>
  <c r="F1878" i="28"/>
  <c r="F1879" i="28"/>
  <c r="F1880" i="28"/>
  <c r="F1881" i="28"/>
  <c r="F1882" i="28"/>
  <c r="F1883" i="28"/>
  <c r="F1884" i="28"/>
  <c r="F1885" i="28"/>
  <c r="F1886" i="28"/>
  <c r="F1887" i="28"/>
  <c r="F1888" i="28"/>
  <c r="F1889" i="28"/>
  <c r="F1890" i="28"/>
  <c r="F1891" i="28"/>
  <c r="F1892" i="28"/>
  <c r="F1893" i="28"/>
  <c r="F1894" i="28"/>
  <c r="F1895" i="28"/>
  <c r="F1896" i="28"/>
  <c r="F1897" i="28"/>
  <c r="F1898" i="28"/>
  <c r="F1899" i="28"/>
  <c r="F1900" i="28"/>
  <c r="F1901" i="28"/>
  <c r="F1902" i="28"/>
  <c r="F1903" i="28"/>
  <c r="F1904" i="28"/>
  <c r="F1905" i="28"/>
  <c r="F1906" i="28"/>
  <c r="F1907" i="28"/>
  <c r="F1908" i="28"/>
  <c r="F1909" i="28"/>
  <c r="F1910" i="28"/>
  <c r="F1911" i="28"/>
  <c r="F1912" i="28"/>
  <c r="F1913" i="28"/>
  <c r="F1914" i="28"/>
  <c r="F1915" i="28"/>
  <c r="F1916" i="28"/>
  <c r="F1917" i="28"/>
  <c r="F1918" i="28"/>
  <c r="F1919" i="28"/>
  <c r="F1920" i="28"/>
  <c r="F1921" i="28"/>
  <c r="F1922" i="28"/>
  <c r="F1923" i="28"/>
  <c r="F1924" i="28"/>
  <c r="F1925" i="28"/>
  <c r="F1926" i="28"/>
  <c r="F1927" i="28"/>
  <c r="F1928" i="28"/>
  <c r="F1929" i="28"/>
  <c r="F1930" i="28"/>
  <c r="F1931" i="28"/>
  <c r="F1932" i="28"/>
  <c r="F1933" i="28"/>
  <c r="F1934" i="28"/>
  <c r="F1935" i="28"/>
  <c r="F1936" i="28"/>
  <c r="F1937" i="28"/>
  <c r="F1938" i="28"/>
  <c r="F1939" i="28"/>
  <c r="F1940" i="28"/>
  <c r="F1941" i="28"/>
  <c r="F1942" i="28"/>
  <c r="F1943" i="28"/>
  <c r="F1944" i="28"/>
  <c r="F1945" i="28"/>
  <c r="F1946" i="28"/>
  <c r="F1947" i="28"/>
  <c r="F1948" i="28"/>
  <c r="F1949" i="28"/>
  <c r="G1809" i="28"/>
  <c r="G1810" i="28"/>
  <c r="G1811" i="28"/>
  <c r="G1812" i="28"/>
  <c r="G1813" i="28"/>
  <c r="G1814" i="28"/>
  <c r="G1815" i="28"/>
  <c r="G1816" i="28"/>
  <c r="G1817" i="28"/>
  <c r="G1818" i="28"/>
  <c r="G1819" i="28"/>
  <c r="G1820" i="28"/>
  <c r="G1821" i="28"/>
  <c r="G1822" i="28"/>
  <c r="G1823" i="28"/>
  <c r="G1824" i="28"/>
  <c r="G1825" i="28"/>
  <c r="G1826" i="28"/>
  <c r="G1827" i="28"/>
  <c r="G1828" i="28"/>
  <c r="G1829" i="28"/>
  <c r="G1830" i="28"/>
  <c r="G1831" i="28"/>
  <c r="G1832" i="28"/>
  <c r="G1833" i="28"/>
  <c r="G1834" i="28"/>
  <c r="G1835" i="28"/>
  <c r="G1836" i="28"/>
  <c r="G1837" i="28"/>
  <c r="G1838" i="28"/>
  <c r="G1839" i="28"/>
  <c r="G1840" i="28"/>
  <c r="G1841" i="28"/>
  <c r="G1842" i="28"/>
  <c r="G1843" i="28"/>
  <c r="G1844" i="28"/>
  <c r="G1845" i="28"/>
  <c r="G1846" i="28"/>
  <c r="G1847" i="28"/>
  <c r="G1848" i="28"/>
  <c r="G1849" i="28"/>
  <c r="G1850" i="28"/>
  <c r="G1851" i="28"/>
  <c r="G1852" i="28"/>
  <c r="G1853" i="28"/>
  <c r="G1854" i="28"/>
  <c r="G1855" i="28"/>
  <c r="G1856" i="28"/>
  <c r="G1857" i="28"/>
  <c r="G1858" i="28"/>
  <c r="G1859" i="28"/>
  <c r="G1860" i="28"/>
  <c r="G1861" i="28"/>
  <c r="G1862" i="28"/>
  <c r="G1863" i="28"/>
  <c r="G1864" i="28"/>
  <c r="G1865" i="28"/>
  <c r="G1866" i="28"/>
  <c r="G1867" i="28"/>
  <c r="G1868" i="28"/>
  <c r="G1869" i="28"/>
  <c r="G1870" i="28"/>
  <c r="G1871" i="28"/>
  <c r="G1872" i="28"/>
  <c r="G1873" i="28"/>
  <c r="G1874" i="28"/>
  <c r="G1875" i="28"/>
  <c r="G1876" i="28"/>
  <c r="G1877" i="28"/>
  <c r="G1878" i="28"/>
  <c r="G1879" i="28"/>
  <c r="G1880" i="28"/>
  <c r="G1881" i="28"/>
  <c r="G1882" i="28"/>
  <c r="G1883" i="28"/>
  <c r="G1884" i="28"/>
  <c r="G1885" i="28"/>
  <c r="G1886" i="28"/>
  <c r="G1887" i="28"/>
  <c r="G1888" i="28"/>
  <c r="G1889" i="28"/>
  <c r="G1890" i="28"/>
  <c r="G1891" i="28"/>
  <c r="G1892" i="28"/>
  <c r="G1893" i="28"/>
  <c r="G1894" i="28"/>
  <c r="G1895" i="28"/>
  <c r="G1896" i="28"/>
  <c r="G1897" i="28"/>
  <c r="G1898" i="28"/>
  <c r="G1899" i="28"/>
  <c r="G1900" i="28"/>
  <c r="G1901" i="28"/>
  <c r="G1902" i="28"/>
  <c r="G1903" i="28"/>
  <c r="G1904" i="28"/>
  <c r="G1905" i="28"/>
  <c r="G1906" i="28"/>
  <c r="G1907" i="28"/>
  <c r="G1908" i="28"/>
  <c r="G1909" i="28"/>
  <c r="G1910" i="28"/>
  <c r="G1911" i="28"/>
  <c r="G1912" i="28"/>
  <c r="G1913" i="28"/>
  <c r="G1914" i="28"/>
  <c r="G1915" i="28"/>
  <c r="G1916" i="28"/>
  <c r="G1917" i="28"/>
  <c r="G1918" i="28"/>
  <c r="G1919" i="28"/>
  <c r="G1920" i="28"/>
  <c r="G1921" i="28"/>
  <c r="G1922" i="28"/>
  <c r="G1923" i="28"/>
  <c r="G1924" i="28"/>
  <c r="G1925" i="28"/>
  <c r="G1926" i="28"/>
  <c r="G1927" i="28"/>
  <c r="G1928" i="28"/>
  <c r="G1929" i="28"/>
  <c r="G1930" i="28"/>
  <c r="G1931" i="28"/>
  <c r="G1932" i="28"/>
  <c r="G1933" i="28"/>
  <c r="G1934" i="28"/>
  <c r="G1935" i="28"/>
  <c r="G1936" i="28"/>
  <c r="G1937" i="28"/>
  <c r="G1938" i="28"/>
  <c r="G1939" i="28"/>
  <c r="G1940" i="28"/>
  <c r="G1941" i="28"/>
  <c r="G1942" i="28"/>
  <c r="G1943" i="28"/>
  <c r="G1944" i="28"/>
  <c r="G1945" i="28"/>
  <c r="G1946" i="28"/>
  <c r="G1947" i="28"/>
  <c r="G1948" i="28"/>
  <c r="G1949" i="28"/>
  <c r="BD1371" i="33"/>
  <c r="AN15" i="33"/>
  <c r="BE1371" i="33"/>
  <c r="AO15" i="33"/>
  <c r="AZ1371" i="33"/>
  <c r="AJ15" i="33"/>
  <c r="BA1371" i="33"/>
  <c r="AK15" i="33"/>
  <c r="BB1371" i="33"/>
  <c r="AL15" i="33" s="1"/>
  <c r="BC1371" i="33"/>
  <c r="AM15" i="33"/>
  <c r="AY1371" i="33"/>
  <c r="AI15" i="33"/>
  <c r="J1368" i="33"/>
  <c r="J1365" i="33"/>
  <c r="J1362" i="33"/>
  <c r="J1364" i="33"/>
  <c r="O3126" i="28"/>
  <c r="P3126" i="28"/>
  <c r="O3127" i="28"/>
  <c r="P3127" i="28"/>
  <c r="O3128" i="28"/>
  <c r="P3128" i="28" s="1"/>
  <c r="O3129" i="28"/>
  <c r="P3129" i="28"/>
  <c r="O3130" i="28"/>
  <c r="P3130" i="28" s="1"/>
  <c r="O3131" i="28"/>
  <c r="P3131" i="28" s="1"/>
  <c r="O3132" i="28"/>
  <c r="P3132" i="28"/>
  <c r="O3133" i="28"/>
  <c r="P3133" i="28"/>
  <c r="O3134" i="28"/>
  <c r="P3134" i="28"/>
  <c r="O3135" i="28"/>
  <c r="P3135" i="28" s="1"/>
  <c r="O3136" i="28"/>
  <c r="P3136" i="28"/>
  <c r="O3137" i="28"/>
  <c r="P3137" i="28"/>
  <c r="O3138" i="28"/>
  <c r="P3138" i="28"/>
  <c r="O3139" i="28"/>
  <c r="P3139" i="28"/>
  <c r="O3140" i="28"/>
  <c r="P3140" i="28"/>
  <c r="O3141" i="28"/>
  <c r="P3141" i="28"/>
  <c r="O3142" i="28"/>
  <c r="P3142" i="28" s="1"/>
  <c r="O3143" i="28"/>
  <c r="P3143" i="28"/>
  <c r="O3144" i="28"/>
  <c r="P3144" i="28" s="1"/>
  <c r="O3145" i="28"/>
  <c r="P3145" i="28" s="1"/>
  <c r="O3146" i="28"/>
  <c r="P3146" i="28" s="1"/>
  <c r="O3147" i="28"/>
  <c r="P3147" i="28"/>
  <c r="O3148" i="28"/>
  <c r="P3148" i="28"/>
  <c r="O3149" i="28"/>
  <c r="P3149" i="28" s="1"/>
  <c r="O3150" i="28"/>
  <c r="P3150" i="28"/>
  <c r="O3151" i="28"/>
  <c r="P3151" i="28" s="1"/>
  <c r="O3152" i="28"/>
  <c r="P3152" i="28"/>
  <c r="O3153" i="28"/>
  <c r="P3153" i="28"/>
  <c r="O3154" i="28"/>
  <c r="P3154" i="28"/>
  <c r="O3155" i="28"/>
  <c r="P3155" i="28"/>
  <c r="O3156" i="28"/>
  <c r="P3156" i="28" s="1"/>
  <c r="O3157" i="28"/>
  <c r="P3157" i="28"/>
  <c r="O3158" i="28"/>
  <c r="P3158" i="28"/>
  <c r="O3159" i="28"/>
  <c r="P3159" i="28" s="1"/>
  <c r="O3160" i="28"/>
  <c r="P3160" i="28" s="1"/>
  <c r="J2693" i="28"/>
  <c r="J2692" i="28"/>
  <c r="J2690" i="28"/>
  <c r="J2696" i="28"/>
  <c r="G2708" i="28"/>
  <c r="O3215" i="28"/>
  <c r="P3215" i="28"/>
  <c r="P3161" i="28"/>
  <c r="P3162" i="28"/>
  <c r="P3163" i="28"/>
  <c r="P3171" i="28"/>
  <c r="P3172" i="28"/>
  <c r="P3174" i="28"/>
  <c r="P3175" i="28"/>
  <c r="P3176" i="28"/>
  <c r="P3181" i="28"/>
  <c r="P3185" i="28"/>
  <c r="P3186" i="28"/>
  <c r="P3188" i="28"/>
  <c r="P3189" i="28"/>
  <c r="P3190" i="28"/>
  <c r="P3195" i="28"/>
  <c r="P3199" i="28"/>
  <c r="P3200" i="28"/>
  <c r="P3202" i="28"/>
  <c r="P3203" i="28"/>
  <c r="P3204" i="28"/>
  <c r="P3213" i="28"/>
  <c r="P3214" i="28"/>
  <c r="O3161" i="28"/>
  <c r="O3162" i="28"/>
  <c r="O3163" i="28"/>
  <c r="O3164" i="28"/>
  <c r="P3164" i="28" s="1"/>
  <c r="O3165" i="28"/>
  <c r="P3165" i="28" s="1"/>
  <c r="O3166" i="28"/>
  <c r="P3166" i="28" s="1"/>
  <c r="O3167" i="28"/>
  <c r="P3167" i="28" s="1"/>
  <c r="O3168" i="28"/>
  <c r="P3168" i="28" s="1"/>
  <c r="O3169" i="28"/>
  <c r="P3169" i="28" s="1"/>
  <c r="O3170" i="28"/>
  <c r="P3170" i="28" s="1"/>
  <c r="O3171" i="28"/>
  <c r="O3172" i="28"/>
  <c r="O3173" i="28"/>
  <c r="P3173" i="28" s="1"/>
  <c r="O3174" i="28"/>
  <c r="O3175" i="28"/>
  <c r="O3176" i="28"/>
  <c r="O3177" i="28"/>
  <c r="P3177" i="28" s="1"/>
  <c r="O3178" i="28"/>
  <c r="P3178" i="28" s="1"/>
  <c r="O3179" i="28"/>
  <c r="P3179" i="28" s="1"/>
  <c r="O3180" i="28"/>
  <c r="P3180" i="28" s="1"/>
  <c r="O3181" i="28"/>
  <c r="O3182" i="28"/>
  <c r="P3182" i="28" s="1"/>
  <c r="O3183" i="28"/>
  <c r="P3183" i="28" s="1"/>
  <c r="O3184" i="28"/>
  <c r="P3184" i="28" s="1"/>
  <c r="O3185" i="28"/>
  <c r="O3186" i="28"/>
  <c r="O3187" i="28"/>
  <c r="P3187" i="28" s="1"/>
  <c r="O3188" i="28"/>
  <c r="O3189" i="28"/>
  <c r="O3190" i="28"/>
  <c r="O3191" i="28"/>
  <c r="P3191" i="28" s="1"/>
  <c r="O3192" i="28"/>
  <c r="P3192" i="28" s="1"/>
  <c r="O3193" i="28"/>
  <c r="P3193" i="28" s="1"/>
  <c r="O3194" i="28"/>
  <c r="P3194" i="28" s="1"/>
  <c r="O3195" i="28"/>
  <c r="O3196" i="28"/>
  <c r="P3196" i="28" s="1"/>
  <c r="O3197" i="28"/>
  <c r="P3197" i="28" s="1"/>
  <c r="O3198" i="28"/>
  <c r="P3198" i="28" s="1"/>
  <c r="O3199" i="28"/>
  <c r="O3200" i="28"/>
  <c r="O3201" i="28"/>
  <c r="P3201" i="28" s="1"/>
  <c r="O3202" i="28"/>
  <c r="O3203" i="28"/>
  <c r="O3204" i="28"/>
  <c r="O3205" i="28"/>
  <c r="P3205" i="28" s="1"/>
  <c r="O3206" i="28"/>
  <c r="P3206" i="28" s="1"/>
  <c r="O3207" i="28"/>
  <c r="P3207" i="28" s="1"/>
  <c r="O3208" i="28"/>
  <c r="P3208" i="28" s="1"/>
  <c r="O3209" i="28"/>
  <c r="P3209" i="28" s="1"/>
  <c r="O3210" i="28"/>
  <c r="P3210" i="28" s="1"/>
  <c r="O3211" i="28"/>
  <c r="P3211" i="28" s="1"/>
  <c r="O3212" i="28"/>
  <c r="P3212" i="28" s="1"/>
  <c r="O3213" i="28"/>
  <c r="O3214" i="28"/>
  <c r="B1941" i="28"/>
  <c r="C1941" i="28"/>
  <c r="D1941" i="28"/>
  <c r="E1941" i="28"/>
  <c r="H1941" i="28"/>
  <c r="I1941" i="28"/>
  <c r="J1941" i="28"/>
  <c r="K1941" i="28"/>
  <c r="L1941" i="28"/>
  <c r="B1942" i="28"/>
  <c r="C1942" i="28"/>
  <c r="D1942" i="28"/>
  <c r="E1942" i="28"/>
  <c r="H1942" i="28"/>
  <c r="I1942" i="28"/>
  <c r="J1942" i="28"/>
  <c r="K1942" i="28"/>
  <c r="L1942" i="28"/>
  <c r="B1943" i="28"/>
  <c r="C1943" i="28"/>
  <c r="D1943" i="28"/>
  <c r="E1943" i="28"/>
  <c r="H1943" i="28"/>
  <c r="I1943" i="28"/>
  <c r="J1943" i="28"/>
  <c r="K1943" i="28"/>
  <c r="L1943" i="28"/>
  <c r="B1944" i="28"/>
  <c r="C1944" i="28"/>
  <c r="D1944" i="28"/>
  <c r="E1944" i="28"/>
  <c r="H1944" i="28"/>
  <c r="I1944" i="28"/>
  <c r="J1944" i="28"/>
  <c r="K1944" i="28"/>
  <c r="L1944" i="28"/>
  <c r="B1945" i="28"/>
  <c r="C1945" i="28"/>
  <c r="D1945" i="28"/>
  <c r="E1945" i="28"/>
  <c r="H1945" i="28"/>
  <c r="I1945" i="28"/>
  <c r="J1945" i="28"/>
  <c r="K1945" i="28"/>
  <c r="L1945" i="28"/>
  <c r="B1946" i="28"/>
  <c r="C1946" i="28"/>
  <c r="D1946" i="28"/>
  <c r="E1946" i="28"/>
  <c r="H1946" i="28"/>
  <c r="I1946" i="28"/>
  <c r="J1946" i="28"/>
  <c r="K1946" i="28"/>
  <c r="L1946" i="28"/>
  <c r="B1947" i="28"/>
  <c r="C1947" i="28"/>
  <c r="D1947" i="28"/>
  <c r="E1947" i="28"/>
  <c r="H1947" i="28"/>
  <c r="I1947" i="28"/>
  <c r="J1947" i="28"/>
  <c r="K1947" i="28"/>
  <c r="L1947" i="28"/>
  <c r="B1948" i="28"/>
  <c r="C1948" i="28"/>
  <c r="D1948" i="28"/>
  <c r="E1948" i="28"/>
  <c r="H1948" i="28"/>
  <c r="I1948" i="28"/>
  <c r="J1948" i="28"/>
  <c r="K1948" i="28"/>
  <c r="L1948" i="28"/>
  <c r="B1949" i="28"/>
  <c r="C1949" i="28"/>
  <c r="D1949" i="28"/>
  <c r="E1949" i="28"/>
  <c r="H1949" i="28"/>
  <c r="I1949" i="28"/>
  <c r="J1949" i="28"/>
  <c r="K1949" i="28"/>
  <c r="L1949" i="28"/>
  <c r="B1920" i="28"/>
  <c r="C1920" i="28"/>
  <c r="D1920" i="28"/>
  <c r="E1920" i="28"/>
  <c r="H1920" i="28"/>
  <c r="I1920" i="28"/>
  <c r="J1920" i="28"/>
  <c r="K1920" i="28"/>
  <c r="L1920" i="28"/>
  <c r="B1921" i="28"/>
  <c r="C1921" i="28"/>
  <c r="D1921" i="28"/>
  <c r="E1921" i="28"/>
  <c r="H1921" i="28"/>
  <c r="I1921" i="28"/>
  <c r="J1921" i="28"/>
  <c r="K1921" i="28"/>
  <c r="L1921" i="28"/>
  <c r="B1922" i="28"/>
  <c r="C1922" i="28"/>
  <c r="D1922" i="28"/>
  <c r="E1922" i="28"/>
  <c r="H1922" i="28"/>
  <c r="I1922" i="28"/>
  <c r="J1922" i="28"/>
  <c r="K1922" i="28"/>
  <c r="L1922" i="28"/>
  <c r="B1923" i="28"/>
  <c r="C1923" i="28"/>
  <c r="D1923" i="28"/>
  <c r="E1923" i="28"/>
  <c r="H1923" i="28"/>
  <c r="I1923" i="28"/>
  <c r="J1923" i="28"/>
  <c r="K1923" i="28"/>
  <c r="L1923" i="28"/>
  <c r="B1924" i="28"/>
  <c r="C1924" i="28"/>
  <c r="D1924" i="28"/>
  <c r="E1924" i="28"/>
  <c r="H1924" i="28"/>
  <c r="I1924" i="28"/>
  <c r="J1924" i="28"/>
  <c r="K1924" i="28"/>
  <c r="L1924" i="28"/>
  <c r="B1925" i="28"/>
  <c r="C1925" i="28"/>
  <c r="D1925" i="28"/>
  <c r="E1925" i="28"/>
  <c r="H1925" i="28"/>
  <c r="I1925" i="28"/>
  <c r="J1925" i="28"/>
  <c r="K1925" i="28"/>
  <c r="L1925" i="28"/>
  <c r="B1926" i="28"/>
  <c r="C1926" i="28"/>
  <c r="D1926" i="28"/>
  <c r="E1926" i="28"/>
  <c r="H1926" i="28"/>
  <c r="I1926" i="28"/>
  <c r="J1926" i="28"/>
  <c r="K1926" i="28"/>
  <c r="L1926" i="28"/>
  <c r="B1927" i="28"/>
  <c r="C1927" i="28"/>
  <c r="D1927" i="28"/>
  <c r="E1927" i="28"/>
  <c r="H1927" i="28"/>
  <c r="I1927" i="28"/>
  <c r="J1927" i="28"/>
  <c r="K1927" i="28"/>
  <c r="L1927" i="28"/>
  <c r="B1928" i="28"/>
  <c r="C1928" i="28"/>
  <c r="D1928" i="28"/>
  <c r="E1928" i="28"/>
  <c r="H1928" i="28"/>
  <c r="I1928" i="28"/>
  <c r="J1928" i="28"/>
  <c r="K1928" i="28"/>
  <c r="L1928" i="28"/>
  <c r="B1929" i="28"/>
  <c r="C1929" i="28"/>
  <c r="D1929" i="28"/>
  <c r="E1929" i="28"/>
  <c r="H1929" i="28"/>
  <c r="I1929" i="28"/>
  <c r="J1929" i="28"/>
  <c r="K1929" i="28"/>
  <c r="L1929" i="28"/>
  <c r="B1930" i="28"/>
  <c r="C1930" i="28"/>
  <c r="D1930" i="28"/>
  <c r="E1930" i="28"/>
  <c r="H1930" i="28"/>
  <c r="I1930" i="28"/>
  <c r="J1930" i="28"/>
  <c r="K1930" i="28"/>
  <c r="L1930" i="28"/>
  <c r="B1931" i="28"/>
  <c r="C1931" i="28"/>
  <c r="D1931" i="28"/>
  <c r="E1931" i="28"/>
  <c r="H1931" i="28"/>
  <c r="I1931" i="28"/>
  <c r="J1931" i="28"/>
  <c r="K1931" i="28"/>
  <c r="L1931" i="28"/>
  <c r="B1932" i="28"/>
  <c r="C1932" i="28"/>
  <c r="D1932" i="28"/>
  <c r="E1932" i="28"/>
  <c r="H1932" i="28"/>
  <c r="I1932" i="28"/>
  <c r="J1932" i="28"/>
  <c r="K1932" i="28"/>
  <c r="L1932" i="28"/>
  <c r="B1933" i="28"/>
  <c r="C1933" i="28"/>
  <c r="D1933" i="28"/>
  <c r="E1933" i="28"/>
  <c r="H1933" i="28"/>
  <c r="I1933" i="28"/>
  <c r="J1933" i="28"/>
  <c r="K1933" i="28"/>
  <c r="L1933" i="28"/>
  <c r="B1934" i="28"/>
  <c r="C1934" i="28"/>
  <c r="D1934" i="28"/>
  <c r="E1934" i="28"/>
  <c r="H1934" i="28"/>
  <c r="I1934" i="28"/>
  <c r="J1934" i="28"/>
  <c r="K1934" i="28"/>
  <c r="L1934" i="28"/>
  <c r="B1935" i="28"/>
  <c r="C1935" i="28"/>
  <c r="D1935" i="28"/>
  <c r="E1935" i="28"/>
  <c r="H1935" i="28"/>
  <c r="I1935" i="28"/>
  <c r="J1935" i="28"/>
  <c r="K1935" i="28"/>
  <c r="L1935" i="28"/>
  <c r="B1936" i="28"/>
  <c r="C1936" i="28"/>
  <c r="D1936" i="28"/>
  <c r="E1936" i="28"/>
  <c r="H1936" i="28"/>
  <c r="I1936" i="28"/>
  <c r="J1936" i="28"/>
  <c r="K1936" i="28"/>
  <c r="L1936" i="28"/>
  <c r="B1937" i="28"/>
  <c r="C1937" i="28"/>
  <c r="D1937" i="28"/>
  <c r="E1937" i="28"/>
  <c r="H1937" i="28"/>
  <c r="I1937" i="28"/>
  <c r="J1937" i="28"/>
  <c r="K1937" i="28"/>
  <c r="L1937" i="28"/>
  <c r="B1938" i="28"/>
  <c r="C1938" i="28"/>
  <c r="D1938" i="28"/>
  <c r="E1938" i="28"/>
  <c r="H1938" i="28"/>
  <c r="I1938" i="28"/>
  <c r="J1938" i="28"/>
  <c r="K1938" i="28"/>
  <c r="L1938" i="28"/>
  <c r="B1939" i="28"/>
  <c r="C1939" i="28"/>
  <c r="D1939" i="28"/>
  <c r="E1939" i="28"/>
  <c r="H1939" i="28"/>
  <c r="I1939" i="28"/>
  <c r="J1939" i="28"/>
  <c r="K1939" i="28"/>
  <c r="L1939" i="28"/>
  <c r="B1940" i="28"/>
  <c r="C1940" i="28"/>
  <c r="D1940" i="28"/>
  <c r="E1940" i="28"/>
  <c r="H1940" i="28"/>
  <c r="I1940" i="28"/>
  <c r="J1940" i="28"/>
  <c r="K1940" i="28"/>
  <c r="L1940" i="28"/>
  <c r="B1901" i="28"/>
  <c r="C1901" i="28"/>
  <c r="D1901" i="28"/>
  <c r="E1901" i="28"/>
  <c r="H1901" i="28"/>
  <c r="I1901" i="28"/>
  <c r="J1901" i="28"/>
  <c r="K1901" i="28"/>
  <c r="L1901" i="28"/>
  <c r="B1902" i="28"/>
  <c r="C1902" i="28"/>
  <c r="D1902" i="28"/>
  <c r="E1902" i="28"/>
  <c r="H1902" i="28"/>
  <c r="I1902" i="28"/>
  <c r="J1902" i="28"/>
  <c r="K1902" i="28"/>
  <c r="L1902" i="28"/>
  <c r="B1903" i="28"/>
  <c r="C1903" i="28"/>
  <c r="D1903" i="28"/>
  <c r="E1903" i="28"/>
  <c r="H1903" i="28"/>
  <c r="I1903" i="28"/>
  <c r="J1903" i="28"/>
  <c r="K1903" i="28"/>
  <c r="L1903" i="28"/>
  <c r="B1904" i="28"/>
  <c r="C1904" i="28"/>
  <c r="D1904" i="28"/>
  <c r="E1904" i="28"/>
  <c r="H1904" i="28"/>
  <c r="I1904" i="28"/>
  <c r="J1904" i="28"/>
  <c r="K1904" i="28"/>
  <c r="L1904" i="28"/>
  <c r="B1905" i="28"/>
  <c r="C1905" i="28"/>
  <c r="D1905" i="28"/>
  <c r="E1905" i="28"/>
  <c r="H1905" i="28"/>
  <c r="I1905" i="28"/>
  <c r="J1905" i="28"/>
  <c r="K1905" i="28"/>
  <c r="L1905" i="28"/>
  <c r="B1906" i="28"/>
  <c r="C1906" i="28"/>
  <c r="D1906" i="28"/>
  <c r="E1906" i="28"/>
  <c r="H1906" i="28"/>
  <c r="I1906" i="28"/>
  <c r="J1906" i="28"/>
  <c r="K1906" i="28"/>
  <c r="L1906" i="28"/>
  <c r="B1907" i="28"/>
  <c r="C1907" i="28"/>
  <c r="D1907" i="28"/>
  <c r="E1907" i="28"/>
  <c r="H1907" i="28"/>
  <c r="I1907" i="28"/>
  <c r="J1907" i="28"/>
  <c r="K1907" i="28"/>
  <c r="L1907" i="28"/>
  <c r="B1908" i="28"/>
  <c r="C1908" i="28"/>
  <c r="D1908" i="28"/>
  <c r="E1908" i="28"/>
  <c r="H1908" i="28"/>
  <c r="I1908" i="28"/>
  <c r="J1908" i="28"/>
  <c r="K1908" i="28"/>
  <c r="L1908" i="28"/>
  <c r="B1909" i="28"/>
  <c r="C1909" i="28"/>
  <c r="D1909" i="28"/>
  <c r="E1909" i="28"/>
  <c r="H1909" i="28"/>
  <c r="I1909" i="28"/>
  <c r="J1909" i="28"/>
  <c r="K1909" i="28"/>
  <c r="L1909" i="28"/>
  <c r="B1910" i="28"/>
  <c r="C1910" i="28"/>
  <c r="D1910" i="28"/>
  <c r="E1910" i="28"/>
  <c r="H1910" i="28"/>
  <c r="I1910" i="28"/>
  <c r="J1910" i="28"/>
  <c r="K1910" i="28"/>
  <c r="L1910" i="28"/>
  <c r="B1911" i="28"/>
  <c r="C1911" i="28"/>
  <c r="D1911" i="28"/>
  <c r="E1911" i="28"/>
  <c r="H1911" i="28"/>
  <c r="I1911" i="28"/>
  <c r="J1911" i="28"/>
  <c r="K1911" i="28"/>
  <c r="L1911" i="28"/>
  <c r="B1912" i="28"/>
  <c r="C1912" i="28"/>
  <c r="D1912" i="28"/>
  <c r="E1912" i="28"/>
  <c r="H1912" i="28"/>
  <c r="I1912" i="28"/>
  <c r="J1912" i="28"/>
  <c r="K1912" i="28"/>
  <c r="L1912" i="28"/>
  <c r="B1913" i="28"/>
  <c r="C1913" i="28"/>
  <c r="D1913" i="28"/>
  <c r="E1913" i="28"/>
  <c r="H1913" i="28"/>
  <c r="I1913" i="28"/>
  <c r="J1913" i="28"/>
  <c r="K1913" i="28"/>
  <c r="L1913" i="28"/>
  <c r="B1914" i="28"/>
  <c r="C1914" i="28"/>
  <c r="D1914" i="28"/>
  <c r="E1914" i="28"/>
  <c r="H1914" i="28"/>
  <c r="I1914" i="28"/>
  <c r="J1914" i="28"/>
  <c r="K1914" i="28"/>
  <c r="L1914" i="28"/>
  <c r="B1915" i="28"/>
  <c r="C1915" i="28"/>
  <c r="D1915" i="28"/>
  <c r="E1915" i="28"/>
  <c r="H1915" i="28"/>
  <c r="I1915" i="28"/>
  <c r="J1915" i="28"/>
  <c r="K1915" i="28"/>
  <c r="L1915" i="28"/>
  <c r="B1916" i="28"/>
  <c r="C1916" i="28"/>
  <c r="D1916" i="28"/>
  <c r="E1916" i="28"/>
  <c r="H1916" i="28"/>
  <c r="I1916" i="28"/>
  <c r="J1916" i="28"/>
  <c r="K1916" i="28"/>
  <c r="L1916" i="28"/>
  <c r="B1917" i="28"/>
  <c r="C1917" i="28"/>
  <c r="D1917" i="28"/>
  <c r="E1917" i="28"/>
  <c r="H1917" i="28"/>
  <c r="I1917" i="28"/>
  <c r="J1917" i="28"/>
  <c r="K1917" i="28"/>
  <c r="L1917" i="28"/>
  <c r="B1918" i="28"/>
  <c r="C1918" i="28"/>
  <c r="D1918" i="28"/>
  <c r="E1918" i="28"/>
  <c r="H1918" i="28"/>
  <c r="I1918" i="28"/>
  <c r="J1918" i="28"/>
  <c r="K1918" i="28"/>
  <c r="L1918" i="28"/>
  <c r="B1919" i="28"/>
  <c r="C1919" i="28"/>
  <c r="D1919" i="28"/>
  <c r="E1919" i="28"/>
  <c r="H1919" i="28"/>
  <c r="I1919" i="28"/>
  <c r="J1919" i="28"/>
  <c r="K1919" i="28"/>
  <c r="L1919" i="28"/>
  <c r="B1879" i="28"/>
  <c r="C1879" i="28"/>
  <c r="D1879" i="28"/>
  <c r="E1879" i="28"/>
  <c r="H1879" i="28"/>
  <c r="I1879" i="28"/>
  <c r="J1879" i="28"/>
  <c r="K1879" i="28"/>
  <c r="L1879" i="28"/>
  <c r="B1880" i="28"/>
  <c r="C1880" i="28"/>
  <c r="D1880" i="28"/>
  <c r="E1880" i="28"/>
  <c r="H1880" i="28"/>
  <c r="I1880" i="28"/>
  <c r="J1880" i="28"/>
  <c r="K1880" i="28"/>
  <c r="L1880" i="28"/>
  <c r="B1881" i="28"/>
  <c r="C1881" i="28"/>
  <c r="D1881" i="28"/>
  <c r="E1881" i="28"/>
  <c r="H1881" i="28"/>
  <c r="I1881" i="28"/>
  <c r="J1881" i="28"/>
  <c r="K1881" i="28"/>
  <c r="L1881" i="28"/>
  <c r="B1882" i="28"/>
  <c r="C1882" i="28"/>
  <c r="D1882" i="28"/>
  <c r="E1882" i="28"/>
  <c r="H1882" i="28"/>
  <c r="I1882" i="28"/>
  <c r="J1882" i="28"/>
  <c r="K1882" i="28"/>
  <c r="L1882" i="28"/>
  <c r="B1883" i="28"/>
  <c r="C1883" i="28"/>
  <c r="D1883" i="28"/>
  <c r="E1883" i="28"/>
  <c r="H1883" i="28"/>
  <c r="I1883" i="28"/>
  <c r="J1883" i="28"/>
  <c r="K1883" i="28"/>
  <c r="L1883" i="28"/>
  <c r="B1884" i="28"/>
  <c r="C1884" i="28"/>
  <c r="D1884" i="28"/>
  <c r="E1884" i="28"/>
  <c r="H1884" i="28"/>
  <c r="I1884" i="28"/>
  <c r="J1884" i="28"/>
  <c r="K1884" i="28"/>
  <c r="L1884" i="28"/>
  <c r="B1885" i="28"/>
  <c r="C1885" i="28"/>
  <c r="D1885" i="28"/>
  <c r="E1885" i="28"/>
  <c r="H1885" i="28"/>
  <c r="I1885" i="28"/>
  <c r="J1885" i="28"/>
  <c r="K1885" i="28"/>
  <c r="L1885" i="28"/>
  <c r="B1886" i="28"/>
  <c r="C1886" i="28"/>
  <c r="D1886" i="28"/>
  <c r="E1886" i="28"/>
  <c r="H1886" i="28"/>
  <c r="I1886" i="28"/>
  <c r="J1886" i="28"/>
  <c r="K1886" i="28"/>
  <c r="L1886" i="28"/>
  <c r="B1887" i="28"/>
  <c r="C1887" i="28"/>
  <c r="D1887" i="28"/>
  <c r="E1887" i="28"/>
  <c r="H1887" i="28"/>
  <c r="I1887" i="28"/>
  <c r="J1887" i="28"/>
  <c r="K1887" i="28"/>
  <c r="L1887" i="28"/>
  <c r="B1888" i="28"/>
  <c r="C1888" i="28"/>
  <c r="D1888" i="28"/>
  <c r="E1888" i="28"/>
  <c r="H1888" i="28"/>
  <c r="I1888" i="28"/>
  <c r="J1888" i="28"/>
  <c r="K1888" i="28"/>
  <c r="L1888" i="28"/>
  <c r="B1889" i="28"/>
  <c r="C1889" i="28"/>
  <c r="D1889" i="28"/>
  <c r="E1889" i="28"/>
  <c r="H1889" i="28"/>
  <c r="I1889" i="28"/>
  <c r="J1889" i="28"/>
  <c r="K1889" i="28"/>
  <c r="L1889" i="28"/>
  <c r="B1890" i="28"/>
  <c r="C1890" i="28"/>
  <c r="D1890" i="28"/>
  <c r="E1890" i="28"/>
  <c r="H1890" i="28"/>
  <c r="I1890" i="28"/>
  <c r="J1890" i="28"/>
  <c r="K1890" i="28"/>
  <c r="L1890" i="28"/>
  <c r="B1891" i="28"/>
  <c r="C1891" i="28"/>
  <c r="D1891" i="28"/>
  <c r="E1891" i="28"/>
  <c r="H1891" i="28"/>
  <c r="I1891" i="28"/>
  <c r="J1891" i="28"/>
  <c r="K1891" i="28"/>
  <c r="L1891" i="28"/>
  <c r="B1892" i="28"/>
  <c r="C1892" i="28"/>
  <c r="D1892" i="28"/>
  <c r="E1892" i="28"/>
  <c r="H1892" i="28"/>
  <c r="I1892" i="28"/>
  <c r="J1892" i="28"/>
  <c r="K1892" i="28"/>
  <c r="L1892" i="28"/>
  <c r="B1893" i="28"/>
  <c r="C1893" i="28"/>
  <c r="D1893" i="28"/>
  <c r="E1893" i="28"/>
  <c r="H1893" i="28"/>
  <c r="I1893" i="28"/>
  <c r="J1893" i="28"/>
  <c r="K1893" i="28"/>
  <c r="L1893" i="28"/>
  <c r="B1894" i="28"/>
  <c r="C1894" i="28"/>
  <c r="D1894" i="28"/>
  <c r="E1894" i="28"/>
  <c r="H1894" i="28"/>
  <c r="I1894" i="28"/>
  <c r="J1894" i="28"/>
  <c r="K1894" i="28"/>
  <c r="L1894" i="28"/>
  <c r="B1895" i="28"/>
  <c r="C1895" i="28"/>
  <c r="D1895" i="28"/>
  <c r="E1895" i="28"/>
  <c r="H1895" i="28"/>
  <c r="I1895" i="28"/>
  <c r="J1895" i="28"/>
  <c r="K1895" i="28"/>
  <c r="L1895" i="28"/>
  <c r="B1896" i="28"/>
  <c r="C1896" i="28"/>
  <c r="D1896" i="28"/>
  <c r="E1896" i="28"/>
  <c r="H1896" i="28"/>
  <c r="I1896" i="28"/>
  <c r="J1896" i="28"/>
  <c r="K1896" i="28"/>
  <c r="L1896" i="28"/>
  <c r="B1897" i="28"/>
  <c r="C1897" i="28"/>
  <c r="D1897" i="28"/>
  <c r="E1897" i="28"/>
  <c r="H1897" i="28"/>
  <c r="I1897" i="28"/>
  <c r="J1897" i="28"/>
  <c r="K1897" i="28"/>
  <c r="L1897" i="28"/>
  <c r="B1898" i="28"/>
  <c r="C1898" i="28"/>
  <c r="D1898" i="28"/>
  <c r="E1898" i="28"/>
  <c r="H1898" i="28"/>
  <c r="I1898" i="28"/>
  <c r="J1898" i="28"/>
  <c r="K1898" i="28"/>
  <c r="L1898" i="28"/>
  <c r="B1899" i="28"/>
  <c r="C1899" i="28"/>
  <c r="D1899" i="28"/>
  <c r="E1899" i="28"/>
  <c r="H1899" i="28"/>
  <c r="I1899" i="28"/>
  <c r="J1899" i="28"/>
  <c r="K1899" i="28"/>
  <c r="L1899" i="28"/>
  <c r="B1900" i="28"/>
  <c r="C1900" i="28"/>
  <c r="D1900" i="28"/>
  <c r="E1900" i="28"/>
  <c r="H1900" i="28"/>
  <c r="I1900" i="28"/>
  <c r="J1900" i="28"/>
  <c r="K1900" i="28"/>
  <c r="L1900" i="28"/>
  <c r="B1854" i="28"/>
  <c r="C1854" i="28"/>
  <c r="D1854" i="28"/>
  <c r="E1854" i="28"/>
  <c r="H1854" i="28"/>
  <c r="I1854" i="28"/>
  <c r="J1854" i="28"/>
  <c r="K1854" i="28"/>
  <c r="L1854" i="28"/>
  <c r="B1855" i="28"/>
  <c r="C1855" i="28"/>
  <c r="D1855" i="28"/>
  <c r="E1855" i="28"/>
  <c r="H1855" i="28"/>
  <c r="I1855" i="28"/>
  <c r="J1855" i="28"/>
  <c r="K1855" i="28"/>
  <c r="L1855" i="28"/>
  <c r="B1856" i="28"/>
  <c r="C1856" i="28"/>
  <c r="D1856" i="28"/>
  <c r="E1856" i="28"/>
  <c r="H1856" i="28"/>
  <c r="I1856" i="28"/>
  <c r="J1856" i="28"/>
  <c r="K1856" i="28"/>
  <c r="L1856" i="28"/>
  <c r="B1857" i="28"/>
  <c r="C1857" i="28"/>
  <c r="D1857" i="28"/>
  <c r="E1857" i="28"/>
  <c r="H1857" i="28"/>
  <c r="I1857" i="28"/>
  <c r="J1857" i="28"/>
  <c r="K1857" i="28"/>
  <c r="L1857" i="28"/>
  <c r="B1858" i="28"/>
  <c r="C1858" i="28"/>
  <c r="D1858" i="28"/>
  <c r="E1858" i="28"/>
  <c r="H1858" i="28"/>
  <c r="I1858" i="28"/>
  <c r="J1858" i="28"/>
  <c r="K1858" i="28"/>
  <c r="L1858" i="28"/>
  <c r="B1859" i="28"/>
  <c r="C1859" i="28"/>
  <c r="D1859" i="28"/>
  <c r="E1859" i="28"/>
  <c r="H1859" i="28"/>
  <c r="I1859" i="28"/>
  <c r="J1859" i="28"/>
  <c r="K1859" i="28"/>
  <c r="L1859" i="28"/>
  <c r="B1860" i="28"/>
  <c r="C1860" i="28"/>
  <c r="D1860" i="28"/>
  <c r="E1860" i="28"/>
  <c r="H1860" i="28"/>
  <c r="I1860" i="28"/>
  <c r="J1860" i="28"/>
  <c r="K1860" i="28"/>
  <c r="L1860" i="28"/>
  <c r="B1861" i="28"/>
  <c r="C1861" i="28"/>
  <c r="D1861" i="28"/>
  <c r="E1861" i="28"/>
  <c r="H1861" i="28"/>
  <c r="I1861" i="28"/>
  <c r="J1861" i="28"/>
  <c r="K1861" i="28"/>
  <c r="L1861" i="28"/>
  <c r="B1862" i="28"/>
  <c r="C1862" i="28"/>
  <c r="D1862" i="28"/>
  <c r="E1862" i="28"/>
  <c r="H1862" i="28"/>
  <c r="I1862" i="28"/>
  <c r="J1862" i="28"/>
  <c r="K1862" i="28"/>
  <c r="L1862" i="28"/>
  <c r="B1863" i="28"/>
  <c r="C1863" i="28"/>
  <c r="D1863" i="28"/>
  <c r="E1863" i="28"/>
  <c r="H1863" i="28"/>
  <c r="I1863" i="28"/>
  <c r="J1863" i="28"/>
  <c r="K1863" i="28"/>
  <c r="L1863" i="28"/>
  <c r="B1864" i="28"/>
  <c r="C1864" i="28"/>
  <c r="D1864" i="28"/>
  <c r="E1864" i="28"/>
  <c r="H1864" i="28"/>
  <c r="I1864" i="28"/>
  <c r="J1864" i="28"/>
  <c r="K1864" i="28"/>
  <c r="L1864" i="28"/>
  <c r="B1865" i="28"/>
  <c r="C1865" i="28"/>
  <c r="D1865" i="28"/>
  <c r="E1865" i="28"/>
  <c r="H1865" i="28"/>
  <c r="I1865" i="28"/>
  <c r="J1865" i="28"/>
  <c r="K1865" i="28"/>
  <c r="L1865" i="28"/>
  <c r="B1866" i="28"/>
  <c r="C1866" i="28"/>
  <c r="D1866" i="28"/>
  <c r="E1866" i="28"/>
  <c r="H1866" i="28"/>
  <c r="I1866" i="28"/>
  <c r="J1866" i="28"/>
  <c r="K1866" i="28"/>
  <c r="L1866" i="28"/>
  <c r="B1867" i="28"/>
  <c r="C1867" i="28"/>
  <c r="D1867" i="28"/>
  <c r="E1867" i="28"/>
  <c r="H1867" i="28"/>
  <c r="I1867" i="28"/>
  <c r="J1867" i="28"/>
  <c r="K1867" i="28"/>
  <c r="L1867" i="28"/>
  <c r="B1868" i="28"/>
  <c r="C1868" i="28"/>
  <c r="D1868" i="28"/>
  <c r="E1868" i="28"/>
  <c r="H1868" i="28"/>
  <c r="I1868" i="28"/>
  <c r="J1868" i="28"/>
  <c r="K1868" i="28"/>
  <c r="L1868" i="28"/>
  <c r="B1869" i="28"/>
  <c r="C1869" i="28"/>
  <c r="D1869" i="28"/>
  <c r="E1869" i="28"/>
  <c r="H1869" i="28"/>
  <c r="I1869" i="28"/>
  <c r="J1869" i="28"/>
  <c r="K1869" i="28"/>
  <c r="L1869" i="28"/>
  <c r="B1870" i="28"/>
  <c r="C1870" i="28"/>
  <c r="D1870" i="28"/>
  <c r="E1870" i="28"/>
  <c r="H1870" i="28"/>
  <c r="I1870" i="28"/>
  <c r="J1870" i="28"/>
  <c r="K1870" i="28"/>
  <c r="L1870" i="28"/>
  <c r="B1871" i="28"/>
  <c r="C1871" i="28"/>
  <c r="D1871" i="28"/>
  <c r="E1871" i="28"/>
  <c r="H1871" i="28"/>
  <c r="I1871" i="28"/>
  <c r="J1871" i="28"/>
  <c r="K1871" i="28"/>
  <c r="L1871" i="28"/>
  <c r="B1872" i="28"/>
  <c r="C1872" i="28"/>
  <c r="D1872" i="28"/>
  <c r="E1872" i="28"/>
  <c r="H1872" i="28"/>
  <c r="I1872" i="28"/>
  <c r="J1872" i="28"/>
  <c r="K1872" i="28"/>
  <c r="L1872" i="28"/>
  <c r="B1873" i="28"/>
  <c r="C1873" i="28"/>
  <c r="D1873" i="28"/>
  <c r="E1873" i="28"/>
  <c r="H1873" i="28"/>
  <c r="I1873" i="28"/>
  <c r="J1873" i="28"/>
  <c r="K1873" i="28"/>
  <c r="L1873" i="28"/>
  <c r="B1874" i="28"/>
  <c r="C1874" i="28"/>
  <c r="D1874" i="28"/>
  <c r="E1874" i="28"/>
  <c r="H1874" i="28"/>
  <c r="I1874" i="28"/>
  <c r="J1874" i="28"/>
  <c r="K1874" i="28"/>
  <c r="L1874" i="28"/>
  <c r="B1875" i="28"/>
  <c r="C1875" i="28"/>
  <c r="D1875" i="28"/>
  <c r="E1875" i="28"/>
  <c r="H1875" i="28"/>
  <c r="I1875" i="28"/>
  <c r="J1875" i="28"/>
  <c r="K1875" i="28"/>
  <c r="L1875" i="28"/>
  <c r="B1876" i="28"/>
  <c r="C1876" i="28"/>
  <c r="D1876" i="28"/>
  <c r="E1876" i="28"/>
  <c r="H1876" i="28"/>
  <c r="I1876" i="28"/>
  <c r="J1876" i="28"/>
  <c r="K1876" i="28"/>
  <c r="L1876" i="28"/>
  <c r="B1877" i="28"/>
  <c r="C1877" i="28"/>
  <c r="D1877" i="28"/>
  <c r="E1877" i="28"/>
  <c r="H1877" i="28"/>
  <c r="I1877" i="28"/>
  <c r="J1877" i="28"/>
  <c r="K1877" i="28"/>
  <c r="L1877" i="28"/>
  <c r="B1878" i="28"/>
  <c r="C1878" i="28"/>
  <c r="D1878" i="28"/>
  <c r="E1878" i="28"/>
  <c r="H1878" i="28"/>
  <c r="I1878" i="28"/>
  <c r="J1878" i="28"/>
  <c r="K1878" i="28"/>
  <c r="L1878" i="28"/>
  <c r="B1839" i="28"/>
  <c r="C1839" i="28"/>
  <c r="D1839" i="28"/>
  <c r="E1839" i="28"/>
  <c r="H1839" i="28"/>
  <c r="I1839" i="28"/>
  <c r="J1839" i="28"/>
  <c r="K1839" i="28"/>
  <c r="L1839" i="28"/>
  <c r="B1840" i="28"/>
  <c r="C1840" i="28"/>
  <c r="D1840" i="28"/>
  <c r="E1840" i="28"/>
  <c r="H1840" i="28"/>
  <c r="I1840" i="28"/>
  <c r="J1840" i="28"/>
  <c r="K1840" i="28"/>
  <c r="L1840" i="28"/>
  <c r="B1841" i="28"/>
  <c r="C1841" i="28"/>
  <c r="D1841" i="28"/>
  <c r="E1841" i="28"/>
  <c r="H1841" i="28"/>
  <c r="I1841" i="28"/>
  <c r="J1841" i="28"/>
  <c r="K1841" i="28"/>
  <c r="L1841" i="28"/>
  <c r="B1842" i="28"/>
  <c r="C1842" i="28"/>
  <c r="D1842" i="28"/>
  <c r="E1842" i="28"/>
  <c r="H1842" i="28"/>
  <c r="I1842" i="28"/>
  <c r="J1842" i="28"/>
  <c r="K1842" i="28"/>
  <c r="L1842" i="28"/>
  <c r="B1843" i="28"/>
  <c r="C1843" i="28"/>
  <c r="D1843" i="28"/>
  <c r="E1843" i="28"/>
  <c r="H1843" i="28"/>
  <c r="I1843" i="28"/>
  <c r="J1843" i="28"/>
  <c r="K1843" i="28"/>
  <c r="L1843" i="28"/>
  <c r="B1844" i="28"/>
  <c r="C1844" i="28"/>
  <c r="D1844" i="28"/>
  <c r="E1844" i="28"/>
  <c r="H1844" i="28"/>
  <c r="I1844" i="28"/>
  <c r="J1844" i="28"/>
  <c r="K1844" i="28"/>
  <c r="L1844" i="28"/>
  <c r="B1845" i="28"/>
  <c r="C1845" i="28"/>
  <c r="D1845" i="28"/>
  <c r="E1845" i="28"/>
  <c r="H1845" i="28"/>
  <c r="I1845" i="28"/>
  <c r="J1845" i="28"/>
  <c r="K1845" i="28"/>
  <c r="L1845" i="28"/>
  <c r="B1846" i="28"/>
  <c r="C1846" i="28"/>
  <c r="D1846" i="28"/>
  <c r="E1846" i="28"/>
  <c r="H1846" i="28"/>
  <c r="I1846" i="28"/>
  <c r="J1846" i="28"/>
  <c r="K1846" i="28"/>
  <c r="L1846" i="28"/>
  <c r="B1847" i="28"/>
  <c r="C1847" i="28"/>
  <c r="D1847" i="28"/>
  <c r="E1847" i="28"/>
  <c r="H1847" i="28"/>
  <c r="I1847" i="28"/>
  <c r="J1847" i="28"/>
  <c r="K1847" i="28"/>
  <c r="L1847" i="28"/>
  <c r="B1848" i="28"/>
  <c r="C1848" i="28"/>
  <c r="D1848" i="28"/>
  <c r="E1848" i="28"/>
  <c r="H1848" i="28"/>
  <c r="I1848" i="28"/>
  <c r="J1848" i="28"/>
  <c r="K1848" i="28"/>
  <c r="L1848" i="28"/>
  <c r="B1849" i="28"/>
  <c r="C1849" i="28"/>
  <c r="D1849" i="28"/>
  <c r="E1849" i="28"/>
  <c r="H1849" i="28"/>
  <c r="I1849" i="28"/>
  <c r="J1849" i="28"/>
  <c r="K1849" i="28"/>
  <c r="L1849" i="28"/>
  <c r="B1850" i="28"/>
  <c r="C1850" i="28"/>
  <c r="D1850" i="28"/>
  <c r="E1850" i="28"/>
  <c r="H1850" i="28"/>
  <c r="I1850" i="28"/>
  <c r="J1850" i="28"/>
  <c r="K1850" i="28"/>
  <c r="L1850" i="28"/>
  <c r="B1851" i="28"/>
  <c r="C1851" i="28"/>
  <c r="D1851" i="28"/>
  <c r="E1851" i="28"/>
  <c r="H1851" i="28"/>
  <c r="I1851" i="28"/>
  <c r="J1851" i="28"/>
  <c r="K1851" i="28"/>
  <c r="L1851" i="28"/>
  <c r="B1852" i="28"/>
  <c r="C1852" i="28"/>
  <c r="D1852" i="28"/>
  <c r="E1852" i="28"/>
  <c r="H1852" i="28"/>
  <c r="I1852" i="28"/>
  <c r="J1852" i="28"/>
  <c r="K1852" i="28"/>
  <c r="L1852" i="28"/>
  <c r="B1853" i="28"/>
  <c r="C1853" i="28"/>
  <c r="D1853" i="28"/>
  <c r="E1853" i="28"/>
  <c r="H1853" i="28"/>
  <c r="I1853" i="28"/>
  <c r="J1853" i="28"/>
  <c r="K1853" i="28"/>
  <c r="L1853" i="28"/>
  <c r="B1825" i="28"/>
  <c r="C1825" i="28"/>
  <c r="D1825" i="28"/>
  <c r="E1825" i="28"/>
  <c r="H1825" i="28"/>
  <c r="I1825" i="28"/>
  <c r="J1825" i="28"/>
  <c r="K1825" i="28"/>
  <c r="L1825" i="28"/>
  <c r="B1826" i="28"/>
  <c r="C1826" i="28"/>
  <c r="D1826" i="28"/>
  <c r="E1826" i="28"/>
  <c r="H1826" i="28"/>
  <c r="I1826" i="28"/>
  <c r="J1826" i="28"/>
  <c r="K1826" i="28"/>
  <c r="L1826" i="28"/>
  <c r="B1827" i="28"/>
  <c r="C1827" i="28"/>
  <c r="D1827" i="28"/>
  <c r="E1827" i="28"/>
  <c r="H1827" i="28"/>
  <c r="I1827" i="28"/>
  <c r="J1827" i="28"/>
  <c r="K1827" i="28"/>
  <c r="L1827" i="28"/>
  <c r="B1828" i="28"/>
  <c r="C1828" i="28"/>
  <c r="D1828" i="28"/>
  <c r="E1828" i="28"/>
  <c r="H1828" i="28"/>
  <c r="I1828" i="28"/>
  <c r="J1828" i="28"/>
  <c r="K1828" i="28"/>
  <c r="L1828" i="28"/>
  <c r="B1829" i="28"/>
  <c r="C1829" i="28"/>
  <c r="D1829" i="28"/>
  <c r="E1829" i="28"/>
  <c r="H1829" i="28"/>
  <c r="I1829" i="28"/>
  <c r="J1829" i="28"/>
  <c r="K1829" i="28"/>
  <c r="L1829" i="28"/>
  <c r="B1830" i="28"/>
  <c r="C1830" i="28"/>
  <c r="D1830" i="28"/>
  <c r="E1830" i="28"/>
  <c r="H1830" i="28"/>
  <c r="I1830" i="28"/>
  <c r="J1830" i="28"/>
  <c r="K1830" i="28"/>
  <c r="L1830" i="28"/>
  <c r="B1831" i="28"/>
  <c r="C1831" i="28"/>
  <c r="D1831" i="28"/>
  <c r="E1831" i="28"/>
  <c r="H1831" i="28"/>
  <c r="I1831" i="28"/>
  <c r="J1831" i="28"/>
  <c r="K1831" i="28"/>
  <c r="L1831" i="28"/>
  <c r="B1832" i="28"/>
  <c r="C1832" i="28"/>
  <c r="D1832" i="28"/>
  <c r="E1832" i="28"/>
  <c r="H1832" i="28"/>
  <c r="I1832" i="28"/>
  <c r="J1832" i="28"/>
  <c r="K1832" i="28"/>
  <c r="L1832" i="28"/>
  <c r="B1833" i="28"/>
  <c r="C1833" i="28"/>
  <c r="D1833" i="28"/>
  <c r="E1833" i="28"/>
  <c r="H1833" i="28"/>
  <c r="I1833" i="28"/>
  <c r="J1833" i="28"/>
  <c r="K1833" i="28"/>
  <c r="L1833" i="28"/>
  <c r="B1834" i="28"/>
  <c r="C1834" i="28"/>
  <c r="D1834" i="28"/>
  <c r="E1834" i="28"/>
  <c r="H1834" i="28"/>
  <c r="I1834" i="28"/>
  <c r="J1834" i="28"/>
  <c r="K1834" i="28"/>
  <c r="L1834" i="28"/>
  <c r="B1835" i="28"/>
  <c r="C1835" i="28"/>
  <c r="D1835" i="28"/>
  <c r="E1835" i="28"/>
  <c r="H1835" i="28"/>
  <c r="I1835" i="28"/>
  <c r="J1835" i="28"/>
  <c r="K1835" i="28"/>
  <c r="L1835" i="28"/>
  <c r="B1836" i="28"/>
  <c r="C1836" i="28"/>
  <c r="D1836" i="28"/>
  <c r="E1836" i="28"/>
  <c r="H1836" i="28"/>
  <c r="I1836" i="28"/>
  <c r="J1836" i="28"/>
  <c r="K1836" i="28"/>
  <c r="L1836" i="28"/>
  <c r="B1837" i="28"/>
  <c r="C1837" i="28"/>
  <c r="D1837" i="28"/>
  <c r="E1837" i="28"/>
  <c r="H1837" i="28"/>
  <c r="I1837" i="28"/>
  <c r="J1837" i="28"/>
  <c r="K1837" i="28"/>
  <c r="L1837" i="28"/>
  <c r="B1838" i="28"/>
  <c r="C1838" i="28"/>
  <c r="D1838" i="28"/>
  <c r="E1838" i="28"/>
  <c r="H1838" i="28"/>
  <c r="I1838" i="28"/>
  <c r="J1838" i="28"/>
  <c r="K1838" i="28"/>
  <c r="L1838" i="28"/>
  <c r="B1809" i="28"/>
  <c r="C1809" i="28"/>
  <c r="D1809" i="28"/>
  <c r="E1809" i="28"/>
  <c r="H1809" i="28"/>
  <c r="I1809" i="28"/>
  <c r="J1809" i="28"/>
  <c r="K1809" i="28"/>
  <c r="L1809" i="28"/>
  <c r="B1810" i="28"/>
  <c r="C1810" i="28"/>
  <c r="D1810" i="28"/>
  <c r="E1810" i="28"/>
  <c r="H1810" i="28"/>
  <c r="I1810" i="28"/>
  <c r="J1810" i="28"/>
  <c r="K1810" i="28"/>
  <c r="L1810" i="28"/>
  <c r="B1811" i="28"/>
  <c r="C1811" i="28"/>
  <c r="D1811" i="28"/>
  <c r="E1811" i="28"/>
  <c r="H1811" i="28"/>
  <c r="I1811" i="28"/>
  <c r="J1811" i="28"/>
  <c r="K1811" i="28"/>
  <c r="L1811" i="28"/>
  <c r="B1812" i="28"/>
  <c r="C1812" i="28"/>
  <c r="D1812" i="28"/>
  <c r="E1812" i="28"/>
  <c r="H1812" i="28"/>
  <c r="I1812" i="28"/>
  <c r="J1812" i="28"/>
  <c r="K1812" i="28"/>
  <c r="L1812" i="28"/>
  <c r="B1813" i="28"/>
  <c r="C1813" i="28"/>
  <c r="D1813" i="28"/>
  <c r="E1813" i="28"/>
  <c r="H1813" i="28"/>
  <c r="I1813" i="28"/>
  <c r="J1813" i="28"/>
  <c r="K1813" i="28"/>
  <c r="L1813" i="28"/>
  <c r="B1814" i="28"/>
  <c r="C1814" i="28"/>
  <c r="D1814" i="28"/>
  <c r="E1814" i="28"/>
  <c r="H1814" i="28"/>
  <c r="I1814" i="28"/>
  <c r="J1814" i="28"/>
  <c r="K1814" i="28"/>
  <c r="L1814" i="28"/>
  <c r="B1815" i="28"/>
  <c r="C1815" i="28"/>
  <c r="D1815" i="28"/>
  <c r="E1815" i="28"/>
  <c r="H1815" i="28"/>
  <c r="I1815" i="28"/>
  <c r="J1815" i="28"/>
  <c r="K1815" i="28"/>
  <c r="L1815" i="28"/>
  <c r="B1816" i="28"/>
  <c r="C1816" i="28"/>
  <c r="D1816" i="28"/>
  <c r="E1816" i="28"/>
  <c r="H1816" i="28"/>
  <c r="I1816" i="28"/>
  <c r="J1816" i="28"/>
  <c r="K1816" i="28"/>
  <c r="L1816" i="28"/>
  <c r="B1817" i="28"/>
  <c r="C1817" i="28"/>
  <c r="D1817" i="28"/>
  <c r="E1817" i="28"/>
  <c r="H1817" i="28"/>
  <c r="I1817" i="28"/>
  <c r="J1817" i="28"/>
  <c r="K1817" i="28"/>
  <c r="L1817" i="28"/>
  <c r="B1818" i="28"/>
  <c r="C1818" i="28"/>
  <c r="D1818" i="28"/>
  <c r="E1818" i="28"/>
  <c r="H1818" i="28"/>
  <c r="I1818" i="28"/>
  <c r="J1818" i="28"/>
  <c r="K1818" i="28"/>
  <c r="L1818" i="28"/>
  <c r="B1819" i="28"/>
  <c r="C1819" i="28"/>
  <c r="D1819" i="28"/>
  <c r="E1819" i="28"/>
  <c r="H1819" i="28"/>
  <c r="I1819" i="28"/>
  <c r="J1819" i="28"/>
  <c r="K1819" i="28"/>
  <c r="L1819" i="28"/>
  <c r="B1820" i="28"/>
  <c r="C1820" i="28"/>
  <c r="D1820" i="28"/>
  <c r="E1820" i="28"/>
  <c r="H1820" i="28"/>
  <c r="I1820" i="28"/>
  <c r="J1820" i="28"/>
  <c r="K1820" i="28"/>
  <c r="L1820" i="28"/>
  <c r="B1821" i="28"/>
  <c r="C1821" i="28"/>
  <c r="D1821" i="28"/>
  <c r="E1821" i="28"/>
  <c r="H1821" i="28"/>
  <c r="I1821" i="28"/>
  <c r="J1821" i="28"/>
  <c r="K1821" i="28"/>
  <c r="L1821" i="28"/>
  <c r="B1822" i="28"/>
  <c r="C1822" i="28"/>
  <c r="D1822" i="28"/>
  <c r="E1822" i="28"/>
  <c r="H1822" i="28"/>
  <c r="I1822" i="28"/>
  <c r="J1822" i="28"/>
  <c r="K1822" i="28"/>
  <c r="L1822" i="28"/>
  <c r="B1823" i="28"/>
  <c r="C1823" i="28"/>
  <c r="D1823" i="28"/>
  <c r="E1823" i="28"/>
  <c r="H1823" i="28"/>
  <c r="I1823" i="28"/>
  <c r="J1823" i="28"/>
  <c r="K1823" i="28"/>
  <c r="L1823" i="28"/>
  <c r="B1824" i="28"/>
  <c r="C1824" i="28"/>
  <c r="D1824" i="28"/>
  <c r="E1824" i="28"/>
  <c r="H1824" i="28"/>
  <c r="I1824" i="28"/>
  <c r="J1824" i="28"/>
  <c r="K1824" i="28"/>
  <c r="L1824" i="28"/>
  <c r="G2709" i="28"/>
  <c r="G2710" i="28"/>
  <c r="G2711" i="28"/>
  <c r="G2712" i="28"/>
  <c r="G2713" i="28"/>
  <c r="G2714" i="28"/>
  <c r="H2714" i="28" s="1"/>
  <c r="G2715" i="28"/>
  <c r="H2715" i="28" s="1"/>
  <c r="G2716" i="28"/>
  <c r="H2716" i="28" s="1"/>
  <c r="G2717" i="28"/>
  <c r="H2717" i="28" s="1"/>
  <c r="G2718" i="28"/>
  <c r="H2718" i="28" s="1"/>
  <c r="G2719" i="28"/>
  <c r="H2719" i="28" s="1"/>
  <c r="G2720" i="28"/>
  <c r="H2720" i="28" s="1"/>
  <c r="G2721" i="28"/>
  <c r="H2721" i="28" s="1"/>
  <c r="G2722" i="28"/>
  <c r="H2722" i="28" s="1"/>
  <c r="C2687" i="28"/>
  <c r="B8131" i="30"/>
  <c r="B68" i="28"/>
  <c r="B64" i="33" s="1"/>
  <c r="B8132" i="30"/>
  <c r="B66" i="28"/>
  <c r="B62" i="33" s="1"/>
  <c r="B63" i="33"/>
  <c r="M1383" i="33"/>
  <c r="M1382" i="33"/>
  <c r="M1381" i="33"/>
  <c r="M1380" i="33"/>
  <c r="M1379" i="33"/>
  <c r="M1378" i="33"/>
  <c r="M1377" i="33"/>
  <c r="M1376" i="33"/>
  <c r="M1375" i="33"/>
  <c r="M1374" i="33"/>
  <c r="M1373" i="33"/>
  <c r="M1372" i="33"/>
  <c r="C1359" i="33"/>
  <c r="B1360" i="33"/>
  <c r="M2701" i="28"/>
  <c r="M2702" i="28"/>
  <c r="M2703" i="28"/>
  <c r="M2704" i="28"/>
  <c r="M2705" i="28"/>
  <c r="M2706" i="28"/>
  <c r="M2707" i="28"/>
  <c r="M2708" i="28"/>
  <c r="M2709" i="28"/>
  <c r="M2710" i="28"/>
  <c r="M2711" i="28"/>
  <c r="M2700" i="28"/>
  <c r="B2688" i="28"/>
  <c r="B69" i="26"/>
  <c r="C69" i="26"/>
  <c r="C29" i="26"/>
  <c r="C41" i="26"/>
  <c r="C43" i="26"/>
  <c r="C57" i="26"/>
  <c r="C59" i="26"/>
  <c r="B47" i="26"/>
  <c r="B41" i="26"/>
  <c r="B27" i="26"/>
  <c r="B25" i="26"/>
  <c r="B23" i="26"/>
  <c r="B11" i="26"/>
  <c r="B9" i="26"/>
  <c r="B46" i="27"/>
  <c r="B46" i="34" s="1"/>
  <c r="B30" i="35" s="1"/>
  <c r="B46" i="36" s="1"/>
  <c r="B38" i="37" s="1"/>
  <c r="B46" i="38" s="1"/>
  <c r="B29" i="39" s="1"/>
  <c r="B45" i="27"/>
  <c r="B43" i="27"/>
  <c r="B41" i="34" s="1"/>
  <c r="B25" i="35" s="1"/>
  <c r="B41" i="36" s="1"/>
  <c r="B33" i="37" s="1"/>
  <c r="B41" i="38" s="1"/>
  <c r="B24" i="39" s="1"/>
  <c r="B110" i="26"/>
  <c r="B109" i="26"/>
  <c r="B107" i="26"/>
  <c r="B109" i="23"/>
  <c r="B110" i="23"/>
  <c r="B107" i="23"/>
  <c r="O3125" i="28"/>
  <c r="P3125" i="28" s="1"/>
  <c r="G1808" i="28"/>
  <c r="H1807" i="28"/>
  <c r="E1807" i="28"/>
  <c r="G1807" i="28"/>
  <c r="E1808" i="28"/>
  <c r="I1807" i="28"/>
  <c r="C1807" i="28"/>
  <c r="B1807" i="28"/>
  <c r="B1808" i="28"/>
  <c r="D1807" i="28"/>
  <c r="H1808" i="28"/>
  <c r="L1807" i="28"/>
  <c r="D1808" i="28"/>
  <c r="L1808" i="28"/>
  <c r="C1808" i="28"/>
  <c r="K1808" i="28"/>
  <c r="J1807" i="28"/>
  <c r="K1807" i="28"/>
  <c r="J1808" i="28"/>
  <c r="I1808" i="28"/>
  <c r="F1808" i="28"/>
  <c r="F1807" i="28"/>
  <c r="G571" i="33"/>
  <c r="H590" i="33"/>
  <c r="E600" i="33"/>
  <c r="F607" i="33"/>
  <c r="I614" i="33"/>
  <c r="J583" i="33"/>
  <c r="K590" i="33"/>
  <c r="L597" i="33"/>
  <c r="B570" i="33"/>
  <c r="G564" i="33"/>
  <c r="H583" i="33"/>
  <c r="I599" i="33"/>
  <c r="J606" i="33"/>
  <c r="K613" i="33"/>
  <c r="L582" i="33"/>
  <c r="B590" i="33"/>
  <c r="G581" i="33"/>
  <c r="H600" i="33"/>
  <c r="F601" i="33"/>
  <c r="G582" i="33"/>
  <c r="H601" i="33"/>
  <c r="J600" i="33"/>
  <c r="K607" i="33"/>
  <c r="L614" i="33"/>
  <c r="B584" i="33"/>
  <c r="C591" i="33"/>
  <c r="D563" i="33"/>
  <c r="E570" i="33"/>
  <c r="G593" i="33"/>
  <c r="G608" i="33"/>
  <c r="L601" i="33"/>
  <c r="B609" i="33"/>
  <c r="C616" i="33"/>
  <c r="D585" i="33"/>
  <c r="E592" i="33"/>
  <c r="F564" i="33"/>
  <c r="I571" i="33"/>
  <c r="C599" i="33"/>
  <c r="B615" i="33"/>
  <c r="D591" i="33"/>
  <c r="C568" i="33"/>
  <c r="E577" i="33"/>
  <c r="F557" i="33"/>
  <c r="G579" i="33"/>
  <c r="H598" i="33"/>
  <c r="D601" i="33"/>
  <c r="E608" i="33"/>
  <c r="F615" i="33"/>
  <c r="I584" i="33"/>
  <c r="J591" i="33"/>
  <c r="K563" i="33"/>
  <c r="L570" i="33"/>
  <c r="G572" i="33"/>
  <c r="G587" i="33"/>
  <c r="G602" i="33"/>
  <c r="C602" i="33"/>
  <c r="D609" i="33"/>
  <c r="E616" i="33"/>
  <c r="F585" i="33"/>
  <c r="I592" i="33"/>
  <c r="J564" i="33"/>
  <c r="K571" i="33"/>
  <c r="G580" i="33"/>
  <c r="H599" i="33"/>
  <c r="E601" i="33"/>
  <c r="F608" i="33"/>
  <c r="I615" i="33"/>
  <c r="J584" i="33"/>
  <c r="K591" i="33"/>
  <c r="G597" i="33"/>
  <c r="G612" i="33"/>
  <c r="D603" i="33"/>
  <c r="G598" i="33"/>
  <c r="G613" i="33"/>
  <c r="F602" i="33"/>
  <c r="I609" i="33"/>
  <c r="J616" i="33"/>
  <c r="K585" i="33"/>
  <c r="L592" i="33"/>
  <c r="B565" i="33"/>
  <c r="C572" i="33"/>
  <c r="H564" i="33"/>
  <c r="H610" i="33"/>
  <c r="J603" i="33"/>
  <c r="K610" i="33"/>
  <c r="L617" i="33"/>
  <c r="B587" i="33"/>
  <c r="C594" i="33"/>
  <c r="D566" i="33"/>
  <c r="G554" i="33"/>
  <c r="K603" i="33"/>
  <c r="I618" i="33"/>
  <c r="I594" i="33"/>
  <c r="B571" i="33"/>
  <c r="C579" i="33"/>
  <c r="D559" i="33"/>
  <c r="H578" i="33"/>
  <c r="K609" i="33"/>
  <c r="B586" i="33"/>
  <c r="B564" i="33"/>
  <c r="J574" i="33"/>
  <c r="L554" i="33"/>
  <c r="B562" i="33"/>
  <c r="L599" i="33"/>
  <c r="E615" i="33"/>
  <c r="I591" i="33"/>
  <c r="F568" i="33"/>
  <c r="I577" i="33"/>
  <c r="J557" i="33"/>
  <c r="H562" i="33"/>
  <c r="I608" i="33"/>
  <c r="K584" i="33"/>
  <c r="B563" i="33"/>
  <c r="L573" i="33"/>
  <c r="F598" i="33"/>
  <c r="F614" i="33"/>
  <c r="J590" i="33"/>
  <c r="K567" i="33"/>
  <c r="C577" i="33"/>
  <c r="D557" i="33"/>
  <c r="H571" i="33"/>
  <c r="B591" i="33"/>
  <c r="F580" i="33"/>
  <c r="H617" i="33"/>
  <c r="K595" i="33"/>
  <c r="E555" i="33"/>
  <c r="I566" i="33"/>
  <c r="B616" i="33"/>
  <c r="F575" i="33"/>
  <c r="J562" i="33"/>
  <c r="G595" i="33"/>
  <c r="G610" i="33"/>
  <c r="B603" i="33"/>
  <c r="C610" i="33"/>
  <c r="D617" i="33"/>
  <c r="E586" i="33"/>
  <c r="F593" i="33"/>
  <c r="I565" i="33"/>
  <c r="J572" i="33"/>
  <c r="G588" i="33"/>
  <c r="G603" i="33"/>
  <c r="D602" i="33"/>
  <c r="E609" i="33"/>
  <c r="F616" i="33"/>
  <c r="I585" i="33"/>
  <c r="J592" i="33"/>
  <c r="H560" i="33"/>
  <c r="H606" i="33"/>
  <c r="C604" i="33"/>
  <c r="H561" i="33"/>
  <c r="H607" i="33"/>
  <c r="E603" i="33"/>
  <c r="F610" i="33"/>
  <c r="I617" i="33"/>
  <c r="J586" i="33"/>
  <c r="K593" i="33"/>
  <c r="L565" i="33"/>
  <c r="H555" i="33"/>
  <c r="H572" i="33"/>
  <c r="H618" i="33"/>
  <c r="I604" i="33"/>
  <c r="J611" i="33"/>
  <c r="K618" i="33"/>
  <c r="L587" i="33"/>
  <c r="B595" i="33"/>
  <c r="C567" i="33"/>
  <c r="G576" i="33"/>
  <c r="C606" i="33"/>
  <c r="E582" i="33"/>
  <c r="B596" i="33"/>
  <c r="E572" i="33"/>
  <c r="B580" i="33"/>
  <c r="C560" i="33"/>
  <c r="H597" i="33"/>
  <c r="I611" i="33"/>
  <c r="K587" i="33"/>
  <c r="F565" i="33"/>
  <c r="J575" i="33"/>
  <c r="K555" i="33"/>
  <c r="L562" i="33"/>
  <c r="B602" i="33"/>
  <c r="C617" i="33"/>
  <c r="E593" i="33"/>
  <c r="L569" i="33"/>
  <c r="F578" i="33"/>
  <c r="I558" i="33"/>
  <c r="H581" i="33"/>
  <c r="E610" i="33"/>
  <c r="I586" i="33"/>
  <c r="E564" i="33"/>
  <c r="L574" i="33"/>
  <c r="L600" i="33"/>
  <c r="D616" i="33"/>
  <c r="F592" i="33"/>
  <c r="D569" i="33"/>
  <c r="B578" i="33"/>
  <c r="C558" i="33"/>
  <c r="H611" i="33"/>
  <c r="F595" i="33"/>
  <c r="D555" i="33"/>
  <c r="D600" i="33"/>
  <c r="K564" i="33"/>
  <c r="C557" i="33"/>
  <c r="B574" i="33"/>
  <c r="D583" i="33"/>
  <c r="D577" i="33"/>
  <c r="B585" i="33"/>
  <c r="H558" i="33"/>
  <c r="G618" i="33"/>
  <c r="L603" i="33"/>
  <c r="B611" i="33"/>
  <c r="C618" i="33"/>
  <c r="D587" i="33"/>
  <c r="E594" i="33"/>
  <c r="F566" i="33"/>
  <c r="I573" i="33"/>
  <c r="G596" i="33"/>
  <c r="G611" i="33"/>
  <c r="C603" i="33"/>
  <c r="D610" i="33"/>
  <c r="E617" i="33"/>
  <c r="F586" i="33"/>
  <c r="I593" i="33"/>
  <c r="H568" i="33"/>
  <c r="H614" i="33"/>
  <c r="B605" i="33"/>
  <c r="H569" i="33"/>
  <c r="H615" i="33"/>
  <c r="D604" i="33"/>
  <c r="E611" i="33"/>
  <c r="F618" i="33"/>
  <c r="I587" i="33"/>
  <c r="J594" i="33"/>
  <c r="K566" i="33"/>
  <c r="G561" i="33"/>
  <c r="H580" i="33"/>
  <c r="E598" i="33"/>
  <c r="F605" i="33"/>
  <c r="I612" i="33"/>
  <c r="J581" i="33"/>
  <c r="K588" i="33"/>
  <c r="L595" i="33"/>
  <c r="B568" i="33"/>
  <c r="G599" i="33"/>
  <c r="L607" i="33"/>
  <c r="C584" i="33"/>
  <c r="F597" i="33"/>
  <c r="F573" i="33"/>
  <c r="L580" i="33"/>
  <c r="B561" i="33"/>
  <c r="G615" i="33"/>
  <c r="E613" i="33"/>
  <c r="I589" i="33"/>
  <c r="L566" i="33"/>
  <c r="I576" i="33"/>
  <c r="J556" i="33"/>
  <c r="G560" i="33"/>
  <c r="F604" i="33"/>
  <c r="L618" i="33"/>
  <c r="L594" i="33"/>
  <c r="E571" i="33"/>
  <c r="E579" i="33"/>
  <c r="F559" i="33"/>
  <c r="H603" i="33"/>
  <c r="C612" i="33"/>
  <c r="E588" i="33"/>
  <c r="K565" i="33"/>
  <c r="G570" i="33"/>
  <c r="F603" i="33"/>
  <c r="B618" i="33"/>
  <c r="D594" i="33"/>
  <c r="I570" i="33"/>
  <c r="L578" i="33"/>
  <c r="B559" i="33"/>
  <c r="B599" i="33"/>
  <c r="I564" i="33"/>
  <c r="B557" i="33"/>
  <c r="L605" i="33"/>
  <c r="K568" i="33"/>
  <c r="L558" i="33"/>
  <c r="J579" i="33"/>
  <c r="F587" i="33"/>
  <c r="B579" i="33"/>
  <c r="H566" i="33"/>
  <c r="H612" i="33"/>
  <c r="K604" i="33"/>
  <c r="L611" i="33"/>
  <c r="B581" i="33"/>
  <c r="C588" i="33"/>
  <c r="D595" i="33"/>
  <c r="E567" i="33"/>
  <c r="F574" i="33"/>
  <c r="H559" i="33"/>
  <c r="H605" i="33"/>
  <c r="B604" i="33"/>
  <c r="C611" i="33"/>
  <c r="D618" i="33"/>
  <c r="E587" i="33"/>
  <c r="G557" i="33"/>
  <c r="H576" i="33"/>
  <c r="K598" i="33"/>
  <c r="G558" i="33"/>
  <c r="H577" i="33"/>
  <c r="B598" i="33"/>
  <c r="C605" i="33"/>
  <c r="D612" i="33"/>
  <c r="E581" i="33"/>
  <c r="F588" i="33"/>
  <c r="I595" i="33"/>
  <c r="J567" i="33"/>
  <c r="G569" i="33"/>
  <c r="H588" i="33"/>
  <c r="D599" i="33"/>
  <c r="E606" i="33"/>
  <c r="F613" i="33"/>
  <c r="I582" i="33"/>
  <c r="J589" i="33"/>
  <c r="K596" i="33"/>
  <c r="L568" i="33"/>
  <c r="H573" i="33"/>
  <c r="J609" i="33"/>
  <c r="L585" i="33"/>
  <c r="L563" i="33"/>
  <c r="I574" i="33"/>
  <c r="K554" i="33"/>
  <c r="L561" i="33"/>
  <c r="E599" i="33"/>
  <c r="C615" i="33"/>
  <c r="E591" i="33"/>
  <c r="E568" i="33"/>
  <c r="F577" i="33"/>
  <c r="I557" i="33"/>
  <c r="G583" i="33"/>
  <c r="F606" i="33"/>
  <c r="J582" i="33"/>
  <c r="E596" i="33"/>
  <c r="K572" i="33"/>
  <c r="D580" i="33"/>
  <c r="E560" i="33"/>
  <c r="H608" i="33"/>
  <c r="L613" i="33"/>
  <c r="C590" i="33"/>
  <c r="D567" i="33"/>
  <c r="G592" i="33"/>
  <c r="I605" i="33"/>
  <c r="K581" i="33"/>
  <c r="J595" i="33"/>
  <c r="B572" i="33"/>
  <c r="K579" i="33"/>
  <c r="L559" i="33"/>
  <c r="E605" i="33"/>
  <c r="L567" i="33"/>
  <c r="K558" i="33"/>
  <c r="J610" i="33"/>
  <c r="D572" i="33"/>
  <c r="J560" i="33"/>
  <c r="G575" i="33"/>
  <c r="D592" i="33"/>
  <c r="K580" i="33"/>
  <c r="G555" i="33"/>
  <c r="H574" i="33"/>
  <c r="I598" i="33"/>
  <c r="J605" i="33"/>
  <c r="K612" i="33"/>
  <c r="L581" i="33"/>
  <c r="B589" i="33"/>
  <c r="C596" i="33"/>
  <c r="D568" i="33"/>
  <c r="E575" i="33"/>
  <c r="H567" i="33"/>
  <c r="H613" i="33"/>
  <c r="L604" i="33"/>
  <c r="B612" i="33"/>
  <c r="C581" i="33"/>
  <c r="D588" i="33"/>
  <c r="G565" i="33"/>
  <c r="H584" i="33"/>
  <c r="J599" i="33"/>
  <c r="G566" i="33"/>
  <c r="H585" i="33"/>
  <c r="L598" i="33"/>
  <c r="B606" i="33"/>
  <c r="C613" i="33"/>
  <c r="D582" i="33"/>
  <c r="E589" i="33"/>
  <c r="F596" i="33"/>
  <c r="I568" i="33"/>
  <c r="G577" i="33"/>
  <c r="H596" i="33"/>
  <c r="C600" i="33"/>
  <c r="H582" i="33"/>
  <c r="G556" i="33"/>
  <c r="J614" i="33"/>
  <c r="G604" i="33"/>
  <c r="I601" i="33"/>
  <c r="B592" i="33"/>
  <c r="G616" i="33"/>
  <c r="B617" i="33"/>
  <c r="I563" i="33"/>
  <c r="F611" i="33"/>
  <c r="I569" i="33"/>
  <c r="G559" i="33"/>
  <c r="J618" i="33"/>
  <c r="C571" i="33"/>
  <c r="E559" i="33"/>
  <c r="B610" i="33"/>
  <c r="D564" i="33"/>
  <c r="B555" i="33"/>
  <c r="I602" i="33"/>
  <c r="J593" i="33"/>
  <c r="H589" i="33"/>
  <c r="E585" i="33"/>
  <c r="D574" i="33"/>
  <c r="J561" i="33"/>
  <c r="B575" i="33"/>
  <c r="C582" i="33"/>
  <c r="G606" i="33"/>
  <c r="C565" i="33"/>
  <c r="G586" i="33"/>
  <c r="K592" i="33"/>
  <c r="D554" i="33"/>
  <c r="J607" i="33"/>
  <c r="D570" i="33"/>
  <c r="J559" i="33"/>
  <c r="L577" i="33"/>
  <c r="E618" i="33"/>
  <c r="E576" i="33"/>
  <c r="K576" i="33"/>
  <c r="F581" i="33"/>
  <c r="I578" i="33"/>
  <c r="I561" i="33"/>
  <c r="H553" i="33"/>
  <c r="B552" i="33"/>
  <c r="B545" i="33"/>
  <c r="C552" i="33"/>
  <c r="L546" i="33"/>
  <c r="F545" i="33"/>
  <c r="K548" i="33"/>
  <c r="H549" i="33"/>
  <c r="J550" i="33"/>
  <c r="E547" i="33"/>
  <c r="L549" i="33"/>
  <c r="C550" i="33"/>
  <c r="J551" i="33"/>
  <c r="J543" i="33"/>
  <c r="I527" i="33"/>
  <c r="J534" i="33"/>
  <c r="K541" i="33"/>
  <c r="G544" i="33"/>
  <c r="E522" i="33"/>
  <c r="F529" i="33"/>
  <c r="I536" i="33"/>
  <c r="H523" i="33"/>
  <c r="I529" i="33"/>
  <c r="H534" i="33"/>
  <c r="H535" i="33"/>
  <c r="B543" i="33"/>
  <c r="B534" i="33"/>
  <c r="B529" i="33"/>
  <c r="L538" i="33"/>
  <c r="G538" i="33"/>
  <c r="I522" i="33"/>
  <c r="J529" i="33"/>
  <c r="K536" i="33"/>
  <c r="H525" i="33"/>
  <c r="L528" i="33"/>
  <c r="K530" i="33"/>
  <c r="H536" i="33"/>
  <c r="D543" i="33"/>
  <c r="L536" i="33"/>
  <c r="C528" i="33"/>
  <c r="C537" i="33"/>
  <c r="F599" i="33"/>
  <c r="H575" i="33"/>
  <c r="B582" i="33"/>
  <c r="I600" i="33"/>
  <c r="L606" i="33"/>
  <c r="E597" i="33"/>
  <c r="B601" i="33"/>
  <c r="F583" i="33"/>
  <c r="E565" i="33"/>
  <c r="D613" i="33"/>
  <c r="I575" i="33"/>
  <c r="G578" i="33"/>
  <c r="F582" i="33"/>
  <c r="I572" i="33"/>
  <c r="D560" i="33"/>
  <c r="K611" i="33"/>
  <c r="J565" i="33"/>
  <c r="L555" i="33"/>
  <c r="J604" i="33"/>
  <c r="C595" i="33"/>
  <c r="G607" i="33"/>
  <c r="C587" i="33"/>
  <c r="D575" i="33"/>
  <c r="I562" i="33"/>
  <c r="L576" i="33"/>
  <c r="L586" i="33"/>
  <c r="K617" i="33"/>
  <c r="B569" i="33"/>
  <c r="H594" i="33"/>
  <c r="L596" i="33"/>
  <c r="B556" i="33"/>
  <c r="F612" i="33"/>
  <c r="E573" i="33"/>
  <c r="F561" i="33"/>
  <c r="D556" i="33"/>
  <c r="C585" i="33"/>
  <c r="C578" i="33"/>
  <c r="H554" i="33"/>
  <c r="J585" i="33"/>
  <c r="E580" i="33"/>
  <c r="K608" i="33"/>
  <c r="K545" i="33"/>
  <c r="L552" i="33"/>
  <c r="L545" i="33"/>
  <c r="B553" i="33"/>
  <c r="K547" i="33"/>
  <c r="G547" i="33"/>
  <c r="J549" i="33"/>
  <c r="G553" i="33"/>
  <c r="I551" i="33"/>
  <c r="D548" i="33"/>
  <c r="G551" i="33"/>
  <c r="B551" i="33"/>
  <c r="F553" i="33"/>
  <c r="I544" i="33"/>
  <c r="F528" i="33"/>
  <c r="I535" i="33"/>
  <c r="I606" i="33"/>
  <c r="H591" i="33"/>
  <c r="K583" i="33"/>
  <c r="E602" i="33"/>
  <c r="J608" i="33"/>
  <c r="C564" i="33"/>
  <c r="K602" i="33"/>
  <c r="E584" i="33"/>
  <c r="K569" i="33"/>
  <c r="K616" i="33"/>
  <c r="F576" i="33"/>
  <c r="G600" i="33"/>
  <c r="D584" i="33"/>
  <c r="J573" i="33"/>
  <c r="C561" i="33"/>
  <c r="I613" i="33"/>
  <c r="B567" i="33"/>
  <c r="K556" i="33"/>
  <c r="K606" i="33"/>
  <c r="I596" i="33"/>
  <c r="H616" i="33"/>
  <c r="L588" i="33"/>
  <c r="D576" i="33"/>
  <c r="G567" i="33"/>
  <c r="J578" i="33"/>
  <c r="C592" i="33"/>
  <c r="B594" i="33"/>
  <c r="B573" i="33"/>
  <c r="C601" i="33"/>
  <c r="B566" i="33"/>
  <c r="K557" i="33"/>
  <c r="J617" i="33"/>
  <c r="B576" i="33"/>
  <c r="G594" i="33"/>
  <c r="H563" i="33"/>
  <c r="E590" i="33"/>
  <c r="L579" i="33"/>
  <c r="H565" i="33"/>
  <c r="F590" i="33"/>
  <c r="C555" i="33"/>
  <c r="F554" i="33"/>
  <c r="J546" i="33"/>
  <c r="K553" i="33"/>
  <c r="K546" i="33"/>
  <c r="L553" i="33"/>
  <c r="J548" i="33"/>
  <c r="H548" i="33"/>
  <c r="I550" i="33"/>
  <c r="E545" i="33"/>
  <c r="F552" i="33"/>
  <c r="C549" i="33"/>
  <c r="H552" i="33"/>
  <c r="L551" i="33"/>
  <c r="G527" i="33"/>
  <c r="D522" i="33"/>
  <c r="E529" i="33"/>
  <c r="F536" i="33"/>
  <c r="J613" i="33"/>
  <c r="J598" i="33"/>
  <c r="C589" i="33"/>
  <c r="G574" i="33"/>
  <c r="B614" i="33"/>
  <c r="F569" i="33"/>
  <c r="D607" i="33"/>
  <c r="C586" i="33"/>
  <c r="J570" i="33"/>
  <c r="J587" i="33"/>
  <c r="D578" i="33"/>
  <c r="K601" i="33"/>
  <c r="C593" i="33"/>
  <c r="E578" i="33"/>
  <c r="H557" i="33"/>
  <c r="F584" i="33"/>
  <c r="K573" i="33"/>
  <c r="D561" i="33"/>
  <c r="J615" i="33"/>
  <c r="J568" i="33"/>
  <c r="E607" i="33"/>
  <c r="C597" i="33"/>
  <c r="J580" i="33"/>
  <c r="I610" i="33"/>
  <c r="I560" i="33"/>
  <c r="C575" i="33"/>
  <c r="H587" i="33"/>
  <c r="I555" i="33"/>
  <c r="C607" i="33"/>
  <c r="E569" i="33"/>
  <c r="I559" i="33"/>
  <c r="L583" i="33"/>
  <c r="K577" i="33"/>
  <c r="L602" i="33"/>
  <c r="G609" i="33"/>
  <c r="F594" i="33"/>
  <c r="J554" i="33"/>
  <c r="H609" i="33"/>
  <c r="E595" i="33"/>
  <c r="L556" i="33"/>
  <c r="B558" i="33"/>
  <c r="I547" i="33"/>
  <c r="G549" i="33"/>
  <c r="J547" i="33"/>
  <c r="C548" i="33"/>
  <c r="I549" i="33"/>
  <c r="G552" i="33"/>
  <c r="F551" i="33"/>
  <c r="D546" i="33"/>
  <c r="E553" i="33"/>
  <c r="B550" i="33"/>
  <c r="J545" i="33"/>
  <c r="K552" i="33"/>
  <c r="G535" i="33"/>
  <c r="C523" i="33"/>
  <c r="D530" i="33"/>
  <c r="E537" i="33"/>
  <c r="C530" i="33"/>
  <c r="H538" i="33"/>
  <c r="B525" i="33"/>
  <c r="C532" i="33"/>
  <c r="D539" i="33"/>
  <c r="L543" i="33"/>
  <c r="K535" i="33"/>
  <c r="D527" i="33"/>
  <c r="D536" i="33"/>
  <c r="C525" i="33"/>
  <c r="F538" i="33"/>
  <c r="I540" i="33"/>
  <c r="L531" i="33"/>
  <c r="H540" i="33"/>
  <c r="D525" i="33"/>
  <c r="E532" i="33"/>
  <c r="F539" i="33"/>
  <c r="C544" i="33"/>
  <c r="D534" i="33"/>
  <c r="L522" i="33"/>
  <c r="E528" i="33"/>
  <c r="B528" i="33"/>
  <c r="G524" i="33"/>
  <c r="L537" i="33"/>
  <c r="I526" i="33"/>
  <c r="J524" i="33"/>
  <c r="G525" i="33"/>
  <c r="K524" i="33"/>
  <c r="B597" i="33"/>
  <c r="I607" i="33"/>
  <c r="G589" i="33"/>
  <c r="G605" i="33"/>
  <c r="L584" i="33"/>
  <c r="H556" i="33"/>
  <c r="E614" i="33"/>
  <c r="D593" i="33"/>
  <c r="G614" i="33"/>
  <c r="D565" i="33"/>
  <c r="E558" i="33"/>
  <c r="B608" i="33"/>
  <c r="I597" i="33"/>
  <c r="B554" i="33"/>
  <c r="G617" i="33"/>
  <c r="K589" i="33"/>
  <c r="J576" i="33"/>
  <c r="G584" i="33"/>
  <c r="B583" i="33"/>
  <c r="L572" i="33"/>
  <c r="J612" i="33"/>
  <c r="E566" i="33"/>
  <c r="E556" i="33"/>
  <c r="K586" i="33"/>
  <c r="H586" i="33"/>
  <c r="I580" i="33"/>
  <c r="D611" i="33"/>
  <c r="L560" i="33"/>
  <c r="E583" i="33"/>
  <c r="J577" i="33"/>
  <c r="G601" i="33"/>
  <c r="D597" i="33"/>
  <c r="C556" i="33"/>
  <c r="C563" i="33"/>
  <c r="L608" i="33"/>
  <c r="K570" i="33"/>
  <c r="B560" i="33"/>
  <c r="F609" i="33"/>
  <c r="J571" i="33"/>
  <c r="D562" i="33"/>
  <c r="D550" i="33"/>
  <c r="G545" i="33"/>
  <c r="E550" i="33"/>
  <c r="C545" i="33"/>
  <c r="D552" i="33"/>
  <c r="B547" i="33"/>
  <c r="D547" i="33"/>
  <c r="L548" i="33"/>
  <c r="I545" i="33"/>
  <c r="J552" i="33"/>
  <c r="E548" i="33"/>
  <c r="B549" i="33"/>
  <c r="H537" i="33"/>
  <c r="K525" i="33"/>
  <c r="L532" i="33"/>
  <c r="B540" i="33"/>
  <c r="G528" i="33"/>
  <c r="K543" i="33"/>
  <c r="J527" i="33"/>
  <c r="K534" i="33"/>
  <c r="L541" i="33"/>
  <c r="B526" i="33"/>
  <c r="C541" i="33"/>
  <c r="B537" i="33"/>
  <c r="G537" i="33"/>
  <c r="F530" i="33"/>
  <c r="D544" i="33"/>
  <c r="B522" i="33"/>
  <c r="G522" i="33"/>
  <c r="B544" i="33"/>
  <c r="L527" i="33"/>
  <c r="B535" i="33"/>
  <c r="G523" i="33"/>
  <c r="D526" i="33"/>
  <c r="J538" i="33"/>
  <c r="E535" i="33"/>
  <c r="G531" i="33"/>
  <c r="E533" i="33"/>
  <c r="J523" i="33"/>
  <c r="I525" i="33"/>
  <c r="H526" i="33"/>
  <c r="K539" i="33"/>
  <c r="D528" i="33"/>
  <c r="G563" i="33"/>
  <c r="C569" i="33"/>
  <c r="L612" i="33"/>
  <c r="H592" i="33"/>
  <c r="K599" i="33"/>
  <c r="D590" i="33"/>
  <c r="H604" i="33"/>
  <c r="D615" i="33"/>
  <c r="J597" i="33"/>
  <c r="J601" i="33"/>
  <c r="J566" i="33"/>
  <c r="K562" i="33"/>
  <c r="L616" i="33"/>
  <c r="J569" i="33"/>
  <c r="F558" i="33"/>
  <c r="D608" i="33"/>
  <c r="K597" i="33"/>
  <c r="C554" i="33"/>
  <c r="B600" i="33"/>
  <c r="L591" i="33"/>
  <c r="H570" i="33"/>
  <c r="I583" i="33"/>
  <c r="D573" i="33"/>
  <c r="K560" i="33"/>
  <c r="L571" i="33"/>
  <c r="L615" i="33"/>
  <c r="F562" i="33"/>
  <c r="J596" i="33"/>
  <c r="C576" i="33"/>
  <c r="I588" i="33"/>
  <c r="F579" i="33"/>
  <c r="J602" i="33"/>
  <c r="C566" i="33"/>
  <c r="L557" i="33"/>
  <c r="F570" i="33"/>
  <c r="C614" i="33"/>
  <c r="C574" i="33"/>
  <c r="K561" i="33"/>
  <c r="D614" i="33"/>
  <c r="E574" i="33"/>
  <c r="K559" i="33"/>
  <c r="H545" i="33"/>
  <c r="C551" i="33"/>
  <c r="H546" i="33"/>
  <c r="D551" i="33"/>
  <c r="B546" i="33"/>
  <c r="C553" i="33"/>
  <c r="L547" i="33"/>
  <c r="G548" i="33"/>
  <c r="K549" i="33"/>
  <c r="F546" i="33"/>
  <c r="I553" i="33"/>
  <c r="D549" i="33"/>
  <c r="K550" i="33"/>
  <c r="K542" i="33"/>
  <c r="J526" i="33"/>
  <c r="K533" i="33"/>
  <c r="L540" i="33"/>
  <c r="G536" i="33"/>
  <c r="J544" i="33"/>
  <c r="I528" i="33"/>
  <c r="J535" i="33"/>
  <c r="G529" i="33"/>
  <c r="K527" i="33"/>
  <c r="G540" i="33"/>
  <c r="J539" i="33"/>
  <c r="H539" i="33"/>
  <c r="D532" i="33"/>
  <c r="F525" i="33"/>
  <c r="K531" i="33"/>
  <c r="G530" i="33"/>
  <c r="L544" i="33"/>
  <c r="K528" i="33"/>
  <c r="L535" i="33"/>
  <c r="G539" i="33"/>
  <c r="C527" i="33"/>
  <c r="F540" i="33"/>
  <c r="J540" i="33"/>
  <c r="H533" i="33"/>
  <c r="C535" i="33"/>
  <c r="E526" i="33"/>
  <c r="J532" i="33"/>
  <c r="H593" i="33"/>
  <c r="F591" i="33"/>
  <c r="D606" i="33"/>
  <c r="B588" i="33"/>
  <c r="F571" i="33"/>
  <c r="I581" i="33"/>
  <c r="C559" i="33"/>
  <c r="L593" i="33"/>
  <c r="F567" i="33"/>
  <c r="F560" i="33"/>
  <c r="I548" i="33"/>
  <c r="E552" i="33"/>
  <c r="I546" i="33"/>
  <c r="B524" i="33"/>
  <c r="I534" i="33"/>
  <c r="L525" i="33"/>
  <c r="C540" i="33"/>
  <c r="I537" i="33"/>
  <c r="I543" i="33"/>
  <c r="D540" i="33"/>
  <c r="F535" i="33"/>
  <c r="C526" i="33"/>
  <c r="E540" i="33"/>
  <c r="B536" i="33"/>
  <c r="E536" i="33"/>
  <c r="H542" i="33"/>
  <c r="K532" i="33"/>
  <c r="G542" i="33"/>
  <c r="G534" i="33"/>
  <c r="G376" i="33"/>
  <c r="G440" i="33"/>
  <c r="G409" i="33"/>
  <c r="G378" i="33"/>
  <c r="G442" i="33"/>
  <c r="G419" i="33"/>
  <c r="G396" i="33"/>
  <c r="G382" i="33"/>
  <c r="G497" i="33"/>
  <c r="H408" i="33"/>
  <c r="H472" i="33"/>
  <c r="L521" i="33"/>
  <c r="I510" i="33"/>
  <c r="J517" i="33"/>
  <c r="K490" i="33"/>
  <c r="L497" i="33"/>
  <c r="B416" i="33"/>
  <c r="G493" i="33"/>
  <c r="H412" i="33"/>
  <c r="H476" i="33"/>
  <c r="J505" i="33"/>
  <c r="K512" i="33"/>
  <c r="L519" i="33"/>
  <c r="B493" i="33"/>
  <c r="C500" i="33"/>
  <c r="D418" i="33"/>
  <c r="G486" i="33"/>
  <c r="H405" i="33"/>
  <c r="H469" i="33"/>
  <c r="B504" i="33"/>
  <c r="C511" i="33"/>
  <c r="D518" i="33"/>
  <c r="E491" i="33"/>
  <c r="F498" i="33"/>
  <c r="I416" i="33"/>
  <c r="G461" i="33"/>
  <c r="H382" i="33"/>
  <c r="H446" i="33"/>
  <c r="H510" i="33"/>
  <c r="I508" i="33"/>
  <c r="J515" i="33"/>
  <c r="K488" i="33"/>
  <c r="L495" i="33"/>
  <c r="B503" i="33"/>
  <c r="G445" i="33"/>
  <c r="G520" i="33"/>
  <c r="K582" i="33"/>
  <c r="K615" i="33"/>
  <c r="F572" i="33"/>
  <c r="K594" i="33"/>
  <c r="K574" i="33"/>
  <c r="C609" i="33"/>
  <c r="E562" i="33"/>
  <c r="E612" i="33"/>
  <c r="I579" i="33"/>
  <c r="F556" i="33"/>
  <c r="F549" i="33"/>
  <c r="D553" i="33"/>
  <c r="F547" i="33"/>
  <c r="L524" i="33"/>
  <c r="B539" i="33"/>
  <c r="K526" i="33"/>
  <c r="B541" i="33"/>
  <c r="E539" i="33"/>
  <c r="J533" i="33"/>
  <c r="G532" i="33"/>
  <c r="L539" i="33"/>
  <c r="B527" i="33"/>
  <c r="D541" i="33"/>
  <c r="K537" i="33"/>
  <c r="J541" i="33"/>
  <c r="E543" i="33"/>
  <c r="K540" i="33"/>
  <c r="C522" i="33"/>
  <c r="J542" i="33"/>
  <c r="G384" i="33"/>
  <c r="G448" i="33"/>
  <c r="G417" i="33"/>
  <c r="G386" i="33"/>
  <c r="G450" i="33"/>
  <c r="G427" i="33"/>
  <c r="G404" i="33"/>
  <c r="G405" i="33"/>
  <c r="G505" i="33"/>
  <c r="H416" i="33"/>
  <c r="H480" i="33"/>
  <c r="E504" i="33"/>
  <c r="F511" i="33"/>
  <c r="I518" i="33"/>
  <c r="J491" i="33"/>
  <c r="K498" i="33"/>
  <c r="G391" i="33"/>
  <c r="G501" i="33"/>
  <c r="H420" i="33"/>
  <c r="H484" i="33"/>
  <c r="I506" i="33"/>
  <c r="J513" i="33"/>
  <c r="K520" i="33"/>
  <c r="L493" i="33"/>
  <c r="B501" i="33"/>
  <c r="C419" i="33"/>
  <c r="G494" i="33"/>
  <c r="H413" i="33"/>
  <c r="H477" i="33"/>
  <c r="L504" i="33"/>
  <c r="B512" i="33"/>
  <c r="C519" i="33"/>
  <c r="D492" i="33"/>
  <c r="E499" i="33"/>
  <c r="F417" i="33"/>
  <c r="G471" i="33"/>
  <c r="H390" i="33"/>
  <c r="H454" i="33"/>
  <c r="H518" i="33"/>
  <c r="F509" i="33"/>
  <c r="I516" i="33"/>
  <c r="J489" i="33"/>
  <c r="K496" i="33"/>
  <c r="L503" i="33"/>
  <c r="G462" i="33"/>
  <c r="H375" i="33"/>
  <c r="H439" i="33"/>
  <c r="H503" i="33"/>
  <c r="L589" i="33"/>
  <c r="C583" i="33"/>
  <c r="H595" i="33"/>
  <c r="D596" i="33"/>
  <c r="K575" i="33"/>
  <c r="L610" i="33"/>
  <c r="G568" i="33"/>
  <c r="I616" i="33"/>
  <c r="E554" i="33"/>
  <c r="D558" i="33"/>
  <c r="G546" i="33"/>
  <c r="C547" i="33"/>
  <c r="J553" i="33"/>
  <c r="C531" i="33"/>
  <c r="H522" i="33"/>
  <c r="E530" i="33"/>
  <c r="H531" i="33"/>
  <c r="F542" i="33"/>
  <c r="K544" i="33"/>
  <c r="I532" i="33"/>
  <c r="H524" i="33"/>
  <c r="I530" i="33"/>
  <c r="H541" i="33"/>
  <c r="G541" i="33"/>
  <c r="I523" i="33"/>
  <c r="J531" i="33"/>
  <c r="I524" i="33"/>
  <c r="D529" i="33"/>
  <c r="B531" i="33"/>
  <c r="G392" i="33"/>
  <c r="G456" i="33"/>
  <c r="G425" i="33"/>
  <c r="G394" i="33"/>
  <c r="G458" i="33"/>
  <c r="G435" i="33"/>
  <c r="G412" i="33"/>
  <c r="G423" i="33"/>
  <c r="G513" i="33"/>
  <c r="H424" i="33"/>
  <c r="H488" i="33"/>
  <c r="D505" i="33"/>
  <c r="E512" i="33"/>
  <c r="F519" i="33"/>
  <c r="I492" i="33"/>
  <c r="J499" i="33"/>
  <c r="G414" i="33"/>
  <c r="G509" i="33"/>
  <c r="H428" i="33"/>
  <c r="H492" i="33"/>
  <c r="F507" i="33"/>
  <c r="I514" i="33"/>
  <c r="J487" i="33"/>
  <c r="K494" i="33"/>
  <c r="L501" i="33"/>
  <c r="G397" i="33"/>
  <c r="G502" i="33"/>
  <c r="H421" i="33"/>
  <c r="H485" i="33"/>
  <c r="K505" i="33"/>
  <c r="L512" i="33"/>
  <c r="B520" i="33"/>
  <c r="C493" i="33"/>
  <c r="D500" i="33"/>
  <c r="E418" i="33"/>
  <c r="G479" i="33"/>
  <c r="H398" i="33"/>
  <c r="H462" i="33"/>
  <c r="J521" i="33"/>
  <c r="E510" i="33"/>
  <c r="F517" i="33"/>
  <c r="I490" i="33"/>
  <c r="J497" i="33"/>
  <c r="K415" i="33"/>
  <c r="G472" i="33"/>
  <c r="H383" i="33"/>
  <c r="H447" i="33"/>
  <c r="H511" i="33"/>
  <c r="J508" i="33"/>
  <c r="K515" i="33"/>
  <c r="L488" i="33"/>
  <c r="B496" i="33"/>
  <c r="C503" i="33"/>
  <c r="H385" i="33"/>
  <c r="L508" i="33"/>
  <c r="J493" i="33"/>
  <c r="D420" i="33"/>
  <c r="F600" i="33"/>
  <c r="D571" i="33"/>
  <c r="F589" i="33"/>
  <c r="D579" i="33"/>
  <c r="C562" i="33"/>
  <c r="F563" i="33"/>
  <c r="B577" i="33"/>
  <c r="C573" i="33"/>
  <c r="B613" i="33"/>
  <c r="D598" i="33"/>
  <c r="H547" i="33"/>
  <c r="B548" i="33"/>
  <c r="H550" i="33"/>
  <c r="B532" i="33"/>
  <c r="H530" i="33"/>
  <c r="D531" i="33"/>
  <c r="C542" i="33"/>
  <c r="K522" i="33"/>
  <c r="E523" i="33"/>
  <c r="C536" i="33"/>
  <c r="H532" i="33"/>
  <c r="F531" i="33"/>
  <c r="E542" i="33"/>
  <c r="I542" i="33"/>
  <c r="E525" i="33"/>
  <c r="D535" i="33"/>
  <c r="F533" i="33"/>
  <c r="D537" i="33"/>
  <c r="C538" i="33"/>
  <c r="G400" i="33"/>
  <c r="G464" i="33"/>
  <c r="G433" i="33"/>
  <c r="G402" i="33"/>
  <c r="G379" i="33"/>
  <c r="G443" i="33"/>
  <c r="G420" i="33"/>
  <c r="G446" i="33"/>
  <c r="G521" i="33"/>
  <c r="H432" i="33"/>
  <c r="H496" i="33"/>
  <c r="C506" i="33"/>
  <c r="D513" i="33"/>
  <c r="E520" i="33"/>
  <c r="F493" i="33"/>
  <c r="I500" i="33"/>
  <c r="G437" i="33"/>
  <c r="G517" i="33"/>
  <c r="H436" i="33"/>
  <c r="H500" i="33"/>
  <c r="E508" i="33"/>
  <c r="F515" i="33"/>
  <c r="I488" i="33"/>
  <c r="J495" i="33"/>
  <c r="K502" i="33"/>
  <c r="G415" i="33"/>
  <c r="G510" i="33"/>
  <c r="H429" i="33"/>
  <c r="H493" i="33"/>
  <c r="J506" i="33"/>
  <c r="K513" i="33"/>
  <c r="L520" i="33"/>
  <c r="B494" i="33"/>
  <c r="C501" i="33"/>
  <c r="D419" i="33"/>
  <c r="G487" i="33"/>
  <c r="H406" i="33"/>
  <c r="H470" i="33"/>
  <c r="C504" i="33"/>
  <c r="D511" i="33"/>
  <c r="E518" i="33"/>
  <c r="F491" i="33"/>
  <c r="I498" i="33"/>
  <c r="J416" i="33"/>
  <c r="G480" i="33"/>
  <c r="H391" i="33"/>
  <c r="H455" i="33"/>
  <c r="H519" i="33"/>
  <c r="I509" i="33"/>
  <c r="J516" i="33"/>
  <c r="K489" i="33"/>
  <c r="L496" i="33"/>
  <c r="B415" i="33"/>
  <c r="H403" i="33"/>
  <c r="L510" i="33"/>
  <c r="D496" i="33"/>
  <c r="C421" i="33"/>
  <c r="K605" i="33"/>
  <c r="G585" i="33"/>
  <c r="B593" i="33"/>
  <c r="C580" i="33"/>
  <c r="G562" i="33"/>
  <c r="L564" i="33"/>
  <c r="K578" i="33"/>
  <c r="L575" i="33"/>
  <c r="D589" i="33"/>
  <c r="D605" i="33"/>
  <c r="F548" i="33"/>
  <c r="F550" i="33"/>
  <c r="G550" i="33"/>
  <c r="D538" i="33"/>
  <c r="B542" i="33"/>
  <c r="B533" i="33"/>
  <c r="F522" i="33"/>
  <c r="L529" i="33"/>
  <c r="L526" i="33"/>
  <c r="H527" i="33"/>
  <c r="D542" i="33"/>
  <c r="D533" i="33"/>
  <c r="G573" i="33"/>
  <c r="L609" i="33"/>
  <c r="I556" i="33"/>
  <c r="H602" i="33"/>
  <c r="D581" i="33"/>
  <c r="F555" i="33"/>
  <c r="B607" i="33"/>
  <c r="G591" i="33"/>
  <c r="I603" i="33"/>
  <c r="I567" i="33"/>
  <c r="E546" i="33"/>
  <c r="D545" i="33"/>
  <c r="L550" i="33"/>
  <c r="G543" i="33"/>
  <c r="H544" i="33"/>
  <c r="D523" i="33"/>
  <c r="F537" i="33"/>
  <c r="E531" i="33"/>
  <c r="F526" i="33"/>
  <c r="L534" i="33"/>
  <c r="G526" i="33"/>
  <c r="F523" i="33"/>
  <c r="J537" i="33"/>
  <c r="J530" i="33"/>
  <c r="F544" i="33"/>
  <c r="I539" i="33"/>
  <c r="I541" i="33"/>
  <c r="C529" i="33"/>
  <c r="I533" i="33"/>
  <c r="G424" i="33"/>
  <c r="G393" i="33"/>
  <c r="G457" i="33"/>
  <c r="G426" i="33"/>
  <c r="G403" i="33"/>
  <c r="G380" i="33"/>
  <c r="G444" i="33"/>
  <c r="G481" i="33"/>
  <c r="H392" i="33"/>
  <c r="H456" i="33"/>
  <c r="H520" i="33"/>
  <c r="K508" i="33"/>
  <c r="L515" i="33"/>
  <c r="B489" i="33"/>
  <c r="C496" i="33"/>
  <c r="D503" i="33"/>
  <c r="G477" i="33"/>
  <c r="H396" i="33"/>
  <c r="H460" i="33"/>
  <c r="F521" i="33"/>
  <c r="B511" i="33"/>
  <c r="C518" i="33"/>
  <c r="D491" i="33"/>
  <c r="E498" i="33"/>
  <c r="F416" i="33"/>
  <c r="G470" i="33"/>
  <c r="H389" i="33"/>
  <c r="H453" i="33"/>
  <c r="H517" i="33"/>
  <c r="E509" i="33"/>
  <c r="F516" i="33"/>
  <c r="I489" i="33"/>
  <c r="J496" i="33"/>
  <c r="K503" i="33"/>
  <c r="G421" i="33"/>
  <c r="G511" i="33"/>
  <c r="H430" i="33"/>
  <c r="H494" i="33"/>
  <c r="K506" i="33"/>
  <c r="L513" i="33"/>
  <c r="B487" i="33"/>
  <c r="C494" i="33"/>
  <c r="D501" i="33"/>
  <c r="G399" i="33"/>
  <c r="G504" i="33"/>
  <c r="H415" i="33"/>
  <c r="H479" i="33"/>
  <c r="C505" i="33"/>
  <c r="D512" i="33"/>
  <c r="E519" i="33"/>
  <c r="F492" i="33"/>
  <c r="I499" i="33"/>
  <c r="G390" i="33"/>
  <c r="H467" i="33"/>
  <c r="B518" i="33"/>
  <c r="E503" i="33"/>
  <c r="G590" i="33"/>
  <c r="I590" i="33"/>
  <c r="E604" i="33"/>
  <c r="D586" i="33"/>
  <c r="C570" i="33"/>
  <c r="K614" i="33"/>
  <c r="E557" i="33"/>
  <c r="J588" i="33"/>
  <c r="E563" i="33"/>
  <c r="J558" i="33"/>
  <c r="I552" i="33"/>
  <c r="C546" i="33"/>
  <c r="K551" i="33"/>
  <c r="H529" i="33"/>
  <c r="J525" i="33"/>
  <c r="C524" i="33"/>
  <c r="E538" i="33"/>
  <c r="C533" i="33"/>
  <c r="L530" i="33"/>
  <c r="J536" i="33"/>
  <c r="F527" i="33"/>
  <c r="E524" i="33"/>
  <c r="I538" i="33"/>
  <c r="F532" i="33"/>
  <c r="B523" i="33"/>
  <c r="E541" i="33"/>
  <c r="H528" i="33"/>
  <c r="F534" i="33"/>
  <c r="B538" i="33"/>
  <c r="G432" i="33"/>
  <c r="G401" i="33"/>
  <c r="G465" i="33"/>
  <c r="G434" i="33"/>
  <c r="G411" i="33"/>
  <c r="G388" i="33"/>
  <c r="G452" i="33"/>
  <c r="G489" i="33"/>
  <c r="H400" i="33"/>
  <c r="H464" i="33"/>
  <c r="B521" i="33"/>
  <c r="J509" i="33"/>
  <c r="K516" i="33"/>
  <c r="L489" i="33"/>
  <c r="B497" i="33"/>
  <c r="C415" i="33"/>
  <c r="G485" i="33"/>
  <c r="H404" i="33"/>
  <c r="H468" i="33"/>
  <c r="K504" i="33"/>
  <c r="L511" i="33"/>
  <c r="B519" i="33"/>
  <c r="C492" i="33"/>
  <c r="D499" i="33"/>
  <c r="E417" i="33"/>
  <c r="G478" i="33"/>
  <c r="H397" i="33"/>
  <c r="H461" i="33"/>
  <c r="I521" i="33"/>
  <c r="D510" i="33"/>
  <c r="E517" i="33"/>
  <c r="F490" i="33"/>
  <c r="I497" i="33"/>
  <c r="J415" i="33"/>
  <c r="G439" i="33"/>
  <c r="G519" i="33"/>
  <c r="H438" i="33"/>
  <c r="H502" i="33"/>
  <c r="J507" i="33"/>
  <c r="K514" i="33"/>
  <c r="L487" i="33"/>
  <c r="B495" i="33"/>
  <c r="C502" i="33"/>
  <c r="G422" i="33"/>
  <c r="G512" i="33"/>
  <c r="H423" i="33"/>
  <c r="H487" i="33"/>
  <c r="B506" i="33"/>
  <c r="C513" i="33"/>
  <c r="D520" i="33"/>
  <c r="E493" i="33"/>
  <c r="F500" i="33"/>
  <c r="G453" i="33"/>
  <c r="H490" i="33"/>
  <c r="C608" i="33"/>
  <c r="J563" i="33"/>
  <c r="C539" i="33"/>
  <c r="C534" i="33"/>
  <c r="G533" i="33"/>
  <c r="G441" i="33"/>
  <c r="G428" i="33"/>
  <c r="H504" i="33"/>
  <c r="E494" i="33"/>
  <c r="H444" i="33"/>
  <c r="F489" i="33"/>
  <c r="G518" i="33"/>
  <c r="J514" i="33"/>
  <c r="G375" i="33"/>
  <c r="B505" i="33"/>
  <c r="F499" i="33"/>
  <c r="H431" i="33"/>
  <c r="F510" i="33"/>
  <c r="J490" i="33"/>
  <c r="L415" i="33"/>
  <c r="F513" i="33"/>
  <c r="B418" i="33"/>
  <c r="E427" i="33"/>
  <c r="F434" i="33"/>
  <c r="I441" i="33"/>
  <c r="J448" i="33"/>
  <c r="K455" i="33"/>
  <c r="L462" i="33"/>
  <c r="G506" i="33"/>
  <c r="F504" i="33"/>
  <c r="D489" i="33"/>
  <c r="C418" i="33"/>
  <c r="J425" i="33"/>
  <c r="K432" i="33"/>
  <c r="L439" i="33"/>
  <c r="B447" i="33"/>
  <c r="C454" i="33"/>
  <c r="D461" i="33"/>
  <c r="G507" i="33"/>
  <c r="C521" i="33"/>
  <c r="E487" i="33"/>
  <c r="B417" i="33"/>
  <c r="L424" i="33"/>
  <c r="B432" i="33"/>
  <c r="C439" i="33"/>
  <c r="D446" i="33"/>
  <c r="E453" i="33"/>
  <c r="F460" i="33"/>
  <c r="G508" i="33"/>
  <c r="D521" i="33"/>
  <c r="F487" i="33"/>
  <c r="C417" i="33"/>
  <c r="B425" i="33"/>
  <c r="C432" i="33"/>
  <c r="D439" i="33"/>
  <c r="E446" i="33"/>
  <c r="F453" i="33"/>
  <c r="I460" i="33"/>
  <c r="G492" i="33"/>
  <c r="H505" i="33"/>
  <c r="D488" i="33"/>
  <c r="J417" i="33"/>
  <c r="D425" i="33"/>
  <c r="E432" i="33"/>
  <c r="F439" i="33"/>
  <c r="I446" i="33"/>
  <c r="J453" i="33"/>
  <c r="K460" i="33"/>
  <c r="G431" i="33"/>
  <c r="H465" i="33"/>
  <c r="K517" i="33"/>
  <c r="I502" i="33"/>
  <c r="I423" i="33"/>
  <c r="J430" i="33"/>
  <c r="K437" i="33"/>
  <c r="L444" i="33"/>
  <c r="B452" i="33"/>
  <c r="C459" i="33"/>
  <c r="D466" i="33"/>
  <c r="I424" i="33"/>
  <c r="B453" i="33"/>
  <c r="K469" i="33"/>
  <c r="L476" i="33"/>
  <c r="J555" i="33"/>
  <c r="L542" i="33"/>
  <c r="J522" i="33"/>
  <c r="K538" i="33"/>
  <c r="G449" i="33"/>
  <c r="G436" i="33"/>
  <c r="H512" i="33"/>
  <c r="D495" i="33"/>
  <c r="H452" i="33"/>
  <c r="E490" i="33"/>
  <c r="H381" i="33"/>
  <c r="I515" i="33"/>
  <c r="G398" i="33"/>
  <c r="L505" i="33"/>
  <c r="E500" i="33"/>
  <c r="H463" i="33"/>
  <c r="E511" i="33"/>
  <c r="I491" i="33"/>
  <c r="K416" i="33"/>
  <c r="B516" i="33"/>
  <c r="E419" i="33"/>
  <c r="D428" i="33"/>
  <c r="E435" i="33"/>
  <c r="F442" i="33"/>
  <c r="I449" i="33"/>
  <c r="J456" i="33"/>
  <c r="K463" i="33"/>
  <c r="H386" i="33"/>
  <c r="F506" i="33"/>
  <c r="K491" i="33"/>
  <c r="F419" i="33"/>
  <c r="I426" i="33"/>
  <c r="J433" i="33"/>
  <c r="K440" i="33"/>
  <c r="L447" i="33"/>
  <c r="B455" i="33"/>
  <c r="C462" i="33"/>
  <c r="H387" i="33"/>
  <c r="I504" i="33"/>
  <c r="E489" i="33"/>
  <c r="F418" i="33"/>
  <c r="K425" i="33"/>
  <c r="L432" i="33"/>
  <c r="B440" i="33"/>
  <c r="C447" i="33"/>
  <c r="D454" i="33"/>
  <c r="E461" i="33"/>
  <c r="H393" i="33"/>
  <c r="J504" i="33"/>
  <c r="B490" i="33"/>
  <c r="I418" i="33"/>
  <c r="L425" i="33"/>
  <c r="B433" i="33"/>
  <c r="C440" i="33"/>
  <c r="D447" i="33"/>
  <c r="E454" i="33"/>
  <c r="F461" i="33"/>
  <c r="G515" i="33"/>
  <c r="F505" i="33"/>
  <c r="D490" i="33"/>
  <c r="K418" i="33"/>
  <c r="C426" i="33"/>
  <c r="D433" i="33"/>
  <c r="E440" i="33"/>
  <c r="F447" i="33"/>
  <c r="I454" i="33"/>
  <c r="J461" i="33"/>
  <c r="G475" i="33"/>
  <c r="H483" i="33"/>
  <c r="K519" i="33"/>
  <c r="C416" i="33"/>
  <c r="F424" i="33"/>
  <c r="I431" i="33"/>
  <c r="J438" i="33"/>
  <c r="K445" i="33"/>
  <c r="L452" i="33"/>
  <c r="B460" i="33"/>
  <c r="G468" i="33"/>
  <c r="C428" i="33"/>
  <c r="I456" i="33"/>
  <c r="J470" i="33"/>
  <c r="K477" i="33"/>
  <c r="L484" i="33"/>
  <c r="K393" i="33"/>
  <c r="L400" i="33"/>
  <c r="H579" i="33"/>
  <c r="L533" i="33"/>
  <c r="F524" i="33"/>
  <c r="H543" i="33"/>
  <c r="G410" i="33"/>
  <c r="G463" i="33"/>
  <c r="B507" i="33"/>
  <c r="F501" i="33"/>
  <c r="H508" i="33"/>
  <c r="I496" i="33"/>
  <c r="H437" i="33"/>
  <c r="K487" i="33"/>
  <c r="G495" i="33"/>
  <c r="C512" i="33"/>
  <c r="I417" i="33"/>
  <c r="H471" i="33"/>
  <c r="B514" i="33"/>
  <c r="D494" i="33"/>
  <c r="G482" i="33"/>
  <c r="I520" i="33"/>
  <c r="B422" i="33"/>
  <c r="C429" i="33"/>
  <c r="D436" i="33"/>
  <c r="E443" i="33"/>
  <c r="F450" i="33"/>
  <c r="I457" i="33"/>
  <c r="J464" i="33"/>
  <c r="H409" i="33"/>
  <c r="B509" i="33"/>
  <c r="K493" i="33"/>
  <c r="E420" i="33"/>
  <c r="F427" i="33"/>
  <c r="I434" i="33"/>
  <c r="J441" i="33"/>
  <c r="K448" i="33"/>
  <c r="L455" i="33"/>
  <c r="B463" i="33"/>
  <c r="H410" i="33"/>
  <c r="C507" i="33"/>
  <c r="L491" i="33"/>
  <c r="I419" i="33"/>
  <c r="J426" i="33"/>
  <c r="K433" i="33"/>
  <c r="L440" i="33"/>
  <c r="B448" i="33"/>
  <c r="C455" i="33"/>
  <c r="D462" i="33"/>
  <c r="H411" i="33"/>
  <c r="D507" i="33"/>
  <c r="B492" i="33"/>
  <c r="J419" i="33"/>
  <c r="K426" i="33"/>
  <c r="L433" i="33"/>
  <c r="B441" i="33"/>
  <c r="C448" i="33"/>
  <c r="D455" i="33"/>
  <c r="E462" i="33"/>
  <c r="H377" i="33"/>
  <c r="B508" i="33"/>
  <c r="K492" i="33"/>
  <c r="L419" i="33"/>
  <c r="B427" i="33"/>
  <c r="C434" i="33"/>
  <c r="D441" i="33"/>
  <c r="E448" i="33"/>
  <c r="F455" i="33"/>
  <c r="I462" i="33"/>
  <c r="G498" i="33"/>
  <c r="H506" i="33"/>
  <c r="E488" i="33"/>
  <c r="K417" i="33"/>
  <c r="E425" i="33"/>
  <c r="F432" i="33"/>
  <c r="I439" i="33"/>
  <c r="J446" i="33"/>
  <c r="K453" i="33"/>
  <c r="L460" i="33"/>
  <c r="F617" i="33"/>
  <c r="D524" i="33"/>
  <c r="E527" i="33"/>
  <c r="F543" i="33"/>
  <c r="G418" i="33"/>
  <c r="G473" i="33"/>
  <c r="L507" i="33"/>
  <c r="E502" i="33"/>
  <c r="H516" i="33"/>
  <c r="F497" i="33"/>
  <c r="H445" i="33"/>
  <c r="J488" i="33"/>
  <c r="G503" i="33"/>
  <c r="B513" i="33"/>
  <c r="G381" i="33"/>
  <c r="H495" i="33"/>
  <c r="L514" i="33"/>
  <c r="C495" i="33"/>
  <c r="G500" i="33"/>
  <c r="C489" i="33"/>
  <c r="L422" i="33"/>
  <c r="B430" i="33"/>
  <c r="C437" i="33"/>
  <c r="D444" i="33"/>
  <c r="E451" i="33"/>
  <c r="F458" i="33"/>
  <c r="I465" i="33"/>
  <c r="H427" i="33"/>
  <c r="I511" i="33"/>
  <c r="E496" i="33"/>
  <c r="D421" i="33"/>
  <c r="E428" i="33"/>
  <c r="F435" i="33"/>
  <c r="I442" i="33"/>
  <c r="J449" i="33"/>
  <c r="K456" i="33"/>
  <c r="L463" i="33"/>
  <c r="H433" i="33"/>
  <c r="C509" i="33"/>
  <c r="F494" i="33"/>
  <c r="F420" i="33"/>
  <c r="I427" i="33"/>
  <c r="J434" i="33"/>
  <c r="K441" i="33"/>
  <c r="L448" i="33"/>
  <c r="B456" i="33"/>
  <c r="C463" i="33"/>
  <c r="H434" i="33"/>
  <c r="K509" i="33"/>
  <c r="I494" i="33"/>
  <c r="I420" i="33"/>
  <c r="J427" i="33"/>
  <c r="K434" i="33"/>
  <c r="L441" i="33"/>
  <c r="B449" i="33"/>
  <c r="C456" i="33"/>
  <c r="D463" i="33"/>
  <c r="H395" i="33"/>
  <c r="B510" i="33"/>
  <c r="E495" i="33"/>
  <c r="K420" i="33"/>
  <c r="L427" i="33"/>
  <c r="B435" i="33"/>
  <c r="C442" i="33"/>
  <c r="D449" i="33"/>
  <c r="E456" i="33"/>
  <c r="F463" i="33"/>
  <c r="G516" i="33"/>
  <c r="I505" i="33"/>
  <c r="L490" i="33"/>
  <c r="L418" i="33"/>
  <c r="D426" i="33"/>
  <c r="E433" i="33"/>
  <c r="F440" i="33"/>
  <c r="I447" i="33"/>
  <c r="J454" i="33"/>
  <c r="K461" i="33"/>
  <c r="K510" i="33"/>
  <c r="D435" i="33"/>
  <c r="J463" i="33"/>
  <c r="I554" i="33"/>
  <c r="E549" i="33"/>
  <c r="E534" i="33"/>
  <c r="B530" i="33"/>
  <c r="K523" i="33"/>
  <c r="G408" i="33"/>
  <c r="G387" i="33"/>
  <c r="H376" i="33"/>
  <c r="C514" i="33"/>
  <c r="G455" i="33"/>
  <c r="D509" i="33"/>
  <c r="J503" i="33"/>
  <c r="H501" i="33"/>
  <c r="L494" i="33"/>
  <c r="H414" i="33"/>
  <c r="D519" i="33"/>
  <c r="G488" i="33"/>
  <c r="K521" i="33"/>
  <c r="I517" i="33"/>
  <c r="K497" i="33"/>
  <c r="H426" i="33"/>
  <c r="C491" i="33"/>
  <c r="K423" i="33"/>
  <c r="L430" i="33"/>
  <c r="B438" i="33"/>
  <c r="C445" i="33"/>
  <c r="D452" i="33"/>
  <c r="E459" i="33"/>
  <c r="F466" i="33"/>
  <c r="H450" i="33"/>
  <c r="I513" i="33"/>
  <c r="L498" i="33"/>
  <c r="C422" i="33"/>
  <c r="D429" i="33"/>
  <c r="E436" i="33"/>
  <c r="F443" i="33"/>
  <c r="I450" i="33"/>
  <c r="J457" i="33"/>
  <c r="K464" i="33"/>
  <c r="H451" i="33"/>
  <c r="J511" i="33"/>
  <c r="F496" i="33"/>
  <c r="E421" i="33"/>
  <c r="F428" i="33"/>
  <c r="I435" i="33"/>
  <c r="J442" i="33"/>
  <c r="K449" i="33"/>
  <c r="L456" i="33"/>
  <c r="B464" i="33"/>
  <c r="H457" i="33"/>
  <c r="K511" i="33"/>
  <c r="C497" i="33"/>
  <c r="F421" i="33"/>
  <c r="I428" i="33"/>
  <c r="J435" i="33"/>
  <c r="K442" i="33"/>
  <c r="L449" i="33"/>
  <c r="B457" i="33"/>
  <c r="C464" i="33"/>
  <c r="H418" i="33"/>
  <c r="I512" i="33"/>
  <c r="E497" i="33"/>
  <c r="J421" i="33"/>
  <c r="K428" i="33"/>
  <c r="L435" i="33"/>
  <c r="B443" i="33"/>
  <c r="C450" i="33"/>
  <c r="D457" i="33"/>
  <c r="E464" i="33"/>
  <c r="H378" i="33"/>
  <c r="C508" i="33"/>
  <c r="L492" i="33"/>
  <c r="B420" i="33"/>
  <c r="C427" i="33"/>
  <c r="D434" i="33"/>
  <c r="E441" i="33"/>
  <c r="F448" i="33"/>
  <c r="I455" i="33"/>
  <c r="J462" i="33"/>
  <c r="F520" i="33"/>
  <c r="K438" i="33"/>
  <c r="L465" i="33"/>
  <c r="E473" i="33"/>
  <c r="F480" i="33"/>
  <c r="E389" i="33"/>
  <c r="K600" i="33"/>
  <c r="E551" i="33"/>
  <c r="J528" i="33"/>
  <c r="K529" i="33"/>
  <c r="L523" i="33"/>
  <c r="G416" i="33"/>
  <c r="G395" i="33"/>
  <c r="H384" i="33"/>
  <c r="B515" i="33"/>
  <c r="G469" i="33"/>
  <c r="C510" i="33"/>
  <c r="I415" i="33"/>
  <c r="H509" i="33"/>
  <c r="K495" i="33"/>
  <c r="H422" i="33"/>
  <c r="C520" i="33"/>
  <c r="G496" i="33"/>
  <c r="D504" i="33"/>
  <c r="F518" i="33"/>
  <c r="J498" i="33"/>
  <c r="H449" i="33"/>
  <c r="D498" i="33"/>
  <c r="J424" i="33"/>
  <c r="K431" i="33"/>
  <c r="L438" i="33"/>
  <c r="B446" i="33"/>
  <c r="C453" i="33"/>
  <c r="D460" i="33"/>
  <c r="G406" i="33"/>
  <c r="H473" i="33"/>
  <c r="C516" i="33"/>
  <c r="L500" i="33"/>
  <c r="B423" i="33"/>
  <c r="C430" i="33"/>
  <c r="D437" i="33"/>
  <c r="E444" i="33"/>
  <c r="F451" i="33"/>
  <c r="I458" i="33"/>
  <c r="G407" i="33"/>
  <c r="H474" i="33"/>
  <c r="D514" i="33"/>
  <c r="B499" i="33"/>
  <c r="D422" i="33"/>
  <c r="E429" i="33"/>
  <c r="F436" i="33"/>
  <c r="I443" i="33"/>
  <c r="J450" i="33"/>
  <c r="K457" i="33"/>
  <c r="G413" i="33"/>
  <c r="H475" i="33"/>
  <c r="E514" i="33"/>
  <c r="C499" i="33"/>
  <c r="E422" i="33"/>
  <c r="F429" i="33"/>
  <c r="I436" i="33"/>
  <c r="J443" i="33"/>
  <c r="K450" i="33"/>
  <c r="L457" i="33"/>
  <c r="B465" i="33"/>
  <c r="H441" i="33"/>
  <c r="C515" i="33"/>
  <c r="L499" i="33"/>
  <c r="I422" i="33"/>
  <c r="J429" i="33"/>
  <c r="K436" i="33"/>
  <c r="L443" i="33"/>
  <c r="B451" i="33"/>
  <c r="C458" i="33"/>
  <c r="D465" i="33"/>
  <c r="H401" i="33"/>
  <c r="J510" i="33"/>
  <c r="F495" i="33"/>
  <c r="L420" i="33"/>
  <c r="B428" i="33"/>
  <c r="E561" i="33"/>
  <c r="H551" i="33"/>
  <c r="E544" i="33"/>
  <c r="I531" i="33"/>
  <c r="G377" i="33"/>
  <c r="G451" i="33"/>
  <c r="H440" i="33"/>
  <c r="D487" i="33"/>
  <c r="H380" i="33"/>
  <c r="E516" i="33"/>
  <c r="G438" i="33"/>
  <c r="I507" i="33"/>
  <c r="B502" i="33"/>
  <c r="H478" i="33"/>
  <c r="E492" i="33"/>
  <c r="H399" i="33"/>
  <c r="L506" i="33"/>
  <c r="C487" i="33"/>
  <c r="E501" i="33"/>
  <c r="H513" i="33"/>
  <c r="K500" i="33"/>
  <c r="I425" i="33"/>
  <c r="J432" i="33"/>
  <c r="K439" i="33"/>
  <c r="L446" i="33"/>
  <c r="B454" i="33"/>
  <c r="C461" i="33"/>
  <c r="G454" i="33"/>
  <c r="H491" i="33"/>
  <c r="J518" i="33"/>
  <c r="F503" i="33"/>
  <c r="L423" i="33"/>
  <c r="B431" i="33"/>
  <c r="C438" i="33"/>
  <c r="D445" i="33"/>
  <c r="E452" i="33"/>
  <c r="F459" i="33"/>
  <c r="G466" i="33"/>
  <c r="H497" i="33"/>
  <c r="D516" i="33"/>
  <c r="I501" i="33"/>
  <c r="C423" i="33"/>
  <c r="D430" i="33"/>
  <c r="E437" i="33"/>
  <c r="F444" i="33"/>
  <c r="I451" i="33"/>
  <c r="J458" i="33"/>
  <c r="G467" i="33"/>
  <c r="H498" i="33"/>
  <c r="L516" i="33"/>
  <c r="J501" i="33"/>
  <c r="D423" i="33"/>
  <c r="E430" i="33"/>
  <c r="F437" i="33"/>
  <c r="I444" i="33"/>
  <c r="J451" i="33"/>
  <c r="K458" i="33"/>
  <c r="G430" i="33"/>
  <c r="H459" i="33"/>
  <c r="C517" i="33"/>
  <c r="F502" i="33"/>
  <c r="F423" i="33"/>
  <c r="I430" i="33"/>
  <c r="J437" i="33"/>
  <c r="K444" i="33"/>
  <c r="L451" i="33"/>
  <c r="B459" i="33"/>
  <c r="C466" i="33"/>
  <c r="H419" i="33"/>
  <c r="J512" i="33"/>
  <c r="B498" i="33"/>
  <c r="K421" i="33"/>
  <c r="L428" i="33"/>
  <c r="B436" i="33"/>
  <c r="C443" i="33"/>
  <c r="D450" i="33"/>
  <c r="E457" i="33"/>
  <c r="F464" i="33"/>
  <c r="D416" i="33"/>
  <c r="L445" i="33"/>
  <c r="B468" i="33"/>
  <c r="L590" i="33"/>
  <c r="C598" i="33"/>
  <c r="C543" i="33"/>
  <c r="F541" i="33"/>
  <c r="G385" i="33"/>
  <c r="G459" i="33"/>
  <c r="H448" i="33"/>
  <c r="C488" i="33"/>
  <c r="H388" i="33"/>
  <c r="D517" i="33"/>
  <c r="G460" i="33"/>
  <c r="F508" i="33"/>
  <c r="L502" i="33"/>
  <c r="H486" i="33"/>
  <c r="D493" i="33"/>
  <c r="H407" i="33"/>
  <c r="K507" i="33"/>
  <c r="B488" i="33"/>
  <c r="D502" i="33"/>
  <c r="E506" i="33"/>
  <c r="E416" i="33"/>
  <c r="F426" i="33"/>
  <c r="I433" i="33"/>
  <c r="J440" i="33"/>
  <c r="K447" i="33"/>
  <c r="L454" i="33"/>
  <c r="B462" i="33"/>
  <c r="G483" i="33"/>
  <c r="H514" i="33"/>
  <c r="J520" i="33"/>
  <c r="L416" i="33"/>
  <c r="K424" i="33"/>
  <c r="L431" i="33"/>
  <c r="B439" i="33"/>
  <c r="C446" i="33"/>
  <c r="D453" i="33"/>
  <c r="E460" i="33"/>
  <c r="G484" i="33"/>
  <c r="H515" i="33"/>
  <c r="K518" i="33"/>
  <c r="I503" i="33"/>
  <c r="B424" i="33"/>
  <c r="C431" i="33"/>
  <c r="D438" i="33"/>
  <c r="E445" i="33"/>
  <c r="F452" i="33"/>
  <c r="I459" i="33"/>
  <c r="G490" i="33"/>
  <c r="H521" i="33"/>
  <c r="L518" i="33"/>
  <c r="D415" i="33"/>
  <c r="C424" i="33"/>
  <c r="D431" i="33"/>
  <c r="E438" i="33"/>
  <c r="F445" i="33"/>
  <c r="I452" i="33"/>
  <c r="J459" i="33"/>
  <c r="G474" i="33"/>
  <c r="H482" i="33"/>
  <c r="J519" i="33"/>
  <c r="F415" i="33"/>
  <c r="E424" i="33"/>
  <c r="F431" i="33"/>
  <c r="I438" i="33"/>
  <c r="J445" i="33"/>
  <c r="K452" i="33"/>
  <c r="L459" i="33"/>
  <c r="G383" i="33"/>
  <c r="H442" i="33"/>
  <c r="D515" i="33"/>
  <c r="B500" i="33"/>
  <c r="J422" i="33"/>
  <c r="K429" i="33"/>
  <c r="L436" i="33"/>
  <c r="B444" i="33"/>
  <c r="C451" i="33"/>
  <c r="D458" i="33"/>
  <c r="E465" i="33"/>
  <c r="D442" i="33"/>
  <c r="E442" i="33"/>
  <c r="C475" i="33"/>
  <c r="K485" i="33"/>
  <c r="F396" i="33"/>
  <c r="F404" i="33"/>
  <c r="I411" i="33"/>
  <c r="J378" i="33"/>
  <c r="K385" i="33"/>
  <c r="C472" i="33"/>
  <c r="D403" i="33"/>
  <c r="G476" i="33"/>
  <c r="J428" i="33"/>
  <c r="C457" i="33"/>
  <c r="K470" i="33"/>
  <c r="L477" i="33"/>
  <c r="B485" i="33"/>
  <c r="L393" i="33"/>
  <c r="B401" i="33"/>
  <c r="C408" i="33"/>
  <c r="D375" i="33"/>
  <c r="E382" i="33"/>
  <c r="H489" i="33"/>
  <c r="K482" i="33"/>
  <c r="K382" i="33"/>
  <c r="L421" i="33"/>
  <c r="E450" i="33"/>
  <c r="C469" i="33"/>
  <c r="D476" i="33"/>
  <c r="E483" i="33"/>
  <c r="D392" i="33"/>
  <c r="E399" i="33"/>
  <c r="F406" i="33"/>
  <c r="I413" i="33"/>
  <c r="J380" i="33"/>
  <c r="K387" i="33"/>
  <c r="F485" i="33"/>
  <c r="J383" i="33"/>
  <c r="J418" i="33"/>
  <c r="E447" i="33"/>
  <c r="E468" i="33"/>
  <c r="F475" i="33"/>
  <c r="I482" i="33"/>
  <c r="E392" i="33"/>
  <c r="F399" i="33"/>
  <c r="I406" i="33"/>
  <c r="J413" i="33"/>
  <c r="K380" i="33"/>
  <c r="L387" i="33"/>
  <c r="L473" i="33"/>
  <c r="I376" i="33"/>
  <c r="B491" i="33"/>
  <c r="I440" i="33"/>
  <c r="J466" i="33"/>
  <c r="K473" i="33"/>
  <c r="L480" i="33"/>
  <c r="J390" i="33"/>
  <c r="K397" i="33"/>
  <c r="L404" i="33"/>
  <c r="B412" i="33"/>
  <c r="C379" i="33"/>
  <c r="D386" i="33"/>
  <c r="K451" i="33"/>
  <c r="K398" i="33"/>
  <c r="H417" i="33"/>
  <c r="J423" i="33"/>
  <c r="C452" i="33"/>
  <c r="I469" i="33"/>
  <c r="J476" i="33"/>
  <c r="K483" i="33"/>
  <c r="J392" i="33"/>
  <c r="K399" i="33"/>
  <c r="L406" i="33"/>
  <c r="B414" i="33"/>
  <c r="C381" i="33"/>
  <c r="D388" i="33"/>
  <c r="J420" i="33"/>
  <c r="C449" i="33"/>
  <c r="K468" i="33"/>
  <c r="L475" i="33"/>
  <c r="B483" i="33"/>
  <c r="L391" i="33"/>
  <c r="B399" i="33"/>
  <c r="C406" i="33"/>
  <c r="D413" i="33"/>
  <c r="E449" i="33"/>
  <c r="F449" i="33"/>
  <c r="B476" i="33"/>
  <c r="J486" i="33"/>
  <c r="E397" i="33"/>
  <c r="E405" i="33"/>
  <c r="F412" i="33"/>
  <c r="I379" i="33"/>
  <c r="J386" i="33"/>
  <c r="K474" i="33"/>
  <c r="J407" i="33"/>
  <c r="H443" i="33"/>
  <c r="D432" i="33"/>
  <c r="J460" i="33"/>
  <c r="J471" i="33"/>
  <c r="K478" i="33"/>
  <c r="L485" i="33"/>
  <c r="K394" i="33"/>
  <c r="L401" i="33"/>
  <c r="B409" i="33"/>
  <c r="C376" i="33"/>
  <c r="D383" i="33"/>
  <c r="B517" i="33"/>
  <c r="L389" i="33"/>
  <c r="D387" i="33"/>
  <c r="F425" i="33"/>
  <c r="L453" i="33"/>
  <c r="B470" i="33"/>
  <c r="C477" i="33"/>
  <c r="D484" i="33"/>
  <c r="C393" i="33"/>
  <c r="D400" i="33"/>
  <c r="E407" i="33"/>
  <c r="F414" i="33"/>
  <c r="I381" i="33"/>
  <c r="J388" i="33"/>
  <c r="J391" i="33"/>
  <c r="G499" i="33"/>
  <c r="F422" i="33"/>
  <c r="L450" i="33"/>
  <c r="D469" i="33"/>
  <c r="E476" i="33"/>
  <c r="F483" i="33"/>
  <c r="D393" i="33"/>
  <c r="E400" i="33"/>
  <c r="F407" i="33"/>
  <c r="I414" i="33"/>
  <c r="J381" i="33"/>
  <c r="K388" i="33"/>
  <c r="D479" i="33"/>
  <c r="L381" i="33"/>
  <c r="J500" i="33"/>
  <c r="C444" i="33"/>
  <c r="I467" i="33"/>
  <c r="J474" i="33"/>
  <c r="K481" i="33"/>
  <c r="I391" i="33"/>
  <c r="J398" i="33"/>
  <c r="K405" i="33"/>
  <c r="L412" i="33"/>
  <c r="B380" i="33"/>
  <c r="C387" i="33"/>
  <c r="K466" i="33"/>
  <c r="E402" i="33"/>
  <c r="H499" i="33"/>
  <c r="D427" i="33"/>
  <c r="J455" i="33"/>
  <c r="F470" i="33"/>
  <c r="I477" i="33"/>
  <c r="J484" i="33"/>
  <c r="I393" i="33"/>
  <c r="J400" i="33"/>
  <c r="K407" i="33"/>
  <c r="L414" i="33"/>
  <c r="B382" i="33"/>
  <c r="G447" i="33"/>
  <c r="D424" i="33"/>
  <c r="J452" i="33"/>
  <c r="J469" i="33"/>
  <c r="K476" i="33"/>
  <c r="L483" i="33"/>
  <c r="K392" i="33"/>
  <c r="L399" i="33"/>
  <c r="B407" i="33"/>
  <c r="C414" i="33"/>
  <c r="D381" i="33"/>
  <c r="F456" i="33"/>
  <c r="C460" i="33"/>
  <c r="J478" i="33"/>
  <c r="D390" i="33"/>
  <c r="D398" i="33"/>
  <c r="D406" i="33"/>
  <c r="E413" i="33"/>
  <c r="F380" i="33"/>
  <c r="I387" i="33"/>
  <c r="E478" i="33"/>
  <c r="D411" i="33"/>
  <c r="F512" i="33"/>
  <c r="K435" i="33"/>
  <c r="D464" i="33"/>
  <c r="I472" i="33"/>
  <c r="J479" i="33"/>
  <c r="K486" i="33"/>
  <c r="J395" i="33"/>
  <c r="K402" i="33"/>
  <c r="L409" i="33"/>
  <c r="B377" i="33"/>
  <c r="C384" i="33"/>
  <c r="L426" i="33"/>
  <c r="D395" i="33"/>
  <c r="G491" i="33"/>
  <c r="B429" i="33"/>
  <c r="F457" i="33"/>
  <c r="L470" i="33"/>
  <c r="B478" i="33"/>
  <c r="C485" i="33"/>
  <c r="B394" i="33"/>
  <c r="C401" i="33"/>
  <c r="D408" i="33"/>
  <c r="E375" i="33"/>
  <c r="F382" i="33"/>
  <c r="J492" i="33"/>
  <c r="C396" i="33"/>
  <c r="H379" i="33"/>
  <c r="B426" i="33"/>
  <c r="F454" i="33"/>
  <c r="C470" i="33"/>
  <c r="D477" i="33"/>
  <c r="E484" i="33"/>
  <c r="C394" i="33"/>
  <c r="D401" i="33"/>
  <c r="E408" i="33"/>
  <c r="F375" i="33"/>
  <c r="I382" i="33"/>
  <c r="H402" i="33"/>
  <c r="J483" i="33"/>
  <c r="E386" i="33"/>
  <c r="B419" i="33"/>
  <c r="J447" i="33"/>
  <c r="F468" i="33"/>
  <c r="I475" i="33"/>
  <c r="J482" i="33"/>
  <c r="F392" i="33"/>
  <c r="I399" i="33"/>
  <c r="J406" i="33"/>
  <c r="K413" i="33"/>
  <c r="L380" i="33"/>
  <c r="B388" i="33"/>
  <c r="D471" i="33"/>
  <c r="K406" i="33"/>
  <c r="E521" i="33"/>
  <c r="K430" i="33"/>
  <c r="D459" i="33"/>
  <c r="E471" i="33"/>
  <c r="F478" i="33"/>
  <c r="I485" i="33"/>
  <c r="F394" i="33"/>
  <c r="I401" i="33"/>
  <c r="J408" i="33"/>
  <c r="K375" i="33"/>
  <c r="L382" i="33"/>
  <c r="H425" i="33"/>
  <c r="K427" i="33"/>
  <c r="D456" i="33"/>
  <c r="I470" i="33"/>
  <c r="J477" i="33"/>
  <c r="K484" i="33"/>
  <c r="J393" i="33"/>
  <c r="K400" i="33"/>
  <c r="L407" i="33"/>
  <c r="I463" i="33"/>
  <c r="C467" i="33"/>
  <c r="I479" i="33"/>
  <c r="C391" i="33"/>
  <c r="C399" i="33"/>
  <c r="C407" i="33"/>
  <c r="D414" i="33"/>
  <c r="E381" i="33"/>
  <c r="F388" i="33"/>
  <c r="L481" i="33"/>
  <c r="L413" i="33"/>
  <c r="I487" i="33"/>
  <c r="E439" i="33"/>
  <c r="B466" i="33"/>
  <c r="F473" i="33"/>
  <c r="I480" i="33"/>
  <c r="F389" i="33"/>
  <c r="I396" i="33"/>
  <c r="J403" i="33"/>
  <c r="K410" i="33"/>
  <c r="L377" i="33"/>
  <c r="B385" i="33"/>
  <c r="I437" i="33"/>
  <c r="J399" i="33"/>
  <c r="H458" i="33"/>
  <c r="I432" i="33"/>
  <c r="B461" i="33"/>
  <c r="K471" i="33"/>
  <c r="L478" i="33"/>
  <c r="B486" i="33"/>
  <c r="L394" i="33"/>
  <c r="B402" i="33"/>
  <c r="C409" i="33"/>
  <c r="D376" i="33"/>
  <c r="E383" i="33"/>
  <c r="J444" i="33"/>
  <c r="I400" i="33"/>
  <c r="H466" i="33"/>
  <c r="I429" i="33"/>
  <c r="B458" i="33"/>
  <c r="B471" i="33"/>
  <c r="C478" i="33"/>
  <c r="D485" i="33"/>
  <c r="B395" i="33"/>
  <c r="C402" i="33"/>
  <c r="D409" i="33"/>
  <c r="E376" i="33"/>
  <c r="F383" i="33"/>
  <c r="K419" i="33"/>
  <c r="I392" i="33"/>
  <c r="G514" i="33"/>
  <c r="K422" i="33"/>
  <c r="D451" i="33"/>
  <c r="E469" i="33"/>
  <c r="F476" i="33"/>
  <c r="I483" i="33"/>
  <c r="E393" i="33"/>
  <c r="F400" i="33"/>
  <c r="I407" i="33"/>
  <c r="J414" i="33"/>
  <c r="K381" i="33"/>
  <c r="L388" i="33"/>
  <c r="J475" i="33"/>
  <c r="C412" i="33"/>
  <c r="D508" i="33"/>
  <c r="E434" i="33"/>
  <c r="K462" i="33"/>
  <c r="D472" i="33"/>
  <c r="E479" i="33"/>
  <c r="F486" i="33"/>
  <c r="E395" i="33"/>
  <c r="F402" i="33"/>
  <c r="I409" i="33"/>
  <c r="J376" i="33"/>
  <c r="K383" i="33"/>
  <c r="H507" i="33"/>
  <c r="H435" i="33"/>
  <c r="L468" i="33"/>
  <c r="E481" i="33"/>
  <c r="B392" i="33"/>
  <c r="B400" i="33"/>
  <c r="B408" i="33"/>
  <c r="C375" i="33"/>
  <c r="D382" i="33"/>
  <c r="K501" i="33"/>
  <c r="E486" i="33"/>
  <c r="F377" i="33"/>
  <c r="D497" i="33"/>
  <c r="L442" i="33"/>
  <c r="D467" i="33"/>
  <c r="E474" i="33"/>
  <c r="F481" i="33"/>
  <c r="E390" i="33"/>
  <c r="F397" i="33"/>
  <c r="I404" i="33"/>
  <c r="J411" i="33"/>
  <c r="K378" i="33"/>
  <c r="L385" i="33"/>
  <c r="E455" i="33"/>
  <c r="C404" i="33"/>
  <c r="E513" i="33"/>
  <c r="C436" i="33"/>
  <c r="I464" i="33"/>
  <c r="J472" i="33"/>
  <c r="K479" i="33"/>
  <c r="L486" i="33"/>
  <c r="K395" i="33"/>
  <c r="L402" i="33"/>
  <c r="B410" i="33"/>
  <c r="C377" i="33"/>
  <c r="D384" i="33"/>
  <c r="F462" i="33"/>
  <c r="B405" i="33"/>
  <c r="E505" i="33"/>
  <c r="C433" i="33"/>
  <c r="I461" i="33"/>
  <c r="L471" i="33"/>
  <c r="B479" i="33"/>
  <c r="C486" i="33"/>
  <c r="L395" i="33"/>
  <c r="B403" i="33"/>
  <c r="C410" i="33"/>
  <c r="D377" i="33"/>
  <c r="E384" i="33"/>
  <c r="F430" i="33"/>
  <c r="B397" i="33"/>
  <c r="H394" i="33"/>
  <c r="E426" i="33"/>
  <c r="K454" i="33"/>
  <c r="D470" i="33"/>
  <c r="E477" i="33"/>
  <c r="F484" i="33"/>
  <c r="D394" i="33"/>
  <c r="E401" i="33"/>
  <c r="F408" i="33"/>
  <c r="I375" i="33"/>
  <c r="J382" i="33"/>
  <c r="G389" i="33"/>
  <c r="C480" i="33"/>
  <c r="J375" i="33"/>
  <c r="L517" i="33"/>
  <c r="L437" i="33"/>
  <c r="J465" i="33"/>
  <c r="C473" i="33"/>
  <c r="D480" i="33"/>
  <c r="I495" i="33"/>
  <c r="I471" i="33"/>
  <c r="D482" i="33"/>
  <c r="L392" i="33"/>
  <c r="K401" i="33"/>
  <c r="L408" i="33"/>
  <c r="B376" i="33"/>
  <c r="C383" i="33"/>
  <c r="C441" i="33"/>
  <c r="B389" i="33"/>
  <c r="B381" i="33"/>
  <c r="D417" i="33"/>
  <c r="F446" i="33"/>
  <c r="C468" i="33"/>
  <c r="D475" i="33"/>
  <c r="E482" i="33"/>
  <c r="D391" i="33"/>
  <c r="E398" i="33"/>
  <c r="F405" i="33"/>
  <c r="I412" i="33"/>
  <c r="J379" i="33"/>
  <c r="K386" i="33"/>
  <c r="J467" i="33"/>
  <c r="I408" i="33"/>
  <c r="F488" i="33"/>
  <c r="J439" i="33"/>
  <c r="E466" i="33"/>
  <c r="I473" i="33"/>
  <c r="J480" i="33"/>
  <c r="I389" i="33"/>
  <c r="J396" i="33"/>
  <c r="K403" i="33"/>
  <c r="L410" i="33"/>
  <c r="B378" i="33"/>
  <c r="C385" i="33"/>
  <c r="E470" i="33"/>
  <c r="F409" i="33"/>
  <c r="F514" i="33"/>
  <c r="J436" i="33"/>
  <c r="L464" i="33"/>
  <c r="K472" i="33"/>
  <c r="L479" i="33"/>
  <c r="J389" i="33"/>
  <c r="K396" i="33"/>
  <c r="L403" i="33"/>
  <c r="B411" i="33"/>
  <c r="C378" i="33"/>
  <c r="D385" i="33"/>
  <c r="D448" i="33"/>
  <c r="F401" i="33"/>
  <c r="H481" i="33"/>
  <c r="L429" i="33"/>
  <c r="E458" i="33"/>
  <c r="C471" i="33"/>
  <c r="D478" i="33"/>
  <c r="E485" i="33"/>
  <c r="C395" i="33"/>
  <c r="D402" i="33"/>
  <c r="E409" i="33"/>
  <c r="F376" i="33"/>
  <c r="I383" i="33"/>
  <c r="E507" i="33"/>
  <c r="I484" i="33"/>
  <c r="C380" i="33"/>
  <c r="I493" i="33"/>
  <c r="F441" i="33"/>
  <c r="L466" i="33"/>
  <c r="B474" i="33"/>
  <c r="C481" i="33"/>
  <c r="B421" i="33"/>
  <c r="F472" i="33"/>
  <c r="C483" i="33"/>
  <c r="J394" i="33"/>
  <c r="J402" i="33"/>
  <c r="K409" i="33"/>
  <c r="L376" i="33"/>
  <c r="B384" i="33"/>
  <c r="L458" i="33"/>
  <c r="F393" i="33"/>
  <c r="I384" i="33"/>
  <c r="I421" i="33"/>
  <c r="B450" i="33"/>
  <c r="B469" i="33"/>
  <c r="C476" i="33"/>
  <c r="D483" i="33"/>
  <c r="C392" i="33"/>
  <c r="D399" i="33"/>
  <c r="E406" i="33"/>
  <c r="F413" i="33"/>
  <c r="I380" i="33"/>
  <c r="J387" i="33"/>
  <c r="B473" i="33"/>
  <c r="B413" i="33"/>
  <c r="C498" i="33"/>
  <c r="D443" i="33"/>
  <c r="E467" i="33"/>
  <c r="F474" i="33"/>
  <c r="I481" i="33"/>
  <c r="F390" i="33"/>
  <c r="I397" i="33"/>
  <c r="J404" i="33"/>
  <c r="K411" i="33"/>
  <c r="L378" i="33"/>
  <c r="B386" i="33"/>
  <c r="I476" i="33"/>
  <c r="K414" i="33"/>
  <c r="C490" i="33"/>
  <c r="D440" i="33"/>
  <c r="I466" i="33"/>
  <c r="J473" i="33"/>
  <c r="K480" i="33"/>
  <c r="I390" i="33"/>
  <c r="J397" i="33"/>
  <c r="K404" i="33"/>
  <c r="L411" i="33"/>
  <c r="B379" i="33"/>
  <c r="C386" i="33"/>
  <c r="F465" i="33"/>
  <c r="L405" i="33"/>
  <c r="D506" i="33"/>
  <c r="F433" i="33"/>
  <c r="L461" i="33"/>
  <c r="B472" i="33"/>
  <c r="C479" i="33"/>
  <c r="D486" i="33"/>
  <c r="B396" i="33"/>
  <c r="C403" i="33"/>
  <c r="D410" i="33"/>
  <c r="E377" i="33"/>
  <c r="F384" i="33"/>
  <c r="E423" i="33"/>
  <c r="K390" i="33"/>
  <c r="F385" i="33"/>
  <c r="J502" i="33"/>
  <c r="B445" i="33"/>
  <c r="K467" i="33"/>
  <c r="L474" i="33"/>
  <c r="B482" i="33"/>
  <c r="L390" i="33"/>
  <c r="B398" i="33"/>
  <c r="C405" i="33"/>
  <c r="D412" i="33"/>
  <c r="E379" i="33"/>
  <c r="F386" i="33"/>
  <c r="C435" i="33"/>
  <c r="J431" i="33"/>
  <c r="D474" i="33"/>
  <c r="B484" i="33"/>
  <c r="I395" i="33"/>
  <c r="I403" i="33"/>
  <c r="J410" i="33"/>
  <c r="K377" i="33"/>
  <c r="L384" i="33"/>
  <c r="I468" i="33"/>
  <c r="L397" i="33"/>
  <c r="C388" i="33"/>
  <c r="C425" i="33"/>
  <c r="I453" i="33"/>
  <c r="L469" i="33"/>
  <c r="B477" i="33"/>
  <c r="C484" i="33"/>
  <c r="B393" i="33"/>
  <c r="C400" i="33"/>
  <c r="D407" i="33"/>
  <c r="E414" i="33"/>
  <c r="F381" i="33"/>
  <c r="I388" i="33"/>
  <c r="F477" i="33"/>
  <c r="E378" i="33"/>
  <c r="L417" i="33"/>
  <c r="K446" i="33"/>
  <c r="D468" i="33"/>
  <c r="E475" i="33"/>
  <c r="F482" i="33"/>
  <c r="E391" i="33"/>
  <c r="F398" i="33"/>
  <c r="I405" i="33"/>
  <c r="J412" i="33"/>
  <c r="K379" i="33"/>
  <c r="L386" i="33"/>
  <c r="B481" i="33"/>
  <c r="D379" i="33"/>
  <c r="K499" i="33"/>
  <c r="K443" i="33"/>
  <c r="F467" i="33"/>
  <c r="I474" i="33"/>
  <c r="J481" i="33"/>
  <c r="F391" i="33"/>
  <c r="I398" i="33"/>
  <c r="J405" i="33"/>
  <c r="K412" i="33"/>
  <c r="L379" i="33"/>
  <c r="B387" i="33"/>
  <c r="F469" i="33"/>
  <c r="E410" i="33"/>
  <c r="E515" i="33"/>
  <c r="B437" i="33"/>
  <c r="C465" i="33"/>
  <c r="L472" i="33"/>
  <c r="B480" i="33"/>
  <c r="K389" i="33"/>
  <c r="L396" i="33"/>
  <c r="B404" i="33"/>
  <c r="C411" i="33"/>
  <c r="D378" i="33"/>
  <c r="E385" i="33"/>
  <c r="B434" i="33"/>
  <c r="E394" i="33"/>
  <c r="G429" i="33"/>
  <c r="C420" i="33"/>
  <c r="I448" i="33"/>
  <c r="J468" i="33"/>
  <c r="K475" i="33"/>
  <c r="L482" i="33"/>
  <c r="K391" i="33"/>
  <c r="L398" i="33"/>
  <c r="B406" i="33"/>
  <c r="C413" i="33"/>
  <c r="D380" i="33"/>
  <c r="E387" i="33"/>
  <c r="E415" i="33"/>
  <c r="I445" i="33"/>
  <c r="L467" i="33"/>
  <c r="B475" i="33"/>
  <c r="C482" i="33"/>
  <c r="B391" i="33"/>
  <c r="C398" i="33"/>
  <c r="D405" i="33"/>
  <c r="E412" i="33"/>
  <c r="B390" i="33"/>
  <c r="F378" i="33"/>
  <c r="F438" i="33"/>
  <c r="D473" i="33"/>
  <c r="D389" i="33"/>
  <c r="F403" i="33"/>
  <c r="K376" i="33"/>
  <c r="K384" i="33"/>
  <c r="E365" i="33"/>
  <c r="I371" i="33"/>
  <c r="B361" i="33"/>
  <c r="D362" i="33"/>
  <c r="I362" i="33"/>
  <c r="L362" i="33"/>
  <c r="B362" i="33"/>
  <c r="C373" i="33"/>
  <c r="D368" i="33"/>
  <c r="H371" i="33"/>
  <c r="E367" i="33"/>
  <c r="F370" i="33"/>
  <c r="G367" i="33"/>
  <c r="I374" i="33"/>
  <c r="H372" i="33"/>
  <c r="B373" i="33"/>
  <c r="J364" i="33"/>
  <c r="D396" i="33"/>
  <c r="J384" i="33"/>
  <c r="B442" i="33"/>
  <c r="C474" i="33"/>
  <c r="C390" i="33"/>
  <c r="E404" i="33"/>
  <c r="J377" i="33"/>
  <c r="J385" i="33"/>
  <c r="I367" i="33"/>
  <c r="D374" i="33"/>
  <c r="E369" i="33"/>
  <c r="C372" i="33"/>
  <c r="H360" i="33"/>
  <c r="B366" i="33"/>
  <c r="C361" i="33"/>
  <c r="H373" i="33"/>
  <c r="D360" i="33"/>
  <c r="G359" i="33"/>
  <c r="F367" i="33"/>
  <c r="L365" i="33"/>
  <c r="G371" i="33"/>
  <c r="C397" i="33"/>
  <c r="I385" i="33"/>
  <c r="K459" i="33"/>
  <c r="I478" i="33"/>
  <c r="I394" i="33"/>
  <c r="K408" i="33"/>
  <c r="I378" i="33"/>
  <c r="I386" i="33"/>
  <c r="L369" i="33"/>
  <c r="H367" i="33"/>
  <c r="C359" i="33"/>
  <c r="L361" i="33"/>
  <c r="C371" i="33"/>
  <c r="J366" i="33"/>
  <c r="B365" i="33"/>
  <c r="G363" i="33"/>
  <c r="D371" i="33"/>
  <c r="L371" i="33"/>
  <c r="G370" i="33"/>
  <c r="H368" i="33"/>
  <c r="H363" i="33"/>
  <c r="G373" i="33"/>
  <c r="E368" i="33"/>
  <c r="I368" i="33"/>
  <c r="K374" i="33"/>
  <c r="D365" i="33"/>
  <c r="E403" i="33"/>
  <c r="L509" i="33"/>
  <c r="E463" i="33"/>
  <c r="F479" i="33"/>
  <c r="F395" i="33"/>
  <c r="J409" i="33"/>
  <c r="F379" i="33"/>
  <c r="F387" i="33"/>
  <c r="F372" i="33"/>
  <c r="B369" i="33"/>
  <c r="K361" i="33"/>
  <c r="E361" i="33"/>
  <c r="C360" i="33"/>
  <c r="F368" i="33"/>
  <c r="F373" i="33"/>
  <c r="L370" i="33"/>
  <c r="C364" i="33"/>
  <c r="K368" i="33"/>
  <c r="E370" i="33"/>
  <c r="B371" i="33"/>
  <c r="L367" i="33"/>
  <c r="H365" i="33"/>
  <c r="E371" i="33"/>
  <c r="F361" i="33"/>
  <c r="D369" i="33"/>
  <c r="F371" i="33"/>
  <c r="J373" i="33"/>
  <c r="I370" i="33"/>
  <c r="D404" i="33"/>
  <c r="I519" i="33"/>
  <c r="K465" i="33"/>
  <c r="E480" i="33"/>
  <c r="E396" i="33"/>
  <c r="I410" i="33"/>
  <c r="E380" i="33"/>
  <c r="E388" i="33"/>
  <c r="J374" i="33"/>
  <c r="J371" i="33"/>
  <c r="F364" i="33"/>
  <c r="C363" i="33"/>
  <c r="I359" i="33"/>
  <c r="D367" i="33"/>
  <c r="J362" i="33"/>
  <c r="J368" i="33"/>
  <c r="K363" i="33"/>
  <c r="L374" i="33"/>
  <c r="J361" i="33"/>
  <c r="D363" i="33"/>
  <c r="K360" i="33"/>
  <c r="C370" i="33"/>
  <c r="H369" i="33"/>
  <c r="D364" i="33"/>
  <c r="E359" i="33"/>
  <c r="L373" i="33"/>
  <c r="E364" i="33"/>
  <c r="I369" i="33"/>
  <c r="I366" i="33"/>
  <c r="F363" i="33"/>
  <c r="F410" i="33"/>
  <c r="J494" i="33"/>
  <c r="B467" i="33"/>
  <c r="D481" i="33"/>
  <c r="D397" i="33"/>
  <c r="F411" i="33"/>
  <c r="C382" i="33"/>
  <c r="E374" i="33"/>
  <c r="C367" i="33"/>
  <c r="D370" i="33"/>
  <c r="B368" i="33"/>
  <c r="B364" i="33"/>
  <c r="J370" i="33"/>
  <c r="K365" i="33"/>
  <c r="I361" i="33"/>
  <c r="K367" i="33"/>
  <c r="E372" i="33"/>
  <c r="F369" i="33"/>
  <c r="C374" i="33"/>
  <c r="D373" i="33"/>
  <c r="F362" i="33"/>
  <c r="G368" i="33"/>
  <c r="F359" i="33"/>
  <c r="E411" i="33"/>
  <c r="E431" i="33"/>
  <c r="F471" i="33"/>
  <c r="J485" i="33"/>
  <c r="J401" i="33"/>
  <c r="B375" i="33"/>
  <c r="B383" i="33"/>
  <c r="G374" i="33"/>
  <c r="D366" i="33"/>
  <c r="K369" i="33"/>
  <c r="K373" i="33"/>
  <c r="B372" i="33"/>
  <c r="C368" i="33"/>
  <c r="K370" i="33"/>
  <c r="E373" i="33"/>
  <c r="K372" i="33"/>
  <c r="B374" i="33"/>
  <c r="B367" i="33"/>
  <c r="D372" i="33"/>
  <c r="C366" i="33"/>
  <c r="J372" i="33"/>
  <c r="C389" i="33"/>
  <c r="I377" i="33"/>
  <c r="L434" i="33"/>
  <c r="E472" i="33"/>
  <c r="I486" i="33"/>
  <c r="I402" i="33"/>
  <c r="L375" i="33"/>
  <c r="L383" i="33"/>
  <c r="H374" i="33"/>
  <c r="K362" i="33"/>
  <c r="L368" i="33"/>
  <c r="I372" i="33"/>
  <c r="L372" i="33"/>
  <c r="J369" i="33"/>
  <c r="B370" i="33"/>
  <c r="L366" i="33"/>
  <c r="C369" i="33"/>
  <c r="L359" i="33"/>
  <c r="J367" i="33"/>
  <c r="C365" i="33"/>
  <c r="H370" i="33"/>
  <c r="F374" i="33"/>
  <c r="I373" i="33"/>
  <c r="G366" i="33"/>
  <c r="G372" i="33"/>
  <c r="G369" i="33"/>
  <c r="K371" i="33"/>
  <c r="G364" i="33"/>
  <c r="O1744" i="33"/>
  <c r="P1744" i="33"/>
  <c r="O1752" i="33"/>
  <c r="P1752" i="33" s="1"/>
  <c r="O1745" i="33"/>
  <c r="P1745" i="33" s="1"/>
  <c r="O1753" i="33"/>
  <c r="P1753" i="33"/>
  <c r="O1746" i="33"/>
  <c r="P1746" i="33"/>
  <c r="O1754" i="33"/>
  <c r="P1754" i="33" s="1"/>
  <c r="O1747" i="33"/>
  <c r="P1747" i="33"/>
  <c r="O1755" i="33"/>
  <c r="P1755" i="33"/>
  <c r="O1748" i="33"/>
  <c r="P1748" i="33" s="1"/>
  <c r="O1756" i="33"/>
  <c r="P1756" i="33" s="1"/>
  <c r="O1741" i="33"/>
  <c r="P1741" i="33"/>
  <c r="O1749" i="33"/>
  <c r="P1749" i="33"/>
  <c r="O1757" i="33"/>
  <c r="P1757" i="33"/>
  <c r="O1742" i="33"/>
  <c r="P1742" i="33" s="1"/>
  <c r="O1750" i="33"/>
  <c r="P1750" i="33"/>
  <c r="O1758" i="33"/>
  <c r="P1758" i="33" s="1"/>
  <c r="O1743" i="33"/>
  <c r="P1743" i="33" s="1"/>
  <c r="O1751" i="33"/>
  <c r="P1751" i="33"/>
  <c r="O1719" i="33"/>
  <c r="P1719" i="33"/>
  <c r="O1720" i="33"/>
  <c r="P1720" i="33"/>
  <c r="O1721" i="33"/>
  <c r="P1721" i="33"/>
  <c r="O1722" i="33"/>
  <c r="P1722" i="33" s="1"/>
  <c r="O1723" i="33"/>
  <c r="P1723" i="33" s="1"/>
  <c r="O1678" i="33"/>
  <c r="P1678" i="33" s="1"/>
  <c r="O1724" i="33"/>
  <c r="P1724" i="33"/>
  <c r="O1686" i="33"/>
  <c r="P1686" i="33"/>
  <c r="O1727" i="33"/>
  <c r="P1727" i="33"/>
  <c r="O1728" i="33"/>
  <c r="P1728" i="33"/>
  <c r="O1729" i="33"/>
  <c r="P1729" i="33"/>
  <c r="O1730" i="33"/>
  <c r="P1730" i="33" s="1"/>
  <c r="O1731" i="33"/>
  <c r="P1731" i="33" s="1"/>
  <c r="O1694" i="33"/>
  <c r="P1694" i="33"/>
  <c r="O1732" i="33"/>
  <c r="P1732" i="33"/>
  <c r="O1702" i="33"/>
  <c r="P1702" i="33"/>
  <c r="O1735" i="33"/>
  <c r="P1735" i="33"/>
  <c r="O1736" i="33"/>
  <c r="P1736" i="33"/>
  <c r="O1737" i="33"/>
  <c r="P1737" i="33" s="1"/>
  <c r="O1738" i="33"/>
  <c r="P1738" i="33" s="1"/>
  <c r="O1739" i="33"/>
  <c r="P1739" i="33"/>
  <c r="O1710" i="33"/>
  <c r="P1710" i="33"/>
  <c r="O1740" i="33"/>
  <c r="P1740" i="33"/>
  <c r="O1718" i="33"/>
  <c r="P1718" i="33"/>
  <c r="O1680" i="33"/>
  <c r="P1680" i="33"/>
  <c r="O1681" i="33"/>
  <c r="P1681" i="33" s="1"/>
  <c r="O1682" i="33"/>
  <c r="P1682" i="33" s="1"/>
  <c r="O1683" i="33"/>
  <c r="P1683" i="33"/>
  <c r="O1684" i="33"/>
  <c r="P1684" i="33"/>
  <c r="O1726" i="33"/>
  <c r="P1726" i="33"/>
  <c r="O1685" i="33"/>
  <c r="P1685" i="33"/>
  <c r="O1734" i="33"/>
  <c r="P1734" i="33"/>
  <c r="O1688" i="33"/>
  <c r="P1688" i="33" s="1"/>
  <c r="O1689" i="33"/>
  <c r="P1689" i="33" s="1"/>
  <c r="O1690" i="33"/>
  <c r="P1690" i="33"/>
  <c r="O1691" i="33"/>
  <c r="P1691" i="33"/>
  <c r="O1692" i="33"/>
  <c r="P1692" i="33" s="1"/>
  <c r="O1687" i="33"/>
  <c r="P1687" i="33"/>
  <c r="O1693" i="33"/>
  <c r="P1693" i="33"/>
  <c r="O1679" i="33"/>
  <c r="P1679" i="33" s="1"/>
  <c r="O1696" i="33"/>
  <c r="P1696" i="33" s="1"/>
  <c r="O1697" i="33"/>
  <c r="P1697" i="33"/>
  <c r="O1698" i="33"/>
  <c r="P1698" i="33"/>
  <c r="O1699" i="33"/>
  <c r="P1699" i="33"/>
  <c r="O1700" i="33"/>
  <c r="P1700" i="33" s="1"/>
  <c r="O1695" i="33"/>
  <c r="P1695" i="33"/>
  <c r="O1701" i="33"/>
  <c r="P1701" i="33" s="1"/>
  <c r="O1703" i="33"/>
  <c r="P1703" i="33" s="1"/>
  <c r="O1704" i="33"/>
  <c r="P1704" i="33"/>
  <c r="O1705" i="33"/>
  <c r="P1705" i="33"/>
  <c r="O1706" i="33"/>
  <c r="P1706" i="33"/>
  <c r="O1707" i="33"/>
  <c r="P1707" i="33"/>
  <c r="O1709" i="33"/>
  <c r="P1709" i="33" s="1"/>
  <c r="O1708" i="33"/>
  <c r="P1708" i="33" s="1"/>
  <c r="O1717" i="33"/>
  <c r="P1717" i="33" s="1"/>
  <c r="O1712" i="33"/>
  <c r="P1712" i="33"/>
  <c r="O1713" i="33"/>
  <c r="P1713" i="33"/>
  <c r="O1714" i="33"/>
  <c r="P1714" i="33"/>
  <c r="O1715" i="33"/>
  <c r="P1715" i="33"/>
  <c r="O1733" i="33"/>
  <c r="P1733" i="33"/>
  <c r="O1711" i="33"/>
  <c r="P1711" i="33" s="1"/>
  <c r="O1716" i="33"/>
  <c r="P1716" i="33" s="1"/>
  <c r="O1725" i="33"/>
  <c r="P1725" i="33"/>
  <c r="O1587" i="33"/>
  <c r="P1587" i="33"/>
  <c r="O1646" i="33"/>
  <c r="P1646" i="33"/>
  <c r="O1604" i="33"/>
  <c r="P1604" i="33"/>
  <c r="O1674" i="33"/>
  <c r="P1674" i="33"/>
  <c r="O1629" i="33"/>
  <c r="P1629" i="33" s="1"/>
  <c r="O1574" i="33"/>
  <c r="P1574" i="33" s="1"/>
  <c r="O1638" i="33"/>
  <c r="P1638" i="33"/>
  <c r="O1599" i="33"/>
  <c r="P1599" i="33"/>
  <c r="O1661" i="33"/>
  <c r="P1661" i="33"/>
  <c r="O1585" i="33"/>
  <c r="P1585" i="33"/>
  <c r="O1656" i="33"/>
  <c r="P1656" i="33"/>
  <c r="O1634" i="33"/>
  <c r="P1634" i="33" s="1"/>
  <c r="O1584" i="33"/>
  <c r="P1584" i="33" s="1"/>
  <c r="O1601" i="33"/>
  <c r="P1601" i="33"/>
  <c r="O1564" i="33"/>
  <c r="P1564" i="33"/>
  <c r="O1553" i="33"/>
  <c r="P1553" i="33"/>
  <c r="O1558" i="33"/>
  <c r="P1558" i="33"/>
  <c r="O1551" i="33"/>
  <c r="P1551" i="33"/>
  <c r="O1595" i="33"/>
  <c r="P1595" i="33" s="1"/>
  <c r="O1657" i="33"/>
  <c r="P1657" i="33" s="1"/>
  <c r="O1612" i="33"/>
  <c r="P1612" i="33"/>
  <c r="O1573" i="33"/>
  <c r="P1573" i="33"/>
  <c r="O1637" i="33"/>
  <c r="P1637" i="33" s="1"/>
  <c r="O1582" i="33"/>
  <c r="P1582" i="33"/>
  <c r="O1652" i="33"/>
  <c r="P1652" i="33"/>
  <c r="O1607" i="33"/>
  <c r="P1607" i="33" s="1"/>
  <c r="O1669" i="33"/>
  <c r="P1669" i="33" s="1"/>
  <c r="O1608" i="33"/>
  <c r="P1608" i="33"/>
  <c r="O1592" i="33"/>
  <c r="P1592" i="33"/>
  <c r="O1649" i="33"/>
  <c r="P1649" i="33"/>
  <c r="O1642" i="33"/>
  <c r="P1642" i="33" s="1"/>
  <c r="O1672" i="33"/>
  <c r="P1672" i="33"/>
  <c r="O1560" i="33"/>
  <c r="P1560" i="33" s="1"/>
  <c r="O1544" i="33"/>
  <c r="P1544" i="33" s="1"/>
  <c r="O1563" i="33"/>
  <c r="P1563" i="33"/>
  <c r="O1603" i="33"/>
  <c r="P1603" i="33"/>
  <c r="O1665" i="33"/>
  <c r="P1665" i="33"/>
  <c r="O1620" i="33"/>
  <c r="P1620" i="33"/>
  <c r="O1581" i="33"/>
  <c r="P1581" i="33" s="1"/>
  <c r="O1645" i="33"/>
  <c r="P1645" i="33" s="1"/>
  <c r="O1590" i="33"/>
  <c r="P1590" i="33" s="1"/>
  <c r="O1660" i="33"/>
  <c r="P1660" i="33"/>
  <c r="O1615" i="33"/>
  <c r="P1615" i="33"/>
  <c r="O1677" i="33"/>
  <c r="P1677" i="33"/>
  <c r="O1626" i="33"/>
  <c r="P1626" i="33"/>
  <c r="O1610" i="33"/>
  <c r="P1610" i="33"/>
  <c r="O1663" i="33"/>
  <c r="P1663" i="33" s="1"/>
  <c r="O1670" i="33"/>
  <c r="P1670" i="33" s="1"/>
  <c r="O1624" i="33"/>
  <c r="P1624" i="33"/>
  <c r="O1550" i="33"/>
  <c r="P1550" i="33"/>
  <c r="O1566" i="33"/>
  <c r="P1566" i="33"/>
  <c r="O1562" i="33"/>
  <c r="P1562" i="33"/>
  <c r="O1611" i="33"/>
  <c r="P1611" i="33"/>
  <c r="O1673" i="33"/>
  <c r="P1673" i="33" s="1"/>
  <c r="O1628" i="33"/>
  <c r="P1628" i="33" s="1"/>
  <c r="O1589" i="33"/>
  <c r="P1589" i="33"/>
  <c r="O1647" i="33"/>
  <c r="P1647" i="33"/>
  <c r="O1598" i="33"/>
  <c r="P1598" i="33"/>
  <c r="O1668" i="33"/>
  <c r="P1668" i="33"/>
  <c r="O1623" i="33"/>
  <c r="P1623" i="33"/>
  <c r="O1576" i="33"/>
  <c r="P1576" i="33" s="1"/>
  <c r="O1655" i="33"/>
  <c r="P1655" i="33" s="1"/>
  <c r="O1633" i="33"/>
  <c r="P1633" i="33"/>
  <c r="O1577" i="33"/>
  <c r="P1577" i="33"/>
  <c r="O1600" i="33"/>
  <c r="P1600" i="33"/>
  <c r="O1559" i="33"/>
  <c r="P1559" i="33"/>
  <c r="O1549" i="33"/>
  <c r="P1549" i="33"/>
  <c r="O1552" i="33"/>
  <c r="P1552" i="33" s="1"/>
  <c r="O1543" i="33"/>
  <c r="P1543" i="33" s="1"/>
  <c r="O1619" i="33"/>
  <c r="P1619" i="33"/>
  <c r="O1572" i="33"/>
  <c r="P1572" i="33"/>
  <c r="O1636" i="33"/>
  <c r="P1636" i="33" s="1"/>
  <c r="O1597" i="33"/>
  <c r="P1597" i="33"/>
  <c r="O1651" i="33"/>
  <c r="P1651" i="33"/>
  <c r="O1606" i="33"/>
  <c r="P1606" i="33" s="1"/>
  <c r="O1676" i="33"/>
  <c r="P1676" i="33" s="1"/>
  <c r="O1631" i="33"/>
  <c r="P1631" i="33"/>
  <c r="O1594" i="33"/>
  <c r="P1594" i="33"/>
  <c r="O1662" i="33"/>
  <c r="P1662" i="33"/>
  <c r="O1625" i="33"/>
  <c r="P1625" i="33" s="1"/>
  <c r="O1671" i="33"/>
  <c r="P1671" i="33"/>
  <c r="O1569" i="33"/>
  <c r="P1569" i="33" s="1"/>
  <c r="O1555" i="33"/>
  <c r="P1555" i="33" s="1"/>
  <c r="O1556" i="33"/>
  <c r="P1556" i="33"/>
  <c r="O1627" i="33"/>
  <c r="P1627" i="33"/>
  <c r="O1580" i="33"/>
  <c r="P1580" i="33"/>
  <c r="O1644" i="33"/>
  <c r="P1644" i="33" s="1"/>
  <c r="O1605" i="33"/>
  <c r="P1605" i="33" s="1"/>
  <c r="O1659" i="33"/>
  <c r="P1659" i="33" s="1"/>
  <c r="O1614" i="33"/>
  <c r="P1614" i="33"/>
  <c r="O1575" i="33"/>
  <c r="P1575" i="33"/>
  <c r="O1639" i="33"/>
  <c r="P1639" i="33"/>
  <c r="O1617" i="33"/>
  <c r="P1617" i="33"/>
  <c r="O1586" i="33"/>
  <c r="P1586" i="33"/>
  <c r="O1570" i="33"/>
  <c r="P1570" i="33" s="1"/>
  <c r="O1578" i="33"/>
  <c r="P1578" i="33" s="1"/>
  <c r="O1602" i="33"/>
  <c r="P1602" i="33"/>
  <c r="O1565" i="33"/>
  <c r="P1565" i="33"/>
  <c r="O1567" i="33"/>
  <c r="P1567" i="33"/>
  <c r="O1540" i="33"/>
  <c r="P1540" i="33"/>
  <c r="O1571" i="33"/>
  <c r="P1571" i="33"/>
  <c r="O1635" i="33"/>
  <c r="P1635" i="33" s="1"/>
  <c r="O1588" i="33"/>
  <c r="P1588" i="33" s="1"/>
  <c r="O1658" i="33"/>
  <c r="P1658" i="33"/>
  <c r="O1613" i="33"/>
  <c r="P1613" i="33"/>
  <c r="O1667" i="33"/>
  <c r="P1667" i="33"/>
  <c r="O1622" i="33"/>
  <c r="P1622" i="33"/>
  <c r="O1583" i="33"/>
  <c r="P1583" i="33"/>
  <c r="O1648" i="33"/>
  <c r="P1648" i="33" s="1"/>
  <c r="O1640" i="33"/>
  <c r="P1640" i="33" s="1"/>
  <c r="O1609" i="33"/>
  <c r="P1609" i="33"/>
  <c r="O1593" i="33"/>
  <c r="P1593" i="33"/>
  <c r="O1641" i="33"/>
  <c r="P1641" i="33"/>
  <c r="O1618" i="33"/>
  <c r="P1618" i="33"/>
  <c r="O1568" i="33"/>
  <c r="P1568" i="33"/>
  <c r="O1561" i="33"/>
  <c r="P1561" i="33" s="1"/>
  <c r="O1579" i="33"/>
  <c r="P1579" i="33" s="1"/>
  <c r="O1643" i="33"/>
  <c r="P1643" i="33"/>
  <c r="O1596" i="33"/>
  <c r="P1596" i="33"/>
  <c r="O1666" i="33"/>
  <c r="P1666" i="33" s="1"/>
  <c r="O1621" i="33"/>
  <c r="P1621" i="33"/>
  <c r="O1675" i="33"/>
  <c r="P1675" i="33"/>
  <c r="O1630" i="33"/>
  <c r="P1630" i="33" s="1"/>
  <c r="O1591" i="33"/>
  <c r="P1591" i="33" s="1"/>
  <c r="O1653" i="33"/>
  <c r="P1653" i="33"/>
  <c r="O1664" i="33"/>
  <c r="P1664" i="33"/>
  <c r="O1632" i="33"/>
  <c r="P1632" i="33"/>
  <c r="O1616" i="33"/>
  <c r="P1616" i="33" s="1"/>
  <c r="O1654" i="33"/>
  <c r="P1654" i="33"/>
  <c r="O1650" i="33"/>
  <c r="P1650" i="33" s="1"/>
  <c r="O1554" i="33"/>
  <c r="P1554" i="33" s="1"/>
  <c r="O1557" i="33"/>
  <c r="P1557" i="33"/>
  <c r="O1548" i="33"/>
  <c r="P1548" i="33"/>
  <c r="G1402" i="33"/>
  <c r="G1397" i="33"/>
  <c r="G1393" i="33"/>
  <c r="G1399" i="33"/>
  <c r="G1400" i="33"/>
  <c r="G1395" i="33"/>
  <c r="G1396" i="33"/>
  <c r="G1391" i="33"/>
  <c r="G1388" i="33"/>
  <c r="G1390" i="33"/>
  <c r="G1398" i="33"/>
  <c r="G1392" i="33"/>
  <c r="G1387" i="33"/>
  <c r="G1389" i="33"/>
  <c r="G1394" i="33"/>
  <c r="G1401" i="33"/>
  <c r="O1545" i="33"/>
  <c r="P1545" i="33"/>
  <c r="O1542" i="33"/>
  <c r="P1542" i="33" s="1"/>
  <c r="O1546" i="33"/>
  <c r="P1546" i="33" s="1"/>
  <c r="G360" i="33"/>
  <c r="G361" i="33"/>
  <c r="G362" i="33"/>
  <c r="G365" i="33"/>
  <c r="H359" i="33"/>
  <c r="H361" i="33"/>
  <c r="H362" i="33"/>
  <c r="H364" i="33"/>
  <c r="H366" i="33"/>
  <c r="O1547" i="33"/>
  <c r="P1547" i="33"/>
  <c r="O1541" i="33"/>
  <c r="P1541" i="33"/>
  <c r="B359" i="33"/>
  <c r="J359" i="33"/>
  <c r="I364" i="33"/>
  <c r="I363" i="33"/>
  <c r="L360" i="33"/>
  <c r="E366" i="33"/>
  <c r="F366" i="33"/>
  <c r="B360" i="33"/>
  <c r="J365" i="33"/>
  <c r="D361" i="33"/>
  <c r="E362" i="33"/>
  <c r="J360" i="33"/>
  <c r="F360" i="33"/>
  <c r="K366" i="33"/>
  <c r="B363" i="33"/>
  <c r="K364" i="33"/>
  <c r="E360" i="33"/>
  <c r="I360" i="33"/>
  <c r="L364" i="33"/>
  <c r="J363" i="33"/>
  <c r="K359" i="33"/>
  <c r="I365" i="33"/>
  <c r="C362" i="33"/>
  <c r="L363" i="33"/>
  <c r="F365" i="33"/>
  <c r="D359" i="33"/>
  <c r="E363" i="33"/>
  <c r="C8" i="26"/>
  <c r="C10" i="26" l="1"/>
  <c r="B8130" i="30"/>
  <c r="G2705" i="28" l="1"/>
  <c r="G2706" i="28"/>
  <c r="G2701" i="28"/>
  <c r="G2699" i="28"/>
  <c r="G2700" i="28"/>
  <c r="G2702" i="28"/>
  <c r="G2703" i="28"/>
  <c r="G2704" i="28"/>
  <c r="F1805" i="28"/>
  <c r="F1789" i="28"/>
  <c r="G1771" i="28"/>
  <c r="C1749" i="28"/>
  <c r="F1773" i="28"/>
  <c r="E1799" i="28"/>
  <c r="B1787" i="28"/>
  <c r="D1784" i="28"/>
  <c r="L1745" i="28"/>
  <c r="H1773" i="28"/>
  <c r="G1735" i="28"/>
  <c r="H1796" i="28"/>
  <c r="J1784" i="28"/>
  <c r="F1771" i="28"/>
  <c r="K1743" i="28"/>
  <c r="B1782" i="28"/>
  <c r="C1798" i="28"/>
  <c r="J1787" i="28"/>
  <c r="K1745" i="28"/>
  <c r="J1767" i="28"/>
  <c r="D1773" i="28"/>
  <c r="J1790" i="28"/>
  <c r="G1768" i="28"/>
  <c r="E1743" i="28"/>
  <c r="E1755" i="28"/>
  <c r="L1806" i="28"/>
  <c r="F1803" i="28"/>
  <c r="I1786" i="28"/>
  <c r="G1766" i="28"/>
  <c r="E1745" i="28"/>
  <c r="K1803" i="28"/>
  <c r="K1734" i="28"/>
  <c r="L1749" i="28"/>
  <c r="B1741" i="28"/>
  <c r="L1719" i="28"/>
  <c r="C1705" i="28"/>
  <c r="D1791" i="28"/>
  <c r="E1773" i="28"/>
  <c r="K1748" i="28"/>
  <c r="L1702" i="28"/>
  <c r="H1724" i="28"/>
  <c r="I1710" i="28"/>
  <c r="I1800" i="28"/>
  <c r="E1750" i="28"/>
  <c r="D1753" i="28"/>
  <c r="E1767" i="28"/>
  <c r="H1715" i="28"/>
  <c r="L1805" i="28"/>
  <c r="C1776" i="28"/>
  <c r="D1761" i="28"/>
  <c r="B1770" i="28"/>
  <c r="H1723" i="28"/>
  <c r="J1708" i="28"/>
  <c r="D1788" i="28"/>
  <c r="L1752" i="28"/>
  <c r="L1756" i="28"/>
  <c r="G1799" i="28"/>
  <c r="B1790" i="28"/>
  <c r="F1782" i="28"/>
  <c r="H1736" i="28"/>
  <c r="H1747" i="28"/>
  <c r="F1802" i="28"/>
  <c r="C1794" i="28"/>
  <c r="E1791" i="28"/>
  <c r="G1765" i="28"/>
  <c r="C1740" i="28"/>
  <c r="L1747" i="28"/>
  <c r="E1806" i="28"/>
  <c r="K1791" i="28"/>
  <c r="F1734" i="28"/>
  <c r="L1750" i="28"/>
  <c r="K1736" i="28"/>
  <c r="C1801" i="28"/>
  <c r="F1786" i="28"/>
  <c r="K1794" i="28"/>
  <c r="G1783" i="28"/>
  <c r="K1774" i="28"/>
  <c r="E1780" i="28"/>
  <c r="B1803" i="28"/>
  <c r="F1788" i="28"/>
  <c r="G1737" i="28"/>
  <c r="H1750" i="28"/>
  <c r="H1762" i="28"/>
  <c r="B1801" i="28"/>
  <c r="L1798" i="28"/>
  <c r="J1793" i="28"/>
  <c r="G1781" i="28"/>
  <c r="D1755" i="28"/>
  <c r="J1797" i="28"/>
  <c r="E1771" i="28"/>
  <c r="J1757" i="28"/>
  <c r="E1783" i="28"/>
  <c r="B1727" i="28"/>
  <c r="D1712" i="28"/>
  <c r="F1778" i="28"/>
  <c r="H1780" i="28"/>
  <c r="K1757" i="28"/>
  <c r="B1710" i="28"/>
  <c r="I1731" i="28"/>
  <c r="J1717" i="28"/>
  <c r="J1805" i="28"/>
  <c r="E1779" i="28"/>
  <c r="E1760" i="28"/>
  <c r="L1762" i="28"/>
  <c r="I1722" i="28"/>
  <c r="G1801" i="28"/>
  <c r="K1760" i="28"/>
  <c r="E1768" i="28"/>
  <c r="D1776" i="28"/>
  <c r="I1730" i="28"/>
  <c r="K1715" i="28"/>
  <c r="J1798" i="28"/>
  <c r="F1790" i="28"/>
  <c r="F1741" i="28"/>
  <c r="D1750" i="28"/>
  <c r="E1756" i="28"/>
  <c r="B1805" i="28"/>
  <c r="J1794" i="28"/>
  <c r="G1744" i="28"/>
  <c r="J1740" i="28"/>
  <c r="I1752" i="28"/>
  <c r="H1756" i="28"/>
  <c r="H1800" i="28"/>
  <c r="G1792" i="28"/>
  <c r="G1742" i="28"/>
  <c r="B1740" i="28"/>
  <c r="I1750" i="28"/>
  <c r="H1806" i="28"/>
  <c r="K1788" i="28"/>
  <c r="B1786" i="28"/>
  <c r="I1740" i="28"/>
  <c r="L1781" i="28"/>
  <c r="C1768" i="28"/>
  <c r="E1802" i="28"/>
  <c r="L1789" i="28"/>
  <c r="F1754" i="28"/>
  <c r="F1780" i="28"/>
  <c r="I1769" i="28"/>
  <c r="I1802" i="28"/>
  <c r="F1796" i="28"/>
  <c r="G1786" i="28"/>
  <c r="H1740" i="28"/>
  <c r="E1762" i="28"/>
  <c r="L1796" i="28"/>
  <c r="J1745" i="28"/>
  <c r="K1764" i="28"/>
  <c r="K1763" i="28"/>
  <c r="F1715" i="28"/>
  <c r="E1719" i="28"/>
  <c r="G1782" i="28"/>
  <c r="F1781" i="28"/>
  <c r="L1764" i="28"/>
  <c r="C1717" i="28"/>
  <c r="H1701" i="28"/>
  <c r="K1724" i="28"/>
  <c r="L1804" i="28"/>
  <c r="H1755" i="28"/>
  <c r="H1767" i="28"/>
  <c r="I1744" i="28"/>
  <c r="J1729" i="28"/>
  <c r="E1785" i="28"/>
  <c r="K1776" i="28"/>
  <c r="H1775" i="28"/>
  <c r="L1733" i="28"/>
  <c r="G1714" i="28"/>
  <c r="F1798" i="28"/>
  <c r="K1805" i="28"/>
  <c r="D1789" i="28"/>
  <c r="B1736" i="28"/>
  <c r="L1757" i="28"/>
  <c r="H1763" i="28"/>
  <c r="L1800" i="28"/>
  <c r="B1788" i="28"/>
  <c r="F1761" i="28"/>
  <c r="K1747" i="28"/>
  <c r="K1759" i="28"/>
  <c r="G1796" i="28"/>
  <c r="D1797" i="28"/>
  <c r="B1791" i="28"/>
  <c r="F1783" i="28"/>
  <c r="H1752" i="28"/>
  <c r="C1758" i="28"/>
  <c r="F1797" i="28"/>
  <c r="L1795" i="28"/>
  <c r="C1793" i="28"/>
  <c r="J1747" i="28"/>
  <c r="I1780" i="28"/>
  <c r="D1737" i="28"/>
  <c r="B1800" i="28"/>
  <c r="H1788" i="28"/>
  <c r="G1770" i="28"/>
  <c r="H1738" i="28"/>
  <c r="J1776" i="28"/>
  <c r="H1803" i="28"/>
  <c r="H1789" i="28"/>
  <c r="I1747" i="28"/>
  <c r="H1769" i="28"/>
  <c r="F1804" i="28"/>
  <c r="K1768" i="28"/>
  <c r="L1771" i="28"/>
  <c r="D1732" i="28"/>
  <c r="D1702" i="28"/>
  <c r="H1726" i="28"/>
  <c r="B1737" i="28"/>
  <c r="B1752" i="28"/>
  <c r="L1772" i="28"/>
  <c r="D1724" i="28"/>
  <c r="I1708" i="28"/>
  <c r="L1731" i="28"/>
  <c r="E1789" i="28"/>
  <c r="L1775" i="28"/>
  <c r="I1774" i="28"/>
  <c r="B1733" i="28"/>
  <c r="G1706" i="28"/>
  <c r="L1792" i="28"/>
  <c r="I1742" i="28"/>
  <c r="I1782" i="28"/>
  <c r="D1733" i="28"/>
  <c r="I1796" i="28"/>
  <c r="J1786" i="28"/>
  <c r="C1743" i="28"/>
  <c r="B1765" i="28"/>
  <c r="I1770" i="28"/>
  <c r="D1806" i="28"/>
  <c r="C1795" i="28"/>
  <c r="G1777" i="28"/>
  <c r="G1767" i="28"/>
  <c r="L1766" i="28"/>
  <c r="E1798" i="28"/>
  <c r="D1796" i="28"/>
  <c r="K1793" i="28"/>
  <c r="K1737" i="28"/>
  <c r="J1759" i="28"/>
  <c r="D1765" i="28"/>
  <c r="I1803" i="28"/>
  <c r="F1795" i="28"/>
  <c r="F1744" i="28"/>
  <c r="E1735" i="28"/>
  <c r="J1743" i="28"/>
  <c r="J1750" i="28"/>
  <c r="H1786" i="28"/>
  <c r="G1739" i="28"/>
  <c r="I1745" i="28"/>
  <c r="K1783" i="28"/>
  <c r="L1802" i="28"/>
  <c r="G1788" i="28"/>
  <c r="F1785" i="28"/>
  <c r="D1735" i="28"/>
  <c r="I1776" i="28"/>
  <c r="H1791" i="28"/>
  <c r="D1775" i="28"/>
  <c r="B1779" i="28"/>
  <c r="K1732" i="28"/>
  <c r="E1709" i="28"/>
  <c r="F1710" i="28"/>
  <c r="B1746" i="28"/>
  <c r="D1759" i="28"/>
  <c r="I1757" i="28"/>
  <c r="E1731" i="28"/>
  <c r="J1715" i="28"/>
  <c r="L1801" i="28"/>
  <c r="I1792" i="28"/>
  <c r="K1740" i="28"/>
  <c r="J1781" i="28"/>
  <c r="E1732" i="28"/>
  <c r="L1704" i="28"/>
  <c r="I1794" i="28"/>
  <c r="K1761" i="28"/>
  <c r="B1780" i="28"/>
  <c r="L1732" i="28"/>
  <c r="L1712" i="28"/>
  <c r="J1803" i="28"/>
  <c r="I1801" i="28"/>
  <c r="B1785" i="28"/>
  <c r="F1765" i="28"/>
  <c r="C1772" i="28"/>
  <c r="J1777" i="28"/>
  <c r="E1800" i="28"/>
  <c r="D1787" i="28"/>
  <c r="G1746" i="28"/>
  <c r="K1735" i="28"/>
  <c r="B1774" i="28"/>
  <c r="H1805" i="28"/>
  <c r="E1803" i="28"/>
  <c r="K1786" i="28"/>
  <c r="L1744" i="28"/>
  <c r="K1766" i="28"/>
  <c r="E1772" i="28"/>
  <c r="K1789" i="28"/>
  <c r="G1760" i="28"/>
  <c r="H1742" i="28"/>
  <c r="H1754" i="28"/>
  <c r="D1758" i="28"/>
  <c r="D1802" i="28"/>
  <c r="I1793" i="28"/>
  <c r="F1750" i="28"/>
  <c r="J1752" i="28"/>
  <c r="E1740" i="28"/>
  <c r="C1796" i="28"/>
  <c r="I1790" i="28"/>
  <c r="K1787" i="28"/>
  <c r="E1742" i="28"/>
  <c r="J1783" i="28"/>
  <c r="I1784" i="28"/>
  <c r="J1754" i="28"/>
  <c r="K1773" i="28"/>
  <c r="F1713" i="28"/>
  <c r="H1716" i="28"/>
  <c r="I1702" i="28"/>
  <c r="D1748" i="28"/>
  <c r="J1771" i="28"/>
  <c r="H1758" i="28"/>
  <c r="G1721" i="28"/>
  <c r="K1722" i="28"/>
  <c r="K1798" i="28"/>
  <c r="E1788" i="28"/>
  <c r="L1760" i="28"/>
  <c r="C1779" i="28"/>
  <c r="B1732" i="28"/>
  <c r="B1712" i="28"/>
  <c r="J1788" i="28"/>
  <c r="L1768" i="28"/>
  <c r="L1739" i="28"/>
  <c r="G1712" i="28"/>
  <c r="G1797" i="28"/>
  <c r="J1806" i="28"/>
  <c r="C1792" i="28"/>
  <c r="L1737" i="28"/>
  <c r="D1779" i="28"/>
  <c r="E1737" i="28"/>
  <c r="E1794" i="28"/>
  <c r="F1763" i="28"/>
  <c r="L1742" i="28"/>
  <c r="C1781" i="28"/>
  <c r="C1806" i="28"/>
  <c r="E1796" i="28"/>
  <c r="L1793" i="28"/>
  <c r="G1764" i="28"/>
  <c r="L1773" i="28"/>
  <c r="H1779" i="28"/>
  <c r="C1802" i="28"/>
  <c r="G1785" i="28"/>
  <c r="F1777" i="28"/>
  <c r="I1749" i="28"/>
  <c r="I1761" i="28"/>
  <c r="B1806" i="28"/>
  <c r="E1804" i="28"/>
  <c r="J1785" i="28"/>
  <c r="G1758" i="28"/>
  <c r="I1743" i="28"/>
  <c r="K1752" i="28"/>
  <c r="K1785" i="28"/>
  <c r="L1794" i="28"/>
  <c r="H1749" i="28"/>
  <c r="G1780" i="28"/>
  <c r="E1795" i="28"/>
  <c r="E1765" i="28"/>
  <c r="G1772" i="28"/>
  <c r="B1702" i="28"/>
  <c r="I1723" i="28"/>
  <c r="C1764" i="28"/>
  <c r="J1737" i="28"/>
  <c r="C1769" i="28"/>
  <c r="I1706" i="28"/>
  <c r="L1729" i="28"/>
  <c r="K1804" i="28"/>
  <c r="G1787" i="28"/>
  <c r="B1768" i="28"/>
  <c r="C1738" i="28"/>
  <c r="G1704" i="28"/>
  <c r="C1719" i="28"/>
  <c r="F1737" i="28"/>
  <c r="B1776" i="28"/>
  <c r="E1752" i="28"/>
  <c r="I1705" i="28"/>
  <c r="C1727" i="28"/>
  <c r="D1713" i="28"/>
  <c r="B1738" i="28"/>
  <c r="I1756" i="28"/>
  <c r="H1798" i="28"/>
  <c r="C1786" i="28"/>
  <c r="G1795" i="28"/>
  <c r="B1745" i="28"/>
  <c r="K1770" i="28"/>
  <c r="F1775" i="28"/>
  <c r="K1806" i="28"/>
  <c r="G1791" i="28"/>
  <c r="G1779" i="28"/>
  <c r="B1750" i="28"/>
  <c r="B1735" i="28"/>
  <c r="D1800" i="28"/>
  <c r="L1787" i="28"/>
  <c r="C1785" i="28"/>
  <c r="J1739" i="28"/>
  <c r="B1781" i="28"/>
  <c r="H1765" i="28"/>
  <c r="J1799" i="28"/>
  <c r="B1789" i="28"/>
  <c r="F1746" i="28"/>
  <c r="F1757" i="28"/>
  <c r="J1768" i="28"/>
  <c r="C1800" i="28"/>
  <c r="B1798" i="28"/>
  <c r="K1792" i="28"/>
  <c r="G1759" i="28"/>
  <c r="E1754" i="28"/>
  <c r="L1759" i="28"/>
  <c r="F1800" i="28"/>
  <c r="H1784" i="28"/>
  <c r="F1760" i="28"/>
  <c r="C1737" i="28"/>
  <c r="D1747" i="28"/>
  <c r="E1790" i="28"/>
  <c r="H1772" i="28"/>
  <c r="B1747" i="28"/>
  <c r="C1709" i="28"/>
  <c r="J1730" i="28"/>
  <c r="J1804" i="28"/>
  <c r="I1736" i="28"/>
  <c r="C1751" i="28"/>
  <c r="C1753" i="28"/>
  <c r="J1713" i="28"/>
  <c r="G1708" i="28"/>
  <c r="B1804" i="28"/>
  <c r="F1776" i="28"/>
  <c r="C1775" i="28"/>
  <c r="D1751" i="28"/>
  <c r="J1704" i="28"/>
  <c r="D1726" i="28"/>
  <c r="G1755" i="28"/>
  <c r="C1783" i="28"/>
  <c r="H1760" i="28"/>
  <c r="J1712" i="28"/>
  <c r="F1724" i="28"/>
  <c r="H1790" i="28"/>
  <c r="L1758" i="28"/>
  <c r="K1738" i="28"/>
  <c r="L1799" i="28"/>
  <c r="F1769" i="28"/>
  <c r="L1774" i="28"/>
  <c r="D1804" i="28"/>
  <c r="J1744" i="28"/>
  <c r="L1786" i="28"/>
  <c r="H1745" i="28"/>
  <c r="C1803" i="28"/>
  <c r="E1751" i="28"/>
  <c r="C1745" i="28"/>
  <c r="H1782" i="28"/>
  <c r="I1798" i="28"/>
  <c r="K1772" i="28"/>
  <c r="D1710" i="28"/>
  <c r="F1747" i="28"/>
  <c r="H1776" i="28"/>
  <c r="F1799" i="28"/>
  <c r="I1767" i="28"/>
  <c r="C1704" i="28"/>
  <c r="K1799" i="28"/>
  <c r="B1783" i="28"/>
  <c r="H1743" i="28"/>
  <c r="E1707" i="28"/>
  <c r="L1776" i="28"/>
  <c r="C1726" i="28"/>
  <c r="J1702" i="28"/>
  <c r="J1699" i="28"/>
  <c r="D1560" i="28"/>
  <c r="F1632" i="28"/>
  <c r="J1755" i="28"/>
  <c r="B1704" i="28"/>
  <c r="J1710" i="28"/>
  <c r="F1494" i="28"/>
  <c r="B1579" i="28"/>
  <c r="G1676" i="28"/>
  <c r="E1769" i="28"/>
  <c r="C1712" i="28"/>
  <c r="F1712" i="28"/>
  <c r="K1559" i="28"/>
  <c r="L1617" i="28"/>
  <c r="F1698" i="28"/>
  <c r="E1777" i="28"/>
  <c r="B1713" i="28"/>
  <c r="F1720" i="28"/>
  <c r="K1525" i="28"/>
  <c r="B1605" i="28"/>
  <c r="G1773" i="28"/>
  <c r="K1703" i="28"/>
  <c r="L1707" i="28"/>
  <c r="G1623" i="28"/>
  <c r="K1476" i="28"/>
  <c r="J1496" i="28"/>
  <c r="B1757" i="28"/>
  <c r="K1727" i="28"/>
  <c r="H1719" i="28"/>
  <c r="F1688" i="28"/>
  <c r="D1555" i="28"/>
  <c r="K1502" i="28"/>
  <c r="C1711" i="28"/>
  <c r="G1512" i="28"/>
  <c r="K1635" i="28"/>
  <c r="B1596" i="28"/>
  <c r="I1535" i="28"/>
  <c r="B1578" i="28"/>
  <c r="E1653" i="28"/>
  <c r="C1519" i="28"/>
  <c r="J1523" i="28"/>
  <c r="B1559" i="28"/>
  <c r="I1805" i="28"/>
  <c r="G1736" i="28"/>
  <c r="B1766" i="28"/>
  <c r="H1802" i="28"/>
  <c r="D1738" i="28"/>
  <c r="J1802" i="28"/>
  <c r="F1738" i="28"/>
  <c r="H1735" i="28"/>
  <c r="L1784" i="28"/>
  <c r="K1751" i="28"/>
  <c r="G1803" i="28"/>
  <c r="B1794" i="28"/>
  <c r="B1767" i="28"/>
  <c r="I1791" i="28"/>
  <c r="G1756" i="28"/>
  <c r="E1747" i="28"/>
  <c r="D1716" i="28"/>
  <c r="K1797" i="28"/>
  <c r="L1779" i="28"/>
  <c r="E1717" i="28"/>
  <c r="C1735" i="28"/>
  <c r="K1771" i="28"/>
  <c r="D1778" i="28"/>
  <c r="D1711" i="28"/>
  <c r="E1784" i="28"/>
  <c r="I1763" i="28"/>
  <c r="D1754" i="28"/>
  <c r="H1714" i="28"/>
  <c r="B1753" i="28"/>
  <c r="E1701" i="28"/>
  <c r="K1709" i="28"/>
  <c r="H1694" i="28"/>
  <c r="E1568" i="28"/>
  <c r="F1480" i="28"/>
  <c r="H1739" i="28"/>
  <c r="D1718" i="28"/>
  <c r="K1717" i="28"/>
  <c r="L1646" i="28"/>
  <c r="D1585" i="28"/>
  <c r="F1627" i="28"/>
  <c r="E1753" i="28"/>
  <c r="I1724" i="28"/>
  <c r="L1701" i="28"/>
  <c r="J1618" i="28"/>
  <c r="L1531" i="28"/>
  <c r="G1542" i="28"/>
  <c r="C1755" i="28"/>
  <c r="E1726" i="28"/>
  <c r="K1702" i="28"/>
  <c r="J1626" i="28"/>
  <c r="K1684" i="28"/>
  <c r="C1765" i="28"/>
  <c r="H1722" i="28"/>
  <c r="K1716" i="28"/>
  <c r="G1519" i="28"/>
  <c r="L1567" i="28"/>
  <c r="L1525" i="28"/>
  <c r="G1751" i="28"/>
  <c r="H1707" i="28"/>
  <c r="E1728" i="28"/>
  <c r="L1688" i="28"/>
  <c r="J1484" i="28"/>
  <c r="J1686" i="28"/>
  <c r="C1728" i="28"/>
  <c r="F1492" i="28"/>
  <c r="K1534" i="28"/>
  <c r="H1483" i="28"/>
  <c r="E1637" i="28"/>
  <c r="I1602" i="28"/>
  <c r="C1656" i="28"/>
  <c r="I1590" i="28"/>
  <c r="G1668" i="28"/>
  <c r="H1687" i="28"/>
  <c r="D1803" i="28"/>
  <c r="F1753" i="28"/>
  <c r="C1773" i="28"/>
  <c r="H1751" i="28"/>
  <c r="G1754" i="28"/>
  <c r="E1749" i="28"/>
  <c r="I1785" i="28"/>
  <c r="K1741" i="28"/>
  <c r="E1805" i="28"/>
  <c r="F1752" i="28"/>
  <c r="C1774" i="28"/>
  <c r="G1790" i="28"/>
  <c r="E1739" i="28"/>
  <c r="D1763" i="28"/>
  <c r="E1723" i="28"/>
  <c r="G1802" i="28"/>
  <c r="I1775" i="28"/>
  <c r="B1706" i="28"/>
  <c r="C1744" i="28"/>
  <c r="J1772" i="28"/>
  <c r="E1741" i="28"/>
  <c r="L1778" i="28"/>
  <c r="E1718" i="28"/>
  <c r="H1792" i="28"/>
  <c r="J1770" i="28"/>
  <c r="D1762" i="28"/>
  <c r="I1721" i="28"/>
  <c r="C1734" i="28"/>
  <c r="I1715" i="28"/>
  <c r="L1716" i="28"/>
  <c r="G1556" i="28"/>
  <c r="D1605" i="28"/>
  <c r="F1694" i="28"/>
  <c r="L1763" i="28"/>
  <c r="F1708" i="28"/>
  <c r="L1724" i="28"/>
  <c r="L1631" i="28"/>
  <c r="D1523" i="28"/>
  <c r="F1685" i="28"/>
  <c r="J1774" i="28"/>
  <c r="F1717" i="28"/>
  <c r="B1709" i="28"/>
  <c r="I1572" i="28"/>
  <c r="L1501" i="28"/>
  <c r="K1681" i="28"/>
  <c r="L1780" i="28"/>
  <c r="G1716" i="28"/>
  <c r="L1709" i="28"/>
  <c r="I1580" i="28"/>
  <c r="I1512" i="28"/>
  <c r="C1782" i="28"/>
  <c r="B1703" i="28"/>
  <c r="I1726" i="28"/>
  <c r="B1672" i="28"/>
  <c r="K1505" i="28"/>
  <c r="J1515" i="28"/>
  <c r="E1782" i="28"/>
  <c r="E1724" i="28"/>
  <c r="G1726" i="28"/>
  <c r="J1683" i="28"/>
  <c r="L1572" i="28"/>
  <c r="F1584" i="28"/>
  <c r="G1701" i="28"/>
  <c r="L1664" i="28"/>
  <c r="K1679" i="28"/>
  <c r="C1537" i="28"/>
  <c r="D1557" i="28"/>
  <c r="L1686" i="28"/>
  <c r="L1658" i="28"/>
  <c r="L1641" i="28"/>
  <c r="G1604" i="28"/>
  <c r="D1624" i="28"/>
  <c r="C1799" i="28"/>
  <c r="G1769" i="28"/>
  <c r="D1780" i="28"/>
  <c r="L1790" i="28"/>
  <c r="K1758" i="28"/>
  <c r="D1801" i="28"/>
  <c r="K1746" i="28"/>
  <c r="E1757" i="28"/>
  <c r="J1792" i="28"/>
  <c r="H1753" i="28"/>
  <c r="I1739" i="28"/>
  <c r="D1781" i="28"/>
  <c r="K1790" i="28"/>
  <c r="H1746" i="28"/>
  <c r="I1779" i="28"/>
  <c r="H1730" i="28"/>
  <c r="E1792" i="28"/>
  <c r="I1734" i="28"/>
  <c r="C1713" i="28"/>
  <c r="F1772" i="28"/>
  <c r="C1752" i="28"/>
  <c r="F1748" i="28"/>
  <c r="K1779" i="28"/>
  <c r="H1725" i="28"/>
  <c r="G1794" i="28"/>
  <c r="K1777" i="28"/>
  <c r="D1770" i="28"/>
  <c r="J1728" i="28"/>
  <c r="C1762" i="28"/>
  <c r="K1729" i="28"/>
  <c r="B1724" i="28"/>
  <c r="B1623" i="28"/>
  <c r="J1573" i="28"/>
  <c r="F1661" i="28"/>
  <c r="H1783" i="28"/>
  <c r="H1709" i="28"/>
  <c r="F1704" i="28"/>
  <c r="K1551" i="28"/>
  <c r="E1559" i="28"/>
  <c r="E1797" i="28"/>
  <c r="E1775" i="28"/>
  <c r="I1709" i="28"/>
  <c r="C1716" i="28"/>
  <c r="C1644" i="28"/>
  <c r="D1489" i="28"/>
  <c r="G1798" i="28"/>
  <c r="D1739" i="28"/>
  <c r="H1710" i="28"/>
  <c r="B1717" i="28"/>
  <c r="L1663" i="28"/>
  <c r="B1501" i="28"/>
  <c r="C1767" i="28"/>
  <c r="B1719" i="28"/>
  <c r="G1710" i="28"/>
  <c r="K1666" i="28"/>
  <c r="I1584" i="28"/>
  <c r="G1641" i="28"/>
  <c r="I1771" i="28"/>
  <c r="G1722" i="28"/>
  <c r="B1708" i="28"/>
  <c r="H1678" i="28"/>
  <c r="B1612" i="28"/>
  <c r="G1658" i="28"/>
  <c r="G1718" i="28"/>
  <c r="I1676" i="28"/>
  <c r="J1550" i="28"/>
  <c r="F1651" i="28"/>
  <c r="E1684" i="28"/>
  <c r="C1514" i="28"/>
  <c r="K1652" i="28"/>
  <c r="J1695" i="28"/>
  <c r="F1548" i="28"/>
  <c r="H1526" i="28"/>
  <c r="G1806" i="28"/>
  <c r="G1738" i="28"/>
  <c r="C1746" i="28"/>
  <c r="G1784" i="28"/>
  <c r="L1765" i="28"/>
  <c r="L1797" i="28"/>
  <c r="H1734" i="28"/>
  <c r="G1804" i="28"/>
  <c r="K1784" i="28"/>
  <c r="I1760" i="28"/>
  <c r="J1746" i="28"/>
  <c r="I1772" i="28"/>
  <c r="D1790" i="28"/>
  <c r="F1756" i="28"/>
  <c r="H1781" i="28"/>
  <c r="G1713" i="28"/>
  <c r="H1785" i="28"/>
  <c r="E1746" i="28"/>
  <c r="D1720" i="28"/>
  <c r="J1734" i="28"/>
  <c r="K1711" i="28"/>
  <c r="G1775" i="28"/>
  <c r="E1759" i="28"/>
  <c r="F1719" i="28"/>
  <c r="K1795" i="28"/>
  <c r="L1769" i="28"/>
  <c r="J1782" i="28"/>
  <c r="F1730" i="28"/>
  <c r="K1780" i="28"/>
  <c r="K1706" i="28"/>
  <c r="C1731" i="28"/>
  <c r="K1577" i="28"/>
  <c r="L1564" i="28"/>
  <c r="G1635" i="28"/>
  <c r="C1750" i="28"/>
  <c r="J1723" i="28"/>
  <c r="B1701" i="28"/>
  <c r="J1697" i="28"/>
  <c r="J1559" i="28"/>
  <c r="D1786" i="28"/>
  <c r="C1777" i="28"/>
  <c r="C1721" i="28"/>
  <c r="D1723" i="28"/>
  <c r="J1647" i="28"/>
  <c r="J1576" i="28"/>
  <c r="E1793" i="28"/>
  <c r="J1756" i="28"/>
  <c r="B1722" i="28"/>
  <c r="C1724" i="28"/>
  <c r="C1685" i="28"/>
  <c r="L1608" i="28"/>
  <c r="L1777" i="28"/>
  <c r="F1707" i="28"/>
  <c r="D1706" i="28"/>
  <c r="H1662" i="28"/>
  <c r="K1634" i="28"/>
  <c r="G1594" i="28"/>
  <c r="J1742" i="28"/>
  <c r="K1713" i="28"/>
  <c r="C1715" i="28"/>
  <c r="E1672" i="28"/>
  <c r="K1626" i="28"/>
  <c r="F1509" i="28"/>
  <c r="H1728" i="28"/>
  <c r="E1671" i="28"/>
  <c r="K1591" i="28"/>
  <c r="G1490" i="28"/>
  <c r="H1621" i="28"/>
  <c r="K1499" i="28"/>
  <c r="H1673" i="28"/>
  <c r="E1557" i="28"/>
  <c r="F1641" i="28"/>
  <c r="C1676" i="28"/>
  <c r="H1799" i="28"/>
  <c r="F1755" i="28"/>
  <c r="I1755" i="28"/>
  <c r="C1790" i="28"/>
  <c r="B1773" i="28"/>
  <c r="B1795" i="28"/>
  <c r="I1741" i="28"/>
  <c r="D1799" i="28"/>
  <c r="L1791" i="28"/>
  <c r="K1775" i="28"/>
  <c r="C1805" i="28"/>
  <c r="E1734" i="28"/>
  <c r="B1739" i="28"/>
  <c r="E1787" i="28"/>
  <c r="D1756" i="28"/>
  <c r="K1750" i="28"/>
  <c r="J1705" i="28"/>
  <c r="B1784" i="28"/>
  <c r="L1770" i="28"/>
  <c r="E1727" i="28"/>
  <c r="D1771" i="28"/>
  <c r="L1718" i="28"/>
  <c r="C1747" i="28"/>
  <c r="H1774" i="28"/>
  <c r="I1701" i="28"/>
  <c r="G1753" i="28"/>
  <c r="H1744" i="28"/>
  <c r="B1762" i="28"/>
  <c r="L1703" i="28"/>
  <c r="D1745" i="28"/>
  <c r="B1721" i="28"/>
  <c r="G1727" i="28"/>
  <c r="B1685" i="28"/>
  <c r="D1565" i="28"/>
  <c r="G1674" i="28"/>
  <c r="C1771" i="28"/>
  <c r="F1709" i="28"/>
  <c r="C1708" i="28"/>
  <c r="I1564" i="28"/>
  <c r="D1491" i="28"/>
  <c r="F1774" i="28"/>
  <c r="I1733" i="28"/>
  <c r="K1731" i="28"/>
  <c r="E1730" i="28"/>
  <c r="E1577" i="28"/>
  <c r="H1494" i="28"/>
  <c r="D1734" i="28"/>
  <c r="H1732" i="28"/>
  <c r="F1702" i="28"/>
  <c r="D1731" i="28"/>
  <c r="B1554" i="28"/>
  <c r="C1513" i="28"/>
  <c r="J1763" i="28"/>
  <c r="H1708" i="28"/>
  <c r="E1713" i="28"/>
  <c r="E1656" i="28"/>
  <c r="B1678" i="28"/>
  <c r="F1660" i="28"/>
  <c r="E1774" i="28"/>
  <c r="B1728" i="28"/>
  <c r="D1722" i="28"/>
  <c r="B1692" i="28"/>
  <c r="J1620" i="28"/>
  <c r="G1537" i="28"/>
  <c r="K1718" i="28"/>
  <c r="D1665" i="28"/>
  <c r="B1641" i="28"/>
  <c r="G1521" i="28"/>
  <c r="H1524" i="28"/>
  <c r="K1521" i="28"/>
  <c r="D1583" i="28"/>
  <c r="J1503" i="28"/>
  <c r="G1688" i="28"/>
  <c r="G1743" i="28"/>
  <c r="F1806" i="28"/>
  <c r="C1791" i="28"/>
  <c r="C1780" i="28"/>
  <c r="F1787" i="28"/>
  <c r="J1748" i="28"/>
  <c r="B1797" i="28"/>
  <c r="F1784" i="28"/>
  <c r="L1782" i="28"/>
  <c r="K1800" i="28"/>
  <c r="H1741" i="28"/>
  <c r="L1751" i="28"/>
  <c r="H1794" i="28"/>
  <c r="E1763" i="28"/>
  <c r="E1758" i="28"/>
  <c r="K1712" i="28"/>
  <c r="D1772" i="28"/>
  <c r="G1732" i="28"/>
  <c r="F1718" i="28"/>
  <c r="D1782" i="28"/>
  <c r="B1726" i="28"/>
  <c r="H1777" i="28"/>
  <c r="K1719" i="28"/>
  <c r="L1722" i="28"/>
  <c r="F1766" i="28"/>
  <c r="E1766" i="28"/>
  <c r="K1742" i="28"/>
  <c r="B1711" i="28"/>
  <c r="H1768" i="28"/>
  <c r="F1701" i="28"/>
  <c r="D1707" i="28"/>
  <c r="I1589" i="28"/>
  <c r="H1541" i="28"/>
  <c r="I1797" i="28"/>
  <c r="H1766" i="28"/>
  <c r="K1707" i="28"/>
  <c r="D1715" i="28"/>
  <c r="F1616" i="28"/>
  <c r="D1539" i="28"/>
  <c r="B1734" i="28"/>
  <c r="G1720" i="28"/>
  <c r="D1705" i="28"/>
  <c r="F1545" i="28"/>
  <c r="K1512" i="28"/>
  <c r="H1586" i="28"/>
  <c r="C1741" i="28"/>
  <c r="C1701" i="28"/>
  <c r="B1707" i="28"/>
  <c r="G1514" i="28"/>
  <c r="K1520" i="28"/>
  <c r="E1540" i="28"/>
  <c r="D1752" i="28"/>
  <c r="J1722" i="28"/>
  <c r="H1720" i="28"/>
  <c r="K1662" i="28"/>
  <c r="D1550" i="28"/>
  <c r="G1558" i="28"/>
  <c r="K1756" i="28"/>
  <c r="B1705" i="28"/>
  <c r="E1729" i="28"/>
  <c r="L1593" i="28"/>
  <c r="C1698" i="28"/>
  <c r="F1574" i="28"/>
  <c r="G1693" i="28"/>
  <c r="D1693" i="28"/>
  <c r="E1581" i="28"/>
  <c r="G1692" i="28"/>
  <c r="I1478" i="28"/>
  <c r="J1516" i="28"/>
  <c r="C1539" i="28"/>
  <c r="E1553" i="28"/>
  <c r="H1660" i="28"/>
  <c r="K1739" i="28"/>
  <c r="H1797" i="28"/>
  <c r="L1785" i="28"/>
  <c r="D1749" i="28"/>
  <c r="L1788" i="28"/>
  <c r="F1735" i="28"/>
  <c r="G1762" i="28"/>
  <c r="I1738" i="28"/>
  <c r="F1794" i="28"/>
  <c r="I1748" i="28"/>
  <c r="G1776" i="28"/>
  <c r="H1770" i="28"/>
  <c r="B1769" i="28"/>
  <c r="G1731" i="28"/>
  <c r="J1753" i="28"/>
  <c r="C1733" i="28"/>
  <c r="H1703" i="28"/>
  <c r="I1735" i="28"/>
  <c r="F1706" i="28"/>
  <c r="C1757" i="28"/>
  <c r="L1726" i="28"/>
  <c r="B1730" i="28"/>
  <c r="H1748" i="28"/>
  <c r="G1757" i="28"/>
  <c r="J1780" i="28"/>
  <c r="I1765" i="28"/>
  <c r="L1706" i="28"/>
  <c r="E1714" i="28"/>
  <c r="K1686" i="28"/>
  <c r="B1527" i="28"/>
  <c r="D1785" i="28"/>
  <c r="K1755" i="28"/>
  <c r="H1718" i="28"/>
  <c r="E1722" i="28"/>
  <c r="I1640" i="28"/>
  <c r="D1581" i="28"/>
  <c r="B1749" i="28"/>
  <c r="B1718" i="28"/>
  <c r="B1715" i="28"/>
  <c r="G1653" i="28"/>
  <c r="I1611" i="28"/>
  <c r="B1510" i="28"/>
  <c r="B1758" i="28"/>
  <c r="J1720" i="28"/>
  <c r="L1715" i="28"/>
  <c r="F1648" i="28"/>
  <c r="D1590" i="28"/>
  <c r="D1499" i="28"/>
  <c r="B1771" i="28"/>
  <c r="G1723" i="28"/>
  <c r="I1727" i="28"/>
  <c r="L1609" i="28"/>
  <c r="I1496" i="28"/>
  <c r="G1571" i="28"/>
  <c r="E1776" i="28"/>
  <c r="D1719" i="28"/>
  <c r="G1711" i="28"/>
  <c r="J1649" i="28"/>
  <c r="B1614" i="28"/>
  <c r="F1605" i="28"/>
  <c r="E1664" i="28"/>
  <c r="K1594" i="28"/>
  <c r="D1604" i="28"/>
  <c r="G1652" i="28"/>
  <c r="E1570" i="28"/>
  <c r="I1489" i="28"/>
  <c r="B1640" i="28"/>
  <c r="C1612" i="28"/>
  <c r="D1655" i="28"/>
  <c r="D1793" i="28"/>
  <c r="L1746" i="28"/>
  <c r="I1804" i="28"/>
  <c r="B1793" i="28"/>
  <c r="D1757" i="28"/>
  <c r="F1791" i="28"/>
  <c r="J1736" i="28"/>
  <c r="F1779" i="28"/>
  <c r="J1751" i="28"/>
  <c r="J1789" i="28"/>
  <c r="D1736" i="28"/>
  <c r="G1745" i="28"/>
  <c r="I1777" i="28"/>
  <c r="L1735" i="28"/>
  <c r="J1707" i="28"/>
  <c r="J1769" i="28"/>
  <c r="J1733" i="28"/>
  <c r="D1805" i="28"/>
  <c r="L1753" i="28"/>
  <c r="D1701" i="28"/>
  <c r="C1739" i="28"/>
  <c r="F1714" i="28"/>
  <c r="G1709" i="28"/>
  <c r="D1740" i="28"/>
  <c r="I1746" i="28"/>
  <c r="C1761" i="28"/>
  <c r="I1789" i="28"/>
  <c r="L1754" i="28"/>
  <c r="I1717" i="28"/>
  <c r="H1721" i="28"/>
  <c r="I1632" i="28"/>
  <c r="I1623" i="28"/>
  <c r="G1763" i="28"/>
  <c r="G1733" i="28"/>
  <c r="L1730" i="28"/>
  <c r="H1729" i="28"/>
  <c r="I1565" i="28"/>
  <c r="I1537" i="28"/>
  <c r="L1767" i="28"/>
  <c r="G1705" i="28"/>
  <c r="L1723" i="28"/>
  <c r="B1656" i="28"/>
  <c r="K1489" i="28"/>
  <c r="D1543" i="28"/>
  <c r="B1775" i="28"/>
  <c r="G1729" i="28"/>
  <c r="J1725" i="28"/>
  <c r="B1664" i="28"/>
  <c r="K1497" i="28"/>
  <c r="D1482" i="28"/>
  <c r="K1781" i="28"/>
  <c r="L1713" i="28"/>
  <c r="F1728" i="28"/>
  <c r="K1533" i="28"/>
  <c r="H1568" i="28"/>
  <c r="G1599" i="28"/>
  <c r="E1736" i="28"/>
  <c r="K1730" i="28"/>
  <c r="H1705" i="28"/>
  <c r="I1605" i="28"/>
  <c r="L1553" i="28"/>
  <c r="L1648" i="28"/>
  <c r="J1596" i="28"/>
  <c r="J1654" i="28"/>
  <c r="C1605" i="28"/>
  <c r="K1649" i="28"/>
  <c r="H1508" i="28"/>
  <c r="C1480" i="28"/>
  <c r="L1559" i="28"/>
  <c r="E1619" i="28"/>
  <c r="B1650" i="28"/>
  <c r="C1787" i="28"/>
  <c r="L1734" i="28"/>
  <c r="F1764" i="28"/>
  <c r="H1771" i="28"/>
  <c r="D1795" i="28"/>
  <c r="L1741" i="28"/>
  <c r="G1750" i="28"/>
  <c r="C1766" i="28"/>
  <c r="G1789" i="28"/>
  <c r="I1768" i="28"/>
  <c r="L1803" i="28"/>
  <c r="G1778" i="28"/>
  <c r="B1764" i="28"/>
  <c r="L1721" i="28"/>
  <c r="C1759" i="28"/>
  <c r="K1720" i="28"/>
  <c r="J1791" i="28"/>
  <c r="K1778" i="28"/>
  <c r="F1716" i="28"/>
  <c r="K1762" i="28"/>
  <c r="D1709" i="28"/>
  <c r="E1720" i="28"/>
  <c r="B1748" i="28"/>
  <c r="B1763" i="28"/>
  <c r="J1732" i="28"/>
  <c r="L1738" i="28"/>
  <c r="F1705" i="28"/>
  <c r="J1701" i="28"/>
  <c r="G1559" i="28"/>
  <c r="L1495" i="28"/>
  <c r="D1513" i="28"/>
  <c r="I1764" i="28"/>
  <c r="E1715" i="28"/>
  <c r="C1714" i="28"/>
  <c r="G1474" i="28"/>
  <c r="L1600" i="28"/>
  <c r="C1493" i="28"/>
  <c r="E1781" i="28"/>
  <c r="H1731" i="28"/>
  <c r="H1704" i="28"/>
  <c r="I1645" i="28"/>
  <c r="L1691" i="28"/>
  <c r="F1576" i="28"/>
  <c r="J1749" i="28"/>
  <c r="F1711" i="28"/>
  <c r="E1705" i="28"/>
  <c r="I1653" i="28"/>
  <c r="K1621" i="28"/>
  <c r="F1606" i="28"/>
  <c r="J1735" i="28"/>
  <c r="G1724" i="28"/>
  <c r="K1710" i="28"/>
  <c r="I1554" i="28"/>
  <c r="C1670" i="28"/>
  <c r="I1806" i="28"/>
  <c r="B1754" i="28"/>
  <c r="L1714" i="28"/>
  <c r="J1719" i="28"/>
  <c r="I1616" i="28"/>
  <c r="I1480" i="28"/>
  <c r="L1748" i="28"/>
  <c r="D1595" i="28"/>
  <c r="D1674" i="28"/>
  <c r="H1551" i="28"/>
  <c r="D1656" i="28"/>
  <c r="I1637" i="28"/>
  <c r="F1667" i="28"/>
  <c r="K1639" i="28"/>
  <c r="E1507" i="28"/>
  <c r="L1669" i="28"/>
  <c r="J1801" i="28"/>
  <c r="F1792" i="28"/>
  <c r="G1747" i="28"/>
  <c r="F1725" i="28"/>
  <c r="L1761" i="28"/>
  <c r="E1716" i="28"/>
  <c r="I1783" i="28"/>
  <c r="C1729" i="28"/>
  <c r="B1480" i="28"/>
  <c r="G1669" i="28"/>
  <c r="K1744" i="28"/>
  <c r="J1638" i="28"/>
  <c r="K1721" i="28"/>
  <c r="F1474" i="28"/>
  <c r="B1725" i="28"/>
  <c r="C1763" i="28"/>
  <c r="J1540" i="28"/>
  <c r="H1606" i="28"/>
  <c r="H1552" i="28"/>
  <c r="L1651" i="28"/>
  <c r="I1516" i="28"/>
  <c r="J1800" i="28"/>
  <c r="I1581" i="28"/>
  <c r="K1671" i="28"/>
  <c r="I1568" i="28"/>
  <c r="K1657" i="28"/>
  <c r="H1516" i="28"/>
  <c r="C1606" i="28"/>
  <c r="K1645" i="28"/>
  <c r="D1606" i="28"/>
  <c r="B1658" i="28"/>
  <c r="B1606" i="28"/>
  <c r="C1707" i="28"/>
  <c r="I1692" i="28"/>
  <c r="D1666" i="28"/>
  <c r="F1580" i="28"/>
  <c r="E1618" i="28"/>
  <c r="K1670" i="28"/>
  <c r="J1669" i="28"/>
  <c r="C1635" i="28"/>
  <c r="F1556" i="28"/>
  <c r="E1545" i="28"/>
  <c r="C1504" i="28"/>
  <c r="B1502" i="28"/>
  <c r="H1711" i="28"/>
  <c r="K1697" i="28"/>
  <c r="D1640" i="28"/>
  <c r="F1603" i="28"/>
  <c r="E1626" i="28"/>
  <c r="B1635" i="28"/>
  <c r="J1677" i="28"/>
  <c r="J1601" i="28"/>
  <c r="F1570" i="28"/>
  <c r="E1492" i="28"/>
  <c r="J1721" i="28"/>
  <c r="F1573" i="28"/>
  <c r="J1477" i="28"/>
  <c r="H1542" i="28"/>
  <c r="I1579" i="28"/>
  <c r="B1571" i="28"/>
  <c r="F1591" i="28"/>
  <c r="I1799" i="28"/>
  <c r="D1792" i="28"/>
  <c r="F1742" i="28"/>
  <c r="J1795" i="28"/>
  <c r="D1744" i="28"/>
  <c r="J1779" i="28"/>
  <c r="I1759" i="28"/>
  <c r="B1720" i="28"/>
  <c r="E1733" i="28"/>
  <c r="C1722" i="28"/>
  <c r="F1749" i="28"/>
  <c r="K1642" i="28"/>
  <c r="D1717" i="28"/>
  <c r="L1595" i="28"/>
  <c r="G1702" i="28"/>
  <c r="I1795" i="28"/>
  <c r="J1634" i="28"/>
  <c r="K1733" i="28"/>
  <c r="D1587" i="28"/>
  <c r="B1589" i="28"/>
  <c r="F1496" i="28"/>
  <c r="D1538" i="28"/>
  <c r="E1527" i="28"/>
  <c r="D1746" i="28"/>
  <c r="I1549" i="28"/>
  <c r="E1688" i="28"/>
  <c r="D1528" i="28"/>
  <c r="D1664" i="28"/>
  <c r="I1603" i="28"/>
  <c r="G1639" i="28"/>
  <c r="J1605" i="28"/>
  <c r="B1484" i="28"/>
  <c r="C1686" i="28"/>
  <c r="E1681" i="28"/>
  <c r="L1725" i="28"/>
  <c r="G1597" i="28"/>
  <c r="E1586" i="28"/>
  <c r="F1482" i="28"/>
  <c r="J1542" i="28"/>
  <c r="D1500" i="28"/>
  <c r="D1566" i="28"/>
  <c r="D1632" i="28"/>
  <c r="G1555" i="28"/>
  <c r="J1528" i="28"/>
  <c r="D1512" i="28"/>
  <c r="K1680" i="28"/>
  <c r="G1719" i="28"/>
  <c r="E1695" i="28"/>
  <c r="L1557" i="28"/>
  <c r="F1642" i="28"/>
  <c r="I1490" i="28"/>
  <c r="H1801" i="28"/>
  <c r="F1736" i="28"/>
  <c r="G1740" i="28"/>
  <c r="H1761" i="28"/>
  <c r="L1740" i="28"/>
  <c r="D1766" i="28"/>
  <c r="J1766" i="28"/>
  <c r="C1706" i="28"/>
  <c r="I1732" i="28"/>
  <c r="C1730" i="28"/>
  <c r="J1761" i="28"/>
  <c r="G1541" i="28"/>
  <c r="J1706" i="28"/>
  <c r="E1535" i="28"/>
  <c r="H1712" i="28"/>
  <c r="D1742" i="28"/>
  <c r="I1681" i="28"/>
  <c r="D1708" i="28"/>
  <c r="J1512" i="28"/>
  <c r="J1497" i="28"/>
  <c r="F1578" i="28"/>
  <c r="C1639" i="28"/>
  <c r="C1483" i="28"/>
  <c r="J1741" i="28"/>
  <c r="H1601" i="28"/>
  <c r="H1641" i="28"/>
  <c r="D1631" i="28"/>
  <c r="C1666" i="28"/>
  <c r="J1616" i="28"/>
  <c r="G1491" i="28"/>
  <c r="D1546" i="28"/>
  <c r="J1488" i="28"/>
  <c r="E1590" i="28"/>
  <c r="J1663" i="28"/>
  <c r="B1680" i="28"/>
  <c r="K1624" i="28"/>
  <c r="J1524" i="28"/>
  <c r="G1536" i="28"/>
  <c r="K1696" i="28"/>
  <c r="K1589" i="28"/>
  <c r="L1662" i="28"/>
  <c r="E1633" i="28"/>
  <c r="H1676" i="28"/>
  <c r="D1658" i="28"/>
  <c r="H1543" i="28"/>
  <c r="K1563" i="28"/>
  <c r="J1727" i="28"/>
  <c r="J1648" i="28"/>
  <c r="B1564" i="28"/>
  <c r="G1660" i="28"/>
  <c r="E1624" i="28"/>
  <c r="I1540" i="28"/>
  <c r="L1678" i="28"/>
  <c r="C1586" i="28"/>
  <c r="H1684" i="28"/>
  <c r="I1688" i="28"/>
  <c r="I1718" i="28"/>
  <c r="J1643" i="28"/>
  <c r="B1607" i="28"/>
  <c r="G1577" i="28"/>
  <c r="I1689" i="28"/>
  <c r="K1529" i="28"/>
  <c r="K1691" i="28"/>
  <c r="H1575" i="28"/>
  <c r="F1628" i="28"/>
  <c r="J1593" i="28"/>
  <c r="J1486" i="28"/>
  <c r="J1773" i="28"/>
  <c r="L1560" i="28"/>
  <c r="H1617" i="28"/>
  <c r="J1485" i="28"/>
  <c r="C1642" i="28"/>
  <c r="D1559" i="28"/>
  <c r="F1486" i="28"/>
  <c r="B1560" i="28"/>
  <c r="J1520" i="28"/>
  <c r="H1597" i="28"/>
  <c r="B1541" i="28"/>
  <c r="F1619" i="28"/>
  <c r="G1761" i="28"/>
  <c r="J1633" i="28"/>
  <c r="K1519" i="28"/>
  <c r="G1553" i="28"/>
  <c r="I1638" i="28"/>
  <c r="G1624" i="28"/>
  <c r="I1601" i="28"/>
  <c r="L1524" i="28"/>
  <c r="L1492" i="28"/>
  <c r="D1657" i="28"/>
  <c r="B1477" i="28"/>
  <c r="L1573" i="28"/>
  <c r="D1558" i="28"/>
  <c r="D1608" i="28"/>
  <c r="F1532" i="28"/>
  <c r="G1589" i="28"/>
  <c r="J1493" i="28"/>
  <c r="G1752" i="28"/>
  <c r="J1738" i="28"/>
  <c r="J1775" i="28"/>
  <c r="I1758" i="28"/>
  <c r="E1708" i="28"/>
  <c r="J1796" i="28"/>
  <c r="G1728" i="28"/>
  <c r="I1728" i="28"/>
  <c r="B1760" i="28"/>
  <c r="K1504" i="28"/>
  <c r="L1720" i="28"/>
  <c r="C1485" i="28"/>
  <c r="I1719" i="28"/>
  <c r="J1758" i="28"/>
  <c r="H1618" i="28"/>
  <c r="E1703" i="28"/>
  <c r="C1540" i="28"/>
  <c r="K1530" i="28"/>
  <c r="G1619" i="28"/>
  <c r="I1550" i="28"/>
  <c r="I1538" i="28"/>
  <c r="C1732" i="28"/>
  <c r="G1602" i="28"/>
  <c r="K1567" i="28"/>
  <c r="D1612" i="28"/>
  <c r="C1682" i="28"/>
  <c r="I1650" i="28"/>
  <c r="F1679" i="28"/>
  <c r="K1615" i="28"/>
  <c r="K1481" i="28"/>
  <c r="G1699" i="28"/>
  <c r="I1666" i="28"/>
  <c r="K1678" i="28"/>
  <c r="J1578" i="28"/>
  <c r="C1562" i="28"/>
  <c r="G1517" i="28"/>
  <c r="K1558" i="28"/>
  <c r="L1484" i="28"/>
  <c r="B1610" i="28"/>
  <c r="L1523" i="28"/>
  <c r="D1671" i="28"/>
  <c r="I1577" i="28"/>
  <c r="G1595" i="28"/>
  <c r="C1521" i="28"/>
  <c r="L1696" i="28"/>
  <c r="K1632" i="28"/>
  <c r="L1536" i="28"/>
  <c r="G1690" i="28"/>
  <c r="I1526" i="28"/>
  <c r="B1482" i="28"/>
  <c r="B1586" i="28"/>
  <c r="H1537" i="28"/>
  <c r="D1679" i="28"/>
  <c r="I1555" i="28"/>
  <c r="D1714" i="28"/>
  <c r="G1579" i="28"/>
  <c r="E1623" i="28"/>
  <c r="G1667" i="28"/>
  <c r="E1634" i="28"/>
  <c r="E1587" i="28"/>
  <c r="D1644" i="28"/>
  <c r="E1612" i="28"/>
  <c r="F1696" i="28"/>
  <c r="E1500" i="28"/>
  <c r="J1480" i="28"/>
  <c r="D1768" i="28"/>
  <c r="L1634" i="28"/>
  <c r="I1599" i="28"/>
  <c r="B1498" i="28"/>
  <c r="I1657" i="28"/>
  <c r="C1565" i="28"/>
  <c r="F1536" i="28"/>
  <c r="C1474" i="28"/>
  <c r="B1491" i="28"/>
  <c r="E1521" i="28"/>
  <c r="I1636" i="28"/>
  <c r="G1502" i="28"/>
  <c r="D1721" i="28"/>
  <c r="G1524" i="28"/>
  <c r="F1650" i="28"/>
  <c r="C1481" i="28"/>
  <c r="H1499" i="28"/>
  <c r="F1690" i="28"/>
  <c r="K1545" i="28"/>
  <c r="B1601" i="28"/>
  <c r="C1484" i="28"/>
  <c r="B1792" i="28"/>
  <c r="B1777" i="28"/>
  <c r="I1737" i="28"/>
  <c r="K1782" i="28"/>
  <c r="F1770" i="28"/>
  <c r="J1765" i="28"/>
  <c r="D1703" i="28"/>
  <c r="F1521" i="28"/>
  <c r="J1778" i="28"/>
  <c r="K1542" i="28"/>
  <c r="G1707" i="28"/>
  <c r="G1695" i="28"/>
  <c r="J1726" i="28"/>
  <c r="I1773" i="28"/>
  <c r="H1522" i="28"/>
  <c r="I1725" i="28"/>
  <c r="I1474" i="28"/>
  <c r="D1650" i="28"/>
  <c r="G1533" i="28"/>
  <c r="D1518" i="28"/>
  <c r="C1482" i="28"/>
  <c r="I1729" i="28"/>
  <c r="H1518" i="28"/>
  <c r="J1505" i="28"/>
  <c r="K1514" i="28"/>
  <c r="J1587" i="28"/>
  <c r="K1510" i="28"/>
  <c r="G1578" i="28"/>
  <c r="E1562" i="28"/>
  <c r="C1497" i="28"/>
  <c r="C1601" i="28"/>
  <c r="C1789" i="28"/>
  <c r="F1594" i="28"/>
  <c r="I1686" i="28"/>
  <c r="B1521" i="28"/>
  <c r="K1665" i="28"/>
  <c r="I1648" i="28"/>
  <c r="E1539" i="28"/>
  <c r="E1665" i="28"/>
  <c r="C1573" i="28"/>
  <c r="B1666" i="28"/>
  <c r="K1585" i="28"/>
  <c r="F1653" i="28"/>
  <c r="E1625" i="28"/>
  <c r="B1615" i="28"/>
  <c r="J1552" i="28"/>
  <c r="C1621" i="28"/>
  <c r="J1674" i="28"/>
  <c r="B1683" i="28"/>
  <c r="J1495" i="28"/>
  <c r="H1682" i="28"/>
  <c r="L1522" i="28"/>
  <c r="B1674" i="28"/>
  <c r="H1563" i="28"/>
  <c r="I1704" i="28"/>
  <c r="F1583" i="28"/>
  <c r="C1646" i="28"/>
  <c r="F1630" i="28"/>
  <c r="H1591" i="28"/>
  <c r="L1543" i="28"/>
  <c r="D1794" i="28"/>
  <c r="G1734" i="28"/>
  <c r="I1753" i="28"/>
  <c r="B1759" i="28"/>
  <c r="F1759" i="28"/>
  <c r="G1774" i="28"/>
  <c r="F1721" i="28"/>
  <c r="E1710" i="28"/>
  <c r="H1804" i="28"/>
  <c r="F1739" i="28"/>
  <c r="G1605" i="28"/>
  <c r="F1729" i="28"/>
  <c r="B1626" i="28"/>
  <c r="F1703" i="28"/>
  <c r="F1522" i="28"/>
  <c r="K1658" i="28"/>
  <c r="B1778" i="28"/>
  <c r="J1637" i="28"/>
  <c r="G1717" i="28"/>
  <c r="F1801" i="28"/>
  <c r="J1476" i="28"/>
  <c r="B1613" i="28"/>
  <c r="D1589" i="28"/>
  <c r="F1490" i="28"/>
  <c r="J1714" i="28"/>
  <c r="F1547" i="28"/>
  <c r="D1602" i="28"/>
  <c r="H1538" i="28"/>
  <c r="G1477" i="28"/>
  <c r="D1642" i="28"/>
  <c r="E1661" i="28"/>
  <c r="C1475" i="28"/>
  <c r="E1486" i="28"/>
  <c r="D1643" i="28"/>
  <c r="H1778" i="28"/>
  <c r="J1657" i="28"/>
  <c r="H1590" i="28"/>
  <c r="I1492" i="28"/>
  <c r="H1669" i="28"/>
  <c r="E1575" i="28"/>
  <c r="F1495" i="28"/>
  <c r="L1629" i="28"/>
  <c r="I1695" i="28"/>
  <c r="L1667" i="28"/>
  <c r="L1633" i="28"/>
  <c r="F1528" i="28"/>
  <c r="B1625" i="28"/>
  <c r="H1672" i="28"/>
  <c r="D1699" i="28"/>
  <c r="D1533" i="28"/>
  <c r="H1677" i="28"/>
  <c r="B1552" i="28"/>
  <c r="G1748" i="28"/>
  <c r="G1741" i="28"/>
  <c r="B1802" i="28"/>
  <c r="K1796" i="28"/>
  <c r="B1772" i="28"/>
  <c r="B1742" i="28"/>
  <c r="E1764" i="28"/>
  <c r="C1804" i="28"/>
  <c r="K1749" i="28"/>
  <c r="I1787" i="28"/>
  <c r="D1783" i="28"/>
  <c r="I1762" i="28"/>
  <c r="H1733" i="28"/>
  <c r="J1533" i="28"/>
  <c r="E1704" i="28"/>
  <c r="L1508" i="28"/>
  <c r="K1650" i="28"/>
  <c r="E1748" i="28"/>
  <c r="K1604" i="28"/>
  <c r="K1723" i="28"/>
  <c r="F1540" i="28"/>
  <c r="F1506" i="28"/>
  <c r="I1531" i="28"/>
  <c r="E1666" i="28"/>
  <c r="J1517" i="28"/>
  <c r="I1502" i="28"/>
  <c r="G1511" i="28"/>
  <c r="D1730" i="28"/>
  <c r="E1679" i="28"/>
  <c r="H1569" i="28"/>
  <c r="G1586" i="28"/>
  <c r="C1634" i="28"/>
  <c r="I1517" i="28"/>
  <c r="J1687" i="28"/>
  <c r="H1689" i="28"/>
  <c r="G1573" i="28"/>
  <c r="H1614" i="28"/>
  <c r="K1704" i="28"/>
  <c r="H1476" i="28"/>
  <c r="J1513" i="28"/>
  <c r="J1475" i="28"/>
  <c r="I1563" i="28"/>
  <c r="K1620" i="28"/>
  <c r="F1483" i="28"/>
  <c r="J1529" i="28"/>
  <c r="I1513" i="28"/>
  <c r="C1609" i="28"/>
  <c r="J1522" i="28"/>
  <c r="G1625" i="28"/>
  <c r="K1765" i="28"/>
  <c r="B1474" i="28"/>
  <c r="C1555" i="28"/>
  <c r="C1498" i="28"/>
  <c r="I1571" i="28"/>
  <c r="I1607" i="28"/>
  <c r="G1638" i="28"/>
  <c r="K1538" i="28"/>
  <c r="K1474" i="28"/>
  <c r="C1585" i="28"/>
  <c r="F1768" i="28"/>
  <c r="I1578" i="28"/>
  <c r="H1573" i="28"/>
  <c r="B1515" i="28"/>
  <c r="H1685" i="28"/>
  <c r="J1562" i="28"/>
  <c r="F1549" i="28"/>
  <c r="L1599" i="28"/>
  <c r="L1563" i="28"/>
  <c r="E1643" i="28"/>
  <c r="D1611" i="28"/>
  <c r="F1589" i="28"/>
  <c r="E1721" i="28"/>
  <c r="E1655" i="28"/>
  <c r="H1602" i="28"/>
  <c r="G1681" i="28"/>
  <c r="D1661" i="28"/>
  <c r="I1560" i="28"/>
  <c r="F1507" i="28"/>
  <c r="J1568" i="28"/>
  <c r="G1495" i="28"/>
  <c r="E1516" i="28"/>
  <c r="E1487" i="28"/>
  <c r="K1517" i="28"/>
  <c r="I1532" i="28"/>
  <c r="G1538" i="28"/>
  <c r="H1793" i="28"/>
  <c r="C1788" i="28"/>
  <c r="G1793" i="28"/>
  <c r="K1705" i="28"/>
  <c r="F1727" i="28"/>
  <c r="B1731" i="28"/>
  <c r="K1655" i="28"/>
  <c r="I1573" i="28"/>
  <c r="F1745" i="28"/>
  <c r="E1484" i="28"/>
  <c r="H1484" i="28"/>
  <c r="F1499" i="28"/>
  <c r="L1615" i="28"/>
  <c r="F1599" i="28"/>
  <c r="H1478" i="28"/>
  <c r="C1675" i="28"/>
  <c r="D1474" i="28"/>
  <c r="G1614" i="28"/>
  <c r="E1523" i="28"/>
  <c r="H1560" i="28"/>
  <c r="B1580" i="28"/>
  <c r="C1620" i="28"/>
  <c r="H1510" i="28"/>
  <c r="F1647" i="28"/>
  <c r="H1513" i="28"/>
  <c r="C1532" i="28"/>
  <c r="B1595" i="28"/>
  <c r="F1477" i="28"/>
  <c r="K1581" i="28"/>
  <c r="F1639" i="28"/>
  <c r="K1692" i="28"/>
  <c r="E1591" i="28"/>
  <c r="F1559" i="28"/>
  <c r="J1621" i="28"/>
  <c r="F1551" i="28"/>
  <c r="C1574" i="28"/>
  <c r="F1604" i="28"/>
  <c r="K1513" i="28"/>
  <c r="J1557" i="28"/>
  <c r="G1612" i="28"/>
  <c r="I1491" i="28"/>
  <c r="G1661" i="28"/>
  <c r="D1616" i="28"/>
  <c r="I1643" i="28"/>
  <c r="H1561" i="28"/>
  <c r="G1500" i="28"/>
  <c r="I1627" i="28"/>
  <c r="E1549" i="28"/>
  <c r="F1621" i="28"/>
  <c r="I1592" i="28"/>
  <c r="F1566" i="28"/>
  <c r="L1504" i="28"/>
  <c r="F1518" i="28"/>
  <c r="D1729" i="28"/>
  <c r="J1592" i="28"/>
  <c r="H1605" i="28"/>
  <c r="D1552" i="28"/>
  <c r="D1659" i="28"/>
  <c r="L1500" i="28"/>
  <c r="L1661" i="28"/>
  <c r="D1652" i="28"/>
  <c r="D1475" i="28"/>
  <c r="E1635" i="28"/>
  <c r="B1667" i="28"/>
  <c r="I1509" i="28"/>
  <c r="L1622" i="28"/>
  <c r="H1644" i="28"/>
  <c r="L1534" i="28"/>
  <c r="I1671" i="28"/>
  <c r="C1668" i="28"/>
  <c r="J1494" i="28"/>
  <c r="B1503" i="28"/>
  <c r="F1592" i="28"/>
  <c r="L1705" i="28"/>
  <c r="K1700" i="28"/>
  <c r="F1662" i="28"/>
  <c r="G1522" i="28"/>
  <c r="H1525" i="28"/>
  <c r="F1675" i="28"/>
  <c r="C1778" i="28"/>
  <c r="C1650" i="28"/>
  <c r="H1480" i="28"/>
  <c r="F1519" i="28"/>
  <c r="K1593" i="28"/>
  <c r="G1670" i="28"/>
  <c r="D1692" i="28"/>
  <c r="E1560" i="28"/>
  <c r="L1511" i="28"/>
  <c r="D1551" i="28"/>
  <c r="D1562" i="28"/>
  <c r="F1610" i="28"/>
  <c r="G1506" i="28"/>
  <c r="K1616" i="28"/>
  <c r="H1498" i="28"/>
  <c r="C1533" i="28"/>
  <c r="B1551" i="28"/>
  <c r="I1559" i="28"/>
  <c r="G1528" i="28"/>
  <c r="L1635" i="28"/>
  <c r="G1651" i="28"/>
  <c r="H1698" i="28"/>
  <c r="E1548" i="28"/>
  <c r="G1644" i="28"/>
  <c r="D1641" i="28"/>
  <c r="E1551" i="28"/>
  <c r="H1650" i="28"/>
  <c r="K1603" i="28"/>
  <c r="E1536" i="28"/>
  <c r="K1570" i="28"/>
  <c r="K1507" i="28"/>
  <c r="B1547" i="28"/>
  <c r="G1544" i="28"/>
  <c r="K1580" i="28"/>
  <c r="H1631" i="28"/>
  <c r="B1539" i="28"/>
  <c r="C1502" i="28"/>
  <c r="G1632" i="28"/>
  <c r="I1570" i="28"/>
  <c r="J1671" i="28"/>
  <c r="I1504" i="28"/>
  <c r="L1576" i="28"/>
  <c r="E1738" i="28"/>
  <c r="J1760" i="28"/>
  <c r="I1788" i="28"/>
  <c r="L1727" i="28"/>
  <c r="D1798" i="28"/>
  <c r="B1796" i="28"/>
  <c r="F1793" i="28"/>
  <c r="L1755" i="28"/>
  <c r="E1801" i="28"/>
  <c r="F1758" i="28"/>
  <c r="D1741" i="28"/>
  <c r="D1777" i="28"/>
  <c r="L1736" i="28"/>
  <c r="C1797" i="28"/>
  <c r="H1717" i="28"/>
  <c r="C1748" i="28"/>
  <c r="D1536" i="28"/>
  <c r="H1757" i="28"/>
  <c r="I1707" i="28"/>
  <c r="L1717" i="28"/>
  <c r="B1598" i="28"/>
  <c r="D1684" i="28"/>
  <c r="H1615" i="28"/>
  <c r="E1680" i="28"/>
  <c r="J1567" i="28"/>
  <c r="C1548" i="28"/>
  <c r="B1602" i="28"/>
  <c r="D1663" i="28"/>
  <c r="K1708" i="28"/>
  <c r="E1627" i="28"/>
  <c r="B1660" i="28"/>
  <c r="L1674" i="28"/>
  <c r="G1478" i="28"/>
  <c r="E1480" i="28"/>
  <c r="D1704" i="28"/>
  <c r="J1498" i="28"/>
  <c r="B1676" i="28"/>
  <c r="E1677" i="28"/>
  <c r="H1600" i="28"/>
  <c r="B1629" i="28"/>
  <c r="J1675" i="28"/>
  <c r="H1523" i="28"/>
  <c r="G1560" i="28"/>
  <c r="B1572" i="28"/>
  <c r="L1594" i="28"/>
  <c r="J1481" i="28"/>
  <c r="L1693" i="28"/>
  <c r="H1531" i="28"/>
  <c r="H1727" i="28"/>
  <c r="K1610" i="28"/>
  <c r="E1638" i="28"/>
  <c r="H1620" i="28"/>
  <c r="B1516" i="28"/>
  <c r="L1577" i="28"/>
  <c r="L1479" i="28"/>
  <c r="E1668" i="28"/>
  <c r="K1508" i="28"/>
  <c r="C1629" i="28"/>
  <c r="I1548" i="28"/>
  <c r="K1550" i="28"/>
  <c r="B1549" i="28"/>
  <c r="C1681" i="28"/>
  <c r="H1511" i="28"/>
  <c r="G1679" i="28"/>
  <c r="E1510" i="28"/>
  <c r="H1481" i="28"/>
  <c r="L1611" i="28"/>
  <c r="G1531" i="28"/>
  <c r="J1527" i="28"/>
  <c r="G1515" i="28"/>
  <c r="D1725" i="28"/>
  <c r="D1597" i="28"/>
  <c r="D1695" i="28"/>
  <c r="K1479" i="28"/>
  <c r="D1619" i="28"/>
  <c r="F1596" i="28"/>
  <c r="C1723" i="28"/>
  <c r="B1691" i="28"/>
  <c r="G1607" i="28"/>
  <c r="I1519" i="28"/>
  <c r="J1635" i="28"/>
  <c r="G1601" i="28"/>
  <c r="C1604" i="28"/>
  <c r="G1518" i="28"/>
  <c r="L1603" i="28"/>
  <c r="H1681" i="28"/>
  <c r="E1636" i="28"/>
  <c r="B1555" i="28"/>
  <c r="B1687" i="28"/>
  <c r="B1651" i="28"/>
  <c r="D1535" i="28"/>
  <c r="I1525" i="28"/>
  <c r="C1648" i="28"/>
  <c r="I1518" i="28"/>
  <c r="H1501" i="28"/>
  <c r="I1596" i="28"/>
  <c r="E1786" i="28"/>
  <c r="B1751" i="28"/>
  <c r="C1756" i="28"/>
  <c r="C1613" i="28"/>
  <c r="I1766" i="28"/>
  <c r="E1642" i="28"/>
  <c r="H1795" i="28"/>
  <c r="H1633" i="28"/>
  <c r="C1690" i="28"/>
  <c r="I1720" i="28"/>
  <c r="L1542" i="28"/>
  <c r="C1596" i="28"/>
  <c r="J1673" i="28"/>
  <c r="L1620" i="28"/>
  <c r="E1657" i="28"/>
  <c r="K1656" i="28"/>
  <c r="E1700" i="28"/>
  <c r="E1565" i="28"/>
  <c r="G1805" i="28"/>
  <c r="B1729" i="28"/>
  <c r="C1742" i="28"/>
  <c r="B1492" i="28"/>
  <c r="J1718" i="28"/>
  <c r="G1564" i="28"/>
  <c r="D1760" i="28"/>
  <c r="I1652" i="28"/>
  <c r="L1549" i="28"/>
  <c r="L1487" i="28"/>
  <c r="K1493" i="28"/>
  <c r="C1544" i="28"/>
  <c r="H1477" i="28"/>
  <c r="E1761" i="28"/>
  <c r="L1612" i="28"/>
  <c r="K1600" i="28"/>
  <c r="D1493" i="28"/>
  <c r="I1663" i="28"/>
  <c r="D1479" i="28"/>
  <c r="H1667" i="28"/>
  <c r="I1673" i="28"/>
  <c r="C1680" i="28"/>
  <c r="H1487" i="28"/>
  <c r="L1590" i="28"/>
  <c r="J1656" i="28"/>
  <c r="J1474" i="28"/>
  <c r="K1608" i="28"/>
  <c r="H1695" i="28"/>
  <c r="C1479" i="28"/>
  <c r="E1644" i="28"/>
  <c r="F1743" i="28"/>
  <c r="G1643" i="28"/>
  <c r="F1588" i="28"/>
  <c r="E1574" i="28"/>
  <c r="L1502" i="28"/>
  <c r="D1601" i="28"/>
  <c r="F1645" i="28"/>
  <c r="D1495" i="28"/>
  <c r="K1506" i="28"/>
  <c r="C1770" i="28"/>
  <c r="F1722" i="28"/>
  <c r="K1725" i="28"/>
  <c r="L1546" i="28"/>
  <c r="J1709" i="28"/>
  <c r="C1658" i="28"/>
  <c r="J1608" i="28"/>
  <c r="G1485" i="28"/>
  <c r="F1510" i="28"/>
  <c r="J1508" i="28"/>
  <c r="G1505" i="28"/>
  <c r="F1733" i="28"/>
  <c r="J1490" i="28"/>
  <c r="D1582" i="28"/>
  <c r="J1628" i="28"/>
  <c r="E1604" i="28"/>
  <c r="C1784" i="28"/>
  <c r="L1687" i="28"/>
  <c r="E1583" i="28"/>
  <c r="K1683" i="28"/>
  <c r="L1518" i="28"/>
  <c r="J1582" i="28"/>
  <c r="K1640" i="28"/>
  <c r="C1501" i="28"/>
  <c r="D1580" i="28"/>
  <c r="J1572" i="28"/>
  <c r="F1699" i="28"/>
  <c r="E1552" i="28"/>
  <c r="K1769" i="28"/>
  <c r="J1659" i="28"/>
  <c r="I1595" i="28"/>
  <c r="D1651" i="28"/>
  <c r="F1581" i="28"/>
  <c r="K1562" i="28"/>
  <c r="L1698" i="28"/>
  <c r="L1526" i="28"/>
  <c r="F1684" i="28"/>
  <c r="F1723" i="28"/>
  <c r="I1714" i="28"/>
  <c r="G1620" i="28"/>
  <c r="B1799" i="28"/>
  <c r="I1712" i="28"/>
  <c r="J1611" i="28"/>
  <c r="E1505" i="28"/>
  <c r="L1672" i="28"/>
  <c r="G1569" i="28"/>
  <c r="G1689" i="28"/>
  <c r="G1545" i="28"/>
  <c r="E1725" i="28"/>
  <c r="D1547" i="28"/>
  <c r="I1629" i="28"/>
  <c r="B1662" i="28"/>
  <c r="C1627" i="28"/>
  <c r="L1743" i="28"/>
  <c r="J1483" i="28"/>
  <c r="H1611" i="28"/>
  <c r="E1620" i="28"/>
  <c r="F1692" i="28"/>
  <c r="L1783" i="28"/>
  <c r="J1560" i="28"/>
  <c r="G1657" i="28"/>
  <c r="B1544" i="28"/>
  <c r="D1509" i="28"/>
  <c r="G1526" i="28"/>
  <c r="D1577" i="28"/>
  <c r="H1706" i="28"/>
  <c r="D1649" i="28"/>
  <c r="J1575" i="28"/>
  <c r="K1579" i="28"/>
  <c r="F1543" i="28"/>
  <c r="E1543" i="28"/>
  <c r="E1659" i="28"/>
  <c r="E1519" i="28"/>
  <c r="H1539" i="28"/>
  <c r="E1475" i="28"/>
  <c r="B1478" i="28"/>
  <c r="K1677" i="28"/>
  <c r="H1533" i="28"/>
  <c r="J1579" i="28"/>
  <c r="D1667" i="28"/>
  <c r="I1644" i="28"/>
  <c r="D1647" i="28"/>
  <c r="H1664" i="28"/>
  <c r="C1673" i="28"/>
  <c r="J1613" i="28"/>
  <c r="I1544" i="28"/>
  <c r="D1494" i="28"/>
  <c r="H1574" i="28"/>
  <c r="E1670" i="28"/>
  <c r="L1556" i="28"/>
  <c r="D1648" i="28"/>
  <c r="B1642" i="28"/>
  <c r="B1695" i="28"/>
  <c r="I1612" i="28"/>
  <c r="J1606" i="28"/>
  <c r="J1588" i="28"/>
  <c r="K1485" i="28"/>
  <c r="L1598" i="28"/>
  <c r="C1552" i="28"/>
  <c r="G1673" i="28"/>
  <c r="L1685" i="28"/>
  <c r="G1659" i="28"/>
  <c r="K1586" i="28"/>
  <c r="D1607" i="28"/>
  <c r="B1485" i="28"/>
  <c r="E1501" i="28"/>
  <c r="F1525" i="28"/>
  <c r="I1515" i="28"/>
  <c r="G1488" i="28"/>
  <c r="B1609" i="28"/>
  <c r="E1494" i="28"/>
  <c r="C1659" i="28"/>
  <c r="L1626" i="28"/>
  <c r="J1665" i="28"/>
  <c r="E1646" i="28"/>
  <c r="L1647" i="28"/>
  <c r="I1625" i="28"/>
  <c r="B1565" i="28"/>
  <c r="G1610" i="28"/>
  <c r="B1588" i="28"/>
  <c r="F1697" i="28"/>
  <c r="J1555" i="28"/>
  <c r="F1609" i="28"/>
  <c r="K1664" i="28"/>
  <c r="L1692" i="28"/>
  <c r="G1640" i="28"/>
  <c r="L1512" i="28"/>
  <c r="E1512" i="28"/>
  <c r="C1703" i="28"/>
  <c r="E1778" i="28"/>
  <c r="K1728" i="28"/>
  <c r="L1639" i="28"/>
  <c r="F1732" i="28"/>
  <c r="K1726" i="28"/>
  <c r="B1587" i="28"/>
  <c r="F1607" i="28"/>
  <c r="I1684" i="28"/>
  <c r="F1637" i="28"/>
  <c r="C1664" i="28"/>
  <c r="G1694" i="28"/>
  <c r="H1702" i="28"/>
  <c r="H1540" i="28"/>
  <c r="C1632" i="28"/>
  <c r="C1587" i="28"/>
  <c r="E1639" i="28"/>
  <c r="F1740" i="28"/>
  <c r="I1591" i="28"/>
  <c r="L1592" i="28"/>
  <c r="D1574" i="28"/>
  <c r="F1577" i="28"/>
  <c r="B1755" i="28"/>
  <c r="I1619" i="28"/>
  <c r="F1520" i="28"/>
  <c r="C1477" i="28"/>
  <c r="L1606" i="28"/>
  <c r="H1692" i="28"/>
  <c r="C1578" i="28"/>
  <c r="F1731" i="28"/>
  <c r="I1664" i="28"/>
  <c r="L1514" i="28"/>
  <c r="I1514" i="28"/>
  <c r="G1664" i="28"/>
  <c r="H1640" i="28"/>
  <c r="C1623" i="28"/>
  <c r="K1478" i="28"/>
  <c r="J1691" i="28"/>
  <c r="H1787" i="28"/>
  <c r="I1754" i="28"/>
  <c r="B1723" i="28"/>
  <c r="K1556" i="28"/>
  <c r="D1727" i="28"/>
  <c r="G1588" i="28"/>
  <c r="B1499" i="28"/>
  <c r="G1609" i="28"/>
  <c r="D1673" i="28"/>
  <c r="H1661" i="28"/>
  <c r="L1666" i="28"/>
  <c r="F1700" i="28"/>
  <c r="G1703" i="28"/>
  <c r="B1584" i="28"/>
  <c r="B1622" i="28"/>
  <c r="E1597" i="28"/>
  <c r="D1628" i="28"/>
  <c r="C1710" i="28"/>
  <c r="H1697" i="28"/>
  <c r="K1597" i="28"/>
  <c r="L1637" i="28"/>
  <c r="G1618" i="28"/>
  <c r="J1764" i="28"/>
  <c r="C1683" i="28"/>
  <c r="J1682" i="28"/>
  <c r="L1498" i="28"/>
  <c r="C1487" i="28"/>
  <c r="D1687" i="28"/>
  <c r="I1486" i="28"/>
  <c r="I1716" i="28"/>
  <c r="J1534" i="28"/>
  <c r="I1487" i="28"/>
  <c r="B1582" i="28"/>
  <c r="G1608" i="28"/>
  <c r="H1656" i="28"/>
  <c r="B1577" i="28"/>
  <c r="G1649" i="28"/>
  <c r="H1639" i="28"/>
  <c r="B1616" i="28"/>
  <c r="J1500" i="28"/>
  <c r="E1675" i="28"/>
  <c r="D1537" i="28"/>
  <c r="I1646" i="28"/>
  <c r="J1544" i="28"/>
  <c r="D1669" i="28"/>
  <c r="D1660" i="28"/>
  <c r="C1599" i="28"/>
  <c r="I1683" i="28"/>
  <c r="B1716" i="28"/>
  <c r="B1522" i="28"/>
  <c r="C1572" i="28"/>
  <c r="I1583" i="28"/>
  <c r="G1580" i="28"/>
  <c r="D1774" i="28"/>
  <c r="I1499" i="28"/>
  <c r="I1696" i="28"/>
  <c r="B1611" i="28"/>
  <c r="C1657" i="28"/>
  <c r="D1540" i="28"/>
  <c r="B1576" i="28"/>
  <c r="D1524" i="28"/>
  <c r="G1510" i="28"/>
  <c r="I1505" i="28"/>
  <c r="H1502" i="28"/>
  <c r="D1630" i="28"/>
  <c r="L1482" i="28"/>
  <c r="B1628" i="28"/>
  <c r="B1575" i="28"/>
  <c r="F1544" i="28"/>
  <c r="I1557" i="28"/>
  <c r="G1585" i="28"/>
  <c r="I1506" i="28"/>
  <c r="L1483" i="28"/>
  <c r="I1669" i="28"/>
  <c r="F1497" i="28"/>
  <c r="K1651" i="28"/>
  <c r="J1640" i="28"/>
  <c r="I1597" i="28"/>
  <c r="C1638" i="28"/>
  <c r="F1678" i="28"/>
  <c r="J1521" i="28"/>
  <c r="H1548" i="28"/>
  <c r="F1654" i="28"/>
  <c r="H1550" i="28"/>
  <c r="L1477" i="28"/>
  <c r="B1744" i="28"/>
  <c r="K1802" i="28"/>
  <c r="K1753" i="28"/>
  <c r="I1703" i="28"/>
  <c r="G1557" i="28"/>
  <c r="E1711" i="28"/>
  <c r="B1655" i="28"/>
  <c r="J1537" i="28"/>
  <c r="G1621" i="28"/>
  <c r="J1570" i="28"/>
  <c r="E1599" i="28"/>
  <c r="K1660" i="28"/>
  <c r="H1668" i="28"/>
  <c r="E1601" i="28"/>
  <c r="L1539" i="28"/>
  <c r="E1593" i="28"/>
  <c r="E1481" i="28"/>
  <c r="H1629" i="28"/>
  <c r="L1728" i="28"/>
  <c r="D1503" i="28"/>
  <c r="K1584" i="28"/>
  <c r="D1501" i="28"/>
  <c r="K1676" i="28"/>
  <c r="E1702" i="28"/>
  <c r="L1619" i="28"/>
  <c r="D1688" i="28"/>
  <c r="C1526" i="28"/>
  <c r="E1649" i="28"/>
  <c r="B1682" i="28"/>
  <c r="L1533" i="28"/>
  <c r="J1724" i="28"/>
  <c r="I1635" i="28"/>
  <c r="B1479" i="28"/>
  <c r="B1597" i="28"/>
  <c r="L1642" i="28"/>
  <c r="B1509" i="28"/>
  <c r="L1655" i="28"/>
  <c r="G1494" i="28"/>
  <c r="I1778" i="28"/>
  <c r="I1713" i="28"/>
  <c r="B1648" i="28"/>
  <c r="H1764" i="28"/>
  <c r="F1726" i="28"/>
  <c r="H1688" i="28"/>
  <c r="J1679" i="28"/>
  <c r="F1664" i="28"/>
  <c r="H1582" i="28"/>
  <c r="G1509" i="28"/>
  <c r="D1591" i="28"/>
  <c r="L1659" i="28"/>
  <c r="L1562" i="28"/>
  <c r="L1494" i="28"/>
  <c r="C1478" i="28"/>
  <c r="B1506" i="28"/>
  <c r="I1566" i="28"/>
  <c r="L1708" i="28"/>
  <c r="J1491" i="28"/>
  <c r="I1608" i="28"/>
  <c r="E1641" i="28"/>
  <c r="H1619" i="28"/>
  <c r="B1714" i="28"/>
  <c r="D1569" i="28"/>
  <c r="G1675" i="28"/>
  <c r="H1512" i="28"/>
  <c r="K1555" i="28"/>
  <c r="H1627" i="28"/>
  <c r="I1593" i="28"/>
  <c r="J1711" i="28"/>
  <c r="E1556" i="28"/>
  <c r="F1671" i="28"/>
  <c r="L1699" i="28"/>
  <c r="G1504" i="28"/>
  <c r="E1496" i="28"/>
  <c r="B1548" i="28"/>
  <c r="F1502" i="28"/>
  <c r="G1698" i="28"/>
  <c r="B1530" i="28"/>
  <c r="J1545" i="28"/>
  <c r="I1618" i="28"/>
  <c r="D1677" i="28"/>
  <c r="L1649" i="28"/>
  <c r="L1710" i="28"/>
  <c r="L1614" i="28"/>
  <c r="L1505" i="28"/>
  <c r="H1576" i="28"/>
  <c r="F1479" i="28"/>
  <c r="D1529" i="28"/>
  <c r="G1487" i="28"/>
  <c r="E1495" i="28"/>
  <c r="C1560" i="28"/>
  <c r="F1672" i="28"/>
  <c r="B1670" i="28"/>
  <c r="C1516" i="28"/>
  <c r="D1578" i="28"/>
  <c r="L1604" i="28"/>
  <c r="I1667" i="28"/>
  <c r="H1594" i="28"/>
  <c r="I1685" i="28"/>
  <c r="B1592" i="28"/>
  <c r="D1696" i="28"/>
  <c r="L1690" i="28"/>
  <c r="H1517" i="28"/>
  <c r="I1604" i="28"/>
  <c r="K1619" i="28"/>
  <c r="E1542" i="28"/>
  <c r="D1626" i="28"/>
  <c r="B1534" i="28"/>
  <c r="B1671" i="28"/>
  <c r="D1481" i="28"/>
  <c r="L1671" i="28"/>
  <c r="H1559" i="28"/>
  <c r="G1565" i="28"/>
  <c r="E1602" i="28"/>
  <c r="D1654" i="28"/>
  <c r="L1561" i="28"/>
  <c r="J1595" i="28"/>
  <c r="E1651" i="28"/>
  <c r="C1607" i="28"/>
  <c r="K1516" i="28"/>
  <c r="C1589" i="28"/>
  <c r="K1509" i="28"/>
  <c r="E1660" i="28"/>
  <c r="G1800" i="28"/>
  <c r="F1762" i="28"/>
  <c r="B1743" i="28"/>
  <c r="E1712" i="28"/>
  <c r="H1474" i="28"/>
  <c r="D1769" i="28"/>
  <c r="G1576" i="28"/>
  <c r="F1751" i="28"/>
  <c r="C1530" i="28"/>
  <c r="E1770" i="28"/>
  <c r="I1614" i="28"/>
  <c r="I1533" i="28"/>
  <c r="L1621" i="28"/>
  <c r="L1636" i="28"/>
  <c r="G1539" i="28"/>
  <c r="G1697" i="28"/>
  <c r="F1567" i="28"/>
  <c r="E1503" i="28"/>
  <c r="C1760" i="28"/>
  <c r="L1587" i="28"/>
  <c r="J1511" i="28"/>
  <c r="I1476" i="28"/>
  <c r="E1482" i="28"/>
  <c r="J1646" i="28"/>
  <c r="G1683" i="28"/>
  <c r="G1493" i="28"/>
  <c r="F1615" i="28"/>
  <c r="C1640" i="28"/>
  <c r="E1502" i="28"/>
  <c r="E1628" i="28"/>
  <c r="K1605" i="28"/>
  <c r="E1513" i="28"/>
  <c r="G1616" i="28"/>
  <c r="B1699" i="28"/>
  <c r="I1567" i="28"/>
  <c r="E1528" i="28"/>
  <c r="I1545" i="28"/>
  <c r="D1584" i="28"/>
  <c r="F1655" i="28"/>
  <c r="F1670" i="28"/>
  <c r="J1504" i="28"/>
  <c r="E1622" i="28"/>
  <c r="H1491" i="28"/>
  <c r="H1626" i="28"/>
  <c r="I1553" i="28"/>
  <c r="G1575" i="28"/>
  <c r="G1626" i="28"/>
  <c r="D1573" i="28"/>
  <c r="I1527" i="28"/>
  <c r="H1519" i="28"/>
  <c r="I1534" i="28"/>
  <c r="B1523" i="28"/>
  <c r="C1622" i="28"/>
  <c r="E1706" i="28"/>
  <c r="G1685" i="28"/>
  <c r="F1618" i="28"/>
  <c r="H1649" i="28"/>
  <c r="I1639" i="28"/>
  <c r="H1503" i="28"/>
  <c r="F1493" i="28"/>
  <c r="E1621" i="28"/>
  <c r="J1479" i="28"/>
  <c r="K1653" i="28"/>
  <c r="L1657" i="28"/>
  <c r="B1475" i="28"/>
  <c r="I1479" i="28"/>
  <c r="E1652" i="28"/>
  <c r="H1566" i="28"/>
  <c r="I1781" i="28"/>
  <c r="F1600" i="28"/>
  <c r="G1481" i="28"/>
  <c r="L1624" i="28"/>
  <c r="L1499" i="28"/>
  <c r="K1648" i="28"/>
  <c r="G1551" i="28"/>
  <c r="I1481" i="28"/>
  <c r="E1508" i="28"/>
  <c r="K1571" i="28"/>
  <c r="E1506" i="28"/>
  <c r="G1642" i="28"/>
  <c r="D1477" i="28"/>
  <c r="B1694" i="28"/>
  <c r="D1728" i="28"/>
  <c r="D1592" i="28"/>
  <c r="K1641" i="28"/>
  <c r="L1582" i="28"/>
  <c r="C1549" i="28"/>
  <c r="B1542" i="28"/>
  <c r="C1628" i="28"/>
  <c r="C1736" i="28"/>
  <c r="D1634" i="28"/>
  <c r="I1539" i="28"/>
  <c r="J1731" i="28"/>
  <c r="I1642" i="28"/>
  <c r="H1578" i="28"/>
  <c r="C1699" i="28"/>
  <c r="I1700" i="28"/>
  <c r="F1585" i="28"/>
  <c r="K1537" i="28"/>
  <c r="I1569" i="28"/>
  <c r="D1548" i="28"/>
  <c r="E1546" i="28"/>
  <c r="G1613" i="28"/>
  <c r="J1641" i="28"/>
  <c r="E1564" i="28"/>
  <c r="D1645" i="28"/>
  <c r="F1555" i="28"/>
  <c r="K1503" i="28"/>
  <c r="H1572" i="28"/>
  <c r="B1619" i="28"/>
  <c r="I1495" i="28"/>
  <c r="G1631" i="28"/>
  <c r="E1479" i="28"/>
  <c r="L1581" i="28"/>
  <c r="C1488" i="28"/>
  <c r="H1587" i="28"/>
  <c r="F1541" i="28"/>
  <c r="D1600" i="28"/>
  <c r="L1537" i="28"/>
  <c r="K1575" i="28"/>
  <c r="G1633" i="28"/>
  <c r="I1698" i="28"/>
  <c r="D1492" i="28"/>
  <c r="K1690" i="28"/>
  <c r="I1624" i="28"/>
  <c r="E1693" i="28"/>
  <c r="H1493" i="28"/>
  <c r="C1649" i="28"/>
  <c r="C1720" i="28"/>
  <c r="D1531" i="28"/>
  <c r="F1554" i="28"/>
  <c r="H1562" i="28"/>
  <c r="K1583" i="28"/>
  <c r="I1634" i="28"/>
  <c r="F1644" i="28"/>
  <c r="E1614" i="28"/>
  <c r="E1511" i="28"/>
  <c r="H1555" i="28"/>
  <c r="F1478" i="28"/>
  <c r="F1569" i="28"/>
  <c r="C1507" i="28"/>
  <c r="E1483" i="28"/>
  <c r="B1524" i="28"/>
  <c r="C1660" i="28"/>
  <c r="H1636" i="28"/>
  <c r="K1548" i="28"/>
  <c r="J1569" i="28"/>
  <c r="I1520" i="28"/>
  <c r="H1610" i="28"/>
  <c r="L1490" i="28"/>
  <c r="G1552" i="28"/>
  <c r="C1542" i="28"/>
  <c r="I1543" i="28"/>
  <c r="E1663" i="28"/>
  <c r="H1642" i="28"/>
  <c r="L1558" i="28"/>
  <c r="D1698" i="28"/>
  <c r="D1629" i="28"/>
  <c r="E1504" i="28"/>
  <c r="E1692" i="28"/>
  <c r="G1583" i="28"/>
  <c r="F1623" i="28"/>
  <c r="F1640" i="28"/>
  <c r="C1582" i="28"/>
  <c r="F1636" i="28"/>
  <c r="J1530" i="28"/>
  <c r="G1507" i="28"/>
  <c r="B1663" i="28"/>
  <c r="D1599" i="28"/>
  <c r="H1492" i="28"/>
  <c r="C1536" i="28"/>
  <c r="J1580" i="28"/>
  <c r="K1646" i="28"/>
  <c r="K1682" i="28"/>
  <c r="K1767" i="28"/>
  <c r="B1756" i="28"/>
  <c r="I1630" i="28"/>
  <c r="E1474" i="28"/>
  <c r="G1725" i="28"/>
  <c r="D1568" i="28"/>
  <c r="L1510" i="28"/>
  <c r="C1661" i="28"/>
  <c r="H1565" i="28"/>
  <c r="G1696" i="28"/>
  <c r="I1600" i="28"/>
  <c r="H1514" i="28"/>
  <c r="C1692" i="28"/>
  <c r="D1620" i="28"/>
  <c r="G1680" i="28"/>
  <c r="I1561" i="28"/>
  <c r="C1503" i="28"/>
  <c r="L1507" i="28"/>
  <c r="J1690" i="28"/>
  <c r="E1518" i="28"/>
  <c r="F1673" i="28"/>
  <c r="H1603" i="28"/>
  <c r="L1480" i="28"/>
  <c r="J1603" i="28"/>
  <c r="D1615" i="28"/>
  <c r="D1627" i="28"/>
  <c r="K1500" i="28"/>
  <c r="F1513" i="28"/>
  <c r="F1590" i="28"/>
  <c r="G1590" i="28"/>
  <c r="C1490" i="28"/>
  <c r="I1500" i="28"/>
  <c r="F1558" i="28"/>
  <c r="C1558" i="28"/>
  <c r="J1525" i="28"/>
  <c r="B1696" i="28"/>
  <c r="H1496" i="28"/>
  <c r="E1658" i="28"/>
  <c r="L1545" i="28"/>
  <c r="E1654" i="28"/>
  <c r="H1713" i="28"/>
  <c r="F1683" i="28"/>
  <c r="B1525" i="28"/>
  <c r="H1658" i="28"/>
  <c r="C1551" i="28"/>
  <c r="F1537" i="28"/>
  <c r="F1587" i="28"/>
  <c r="E1676" i="28"/>
  <c r="H1529" i="28"/>
  <c r="C1652" i="28"/>
  <c r="D1586" i="28"/>
  <c r="B1644" i="28"/>
  <c r="B1494" i="28"/>
  <c r="C1509" i="28"/>
  <c r="C1600" i="28"/>
  <c r="J1589" i="28"/>
  <c r="H1536" i="28"/>
  <c r="E1498" i="28"/>
  <c r="D1542" i="28"/>
  <c r="E1478" i="28"/>
  <c r="B1487" i="28"/>
  <c r="C1492" i="28"/>
  <c r="L1616" i="28"/>
  <c r="C1570" i="28"/>
  <c r="K1612" i="28"/>
  <c r="C1624" i="28"/>
  <c r="F1687" i="28"/>
  <c r="C1614" i="28"/>
  <c r="C1564" i="28"/>
  <c r="G1475" i="28"/>
  <c r="B1700" i="28"/>
  <c r="C1568" i="28"/>
  <c r="B1688" i="28"/>
  <c r="I1547" i="28"/>
  <c r="D1519" i="28"/>
  <c r="L1488" i="28"/>
  <c r="G1566" i="28"/>
  <c r="B1630" i="28"/>
  <c r="G1672" i="28"/>
  <c r="L1630" i="28"/>
  <c r="I1656" i="28"/>
  <c r="F1643" i="28"/>
  <c r="E1579" i="28"/>
  <c r="I1651" i="28"/>
  <c r="C1534" i="28"/>
  <c r="K1714" i="28"/>
  <c r="J1662" i="28"/>
  <c r="D1743" i="28"/>
  <c r="K1701" i="28"/>
  <c r="H1608" i="28"/>
  <c r="D1672" i="28"/>
  <c r="I1687" i="28"/>
  <c r="H1579" i="28"/>
  <c r="C1694" i="28"/>
  <c r="G1529" i="28"/>
  <c r="J1625" i="28"/>
  <c r="E1580" i="28"/>
  <c r="J1502" i="28"/>
  <c r="J1541" i="28"/>
  <c r="C1538" i="28"/>
  <c r="D1532" i="28"/>
  <c r="F1622" i="28"/>
  <c r="E1603" i="28"/>
  <c r="F1514" i="28"/>
  <c r="E1686" i="28"/>
  <c r="K1566" i="28"/>
  <c r="B1535" i="28"/>
  <c r="C1651" i="28"/>
  <c r="F1659" i="28"/>
  <c r="K1661" i="28"/>
  <c r="H1530" i="28"/>
  <c r="L1569" i="28"/>
  <c r="F1557" i="28"/>
  <c r="H1589" i="28"/>
  <c r="L1555" i="28"/>
  <c r="F1575" i="28"/>
  <c r="F1476" i="28"/>
  <c r="D1638" i="28"/>
  <c r="H1595" i="28"/>
  <c r="G1700" i="28"/>
  <c r="J1651" i="28"/>
  <c r="J1586" i="28"/>
  <c r="K1574" i="28"/>
  <c r="J1658" i="28"/>
  <c r="D1609" i="28"/>
  <c r="J1688" i="28"/>
  <c r="E1524" i="28"/>
  <c r="B1643" i="28"/>
  <c r="H1737" i="28"/>
  <c r="D1511" i="28"/>
  <c r="F1524" i="28"/>
  <c r="K1552" i="28"/>
  <c r="H1509" i="28"/>
  <c r="G1637" i="28"/>
  <c r="I1522" i="28"/>
  <c r="F1484" i="28"/>
  <c r="E1554" i="28"/>
  <c r="K1486" i="28"/>
  <c r="C1653" i="28"/>
  <c r="J1597" i="28"/>
  <c r="I1588" i="28"/>
  <c r="K1515" i="28"/>
  <c r="K1539" i="28"/>
  <c r="I1655" i="28"/>
  <c r="K1629" i="28"/>
  <c r="E1578" i="28"/>
  <c r="B1558" i="28"/>
  <c r="E1490" i="28"/>
  <c r="D1635" i="28"/>
  <c r="G1682" i="28"/>
  <c r="G1480" i="28"/>
  <c r="H1663" i="28"/>
  <c r="B1603" i="28"/>
  <c r="J1692" i="28"/>
  <c r="I1574" i="28"/>
  <c r="D1622" i="28"/>
  <c r="J1632" i="28"/>
  <c r="B1511" i="28"/>
  <c r="H1489" i="28"/>
  <c r="K1618" i="28"/>
  <c r="J1602" i="28"/>
  <c r="C1494" i="28"/>
  <c r="G1523" i="28"/>
  <c r="D1594" i="28"/>
  <c r="J1661" i="28"/>
  <c r="D1625" i="28"/>
  <c r="E1569" i="28"/>
  <c r="J1627" i="28"/>
  <c r="B1638" i="28"/>
  <c r="G1634" i="28"/>
  <c r="J1554" i="28"/>
  <c r="G1749" i="28"/>
  <c r="G1547" i="28"/>
  <c r="H1622" i="28"/>
  <c r="C1674" i="28"/>
  <c r="E1525" i="28"/>
  <c r="C1579" i="28"/>
  <c r="J1556" i="28"/>
  <c r="L1585" i="28"/>
  <c r="K1687" i="28"/>
  <c r="E1550" i="28"/>
  <c r="C1517" i="28"/>
  <c r="D1691" i="28"/>
  <c r="C1625" i="28"/>
  <c r="I1493" i="28"/>
  <c r="F1561" i="28"/>
  <c r="E1522" i="28"/>
  <c r="B1546" i="28"/>
  <c r="I1691" i="28"/>
  <c r="L1475" i="28"/>
  <c r="H1497" i="28"/>
  <c r="G1513" i="28"/>
  <c r="F1686" i="28"/>
  <c r="H1564" i="28"/>
  <c r="E1744" i="28"/>
  <c r="D1517" i="28"/>
  <c r="K1487" i="28"/>
  <c r="E1683" i="28"/>
  <c r="G1730" i="28"/>
  <c r="C1654" i="28"/>
  <c r="F1501" i="28"/>
  <c r="E1537" i="28"/>
  <c r="H1567" i="28"/>
  <c r="G1572" i="28"/>
  <c r="K1602" i="28"/>
  <c r="F1646" i="28"/>
  <c r="C1725" i="28"/>
  <c r="J1543" i="28"/>
  <c r="I1575" i="28"/>
  <c r="K1694" i="28"/>
  <c r="F1657" i="28"/>
  <c r="B1545" i="28"/>
  <c r="K1564" i="28"/>
  <c r="I1694" i="28"/>
  <c r="I1498" i="28"/>
  <c r="J1487" i="28"/>
  <c r="F1546" i="28"/>
  <c r="I1485" i="28"/>
  <c r="H1534" i="28"/>
  <c r="F1595" i="28"/>
  <c r="I1483" i="28"/>
  <c r="B1500" i="28"/>
  <c r="E1532" i="28"/>
  <c r="G1627" i="28"/>
  <c r="H1521" i="28"/>
  <c r="L1597" i="28"/>
  <c r="F1668" i="28"/>
  <c r="F1529" i="28"/>
  <c r="I1697" i="28"/>
  <c r="L1568" i="28"/>
  <c r="D1683" i="28"/>
  <c r="D1478" i="28"/>
  <c r="C1665" i="28"/>
  <c r="J1548" i="28"/>
  <c r="L1551" i="28"/>
  <c r="L1528" i="28"/>
  <c r="B1659" i="28"/>
  <c r="B1567" i="28"/>
  <c r="F1481" i="28"/>
  <c r="K1695" i="28"/>
  <c r="G1636" i="28"/>
  <c r="K1553" i="28"/>
  <c r="G1562" i="28"/>
  <c r="I1668" i="28"/>
  <c r="G1648" i="28"/>
  <c r="C1496" i="28"/>
  <c r="H1645" i="28"/>
  <c r="G1686" i="28"/>
  <c r="H1674" i="28"/>
  <c r="J1482" i="28"/>
  <c r="B1532" i="28"/>
  <c r="C1591" i="28"/>
  <c r="E1647" i="28"/>
  <c r="C1663" i="28"/>
  <c r="E1520" i="28"/>
  <c r="B1495" i="28"/>
  <c r="C1556" i="28"/>
  <c r="K1643" i="28"/>
  <c r="L1583" i="28"/>
  <c r="C1697" i="28"/>
  <c r="J1623" i="28"/>
  <c r="K1611" i="28"/>
  <c r="H1515" i="28"/>
  <c r="L1532" i="28"/>
  <c r="I1558" i="28"/>
  <c r="C1645" i="28"/>
  <c r="C1641" i="28"/>
  <c r="D1575" i="28"/>
  <c r="G1508" i="28"/>
  <c r="I1510" i="28"/>
  <c r="C1687" i="28"/>
  <c r="K1557" i="28"/>
  <c r="D1694" i="28"/>
  <c r="L1627" i="28"/>
  <c r="E1606" i="28"/>
  <c r="H1554" i="28"/>
  <c r="F1613" i="28"/>
  <c r="L1580" i="28"/>
  <c r="C1643" i="28"/>
  <c r="I1482" i="28"/>
  <c r="K1630" i="28"/>
  <c r="H1599" i="28"/>
  <c r="L1618" i="28"/>
  <c r="B1689" i="28"/>
  <c r="B1661" i="28"/>
  <c r="H1691" i="28"/>
  <c r="F1485" i="28"/>
  <c r="H1637" i="28"/>
  <c r="G1549" i="28"/>
  <c r="I1521" i="28"/>
  <c r="F1626" i="28"/>
  <c r="K1490" i="28"/>
  <c r="G1596" i="28"/>
  <c r="E1694" i="28"/>
  <c r="J1531" i="28"/>
  <c r="H1648" i="28"/>
  <c r="G1482" i="28"/>
  <c r="J1604" i="28"/>
  <c r="J1519" i="28"/>
  <c r="D1488" i="28"/>
  <c r="G1665" i="28"/>
  <c r="K1754" i="28"/>
  <c r="J1762" i="28"/>
  <c r="D1507" i="28"/>
  <c r="E1561" i="28"/>
  <c r="C1700" i="28"/>
  <c r="E1607" i="28"/>
  <c r="F1527" i="28"/>
  <c r="F1491" i="28"/>
  <c r="E1594" i="28"/>
  <c r="K1613" i="28"/>
  <c r="C1637" i="28"/>
  <c r="C1535" i="28"/>
  <c r="F1487" i="28"/>
  <c r="E1563" i="28"/>
  <c r="H1505" i="28"/>
  <c r="F1498" i="28"/>
  <c r="E1477" i="28"/>
  <c r="K1699" i="28"/>
  <c r="K1568" i="28"/>
  <c r="F1572" i="28"/>
  <c r="C1617" i="28"/>
  <c r="F1767" i="28"/>
  <c r="K1644" i="28"/>
  <c r="L1506" i="28"/>
  <c r="B1675" i="28"/>
  <c r="L1644" i="28"/>
  <c r="E1690" i="28"/>
  <c r="K1590" i="28"/>
  <c r="I1675" i="28"/>
  <c r="L1656" i="28"/>
  <c r="H1643" i="28"/>
  <c r="K1501" i="28"/>
  <c r="E1662" i="28"/>
  <c r="C1559" i="28"/>
  <c r="F1681" i="28"/>
  <c r="L1579" i="28"/>
  <c r="D1614" i="28"/>
  <c r="L1638" i="28"/>
  <c r="F1565" i="28"/>
  <c r="H1625" i="28"/>
  <c r="G1516" i="28"/>
  <c r="E1611" i="28"/>
  <c r="J1650" i="28"/>
  <c r="B1486" i="28"/>
  <c r="I1658" i="28"/>
  <c r="D1485" i="28"/>
  <c r="C1608" i="28"/>
  <c r="H1593" i="28"/>
  <c r="I1660" i="28"/>
  <c r="C1499" i="28"/>
  <c r="B1508" i="28"/>
  <c r="K1596" i="28"/>
  <c r="K1532" i="28"/>
  <c r="D1646" i="28"/>
  <c r="I1620" i="28"/>
  <c r="G1654" i="28"/>
  <c r="I1693" i="28"/>
  <c r="H1647" i="28"/>
  <c r="D1567" i="28"/>
  <c r="C1630" i="28"/>
  <c r="J1581" i="28"/>
  <c r="J1700" i="28"/>
  <c r="C1522" i="28"/>
  <c r="E1629" i="28"/>
  <c r="C1511" i="28"/>
  <c r="C1506" i="28"/>
  <c r="G1678" i="28"/>
  <c r="D1697" i="28"/>
  <c r="G1684" i="28"/>
  <c r="D1596" i="28"/>
  <c r="K1668" i="28"/>
  <c r="L1521" i="28"/>
  <c r="J1526" i="28"/>
  <c r="E1613" i="28"/>
  <c r="L1652" i="28"/>
  <c r="E1567" i="28"/>
  <c r="B1684" i="28"/>
  <c r="D1504" i="28"/>
  <c r="E1493" i="28"/>
  <c r="C1695" i="28"/>
  <c r="G1530" i="28"/>
  <c r="D1682" i="28"/>
  <c r="I1503" i="28"/>
  <c r="J1532" i="28"/>
  <c r="C1702" i="28"/>
  <c r="B1761" i="28"/>
  <c r="D1498" i="28"/>
  <c r="K1576" i="28"/>
  <c r="D1561" i="28"/>
  <c r="G1587" i="28"/>
  <c r="I1497" i="28"/>
  <c r="F1526" i="28"/>
  <c r="L1529" i="28"/>
  <c r="B1634" i="28"/>
  <c r="C1616" i="28"/>
  <c r="H1504" i="28"/>
  <c r="G1486" i="28"/>
  <c r="B1562" i="28"/>
  <c r="E1544" i="28"/>
  <c r="F1633" i="28"/>
  <c r="C1524" i="28"/>
  <c r="J1546" i="28"/>
  <c r="C1610" i="28"/>
  <c r="F1505" i="28"/>
  <c r="K1625" i="28"/>
  <c r="H1607" i="28"/>
  <c r="I1528" i="28"/>
  <c r="K1524" i="28"/>
  <c r="F1503" i="28"/>
  <c r="B1636" i="28"/>
  <c r="B1537" i="28"/>
  <c r="D1618" i="28"/>
  <c r="F1533" i="28"/>
  <c r="H1657" i="28"/>
  <c r="L1591" i="28"/>
  <c r="K1523" i="28"/>
  <c r="G1671" i="28"/>
  <c r="L1541" i="28"/>
  <c r="D1476" i="28"/>
  <c r="G1499" i="28"/>
  <c r="C1633" i="28"/>
  <c r="E1509" i="28"/>
  <c r="G1520" i="28"/>
  <c r="F1693" i="28"/>
  <c r="C1631" i="28"/>
  <c r="J1655" i="28"/>
  <c r="F1562" i="28"/>
  <c r="B1569" i="28"/>
  <c r="H1577" i="28"/>
  <c r="B1489" i="28"/>
  <c r="B1649" i="28"/>
  <c r="H1583" i="28"/>
  <c r="G1615" i="28"/>
  <c r="B1520" i="28"/>
  <c r="E1533" i="28"/>
  <c r="J1612" i="28"/>
  <c r="D1553" i="28"/>
  <c r="F1504" i="28"/>
  <c r="J1514" i="28"/>
  <c r="I1659" i="28"/>
  <c r="H1490" i="28"/>
  <c r="H1646" i="28"/>
  <c r="F1552" i="28"/>
  <c r="J1652" i="28"/>
  <c r="L1653" i="28"/>
  <c r="F1553" i="28"/>
  <c r="D1610" i="28"/>
  <c r="H1581" i="28"/>
  <c r="G1666" i="28"/>
  <c r="E1589" i="28"/>
  <c r="F1682" i="28"/>
  <c r="L1596" i="28"/>
  <c r="C1505" i="28"/>
  <c r="E1630" i="28"/>
  <c r="C1696" i="28"/>
  <c r="J1553" i="28"/>
  <c r="I1649" i="28"/>
  <c r="G1492" i="28"/>
  <c r="L1550" i="28"/>
  <c r="J1629" i="28"/>
  <c r="J1680" i="28"/>
  <c r="H1475" i="28"/>
  <c r="H1527" i="28"/>
  <c r="G1647" i="28"/>
  <c r="E1698" i="28"/>
  <c r="G1600" i="28"/>
  <c r="E1617" i="28"/>
  <c r="L1552" i="28"/>
  <c r="L1485" i="28"/>
  <c r="K1606" i="28"/>
  <c r="D1514" i="28"/>
  <c r="J1584" i="28"/>
  <c r="F1475" i="28"/>
  <c r="B1543" i="28"/>
  <c r="I1511" i="28"/>
  <c r="L1623" i="28"/>
  <c r="L1535" i="28"/>
  <c r="C1520" i="28"/>
  <c r="H1580" i="28"/>
  <c r="G1662" i="28"/>
  <c r="I1529" i="28"/>
  <c r="D1764" i="28"/>
  <c r="G1715" i="28"/>
  <c r="C1541" i="28"/>
  <c r="E1697" i="28"/>
  <c r="D1767" i="28"/>
  <c r="C1672" i="28"/>
  <c r="B1620" i="28"/>
  <c r="K1554" i="28"/>
  <c r="E1573" i="28"/>
  <c r="J1506" i="28"/>
  <c r="G1479" i="28"/>
  <c r="E1547" i="28"/>
  <c r="F1680" i="28"/>
  <c r="F1676" i="28"/>
  <c r="E1598" i="28"/>
  <c r="D1563" i="28"/>
  <c r="F1634" i="28"/>
  <c r="H1635" i="28"/>
  <c r="C1553" i="28"/>
  <c r="L1516" i="28"/>
  <c r="C1655" i="28"/>
  <c r="H1598" i="28"/>
  <c r="B1507" i="28"/>
  <c r="I1587" i="28"/>
  <c r="F1691" i="28"/>
  <c r="I1541" i="28"/>
  <c r="E1555" i="28"/>
  <c r="K1565" i="28"/>
  <c r="F1500" i="28"/>
  <c r="B1618" i="28"/>
  <c r="J1510" i="28"/>
  <c r="C1588" i="28"/>
  <c r="F1593" i="28"/>
  <c r="D1564" i="28"/>
  <c r="H1532" i="28"/>
  <c r="K1628" i="28"/>
  <c r="D1497" i="28"/>
  <c r="H1479" i="28"/>
  <c r="E1538" i="28"/>
  <c r="H1628" i="28"/>
  <c r="I1610" i="28"/>
  <c r="I1598" i="28"/>
  <c r="D1541" i="28"/>
  <c r="F1629" i="28"/>
  <c r="B1693" i="28"/>
  <c r="C1571" i="28"/>
  <c r="G1484" i="28"/>
  <c r="I1523" i="28"/>
  <c r="G1593" i="28"/>
  <c r="L1683" i="28"/>
  <c r="H1604" i="28"/>
  <c r="B1639" i="28"/>
  <c r="B1496" i="28"/>
  <c r="K1522" i="28"/>
  <c r="I1621" i="28"/>
  <c r="F1663" i="28"/>
  <c r="B1553" i="28"/>
  <c r="E1673" i="28"/>
  <c r="D1483" i="28"/>
  <c r="F1658" i="28"/>
  <c r="B1488" i="28"/>
  <c r="G1554" i="28"/>
  <c r="C1580" i="28"/>
  <c r="F1568" i="28"/>
  <c r="G1567" i="28"/>
  <c r="L1496" i="28"/>
  <c r="L1530" i="28"/>
  <c r="K1638" i="28"/>
  <c r="B1518" i="28"/>
  <c r="H1571" i="28"/>
  <c r="E1645" i="28"/>
  <c r="C1754" i="28"/>
  <c r="B1556" i="28"/>
  <c r="C1528" i="28"/>
  <c r="C1677" i="28"/>
  <c r="L1677" i="28"/>
  <c r="K1492" i="28"/>
  <c r="B1513" i="28"/>
  <c r="K1498" i="28"/>
  <c r="D1593" i="28"/>
  <c r="D1571" i="28"/>
  <c r="F1550" i="28"/>
  <c r="H1596" i="28"/>
  <c r="D1685" i="28"/>
  <c r="K1528" i="28"/>
  <c r="B1528" i="28"/>
  <c r="D1515" i="28"/>
  <c r="C1603" i="28"/>
  <c r="B1504" i="28"/>
  <c r="F1652" i="28"/>
  <c r="J1549" i="28"/>
  <c r="H1675" i="28"/>
  <c r="E1696" i="28"/>
  <c r="G1606" i="28"/>
  <c r="G1677" i="28"/>
  <c r="L1513" i="28"/>
  <c r="C1527" i="28"/>
  <c r="C1693" i="28"/>
  <c r="J1509" i="28"/>
  <c r="B1653" i="28"/>
  <c r="K1480" i="28"/>
  <c r="C1679" i="28"/>
  <c r="D1621" i="28"/>
  <c r="C1595" i="28"/>
  <c r="H1557" i="28"/>
  <c r="B1647" i="28"/>
  <c r="J1561" i="28"/>
  <c r="L1695" i="28"/>
  <c r="J1676" i="28"/>
  <c r="H1632" i="28"/>
  <c r="B1593" i="28"/>
  <c r="D1690" i="28"/>
  <c r="B1497" i="28"/>
  <c r="B1585" i="28"/>
  <c r="J1667" i="28"/>
  <c r="D1576" i="28"/>
  <c r="B1652" i="28"/>
  <c r="K1688" i="28"/>
  <c r="J1607" i="28"/>
  <c r="G1497" i="28"/>
  <c r="I1679" i="28"/>
  <c r="I1690" i="28"/>
  <c r="C1476" i="28"/>
  <c r="H1634" i="28"/>
  <c r="D1572" i="28"/>
  <c r="F1523" i="28"/>
  <c r="B1517" i="28"/>
  <c r="F1625" i="28"/>
  <c r="D1639" i="28"/>
  <c r="H1683" i="28"/>
  <c r="K1527" i="28"/>
  <c r="K1598" i="28"/>
  <c r="C1577" i="28"/>
  <c r="B1668" i="28"/>
  <c r="J1565" i="28"/>
  <c r="J1666" i="28"/>
  <c r="C1691" i="28"/>
  <c r="K1578" i="28"/>
  <c r="H1653" i="28"/>
  <c r="G1650" i="28"/>
  <c r="F1512" i="28"/>
  <c r="I1613" i="28"/>
  <c r="L1517" i="28"/>
  <c r="L1575" i="28"/>
  <c r="K1669" i="28"/>
  <c r="L1673" i="28"/>
  <c r="I1631" i="28"/>
  <c r="G1503" i="28"/>
  <c r="I1678" i="28"/>
  <c r="H1638" i="28"/>
  <c r="L1574" i="28"/>
  <c r="C1611" i="28"/>
  <c r="K1617" i="28"/>
  <c r="K1623" i="28"/>
  <c r="B1673" i="28"/>
  <c r="L1554" i="28"/>
  <c r="L1509" i="28"/>
  <c r="B1657" i="28"/>
  <c r="D1598" i="28"/>
  <c r="I1628" i="28"/>
  <c r="B1581" i="28"/>
  <c r="B1505" i="28"/>
  <c r="K1543" i="28"/>
  <c r="K1659" i="28"/>
  <c r="B1481" i="28"/>
  <c r="F1617" i="28"/>
  <c r="B1583" i="28"/>
  <c r="C1593" i="28"/>
  <c r="C1523" i="28"/>
  <c r="H1700" i="28"/>
  <c r="C1678" i="28"/>
  <c r="K1672" i="28"/>
  <c r="F1614" i="28"/>
  <c r="L1474" i="28"/>
  <c r="C1618" i="28"/>
  <c r="D1505" i="28"/>
  <c r="K1491" i="28"/>
  <c r="H1659" i="28"/>
  <c r="C1626" i="28"/>
  <c r="C1545" i="28"/>
  <c r="L1632" i="28"/>
  <c r="G1550" i="28"/>
  <c r="I1626" i="28"/>
  <c r="G1543" i="28"/>
  <c r="F1563" i="28"/>
  <c r="C1495" i="28"/>
  <c r="J1594" i="28"/>
  <c r="I1606" i="28"/>
  <c r="L1676" i="28"/>
  <c r="L1565" i="28"/>
  <c r="H1500" i="28"/>
  <c r="H1520" i="28"/>
  <c r="B1698" i="28"/>
  <c r="G1534" i="28"/>
  <c r="J1684" i="28"/>
  <c r="B1621" i="28"/>
  <c r="J1478" i="28"/>
  <c r="L1650" i="28"/>
  <c r="B1568" i="28"/>
  <c r="I1609" i="28"/>
  <c r="D1678" i="28"/>
  <c r="J1619" i="28"/>
  <c r="H1558" i="28"/>
  <c r="J1609" i="28"/>
  <c r="K1673" i="28"/>
  <c r="G1501" i="28"/>
  <c r="L1588" i="28"/>
  <c r="E1682" i="28"/>
  <c r="K1588" i="28"/>
  <c r="K1518" i="28"/>
  <c r="L1711" i="28"/>
  <c r="H1665" i="28"/>
  <c r="L1547" i="28"/>
  <c r="H1592" i="28"/>
  <c r="B1637" i="28"/>
  <c r="B1624" i="28"/>
  <c r="F1666" i="28"/>
  <c r="J1644" i="28"/>
  <c r="K1544" i="28"/>
  <c r="H1693" i="28"/>
  <c r="L1544" i="28"/>
  <c r="E1517" i="28"/>
  <c r="E1489" i="28"/>
  <c r="G1561" i="28"/>
  <c r="B1557" i="28"/>
  <c r="H1485" i="28"/>
  <c r="C1583" i="28"/>
  <c r="J1645" i="28"/>
  <c r="L1675" i="28"/>
  <c r="I1699" i="28"/>
  <c r="G1592" i="28"/>
  <c r="B1690" i="28"/>
  <c r="F1539" i="28"/>
  <c r="I1576" i="28"/>
  <c r="J1694" i="28"/>
  <c r="H1507" i="28"/>
  <c r="K1540" i="28"/>
  <c r="B1669" i="28"/>
  <c r="H1553" i="28"/>
  <c r="G1622" i="28"/>
  <c r="K1482" i="28"/>
  <c r="B1681" i="28"/>
  <c r="D1681" i="28"/>
  <c r="I1682" i="28"/>
  <c r="I1546" i="28"/>
  <c r="B1677" i="28"/>
  <c r="H1570" i="28"/>
  <c r="G1563" i="28"/>
  <c r="L1578" i="28"/>
  <c r="J1538" i="28"/>
  <c r="K1592" i="28"/>
  <c r="E1531" i="28"/>
  <c r="E1610" i="28"/>
  <c r="D1549" i="28"/>
  <c r="K1547" i="28"/>
  <c r="I1633" i="28"/>
  <c r="F1689" i="28"/>
  <c r="J1564" i="28"/>
  <c r="J1590" i="28"/>
  <c r="F1677" i="28"/>
  <c r="G1548" i="28"/>
  <c r="I1674" i="28"/>
  <c r="H1584" i="28"/>
  <c r="F1612" i="28"/>
  <c r="E1605" i="28"/>
  <c r="E1558" i="28"/>
  <c r="K1511" i="28"/>
  <c r="H1549" i="28"/>
  <c r="L1538" i="28"/>
  <c r="H1651" i="28"/>
  <c r="F1511" i="28"/>
  <c r="K1693" i="28"/>
  <c r="H1616" i="28"/>
  <c r="F1579" i="28"/>
  <c r="G1629" i="28"/>
  <c r="L1520" i="28"/>
  <c r="H1506" i="28"/>
  <c r="H1652" i="28"/>
  <c r="H1613" i="28"/>
  <c r="D1623" i="28"/>
  <c r="I1641" i="28"/>
  <c r="I1477" i="28"/>
  <c r="C1563" i="28"/>
  <c r="J1535" i="28"/>
  <c r="J1591" i="28"/>
  <c r="D1508" i="28"/>
  <c r="H1612" i="28"/>
  <c r="D1686" i="28"/>
  <c r="B1594" i="28"/>
  <c r="L1602" i="28"/>
  <c r="D1527" i="28"/>
  <c r="G1581" i="28"/>
  <c r="B1476" i="28"/>
  <c r="F1564" i="28"/>
  <c r="E1691" i="28"/>
  <c r="C1592" i="28"/>
  <c r="E1650" i="28"/>
  <c r="K1569" i="28"/>
  <c r="I1501" i="28"/>
  <c r="I1586" i="28"/>
  <c r="L1679" i="28"/>
  <c r="J1615" i="28"/>
  <c r="E1572" i="28"/>
  <c r="E1615" i="28"/>
  <c r="K1488" i="28"/>
  <c r="G1582" i="28"/>
  <c r="H1528" i="28"/>
  <c r="B1646" i="28"/>
  <c r="G1687" i="28"/>
  <c r="J1577" i="28"/>
  <c r="J1670" i="28"/>
  <c r="I1530" i="28"/>
  <c r="F1656" i="28"/>
  <c r="J1507" i="28"/>
  <c r="L1610" i="28"/>
  <c r="D1676" i="28"/>
  <c r="C1598" i="28"/>
  <c r="F1531" i="28"/>
  <c r="E1582" i="28"/>
  <c r="L1584" i="28"/>
  <c r="F1624" i="28"/>
  <c r="B1490" i="28"/>
  <c r="H1535" i="28"/>
  <c r="D1530" i="28"/>
  <c r="L1527" i="28"/>
  <c r="E1497" i="28"/>
  <c r="F1608" i="28"/>
  <c r="K1496" i="28"/>
  <c r="B1686" i="28"/>
  <c r="F1631" i="28"/>
  <c r="J1624" i="28"/>
  <c r="F1598" i="28"/>
  <c r="L1586" i="28"/>
  <c r="H1655" i="28"/>
  <c r="C1500" i="28"/>
  <c r="J1685" i="28"/>
  <c r="C1529" i="28"/>
  <c r="H1546" i="28"/>
  <c r="B1654" i="28"/>
  <c r="E1667" i="28"/>
  <c r="K1636" i="28"/>
  <c r="K1647" i="28"/>
  <c r="E1584" i="28"/>
  <c r="D1484" i="28"/>
  <c r="J1698" i="28"/>
  <c r="I1494" i="28"/>
  <c r="H1547" i="28"/>
  <c r="D1510" i="28"/>
  <c r="E1571" i="28"/>
  <c r="E1530" i="28"/>
  <c r="J1566" i="28"/>
  <c r="B1519" i="28"/>
  <c r="J1716" i="28"/>
  <c r="F1597" i="28"/>
  <c r="K1609" i="28"/>
  <c r="H1680" i="28"/>
  <c r="C1575" i="28"/>
  <c r="I1524" i="28"/>
  <c r="J1631" i="28"/>
  <c r="I1670" i="28"/>
  <c r="H1624" i="28"/>
  <c r="G1598" i="28"/>
  <c r="I1562" i="28"/>
  <c r="C1597" i="28"/>
  <c r="H1486" i="28"/>
  <c r="I1711" i="28"/>
  <c r="B1566" i="28"/>
  <c r="K1601" i="28"/>
  <c r="J1574" i="28"/>
  <c r="C1566" i="28"/>
  <c r="F1674" i="28"/>
  <c r="E1526" i="28"/>
  <c r="F1517" i="28"/>
  <c r="E1595" i="28"/>
  <c r="F1508" i="28"/>
  <c r="I1680" i="28"/>
  <c r="I1672" i="28"/>
  <c r="E1588" i="28"/>
  <c r="H1609" i="28"/>
  <c r="H1556" i="28"/>
  <c r="C1576" i="28"/>
  <c r="K1477" i="28"/>
  <c r="D1526" i="28"/>
  <c r="L1681" i="28"/>
  <c r="C1662" i="28"/>
  <c r="B1483" i="28"/>
  <c r="I1654" i="28"/>
  <c r="J1642" i="28"/>
  <c r="E1609" i="28"/>
  <c r="I1507" i="28"/>
  <c r="I1594" i="28"/>
  <c r="J1696" i="28"/>
  <c r="D1603" i="28"/>
  <c r="K1614" i="28"/>
  <c r="J1630" i="28"/>
  <c r="I1552" i="28"/>
  <c r="L1489" i="28"/>
  <c r="C1615" i="28"/>
  <c r="D1689" i="28"/>
  <c r="D1570" i="28"/>
  <c r="C1671" i="28"/>
  <c r="D1617" i="28"/>
  <c r="D1534" i="28"/>
  <c r="D1486" i="28"/>
  <c r="G1656" i="28"/>
  <c r="H1654" i="28"/>
  <c r="H1545" i="28"/>
  <c r="C1554" i="28"/>
  <c r="B1540" i="28"/>
  <c r="K1475" i="28"/>
  <c r="G1574" i="28"/>
  <c r="J1703" i="28"/>
  <c r="L1571" i="28"/>
  <c r="K1536" i="28"/>
  <c r="E1600" i="28"/>
  <c r="B1526" i="28"/>
  <c r="K1484" i="28"/>
  <c r="K1631" i="28"/>
  <c r="L1605" i="28"/>
  <c r="L1697" i="28"/>
  <c r="F1695" i="28"/>
  <c r="K1654" i="28"/>
  <c r="K1494" i="28"/>
  <c r="B1608" i="28"/>
  <c r="L1515" i="28"/>
  <c r="L1680" i="28"/>
  <c r="D1662" i="28"/>
  <c r="F1582" i="28"/>
  <c r="E1669" i="28"/>
  <c r="C1688" i="28"/>
  <c r="J1585" i="28"/>
  <c r="B1632" i="28"/>
  <c r="H1544" i="28"/>
  <c r="J1599" i="28"/>
  <c r="H1488" i="28"/>
  <c r="C1684" i="28"/>
  <c r="I1484" i="28"/>
  <c r="C1590" i="28"/>
  <c r="I1615" i="28"/>
  <c r="J1518" i="28"/>
  <c r="D1521" i="28"/>
  <c r="G1645" i="28"/>
  <c r="K1587" i="28"/>
  <c r="J1668" i="28"/>
  <c r="F1535" i="28"/>
  <c r="D1613" i="28"/>
  <c r="D1556" i="28"/>
  <c r="B1512" i="28"/>
  <c r="L1476" i="28"/>
  <c r="H1666" i="28"/>
  <c r="E1640" i="28"/>
  <c r="I1488" i="28"/>
  <c r="L1497" i="28"/>
  <c r="B1493" i="28"/>
  <c r="C1602" i="28"/>
  <c r="J1639" i="28"/>
  <c r="D1579" i="28"/>
  <c r="D1506" i="28"/>
  <c r="I1617" i="28"/>
  <c r="G1489" i="28"/>
  <c r="E1596" i="28"/>
  <c r="G1498" i="28"/>
  <c r="E1491" i="28"/>
  <c r="B1533" i="28"/>
  <c r="E1674" i="28"/>
  <c r="K1698" i="28"/>
  <c r="D1554" i="28"/>
  <c r="B1590" i="28"/>
  <c r="D1636" i="28"/>
  <c r="C1525" i="28"/>
  <c r="L1670" i="28"/>
  <c r="G1630" i="28"/>
  <c r="E1485" i="28"/>
  <c r="C1718" i="28"/>
  <c r="J1536" i="28"/>
  <c r="E1534" i="28"/>
  <c r="D1487" i="28"/>
  <c r="H1670" i="28"/>
  <c r="G1532" i="28"/>
  <c r="E1585" i="28"/>
  <c r="F1530" i="28"/>
  <c r="D1653" i="28"/>
  <c r="B1599" i="28"/>
  <c r="C1581" i="28"/>
  <c r="G1535" i="28"/>
  <c r="H1759" i="28"/>
  <c r="K1572" i="28"/>
  <c r="E1608" i="28"/>
  <c r="G1691" i="28"/>
  <c r="L1607" i="28"/>
  <c r="D1520" i="28"/>
  <c r="H1696" i="28"/>
  <c r="L1540" i="28"/>
  <c r="D1496" i="28"/>
  <c r="D1633" i="28"/>
  <c r="B1563" i="28"/>
  <c r="C1510" i="28"/>
  <c r="G1628" i="28"/>
  <c r="C1594" i="28"/>
  <c r="K1595" i="28"/>
  <c r="D1522" i="28"/>
  <c r="I1662" i="28"/>
  <c r="H1495" i="28"/>
  <c r="J1600" i="28"/>
  <c r="B1538" i="28"/>
  <c r="C1557" i="28"/>
  <c r="D1670" i="28"/>
  <c r="E1689" i="28"/>
  <c r="F1611" i="28"/>
  <c r="C1486" i="28"/>
  <c r="L1481" i="28"/>
  <c r="I1585" i="28"/>
  <c r="J1501" i="28"/>
  <c r="L1640" i="28"/>
  <c r="J1571" i="28"/>
  <c r="I1677" i="28"/>
  <c r="K1549" i="28"/>
  <c r="E1541" i="28"/>
  <c r="J1499" i="28"/>
  <c r="E1648" i="28"/>
  <c r="L1566" i="28"/>
  <c r="D1680" i="28"/>
  <c r="K1607" i="28"/>
  <c r="K1541" i="28"/>
  <c r="D1502" i="28"/>
  <c r="B1573" i="28"/>
  <c r="H1686" i="28"/>
  <c r="L1625" i="28"/>
  <c r="L1589" i="28"/>
  <c r="E1514" i="28"/>
  <c r="F1534" i="28"/>
  <c r="I1475" i="28"/>
  <c r="J1622" i="28"/>
  <c r="E1488" i="28"/>
  <c r="F1620" i="28"/>
  <c r="J1563" i="28"/>
  <c r="I1542" i="28"/>
  <c r="J1681" i="28"/>
  <c r="H1679" i="28"/>
  <c r="K1561" i="28"/>
  <c r="F1489" i="28"/>
  <c r="J1689" i="28"/>
  <c r="K1573" i="28"/>
  <c r="E1529" i="28"/>
  <c r="J1539" i="28"/>
  <c r="L1694" i="28"/>
  <c r="L1682" i="28"/>
  <c r="K1674" i="28"/>
  <c r="K1582" i="28"/>
  <c r="J1636" i="28"/>
  <c r="K1627" i="28"/>
  <c r="K1675" i="28"/>
  <c r="C1619" i="28"/>
  <c r="C1689" i="28"/>
  <c r="D1480" i="28"/>
  <c r="K1622" i="28"/>
  <c r="C1489" i="28"/>
  <c r="C1518" i="28"/>
  <c r="I1665" i="28"/>
  <c r="G1476" i="28"/>
  <c r="D1675" i="28"/>
  <c r="H1630" i="28"/>
  <c r="D1668" i="28"/>
  <c r="G1584" i="28"/>
  <c r="E1576" i="28"/>
  <c r="K1689" i="28"/>
  <c r="J1614" i="28"/>
  <c r="F1542" i="28"/>
  <c r="F1516" i="28"/>
  <c r="L1643" i="28"/>
  <c r="I1551" i="28"/>
  <c r="B1645" i="28"/>
  <c r="G1568" i="28"/>
  <c r="F1602" i="28"/>
  <c r="C1547" i="28"/>
  <c r="G1603" i="28"/>
  <c r="C1667" i="28"/>
  <c r="L1665" i="28"/>
  <c r="I1751" i="28"/>
  <c r="L1601" i="28"/>
  <c r="K1495" i="28"/>
  <c r="J1617" i="28"/>
  <c r="K1535" i="28"/>
  <c r="E1631" i="28"/>
  <c r="K1599" i="28"/>
  <c r="K1685" i="28"/>
  <c r="G1525" i="28"/>
  <c r="E1678" i="28"/>
  <c r="L1486" i="28"/>
  <c r="I1622" i="28"/>
  <c r="G1540" i="28"/>
  <c r="C1569" i="28"/>
  <c r="C1550" i="28"/>
  <c r="K1663" i="28"/>
  <c r="F1538" i="28"/>
  <c r="I1647" i="28"/>
  <c r="J1547" i="28"/>
  <c r="K1667" i="28"/>
  <c r="J1660" i="28"/>
  <c r="L1570" i="28"/>
  <c r="J1598" i="28"/>
  <c r="L1548" i="28"/>
  <c r="D1637" i="28"/>
  <c r="L1684" i="28"/>
  <c r="B1679" i="28"/>
  <c r="L1689" i="28"/>
  <c r="G1570" i="28"/>
  <c r="J1678" i="28"/>
  <c r="J1610" i="28"/>
  <c r="D1588" i="28"/>
  <c r="B1531" i="28"/>
  <c r="G1527" i="28"/>
  <c r="E1476" i="28"/>
  <c r="F1560" i="28"/>
  <c r="E1515" i="28"/>
  <c r="L1668" i="28"/>
  <c r="J1583" i="28"/>
  <c r="L1613" i="28"/>
  <c r="L1654" i="28"/>
  <c r="L1478" i="28"/>
  <c r="B1570" i="28"/>
  <c r="K1560" i="28"/>
  <c r="L1503" i="28"/>
  <c r="L1519" i="28"/>
  <c r="C1584" i="28"/>
  <c r="K1801" i="28"/>
  <c r="K1546" i="28"/>
  <c r="E1687" i="28"/>
  <c r="D1516" i="28"/>
  <c r="F1601" i="28"/>
  <c r="I1508" i="28"/>
  <c r="C1546" i="28"/>
  <c r="C1636" i="28"/>
  <c r="B1574" i="28"/>
  <c r="F1638" i="28"/>
  <c r="E1632" i="28"/>
  <c r="L1628" i="28"/>
  <c r="B1514" i="28"/>
  <c r="C1543" i="28"/>
  <c r="F1669" i="28"/>
  <c r="J1558" i="28"/>
  <c r="K1637" i="28"/>
  <c r="B1529" i="28"/>
  <c r="K1483" i="28"/>
  <c r="B1631" i="28"/>
  <c r="K1526" i="28"/>
  <c r="I1556" i="28"/>
  <c r="B1665" i="28"/>
  <c r="G1663" i="28"/>
  <c r="G1483" i="28"/>
  <c r="E1566" i="28"/>
  <c r="G1496" i="28"/>
  <c r="I1536" i="28"/>
  <c r="G1546" i="28"/>
  <c r="B1697" i="28"/>
  <c r="K1633" i="28"/>
  <c r="C1669" i="28"/>
  <c r="B1536" i="28"/>
  <c r="C1561" i="28"/>
  <c r="I1661" i="28"/>
  <c r="C1491" i="28"/>
  <c r="E1616" i="28"/>
  <c r="J1664" i="28"/>
  <c r="L1660" i="28"/>
  <c r="B1550" i="28"/>
  <c r="H1588" i="28"/>
  <c r="D1544" i="28"/>
  <c r="F1635" i="28"/>
  <c r="D1545" i="28"/>
  <c r="C1531" i="28"/>
  <c r="H1482" i="28"/>
  <c r="L1645" i="28"/>
  <c r="J1551" i="28"/>
  <c r="F1515" i="28"/>
  <c r="G1617" i="28"/>
  <c r="E1685" i="28"/>
  <c r="G1611" i="28"/>
  <c r="L1493" i="28"/>
  <c r="F1586" i="28"/>
  <c r="B1617" i="28"/>
  <c r="K1531" i="28"/>
  <c r="E1699" i="28"/>
  <c r="D1490" i="28"/>
  <c r="H1699" i="28"/>
  <c r="C1515" i="28"/>
  <c r="F1571" i="28"/>
  <c r="L1491" i="28"/>
  <c r="D1700" i="28"/>
  <c r="C1508" i="28"/>
  <c r="B1633" i="28"/>
  <c r="F1665" i="28"/>
  <c r="E1592" i="28"/>
  <c r="J1489" i="28"/>
  <c r="E1499" i="28"/>
  <c r="H1671" i="28"/>
  <c r="F1488" i="28"/>
  <c r="C1512" i="28"/>
  <c r="G1655" i="28"/>
  <c r="J1492" i="28"/>
  <c r="B1627" i="28"/>
  <c r="B1591" i="28"/>
  <c r="H1690" i="28"/>
  <c r="H1585" i="28"/>
  <c r="I1582" i="28"/>
  <c r="J1693" i="28"/>
  <c r="G1591" i="28"/>
  <c r="B1600" i="28"/>
  <c r="H1623" i="28"/>
  <c r="C1567" i="28"/>
  <c r="B1561" i="28"/>
  <c r="F1649" i="28"/>
  <c r="J1672" i="28"/>
  <c r="C1647" i="28"/>
  <c r="J1653" i="28"/>
  <c r="D1525" i="28"/>
  <c r="B1604" i="28"/>
  <c r="L1700" i="28"/>
  <c r="G1646" i="28"/>
  <c r="O2785" i="28"/>
  <c r="P2785" i="28" s="1"/>
  <c r="O2797" i="28"/>
  <c r="P2797" i="28" s="1"/>
  <c r="O2809" i="28"/>
  <c r="P2809" i="28" s="1"/>
  <c r="O2822" i="28"/>
  <c r="P2822" i="28" s="1"/>
  <c r="O2834" i="28"/>
  <c r="P2834" i="28" s="1"/>
  <c r="O2846" i="28"/>
  <c r="P2846" i="28" s="1"/>
  <c r="O2858" i="28"/>
  <c r="P2858" i="28" s="1"/>
  <c r="O2871" i="28"/>
  <c r="P2871" i="28" s="1"/>
  <c r="O2883" i="28"/>
  <c r="P2883" i="28" s="1"/>
  <c r="O2895" i="28"/>
  <c r="P2895" i="28" s="1"/>
  <c r="O2907" i="28"/>
  <c r="P2907" i="28" s="1"/>
  <c r="O2920" i="28"/>
  <c r="P2920" i="28" s="1"/>
  <c r="O2932" i="28"/>
  <c r="P2932" i="28" s="1"/>
  <c r="O2944" i="28"/>
  <c r="P2944" i="28" s="1"/>
  <c r="O2956" i="28"/>
  <c r="P2956" i="28" s="1"/>
  <c r="O2969" i="28"/>
  <c r="P2969" i="28" s="1"/>
  <c r="O2981" i="28"/>
  <c r="P2981" i="28" s="1"/>
  <c r="O2993" i="28"/>
  <c r="P2993" i="28" s="1"/>
  <c r="O3005" i="28"/>
  <c r="P3005" i="28" s="1"/>
  <c r="O3018" i="28"/>
  <c r="P3018" i="28" s="1"/>
  <c r="O3030" i="28"/>
  <c r="P3030" i="28" s="1"/>
  <c r="O3042" i="28"/>
  <c r="P3042" i="28" s="1"/>
  <c r="O3054" i="28"/>
  <c r="P3054" i="28" s="1"/>
  <c r="O3067" i="28"/>
  <c r="P3067" i="28" s="1"/>
  <c r="O3079" i="28"/>
  <c r="P3079" i="28" s="1"/>
  <c r="O3091" i="28"/>
  <c r="P3091" i="28" s="1"/>
  <c r="O3103" i="28"/>
  <c r="P3103" i="28" s="1"/>
  <c r="O3116" i="28"/>
  <c r="P3116" i="28" s="1"/>
  <c r="O2786" i="28"/>
  <c r="P2786" i="28" s="1"/>
  <c r="O2798" i="28"/>
  <c r="P2798" i="28" s="1"/>
  <c r="O2810" i="28"/>
  <c r="P2810" i="28" s="1"/>
  <c r="O2835" i="28"/>
  <c r="P2835" i="28" s="1"/>
  <c r="O2847" i="28"/>
  <c r="P2847" i="28" s="1"/>
  <c r="O2859" i="28"/>
  <c r="P2859" i="28" s="1"/>
  <c r="O2884" i="28"/>
  <c r="P2884" i="28" s="1"/>
  <c r="O2896" i="28"/>
  <c r="P2896" i="28" s="1"/>
  <c r="O2908" i="28"/>
  <c r="P2908" i="28" s="1"/>
  <c r="O2933" i="28"/>
  <c r="P2933" i="28" s="1"/>
  <c r="O2945" i="28"/>
  <c r="P2945" i="28" s="1"/>
  <c r="O2957" i="28"/>
  <c r="P2957" i="28" s="1"/>
  <c r="O2982" i="28"/>
  <c r="P2982" i="28" s="1"/>
  <c r="O2994" i="28"/>
  <c r="P2994" i="28" s="1"/>
  <c r="O3006" i="28"/>
  <c r="P3006" i="28" s="1"/>
  <c r="O3031" i="28"/>
  <c r="P3031" i="28" s="1"/>
  <c r="O3043" i="28"/>
  <c r="P3043" i="28" s="1"/>
  <c r="O3055" i="28"/>
  <c r="P3055" i="28" s="1"/>
  <c r="O3080" i="28"/>
  <c r="P3080" i="28" s="1"/>
  <c r="O3092" i="28"/>
  <c r="P3092" i="28" s="1"/>
  <c r="O3104" i="28"/>
  <c r="P3104" i="28" s="1"/>
  <c r="O2787" i="28"/>
  <c r="P2787" i="28" s="1"/>
  <c r="O2799" i="28"/>
  <c r="P2799" i="28" s="1"/>
  <c r="O2811" i="28"/>
  <c r="P2811" i="28" s="1"/>
  <c r="O2823" i="28"/>
  <c r="P2823" i="28" s="1"/>
  <c r="O2836" i="28"/>
  <c r="P2836" i="28" s="1"/>
  <c r="O2848" i="28"/>
  <c r="P2848" i="28" s="1"/>
  <c r="O2860" i="28"/>
  <c r="P2860" i="28" s="1"/>
  <c r="O2872" i="28"/>
  <c r="P2872" i="28" s="1"/>
  <c r="O2885" i="28"/>
  <c r="P2885" i="28" s="1"/>
  <c r="O2897" i="28"/>
  <c r="P2897" i="28" s="1"/>
  <c r="O2909" i="28"/>
  <c r="P2909" i="28" s="1"/>
  <c r="O2921" i="28"/>
  <c r="P2921" i="28" s="1"/>
  <c r="O2934" i="28"/>
  <c r="P2934" i="28" s="1"/>
  <c r="O2946" i="28"/>
  <c r="P2946" i="28" s="1"/>
  <c r="O2958" i="28"/>
  <c r="P2958" i="28" s="1"/>
  <c r="O2970" i="28"/>
  <c r="P2970" i="28" s="1"/>
  <c r="O2983" i="28"/>
  <c r="P2983" i="28" s="1"/>
  <c r="O2995" i="28"/>
  <c r="P2995" i="28" s="1"/>
  <c r="O3007" i="28"/>
  <c r="P3007" i="28" s="1"/>
  <c r="O3019" i="28"/>
  <c r="P3019" i="28" s="1"/>
  <c r="O3032" i="28"/>
  <c r="P3032" i="28" s="1"/>
  <c r="O3044" i="28"/>
  <c r="P3044" i="28" s="1"/>
  <c r="O3056" i="28"/>
  <c r="P3056" i="28" s="1"/>
  <c r="O3068" i="28"/>
  <c r="P3068" i="28" s="1"/>
  <c r="O3081" i="28"/>
  <c r="P3081" i="28" s="1"/>
  <c r="O3093" i="28"/>
  <c r="P3093" i="28" s="1"/>
  <c r="O3105" i="28"/>
  <c r="P3105" i="28" s="1"/>
  <c r="O3117" i="28"/>
  <c r="P3117" i="28" s="1"/>
  <c r="O2800" i="28"/>
  <c r="P2800" i="28" s="1"/>
  <c r="O2812" i="28"/>
  <c r="P2812" i="28" s="1"/>
  <c r="O2824" i="28"/>
  <c r="P2824" i="28" s="1"/>
  <c r="O2849" i="28"/>
  <c r="P2849" i="28" s="1"/>
  <c r="O2861" i="28"/>
  <c r="P2861" i="28" s="1"/>
  <c r="O2873" i="28"/>
  <c r="P2873" i="28" s="1"/>
  <c r="O2898" i="28"/>
  <c r="P2898" i="28" s="1"/>
  <c r="O2910" i="28"/>
  <c r="P2910" i="28" s="1"/>
  <c r="O2922" i="28"/>
  <c r="P2922" i="28" s="1"/>
  <c r="O2947" i="28"/>
  <c r="P2947" i="28" s="1"/>
  <c r="O2959" i="28"/>
  <c r="P2959" i="28" s="1"/>
  <c r="O2971" i="28"/>
  <c r="P2971" i="28" s="1"/>
  <c r="O2996" i="28"/>
  <c r="P2996" i="28" s="1"/>
  <c r="O3008" i="28"/>
  <c r="P3008" i="28" s="1"/>
  <c r="O3020" i="28"/>
  <c r="P3020" i="28" s="1"/>
  <c r="O3045" i="28"/>
  <c r="P3045" i="28" s="1"/>
  <c r="O3057" i="28"/>
  <c r="P3057" i="28" s="1"/>
  <c r="O3069" i="28"/>
  <c r="P3069" i="28" s="1"/>
  <c r="O3094" i="28"/>
  <c r="P3094" i="28" s="1"/>
  <c r="O3106" i="28"/>
  <c r="P3106" i="28" s="1"/>
  <c r="O3118" i="28"/>
  <c r="P3118" i="28" s="1"/>
  <c r="O2788" i="28"/>
  <c r="P2788" i="28" s="1"/>
  <c r="O2801" i="28"/>
  <c r="P2801" i="28" s="1"/>
  <c r="O2813" i="28"/>
  <c r="P2813" i="28" s="1"/>
  <c r="O2825" i="28"/>
  <c r="P2825" i="28" s="1"/>
  <c r="O2837" i="28"/>
  <c r="P2837" i="28" s="1"/>
  <c r="O2850" i="28"/>
  <c r="P2850" i="28" s="1"/>
  <c r="O2862" i="28"/>
  <c r="P2862" i="28" s="1"/>
  <c r="O2874" i="28"/>
  <c r="P2874" i="28" s="1"/>
  <c r="O2886" i="28"/>
  <c r="P2886" i="28" s="1"/>
  <c r="O2899" i="28"/>
  <c r="P2899" i="28" s="1"/>
  <c r="O2911" i="28"/>
  <c r="P2911" i="28" s="1"/>
  <c r="O2923" i="28"/>
  <c r="P2923" i="28" s="1"/>
  <c r="O2935" i="28"/>
  <c r="P2935" i="28" s="1"/>
  <c r="O2948" i="28"/>
  <c r="P2948" i="28" s="1"/>
  <c r="O2960" i="28"/>
  <c r="P2960" i="28" s="1"/>
  <c r="O2972" i="28"/>
  <c r="P2972" i="28" s="1"/>
  <c r="O2984" i="28"/>
  <c r="P2984" i="28" s="1"/>
  <c r="O2997" i="28"/>
  <c r="P2997" i="28" s="1"/>
  <c r="O3009" i="28"/>
  <c r="P3009" i="28" s="1"/>
  <c r="O3021" i="28"/>
  <c r="P3021" i="28" s="1"/>
  <c r="O3033" i="28"/>
  <c r="P3033" i="28" s="1"/>
  <c r="O3046" i="28"/>
  <c r="P3046" i="28" s="1"/>
  <c r="O3058" i="28"/>
  <c r="P3058" i="28" s="1"/>
  <c r="O3070" i="28"/>
  <c r="P3070" i="28" s="1"/>
  <c r="O3082" i="28"/>
  <c r="P3082" i="28" s="1"/>
  <c r="O3095" i="28"/>
  <c r="P3095" i="28" s="1"/>
  <c r="O3107" i="28"/>
  <c r="P3107" i="28" s="1"/>
  <c r="O3119" i="28"/>
  <c r="P3119" i="28" s="1"/>
  <c r="O2789" i="28"/>
  <c r="P2789" i="28" s="1"/>
  <c r="O2814" i="28"/>
  <c r="P2814" i="28" s="1"/>
  <c r="O2826" i="28"/>
  <c r="P2826" i="28" s="1"/>
  <c r="O2838" i="28"/>
  <c r="P2838" i="28" s="1"/>
  <c r="O2863" i="28"/>
  <c r="P2863" i="28" s="1"/>
  <c r="O2875" i="28"/>
  <c r="P2875" i="28" s="1"/>
  <c r="O2887" i="28"/>
  <c r="P2887" i="28" s="1"/>
  <c r="O2912" i="28"/>
  <c r="P2912" i="28" s="1"/>
  <c r="O2924" i="28"/>
  <c r="P2924" i="28" s="1"/>
  <c r="O2936" i="28"/>
  <c r="P2936" i="28" s="1"/>
  <c r="O2961" i="28"/>
  <c r="P2961" i="28" s="1"/>
  <c r="O2973" i="28"/>
  <c r="P2973" i="28" s="1"/>
  <c r="O2985" i="28"/>
  <c r="P2985" i="28" s="1"/>
  <c r="O3010" i="28"/>
  <c r="P3010" i="28" s="1"/>
  <c r="O3022" i="28"/>
  <c r="P3022" i="28" s="1"/>
  <c r="O3034" i="28"/>
  <c r="P3034" i="28" s="1"/>
  <c r="O3059" i="28"/>
  <c r="P3059" i="28" s="1"/>
  <c r="O3071" i="28"/>
  <c r="P3071" i="28" s="1"/>
  <c r="O3083" i="28"/>
  <c r="P3083" i="28" s="1"/>
  <c r="O3108" i="28"/>
  <c r="P3108" i="28" s="1"/>
  <c r="O3120" i="28"/>
  <c r="P3120" i="28" s="1"/>
  <c r="O2790" i="28"/>
  <c r="P2790" i="28" s="1"/>
  <c r="O2802" i="28"/>
  <c r="P2802" i="28" s="1"/>
  <c r="O2815" i="28"/>
  <c r="P2815" i="28" s="1"/>
  <c r="O2827" i="28"/>
  <c r="P2827" i="28" s="1"/>
  <c r="O2839" i="28"/>
  <c r="P2839" i="28" s="1"/>
  <c r="O2851" i="28"/>
  <c r="P2851" i="28" s="1"/>
  <c r="O2864" i="28"/>
  <c r="P2864" i="28" s="1"/>
  <c r="O2876" i="28"/>
  <c r="P2876" i="28" s="1"/>
  <c r="O2888" i="28"/>
  <c r="P2888" i="28" s="1"/>
  <c r="O2900" i="28"/>
  <c r="P2900" i="28" s="1"/>
  <c r="O2913" i="28"/>
  <c r="P2913" i="28" s="1"/>
  <c r="O2925" i="28"/>
  <c r="P2925" i="28" s="1"/>
  <c r="O2937" i="28"/>
  <c r="P2937" i="28" s="1"/>
  <c r="O2949" i="28"/>
  <c r="P2949" i="28" s="1"/>
  <c r="O2962" i="28"/>
  <c r="P2962" i="28" s="1"/>
  <c r="O2974" i="28"/>
  <c r="P2974" i="28" s="1"/>
  <c r="O2986" i="28"/>
  <c r="P2986" i="28" s="1"/>
  <c r="O2998" i="28"/>
  <c r="P2998" i="28" s="1"/>
  <c r="O3011" i="28"/>
  <c r="P3011" i="28" s="1"/>
  <c r="O3023" i="28"/>
  <c r="P3023" i="28" s="1"/>
  <c r="O3035" i="28"/>
  <c r="P3035" i="28" s="1"/>
  <c r="O3047" i="28"/>
  <c r="P3047" i="28" s="1"/>
  <c r="O3060" i="28"/>
  <c r="P3060" i="28" s="1"/>
  <c r="O3072" i="28"/>
  <c r="P3072" i="28" s="1"/>
  <c r="O3084" i="28"/>
  <c r="P3084" i="28" s="1"/>
  <c r="O3096" i="28"/>
  <c r="P3096" i="28" s="1"/>
  <c r="O3109" i="28"/>
  <c r="P3109" i="28" s="1"/>
  <c r="O3121" i="28"/>
  <c r="P3121" i="28" s="1"/>
  <c r="O2791" i="28"/>
  <c r="P2791" i="28" s="1"/>
  <c r="O2803" i="28"/>
  <c r="P2803" i="28" s="1"/>
  <c r="O2828" i="28"/>
  <c r="P2828" i="28" s="1"/>
  <c r="O2840" i="28"/>
  <c r="P2840" i="28" s="1"/>
  <c r="O2852" i="28"/>
  <c r="P2852" i="28" s="1"/>
  <c r="O2877" i="28"/>
  <c r="P2877" i="28" s="1"/>
  <c r="O2889" i="28"/>
  <c r="P2889" i="28" s="1"/>
  <c r="O2901" i="28"/>
  <c r="P2901" i="28" s="1"/>
  <c r="O2926" i="28"/>
  <c r="P2926" i="28" s="1"/>
  <c r="O2938" i="28"/>
  <c r="P2938" i="28" s="1"/>
  <c r="O2950" i="28"/>
  <c r="P2950" i="28" s="1"/>
  <c r="O2975" i="28"/>
  <c r="P2975" i="28" s="1"/>
  <c r="O2987" i="28"/>
  <c r="P2987" i="28" s="1"/>
  <c r="O2999" i="28"/>
  <c r="P2999" i="28" s="1"/>
  <c r="O3024" i="28"/>
  <c r="P3024" i="28" s="1"/>
  <c r="O3036" i="28"/>
  <c r="P3036" i="28" s="1"/>
  <c r="O3048" i="28"/>
  <c r="P3048" i="28" s="1"/>
  <c r="O3073" i="28"/>
  <c r="P3073" i="28" s="1"/>
  <c r="O3085" i="28"/>
  <c r="P3085" i="28" s="1"/>
  <c r="O3097" i="28"/>
  <c r="P3097" i="28" s="1"/>
  <c r="O3122" i="28"/>
  <c r="P3122" i="28" s="1"/>
  <c r="O2794" i="28"/>
  <c r="P2794" i="28" s="1"/>
  <c r="O2820" i="28"/>
  <c r="P2820" i="28" s="1"/>
  <c r="O2853" i="28"/>
  <c r="P2853" i="28" s="1"/>
  <c r="O2879" i="28"/>
  <c r="P2879" i="28" s="1"/>
  <c r="O2906" i="28"/>
  <c r="P2906" i="28" s="1"/>
  <c r="O2939" i="28"/>
  <c r="P2939" i="28" s="1"/>
  <c r="O2965" i="28"/>
  <c r="P2965" i="28" s="1"/>
  <c r="O2991" i="28"/>
  <c r="P2991" i="28" s="1"/>
  <c r="O3025" i="28"/>
  <c r="P3025" i="28" s="1"/>
  <c r="O3051" i="28"/>
  <c r="P3051" i="28" s="1"/>
  <c r="O3077" i="28"/>
  <c r="P3077" i="28" s="1"/>
  <c r="O3110" i="28"/>
  <c r="P3110" i="28" s="1"/>
  <c r="O2821" i="28"/>
  <c r="P2821" i="28" s="1"/>
  <c r="O2854" i="28"/>
  <c r="P2854" i="28" s="1"/>
  <c r="O2880" i="28"/>
  <c r="P2880" i="28" s="1"/>
  <c r="O2940" i="28"/>
  <c r="P2940" i="28" s="1"/>
  <c r="O2966" i="28"/>
  <c r="P2966" i="28" s="1"/>
  <c r="O2992" i="28"/>
  <c r="P2992" i="28" s="1"/>
  <c r="O3052" i="28"/>
  <c r="P3052" i="28" s="1"/>
  <c r="O3078" i="28"/>
  <c r="P3078" i="28" s="1"/>
  <c r="O3111" i="28"/>
  <c r="P3111" i="28" s="1"/>
  <c r="O2795" i="28"/>
  <c r="P2795" i="28" s="1"/>
  <c r="O2829" i="28"/>
  <c r="P2829" i="28" s="1"/>
  <c r="O2855" i="28"/>
  <c r="P2855" i="28" s="1"/>
  <c r="O2881" i="28"/>
  <c r="P2881" i="28" s="1"/>
  <c r="O2914" i="28"/>
  <c r="P2914" i="28" s="1"/>
  <c r="O2941" i="28"/>
  <c r="P2941" i="28" s="1"/>
  <c r="O2967" i="28"/>
  <c r="P2967" i="28" s="1"/>
  <c r="O3000" i="28"/>
  <c r="P3000" i="28" s="1"/>
  <c r="O3026" i="28"/>
  <c r="P3026" i="28" s="1"/>
  <c r="O3053" i="28"/>
  <c r="P3053" i="28" s="1"/>
  <c r="O3086" i="28"/>
  <c r="P3086" i="28" s="1"/>
  <c r="O3112" i="28"/>
  <c r="P3112" i="28" s="1"/>
  <c r="O2796" i="28"/>
  <c r="P2796" i="28" s="1"/>
  <c r="O2856" i="28"/>
  <c r="P2856" i="28" s="1"/>
  <c r="O2882" i="28"/>
  <c r="P2882" i="28" s="1"/>
  <c r="O2915" i="28"/>
  <c r="P2915" i="28" s="1"/>
  <c r="O2968" i="28"/>
  <c r="P2968" i="28" s="1"/>
  <c r="O3001" i="28"/>
  <c r="P3001" i="28" s="1"/>
  <c r="O3027" i="28"/>
  <c r="P3027" i="28" s="1"/>
  <c r="O3087" i="28"/>
  <c r="P3087" i="28" s="1"/>
  <c r="O3113" i="28"/>
  <c r="P3113" i="28" s="1"/>
  <c r="O2804" i="28"/>
  <c r="P2804" i="28" s="1"/>
  <c r="O2830" i="28"/>
  <c r="P2830" i="28" s="1"/>
  <c r="O2857" i="28"/>
  <c r="P2857" i="28" s="1"/>
  <c r="O2890" i="28"/>
  <c r="P2890" i="28" s="1"/>
  <c r="O2916" i="28"/>
  <c r="P2916" i="28" s="1"/>
  <c r="O2942" i="28"/>
  <c r="P2942" i="28" s="1"/>
  <c r="O2976" i="28"/>
  <c r="P2976" i="28" s="1"/>
  <c r="O3002" i="28"/>
  <c r="P3002" i="28" s="1"/>
  <c r="O3028" i="28"/>
  <c r="P3028" i="28" s="1"/>
  <c r="O3061" i="28"/>
  <c r="P3061" i="28" s="1"/>
  <c r="O3088" i="28"/>
  <c r="P3088" i="28" s="1"/>
  <c r="O3114" i="28"/>
  <c r="P3114" i="28" s="1"/>
  <c r="O2805" i="28"/>
  <c r="P2805" i="28" s="1"/>
  <c r="O2831" i="28"/>
  <c r="P2831" i="28" s="1"/>
  <c r="O2891" i="28"/>
  <c r="P2891" i="28" s="1"/>
  <c r="O2917" i="28"/>
  <c r="P2917" i="28" s="1"/>
  <c r="O2943" i="28"/>
  <c r="P2943" i="28" s="1"/>
  <c r="O3003" i="28"/>
  <c r="P3003" i="28" s="1"/>
  <c r="O3029" i="28"/>
  <c r="P3029" i="28" s="1"/>
  <c r="O3062" i="28"/>
  <c r="P3062" i="28" s="1"/>
  <c r="O3115" i="28"/>
  <c r="P3115" i="28" s="1"/>
  <c r="O2780" i="28"/>
  <c r="P2780" i="28" s="1"/>
  <c r="O2806" i="28"/>
  <c r="P2806" i="28" s="1"/>
  <c r="O2832" i="28"/>
  <c r="P2832" i="28" s="1"/>
  <c r="O2865" i="28"/>
  <c r="P2865" i="28" s="1"/>
  <c r="O2892" i="28"/>
  <c r="P2892" i="28" s="1"/>
  <c r="O2918" i="28"/>
  <c r="P2918" i="28" s="1"/>
  <c r="O2951" i="28"/>
  <c r="P2951" i="28" s="1"/>
  <c r="O2977" i="28"/>
  <c r="P2977" i="28" s="1"/>
  <c r="O3004" i="28"/>
  <c r="P3004" i="28" s="1"/>
  <c r="O3037" i="28"/>
  <c r="P3037" i="28" s="1"/>
  <c r="O3063" i="28"/>
  <c r="P3063" i="28" s="1"/>
  <c r="O3089" i="28"/>
  <c r="P3089" i="28" s="1"/>
  <c r="O3123" i="28"/>
  <c r="P3123" i="28" s="1"/>
  <c r="O2807" i="28"/>
  <c r="P2807" i="28" s="1"/>
  <c r="O2833" i="28"/>
  <c r="P2833" i="28" s="1"/>
  <c r="O2866" i="28"/>
  <c r="P2866" i="28" s="1"/>
  <c r="O2919" i="28"/>
  <c r="P2919" i="28" s="1"/>
  <c r="O2952" i="28"/>
  <c r="P2952" i="28" s="1"/>
  <c r="O2978" i="28"/>
  <c r="P2978" i="28" s="1"/>
  <c r="O3038" i="28"/>
  <c r="P3038" i="28" s="1"/>
  <c r="O3064" i="28"/>
  <c r="P3064" i="28" s="1"/>
  <c r="O3090" i="28"/>
  <c r="P3090" i="28" s="1"/>
  <c r="O2781" i="28"/>
  <c r="P2781" i="28" s="1"/>
  <c r="O2808" i="28"/>
  <c r="P2808" i="28" s="1"/>
  <c r="O2841" i="28"/>
  <c r="P2841" i="28" s="1"/>
  <c r="O2867" i="28"/>
  <c r="P2867" i="28" s="1"/>
  <c r="O2893" i="28"/>
  <c r="P2893" i="28" s="1"/>
  <c r="O2927" i="28"/>
  <c r="P2927" i="28" s="1"/>
  <c r="O2953" i="28"/>
  <c r="P2953" i="28" s="1"/>
  <c r="O2979" i="28"/>
  <c r="P2979" i="28" s="1"/>
  <c r="O3012" i="28"/>
  <c r="P3012" i="28" s="1"/>
  <c r="O3039" i="28"/>
  <c r="P3039" i="28" s="1"/>
  <c r="O3065" i="28"/>
  <c r="P3065" i="28" s="1"/>
  <c r="O3098" i="28"/>
  <c r="P3098" i="28" s="1"/>
  <c r="O3124" i="28"/>
  <c r="P3124" i="28" s="1"/>
  <c r="O2783" i="28"/>
  <c r="P2783" i="28" s="1"/>
  <c r="O2816" i="28"/>
  <c r="P2816" i="28" s="1"/>
  <c r="O2843" i="28"/>
  <c r="P2843" i="28" s="1"/>
  <c r="O2869" i="28"/>
  <c r="P2869" i="28" s="1"/>
  <c r="O2902" i="28"/>
  <c r="P2902" i="28" s="1"/>
  <c r="O2928" i="28"/>
  <c r="P2928" i="28" s="1"/>
  <c r="O2955" i="28"/>
  <c r="P2955" i="28" s="1"/>
  <c r="O2988" i="28"/>
  <c r="P2988" i="28" s="1"/>
  <c r="O3014" i="28"/>
  <c r="P3014" i="28" s="1"/>
  <c r="O3040" i="28"/>
  <c r="P3040" i="28" s="1"/>
  <c r="O3074" i="28"/>
  <c r="P3074" i="28" s="1"/>
  <c r="O3100" i="28"/>
  <c r="P3100" i="28" s="1"/>
  <c r="O2931" i="28"/>
  <c r="P2931" i="28" s="1"/>
  <c r="O3041" i="28"/>
  <c r="P3041" i="28" s="1"/>
  <c r="O2845" i="28"/>
  <c r="P2845" i="28" s="1"/>
  <c r="O3050" i="28"/>
  <c r="P3050" i="28" s="1"/>
  <c r="O2868" i="28"/>
  <c r="P2868" i="28" s="1"/>
  <c r="O2963" i="28"/>
  <c r="P2963" i="28" s="1"/>
  <c r="O3066" i="28"/>
  <c r="P3066" i="28" s="1"/>
  <c r="O2870" i="28"/>
  <c r="P2870" i="28" s="1"/>
  <c r="O2964" i="28"/>
  <c r="P2964" i="28" s="1"/>
  <c r="O2782" i="28"/>
  <c r="P2782" i="28" s="1"/>
  <c r="O2878" i="28"/>
  <c r="P2878" i="28" s="1"/>
  <c r="O2980" i="28"/>
  <c r="P2980" i="28" s="1"/>
  <c r="O3075" i="28"/>
  <c r="P3075" i="28" s="1"/>
  <c r="O2784" i="28"/>
  <c r="P2784" i="28" s="1"/>
  <c r="O2989" i="28"/>
  <c r="P2989" i="28" s="1"/>
  <c r="O3076" i="28"/>
  <c r="P3076" i="28" s="1"/>
  <c r="O2904" i="28"/>
  <c r="P2904" i="28" s="1"/>
  <c r="O3013" i="28"/>
  <c r="P3013" i="28" s="1"/>
  <c r="O3102" i="28"/>
  <c r="P3102" i="28" s="1"/>
  <c r="O2817" i="28"/>
  <c r="P2817" i="28" s="1"/>
  <c r="O2905" i="28"/>
  <c r="P2905" i="28" s="1"/>
  <c r="O3015" i="28"/>
  <c r="P3015" i="28" s="1"/>
  <c r="O2792" i="28"/>
  <c r="P2792" i="28" s="1"/>
  <c r="O3016" i="28"/>
  <c r="P3016" i="28" s="1"/>
  <c r="O2793" i="28"/>
  <c r="P2793" i="28" s="1"/>
  <c r="O3017" i="28"/>
  <c r="P3017" i="28" s="1"/>
  <c r="O2818" i="28"/>
  <c r="P2818" i="28" s="1"/>
  <c r="O2819" i="28"/>
  <c r="P2819" i="28" s="1"/>
  <c r="O3049" i="28"/>
  <c r="P3049" i="28" s="1"/>
  <c r="O2842" i="28"/>
  <c r="P2842" i="28" s="1"/>
  <c r="O3099" i="28"/>
  <c r="P3099" i="28" s="1"/>
  <c r="O2844" i="28"/>
  <c r="P2844" i="28" s="1"/>
  <c r="O3101" i="28"/>
  <c r="P3101" i="28" s="1"/>
  <c r="O2894" i="28"/>
  <c r="P2894" i="28" s="1"/>
  <c r="O2929" i="28"/>
  <c r="P2929" i="28" s="1"/>
  <c r="O2930" i="28"/>
  <c r="P2930" i="28" s="1"/>
  <c r="O2954" i="28"/>
  <c r="P2954" i="28" s="1"/>
  <c r="O2990" i="28"/>
  <c r="P2990" i="28" s="1"/>
  <c r="O2903" i="28"/>
  <c r="P2903" i="28" s="1"/>
  <c r="G1389" i="28"/>
  <c r="G1396" i="28"/>
  <c r="F1406" i="28"/>
  <c r="F1420" i="28"/>
  <c r="F1434" i="28"/>
  <c r="F1448" i="28"/>
  <c r="F1462" i="28"/>
  <c r="G1406" i="28"/>
  <c r="G1420" i="28"/>
  <c r="G1434" i="28"/>
  <c r="G1448" i="28"/>
  <c r="G1462" i="28"/>
  <c r="B1454" i="28"/>
  <c r="C1464" i="28"/>
  <c r="K1450" i="28"/>
  <c r="K1463" i="28"/>
  <c r="E1472" i="28"/>
  <c r="E1468" i="28"/>
  <c r="J1468" i="28"/>
  <c r="J1465" i="28"/>
  <c r="I1449" i="28"/>
  <c r="E1462" i="28"/>
  <c r="C1441" i="28"/>
  <c r="B1457" i="28"/>
  <c r="H1446" i="28"/>
  <c r="C1440" i="28"/>
  <c r="L1440" i="28"/>
  <c r="D1443" i="28"/>
  <c r="D1457" i="28"/>
  <c r="D1456" i="28"/>
  <c r="I1443" i="28"/>
  <c r="E1466" i="28"/>
  <c r="E1456" i="28"/>
  <c r="E1447" i="28"/>
  <c r="H1404" i="28"/>
  <c r="B1413" i="28"/>
  <c r="L1388" i="28"/>
  <c r="E1390" i="28"/>
  <c r="I1404" i="28"/>
  <c r="I1430" i="28"/>
  <c r="E1408" i="28"/>
  <c r="B1415" i="28"/>
  <c r="K1427" i="28"/>
  <c r="J1393" i="28"/>
  <c r="H1405" i="28"/>
  <c r="C1410" i="28"/>
  <c r="L1427" i="28"/>
  <c r="C1399" i="28"/>
  <c r="I1421" i="28"/>
  <c r="J1397" i="28"/>
  <c r="B1434" i="28"/>
  <c r="J1389" i="28"/>
  <c r="L1400" i="28"/>
  <c r="H1415" i="28"/>
  <c r="J1437" i="28"/>
  <c r="I1392" i="28"/>
  <c r="E1392" i="28"/>
  <c r="J1421" i="28"/>
  <c r="H1436" i="28"/>
  <c r="K1421" i="28"/>
  <c r="D1429" i="28"/>
  <c r="C1398" i="28"/>
  <c r="B1401" i="28"/>
  <c r="D1402" i="28"/>
  <c r="B1395" i="28"/>
  <c r="K1394" i="28"/>
  <c r="H1411" i="28"/>
  <c r="E1414" i="28"/>
  <c r="G1397" i="28"/>
  <c r="F1407" i="28"/>
  <c r="F1421" i="28"/>
  <c r="F1435" i="28"/>
  <c r="F1449" i="28"/>
  <c r="F1463" i="28"/>
  <c r="G1407" i="28"/>
  <c r="G1421" i="28"/>
  <c r="G1435" i="28"/>
  <c r="G1449" i="28"/>
  <c r="G1463" i="28"/>
  <c r="J1459" i="28"/>
  <c r="D1442" i="28"/>
  <c r="D1463" i="28"/>
  <c r="C1468" i="28"/>
  <c r="H1451" i="28"/>
  <c r="H1444" i="28"/>
  <c r="G1390" i="28"/>
  <c r="G1391" i="28"/>
  <c r="G1398" i="28"/>
  <c r="F1408" i="28"/>
  <c r="F1422" i="28"/>
  <c r="F1436" i="28"/>
  <c r="F1450" i="28"/>
  <c r="F1464" i="28"/>
  <c r="G1408" i="28"/>
  <c r="G1422" i="28"/>
  <c r="G1436" i="28"/>
  <c r="G1450" i="28"/>
  <c r="G1464" i="28"/>
  <c r="J1463" i="28"/>
  <c r="K1455" i="28"/>
  <c r="K1460" i="28"/>
  <c r="E1441" i="28"/>
  <c r="J1467" i="28"/>
  <c r="K1465" i="28"/>
  <c r="I1464" i="28"/>
  <c r="B1442" i="28"/>
  <c r="E1458" i="28"/>
  <c r="L1442" i="28"/>
  <c r="E1442" i="28"/>
  <c r="L1467" i="28"/>
  <c r="K1466" i="28"/>
  <c r="D1467" i="28"/>
  <c r="D1450" i="28"/>
  <c r="K1470" i="28"/>
  <c r="L1464" i="28"/>
  <c r="H1464" i="28"/>
  <c r="J1454" i="28"/>
  <c r="L1447" i="28"/>
  <c r="H1460" i="28"/>
  <c r="I1458" i="28"/>
  <c r="J1419" i="28"/>
  <c r="I1431" i="28"/>
  <c r="H1395" i="28"/>
  <c r="L1416" i="28"/>
  <c r="H1425" i="28"/>
  <c r="I1424" i="28"/>
  <c r="D1421" i="28"/>
  <c r="C1424" i="28"/>
  <c r="D1416" i="28"/>
  <c r="I1422" i="28"/>
  <c r="K1400" i="28"/>
  <c r="L1408" i="28"/>
  <c r="D1407" i="28"/>
  <c r="B1438" i="28"/>
  <c r="H1412" i="28"/>
  <c r="L1431" i="28"/>
  <c r="E1404" i="28"/>
  <c r="I1406" i="28"/>
  <c r="D1398" i="28"/>
  <c r="K1429" i="28"/>
  <c r="H1422" i="28"/>
  <c r="B1398" i="28"/>
  <c r="C1404" i="28"/>
  <c r="J1412" i="28"/>
  <c r="H1398" i="28"/>
  <c r="J1413" i="28"/>
  <c r="J1433" i="28"/>
  <c r="E1422" i="28"/>
  <c r="B1403" i="28"/>
  <c r="K1416" i="28"/>
  <c r="E1420" i="28"/>
  <c r="C1428" i="28"/>
  <c r="C1438" i="28"/>
  <c r="D1420" i="28"/>
  <c r="G1392" i="28"/>
  <c r="G1399" i="28"/>
  <c r="F1409" i="28"/>
  <c r="F1423" i="28"/>
  <c r="F1437" i="28"/>
  <c r="F1451" i="28"/>
  <c r="F1465" i="28"/>
  <c r="G1409" i="28"/>
  <c r="G1423" i="28"/>
  <c r="G1437" i="28"/>
  <c r="G1451" i="28"/>
  <c r="G1465" i="28"/>
  <c r="F1473" i="28"/>
  <c r="D1447" i="28"/>
  <c r="I1468" i="28"/>
  <c r="C1458" i="28"/>
  <c r="K1441" i="28"/>
  <c r="E1470" i="28"/>
  <c r="H1470" i="28"/>
  <c r="H1442" i="28"/>
  <c r="F1472" i="28"/>
  <c r="E1453" i="28"/>
  <c r="J1452" i="28"/>
  <c r="H1448" i="28"/>
  <c r="L1456" i="28"/>
  <c r="H1458" i="28"/>
  <c r="D1453" i="28"/>
  <c r="B1467" i="28"/>
  <c r="E1455" i="28"/>
  <c r="D1472" i="28"/>
  <c r="D1461" i="28"/>
  <c r="H1450" i="28"/>
  <c r="L1465" i="28"/>
  <c r="K1462" i="28"/>
  <c r="K1456" i="28"/>
  <c r="H1428" i="28"/>
  <c r="L1397" i="28"/>
  <c r="J1427" i="28"/>
  <c r="C1434" i="28"/>
  <c r="D1408" i="28"/>
  <c r="K1418" i="28"/>
  <c r="H1393" i="28"/>
  <c r="L1423" i="28"/>
  <c r="K1420" i="28"/>
  <c r="I1432" i="28"/>
  <c r="B1387" i="28"/>
  <c r="B1435" i="28"/>
  <c r="D1414" i="28"/>
  <c r="K1404" i="28"/>
  <c r="B1425" i="28"/>
  <c r="C1405" i="28"/>
  <c r="C1393" i="28"/>
  <c r="I1397" i="28"/>
  <c r="B1408" i="28"/>
  <c r="D1392" i="28"/>
  <c r="L1426" i="28"/>
  <c r="E1411" i="28"/>
  <c r="I1402" i="28"/>
  <c r="C1417" i="28"/>
  <c r="K1415" i="28"/>
  <c r="C1421" i="28"/>
  <c r="K1419" i="28"/>
  <c r="H1416" i="28"/>
  <c r="I1391" i="28"/>
  <c r="H1403" i="28"/>
  <c r="E1433" i="28"/>
  <c r="L1434" i="28"/>
  <c r="H1392" i="28"/>
  <c r="C1423" i="28"/>
  <c r="F1389" i="28"/>
  <c r="F1396" i="28"/>
  <c r="F1403" i="28"/>
  <c r="F1417" i="28"/>
  <c r="F1431" i="28"/>
  <c r="F1445" i="28"/>
  <c r="F1459" i="28"/>
  <c r="G1403" i="28"/>
  <c r="G1417" i="28"/>
  <c r="G1431" i="28"/>
  <c r="G1445" i="28"/>
  <c r="G1459" i="28"/>
  <c r="B1473" i="28"/>
  <c r="D1473" i="28"/>
  <c r="H1452" i="28"/>
  <c r="G1393" i="28"/>
  <c r="G1400" i="28"/>
  <c r="F1410" i="28"/>
  <c r="F1424" i="28"/>
  <c r="F1438" i="28"/>
  <c r="F1452" i="28"/>
  <c r="F1466" i="28"/>
  <c r="G1410" i="28"/>
  <c r="G1424" i="28"/>
  <c r="G1438" i="28"/>
  <c r="G1452" i="28"/>
  <c r="G1466" i="28"/>
  <c r="E1473" i="28"/>
  <c r="I1473" i="28"/>
  <c r="J1441" i="28"/>
  <c r="J1450" i="28"/>
  <c r="E1460" i="28"/>
  <c r="L1449" i="28"/>
  <c r="C1457" i="28"/>
  <c r="D1465" i="28"/>
  <c r="E1464" i="28"/>
  <c r="C1448" i="28"/>
  <c r="B1466" i="28"/>
  <c r="C1459" i="28"/>
  <c r="J1456" i="28"/>
  <c r="B1455" i="28"/>
  <c r="C1463" i="28"/>
  <c r="C1454" i="28"/>
  <c r="L1458" i="28"/>
  <c r="L1446" i="28"/>
  <c r="E1450" i="28"/>
  <c r="C1469" i="28"/>
  <c r="L1463" i="28"/>
  <c r="E1471" i="28"/>
  <c r="J1460" i="28"/>
  <c r="B1471" i="28"/>
  <c r="C1387" i="28"/>
  <c r="C1435" i="28"/>
  <c r="C1430" i="28"/>
  <c r="B1388" i="28"/>
  <c r="D1415" i="28"/>
  <c r="C1406" i="28"/>
  <c r="I1394" i="28"/>
  <c r="I1407" i="28"/>
  <c r="L1395" i="28"/>
  <c r="B1391" i="28"/>
  <c r="B1424" i="28"/>
  <c r="K1438" i="28"/>
  <c r="B1412" i="28"/>
  <c r="I1418" i="28"/>
  <c r="B1392" i="28"/>
  <c r="K1388" i="28"/>
  <c r="D1428" i="28"/>
  <c r="C1437" i="28"/>
  <c r="K1411" i="28"/>
  <c r="C1436" i="28"/>
  <c r="L1392" i="28"/>
  <c r="I1420" i="28"/>
  <c r="K1398" i="28"/>
  <c r="J1398" i="28"/>
  <c r="B1422" i="28"/>
  <c r="H1396" i="28"/>
  <c r="C1439" i="28"/>
  <c r="I1400" i="28"/>
  <c r="D1410" i="28"/>
  <c r="I1423" i="28"/>
  <c r="K1390" i="28"/>
  <c r="J1395" i="28"/>
  <c r="I1434" i="28"/>
  <c r="B1396" i="28"/>
  <c r="F1390" i="28"/>
  <c r="F1397" i="28"/>
  <c r="F1411" i="28"/>
  <c r="F1425" i="28"/>
  <c r="F1439" i="28"/>
  <c r="F1453" i="28"/>
  <c r="F1467" i="28"/>
  <c r="G1411" i="28"/>
  <c r="G1425" i="28"/>
  <c r="G1439" i="28"/>
  <c r="G1453" i="28"/>
  <c r="G1467" i="28"/>
  <c r="I1457" i="28"/>
  <c r="D1440" i="28"/>
  <c r="C1466" i="28"/>
  <c r="I1472" i="28"/>
  <c r="I1445" i="28"/>
  <c r="B1472" i="28"/>
  <c r="B1445" i="28"/>
  <c r="I1446" i="28"/>
  <c r="J1453" i="28"/>
  <c r="L1454" i="28"/>
  <c r="H1455" i="28"/>
  <c r="E1454" i="28"/>
  <c r="E1467" i="28"/>
  <c r="L1444" i="28"/>
  <c r="C1444" i="28"/>
  <c r="C1451" i="28"/>
  <c r="C1447" i="28"/>
  <c r="L1459" i="28"/>
  <c r="E1469" i="28"/>
  <c r="J1442" i="28"/>
  <c r="C1453" i="28"/>
  <c r="D1460" i="28"/>
  <c r="B1409" i="28"/>
  <c r="L1413" i="28"/>
  <c r="E1391" i="28"/>
  <c r="K1395" i="28"/>
  <c r="D1396" i="28"/>
  <c r="I1389" i="28"/>
  <c r="E1388" i="28"/>
  <c r="D1439" i="28"/>
  <c r="C1390" i="28"/>
  <c r="C1409" i="28"/>
  <c r="C1432" i="28"/>
  <c r="C1394" i="28"/>
  <c r="J1410" i="28"/>
  <c r="K1422" i="28"/>
  <c r="K1393" i="28"/>
  <c r="H1397" i="28"/>
  <c r="D1419" i="28"/>
  <c r="E1413" i="28"/>
  <c r="H1391" i="28"/>
  <c r="C1392" i="28"/>
  <c r="E1431" i="28"/>
  <c r="C1389" i="28"/>
  <c r="B1436" i="28"/>
  <c r="J1423" i="28"/>
  <c r="D1394" i="28"/>
  <c r="D1427" i="28"/>
  <c r="L1393" i="28"/>
  <c r="D1399" i="28"/>
  <c r="K1425" i="28"/>
  <c r="J1394" i="28"/>
  <c r="B1420" i="28"/>
  <c r="L1436" i="28"/>
  <c r="H1402" i="28"/>
  <c r="L1418" i="28"/>
  <c r="F1391" i="28"/>
  <c r="F1398" i="28"/>
  <c r="F1412" i="28"/>
  <c r="F1426" i="28"/>
  <c r="F1440" i="28"/>
  <c r="F1454" i="28"/>
  <c r="F1468" i="28"/>
  <c r="G1412" i="28"/>
  <c r="G1426" i="28"/>
  <c r="G1440" i="28"/>
  <c r="G1454" i="28"/>
  <c r="G1468" i="28"/>
  <c r="L1473" i="28"/>
  <c r="K1473" i="28"/>
  <c r="B1452" i="28"/>
  <c r="D1455" i="28"/>
  <c r="B1460" i="28"/>
  <c r="D1448" i="28"/>
  <c r="C1450" i="28"/>
  <c r="K1464" i="28"/>
  <c r="C1456" i="28"/>
  <c r="K1454" i="28"/>
  <c r="J1455" i="28"/>
  <c r="H1468" i="28"/>
  <c r="E1446" i="28"/>
  <c r="E1457" i="28"/>
  <c r="B1464" i="28"/>
  <c r="E1451" i="28"/>
  <c r="B1440" i="28"/>
  <c r="C1446" i="28"/>
  <c r="D1444" i="28"/>
  <c r="K1449" i="28"/>
  <c r="B1458" i="28"/>
  <c r="L1455" i="28"/>
  <c r="D1446" i="28"/>
  <c r="I1470" i="28"/>
  <c r="I1438" i="28"/>
  <c r="D1437" i="28"/>
  <c r="H1394" i="28"/>
  <c r="J1407" i="28"/>
  <c r="H1424" i="28"/>
  <c r="E1423" i="28"/>
  <c r="L1409" i="28"/>
  <c r="B1404" i="28"/>
  <c r="C1425" i="28"/>
  <c r="C1415" i="28"/>
  <c r="K1412" i="28"/>
  <c r="L1424" i="28"/>
  <c r="J1414" i="28"/>
  <c r="E1389" i="28"/>
  <c r="J1436" i="28"/>
  <c r="I1415" i="28"/>
  <c r="K1437" i="28"/>
  <c r="L1401" i="28"/>
  <c r="L1399" i="28"/>
  <c r="B1433" i="28"/>
  <c r="J1435" i="28"/>
  <c r="J1416" i="28"/>
  <c r="B1399" i="28"/>
  <c r="K1406" i="28"/>
  <c r="C1408" i="28"/>
  <c r="J1431" i="28"/>
  <c r="I1428" i="28"/>
  <c r="I1414" i="28"/>
  <c r="J1403" i="28"/>
  <c r="D1417" i="28"/>
  <c r="E1430" i="28"/>
  <c r="H1435" i="28"/>
  <c r="C1391" i="28"/>
  <c r="L1411" i="28"/>
  <c r="F1392" i="28"/>
  <c r="F1399" i="28"/>
  <c r="F1413" i="28"/>
  <c r="F1427" i="28"/>
  <c r="F1441" i="28"/>
  <c r="F1455" i="28"/>
  <c r="F1469" i="28"/>
  <c r="G1413" i="28"/>
  <c r="G1427" i="28"/>
  <c r="G1441" i="28"/>
  <c r="G1455" i="28"/>
  <c r="G1469" i="28"/>
  <c r="G1473" i="28"/>
  <c r="J1473" i="28"/>
  <c r="C1455" i="28"/>
  <c r="L1441" i="28"/>
  <c r="L1445" i="28"/>
  <c r="H1466" i="28"/>
  <c r="J1446" i="28"/>
  <c r="J1449" i="28"/>
  <c r="B1461" i="28"/>
  <c r="L1469" i="28"/>
  <c r="C1442" i="28"/>
  <c r="H1459" i="28"/>
  <c r="E1440" i="28"/>
  <c r="K1453" i="28"/>
  <c r="J1443" i="28"/>
  <c r="D1449" i="28"/>
  <c r="B1462" i="28"/>
  <c r="I1451" i="28"/>
  <c r="D1469" i="28"/>
  <c r="J1464" i="28"/>
  <c r="I1442" i="28"/>
  <c r="H1461" i="28"/>
  <c r="E1459" i="28"/>
  <c r="B1407" i="28"/>
  <c r="H1408" i="28"/>
  <c r="C1427" i="28"/>
  <c r="D1411" i="28"/>
  <c r="K1391" i="28"/>
  <c r="H1390" i="28"/>
  <c r="D1434" i="28"/>
  <c r="L1407" i="28"/>
  <c r="D1387" i="28"/>
  <c r="D1391" i="28"/>
  <c r="E1402" i="28"/>
  <c r="J1420" i="28"/>
  <c r="D1422" i="28"/>
  <c r="K1432" i="28"/>
  <c r="L1437" i="28"/>
  <c r="J1409" i="28"/>
  <c r="C1414" i="28"/>
  <c r="H1433" i="28"/>
  <c r="B1421" i="28"/>
  <c r="L1433" i="28"/>
  <c r="J1430" i="28"/>
  <c r="D1401" i="28"/>
  <c r="K1431" i="28"/>
  <c r="J1428" i="28"/>
  <c r="E1418" i="28"/>
  <c r="B1439" i="28"/>
  <c r="B1400" i="28"/>
  <c r="I1417" i="28"/>
  <c r="D1400" i="28"/>
  <c r="I1412" i="28"/>
  <c r="J1417" i="28"/>
  <c r="C1433" i="28"/>
  <c r="B1416" i="28"/>
  <c r="J1391" i="28"/>
  <c r="F1393" i="28"/>
  <c r="F1400" i="28"/>
  <c r="F1414" i="28"/>
  <c r="F1428" i="28"/>
  <c r="F1442" i="28"/>
  <c r="F1456" i="28"/>
  <c r="F1470" i="28"/>
  <c r="G1414" i="28"/>
  <c r="G1428" i="28"/>
  <c r="G1442" i="28"/>
  <c r="G1456" i="28"/>
  <c r="G1470" i="28"/>
  <c r="C1460" i="28"/>
  <c r="D1462" i="28"/>
  <c r="I1461" i="28"/>
  <c r="E1449" i="28"/>
  <c r="E1443" i="28"/>
  <c r="E1452" i="28"/>
  <c r="L1462" i="28"/>
  <c r="B1468" i="28"/>
  <c r="L1443" i="28"/>
  <c r="H1457" i="28"/>
  <c r="K1446" i="28"/>
  <c r="D1464" i="28"/>
  <c r="L1457" i="28"/>
  <c r="D1451" i="28"/>
  <c r="K1467" i="28"/>
  <c r="H1465" i="28"/>
  <c r="H1467" i="28"/>
  <c r="I1455" i="28"/>
  <c r="L1448" i="28"/>
  <c r="F1471" i="28"/>
  <c r="B1469" i="28"/>
  <c r="H1401" i="28"/>
  <c r="L1421" i="28"/>
  <c r="E1394" i="28"/>
  <c r="J1439" i="28"/>
  <c r="D1388" i="28"/>
  <c r="K1389" i="28"/>
  <c r="I1395" i="28"/>
  <c r="L1430" i="28"/>
  <c r="H1439" i="28"/>
  <c r="K1434" i="28"/>
  <c r="L1404" i="28"/>
  <c r="C1420" i="28"/>
  <c r="C1411" i="28"/>
  <c r="K1392" i="28"/>
  <c r="B1397" i="28"/>
  <c r="J1426" i="28"/>
  <c r="I1390" i="28"/>
  <c r="C1416" i="28"/>
  <c r="C1402" i="28"/>
  <c r="D1423" i="28"/>
  <c r="I1427" i="28"/>
  <c r="D1418" i="28"/>
  <c r="H1414" i="28"/>
  <c r="L1389" i="28"/>
  <c r="E1400" i="28"/>
  <c r="E1397" i="28"/>
  <c r="K1402" i="28"/>
  <c r="C1429" i="28"/>
  <c r="H1406" i="28"/>
  <c r="D1435" i="28"/>
  <c r="H1417" i="28"/>
  <c r="B1426" i="28"/>
  <c r="B1430" i="28"/>
  <c r="I1433" i="28"/>
  <c r="F1387" i="28"/>
  <c r="F1394" i="28"/>
  <c r="F1401" i="28"/>
  <c r="F1415" i="28"/>
  <c r="F1429" i="28"/>
  <c r="F1443" i="28"/>
  <c r="F1457" i="28"/>
  <c r="G1401" i="28"/>
  <c r="G1415" i="28"/>
  <c r="G1429" i="28"/>
  <c r="G1443" i="28"/>
  <c r="G1457" i="28"/>
  <c r="H1473" i="28"/>
  <c r="K1443" i="28"/>
  <c r="E1444" i="28"/>
  <c r="H1456" i="28"/>
  <c r="K1458" i="28"/>
  <c r="H1445" i="28"/>
  <c r="C1449" i="28"/>
  <c r="I1447" i="28"/>
  <c r="J1448" i="28"/>
  <c r="H1447" i="28"/>
  <c r="K1457" i="28"/>
  <c r="B1453" i="28"/>
  <c r="J1472" i="28"/>
  <c r="C1472" i="28"/>
  <c r="C1461" i="28"/>
  <c r="L1452" i="28"/>
  <c r="K1445" i="28"/>
  <c r="I1452" i="28"/>
  <c r="C1462" i="28"/>
  <c r="I1471" i="28"/>
  <c r="B1449" i="28"/>
  <c r="L1460" i="28"/>
  <c r="J1434" i="28"/>
  <c r="C1388" i="28"/>
  <c r="H1399" i="28"/>
  <c r="J1438" i="28"/>
  <c r="D1412" i="28"/>
  <c r="B1437" i="28"/>
  <c r="I1425" i="28"/>
  <c r="E1407" i="28"/>
  <c r="E1415" i="28"/>
  <c r="H1438" i="28"/>
  <c r="E1435" i="28"/>
  <c r="D1390" i="28"/>
  <c r="B1389" i="28"/>
  <c r="E1393" i="28"/>
  <c r="B1427" i="28"/>
  <c r="D1405" i="28"/>
  <c r="D1413" i="28"/>
  <c r="H1420" i="28"/>
  <c r="C1419" i="28"/>
  <c r="D1425" i="28"/>
  <c r="E1417" i="28"/>
  <c r="H1389" i="28"/>
  <c r="L1415" i="28"/>
  <c r="D1430" i="28"/>
  <c r="H1423" i="28"/>
  <c r="H1409" i="28"/>
  <c r="L1435" i="28"/>
  <c r="K1407" i="28"/>
  <c r="H1400" i="28"/>
  <c r="B1390" i="28"/>
  <c r="C1395" i="28"/>
  <c r="B1406" i="28"/>
  <c r="E1405" i="28"/>
  <c r="I1409" i="28"/>
  <c r="F1388" i="28"/>
  <c r="F1395" i="28"/>
  <c r="F1402" i="28"/>
  <c r="F1416" i="28"/>
  <c r="F1430" i="28"/>
  <c r="F1444" i="28"/>
  <c r="F1458" i="28"/>
  <c r="G1402" i="28"/>
  <c r="G1416" i="28"/>
  <c r="G1430" i="28"/>
  <c r="G1444" i="28"/>
  <c r="G1458" i="28"/>
  <c r="D1468" i="28"/>
  <c r="J1462" i="28"/>
  <c r="G1472" i="28"/>
  <c r="K1451" i="28"/>
  <c r="C1467" i="28"/>
  <c r="J1447" i="28"/>
  <c r="E1463" i="28"/>
  <c r="I1440" i="28"/>
  <c r="E1461" i="28"/>
  <c r="K1461" i="28"/>
  <c r="L1468" i="28"/>
  <c r="J1461" i="28"/>
  <c r="I1466" i="28"/>
  <c r="E1448" i="28"/>
  <c r="J1458" i="28"/>
  <c r="H1441" i="28"/>
  <c r="J1445" i="28"/>
  <c r="I1463" i="28"/>
  <c r="I1460" i="28"/>
  <c r="K1442" i="28"/>
  <c r="B1443" i="28"/>
  <c r="B1429" i="28"/>
  <c r="B1410" i="28"/>
  <c r="J1402" i="28"/>
  <c r="C1403" i="28"/>
  <c r="L1414" i="28"/>
  <c r="I1426" i="28"/>
  <c r="D1409" i="28"/>
  <c r="E1429" i="28"/>
  <c r="K1408" i="28"/>
  <c r="I1393" i="28"/>
  <c r="E1395" i="28"/>
  <c r="E1426" i="28"/>
  <c r="E1434" i="28"/>
  <c r="B1405" i="28"/>
  <c r="D1395" i="28"/>
  <c r="E1425" i="28"/>
  <c r="K1424" i="28"/>
  <c r="H1429" i="28"/>
  <c r="L1419" i="28"/>
  <c r="K1423" i="28"/>
  <c r="L1417" i="28"/>
  <c r="C1413" i="28"/>
  <c r="J1404" i="28"/>
  <c r="E1403" i="28"/>
  <c r="H1413" i="28"/>
  <c r="L1394" i="28"/>
  <c r="E1410" i="28"/>
  <c r="B1393" i="28"/>
  <c r="K1428" i="28"/>
  <c r="K1409" i="28"/>
  <c r="L1398" i="28"/>
  <c r="I1411" i="28"/>
  <c r="D1431" i="28"/>
  <c r="I1399" i="28"/>
  <c r="J1471" i="28"/>
  <c r="F1405" i="28"/>
  <c r="G1433" i="28"/>
  <c r="I1469" i="28"/>
  <c r="L1461" i="28"/>
  <c r="C1443" i="28"/>
  <c r="B1446" i="28"/>
  <c r="K1448" i="28"/>
  <c r="H1440" i="28"/>
  <c r="C1401" i="28"/>
  <c r="C1396" i="28"/>
  <c r="E1387" i="28"/>
  <c r="B1432" i="28"/>
  <c r="J1408" i="28"/>
  <c r="K1433" i="28"/>
  <c r="L1405" i="28"/>
  <c r="K1436" i="28"/>
  <c r="E1427" i="28"/>
  <c r="L1412" i="28"/>
  <c r="F1418" i="28"/>
  <c r="G1446" i="28"/>
  <c r="J1469" i="28"/>
  <c r="D1470" i="28"/>
  <c r="I1453" i="28"/>
  <c r="I1467" i="28"/>
  <c r="B1441" i="28"/>
  <c r="E1465" i="28"/>
  <c r="H1418" i="28"/>
  <c r="E1439" i="28"/>
  <c r="J1418" i="28"/>
  <c r="E1398" i="28"/>
  <c r="D1403" i="28"/>
  <c r="K1435" i="28"/>
  <c r="D1438" i="28"/>
  <c r="J1422" i="28"/>
  <c r="H1431" i="28"/>
  <c r="I1401" i="28"/>
  <c r="F1419" i="28"/>
  <c r="G1447" i="28"/>
  <c r="L1453" i="28"/>
  <c r="H1471" i="28"/>
  <c r="L1466" i="28"/>
  <c r="D1454" i="28"/>
  <c r="D1445" i="28"/>
  <c r="D1458" i="28"/>
  <c r="K1397" i="28"/>
  <c r="K1414" i="28"/>
  <c r="E1432" i="28"/>
  <c r="K1439" i="28"/>
  <c r="H1427" i="28"/>
  <c r="I1435" i="28"/>
  <c r="L1438" i="28"/>
  <c r="H1387" i="28"/>
  <c r="I1416" i="28"/>
  <c r="K1403" i="28"/>
  <c r="D1397" i="28"/>
  <c r="F1432" i="28"/>
  <c r="G1460" i="28"/>
  <c r="I1456" i="28"/>
  <c r="L1451" i="28"/>
  <c r="B1465" i="28"/>
  <c r="D1441" i="28"/>
  <c r="J1470" i="28"/>
  <c r="L1471" i="28"/>
  <c r="C1407" i="28"/>
  <c r="J1406" i="28"/>
  <c r="C1400" i="28"/>
  <c r="I1405" i="28"/>
  <c r="E1409" i="28"/>
  <c r="E1421" i="28"/>
  <c r="C1397" i="28"/>
  <c r="H1434" i="28"/>
  <c r="E1436" i="28"/>
  <c r="B1423" i="28"/>
  <c r="F1433" i="28"/>
  <c r="G1461" i="28"/>
  <c r="K1440" i="28"/>
  <c r="D1452" i="28"/>
  <c r="G1471" i="28"/>
  <c r="B1448" i="28"/>
  <c r="H1454" i="28"/>
  <c r="K1471" i="28"/>
  <c r="K1413" i="28"/>
  <c r="E1399" i="28"/>
  <c r="I1408" i="28"/>
  <c r="J1401" i="28"/>
  <c r="B1419" i="28"/>
  <c r="J1387" i="28"/>
  <c r="I1410" i="28"/>
  <c r="J1411" i="28"/>
  <c r="D1424" i="28"/>
  <c r="J1396" i="28"/>
  <c r="F1404" i="28"/>
  <c r="H1449" i="28"/>
  <c r="J1440" i="28"/>
  <c r="E1419" i="28"/>
  <c r="J1432" i="28"/>
  <c r="J1388" i="28"/>
  <c r="H1426" i="28"/>
  <c r="I1413" i="28"/>
  <c r="F1446" i="28"/>
  <c r="C1473" i="28"/>
  <c r="I1454" i="28"/>
  <c r="I1465" i="28"/>
  <c r="D1459" i="28"/>
  <c r="I1441" i="28"/>
  <c r="K1444" i="28"/>
  <c r="C1465" i="28"/>
  <c r="H1432" i="28"/>
  <c r="C1431" i="28"/>
  <c r="L1425" i="28"/>
  <c r="C1422" i="28"/>
  <c r="J1429" i="28"/>
  <c r="L1422" i="28"/>
  <c r="B1411" i="28"/>
  <c r="I1419" i="28"/>
  <c r="L1403" i="28"/>
  <c r="I1436" i="28"/>
  <c r="F1447" i="28"/>
  <c r="K1459" i="28"/>
  <c r="C1470" i="28"/>
  <c r="J1457" i="28"/>
  <c r="I1448" i="28"/>
  <c r="C1471" i="28"/>
  <c r="C1445" i="28"/>
  <c r="L1406" i="28"/>
  <c r="I1388" i="28"/>
  <c r="B1418" i="28"/>
  <c r="H1388" i="28"/>
  <c r="D1433" i="28"/>
  <c r="L1390" i="28"/>
  <c r="K1426" i="28"/>
  <c r="I1437" i="28"/>
  <c r="J1425" i="28"/>
  <c r="I1396" i="28"/>
  <c r="F1460" i="28"/>
  <c r="K1469" i="28"/>
  <c r="K1447" i="28"/>
  <c r="B1447" i="28"/>
  <c r="B1451" i="28"/>
  <c r="E1445" i="28"/>
  <c r="C1418" i="28"/>
  <c r="K1410" i="28"/>
  <c r="E1401" i="28"/>
  <c r="J1424" i="28"/>
  <c r="D1404" i="28"/>
  <c r="H1419" i="28"/>
  <c r="L1387" i="28"/>
  <c r="L1402" i="28"/>
  <c r="L1432" i="28"/>
  <c r="L1439" i="28"/>
  <c r="F1461" i="28"/>
  <c r="C1452" i="28"/>
  <c r="K1468" i="28"/>
  <c r="D1471" i="28"/>
  <c r="H1469" i="28"/>
  <c r="H1463" i="28"/>
  <c r="I1398" i="28"/>
  <c r="K1401" i="28"/>
  <c r="L1429" i="28"/>
  <c r="E1437" i="28"/>
  <c r="D1406" i="28"/>
  <c r="L1420" i="28"/>
  <c r="J1390" i="28"/>
  <c r="I1387" i="28"/>
  <c r="H1407" i="28"/>
  <c r="I1439" i="28"/>
  <c r="G1388" i="28"/>
  <c r="G1405" i="28"/>
  <c r="I1462" i="28"/>
  <c r="I1450" i="28"/>
  <c r="L1470" i="28"/>
  <c r="B1470" i="28"/>
  <c r="B1444" i="28"/>
  <c r="K1399" i="28"/>
  <c r="L1396" i="28"/>
  <c r="K1396" i="28"/>
  <c r="D1436" i="28"/>
  <c r="C1426" i="28"/>
  <c r="E1412" i="28"/>
  <c r="D1393" i="28"/>
  <c r="L1391" i="28"/>
  <c r="E1438" i="28"/>
  <c r="G1432" i="28"/>
  <c r="I1444" i="28"/>
  <c r="J1451" i="28"/>
  <c r="B1459" i="28"/>
  <c r="B1402" i="28"/>
  <c r="J1399" i="28"/>
  <c r="E1416" i="28"/>
  <c r="H1410" i="28"/>
  <c r="G1387" i="28"/>
  <c r="G1404" i="28"/>
  <c r="J1444" i="28"/>
  <c r="B1463" i="28"/>
  <c r="K1452" i="28"/>
  <c r="J1466" i="28"/>
  <c r="D1466" i="28"/>
  <c r="D1432" i="28"/>
  <c r="E1424" i="28"/>
  <c r="J1400" i="28"/>
  <c r="H1437" i="28"/>
  <c r="B1431" i="28"/>
  <c r="K1387" i="28"/>
  <c r="L1428" i="28"/>
  <c r="L1410" i="28"/>
  <c r="K1417" i="28"/>
  <c r="G1394" i="28"/>
  <c r="G1418" i="28"/>
  <c r="I1459" i="28"/>
  <c r="L1472" i="28"/>
  <c r="B1456" i="28"/>
  <c r="H1472" i="28"/>
  <c r="H1453" i="28"/>
  <c r="D1426" i="28"/>
  <c r="I1403" i="28"/>
  <c r="B1428" i="28"/>
  <c r="J1415" i="28"/>
  <c r="K1405" i="28"/>
  <c r="E1406" i="28"/>
  <c r="C1412" i="28"/>
  <c r="B1414" i="28"/>
  <c r="B1417" i="28"/>
  <c r="G1395" i="28"/>
  <c r="G1419" i="28"/>
  <c r="L1450" i="28"/>
  <c r="H1462" i="28"/>
  <c r="H1443" i="28"/>
  <c r="K1472" i="28"/>
  <c r="B1450" i="28"/>
  <c r="H1430" i="28"/>
  <c r="B1394" i="28"/>
  <c r="K1430" i="28"/>
  <c r="I1429" i="28"/>
  <c r="D1389" i="28"/>
  <c r="E1428" i="28"/>
  <c r="J1405" i="28"/>
  <c r="E1396" i="28"/>
  <c r="H1421" i="28"/>
  <c r="J1392" i="28"/>
  <c r="G2697" i="28"/>
  <c r="G2696" i="28"/>
  <c r="G2698" i="28"/>
  <c r="O2757" i="28"/>
  <c r="P2757" i="28" s="1"/>
  <c r="O2769" i="28"/>
  <c r="P2769" i="28" s="1"/>
  <c r="O2745" i="28"/>
  <c r="P2745" i="28" s="1"/>
  <c r="O2770" i="28"/>
  <c r="P2770" i="28" s="1"/>
  <c r="O2746" i="28"/>
  <c r="P2746" i="28" s="1"/>
  <c r="O2758" i="28"/>
  <c r="P2758" i="28" s="1"/>
  <c r="O2771" i="28"/>
  <c r="P2771" i="28" s="1"/>
  <c r="O2747" i="28"/>
  <c r="P2747" i="28" s="1"/>
  <c r="O2759" i="28"/>
  <c r="P2759" i="28" s="1"/>
  <c r="O2752" i="28"/>
  <c r="P2752" i="28" s="1"/>
  <c r="O2777" i="28"/>
  <c r="P2777" i="28" s="1"/>
  <c r="O2755" i="28"/>
  <c r="P2755" i="28" s="1"/>
  <c r="O2779" i="28"/>
  <c r="P2779" i="28" s="1"/>
  <c r="O2748" i="28"/>
  <c r="P2748" i="28" s="1"/>
  <c r="O2760" i="28"/>
  <c r="P2760" i="28" s="1"/>
  <c r="O2772" i="28"/>
  <c r="P2772" i="28" s="1"/>
  <c r="O2749" i="28"/>
  <c r="P2749" i="28" s="1"/>
  <c r="O2761" i="28"/>
  <c r="P2761" i="28" s="1"/>
  <c r="O2773" i="28"/>
  <c r="P2773" i="28" s="1"/>
  <c r="O2750" i="28"/>
  <c r="P2750" i="28" s="1"/>
  <c r="O2762" i="28"/>
  <c r="P2762" i="28" s="1"/>
  <c r="O2774" i="28"/>
  <c r="P2774" i="28" s="1"/>
  <c r="O2763" i="28"/>
  <c r="P2763" i="28" s="1"/>
  <c r="O2775" i="28"/>
  <c r="P2775" i="28" s="1"/>
  <c r="O2751" i="28"/>
  <c r="P2751" i="28" s="1"/>
  <c r="O2764" i="28"/>
  <c r="P2764" i="28" s="1"/>
  <c r="O2776" i="28"/>
  <c r="P2776" i="28" s="1"/>
  <c r="O2753" i="28"/>
  <c r="P2753" i="28" s="1"/>
  <c r="O2765" i="28"/>
  <c r="P2765" i="28" s="1"/>
  <c r="O2778" i="28"/>
  <c r="P2778" i="28" s="1"/>
  <c r="O2754" i="28"/>
  <c r="P2754" i="28" s="1"/>
  <c r="O2766" i="28"/>
  <c r="P2766" i="28" s="1"/>
  <c r="O2767" i="28"/>
  <c r="P2767" i="28" s="1"/>
  <c r="O2756" i="28"/>
  <c r="P2756" i="28" s="1"/>
  <c r="O2768" i="28"/>
  <c r="P2768" i="28" s="1"/>
  <c r="F1371" i="28"/>
  <c r="D1381" i="28"/>
  <c r="J1367" i="28"/>
  <c r="F1377" i="28"/>
  <c r="C1370" i="28"/>
  <c r="K1383" i="28"/>
  <c r="G1379" i="28"/>
  <c r="E1373" i="28"/>
  <c r="D1380" i="28"/>
  <c r="J1371" i="28"/>
  <c r="K1369" i="28"/>
  <c r="L1366" i="28"/>
  <c r="B1377" i="28"/>
  <c r="F1385" i="28"/>
  <c r="C1379" i="28"/>
  <c r="C1386" i="28"/>
  <c r="H1386" i="28"/>
  <c r="G1377" i="28"/>
  <c r="L1384" i="28"/>
  <c r="L1385" i="28"/>
  <c r="J1366" i="28"/>
  <c r="J1374" i="28"/>
  <c r="D1366" i="28"/>
  <c r="G1370" i="28"/>
  <c r="K1376" i="28"/>
  <c r="F1373" i="28"/>
  <c r="L1374" i="28"/>
  <c r="G1376" i="28"/>
  <c r="D1383" i="28"/>
  <c r="J1375" i="28"/>
  <c r="K1377" i="28"/>
  <c r="J1369" i="28"/>
  <c r="K1367" i="28"/>
  <c r="L1375" i="28"/>
  <c r="B1380" i="28"/>
  <c r="I1375" i="28"/>
  <c r="D1385" i="28"/>
  <c r="G1386" i="28"/>
  <c r="I1367" i="28"/>
  <c r="I1377" i="28"/>
  <c r="D1372" i="28"/>
  <c r="F1379" i="28"/>
  <c r="K1382" i="28"/>
  <c r="F1367" i="28"/>
  <c r="K1368" i="28"/>
  <c r="H1372" i="28"/>
  <c r="H1379" i="28"/>
  <c r="C1376" i="28"/>
  <c r="D1370" i="28"/>
  <c r="F1372" i="28"/>
  <c r="B1386" i="28"/>
  <c r="H1380" i="28"/>
  <c r="L1383" i="28"/>
  <c r="J1379" i="28"/>
  <c r="G1378" i="28"/>
  <c r="I1366" i="28"/>
  <c r="G1366" i="28"/>
  <c r="K1381" i="28"/>
  <c r="L1386" i="28"/>
  <c r="H1375" i="28"/>
  <c r="B1371" i="28"/>
  <c r="B1384" i="28"/>
  <c r="G1381" i="28"/>
  <c r="C1375" i="28"/>
  <c r="H1382" i="28"/>
  <c r="F1369" i="28"/>
  <c r="G1371" i="28"/>
  <c r="E1369" i="28"/>
  <c r="H1370" i="28"/>
  <c r="C1369" i="28"/>
  <c r="E1384" i="28"/>
  <c r="F1370" i="28"/>
  <c r="F1384" i="28"/>
  <c r="L1373" i="28"/>
  <c r="H1373" i="28"/>
  <c r="G1383" i="28"/>
  <c r="B1370" i="28"/>
  <c r="F1383" i="28"/>
  <c r="G1385" i="28"/>
  <c r="I1382" i="28"/>
  <c r="F1374" i="28"/>
  <c r="H1376" i="28"/>
  <c r="F1376" i="28"/>
  <c r="B1369" i="28"/>
  <c r="C1366" i="28"/>
  <c r="H1369" i="28"/>
  <c r="H1374" i="28"/>
  <c r="D1373" i="28"/>
  <c r="I1385" i="28"/>
  <c r="G1382" i="28"/>
  <c r="B1374" i="28"/>
  <c r="G1375" i="28"/>
  <c r="J1376" i="28"/>
  <c r="K1386" i="28"/>
  <c r="F1366" i="28"/>
  <c r="F1368" i="28"/>
  <c r="F1382" i="28"/>
  <c r="D1378" i="28"/>
  <c r="I1384" i="28"/>
  <c r="H1381" i="28"/>
  <c r="H1383" i="28"/>
  <c r="D1375" i="28"/>
  <c r="D1377" i="28"/>
  <c r="L1379" i="28"/>
  <c r="J1381" i="28"/>
  <c r="F1375" i="28"/>
  <c r="E1378" i="28"/>
  <c r="J1377" i="28"/>
  <c r="L1377" i="28"/>
  <c r="F1380" i="28"/>
  <c r="C1384" i="28"/>
  <c r="D1376" i="28"/>
  <c r="L1370" i="28"/>
  <c r="H1367" i="28"/>
  <c r="C1373" i="28"/>
  <c r="C1380" i="28"/>
  <c r="I1372" i="28"/>
  <c r="E1379" i="28"/>
  <c r="K1373" i="28"/>
  <c r="L1380" i="28"/>
  <c r="G1374" i="28"/>
  <c r="I1371" i="28"/>
  <c r="L1371" i="28"/>
  <c r="F1378" i="28"/>
  <c r="J1368" i="28"/>
  <c r="C1383" i="28"/>
  <c r="K1371" i="28"/>
  <c r="J1383" i="28"/>
  <c r="L1376" i="28"/>
  <c r="B1376" i="28"/>
  <c r="K1385" i="28"/>
  <c r="L1368" i="28"/>
  <c r="I1386" i="28"/>
  <c r="H1384" i="28"/>
  <c r="I1374" i="28"/>
  <c r="B1383" i="28"/>
  <c r="F1381" i="28"/>
  <c r="L1382" i="28"/>
  <c r="G1369" i="28"/>
  <c r="K1380" i="28"/>
  <c r="J1378" i="28"/>
  <c r="D1374" i="28"/>
  <c r="I1379" i="28"/>
  <c r="K1375" i="28"/>
  <c r="H1371" i="28"/>
  <c r="G1380" i="28"/>
  <c r="E1377" i="28"/>
  <c r="B1385" i="28"/>
  <c r="E1386" i="28"/>
  <c r="E1385" i="28"/>
  <c r="L1372" i="28"/>
  <c r="C1368" i="28"/>
  <c r="G1373" i="28"/>
  <c r="J1384" i="28"/>
  <c r="B1375" i="28"/>
  <c r="C1372" i="28"/>
  <c r="C1371" i="28"/>
  <c r="E1372" i="28"/>
  <c r="J1380" i="28"/>
  <c r="J1385" i="28"/>
  <c r="D1371" i="28"/>
  <c r="D1382" i="28"/>
  <c r="H1377" i="28"/>
  <c r="E1383" i="28"/>
  <c r="G1368" i="28"/>
  <c r="B1381" i="28"/>
  <c r="D1367" i="28"/>
  <c r="C1381" i="28"/>
  <c r="B1382" i="28"/>
  <c r="B1372" i="28"/>
  <c r="K1384" i="28"/>
  <c r="G1384" i="28"/>
  <c r="K1370" i="28"/>
  <c r="E1376" i="28"/>
  <c r="I1376" i="28"/>
  <c r="I1383" i="28"/>
  <c r="D1379" i="28"/>
  <c r="H1385" i="28"/>
  <c r="K1378" i="28"/>
  <c r="I1368" i="28"/>
  <c r="E1371" i="28"/>
  <c r="K1374" i="28"/>
  <c r="L1367" i="28"/>
  <c r="F1386" i="28"/>
  <c r="B1367" i="28"/>
  <c r="L1378" i="28"/>
  <c r="H1368" i="28"/>
  <c r="C1374" i="28"/>
  <c r="I1369" i="28"/>
  <c r="C1382" i="28"/>
  <c r="J1386" i="28"/>
  <c r="E1375" i="28"/>
  <c r="L1369" i="28"/>
  <c r="H1378" i="28"/>
  <c r="B1368" i="28"/>
  <c r="J1373" i="28"/>
  <c r="B1366" i="28"/>
  <c r="D1384" i="28"/>
  <c r="C1378" i="28"/>
  <c r="E1381" i="28"/>
  <c r="E1370" i="28"/>
  <c r="E1367" i="28"/>
  <c r="E1368" i="28"/>
  <c r="I1380" i="28"/>
  <c r="L1381" i="28"/>
  <c r="I1373" i="28"/>
  <c r="I1381" i="28"/>
  <c r="G1367" i="28"/>
  <c r="C1385" i="28"/>
  <c r="H1366" i="28"/>
  <c r="C1367" i="28"/>
  <c r="E1382" i="28"/>
  <c r="B1378" i="28"/>
  <c r="B1379" i="28"/>
  <c r="C1377" i="28"/>
  <c r="K1372" i="28"/>
  <c r="J1370" i="28"/>
  <c r="G1372" i="28"/>
  <c r="K1379" i="28"/>
  <c r="E1380" i="28"/>
  <c r="D1369" i="28"/>
  <c r="J1382" i="28"/>
  <c r="E1374" i="28"/>
  <c r="D1368" i="28"/>
  <c r="J1372" i="28"/>
  <c r="I1370" i="28"/>
  <c r="D1386" i="28"/>
  <c r="E1366" i="28"/>
  <c r="I1378" i="28"/>
  <c r="K1366" i="28"/>
  <c r="B1373" i="28"/>
  <c r="H2704" i="28" l="1"/>
  <c r="H2703" i="28"/>
  <c r="H2700" i="28"/>
  <c r="H2702" i="28"/>
  <c r="H2701" i="28"/>
  <c r="H2699" i="28"/>
  <c r="H2706" i="28"/>
  <c r="H2705" i="28"/>
  <c r="H2698" i="28"/>
  <c r="H2697" i="28"/>
  <c r="H2696" i="28"/>
  <c r="C2689" i="28" l="1" a="1"/>
  <c r="C2689" i="28" s="1"/>
  <c r="N2700" i="28" a="1"/>
  <c r="B2689" i="28" a="1"/>
  <c r="B2689" i="28" s="1"/>
  <c r="C1361" i="33" a="1"/>
  <c r="C1361" i="33" s="1"/>
  <c r="D2690" i="28" a="1"/>
  <c r="E2690" i="28" a="1"/>
  <c r="E1362" i="33" a="1"/>
  <c r="B1361" i="33" a="1"/>
  <c r="B1361" i="33" s="1"/>
  <c r="N1372" i="33" a="1"/>
  <c r="D1362" i="33" a="1"/>
  <c r="B2075" i="28" a="1"/>
  <c r="B637" i="33" a="1"/>
  <c r="O1538" i="33" l="1"/>
  <c r="P1538" i="33" s="1"/>
  <c r="O1532" i="33"/>
  <c r="P1532" i="33" s="1"/>
  <c r="O1479" i="33"/>
  <c r="P1479" i="33" s="1"/>
  <c r="O1474" i="33"/>
  <c r="P1474" i="33" s="1"/>
  <c r="O1496" i="33"/>
  <c r="P1496" i="33" s="1"/>
  <c r="O1536" i="33"/>
  <c r="P1536" i="33" s="1"/>
  <c r="O1498" i="33"/>
  <c r="P1498" i="33" s="1"/>
  <c r="O1507" i="33"/>
  <c r="P1507" i="33" s="1"/>
  <c r="O1476" i="33"/>
  <c r="P1476" i="33" s="1"/>
  <c r="O1459" i="33"/>
  <c r="P1459" i="33" s="1"/>
  <c r="O1505" i="33"/>
  <c r="P1505" i="33" s="1"/>
  <c r="O1481" i="33"/>
  <c r="P1481" i="33" s="1"/>
  <c r="O1461" i="33"/>
  <c r="P1461" i="33" s="1"/>
  <c r="O1468" i="33"/>
  <c r="P1468" i="33" s="1"/>
  <c r="O1530" i="33"/>
  <c r="P1530" i="33" s="1"/>
  <c r="O1519" i="33"/>
  <c r="P1519" i="33" s="1"/>
  <c r="O1500" i="33"/>
  <c r="P1500" i="33" s="1"/>
  <c r="O1494" i="33"/>
  <c r="P1494" i="33" s="1"/>
  <c r="O1452" i="33"/>
  <c r="P1452" i="33" s="1"/>
  <c r="O1533" i="33"/>
  <c r="P1533" i="33" s="1"/>
  <c r="O1472" i="33"/>
  <c r="P1472" i="33" s="1"/>
  <c r="O1518" i="33"/>
  <c r="P1518" i="33" s="1"/>
  <c r="O1531" i="33"/>
  <c r="P1531" i="33" s="1"/>
  <c r="O1451" i="33"/>
  <c r="P1451" i="33" s="1"/>
  <c r="O1460" i="33"/>
  <c r="P1460" i="33" s="1"/>
  <c r="O1482" i="33"/>
  <c r="P1482" i="33" s="1"/>
  <c r="O1501" i="33"/>
  <c r="P1501" i="33" s="1"/>
  <c r="O1491" i="33"/>
  <c r="P1491" i="33" s="1"/>
  <c r="O1503" i="33"/>
  <c r="P1503" i="33" s="1"/>
  <c r="O1485" i="33"/>
  <c r="P1485" i="33" s="1"/>
  <c r="O1471" i="33"/>
  <c r="P1471" i="33" s="1"/>
  <c r="O1462" i="33"/>
  <c r="P1462" i="33" s="1"/>
  <c r="O1513" i="33"/>
  <c r="P1513" i="33" s="1"/>
  <c r="O1465" i="33"/>
  <c r="P1465" i="33" s="1"/>
  <c r="O1499" i="33"/>
  <c r="P1499" i="33" s="1"/>
  <c r="O1508" i="33"/>
  <c r="P1508" i="33" s="1"/>
  <c r="O1515" i="33"/>
  <c r="P1515" i="33" s="1"/>
  <c r="O1453" i="33"/>
  <c r="P1453" i="33" s="1"/>
  <c r="O1526" i="33"/>
  <c r="P1526" i="33" s="1"/>
  <c r="O1457" i="33"/>
  <c r="P1457" i="33" s="1"/>
  <c r="O1487" i="33"/>
  <c r="P1487" i="33" s="1"/>
  <c r="O1475" i="33"/>
  <c r="P1475" i="33" s="1"/>
  <c r="O1522" i="33"/>
  <c r="P1522" i="33" s="1"/>
  <c r="O1478" i="33"/>
  <c r="P1478" i="33" s="1"/>
  <c r="O1466" i="33"/>
  <c r="P1466" i="33" s="1"/>
  <c r="O1512" i="33"/>
  <c r="P1512" i="33" s="1"/>
  <c r="O1524" i="33"/>
  <c r="P1524" i="33" s="1"/>
  <c r="O1458" i="33"/>
  <c r="P1458" i="33" s="1"/>
  <c r="O1484" i="33"/>
  <c r="P1484" i="33" s="1"/>
  <c r="O1528" i="33"/>
  <c r="P1528" i="33" s="1"/>
  <c r="O1504" i="33"/>
  <c r="P1504" i="33" s="1"/>
  <c r="O1467" i="33"/>
  <c r="P1467" i="33" s="1"/>
  <c r="O1516" i="33"/>
  <c r="P1516" i="33" s="1"/>
  <c r="O1514" i="33"/>
  <c r="P1514" i="33" s="1"/>
  <c r="O1521" i="33"/>
  <c r="P1521" i="33" s="1"/>
  <c r="O1493" i="33"/>
  <c r="P1493" i="33" s="1"/>
  <c r="O1511" i="33"/>
  <c r="P1511" i="33" s="1"/>
  <c r="O1523" i="33"/>
  <c r="P1523" i="33" s="1"/>
  <c r="O1464" i="33"/>
  <c r="P1464" i="33" s="1"/>
  <c r="O1473" i="33"/>
  <c r="P1473" i="33" s="1"/>
  <c r="O1495" i="33"/>
  <c r="P1495" i="33" s="1"/>
  <c r="O1483" i="33"/>
  <c r="P1483" i="33" s="1"/>
  <c r="O1502" i="33"/>
  <c r="P1502" i="33" s="1"/>
  <c r="O1510" i="33"/>
  <c r="P1510" i="33" s="1"/>
  <c r="O1490" i="33"/>
  <c r="P1490" i="33" s="1"/>
  <c r="O1470" i="33"/>
  <c r="P1470" i="33" s="1"/>
  <c r="O1477" i="33"/>
  <c r="P1477" i="33" s="1"/>
  <c r="O1529" i="33"/>
  <c r="P1529" i="33" s="1"/>
  <c r="O1506" i="33"/>
  <c r="P1506" i="33" s="1"/>
  <c r="O1489" i="33"/>
  <c r="P1489" i="33" s="1"/>
  <c r="O1448" i="33"/>
  <c r="P1448" i="33" s="1"/>
  <c r="O1463" i="33"/>
  <c r="P1463" i="33" s="1"/>
  <c r="O1534" i="33"/>
  <c r="P1534" i="33" s="1"/>
  <c r="O1450" i="33"/>
  <c r="P1450" i="33" s="1"/>
  <c r="O1447" i="33"/>
  <c r="P1447" i="33" s="1"/>
  <c r="O1537" i="33"/>
  <c r="P1537" i="33" s="1"/>
  <c r="O1509" i="33"/>
  <c r="P1509" i="33" s="1"/>
  <c r="O1454" i="33"/>
  <c r="P1454" i="33" s="1"/>
  <c r="O1497" i="33"/>
  <c r="P1497" i="33" s="1"/>
  <c r="O1486" i="33"/>
  <c r="P1486" i="33" s="1"/>
  <c r="O1527" i="33"/>
  <c r="P1527" i="33" s="1"/>
  <c r="O1449" i="33"/>
  <c r="P1449" i="33" s="1"/>
  <c r="O1456" i="33"/>
  <c r="P1456" i="33" s="1"/>
  <c r="O1517" i="33"/>
  <c r="P1517" i="33" s="1"/>
  <c r="O1520" i="33"/>
  <c r="P1520" i="33" s="1"/>
  <c r="O1539" i="33"/>
  <c r="P1539" i="33" s="1"/>
  <c r="O1535" i="33"/>
  <c r="P1535" i="33" s="1"/>
  <c r="O1480" i="33"/>
  <c r="P1480" i="33" s="1"/>
  <c r="O1455" i="33"/>
  <c r="P1455" i="33" s="1"/>
  <c r="O1488" i="33"/>
  <c r="P1488" i="33" s="1"/>
  <c r="O1525" i="33"/>
  <c r="P1525" i="33" s="1"/>
  <c r="O1469" i="33"/>
  <c r="P1469" i="33" s="1"/>
  <c r="O1492" i="33"/>
  <c r="P1492" i="33" s="1"/>
  <c r="H351" i="33"/>
  <c r="F353" i="33"/>
  <c r="C355" i="33"/>
  <c r="B346" i="33"/>
  <c r="K354" i="33"/>
  <c r="K351" i="33"/>
  <c r="B348" i="33"/>
  <c r="J349" i="33"/>
  <c r="B356" i="33"/>
  <c r="F343" i="33"/>
  <c r="G321" i="33"/>
  <c r="C279" i="33"/>
  <c r="F218" i="33"/>
  <c r="I326" i="33"/>
  <c r="J196" i="33"/>
  <c r="L196" i="33"/>
  <c r="F234" i="33"/>
  <c r="L177" i="33"/>
  <c r="C272" i="33"/>
  <c r="I335" i="33"/>
  <c r="F169" i="33"/>
  <c r="K299" i="33"/>
  <c r="K334" i="33"/>
  <c r="G249" i="33"/>
  <c r="G336" i="33"/>
  <c r="H268" i="33"/>
  <c r="K233" i="33"/>
  <c r="C292" i="33"/>
  <c r="G247" i="33"/>
  <c r="J195" i="33"/>
  <c r="I291" i="33"/>
  <c r="B306" i="33"/>
  <c r="K256" i="33"/>
  <c r="B242" i="33"/>
  <c r="F303" i="33"/>
  <c r="K272" i="33"/>
  <c r="C169" i="33"/>
  <c r="B258" i="33"/>
  <c r="D227" i="33"/>
  <c r="D252" i="33"/>
  <c r="F291" i="33"/>
  <c r="I243" i="33"/>
  <c r="K145" i="33"/>
  <c r="D315" i="33"/>
  <c r="G305" i="33"/>
  <c r="H293" i="33"/>
  <c r="D318" i="33"/>
  <c r="F147" i="33"/>
  <c r="G294" i="33"/>
  <c r="C264" i="33"/>
  <c r="D304" i="33"/>
  <c r="F313" i="33"/>
  <c r="D214" i="33"/>
  <c r="E328" i="33"/>
  <c r="J188" i="33"/>
  <c r="F254" i="33"/>
  <c r="L180" i="33"/>
  <c r="L214" i="33"/>
  <c r="I305" i="33"/>
  <c r="C211" i="33"/>
  <c r="K172" i="33"/>
  <c r="K208" i="33"/>
  <c r="B240" i="33"/>
  <c r="B296" i="33"/>
  <c r="F200" i="33"/>
  <c r="G312" i="33"/>
  <c r="H185" i="33"/>
  <c r="G341" i="33"/>
  <c r="J334" i="33"/>
  <c r="J243" i="33"/>
  <c r="D324" i="33"/>
  <c r="D305" i="33"/>
  <c r="J299" i="33"/>
  <c r="F217" i="33"/>
  <c r="C218" i="33"/>
  <c r="H238" i="33"/>
  <c r="K349" i="33"/>
  <c r="G355" i="33"/>
  <c r="K347" i="33"/>
  <c r="E354" i="33"/>
  <c r="I354" i="33"/>
  <c r="E346" i="33"/>
  <c r="D345" i="33"/>
  <c r="E343" i="33"/>
  <c r="L336" i="33"/>
  <c r="B286" i="33"/>
  <c r="E189" i="33"/>
  <c r="K237" i="33"/>
  <c r="H230" i="33"/>
  <c r="G339" i="33"/>
  <c r="K173" i="33"/>
  <c r="E299" i="33"/>
  <c r="J326" i="33"/>
  <c r="I289" i="33"/>
  <c r="L142" i="33"/>
  <c r="E326" i="33"/>
  <c r="G261" i="33"/>
  <c r="H229" i="33"/>
  <c r="H297" i="33"/>
  <c r="D206" i="33"/>
  <c r="K177" i="33"/>
  <c r="C294" i="33"/>
  <c r="H145" i="33"/>
  <c r="L217" i="33"/>
  <c r="F146" i="33"/>
  <c r="D338" i="33"/>
  <c r="K258" i="33"/>
  <c r="B259" i="33"/>
  <c r="J302" i="33"/>
  <c r="L266" i="33"/>
  <c r="C222" i="33"/>
  <c r="L245" i="33"/>
  <c r="F232" i="33"/>
  <c r="D208" i="33"/>
  <c r="I256" i="33"/>
  <c r="F194" i="33"/>
  <c r="L256" i="33"/>
  <c r="E315" i="33"/>
  <c r="G160" i="33"/>
  <c r="H313" i="33"/>
  <c r="G308" i="33"/>
  <c r="C274" i="33"/>
  <c r="H312" i="33"/>
  <c r="D289" i="33"/>
  <c r="F315" i="33"/>
  <c r="J325" i="33"/>
  <c r="J159" i="33"/>
  <c r="B280" i="33"/>
  <c r="I228" i="33"/>
  <c r="C180" i="33"/>
  <c r="H191" i="33"/>
  <c r="J206" i="33"/>
  <c r="J322" i="33"/>
  <c r="F212" i="33"/>
  <c r="I179" i="33"/>
  <c r="I149" i="33"/>
  <c r="C309" i="33"/>
  <c r="J327" i="33"/>
  <c r="C250" i="33"/>
  <c r="H218" i="33"/>
  <c r="F337" i="33"/>
  <c r="G195" i="33"/>
  <c r="G279" i="33"/>
  <c r="E265" i="33"/>
  <c r="D279" i="33"/>
  <c r="L273" i="33"/>
  <c r="J323" i="33"/>
  <c r="G200" i="33"/>
  <c r="B156" i="33"/>
  <c r="J335" i="33"/>
  <c r="F351" i="33"/>
  <c r="J358" i="33"/>
  <c r="H353" i="33"/>
  <c r="E347" i="33"/>
  <c r="C344" i="33"/>
  <c r="D343" i="33"/>
  <c r="I273" i="33"/>
  <c r="L240" i="33"/>
  <c r="K175" i="33"/>
  <c r="C247" i="33"/>
  <c r="C327" i="33"/>
  <c r="D293" i="33"/>
  <c r="I161" i="33"/>
  <c r="E274" i="33"/>
  <c r="K314" i="33"/>
  <c r="D270" i="33"/>
  <c r="I222" i="33"/>
  <c r="D273" i="33"/>
  <c r="H295" i="33"/>
  <c r="E331" i="33"/>
  <c r="H307" i="33"/>
  <c r="H286" i="33"/>
  <c r="I293" i="33"/>
  <c r="D188" i="33"/>
  <c r="H314" i="33"/>
  <c r="K236" i="33"/>
  <c r="K281" i="33"/>
  <c r="I333" i="33"/>
  <c r="D170" i="33"/>
  <c r="K243" i="33"/>
  <c r="E284" i="33"/>
  <c r="L326" i="33"/>
  <c r="K231" i="33"/>
  <c r="D139" i="33"/>
  <c r="F230" i="33"/>
  <c r="E227" i="33"/>
  <c r="C193" i="33"/>
  <c r="E216" i="33"/>
  <c r="K261" i="33"/>
  <c r="E268" i="33"/>
  <c r="K339" i="33"/>
  <c r="G258" i="33"/>
  <c r="H300" i="33"/>
  <c r="D217" i="33"/>
  <c r="H320" i="33"/>
  <c r="B249" i="33"/>
  <c r="I279" i="33"/>
  <c r="B310" i="33"/>
  <c r="I144" i="33"/>
  <c r="C259" i="33"/>
  <c r="I156" i="33"/>
  <c r="D162" i="33"/>
  <c r="B319" i="33"/>
  <c r="K318" i="33"/>
  <c r="D276" i="33"/>
  <c r="L201" i="33"/>
  <c r="J283" i="33"/>
  <c r="H326" i="33"/>
  <c r="C319" i="33"/>
  <c r="L271" i="33"/>
  <c r="I247" i="33"/>
  <c r="G243" i="33"/>
  <c r="G331" i="33"/>
  <c r="H309" i="33"/>
  <c r="H311" i="33"/>
  <c r="J242" i="33"/>
  <c r="G217" i="33"/>
  <c r="L286" i="33"/>
  <c r="J308" i="33"/>
  <c r="E318" i="33"/>
  <c r="E233" i="33"/>
  <c r="K324" i="33"/>
  <c r="F357" i="33"/>
  <c r="L351" i="33"/>
  <c r="F355" i="33"/>
  <c r="L356" i="33"/>
  <c r="B354" i="33"/>
  <c r="B352" i="33"/>
  <c r="C354" i="33"/>
  <c r="G351" i="33"/>
  <c r="D358" i="33"/>
  <c r="C356" i="33"/>
  <c r="E356" i="33"/>
  <c r="B350" i="33"/>
  <c r="K344" i="33"/>
  <c r="H342" i="33"/>
  <c r="I283" i="33"/>
  <c r="E223" i="33"/>
  <c r="F175" i="33"/>
  <c r="B237" i="33"/>
  <c r="K292" i="33"/>
  <c r="L312" i="33"/>
  <c r="C332" i="33"/>
  <c r="L320" i="33"/>
  <c r="E259" i="33"/>
  <c r="D263" i="33"/>
  <c r="L147" i="33"/>
  <c r="B269" i="33"/>
  <c r="G232" i="33"/>
  <c r="G288" i="33"/>
  <c r="G251" i="33"/>
  <c r="E324" i="33"/>
  <c r="D309" i="33"/>
  <c r="B276" i="33"/>
  <c r="L335" i="33"/>
  <c r="C267" i="33"/>
  <c r="F165" i="33"/>
  <c r="K287" i="33"/>
  <c r="F192" i="33"/>
  <c r="D231" i="33"/>
  <c r="K259" i="33"/>
  <c r="L324" i="33"/>
  <c r="L199" i="33"/>
  <c r="C235" i="33"/>
  <c r="K148" i="33"/>
  <c r="F334" i="33"/>
  <c r="L161" i="33"/>
  <c r="L228" i="33"/>
  <c r="B278" i="33"/>
  <c r="F251" i="33"/>
  <c r="H288" i="33"/>
  <c r="H237" i="33"/>
  <c r="G295" i="33"/>
  <c r="K146" i="33"/>
  <c r="K333" i="33"/>
  <c r="F248" i="33"/>
  <c r="K278" i="33"/>
  <c r="K311" i="33"/>
  <c r="L234" i="33"/>
  <c r="D244" i="33"/>
  <c r="K200" i="33"/>
  <c r="F220" i="33"/>
  <c r="F271" i="33"/>
  <c r="B304" i="33"/>
  <c r="I292" i="33"/>
  <c r="G230" i="33"/>
  <c r="E247" i="33"/>
  <c r="B267" i="33"/>
  <c r="J289" i="33"/>
  <c r="F312" i="33"/>
  <c r="K207" i="33"/>
  <c r="H180" i="33"/>
  <c r="G186" i="33"/>
  <c r="H192" i="33"/>
  <c r="G223" i="33"/>
  <c r="D193" i="33"/>
  <c r="G253" i="33"/>
  <c r="I269" i="33"/>
  <c r="D328" i="33"/>
  <c r="K306" i="33"/>
  <c r="B209" i="33"/>
  <c r="I358" i="33"/>
  <c r="I357" i="33"/>
  <c r="J354" i="33"/>
  <c r="L352" i="33"/>
  <c r="J353" i="33"/>
  <c r="I353" i="33"/>
  <c r="I352" i="33"/>
  <c r="L344" i="33"/>
  <c r="H343" i="33"/>
  <c r="F314" i="33"/>
  <c r="D224" i="33"/>
  <c r="F168" i="33"/>
  <c r="B149" i="33"/>
  <c r="E293" i="33"/>
  <c r="E316" i="33"/>
  <c r="I288" i="33"/>
  <c r="C242" i="33"/>
  <c r="D171" i="33"/>
  <c r="B246" i="33"/>
  <c r="D288" i="33"/>
  <c r="D260" i="33"/>
  <c r="H341" i="33"/>
  <c r="H220" i="33"/>
  <c r="H316" i="33"/>
  <c r="D274" i="33"/>
  <c r="E200" i="33"/>
  <c r="K211" i="33"/>
  <c r="G332" i="33"/>
  <c r="E254" i="33"/>
  <c r="L140" i="33"/>
  <c r="J298" i="33"/>
  <c r="H270" i="33"/>
  <c r="F235" i="33"/>
  <c r="C253" i="33"/>
  <c r="I316" i="33"/>
  <c r="L236" i="33"/>
  <c r="L193" i="33"/>
  <c r="J145" i="33"/>
  <c r="C282" i="33"/>
  <c r="F142" i="33"/>
  <c r="J224" i="33"/>
  <c r="I266" i="33"/>
  <c r="C213" i="33"/>
  <c r="H324" i="33"/>
  <c r="H153" i="33"/>
  <c r="I339" i="33"/>
  <c r="I268" i="33"/>
  <c r="H202" i="33"/>
  <c r="J252" i="33"/>
  <c r="L294" i="33"/>
  <c r="B268" i="33"/>
  <c r="K184" i="33"/>
  <c r="I260" i="33"/>
  <c r="J166" i="33"/>
  <c r="K189" i="33"/>
  <c r="K322" i="33"/>
  <c r="K329" i="33"/>
  <c r="B252" i="33"/>
  <c r="B336" i="33"/>
  <c r="E173" i="33"/>
  <c r="K296" i="33"/>
  <c r="E243" i="33"/>
  <c r="I270" i="33"/>
  <c r="B151" i="33"/>
  <c r="E338" i="33"/>
  <c r="H301" i="33"/>
  <c r="D337" i="33"/>
  <c r="H333" i="33"/>
  <c r="K294" i="33"/>
  <c r="H170" i="33"/>
  <c r="F265" i="33"/>
  <c r="J267" i="33"/>
  <c r="F311" i="33"/>
  <c r="E192" i="33"/>
  <c r="D322" i="33"/>
  <c r="K355" i="33"/>
  <c r="L353" i="33"/>
  <c r="L357" i="33"/>
  <c r="I345" i="33"/>
  <c r="L347" i="33"/>
  <c r="H347" i="33"/>
  <c r="J344" i="33"/>
  <c r="L343" i="33"/>
  <c r="K291" i="33"/>
  <c r="F289" i="33"/>
  <c r="K217" i="33"/>
  <c r="D211" i="33"/>
  <c r="C315" i="33"/>
  <c r="J292" i="33"/>
  <c r="K326" i="33"/>
  <c r="C223" i="33"/>
  <c r="C140" i="33"/>
  <c r="D146" i="33"/>
  <c r="C273" i="33"/>
  <c r="E143" i="33"/>
  <c r="H224" i="33"/>
  <c r="H299" i="33"/>
  <c r="G149" i="33"/>
  <c r="F305" i="33"/>
  <c r="F161" i="33"/>
  <c r="G175" i="33"/>
  <c r="F326" i="33"/>
  <c r="D210" i="33"/>
  <c r="F225" i="33"/>
  <c r="D277" i="33"/>
  <c r="I332" i="33"/>
  <c r="B187" i="33"/>
  <c r="I259" i="33"/>
  <c r="C300" i="33"/>
  <c r="K209" i="33"/>
  <c r="I217" i="33"/>
  <c r="L157" i="33"/>
  <c r="F328" i="33"/>
  <c r="K201" i="33"/>
  <c r="J184" i="33"/>
  <c r="J321" i="33"/>
  <c r="C233" i="33"/>
  <c r="G314" i="33"/>
  <c r="G316" i="33"/>
  <c r="H269" i="33"/>
  <c r="K264" i="33"/>
  <c r="G155" i="33"/>
  <c r="C245" i="33"/>
  <c r="E258" i="33"/>
  <c r="D267" i="33"/>
  <c r="L219" i="33"/>
  <c r="I233" i="33"/>
  <c r="J169" i="33"/>
  <c r="D195" i="33"/>
  <c r="E329" i="33"/>
  <c r="I294" i="33"/>
  <c r="I159" i="33"/>
  <c r="J263" i="33"/>
  <c r="H310" i="33"/>
  <c r="K310" i="33"/>
  <c r="J254" i="33"/>
  <c r="C275" i="33"/>
  <c r="L242" i="33"/>
  <c r="G203" i="33"/>
  <c r="H184" i="33"/>
  <c r="J332" i="33"/>
  <c r="H216" i="33"/>
  <c r="I263" i="33"/>
  <c r="H178" i="33"/>
  <c r="J266" i="33"/>
  <c r="E271" i="33"/>
  <c r="B302" i="33"/>
  <c r="B174" i="33"/>
  <c r="L299" i="33"/>
  <c r="D346" i="33"/>
  <c r="I348" i="33"/>
  <c r="H357" i="33"/>
  <c r="G350" i="33"/>
  <c r="L348" i="33"/>
  <c r="H344" i="33"/>
  <c r="G343" i="33"/>
  <c r="B307" i="33"/>
  <c r="E281" i="33"/>
  <c r="K210" i="33"/>
  <c r="E158" i="33"/>
  <c r="D326" i="33"/>
  <c r="K293" i="33"/>
  <c r="J271" i="33"/>
  <c r="J141" i="33"/>
  <c r="F155" i="33"/>
  <c r="F219" i="33"/>
  <c r="I313" i="33"/>
  <c r="B219" i="33"/>
  <c r="G242" i="33"/>
  <c r="H173" i="33"/>
  <c r="G216" i="33"/>
  <c r="B225" i="33"/>
  <c r="H294" i="33"/>
  <c r="I299" i="33"/>
  <c r="C339" i="33"/>
  <c r="F139" i="33"/>
  <c r="E314" i="33"/>
  <c r="D272" i="33"/>
  <c r="E279" i="33"/>
  <c r="F224" i="33"/>
  <c r="F154" i="33"/>
  <c r="B330" i="33"/>
  <c r="L216" i="33"/>
  <c r="J214" i="33"/>
  <c r="G248" i="33"/>
  <c r="I327" i="33"/>
  <c r="H214" i="33"/>
  <c r="L310" i="33"/>
  <c r="B253" i="33"/>
  <c r="J230" i="33"/>
  <c r="J340" i="33"/>
  <c r="H169" i="33"/>
  <c r="H152" i="33"/>
  <c r="F179" i="33"/>
  <c r="B332" i="33"/>
  <c r="D185" i="33"/>
  <c r="B260" i="33"/>
  <c r="C289" i="33"/>
  <c r="H190" i="33"/>
  <c r="F229" i="33"/>
  <c r="J341" i="33"/>
  <c r="J199" i="33"/>
  <c r="B270" i="33"/>
  <c r="E311" i="33"/>
  <c r="C159" i="33"/>
  <c r="E273" i="33"/>
  <c r="I324" i="33"/>
  <c r="L284" i="33"/>
  <c r="J156" i="33"/>
  <c r="C237" i="33"/>
  <c r="J223" i="33"/>
  <c r="G233" i="33"/>
  <c r="F338" i="33"/>
  <c r="G148" i="33"/>
  <c r="C335" i="33"/>
  <c r="E177" i="33"/>
  <c r="H189" i="33"/>
  <c r="F253" i="33"/>
  <c r="E310" i="33"/>
  <c r="J311" i="33"/>
  <c r="E234" i="33"/>
  <c r="F358" i="33"/>
  <c r="L354" i="33"/>
  <c r="G347" i="33"/>
  <c r="G356" i="33"/>
  <c r="C349" i="33"/>
  <c r="J355" i="33"/>
  <c r="D352" i="33"/>
  <c r="C357" i="33"/>
  <c r="H358" i="33"/>
  <c r="C345" i="33"/>
  <c r="D348" i="33"/>
  <c r="B344" i="33"/>
  <c r="F342" i="33"/>
  <c r="I254" i="33"/>
  <c r="J269" i="33"/>
  <c r="J296" i="33"/>
  <c r="D225" i="33"/>
  <c r="J237" i="33"/>
  <c r="E253" i="33"/>
  <c r="B312" i="33"/>
  <c r="F222" i="33"/>
  <c r="I148" i="33"/>
  <c r="J179" i="33"/>
  <c r="E289" i="33"/>
  <c r="F151" i="33"/>
  <c r="H279" i="33"/>
  <c r="G338" i="33"/>
  <c r="H336" i="33"/>
  <c r="B141" i="33"/>
  <c r="F252" i="33"/>
  <c r="J281" i="33"/>
  <c r="H323" i="33"/>
  <c r="G246" i="33"/>
  <c r="B217" i="33"/>
  <c r="F295" i="33"/>
  <c r="K313" i="33"/>
  <c r="H271" i="33"/>
  <c r="F150" i="33"/>
  <c r="C288" i="33"/>
  <c r="J181" i="33"/>
  <c r="D261" i="33"/>
  <c r="J317" i="33"/>
  <c r="F242" i="33"/>
  <c r="L267" i="33"/>
  <c r="E306" i="33"/>
  <c r="B230" i="33"/>
  <c r="L153" i="33"/>
  <c r="H296" i="33"/>
  <c r="G267" i="33"/>
  <c r="G197" i="33"/>
  <c r="F185" i="33"/>
  <c r="D271" i="33"/>
  <c r="F223" i="33"/>
  <c r="I240" i="33"/>
  <c r="K246" i="33"/>
  <c r="I336" i="33"/>
  <c r="D198" i="33"/>
  <c r="B333" i="33"/>
  <c r="F183" i="33"/>
  <c r="C246" i="33"/>
  <c r="L269" i="33"/>
  <c r="B231" i="33"/>
  <c r="L297" i="33"/>
  <c r="C314" i="33"/>
  <c r="C260" i="33"/>
  <c r="F164" i="33"/>
  <c r="E246" i="33"/>
  <c r="I331" i="33"/>
  <c r="D334" i="33"/>
  <c r="G226" i="33"/>
  <c r="G221" i="33"/>
  <c r="G299" i="33"/>
  <c r="F333" i="33"/>
  <c r="H212" i="33"/>
  <c r="D250" i="33"/>
  <c r="D246" i="33"/>
  <c r="C310" i="33"/>
  <c r="C216" i="33"/>
  <c r="J346" i="33"/>
  <c r="C352" i="33"/>
  <c r="B345" i="33"/>
  <c r="D356" i="33"/>
  <c r="B347" i="33"/>
  <c r="J351" i="33"/>
  <c r="G352" i="33"/>
  <c r="I349" i="33"/>
  <c r="I346" i="33"/>
  <c r="J350" i="33"/>
  <c r="D355" i="33"/>
  <c r="E342" i="33"/>
  <c r="H222" i="33"/>
  <c r="J256" i="33"/>
  <c r="I319" i="33"/>
  <c r="J209" i="33"/>
  <c r="I219" i="33"/>
  <c r="E196" i="33"/>
  <c r="J255" i="33"/>
  <c r="I322" i="33"/>
  <c r="C192" i="33"/>
  <c r="K290" i="33"/>
  <c r="J162" i="33"/>
  <c r="F256" i="33"/>
  <c r="F341" i="33"/>
  <c r="H204" i="33"/>
  <c r="H249" i="33"/>
  <c r="J304" i="33"/>
  <c r="J227" i="33"/>
  <c r="F163" i="33"/>
  <c r="F281" i="33"/>
  <c r="D191" i="33"/>
  <c r="K309" i="33"/>
  <c r="F264" i="33"/>
  <c r="K269" i="33"/>
  <c r="E302" i="33"/>
  <c r="J174" i="33"/>
  <c r="K257" i="33"/>
  <c r="L316" i="33"/>
  <c r="F262" i="33"/>
  <c r="D306" i="33"/>
  <c r="F263" i="33"/>
  <c r="C324" i="33"/>
  <c r="B247" i="33"/>
  <c r="I304" i="33"/>
  <c r="F239" i="33"/>
  <c r="G156" i="33"/>
  <c r="H244" i="33"/>
  <c r="D308" i="33"/>
  <c r="C238" i="33"/>
  <c r="E297" i="33"/>
  <c r="F331" i="33"/>
  <c r="C203" i="33"/>
  <c r="C214" i="33"/>
  <c r="E305" i="33"/>
  <c r="K190" i="33"/>
  <c r="L263" i="33"/>
  <c r="I164" i="33"/>
  <c r="K164" i="33"/>
  <c r="D190" i="33"/>
  <c r="J182" i="33"/>
  <c r="E222" i="33"/>
  <c r="J247" i="33"/>
  <c r="I235" i="33"/>
  <c r="E197" i="33"/>
  <c r="C182" i="33"/>
  <c r="G234" i="33"/>
  <c r="H240" i="33"/>
  <c r="G277" i="33"/>
  <c r="G219" i="33"/>
  <c r="E325" i="33"/>
  <c r="L325" i="33"/>
  <c r="E300" i="33"/>
  <c r="F233" i="33"/>
  <c r="C230" i="33"/>
  <c r="B327" i="33"/>
  <c r="L144" i="33"/>
  <c r="F346" i="33"/>
  <c r="K358" i="33"/>
  <c r="B351" i="33"/>
  <c r="B343" i="33"/>
  <c r="D268" i="33"/>
  <c r="L232" i="33"/>
  <c r="F210" i="33"/>
  <c r="B287" i="33"/>
  <c r="G241" i="33"/>
  <c r="D331" i="33"/>
  <c r="G238" i="33"/>
  <c r="F273" i="33"/>
  <c r="I267" i="33"/>
  <c r="H303" i="33"/>
  <c r="J259" i="33"/>
  <c r="D228" i="33"/>
  <c r="B339" i="33"/>
  <c r="K224" i="33"/>
  <c r="C229" i="33"/>
  <c r="C299" i="33"/>
  <c r="K196" i="33"/>
  <c r="L181" i="33"/>
  <c r="J231" i="33"/>
  <c r="G330" i="33"/>
  <c r="G334" i="33"/>
  <c r="F177" i="33"/>
  <c r="B157" i="33"/>
  <c r="J309" i="33"/>
  <c r="C147" i="33"/>
  <c r="C166" i="33"/>
  <c r="L293" i="33"/>
  <c r="J318" i="33"/>
  <c r="G348" i="33"/>
  <c r="E352" i="33"/>
  <c r="E248" i="33"/>
  <c r="K186" i="33"/>
  <c r="B341" i="33"/>
  <c r="I265" i="33"/>
  <c r="H329" i="33"/>
  <c r="L160" i="33"/>
  <c r="J328" i="33"/>
  <c r="C290" i="33"/>
  <c r="L183" i="33"/>
  <c r="C318" i="33"/>
  <c r="K327" i="33"/>
  <c r="L283" i="33"/>
  <c r="H251" i="33"/>
  <c r="L281" i="33"/>
  <c r="D313" i="33"/>
  <c r="F187" i="33"/>
  <c r="K156" i="33"/>
  <c r="E172" i="33"/>
  <c r="C161" i="33"/>
  <c r="F332" i="33"/>
  <c r="H321" i="33"/>
  <c r="K303" i="33"/>
  <c r="E263" i="33"/>
  <c r="F238" i="33"/>
  <c r="L139" i="33"/>
  <c r="J208" i="33"/>
  <c r="C209" i="33"/>
  <c r="I252" i="33"/>
  <c r="B162" i="33"/>
  <c r="L251" i="33"/>
  <c r="C265" i="33"/>
  <c r="J249" i="33"/>
  <c r="J280" i="33"/>
  <c r="F306" i="33"/>
  <c r="L221" i="33"/>
  <c r="H282" i="33"/>
  <c r="H292" i="33"/>
  <c r="H260" i="33"/>
  <c r="L338" i="33"/>
  <c r="C138" i="33"/>
  <c r="K352" i="33"/>
  <c r="J356" i="33"/>
  <c r="K277" i="33"/>
  <c r="C248" i="33"/>
  <c r="K218" i="33"/>
  <c r="F266" i="33"/>
  <c r="H281" i="33"/>
  <c r="B215" i="33"/>
  <c r="B279" i="33"/>
  <c r="F244" i="33"/>
  <c r="L229" i="33"/>
  <c r="E291" i="33"/>
  <c r="B193" i="33"/>
  <c r="I277" i="33"/>
  <c r="G289" i="33"/>
  <c r="C295" i="33"/>
  <c r="B155" i="33"/>
  <c r="L317" i="33"/>
  <c r="J246" i="33"/>
  <c r="F148" i="33"/>
  <c r="K179" i="33"/>
  <c r="B340" i="33"/>
  <c r="L194" i="33"/>
  <c r="L237" i="33"/>
  <c r="J253" i="33"/>
  <c r="B224" i="33"/>
  <c r="L270" i="33"/>
  <c r="I215" i="33"/>
  <c r="B180" i="33"/>
  <c r="I177" i="33"/>
  <c r="F167" i="33"/>
  <c r="B227" i="33"/>
  <c r="D255" i="33"/>
  <c r="F236" i="33"/>
  <c r="I186" i="33"/>
  <c r="J257" i="33"/>
  <c r="E146" i="33"/>
  <c r="G174" i="33"/>
  <c r="G259" i="33"/>
  <c r="H337" i="33"/>
  <c r="G151" i="33"/>
  <c r="C305" i="33"/>
  <c r="L215" i="33"/>
  <c r="F202" i="33"/>
  <c r="G199" i="33"/>
  <c r="G337" i="33"/>
  <c r="I158" i="33"/>
  <c r="J147" i="33"/>
  <c r="J229" i="33"/>
  <c r="D147" i="33"/>
  <c r="L249" i="33"/>
  <c r="B292" i="33"/>
  <c r="K328" i="33"/>
  <c r="F199" i="33"/>
  <c r="I300" i="33"/>
  <c r="E272" i="33"/>
  <c r="J273" i="33"/>
  <c r="D201" i="33"/>
  <c r="C283" i="33"/>
  <c r="J215" i="33"/>
  <c r="B222" i="33"/>
  <c r="F284" i="33"/>
  <c r="K155" i="33"/>
  <c r="J312" i="33"/>
  <c r="H302" i="33"/>
  <c r="D168" i="33"/>
  <c r="K163" i="33"/>
  <c r="G301" i="33"/>
  <c r="L301" i="33"/>
  <c r="J158" i="33"/>
  <c r="G325" i="33"/>
  <c r="G144" i="33"/>
  <c r="G309" i="33"/>
  <c r="H261" i="33"/>
  <c r="K305" i="33"/>
  <c r="C313" i="33"/>
  <c r="B175" i="33"/>
  <c r="G266" i="33"/>
  <c r="D249" i="33"/>
  <c r="J260" i="33"/>
  <c r="I261" i="33"/>
  <c r="I154" i="33"/>
  <c r="L345" i="33"/>
  <c r="E353" i="33"/>
  <c r="F347" i="33"/>
  <c r="B342" i="33"/>
  <c r="B285" i="33"/>
  <c r="F255" i="33"/>
  <c r="C199" i="33"/>
  <c r="H215" i="33"/>
  <c r="C217" i="33"/>
  <c r="I139" i="33"/>
  <c r="C184" i="33"/>
  <c r="C244" i="33"/>
  <c r="K301" i="33"/>
  <c r="G177" i="33"/>
  <c r="K295" i="33"/>
  <c r="E294" i="33"/>
  <c r="I168" i="33"/>
  <c r="F243" i="33"/>
  <c r="J235" i="33"/>
  <c r="G169" i="33"/>
  <c r="L162" i="33"/>
  <c r="K239" i="33"/>
  <c r="C176" i="33"/>
  <c r="E249" i="33"/>
  <c r="F240" i="33"/>
  <c r="D215" i="33"/>
  <c r="I200" i="33"/>
  <c r="K185" i="33"/>
  <c r="K170" i="33"/>
  <c r="I236" i="33"/>
  <c r="E290" i="33"/>
  <c r="I204" i="33"/>
  <c r="H273" i="33"/>
  <c r="H186" i="33"/>
  <c r="G180" i="33"/>
  <c r="D180" i="33"/>
  <c r="F152" i="33"/>
  <c r="E163" i="33"/>
  <c r="H161" i="33"/>
  <c r="K227" i="33"/>
  <c r="B313" i="33"/>
  <c r="K323" i="33"/>
  <c r="K330" i="33"/>
  <c r="K338" i="33"/>
  <c r="E144" i="33"/>
  <c r="C149" i="33"/>
  <c r="J239" i="33"/>
  <c r="F301" i="33"/>
  <c r="B170" i="33"/>
  <c r="G319" i="33"/>
  <c r="C157" i="33"/>
  <c r="C328" i="33"/>
  <c r="J140" i="33"/>
  <c r="C152" i="33"/>
  <c r="K288" i="33"/>
  <c r="F286" i="33"/>
  <c r="B188" i="33"/>
  <c r="L255" i="33"/>
  <c r="K279" i="33"/>
  <c r="E165" i="33"/>
  <c r="I203" i="33"/>
  <c r="E149" i="33"/>
  <c r="H275" i="33"/>
  <c r="G154" i="33"/>
  <c r="G262" i="33"/>
  <c r="J338" i="33"/>
  <c r="I323" i="33"/>
  <c r="L330" i="33"/>
  <c r="E186" i="33"/>
  <c r="L296" i="33"/>
  <c r="K321" i="33"/>
  <c r="C202" i="33"/>
  <c r="F226" i="33"/>
  <c r="F325" i="33"/>
  <c r="E228" i="33"/>
  <c r="D310" i="33"/>
  <c r="F207" i="33"/>
  <c r="F181" i="33"/>
  <c r="F258" i="33"/>
  <c r="F189" i="33"/>
  <c r="J163" i="33"/>
  <c r="C325" i="33"/>
  <c r="I214" i="33"/>
  <c r="K180" i="33"/>
  <c r="E350" i="33"/>
  <c r="D357" i="33"/>
  <c r="C350" i="33"/>
  <c r="I301" i="33"/>
  <c r="C187" i="33"/>
  <c r="B308" i="33"/>
  <c r="L152" i="33"/>
  <c r="I318" i="33"/>
  <c r="E237" i="33"/>
  <c r="C301" i="33"/>
  <c r="I197" i="33"/>
  <c r="C207" i="33"/>
  <c r="L290" i="33"/>
  <c r="I176" i="33"/>
  <c r="L319" i="33"/>
  <c r="E206" i="33"/>
  <c r="F221" i="33"/>
  <c r="B166" i="33"/>
  <c r="H210" i="33"/>
  <c r="G244" i="33"/>
  <c r="G255" i="33"/>
  <c r="K176" i="33"/>
  <c r="L178" i="33"/>
  <c r="I151" i="33"/>
  <c r="J217" i="33"/>
  <c r="C285" i="33"/>
  <c r="B272" i="33"/>
  <c r="I278" i="33"/>
  <c r="E195" i="33"/>
  <c r="B216" i="33"/>
  <c r="D150" i="33"/>
  <c r="G165" i="33"/>
  <c r="G179" i="33"/>
  <c r="H256" i="33"/>
  <c r="H340" i="33"/>
  <c r="J250" i="33"/>
  <c r="K286" i="33"/>
  <c r="D290" i="33"/>
  <c r="H148" i="33"/>
  <c r="K183" i="33"/>
  <c r="B316" i="33"/>
  <c r="C271" i="33"/>
  <c r="L315" i="33"/>
  <c r="B283" i="33"/>
  <c r="J294" i="33"/>
  <c r="I210" i="33"/>
  <c r="E287" i="33"/>
  <c r="I290" i="33"/>
  <c r="J274" i="33"/>
  <c r="B289" i="33"/>
  <c r="L182" i="33"/>
  <c r="E286" i="33"/>
  <c r="G191" i="33"/>
  <c r="K215" i="33"/>
  <c r="E157" i="33"/>
  <c r="E182" i="33"/>
  <c r="I170" i="33"/>
  <c r="L213" i="33"/>
  <c r="L191" i="33"/>
  <c r="E188" i="33"/>
  <c r="F322" i="33"/>
  <c r="L187" i="33"/>
  <c r="G167" i="33"/>
  <c r="G183" i="33"/>
  <c r="H242" i="33"/>
  <c r="H139" i="33"/>
  <c r="C277" i="33"/>
  <c r="B218" i="33"/>
  <c r="E345" i="33"/>
  <c r="D354" i="33"/>
  <c r="G358" i="33"/>
  <c r="F302" i="33"/>
  <c r="I173" i="33"/>
  <c r="E250" i="33"/>
  <c r="K202" i="33"/>
  <c r="E240" i="33"/>
  <c r="E185" i="33"/>
  <c r="I307" i="33"/>
  <c r="C228" i="33"/>
  <c r="E260" i="33"/>
  <c r="F143" i="33"/>
  <c r="K167" i="33"/>
  <c r="B211" i="33"/>
  <c r="B226" i="33"/>
  <c r="C186" i="33"/>
  <c r="B194" i="33"/>
  <c r="H196" i="33"/>
  <c r="I146" i="33"/>
  <c r="I306" i="33"/>
  <c r="B325" i="33"/>
  <c r="L210" i="33"/>
  <c r="J236" i="33"/>
  <c r="K144" i="33"/>
  <c r="L288" i="33"/>
  <c r="F267" i="33"/>
  <c r="F319" i="33"/>
  <c r="E214" i="33"/>
  <c r="D175" i="33"/>
  <c r="L209" i="33"/>
  <c r="C333" i="33"/>
  <c r="I341" i="33"/>
  <c r="G208" i="33"/>
  <c r="G152" i="33"/>
  <c r="D169" i="33"/>
  <c r="I229" i="33"/>
  <c r="D242" i="33"/>
  <c r="J337" i="33"/>
  <c r="J149" i="33"/>
  <c r="F285" i="33"/>
  <c r="C220" i="33"/>
  <c r="F321" i="33"/>
  <c r="K297" i="33"/>
  <c r="J310" i="33"/>
  <c r="F197" i="33"/>
  <c r="J150" i="33"/>
  <c r="J286" i="33"/>
  <c r="E288" i="33"/>
  <c r="F318" i="33"/>
  <c r="K162" i="33"/>
  <c r="J258" i="33"/>
  <c r="C291" i="33"/>
  <c r="L151" i="33"/>
  <c r="E219" i="33"/>
  <c r="E208" i="33"/>
  <c r="C261" i="33"/>
  <c r="L278" i="33"/>
  <c r="L224" i="33"/>
  <c r="E301" i="33"/>
  <c r="D316" i="33"/>
  <c r="C154" i="33"/>
  <c r="D341" i="33"/>
  <c r="L333" i="33"/>
  <c r="G271" i="33"/>
  <c r="G298" i="33"/>
  <c r="L305" i="33"/>
  <c r="J193" i="33"/>
  <c r="C347" i="33"/>
  <c r="J265" i="33"/>
  <c r="L146" i="33"/>
  <c r="K232" i="33"/>
  <c r="E308" i="33"/>
  <c r="J291" i="33"/>
  <c r="L250" i="33"/>
  <c r="I242" i="33"/>
  <c r="G239" i="33"/>
  <c r="G193" i="33"/>
  <c r="L145" i="33"/>
  <c r="E218" i="33"/>
  <c r="E225" i="33"/>
  <c r="H322" i="33"/>
  <c r="B301" i="33"/>
  <c r="L238" i="33"/>
  <c r="D203" i="33"/>
  <c r="C153" i="33"/>
  <c r="B273" i="33"/>
  <c r="K181" i="33"/>
  <c r="I312" i="33"/>
  <c r="D173" i="33"/>
  <c r="L254" i="33"/>
  <c r="D332" i="33"/>
  <c r="G187" i="33"/>
  <c r="L329" i="33"/>
  <c r="J305" i="33"/>
  <c r="D172" i="33"/>
  <c r="G206" i="33"/>
  <c r="I282" i="33"/>
  <c r="K240" i="33"/>
  <c r="J330" i="33"/>
  <c r="B315" i="33"/>
  <c r="B305" i="33"/>
  <c r="I152" i="33"/>
  <c r="F316" i="33"/>
  <c r="J261" i="33"/>
  <c r="K251" i="33"/>
  <c r="C326" i="33"/>
  <c r="I199" i="33"/>
  <c r="K178" i="33"/>
  <c r="H278" i="33"/>
  <c r="I178" i="33"/>
  <c r="L198" i="33"/>
  <c r="J272" i="33"/>
  <c r="I223" i="33"/>
  <c r="J180" i="33"/>
  <c r="H283" i="33"/>
  <c r="D336" i="33"/>
  <c r="H144" i="33"/>
  <c r="C181" i="33"/>
  <c r="D275" i="33"/>
  <c r="B214" i="33"/>
  <c r="D241" i="33"/>
  <c r="I205" i="33"/>
  <c r="B179" i="33"/>
  <c r="L285" i="33"/>
  <c r="D155" i="33"/>
  <c r="K276" i="33"/>
  <c r="L311" i="33"/>
  <c r="L171" i="33"/>
  <c r="D142" i="33"/>
  <c r="F198" i="33"/>
  <c r="D223" i="33"/>
  <c r="J270" i="33"/>
  <c r="E176" i="33"/>
  <c r="B234" i="33"/>
  <c r="E220" i="33"/>
  <c r="C336" i="33"/>
  <c r="H264" i="33"/>
  <c r="K332" i="33"/>
  <c r="F249" i="33"/>
  <c r="D291" i="33"/>
  <c r="D319" i="33"/>
  <c r="L150" i="33"/>
  <c r="G158" i="33"/>
  <c r="J197" i="33"/>
  <c r="E154" i="33"/>
  <c r="B334" i="33"/>
  <c r="G265" i="33"/>
  <c r="B159" i="33"/>
  <c r="H243" i="33"/>
  <c r="H166" i="33"/>
  <c r="C353" i="33"/>
  <c r="K219" i="33"/>
  <c r="D140" i="33"/>
  <c r="G272" i="33"/>
  <c r="K197" i="33"/>
  <c r="I239" i="33"/>
  <c r="B261" i="33"/>
  <c r="I276" i="33"/>
  <c r="L334" i="33"/>
  <c r="J301" i="33"/>
  <c r="C269" i="33"/>
  <c r="L274" i="33"/>
  <c r="L165" i="33"/>
  <c r="C255" i="33"/>
  <c r="D156" i="33"/>
  <c r="E204" i="33"/>
  <c r="C224" i="33"/>
  <c r="E264" i="33"/>
  <c r="B233" i="33"/>
  <c r="F259" i="33"/>
  <c r="E242" i="33"/>
  <c r="L156" i="33"/>
  <c r="D207" i="33"/>
  <c r="G224" i="33"/>
  <c r="G280" i="33"/>
  <c r="D238" i="33"/>
  <c r="E323" i="33"/>
  <c r="L174" i="33"/>
  <c r="L252" i="33"/>
  <c r="D236" i="33"/>
  <c r="J314" i="33"/>
  <c r="G207" i="33"/>
  <c r="H284" i="33"/>
  <c r="L295" i="33"/>
  <c r="I321" i="33"/>
  <c r="L170" i="33"/>
  <c r="J216" i="33"/>
  <c r="I244" i="33"/>
  <c r="D205" i="33"/>
  <c r="B275" i="33"/>
  <c r="L339" i="33"/>
  <c r="E321" i="33"/>
  <c r="J238" i="33"/>
  <c r="I216" i="33"/>
  <c r="H262" i="33"/>
  <c r="C298" i="33"/>
  <c r="J316" i="33"/>
  <c r="E337" i="33"/>
  <c r="F214" i="33"/>
  <c r="D284" i="33"/>
  <c r="H274" i="33"/>
  <c r="H304" i="33"/>
  <c r="G293" i="33"/>
  <c r="D287" i="33"/>
  <c r="B282" i="33"/>
  <c r="L179" i="33"/>
  <c r="G225" i="33"/>
  <c r="L253" i="33"/>
  <c r="I169" i="33"/>
  <c r="E241" i="33"/>
  <c r="B185" i="33"/>
  <c r="D151" i="33"/>
  <c r="H219" i="33"/>
  <c r="C243" i="33"/>
  <c r="C323" i="33"/>
  <c r="K198" i="33"/>
  <c r="B248" i="33"/>
  <c r="F276" i="33"/>
  <c r="E283" i="33"/>
  <c r="E244" i="33"/>
  <c r="F274" i="33"/>
  <c r="C320" i="33"/>
  <c r="L225" i="33"/>
  <c r="I275" i="33"/>
  <c r="L173" i="33"/>
  <c r="H200" i="33"/>
  <c r="E336" i="33"/>
  <c r="F336" i="33"/>
  <c r="B262" i="33"/>
  <c r="K271" i="33"/>
  <c r="K307" i="33"/>
  <c r="J295" i="33"/>
  <c r="J277" i="33"/>
  <c r="D226" i="33"/>
  <c r="E292" i="33"/>
  <c r="I213" i="33"/>
  <c r="C221" i="33"/>
  <c r="L243" i="33"/>
  <c r="K270" i="33"/>
  <c r="J345" i="33"/>
  <c r="H356" i="33"/>
  <c r="K282" i="33"/>
  <c r="B152" i="33"/>
  <c r="H228" i="33"/>
  <c r="D333" i="33"/>
  <c r="B256" i="33"/>
  <c r="I272" i="33"/>
  <c r="K225" i="33"/>
  <c r="D330" i="33"/>
  <c r="I202" i="33"/>
  <c r="B158" i="33"/>
  <c r="G209" i="33"/>
  <c r="D282" i="33"/>
  <c r="E150" i="33"/>
  <c r="K241" i="33"/>
  <c r="D262" i="33"/>
  <c r="L340" i="33"/>
  <c r="J194" i="33"/>
  <c r="G307" i="33"/>
  <c r="K300" i="33"/>
  <c r="E307" i="33"/>
  <c r="B204" i="33"/>
  <c r="B148" i="33"/>
  <c r="D259" i="33"/>
  <c r="B322" i="33"/>
  <c r="J329" i="33"/>
  <c r="B255" i="33"/>
  <c r="B228" i="33"/>
  <c r="G213" i="33"/>
  <c r="K283" i="33"/>
  <c r="L260" i="33"/>
  <c r="D264" i="33"/>
  <c r="C280" i="33"/>
  <c r="B244" i="33"/>
  <c r="B318" i="33"/>
  <c r="D179" i="33"/>
  <c r="K199" i="33"/>
  <c r="J222" i="33"/>
  <c r="D230" i="33"/>
  <c r="G190" i="33"/>
  <c r="G290" i="33"/>
  <c r="C317" i="33"/>
  <c r="I231" i="33"/>
  <c r="G227" i="33"/>
  <c r="J278" i="33"/>
  <c r="F228" i="33"/>
  <c r="G237" i="33"/>
  <c r="G222" i="33"/>
  <c r="D317" i="33"/>
  <c r="D312" i="33"/>
  <c r="K220" i="33"/>
  <c r="B168" i="33"/>
  <c r="C185" i="33"/>
  <c r="C188" i="33"/>
  <c r="G250" i="33"/>
  <c r="F310" i="33"/>
  <c r="B250" i="33"/>
  <c r="L212" i="33"/>
  <c r="C226" i="33"/>
  <c r="B178" i="33"/>
  <c r="D286" i="33"/>
  <c r="L327" i="33"/>
  <c r="G292" i="33"/>
  <c r="L302" i="33"/>
  <c r="F145" i="33"/>
  <c r="F299" i="33"/>
  <c r="G228" i="33"/>
  <c r="H150" i="33"/>
  <c r="D253" i="33"/>
  <c r="E245" i="33"/>
  <c r="G264" i="33"/>
  <c r="C239" i="33"/>
  <c r="H246" i="33"/>
  <c r="B295" i="33"/>
  <c r="B160" i="33"/>
  <c r="D283" i="33"/>
  <c r="F246" i="33"/>
  <c r="J220" i="33"/>
  <c r="B257" i="33"/>
  <c r="L231" i="33"/>
  <c r="E312" i="33"/>
  <c r="E332" i="33"/>
  <c r="G157" i="33"/>
  <c r="H163" i="33"/>
  <c r="G252" i="33"/>
  <c r="K238" i="33"/>
  <c r="B243" i="33"/>
  <c r="L307" i="33"/>
  <c r="F270" i="33"/>
  <c r="B288" i="33"/>
  <c r="G282" i="33"/>
  <c r="E199" i="33"/>
  <c r="D258" i="33"/>
  <c r="D303" i="33"/>
  <c r="K312" i="33"/>
  <c r="B206" i="33"/>
  <c r="J171" i="33"/>
  <c r="K228" i="33"/>
  <c r="L322" i="33"/>
  <c r="K242" i="33"/>
  <c r="K191" i="33"/>
  <c r="H227" i="33"/>
  <c r="H179" i="33"/>
  <c r="G229" i="33"/>
  <c r="B298" i="33"/>
  <c r="D161" i="33"/>
  <c r="J290" i="33"/>
  <c r="H327" i="33"/>
  <c r="H168" i="33"/>
  <c r="H328" i="33"/>
  <c r="E267" i="33"/>
  <c r="K139" i="33"/>
  <c r="I295" i="33"/>
  <c r="H235" i="33"/>
  <c r="G143" i="33"/>
  <c r="E167" i="33"/>
  <c r="K152" i="33"/>
  <c r="G211" i="33"/>
  <c r="E153" i="33"/>
  <c r="C146" i="33"/>
  <c r="D209" i="33"/>
  <c r="H143" i="33"/>
  <c r="D159" i="33"/>
  <c r="H182" i="33"/>
  <c r="E181" i="33"/>
  <c r="D239" i="33"/>
  <c r="F356" i="33"/>
  <c r="F352" i="33"/>
  <c r="K348" i="33"/>
  <c r="L158" i="33"/>
  <c r="E269" i="33"/>
  <c r="H331" i="33"/>
  <c r="B144" i="33"/>
  <c r="F279" i="33"/>
  <c r="I310" i="33"/>
  <c r="D158" i="33"/>
  <c r="I286" i="33"/>
  <c r="K154" i="33"/>
  <c r="C334" i="33"/>
  <c r="D302" i="33"/>
  <c r="E232" i="33"/>
  <c r="L314" i="33"/>
  <c r="F178" i="33"/>
  <c r="E161" i="33"/>
  <c r="J153" i="33"/>
  <c r="B324" i="33"/>
  <c r="G166" i="33"/>
  <c r="H231" i="33"/>
  <c r="D149" i="33"/>
  <c r="B241" i="33"/>
  <c r="G220" i="33"/>
  <c r="B290" i="33"/>
  <c r="B235" i="33"/>
  <c r="B239" i="33"/>
  <c r="E339" i="33"/>
  <c r="C171" i="33"/>
  <c r="E322" i="33"/>
  <c r="B251" i="33"/>
  <c r="F205" i="33"/>
  <c r="I250" i="33"/>
  <c r="B203" i="33"/>
  <c r="L222" i="33"/>
  <c r="D194" i="33"/>
  <c r="L321" i="33"/>
  <c r="F250" i="33"/>
  <c r="J293" i="33"/>
  <c r="E340" i="33"/>
  <c r="G326" i="33"/>
  <c r="H265" i="33"/>
  <c r="K267" i="33"/>
  <c r="I145" i="33"/>
  <c r="I308" i="33"/>
  <c r="D299" i="33"/>
  <c r="J245" i="33"/>
  <c r="C340" i="33"/>
  <c r="E148" i="33"/>
  <c r="F213" i="33"/>
  <c r="E330" i="33"/>
  <c r="D256" i="33"/>
  <c r="I211" i="33"/>
  <c r="L143" i="33"/>
  <c r="F159" i="33"/>
  <c r="L303" i="33"/>
  <c r="E235" i="33"/>
  <c r="K153" i="33"/>
  <c r="G256" i="33"/>
  <c r="G201" i="33"/>
  <c r="G235" i="33"/>
  <c r="B297" i="33"/>
  <c r="E231" i="33"/>
  <c r="J173" i="33"/>
  <c r="G139" i="33"/>
  <c r="G212" i="33"/>
  <c r="G297" i="33"/>
  <c r="D229" i="33"/>
  <c r="K341" i="33"/>
  <c r="L287" i="33"/>
  <c r="I163" i="33"/>
  <c r="H188" i="33"/>
  <c r="D184" i="33"/>
  <c r="E147" i="33"/>
  <c r="B147" i="33"/>
  <c r="I207" i="33"/>
  <c r="G140" i="33"/>
  <c r="C172" i="33"/>
  <c r="K157" i="33"/>
  <c r="I142" i="33"/>
  <c r="K171" i="33"/>
  <c r="E207" i="33"/>
  <c r="D301" i="33"/>
  <c r="F348" i="33"/>
  <c r="I355" i="33"/>
  <c r="K214" i="33"/>
  <c r="J177" i="33"/>
  <c r="I328" i="33"/>
  <c r="E280" i="33"/>
  <c r="H167" i="33"/>
  <c r="L241" i="33"/>
  <c r="J138" i="33"/>
  <c r="K335" i="33"/>
  <c r="F294" i="33"/>
  <c r="F320" i="33"/>
  <c r="E230" i="33"/>
  <c r="D234" i="33"/>
  <c r="D323" i="33"/>
  <c r="G184" i="33"/>
  <c r="G269" i="33"/>
  <c r="B265" i="33"/>
  <c r="C307" i="33"/>
  <c r="F288" i="33"/>
  <c r="K317" i="33"/>
  <c r="B299" i="33"/>
  <c r="J248" i="33"/>
  <c r="G173" i="33"/>
  <c r="E212" i="33"/>
  <c r="E179" i="33"/>
  <c r="E327" i="33"/>
  <c r="E217" i="33"/>
  <c r="J201" i="33"/>
  <c r="E236" i="33"/>
  <c r="L223" i="33"/>
  <c r="G311" i="33"/>
  <c r="H234" i="33"/>
  <c r="G300" i="33"/>
  <c r="F296" i="33"/>
  <c r="C296" i="33"/>
  <c r="B184" i="33"/>
  <c r="F138" i="33"/>
  <c r="I150" i="33"/>
  <c r="L247" i="33"/>
  <c r="B236" i="33"/>
  <c r="F201" i="33"/>
  <c r="I309" i="33"/>
  <c r="C268" i="33"/>
  <c r="J160" i="33"/>
  <c r="B274" i="33"/>
  <c r="I184" i="33"/>
  <c r="H298" i="33"/>
  <c r="H325" i="33"/>
  <c r="J303" i="33"/>
  <c r="F237" i="33"/>
  <c r="F156" i="33"/>
  <c r="G146" i="33"/>
  <c r="C256" i="33"/>
  <c r="G281" i="33"/>
  <c r="J142" i="33"/>
  <c r="L226" i="33"/>
  <c r="H285" i="33"/>
  <c r="I165" i="33"/>
  <c r="G185" i="33"/>
  <c r="C151" i="33"/>
  <c r="I172" i="33"/>
  <c r="F158" i="33"/>
  <c r="C197" i="33"/>
  <c r="B207" i="33"/>
  <c r="H176" i="33"/>
  <c r="I167" i="33"/>
  <c r="E205" i="33"/>
  <c r="G346" i="33"/>
  <c r="L350" i="33"/>
  <c r="F350" i="33"/>
  <c r="J342" i="33"/>
  <c r="G354" i="33"/>
  <c r="G357" i="33"/>
  <c r="F215" i="33"/>
  <c r="H232" i="33"/>
  <c r="D218" i="33"/>
  <c r="E257" i="33"/>
  <c r="H308" i="33"/>
  <c r="C200" i="33"/>
  <c r="J202" i="33"/>
  <c r="H317" i="33"/>
  <c r="L230" i="33"/>
  <c r="C240" i="33"/>
  <c r="J175" i="33"/>
  <c r="I188" i="33"/>
  <c r="I248" i="33"/>
  <c r="H147" i="33"/>
  <c r="I338" i="33"/>
  <c r="B186" i="33"/>
  <c r="C227" i="33"/>
  <c r="D176" i="33"/>
  <c r="F157" i="33"/>
  <c r="F330" i="33"/>
  <c r="B177" i="33"/>
  <c r="B323" i="33"/>
  <c r="C155" i="33"/>
  <c r="G218" i="33"/>
  <c r="K316" i="33"/>
  <c r="K216" i="33"/>
  <c r="L261" i="33"/>
  <c r="D174" i="33"/>
  <c r="G303" i="33"/>
  <c r="L332" i="33"/>
  <c r="E335" i="33"/>
  <c r="H334" i="33"/>
  <c r="B329" i="33"/>
  <c r="L262" i="33"/>
  <c r="D265" i="33"/>
  <c r="L185" i="33"/>
  <c r="L192" i="33"/>
  <c r="D220" i="33"/>
  <c r="D166" i="33"/>
  <c r="F204" i="33"/>
  <c r="I285" i="33"/>
  <c r="F245" i="33"/>
  <c r="I334" i="33"/>
  <c r="D160" i="33"/>
  <c r="H233" i="33"/>
  <c r="H171" i="33"/>
  <c r="H208" i="33"/>
  <c r="D294" i="33"/>
  <c r="C254" i="33"/>
  <c r="I251" i="33"/>
  <c r="H141" i="33"/>
  <c r="J204" i="33"/>
  <c r="H291" i="33"/>
  <c r="F309" i="33"/>
  <c r="B320" i="33"/>
  <c r="K142" i="33"/>
  <c r="D182" i="33"/>
  <c r="C179" i="33"/>
  <c r="J198" i="33"/>
  <c r="H211" i="33"/>
  <c r="B169" i="33"/>
  <c r="K138" i="33"/>
  <c r="H151" i="33"/>
  <c r="I190" i="33"/>
  <c r="J161" i="33"/>
  <c r="G349" i="33"/>
  <c r="L355" i="33"/>
  <c r="J352" i="33"/>
  <c r="L349" i="33"/>
  <c r="B358" i="33"/>
  <c r="I351" i="33"/>
  <c r="L358" i="33"/>
  <c r="K353" i="33"/>
  <c r="C348" i="33"/>
  <c r="H354" i="33"/>
  <c r="C212" i="33"/>
  <c r="H315" i="33"/>
  <c r="B328" i="33"/>
  <c r="E276" i="33"/>
  <c r="G322" i="33"/>
  <c r="E138" i="33"/>
  <c r="J306" i="33"/>
  <c r="B331" i="33"/>
  <c r="K166" i="33"/>
  <c r="B145" i="33"/>
  <c r="H158" i="33"/>
  <c r="B266" i="33"/>
  <c r="E156" i="33"/>
  <c r="H289" i="33"/>
  <c r="H259" i="33"/>
  <c r="L138" i="33"/>
  <c r="E139" i="33"/>
  <c r="L259" i="33"/>
  <c r="B205" i="33"/>
  <c r="F304" i="33"/>
  <c r="B213" i="33"/>
  <c r="F324" i="33"/>
  <c r="C302" i="33"/>
  <c r="H335" i="33"/>
  <c r="E262" i="33"/>
  <c r="I194" i="33"/>
  <c r="L167" i="33"/>
  <c r="D221" i="33"/>
  <c r="J275" i="33"/>
  <c r="H252" i="33"/>
  <c r="G268" i="33"/>
  <c r="F272" i="33"/>
  <c r="L197" i="33"/>
  <c r="F282" i="33"/>
  <c r="E298" i="33"/>
  <c r="I155" i="33"/>
  <c r="E184" i="33"/>
  <c r="J178" i="33"/>
  <c r="E193" i="33"/>
  <c r="L208" i="33"/>
  <c r="B264" i="33"/>
  <c r="F174" i="33"/>
  <c r="E295" i="33"/>
  <c r="I147" i="33"/>
  <c r="G231" i="33"/>
  <c r="G335" i="33"/>
  <c r="J331" i="33"/>
  <c r="E221" i="33"/>
  <c r="C168" i="33"/>
  <c r="D320" i="33"/>
  <c r="L323" i="33"/>
  <c r="C190" i="33"/>
  <c r="L308" i="33"/>
  <c r="J336" i="33"/>
  <c r="H254" i="33"/>
  <c r="L186" i="33"/>
  <c r="C170" i="33"/>
  <c r="K203" i="33"/>
  <c r="L202" i="33"/>
  <c r="D157" i="33"/>
  <c r="L189" i="33"/>
  <c r="B146" i="33"/>
  <c r="H146" i="33"/>
  <c r="H199" i="33"/>
  <c r="D192" i="33"/>
  <c r="G353" i="33"/>
  <c r="I350" i="33"/>
  <c r="E357" i="33"/>
  <c r="E358" i="33"/>
  <c r="E348" i="33"/>
  <c r="I249" i="33"/>
  <c r="L346" i="33"/>
  <c r="L206" i="33"/>
  <c r="L331" i="33"/>
  <c r="J268" i="33"/>
  <c r="L282" i="33"/>
  <c r="H245" i="33"/>
  <c r="L313" i="33"/>
  <c r="D143" i="33"/>
  <c r="H195" i="33"/>
  <c r="J167" i="33"/>
  <c r="K229" i="33"/>
  <c r="C316" i="33"/>
  <c r="C198" i="33"/>
  <c r="J191" i="33"/>
  <c r="H155" i="33"/>
  <c r="H193" i="33"/>
  <c r="H198" i="33"/>
  <c r="L233" i="33"/>
  <c r="B143" i="33"/>
  <c r="C321" i="33"/>
  <c r="L268" i="33"/>
  <c r="B181" i="33"/>
  <c r="D325" i="33"/>
  <c r="K265" i="33"/>
  <c r="K325" i="33"/>
  <c r="C150" i="33"/>
  <c r="I330" i="33"/>
  <c r="J276" i="33"/>
  <c r="J218" i="33"/>
  <c r="C252" i="33"/>
  <c r="G163" i="33"/>
  <c r="G278" i="33"/>
  <c r="K253" i="33"/>
  <c r="E178" i="33"/>
  <c r="L291" i="33"/>
  <c r="L272" i="33"/>
  <c r="J157" i="33"/>
  <c r="E191" i="33"/>
  <c r="C173" i="33"/>
  <c r="E180" i="33"/>
  <c r="L277" i="33"/>
  <c r="D247" i="33"/>
  <c r="D186" i="33"/>
  <c r="K248" i="33"/>
  <c r="I189" i="33"/>
  <c r="H339" i="33"/>
  <c r="G192" i="33"/>
  <c r="G318" i="33"/>
  <c r="H174" i="33"/>
  <c r="K234" i="33"/>
  <c r="K169" i="33"/>
  <c r="F193" i="33"/>
  <c r="H160" i="33"/>
  <c r="H239" i="33"/>
  <c r="F208" i="33"/>
  <c r="G304" i="33"/>
  <c r="I201" i="33"/>
  <c r="G162" i="33"/>
  <c r="I143" i="33"/>
  <c r="H181" i="33"/>
  <c r="G138" i="33"/>
  <c r="J203" i="33"/>
  <c r="I209" i="33"/>
  <c r="B138" i="33"/>
  <c r="I193" i="33"/>
  <c r="J240" i="33"/>
  <c r="D300" i="33"/>
  <c r="C343" i="33"/>
  <c r="B357" i="33"/>
  <c r="B353" i="33"/>
  <c r="E355" i="33"/>
  <c r="D351" i="33"/>
  <c r="B208" i="33"/>
  <c r="B349" i="33"/>
  <c r="J343" i="33"/>
  <c r="F278" i="33"/>
  <c r="G270" i="33"/>
  <c r="L280" i="33"/>
  <c r="F292" i="33"/>
  <c r="H258" i="33"/>
  <c r="F293" i="33"/>
  <c r="B171" i="33"/>
  <c r="G254" i="33"/>
  <c r="D181" i="33"/>
  <c r="J300" i="33"/>
  <c r="B254" i="33"/>
  <c r="K204" i="33"/>
  <c r="J190" i="33"/>
  <c r="G317" i="33"/>
  <c r="K340" i="33"/>
  <c r="E278" i="33"/>
  <c r="H338" i="33"/>
  <c r="F188" i="33"/>
  <c r="E238" i="33"/>
  <c r="B326" i="33"/>
  <c r="J205" i="33"/>
  <c r="I274" i="33"/>
  <c r="L298" i="33"/>
  <c r="L318" i="33"/>
  <c r="D196" i="33"/>
  <c r="E319" i="33"/>
  <c r="D327" i="33"/>
  <c r="I281" i="33"/>
  <c r="F166" i="33"/>
  <c r="H157" i="33"/>
  <c r="G257" i="33"/>
  <c r="F300" i="33"/>
  <c r="I208" i="33"/>
  <c r="K255" i="33"/>
  <c r="B293" i="33"/>
  <c r="K206" i="33"/>
  <c r="F160" i="33"/>
  <c r="I166" i="33"/>
  <c r="I171" i="33"/>
  <c r="B309" i="33"/>
  <c r="J241" i="33"/>
  <c r="I160" i="33"/>
  <c r="B161" i="33"/>
  <c r="E145" i="33"/>
  <c r="H213" i="33"/>
  <c r="G161" i="33"/>
  <c r="G164" i="33"/>
  <c r="F287" i="33"/>
  <c r="E285" i="33"/>
  <c r="F170" i="33"/>
  <c r="D297" i="33"/>
  <c r="G313" i="33"/>
  <c r="F317" i="33"/>
  <c r="L235" i="33"/>
  <c r="J333" i="33"/>
  <c r="J212" i="33"/>
  <c r="J189" i="33"/>
  <c r="J144" i="33"/>
  <c r="G145" i="33"/>
  <c r="H154" i="33"/>
  <c r="L149" i="33"/>
  <c r="I153" i="33"/>
  <c r="J151" i="33"/>
  <c r="D281" i="33"/>
  <c r="C351" i="33"/>
  <c r="K342" i="33"/>
  <c r="F176" i="33"/>
  <c r="F216" i="33"/>
  <c r="K249" i="33"/>
  <c r="K320" i="33"/>
  <c r="F209" i="33"/>
  <c r="B284" i="33"/>
  <c r="B245" i="33"/>
  <c r="B202" i="33"/>
  <c r="J319" i="33"/>
  <c r="F275" i="33"/>
  <c r="I320" i="33"/>
  <c r="K192" i="33"/>
  <c r="J154" i="33"/>
  <c r="C205" i="33"/>
  <c r="H253" i="33"/>
  <c r="H138" i="33"/>
  <c r="E256" i="33"/>
  <c r="G333" i="33"/>
  <c r="B196" i="33"/>
  <c r="C330" i="33"/>
  <c r="B212" i="33"/>
  <c r="C232" i="33"/>
  <c r="D254" i="33"/>
  <c r="F261" i="33"/>
  <c r="J165" i="33"/>
  <c r="J211" i="33"/>
  <c r="I262" i="33"/>
  <c r="D232" i="33"/>
  <c r="C167" i="33"/>
  <c r="B223" i="33"/>
  <c r="K336" i="33"/>
  <c r="G324" i="33"/>
  <c r="E151" i="33"/>
  <c r="C249" i="33"/>
  <c r="D138" i="33"/>
  <c r="C293" i="33"/>
  <c r="C262" i="33"/>
  <c r="J146" i="33"/>
  <c r="C191" i="33"/>
  <c r="J210" i="33"/>
  <c r="J251" i="33"/>
  <c r="F186" i="33"/>
  <c r="I315" i="33"/>
  <c r="L176" i="33"/>
  <c r="B191" i="33"/>
  <c r="H217" i="33"/>
  <c r="G204" i="33"/>
  <c r="H203" i="33"/>
  <c r="E252" i="33"/>
  <c r="E213" i="33"/>
  <c r="C143" i="33"/>
  <c r="L258" i="33"/>
  <c r="F329" i="33"/>
  <c r="E201" i="33"/>
  <c r="I340" i="33"/>
  <c r="H165" i="33"/>
  <c r="C148" i="33"/>
  <c r="L148" i="33"/>
  <c r="D165" i="33"/>
  <c r="J192" i="33"/>
  <c r="K205" i="33"/>
  <c r="I187" i="33"/>
  <c r="L205" i="33"/>
  <c r="E166" i="33"/>
  <c r="J139" i="33"/>
  <c r="K343" i="33"/>
  <c r="J357" i="33"/>
  <c r="D251" i="33"/>
  <c r="I344" i="33"/>
  <c r="K357" i="33"/>
  <c r="E174" i="33"/>
  <c r="B355" i="33"/>
  <c r="K346" i="33"/>
  <c r="F231" i="33"/>
  <c r="I314" i="33"/>
  <c r="I298" i="33"/>
  <c r="J221" i="33"/>
  <c r="D197" i="33"/>
  <c r="B311" i="33"/>
  <c r="G323" i="33"/>
  <c r="C196" i="33"/>
  <c r="L154" i="33"/>
  <c r="K304" i="33"/>
  <c r="F153" i="33"/>
  <c r="I141" i="33"/>
  <c r="B199" i="33"/>
  <c r="J185" i="33"/>
  <c r="H236" i="33"/>
  <c r="B317" i="33"/>
  <c r="K298" i="33"/>
  <c r="K266" i="33"/>
  <c r="K226" i="33"/>
  <c r="E229" i="33"/>
  <c r="D257" i="33"/>
  <c r="J170" i="33"/>
  <c r="H306" i="33"/>
  <c r="C194" i="33"/>
  <c r="E304" i="33"/>
  <c r="G196" i="33"/>
  <c r="D335" i="33"/>
  <c r="I140" i="33"/>
  <c r="D213" i="33"/>
  <c r="B210" i="33"/>
  <c r="H349" i="33"/>
  <c r="J348" i="33"/>
  <c r="F241" i="33"/>
  <c r="J244" i="33"/>
  <c r="D245" i="33"/>
  <c r="K275" i="33"/>
  <c r="C284" i="33"/>
  <c r="B183" i="33"/>
  <c r="K212" i="33"/>
  <c r="E170" i="33"/>
  <c r="L172" i="33"/>
  <c r="H280" i="33"/>
  <c r="H197" i="33"/>
  <c r="L300" i="33"/>
  <c r="I296" i="33"/>
  <c r="J219" i="33"/>
  <c r="C338" i="33"/>
  <c r="L190" i="33"/>
  <c r="K268" i="33"/>
  <c r="K247" i="33"/>
  <c r="C276" i="33"/>
  <c r="D321" i="33"/>
  <c r="G142" i="33"/>
  <c r="G285" i="33"/>
  <c r="F182" i="33"/>
  <c r="C141" i="33"/>
  <c r="G141" i="33"/>
  <c r="B220" i="33"/>
  <c r="K151" i="33"/>
  <c r="B338" i="33"/>
  <c r="G287" i="33"/>
  <c r="J152" i="33"/>
  <c r="E202" i="33"/>
  <c r="D164" i="33"/>
  <c r="G194" i="33"/>
  <c r="B153" i="33"/>
  <c r="I183" i="33"/>
  <c r="J262" i="33"/>
  <c r="C257" i="33"/>
  <c r="C329" i="33"/>
  <c r="L155" i="33"/>
  <c r="F283" i="33"/>
  <c r="E224" i="33"/>
  <c r="D240" i="33"/>
  <c r="B195" i="33"/>
  <c r="I225" i="33"/>
  <c r="G327" i="33"/>
  <c r="F195" i="33"/>
  <c r="F277" i="33"/>
  <c r="D269" i="33"/>
  <c r="E215" i="33"/>
  <c r="C208" i="33"/>
  <c r="F141" i="33"/>
  <c r="F340" i="33"/>
  <c r="F339" i="33"/>
  <c r="G171" i="33"/>
  <c r="J164" i="33"/>
  <c r="F162" i="33"/>
  <c r="G342" i="33"/>
  <c r="D295" i="33"/>
  <c r="E239" i="33"/>
  <c r="E226" i="33"/>
  <c r="E333" i="33"/>
  <c r="L276" i="33"/>
  <c r="I280" i="33"/>
  <c r="K150" i="33"/>
  <c r="J225" i="33"/>
  <c r="J200" i="33"/>
  <c r="J155" i="33"/>
  <c r="K250" i="33"/>
  <c r="C306" i="33"/>
  <c r="L218" i="33"/>
  <c r="F149" i="33"/>
  <c r="H162" i="33"/>
  <c r="G296" i="33"/>
  <c r="L328" i="33"/>
  <c r="G198" i="33"/>
  <c r="I234" i="33"/>
  <c r="C311" i="33"/>
  <c r="D314" i="33"/>
  <c r="J282" i="33"/>
  <c r="B221" i="33"/>
  <c r="I245" i="33"/>
  <c r="J187" i="33"/>
  <c r="J143" i="33"/>
  <c r="L246" i="33"/>
  <c r="C164" i="33"/>
  <c r="I221" i="33"/>
  <c r="K194" i="33"/>
  <c r="G306" i="33"/>
  <c r="G286" i="33"/>
  <c r="H175" i="33"/>
  <c r="E162" i="33"/>
  <c r="D278" i="33"/>
  <c r="I258" i="33"/>
  <c r="L264" i="33"/>
  <c r="I174" i="33"/>
  <c r="F171" i="33"/>
  <c r="I182" i="33"/>
  <c r="B189" i="33"/>
  <c r="K143" i="33"/>
  <c r="C297" i="33"/>
  <c r="K221" i="33"/>
  <c r="I191" i="33"/>
  <c r="G240" i="33"/>
  <c r="H187" i="33"/>
  <c r="H305" i="33"/>
  <c r="K254" i="33"/>
  <c r="B163" i="33"/>
  <c r="J264" i="33"/>
  <c r="K235" i="33"/>
  <c r="K337" i="33"/>
  <c r="L188" i="33"/>
  <c r="L341" i="33"/>
  <c r="F327" i="33"/>
  <c r="L164" i="33"/>
  <c r="E141" i="33"/>
  <c r="F190" i="33"/>
  <c r="H207" i="33"/>
  <c r="H205" i="33"/>
  <c r="C177" i="33"/>
  <c r="L211" i="33"/>
  <c r="J213" i="33"/>
  <c r="H348" i="33"/>
  <c r="E344" i="33"/>
  <c r="F349" i="33"/>
  <c r="B291" i="33"/>
  <c r="I303" i="33"/>
  <c r="K356" i="33"/>
  <c r="J347" i="33"/>
  <c r="G345" i="33"/>
  <c r="B294" i="33"/>
  <c r="D144" i="33"/>
  <c r="D266" i="33"/>
  <c r="I196" i="33"/>
  <c r="J226" i="33"/>
  <c r="E211" i="33"/>
  <c r="B200" i="33"/>
  <c r="F227" i="33"/>
  <c r="G150" i="33"/>
  <c r="H172" i="33"/>
  <c r="C278" i="33"/>
  <c r="C160" i="33"/>
  <c r="F211" i="33"/>
  <c r="J172" i="33"/>
  <c r="F203" i="33"/>
  <c r="L204" i="33"/>
  <c r="G215" i="33"/>
  <c r="B197" i="33"/>
  <c r="D248" i="33"/>
  <c r="J234" i="33"/>
  <c r="J320" i="33"/>
  <c r="F290" i="33"/>
  <c r="L309" i="33"/>
  <c r="H221" i="33"/>
  <c r="G236" i="33"/>
  <c r="L289" i="33"/>
  <c r="C163" i="33"/>
  <c r="G168" i="33"/>
  <c r="H332" i="33"/>
  <c r="C210" i="33"/>
  <c r="K187" i="33"/>
  <c r="H194" i="33"/>
  <c r="D199" i="33"/>
  <c r="I157" i="33"/>
  <c r="D349" i="33"/>
  <c r="I297" i="33"/>
  <c r="L306" i="33"/>
  <c r="I238" i="33"/>
  <c r="H159" i="33"/>
  <c r="C175" i="33"/>
  <c r="K158" i="33"/>
  <c r="E334" i="33"/>
  <c r="K193" i="33"/>
  <c r="E251" i="33"/>
  <c r="K302" i="33"/>
  <c r="E317" i="33"/>
  <c r="C162" i="33"/>
  <c r="D204" i="33"/>
  <c r="J284" i="33"/>
  <c r="H290" i="33"/>
  <c r="H156" i="33"/>
  <c r="I195" i="33"/>
  <c r="E152" i="33"/>
  <c r="L184" i="33"/>
  <c r="I311" i="33"/>
  <c r="K319" i="33"/>
  <c r="B303" i="33"/>
  <c r="G159" i="33"/>
  <c r="G273" i="33"/>
  <c r="D167" i="33"/>
  <c r="H277" i="33"/>
  <c r="C303" i="33"/>
  <c r="G274" i="33"/>
  <c r="I138" i="33"/>
  <c r="B139" i="33"/>
  <c r="K147" i="33"/>
  <c r="K273" i="33"/>
  <c r="H350" i="33"/>
  <c r="D353" i="33"/>
  <c r="E349" i="33"/>
  <c r="C234" i="33"/>
  <c r="B300" i="33"/>
  <c r="H247" i="33"/>
  <c r="H209" i="33"/>
  <c r="D298" i="33"/>
  <c r="E169" i="33"/>
  <c r="J307" i="33"/>
  <c r="K260" i="33"/>
  <c r="B150" i="33"/>
  <c r="J297" i="33"/>
  <c r="G291" i="33"/>
  <c r="K262" i="33"/>
  <c r="K274" i="33"/>
  <c r="H225" i="33"/>
  <c r="L275" i="33"/>
  <c r="B173" i="33"/>
  <c r="D340" i="33"/>
  <c r="D339" i="33"/>
  <c r="C178" i="33"/>
  <c r="C201" i="33"/>
  <c r="B232" i="33"/>
  <c r="L279" i="33"/>
  <c r="B165" i="33"/>
  <c r="H318" i="33"/>
  <c r="J186" i="33"/>
  <c r="B167" i="33"/>
  <c r="C145" i="33"/>
  <c r="C158" i="33"/>
  <c r="I181" i="33"/>
  <c r="D296" i="33"/>
  <c r="F173" i="33"/>
  <c r="I329" i="33"/>
  <c r="K331" i="33"/>
  <c r="F297" i="33"/>
  <c r="G202" i="33"/>
  <c r="B172" i="33"/>
  <c r="J287" i="33"/>
  <c r="E164" i="33"/>
  <c r="G205" i="33"/>
  <c r="K308" i="33"/>
  <c r="K161" i="33"/>
  <c r="K280" i="33"/>
  <c r="I232" i="33"/>
  <c r="H226" i="33"/>
  <c r="I241" i="33"/>
  <c r="J279" i="33"/>
  <c r="I253" i="33"/>
  <c r="F335" i="33"/>
  <c r="L248" i="33"/>
  <c r="L175" i="33"/>
  <c r="I206" i="33"/>
  <c r="G178" i="33"/>
  <c r="D292" i="33"/>
  <c r="G263" i="33"/>
  <c r="H177" i="33"/>
  <c r="B154" i="33"/>
  <c r="B164" i="33"/>
  <c r="K345" i="33"/>
  <c r="C346" i="33"/>
  <c r="K350" i="33"/>
  <c r="L227" i="33"/>
  <c r="F191" i="33"/>
  <c r="K141" i="33"/>
  <c r="K252" i="33"/>
  <c r="D233" i="33"/>
  <c r="C241" i="33"/>
  <c r="I226" i="33"/>
  <c r="F140" i="33"/>
  <c r="H266" i="33"/>
  <c r="E171" i="33"/>
  <c r="J288" i="33"/>
  <c r="L292" i="33"/>
  <c r="G181" i="33"/>
  <c r="J324" i="33"/>
  <c r="G302" i="33"/>
  <c r="G172" i="33"/>
  <c r="G189" i="33"/>
  <c r="B142" i="33"/>
  <c r="L200" i="33"/>
  <c r="K188" i="33"/>
  <c r="C322" i="33"/>
  <c r="G284" i="33"/>
  <c r="E261" i="33"/>
  <c r="J315" i="33"/>
  <c r="J232" i="33"/>
  <c r="C165" i="33"/>
  <c r="G153" i="33"/>
  <c r="E296" i="33"/>
  <c r="I325" i="33"/>
  <c r="K182" i="33"/>
  <c r="H257" i="33"/>
  <c r="F323" i="33"/>
  <c r="F196" i="33"/>
  <c r="L265" i="33"/>
  <c r="L169" i="33"/>
  <c r="K195" i="33"/>
  <c r="H140" i="33"/>
  <c r="I356" i="33"/>
  <c r="F345" i="33"/>
  <c r="E275" i="33"/>
  <c r="E175" i="33"/>
  <c r="C183" i="33"/>
  <c r="C281" i="33"/>
  <c r="H248" i="33"/>
  <c r="I287" i="33"/>
  <c r="D148" i="33"/>
  <c r="D243" i="33"/>
  <c r="C341" i="33"/>
  <c r="D235" i="33"/>
  <c r="F260" i="33"/>
  <c r="E203" i="33"/>
  <c r="G276" i="33"/>
  <c r="C215" i="33"/>
  <c r="B182" i="33"/>
  <c r="C139" i="33"/>
  <c r="I180" i="33"/>
  <c r="J207" i="33"/>
  <c r="H223" i="33"/>
  <c r="I347" i="33"/>
  <c r="F344" i="33"/>
  <c r="K222" i="33"/>
  <c r="H263" i="33"/>
  <c r="E140" i="33"/>
  <c r="H276" i="33"/>
  <c r="F280" i="33"/>
  <c r="H164" i="33"/>
  <c r="I224" i="33"/>
  <c r="D189" i="33"/>
  <c r="I237" i="33"/>
  <c r="D212" i="33"/>
  <c r="I227" i="33"/>
  <c r="H241" i="33"/>
  <c r="K213" i="33"/>
  <c r="E168" i="33"/>
  <c r="L168" i="33"/>
  <c r="F206" i="33"/>
  <c r="H142" i="33"/>
  <c r="G344" i="33"/>
  <c r="C342" i="33"/>
  <c r="E255" i="33"/>
  <c r="H255" i="33"/>
  <c r="G245" i="33"/>
  <c r="B201" i="33"/>
  <c r="C337" i="33"/>
  <c r="D145" i="33"/>
  <c r="G210" i="33"/>
  <c r="B321" i="33"/>
  <c r="B192" i="33"/>
  <c r="D202" i="33"/>
  <c r="C231" i="33"/>
  <c r="D222" i="33"/>
  <c r="E303" i="33"/>
  <c r="G260" i="33"/>
  <c r="C266" i="33"/>
  <c r="C206" i="33"/>
  <c r="G147" i="33"/>
  <c r="I162" i="33"/>
  <c r="L195" i="33"/>
  <c r="H345" i="33"/>
  <c r="E313" i="33"/>
  <c r="C225" i="33"/>
  <c r="E309" i="33"/>
  <c r="L163" i="33"/>
  <c r="C219" i="33"/>
  <c r="L141" i="33"/>
  <c r="C189" i="33"/>
  <c r="I218" i="33"/>
  <c r="H183" i="33"/>
  <c r="C312" i="33"/>
  <c r="F247" i="33"/>
  <c r="I317" i="33"/>
  <c r="D177" i="33"/>
  <c r="K140" i="33"/>
  <c r="D307" i="33"/>
  <c r="E210" i="33"/>
  <c r="E155" i="33"/>
  <c r="H250" i="33"/>
  <c r="L257" i="33"/>
  <c r="D178" i="33"/>
  <c r="H201" i="33"/>
  <c r="K165" i="33"/>
  <c r="E142" i="33"/>
  <c r="H346" i="33"/>
  <c r="I342" i="33"/>
  <c r="B277" i="33"/>
  <c r="J148" i="33"/>
  <c r="B238" i="33"/>
  <c r="B281" i="33"/>
  <c r="E270" i="33"/>
  <c r="E194" i="33"/>
  <c r="D285" i="33"/>
  <c r="L239" i="33"/>
  <c r="L166" i="33"/>
  <c r="D219" i="33"/>
  <c r="K244" i="33"/>
  <c r="C174" i="33"/>
  <c r="G182" i="33"/>
  <c r="G214" i="33"/>
  <c r="G176" i="33"/>
  <c r="E209" i="33"/>
  <c r="G170" i="33"/>
  <c r="D141" i="33"/>
  <c r="E187" i="33"/>
  <c r="C287" i="33"/>
  <c r="I343" i="33"/>
  <c r="K285" i="33"/>
  <c r="H206" i="33"/>
  <c r="I246" i="33"/>
  <c r="K223" i="33"/>
  <c r="C195" i="33"/>
  <c r="C304" i="33"/>
  <c r="L244" i="33"/>
  <c r="D311" i="33"/>
  <c r="C236" i="33"/>
  <c r="J339" i="33"/>
  <c r="D237" i="33"/>
  <c r="B314" i="33"/>
  <c r="E320" i="33"/>
  <c r="H330" i="33"/>
  <c r="G329" i="33"/>
  <c r="G188" i="33"/>
  <c r="I175" i="33"/>
  <c r="J176" i="33"/>
  <c r="K159" i="33"/>
  <c r="L342" i="33"/>
  <c r="C358" i="33"/>
  <c r="G283" i="33"/>
  <c r="H319" i="33"/>
  <c r="E282" i="33"/>
  <c r="E198" i="33"/>
  <c r="C156" i="33"/>
  <c r="G310" i="33"/>
  <c r="K284" i="33"/>
  <c r="I185" i="33"/>
  <c r="G320" i="33"/>
  <c r="K315" i="33"/>
  <c r="F180" i="33"/>
  <c r="B190" i="33"/>
  <c r="L159" i="33"/>
  <c r="B263" i="33"/>
  <c r="I230" i="33"/>
  <c r="H267" i="33"/>
  <c r="D200" i="33"/>
  <c r="E159" i="33"/>
  <c r="I212" i="33"/>
  <c r="J183" i="33"/>
  <c r="K174" i="33"/>
  <c r="F172" i="33"/>
  <c r="I284" i="33"/>
  <c r="I337" i="33"/>
  <c r="D187" i="33"/>
  <c r="L337" i="33"/>
  <c r="E190" i="33"/>
  <c r="F268" i="33"/>
  <c r="C286" i="33"/>
  <c r="G328" i="33"/>
  <c r="D280" i="33"/>
  <c r="B335" i="33"/>
  <c r="I255" i="33"/>
  <c r="J313" i="33"/>
  <c r="L207" i="33"/>
  <c r="J233" i="33"/>
  <c r="E160" i="33"/>
  <c r="F307" i="33"/>
  <c r="I264" i="33"/>
  <c r="H149" i="33"/>
  <c r="I198" i="33"/>
  <c r="H272" i="33"/>
  <c r="K160" i="33"/>
  <c r="C331" i="33"/>
  <c r="D183" i="33"/>
  <c r="B337" i="33"/>
  <c r="L220" i="33"/>
  <c r="K245" i="33"/>
  <c r="K149" i="33"/>
  <c r="D344" i="33"/>
  <c r="K263" i="33"/>
  <c r="B229" i="33"/>
  <c r="G340" i="33"/>
  <c r="F298" i="33"/>
  <c r="D216" i="33"/>
  <c r="F269" i="33"/>
  <c r="I220" i="33"/>
  <c r="C308" i="33"/>
  <c r="F144" i="33"/>
  <c r="I302" i="33"/>
  <c r="G315" i="33"/>
  <c r="F184" i="33"/>
  <c r="E351" i="33"/>
  <c r="C142" i="33"/>
  <c r="J168" i="33"/>
  <c r="I192" i="33"/>
  <c r="F308" i="33"/>
  <c r="G275" i="33"/>
  <c r="E183" i="33"/>
  <c r="E341" i="33"/>
  <c r="D153" i="33"/>
  <c r="F354" i="33"/>
  <c r="D163" i="33"/>
  <c r="I257" i="33"/>
  <c r="H287" i="33"/>
  <c r="E277" i="33"/>
  <c r="D154" i="33"/>
  <c r="B271" i="33"/>
  <c r="C258" i="33"/>
  <c r="B198" i="33"/>
  <c r="I271" i="33"/>
  <c r="B176" i="33"/>
  <c r="H352" i="33"/>
  <c r="C270" i="33"/>
  <c r="C204" i="33"/>
  <c r="E266" i="33"/>
  <c r="C263" i="33"/>
  <c r="K289" i="33"/>
  <c r="C144" i="33"/>
  <c r="K168" i="33"/>
  <c r="D347" i="33"/>
  <c r="J285" i="33"/>
  <c r="K230" i="33"/>
  <c r="F257" i="33"/>
  <c r="D329" i="33"/>
  <c r="B140" i="33"/>
  <c r="H355" i="33"/>
  <c r="D152" i="33"/>
  <c r="D350" i="33"/>
  <c r="D342" i="33"/>
  <c r="L203" i="33"/>
  <c r="J228" i="33"/>
  <c r="C251" i="33"/>
  <c r="L304" i="33"/>
  <c r="C115" i="33"/>
  <c r="E129" i="33"/>
  <c r="C108" i="33"/>
  <c r="I113" i="33"/>
  <c r="L124" i="33"/>
  <c r="G119" i="33"/>
  <c r="F109" i="33"/>
  <c r="G121" i="33"/>
  <c r="C111" i="33"/>
  <c r="I128" i="33"/>
  <c r="J116" i="33"/>
  <c r="B132" i="33"/>
  <c r="C125" i="33"/>
  <c r="K118" i="33"/>
  <c r="F125" i="33"/>
  <c r="K122" i="33"/>
  <c r="B123" i="33"/>
  <c r="B121" i="33"/>
  <c r="D130" i="33"/>
  <c r="K120" i="33"/>
  <c r="E119" i="33"/>
  <c r="F137" i="33"/>
  <c r="G118" i="33"/>
  <c r="I125" i="33"/>
  <c r="E114" i="33"/>
  <c r="H122" i="33"/>
  <c r="E127" i="33"/>
  <c r="B119" i="33"/>
  <c r="E117" i="33"/>
  <c r="K123" i="33"/>
  <c r="F135" i="33"/>
  <c r="G125" i="33"/>
  <c r="J135" i="33"/>
  <c r="G132" i="33"/>
  <c r="K136" i="33"/>
  <c r="H111" i="33"/>
  <c r="G129" i="33"/>
  <c r="I119" i="33"/>
  <c r="H131" i="33"/>
  <c r="H129" i="33"/>
  <c r="J125" i="33"/>
  <c r="J119" i="33"/>
  <c r="L126" i="33"/>
  <c r="H125" i="33"/>
  <c r="I129" i="33"/>
  <c r="L129" i="33"/>
  <c r="K119" i="33"/>
  <c r="F111" i="33"/>
  <c r="K131" i="33"/>
  <c r="G108" i="33"/>
  <c r="G123" i="33"/>
  <c r="F119" i="33"/>
  <c r="C121" i="33"/>
  <c r="I114" i="33"/>
  <c r="K108" i="33"/>
  <c r="B127" i="33"/>
  <c r="J117" i="33"/>
  <c r="J136" i="33"/>
  <c r="F129" i="33"/>
  <c r="J131" i="33"/>
  <c r="D116" i="33"/>
  <c r="B133" i="33"/>
  <c r="C131" i="33"/>
  <c r="E137" i="33"/>
  <c r="K133" i="33"/>
  <c r="J126" i="33"/>
  <c r="C124" i="33"/>
  <c r="B111" i="33"/>
  <c r="H113" i="33"/>
  <c r="C113" i="33"/>
  <c r="B117" i="33"/>
  <c r="L117" i="33"/>
  <c r="L125" i="33"/>
  <c r="B120" i="33"/>
  <c r="K116" i="33"/>
  <c r="F136" i="33"/>
  <c r="I134" i="33"/>
  <c r="G114" i="33"/>
  <c r="J129" i="33"/>
  <c r="L113" i="33"/>
  <c r="J112" i="33"/>
  <c r="C133" i="33"/>
  <c r="K112" i="33"/>
  <c r="H130" i="33"/>
  <c r="H136" i="33"/>
  <c r="E135" i="33"/>
  <c r="I115" i="33"/>
  <c r="B137" i="33"/>
  <c r="F108" i="33"/>
  <c r="H119" i="33"/>
  <c r="D133" i="33"/>
  <c r="H133" i="33"/>
  <c r="G133" i="33"/>
  <c r="D135" i="33"/>
  <c r="D117" i="33"/>
  <c r="I127" i="33"/>
  <c r="K134" i="33"/>
  <c r="H117" i="33"/>
  <c r="D109" i="33"/>
  <c r="D112" i="33"/>
  <c r="B130" i="33"/>
  <c r="D124" i="33"/>
  <c r="H135" i="33"/>
  <c r="G127" i="33"/>
  <c r="H132" i="33"/>
  <c r="J120" i="33"/>
  <c r="I117" i="33"/>
  <c r="C120" i="33"/>
  <c r="E109" i="33"/>
  <c r="I135" i="33"/>
  <c r="L121" i="33"/>
  <c r="I123" i="33"/>
  <c r="C110" i="33"/>
  <c r="L136" i="33"/>
  <c r="H126" i="33"/>
  <c r="H115" i="33"/>
  <c r="H116" i="33"/>
  <c r="C132" i="33"/>
  <c r="G115" i="33"/>
  <c r="D123" i="33"/>
  <c r="L127" i="33"/>
  <c r="D119" i="33"/>
  <c r="L118" i="33"/>
  <c r="E108" i="33"/>
  <c r="G136" i="33"/>
  <c r="J133" i="33"/>
  <c r="J109" i="33"/>
  <c r="L109" i="33"/>
  <c r="E131" i="33"/>
  <c r="L114" i="33"/>
  <c r="B116" i="33"/>
  <c r="L110" i="33"/>
  <c r="G124" i="33"/>
  <c r="G113" i="33"/>
  <c r="B134" i="33"/>
  <c r="H114" i="33"/>
  <c r="L123" i="33"/>
  <c r="K128" i="33"/>
  <c r="H110" i="33"/>
  <c r="F122" i="33"/>
  <c r="I122" i="33"/>
  <c r="H134" i="33"/>
  <c r="D122" i="33"/>
  <c r="D111" i="33"/>
  <c r="B110" i="33"/>
  <c r="I137" i="33"/>
  <c r="D126" i="33"/>
  <c r="F116" i="33"/>
  <c r="I110" i="33"/>
  <c r="J127" i="33"/>
  <c r="F121" i="33"/>
  <c r="E113" i="33"/>
  <c r="D128" i="33"/>
  <c r="D113" i="33"/>
  <c r="L120" i="33"/>
  <c r="I132" i="33"/>
  <c r="C118" i="33"/>
  <c r="F124" i="33"/>
  <c r="B124" i="33"/>
  <c r="J118" i="33"/>
  <c r="J130" i="33"/>
  <c r="E136" i="33"/>
  <c r="G109" i="33"/>
  <c r="G120" i="33"/>
  <c r="F131" i="33"/>
  <c r="J115" i="33"/>
  <c r="B128" i="33"/>
  <c r="D129" i="33"/>
  <c r="L112" i="33"/>
  <c r="F114" i="33"/>
  <c r="B114" i="33"/>
  <c r="F110" i="33"/>
  <c r="I136" i="33"/>
  <c r="B109" i="33"/>
  <c r="C127" i="33"/>
  <c r="C123" i="33"/>
  <c r="I131" i="33"/>
  <c r="F130" i="33"/>
  <c r="K117" i="33"/>
  <c r="D127" i="33"/>
  <c r="H118" i="33"/>
  <c r="K137" i="33"/>
  <c r="F133" i="33"/>
  <c r="B136" i="33"/>
  <c r="K125" i="33"/>
  <c r="E120" i="33"/>
  <c r="E115" i="33"/>
  <c r="E134" i="33"/>
  <c r="B118" i="33"/>
  <c r="D114" i="33"/>
  <c r="L130" i="33"/>
  <c r="E111" i="33"/>
  <c r="D110" i="33"/>
  <c r="L122" i="33"/>
  <c r="E116" i="33"/>
  <c r="E118" i="33"/>
  <c r="D131" i="33"/>
  <c r="K111" i="33"/>
  <c r="L133" i="33"/>
  <c r="F132" i="33"/>
  <c r="K115" i="33"/>
  <c r="D120" i="33"/>
  <c r="K114" i="33"/>
  <c r="L134" i="33"/>
  <c r="C137" i="33"/>
  <c r="L135" i="33"/>
  <c r="B113" i="33"/>
  <c r="K127" i="33"/>
  <c r="L119" i="33"/>
  <c r="K135" i="33"/>
  <c r="H120" i="33"/>
  <c r="G117" i="33"/>
  <c r="L132" i="33"/>
  <c r="F118" i="33"/>
  <c r="G134" i="33"/>
  <c r="G130" i="33"/>
  <c r="D108" i="33"/>
  <c r="F120" i="33"/>
  <c r="D115" i="33"/>
  <c r="G110" i="33"/>
  <c r="G126" i="33"/>
  <c r="F134" i="33"/>
  <c r="B126" i="33"/>
  <c r="F127" i="33"/>
  <c r="J110" i="33"/>
  <c r="D118" i="33"/>
  <c r="I118" i="33"/>
  <c r="I108" i="33"/>
  <c r="G122" i="33"/>
  <c r="I124" i="33"/>
  <c r="E123" i="33"/>
  <c r="K109" i="33"/>
  <c r="J124" i="33"/>
  <c r="K132" i="33"/>
  <c r="G111" i="33"/>
  <c r="F126" i="33"/>
  <c r="J137" i="33"/>
  <c r="J121" i="33"/>
  <c r="E132" i="33"/>
  <c r="C130" i="33"/>
  <c r="K110" i="33"/>
  <c r="C122" i="33"/>
  <c r="I126" i="33"/>
  <c r="J132" i="33"/>
  <c r="E112" i="33"/>
  <c r="D121" i="33"/>
  <c r="F115" i="33"/>
  <c r="J122" i="33"/>
  <c r="H121" i="33"/>
  <c r="J123" i="33"/>
  <c r="K121" i="33"/>
  <c r="C134" i="33"/>
  <c r="E128" i="33"/>
  <c r="J128" i="33"/>
  <c r="L137" i="33"/>
  <c r="J108" i="33"/>
  <c r="J114" i="33"/>
  <c r="G116" i="33"/>
  <c r="B135" i="33"/>
  <c r="I111" i="33"/>
  <c r="D132" i="33"/>
  <c r="F113" i="33"/>
  <c r="C114" i="33"/>
  <c r="E122" i="33"/>
  <c r="B131" i="33"/>
  <c r="K130" i="33"/>
  <c r="H127" i="33"/>
  <c r="E121" i="33"/>
  <c r="C128" i="33"/>
  <c r="D134" i="33"/>
  <c r="E126" i="33"/>
  <c r="G135" i="33"/>
  <c r="B115" i="33"/>
  <c r="E125" i="33"/>
  <c r="H123" i="33"/>
  <c r="I133" i="33"/>
  <c r="G112" i="33"/>
  <c r="I116" i="33"/>
  <c r="C112" i="33"/>
  <c r="H109" i="33"/>
  <c r="H137" i="33"/>
  <c r="B122" i="33"/>
  <c r="E133" i="33"/>
  <c r="C126" i="33"/>
  <c r="E130" i="33"/>
  <c r="G137" i="33"/>
  <c r="C109" i="33"/>
  <c r="C116" i="33"/>
  <c r="I130" i="33"/>
  <c r="D137" i="33"/>
  <c r="L128" i="33"/>
  <c r="H128" i="33"/>
  <c r="J113" i="33"/>
  <c r="I109" i="33"/>
  <c r="C129" i="33"/>
  <c r="B108" i="33"/>
  <c r="I112" i="33"/>
  <c r="H112" i="33"/>
  <c r="K129" i="33"/>
  <c r="I120" i="33"/>
  <c r="K126" i="33"/>
  <c r="L131" i="33"/>
  <c r="B125" i="33"/>
  <c r="K113" i="33"/>
  <c r="C119" i="33"/>
  <c r="B112" i="33"/>
  <c r="F128" i="33"/>
  <c r="E110" i="33"/>
  <c r="C136" i="33"/>
  <c r="G128" i="33"/>
  <c r="C135" i="33"/>
  <c r="F112" i="33"/>
  <c r="L116" i="33"/>
  <c r="L115" i="33"/>
  <c r="B129" i="33"/>
  <c r="D125" i="33"/>
  <c r="F123" i="33"/>
  <c r="H124" i="33"/>
  <c r="G131" i="33"/>
  <c r="J134" i="33"/>
  <c r="D136" i="33"/>
  <c r="K124" i="33"/>
  <c r="F117" i="33"/>
  <c r="L108" i="33"/>
  <c r="E124" i="33"/>
  <c r="J111" i="33"/>
  <c r="C117" i="33"/>
  <c r="L111" i="33"/>
  <c r="I121" i="33"/>
  <c r="H108" i="33"/>
  <c r="G2695" i="28"/>
  <c r="G2694" i="28"/>
  <c r="H2694" i="28" s="1"/>
  <c r="E2690" i="28"/>
  <c r="G2690" i="28" s="1"/>
  <c r="G2693" i="28"/>
  <c r="G2691" i="28"/>
  <c r="G2692" i="28"/>
  <c r="D2690" i="28"/>
  <c r="K2713" i="28" s="1"/>
  <c r="L2721" i="28" a="1"/>
  <c r="L2721" i="28" s="1"/>
  <c r="D1362" i="33"/>
  <c r="K1385" i="33" s="1"/>
  <c r="L1393" i="33" a="1"/>
  <c r="L1393" i="33" s="1"/>
  <c r="O1436" i="33"/>
  <c r="P1436" i="33" s="1"/>
  <c r="O1440" i="33"/>
  <c r="P1440" i="33" s="1"/>
  <c r="O1399" i="33"/>
  <c r="P1399" i="33" s="1"/>
  <c r="O1414" i="33"/>
  <c r="P1414" i="33" s="1"/>
  <c r="O1378" i="33"/>
  <c r="P1378" i="33" s="1"/>
  <c r="O1396" i="33"/>
  <c r="P1396" i="33" s="1"/>
  <c r="N1372" i="33"/>
  <c r="O1372" i="33" s="1"/>
  <c r="O1391" i="33"/>
  <c r="P1391" i="33" s="1"/>
  <c r="O1439" i="33"/>
  <c r="P1439" i="33" s="1"/>
  <c r="O1426" i="33"/>
  <c r="P1426" i="33" s="1"/>
  <c r="O1380" i="33"/>
  <c r="P1380" i="33" s="1"/>
  <c r="O1390" i="33"/>
  <c r="P1390" i="33" s="1"/>
  <c r="O1376" i="33"/>
  <c r="P1376" i="33" s="1"/>
  <c r="O1419" i="33"/>
  <c r="P1419" i="33" s="1"/>
  <c r="O1432" i="33"/>
  <c r="P1432" i="33" s="1"/>
  <c r="O1437" i="33"/>
  <c r="P1437" i="33" s="1"/>
  <c r="O1402" i="33"/>
  <c r="P1402" i="33" s="1"/>
  <c r="O1400" i="33"/>
  <c r="P1400" i="33" s="1"/>
  <c r="O1417" i="33"/>
  <c r="P1417" i="33" s="1"/>
  <c r="O1411" i="33"/>
  <c r="P1411" i="33" s="1"/>
  <c r="O1421" i="33"/>
  <c r="P1421" i="33" s="1"/>
  <c r="O1442" i="33"/>
  <c r="P1442" i="33" s="1"/>
  <c r="O1384" i="33"/>
  <c r="P1384" i="33" s="1"/>
  <c r="O1408" i="33"/>
  <c r="P1408" i="33" s="1"/>
  <c r="O1386" i="33"/>
  <c r="P1386" i="33" s="1"/>
  <c r="O1394" i="33"/>
  <c r="P1394" i="33" s="1"/>
  <c r="O1445" i="33"/>
  <c r="P1445" i="33" s="1"/>
  <c r="O1375" i="33"/>
  <c r="P1375" i="33" s="1"/>
  <c r="O1429" i="33"/>
  <c r="P1429" i="33" s="1"/>
  <c r="O1427" i="33"/>
  <c r="P1427" i="33" s="1"/>
  <c r="O1434" i="33"/>
  <c r="P1434" i="33" s="1"/>
  <c r="O1424" i="33"/>
  <c r="P1424" i="33" s="1"/>
  <c r="O1433" i="33"/>
  <c r="P1433" i="33" s="1"/>
  <c r="O1441" i="33"/>
  <c r="P1441" i="33" s="1"/>
  <c r="O1422" i="33"/>
  <c r="P1422" i="33" s="1"/>
  <c r="O1435" i="33"/>
  <c r="P1435" i="33" s="1"/>
  <c r="O1409" i="33"/>
  <c r="P1409" i="33" s="1"/>
  <c r="O1407" i="33"/>
  <c r="P1407" i="33" s="1"/>
  <c r="O1401" i="33"/>
  <c r="P1401" i="33" s="1"/>
  <c r="O1392" i="33"/>
  <c r="P1392" i="33" s="1"/>
  <c r="O1381" i="33"/>
  <c r="P1381" i="33" s="1"/>
  <c r="O1444" i="33"/>
  <c r="P1444" i="33" s="1"/>
  <c r="O1430" i="33"/>
  <c r="P1430" i="33" s="1"/>
  <c r="O1385" i="33"/>
  <c r="P1385" i="33" s="1"/>
  <c r="O1446" i="33"/>
  <c r="P1446" i="33" s="1"/>
  <c r="O1428" i="33"/>
  <c r="P1428" i="33" s="1"/>
  <c r="O1443" i="33"/>
  <c r="P1443" i="33" s="1"/>
  <c r="O1389" i="33"/>
  <c r="P1389" i="33" s="1"/>
  <c r="O1383" i="33"/>
  <c r="P1383" i="33" s="1"/>
  <c r="O1423" i="33"/>
  <c r="P1423" i="33" s="1"/>
  <c r="O1373" i="33"/>
  <c r="P1373" i="33" s="1"/>
  <c r="O1374" i="33"/>
  <c r="P1374" i="33" s="1"/>
  <c r="O1415" i="33"/>
  <c r="P1415" i="33" s="1"/>
  <c r="O1438" i="33"/>
  <c r="P1438" i="33" s="1"/>
  <c r="O1379" i="33"/>
  <c r="P1379" i="33" s="1"/>
  <c r="O1397" i="33"/>
  <c r="P1397" i="33" s="1"/>
  <c r="O1412" i="33"/>
  <c r="P1412" i="33" s="1"/>
  <c r="O1398" i="33"/>
  <c r="P1398" i="33" s="1"/>
  <c r="O1416" i="33"/>
  <c r="P1416" i="33" s="1"/>
  <c r="O1377" i="33"/>
  <c r="P1377" i="33" s="1"/>
  <c r="O1395" i="33"/>
  <c r="P1395" i="33" s="1"/>
  <c r="O1404" i="33"/>
  <c r="P1404" i="33" s="1"/>
  <c r="O1425" i="33"/>
  <c r="P1425" i="33" s="1"/>
  <c r="O1410" i="33"/>
  <c r="P1410" i="33" s="1"/>
  <c r="O1403" i="33"/>
  <c r="P1403" i="33" s="1"/>
  <c r="O1420" i="33"/>
  <c r="P1420" i="33" s="1"/>
  <c r="O1406" i="33"/>
  <c r="P1406" i="33" s="1"/>
  <c r="O1388" i="33"/>
  <c r="P1388" i="33" s="1"/>
  <c r="O1405" i="33"/>
  <c r="P1405" i="33" s="1"/>
  <c r="O1382" i="33"/>
  <c r="P1382" i="33" s="1"/>
  <c r="O1431" i="33"/>
  <c r="P1431" i="33" s="1"/>
  <c r="O1393" i="33"/>
  <c r="P1393" i="33" s="1"/>
  <c r="O1418" i="33"/>
  <c r="P1418" i="33" s="1"/>
  <c r="O1413" i="33"/>
  <c r="P1413" i="33" s="1"/>
  <c r="O1387" i="33"/>
  <c r="P1387" i="33" s="1"/>
  <c r="G1378" i="33"/>
  <c r="G1375" i="33"/>
  <c r="G1364" i="33"/>
  <c r="G1371" i="33"/>
  <c r="G1385" i="33"/>
  <c r="G1370" i="33"/>
  <c r="G1382" i="33"/>
  <c r="G1386" i="33"/>
  <c r="G1373" i="33"/>
  <c r="G1377" i="33"/>
  <c r="G1379" i="33"/>
  <c r="G1376" i="33"/>
  <c r="G1380" i="33"/>
  <c r="G1368" i="33"/>
  <c r="G1366" i="33"/>
  <c r="G1367" i="33"/>
  <c r="G1365" i="33"/>
  <c r="G1383" i="33"/>
  <c r="G1369" i="33"/>
  <c r="G1381" i="33"/>
  <c r="G1372" i="33"/>
  <c r="G1374" i="33"/>
  <c r="G1384" i="33"/>
  <c r="G1363" i="33"/>
  <c r="E1362" i="33"/>
  <c r="G1362" i="33" s="1"/>
  <c r="BB2710" i="28"/>
  <c r="AY2708" i="28"/>
  <c r="I1359" i="28"/>
  <c r="B1361" i="28"/>
  <c r="K1360" i="28"/>
  <c r="K1363" i="28"/>
  <c r="C1365" i="28"/>
  <c r="AY2710" i="28"/>
  <c r="BA2708" i="28"/>
  <c r="I1364" i="28"/>
  <c r="AY2709" i="28"/>
  <c r="K1359" i="28"/>
  <c r="C1364" i="28"/>
  <c r="I1365" i="28"/>
  <c r="F1363" i="28"/>
  <c r="B2075" i="28"/>
  <c r="G1363" i="28"/>
  <c r="L1365" i="28"/>
  <c r="J1360" i="28"/>
  <c r="AZ2709" i="28"/>
  <c r="H1360" i="28"/>
  <c r="F1365" i="28"/>
  <c r="J1365" i="28"/>
  <c r="L1363" i="28"/>
  <c r="BB2708" i="28"/>
  <c r="L1361" i="28"/>
  <c r="K1364" i="28"/>
  <c r="F1361" i="28"/>
  <c r="H1364" i="28"/>
  <c r="D1360" i="28"/>
  <c r="C1359" i="28"/>
  <c r="H1365" i="28"/>
  <c r="E1365" i="28"/>
  <c r="G1360" i="28"/>
  <c r="BA2710" i="28"/>
  <c r="H1361" i="28"/>
  <c r="C1363" i="28"/>
  <c r="K1362" i="28"/>
  <c r="B1365" i="28"/>
  <c r="E1360" i="28"/>
  <c r="C1361" i="28"/>
  <c r="G1361" i="28"/>
  <c r="J1359" i="28"/>
  <c r="J1364" i="28"/>
  <c r="F1362" i="28"/>
  <c r="BC2710" i="28"/>
  <c r="AZ2708" i="28"/>
  <c r="B1360" i="28"/>
  <c r="G1364" i="28"/>
  <c r="K1365" i="28"/>
  <c r="F1360" i="28"/>
  <c r="J1362" i="28"/>
  <c r="I1363" i="28"/>
  <c r="E1361" i="28"/>
  <c r="E1364" i="28"/>
  <c r="BA2711" i="28"/>
  <c r="L1360" i="28"/>
  <c r="L1359" i="28"/>
  <c r="C1362" i="28"/>
  <c r="H1363" i="28"/>
  <c r="E1362" i="28"/>
  <c r="H1359" i="28"/>
  <c r="G1365" i="28"/>
  <c r="J1363" i="28"/>
  <c r="BB2711" i="28"/>
  <c r="C1360" i="28"/>
  <c r="BB2709" i="28"/>
  <c r="I1362" i="28"/>
  <c r="B1362" i="28"/>
  <c r="B1364" i="28"/>
  <c r="J1361" i="28"/>
  <c r="I1361" i="28"/>
  <c r="AZ2711" i="28"/>
  <c r="E1359" i="28"/>
  <c r="B1359" i="28"/>
  <c r="AY2711" i="28"/>
  <c r="BC2711" i="28"/>
  <c r="G1359" i="28"/>
  <c r="F1359" i="28"/>
  <c r="B1363" i="28"/>
  <c r="H1362" i="28"/>
  <c r="G1362" i="28"/>
  <c r="L1362" i="28"/>
  <c r="D1364" i="28"/>
  <c r="BC2708" i="28"/>
  <c r="F1364" i="28"/>
  <c r="D1361" i="28"/>
  <c r="L1364" i="28"/>
  <c r="BC2709" i="28"/>
  <c r="D1365" i="28"/>
  <c r="D1363" i="28"/>
  <c r="D1362" i="28"/>
  <c r="E1363" i="28"/>
  <c r="I1360" i="28"/>
  <c r="AZ2710" i="28"/>
  <c r="BA2709" i="28"/>
  <c r="D1359" i="28"/>
  <c r="K1361" i="28"/>
  <c r="BA2707" i="28"/>
  <c r="AZ2707" i="28"/>
  <c r="AY2707" i="28"/>
  <c r="BC2707" i="28"/>
  <c r="BB2707" i="28"/>
  <c r="O2734" i="28"/>
  <c r="P2734" i="28" s="1"/>
  <c r="O2727" i="28"/>
  <c r="P2727" i="28" s="1"/>
  <c r="O2743" i="28"/>
  <c r="P2743" i="28" s="1"/>
  <c r="O2721" i="28"/>
  <c r="P2721" i="28" s="1"/>
  <c r="O2703" i="28"/>
  <c r="P2703" i="28" s="1"/>
  <c r="O2723" i="28"/>
  <c r="P2723" i="28" s="1"/>
  <c r="O2739" i="28"/>
  <c r="P2739" i="28" s="1"/>
  <c r="O2716" i="28"/>
  <c r="P2716" i="28" s="1"/>
  <c r="O2706" i="28"/>
  <c r="P2706" i="28" s="1"/>
  <c r="O2731" i="28"/>
  <c r="P2731" i="28" s="1"/>
  <c r="O2713" i="28"/>
  <c r="P2713" i="28" s="1"/>
  <c r="O2735" i="28"/>
  <c r="P2735" i="28" s="1"/>
  <c r="O2722" i="28"/>
  <c r="P2722" i="28" s="1"/>
  <c r="O2701" i="28"/>
  <c r="P2701" i="28" s="1"/>
  <c r="O2726" i="28"/>
  <c r="P2726" i="28" s="1"/>
  <c r="O2742" i="28"/>
  <c r="P2742" i="28" s="1"/>
  <c r="O2725" i="28"/>
  <c r="P2725" i="28" s="1"/>
  <c r="O2720" i="28"/>
  <c r="P2720" i="28" s="1"/>
  <c r="O2714" i="28"/>
  <c r="P2714" i="28" s="1"/>
  <c r="O2719" i="28"/>
  <c r="P2719" i="28" s="1"/>
  <c r="O2733" i="28"/>
  <c r="P2733" i="28" s="1"/>
  <c r="O2738" i="28"/>
  <c r="P2738" i="28" s="1"/>
  <c r="O2724" i="28"/>
  <c r="P2724" i="28" s="1"/>
  <c r="N2700" i="28"/>
  <c r="O2744" i="28"/>
  <c r="P2744" i="28" s="1"/>
  <c r="O2715" i="28"/>
  <c r="P2715" i="28" s="1"/>
  <c r="O2718" i="28"/>
  <c r="P2718" i="28" s="1"/>
  <c r="O2708" i="28"/>
  <c r="P2708" i="28" s="1"/>
  <c r="O2707" i="28"/>
  <c r="P2707" i="28" s="1"/>
  <c r="O2737" i="28"/>
  <c r="P2737" i="28" s="1"/>
  <c r="O2702" i="28"/>
  <c r="P2702" i="28" s="1"/>
  <c r="O2732" i="28"/>
  <c r="P2732" i="28" s="1"/>
  <c r="O2712" i="28"/>
  <c r="P2712" i="28" s="1"/>
  <c r="O2704" i="28"/>
  <c r="P2704" i="28" s="1"/>
  <c r="O2729" i="28"/>
  <c r="P2729" i="28" s="1"/>
  <c r="O2717" i="28"/>
  <c r="P2717" i="28" s="1"/>
  <c r="O2728" i="28"/>
  <c r="P2728" i="28" s="1"/>
  <c r="O2710" i="28"/>
  <c r="P2710" i="28" s="1"/>
  <c r="O2730" i="28"/>
  <c r="P2730" i="28" s="1"/>
  <c r="O2709" i="28"/>
  <c r="P2709" i="28" s="1"/>
  <c r="O2740" i="28"/>
  <c r="P2740" i="28" s="1"/>
  <c r="O2711" i="28"/>
  <c r="P2711" i="28" s="1"/>
  <c r="O2705" i="28"/>
  <c r="P2705" i="28" s="1"/>
  <c r="O2736" i="28"/>
  <c r="P2736" i="28" s="1"/>
  <c r="O2741" i="28"/>
  <c r="P2741" i="28" s="1"/>
  <c r="H105" i="33"/>
  <c r="J107" i="33"/>
  <c r="D104" i="33"/>
  <c r="K104" i="33"/>
  <c r="I106" i="33"/>
  <c r="L106" i="33"/>
  <c r="E106" i="33"/>
  <c r="D107" i="33"/>
  <c r="G104" i="33"/>
  <c r="K106" i="33"/>
  <c r="B107" i="33"/>
  <c r="H104" i="33"/>
  <c r="C106" i="33"/>
  <c r="E105" i="33"/>
  <c r="B106" i="33"/>
  <c r="F107" i="33"/>
  <c r="J104" i="33"/>
  <c r="K105" i="33"/>
  <c r="B105" i="33"/>
  <c r="J106" i="33"/>
  <c r="F106" i="33"/>
  <c r="K107" i="33"/>
  <c r="G105" i="33"/>
  <c r="H106" i="33"/>
  <c r="G107" i="33"/>
  <c r="E104" i="33"/>
  <c r="C104" i="33"/>
  <c r="C107" i="33"/>
  <c r="J105" i="33"/>
  <c r="C105" i="33"/>
  <c r="G106" i="33"/>
  <c r="F105" i="33"/>
  <c r="I105" i="33"/>
  <c r="F104" i="33"/>
  <c r="D106" i="33"/>
  <c r="I104" i="33"/>
  <c r="D105" i="33"/>
  <c r="L107" i="33"/>
  <c r="L104" i="33"/>
  <c r="B104" i="33"/>
  <c r="L105" i="33"/>
  <c r="H107" i="33"/>
  <c r="E107" i="33"/>
  <c r="I107" i="33"/>
  <c r="J89" i="33"/>
  <c r="G99" i="33"/>
  <c r="E95" i="33"/>
  <c r="K95" i="33"/>
  <c r="B94" i="33"/>
  <c r="E85" i="33"/>
  <c r="F85" i="33"/>
  <c r="B92" i="33"/>
  <c r="J102" i="33"/>
  <c r="I102" i="33"/>
  <c r="L87" i="33"/>
  <c r="I103" i="33"/>
  <c r="E89" i="33"/>
  <c r="F103" i="33"/>
  <c r="I97" i="33"/>
  <c r="G88" i="33"/>
  <c r="K73" i="33"/>
  <c r="C83" i="33"/>
  <c r="E84" i="33"/>
  <c r="E73" i="33"/>
  <c r="L83" i="33"/>
  <c r="C82" i="33"/>
  <c r="E82" i="33"/>
  <c r="D79" i="33"/>
  <c r="D81" i="33"/>
  <c r="I96" i="33"/>
  <c r="F92" i="33"/>
  <c r="D88" i="33"/>
  <c r="C102" i="33"/>
  <c r="L86" i="33"/>
  <c r="G91" i="33"/>
  <c r="F97" i="33"/>
  <c r="D98" i="33"/>
  <c r="E93" i="33"/>
  <c r="E96" i="33"/>
  <c r="J94" i="33"/>
  <c r="L98" i="33"/>
  <c r="J95" i="33"/>
  <c r="H100" i="33"/>
  <c r="C98" i="33"/>
  <c r="E94" i="33"/>
  <c r="I93" i="33"/>
  <c r="J83" i="33"/>
  <c r="H82" i="33"/>
  <c r="D80" i="33"/>
  <c r="D73" i="33"/>
  <c r="J74" i="33"/>
  <c r="L77" i="33"/>
  <c r="H84" i="33"/>
  <c r="E74" i="33"/>
  <c r="G79" i="33"/>
  <c r="K96" i="33"/>
  <c r="F98" i="33"/>
  <c r="C94" i="33"/>
  <c r="E92" i="33"/>
  <c r="E86" i="33"/>
  <c r="G100" i="33"/>
  <c r="J101" i="33"/>
  <c r="D90" i="33"/>
  <c r="K91" i="33"/>
  <c r="I86" i="33"/>
  <c r="L95" i="33"/>
  <c r="L100" i="33"/>
  <c r="L89" i="33"/>
  <c r="J99" i="33"/>
  <c r="D101" i="33"/>
  <c r="B103" i="33"/>
  <c r="G103" i="33"/>
  <c r="I83" i="33"/>
  <c r="J82" i="33"/>
  <c r="F80" i="33"/>
  <c r="E77" i="33"/>
  <c r="H80" i="33"/>
  <c r="B81" i="33"/>
  <c r="K74" i="33"/>
  <c r="H73" i="33"/>
  <c r="B79" i="33"/>
  <c r="L94" i="33"/>
  <c r="E97" i="33"/>
  <c r="E90" i="33"/>
  <c r="H94" i="33"/>
  <c r="I99" i="33"/>
  <c r="D89" i="33"/>
  <c r="H88" i="33"/>
  <c r="G85" i="33"/>
  <c r="G101" i="33"/>
  <c r="E99" i="33"/>
  <c r="F96" i="33"/>
  <c r="G90" i="33"/>
  <c r="J96" i="33"/>
  <c r="G97" i="33"/>
  <c r="D85" i="33"/>
  <c r="B86" i="33"/>
  <c r="F76" i="33"/>
  <c r="F78" i="33"/>
  <c r="I75" i="33"/>
  <c r="D75" i="33"/>
  <c r="F79" i="33"/>
  <c r="E78" i="33"/>
  <c r="B82" i="33"/>
  <c r="K78" i="33"/>
  <c r="L74" i="33"/>
  <c r="I94" i="33"/>
  <c r="K102" i="33"/>
  <c r="F88" i="33"/>
  <c r="C101" i="33"/>
  <c r="J93" i="33"/>
  <c r="F87" i="33"/>
  <c r="F101" i="33"/>
  <c r="E101" i="33"/>
  <c r="H98" i="33"/>
  <c r="E88" i="33"/>
  <c r="J85" i="33"/>
  <c r="F94" i="33"/>
  <c r="C79" i="33"/>
  <c r="C78" i="33"/>
  <c r="J78" i="33"/>
  <c r="H78" i="33"/>
  <c r="J80" i="33"/>
  <c r="K75" i="33"/>
  <c r="E75" i="33"/>
  <c r="B76" i="33"/>
  <c r="F84" i="33"/>
  <c r="K86" i="33"/>
  <c r="F95" i="33"/>
  <c r="D94" i="33"/>
  <c r="H99" i="33"/>
  <c r="G98" i="33"/>
  <c r="H96" i="33"/>
  <c r="H102" i="33"/>
  <c r="I87" i="33"/>
  <c r="F86" i="33"/>
  <c r="D95" i="33"/>
  <c r="B100" i="33"/>
  <c r="B88" i="33"/>
  <c r="I85" i="33"/>
  <c r="H76" i="33"/>
  <c r="F93" i="33"/>
  <c r="H91" i="33"/>
  <c r="I90" i="33"/>
  <c r="D92" i="33"/>
  <c r="H92" i="33"/>
  <c r="I100" i="33"/>
  <c r="G95" i="33"/>
  <c r="I89" i="33"/>
  <c r="B91" i="33"/>
  <c r="K88" i="33"/>
  <c r="B102" i="33"/>
  <c r="D103" i="33"/>
  <c r="F99" i="33"/>
  <c r="C100" i="33"/>
  <c r="L88" i="33"/>
  <c r="C81" i="33"/>
  <c r="I77" i="33"/>
  <c r="B77" i="33"/>
  <c r="K80" i="33"/>
  <c r="C74" i="33"/>
  <c r="D76" i="33"/>
  <c r="C80" i="33"/>
  <c r="D77" i="33"/>
  <c r="J81" i="33"/>
  <c r="I84" i="33"/>
  <c r="J98" i="33"/>
  <c r="I101" i="33"/>
  <c r="H90" i="33"/>
  <c r="L90" i="33"/>
  <c r="G102" i="33"/>
  <c r="C87" i="33"/>
  <c r="D87" i="33"/>
  <c r="G89" i="33"/>
  <c r="B93" i="33"/>
  <c r="I98" i="33"/>
  <c r="E102" i="33"/>
  <c r="G96" i="33"/>
  <c r="E100" i="33"/>
  <c r="F100" i="33"/>
  <c r="B90" i="33"/>
  <c r="L82" i="33"/>
  <c r="I79" i="33"/>
  <c r="H81" i="33"/>
  <c r="L73" i="33"/>
  <c r="K81" i="33"/>
  <c r="L84" i="33"/>
  <c r="L75" i="33"/>
  <c r="H75" i="33"/>
  <c r="E79" i="33"/>
  <c r="L80" i="33"/>
  <c r="E98" i="33"/>
  <c r="L97" i="33"/>
  <c r="B98" i="33"/>
  <c r="D91" i="33"/>
  <c r="B99" i="33"/>
  <c r="H87" i="33"/>
  <c r="C93" i="33"/>
  <c r="J103" i="33"/>
  <c r="L103" i="33"/>
  <c r="G92" i="33"/>
  <c r="F102" i="33"/>
  <c r="B101" i="33"/>
  <c r="K85" i="33"/>
  <c r="D100" i="33"/>
  <c r="B87" i="33"/>
  <c r="B80" i="33"/>
  <c r="F83" i="33"/>
  <c r="F75" i="33"/>
  <c r="I78" i="33"/>
  <c r="B78" i="33"/>
  <c r="K77" i="33"/>
  <c r="J76" i="33"/>
  <c r="F82" i="33"/>
  <c r="C75" i="33"/>
  <c r="B85" i="33"/>
  <c r="C89" i="33"/>
  <c r="E91" i="33"/>
  <c r="L85" i="33"/>
  <c r="C97" i="33"/>
  <c r="L78" i="33"/>
  <c r="H74" i="33"/>
  <c r="I76" i="33"/>
  <c r="J73" i="33"/>
  <c r="D74" i="33"/>
  <c r="G86" i="33"/>
  <c r="L91" i="33"/>
  <c r="H79" i="33"/>
  <c r="C77" i="33"/>
  <c r="G93" i="33"/>
  <c r="K94" i="33"/>
  <c r="D83" i="33"/>
  <c r="H101" i="33"/>
  <c r="D99" i="33"/>
  <c r="B89" i="33"/>
  <c r="L96" i="33"/>
  <c r="C95" i="33"/>
  <c r="B74" i="33"/>
  <c r="E81" i="33"/>
  <c r="G82" i="33"/>
  <c r="C76" i="33"/>
  <c r="C92" i="33"/>
  <c r="F77" i="33"/>
  <c r="I88" i="33"/>
  <c r="K90" i="33"/>
  <c r="C90" i="33"/>
  <c r="H89" i="33"/>
  <c r="K76" i="33"/>
  <c r="K79" i="33"/>
  <c r="F91" i="33"/>
  <c r="K101" i="33"/>
  <c r="B95" i="33"/>
  <c r="L92" i="33"/>
  <c r="H83" i="33"/>
  <c r="J79" i="33"/>
  <c r="C73" i="33"/>
  <c r="L79" i="33"/>
  <c r="L93" i="33"/>
  <c r="E87" i="33"/>
  <c r="K83" i="33"/>
  <c r="J77" i="33"/>
  <c r="B97" i="33"/>
  <c r="D82" i="33"/>
  <c r="F81" i="33"/>
  <c r="J97" i="33"/>
  <c r="C91" i="33"/>
  <c r="E103" i="33"/>
  <c r="I80" i="33"/>
  <c r="K84" i="33"/>
  <c r="D93" i="33"/>
  <c r="H97" i="33"/>
  <c r="L102" i="33"/>
  <c r="H85" i="33"/>
  <c r="C99" i="33"/>
  <c r="G80" i="33"/>
  <c r="D78" i="33"/>
  <c r="I73" i="33"/>
  <c r="G74" i="33"/>
  <c r="K103" i="33"/>
  <c r="G77" i="33"/>
  <c r="B96" i="33"/>
  <c r="K98" i="33"/>
  <c r="K82" i="33"/>
  <c r="J75" i="33"/>
  <c r="I92" i="33"/>
  <c r="C88" i="33"/>
  <c r="J100" i="33"/>
  <c r="K97" i="33"/>
  <c r="F89" i="33"/>
  <c r="D96" i="33"/>
  <c r="I74" i="33"/>
  <c r="E80" i="33"/>
  <c r="B75" i="33"/>
  <c r="J84" i="33"/>
  <c r="F90" i="33"/>
  <c r="D97" i="33"/>
  <c r="K92" i="33"/>
  <c r="D102" i="33"/>
  <c r="B83" i="33"/>
  <c r="K89" i="33"/>
  <c r="C86" i="33"/>
  <c r="C84" i="33"/>
  <c r="B637" i="33"/>
  <c r="I95" i="33"/>
  <c r="H93" i="33"/>
  <c r="D86" i="33"/>
  <c r="H86" i="33"/>
  <c r="E76" i="33"/>
  <c r="D84" i="33"/>
  <c r="H77" i="33"/>
  <c r="G75" i="33"/>
  <c r="K100" i="33"/>
  <c r="L99" i="33"/>
  <c r="I82" i="33"/>
  <c r="K93" i="33"/>
  <c r="C85" i="33"/>
  <c r="J91" i="33"/>
  <c r="J88" i="33"/>
  <c r="G87" i="33"/>
  <c r="J86" i="33"/>
  <c r="I91" i="33"/>
  <c r="K87" i="33"/>
  <c r="F74" i="33"/>
  <c r="G83" i="33"/>
  <c r="G76" i="33"/>
  <c r="I81" i="33"/>
  <c r="H103" i="33"/>
  <c r="C103" i="33"/>
  <c r="J87" i="33"/>
  <c r="H95" i="33"/>
  <c r="B84" i="33"/>
  <c r="G81" i="33"/>
  <c r="G78" i="33"/>
  <c r="F73" i="33"/>
  <c r="J92" i="33"/>
  <c r="K99" i="33"/>
  <c r="L81" i="33"/>
  <c r="G73" i="33"/>
  <c r="C96" i="33"/>
  <c r="J90" i="33"/>
  <c r="L76" i="33"/>
  <c r="E83" i="33"/>
  <c r="L101" i="33"/>
  <c r="G84" i="33"/>
  <c r="G94" i="33"/>
  <c r="H2692" i="28" l="1"/>
  <c r="H1385" i="33"/>
  <c r="H1376" i="33"/>
  <c r="H1379" i="33"/>
  <c r="H1398" i="33"/>
  <c r="H1410" i="33"/>
  <c r="H1424" i="33"/>
  <c r="H1388" i="33"/>
  <c r="H1426" i="33"/>
  <c r="H1420" i="33"/>
  <c r="H1393" i="33"/>
  <c r="H1408" i="33"/>
  <c r="H1405" i="33"/>
  <c r="H1418" i="33"/>
  <c r="H1427" i="33"/>
  <c r="H1430" i="33"/>
  <c r="H1392" i="33"/>
  <c r="H1419" i="33"/>
  <c r="H1396" i="33"/>
  <c r="H1417" i="33"/>
  <c r="H1434" i="33"/>
  <c r="H1402" i="33"/>
  <c r="H1431" i="33"/>
  <c r="H1411" i="33"/>
  <c r="H1413" i="33"/>
  <c r="H1412" i="33"/>
  <c r="H1428" i="33"/>
  <c r="H1421" i="33"/>
  <c r="H1406" i="33"/>
  <c r="H1423" i="33"/>
  <c r="H1400" i="33"/>
  <c r="H1404" i="33"/>
  <c r="H1415" i="33"/>
  <c r="H1435" i="33"/>
  <c r="H1432" i="33"/>
  <c r="H1391" i="33"/>
  <c r="H1429" i="33"/>
  <c r="H1407" i="33"/>
  <c r="H1425" i="33"/>
  <c r="H1403" i="33"/>
  <c r="H1422" i="33"/>
  <c r="H1387" i="33"/>
  <c r="H1389" i="33"/>
  <c r="H1394" i="33"/>
  <c r="H1409" i="33"/>
  <c r="H1399" i="33"/>
  <c r="H1395" i="33"/>
  <c r="H1397" i="33"/>
  <c r="H1433" i="33"/>
  <c r="H1401" i="33"/>
  <c r="H1416" i="33"/>
  <c r="H1390" i="33"/>
  <c r="H1414" i="33"/>
  <c r="H1363" i="33"/>
  <c r="B73" i="33"/>
  <c r="O2700" i="28"/>
  <c r="R2723" i="28" a="1"/>
  <c r="R2723" i="28" s="1"/>
  <c r="S1369" i="33" a="1"/>
  <c r="H1362" i="33"/>
  <c r="H1377" i="33"/>
  <c r="H1384" i="33"/>
  <c r="H1373" i="33"/>
  <c r="H1374" i="33"/>
  <c r="H1386" i="33"/>
  <c r="H1372" i="33"/>
  <c r="H1382" i="33"/>
  <c r="H1380" i="33"/>
  <c r="H1381" i="33"/>
  <c r="H1370" i="33"/>
  <c r="H2691" i="28"/>
  <c r="H1369" i="33"/>
  <c r="H1383" i="33"/>
  <c r="H1371" i="33"/>
  <c r="H2693" i="28"/>
  <c r="H1364" i="33"/>
  <c r="H2690" i="28"/>
  <c r="S2697" i="28" a="1"/>
  <c r="H1365" i="33"/>
  <c r="H1367" i="33"/>
  <c r="H1375" i="33"/>
  <c r="P1372" i="33"/>
  <c r="Q1372" i="33" s="1" a="1"/>
  <c r="R1372" i="33" a="1"/>
  <c r="H1366" i="33"/>
  <c r="H1378" i="33"/>
  <c r="H1368" i="33"/>
  <c r="H2695" i="28"/>
  <c r="L2717" i="28" l="1"/>
  <c r="B26" i="33"/>
  <c r="B27" i="33"/>
  <c r="B25" i="33"/>
  <c r="BB1376" i="33"/>
  <c r="AL20" i="33" s="1"/>
  <c r="BG1380" i="33"/>
  <c r="BD1381" i="33"/>
  <c r="AN25" i="33" s="1"/>
  <c r="AY1383" i="33"/>
  <c r="AI27" i="33" s="1"/>
  <c r="AZ1382" i="33"/>
  <c r="AJ26" i="33" s="1"/>
  <c r="AY1378" i="33"/>
  <c r="AI22" i="33" s="1"/>
  <c r="BH1382" i="33"/>
  <c r="AZ1380" i="33"/>
  <c r="AJ24" i="33" s="1"/>
  <c r="BH1378" i="33"/>
  <c r="BC1378" i="33"/>
  <c r="AM22" i="33" s="1"/>
  <c r="BE1382" i="33"/>
  <c r="AO26" i="33" s="1"/>
  <c r="BA1381" i="33"/>
  <c r="AK25" i="33" s="1"/>
  <c r="AY1382" i="33"/>
  <c r="AI26" i="33" s="1"/>
  <c r="BD1382" i="33"/>
  <c r="AN26" i="33" s="1"/>
  <c r="BF1383" i="33"/>
  <c r="BD1379" i="33"/>
  <c r="AN23" i="33" s="1"/>
  <c r="BG1381" i="33"/>
  <c r="BB1382" i="33"/>
  <c r="AL26" i="33" s="1"/>
  <c r="AY1379" i="33"/>
  <c r="AI23" i="33" s="1"/>
  <c r="BE1381" i="33"/>
  <c r="AO25" i="33" s="1"/>
  <c r="BG1383" i="33"/>
  <c r="BE1380" i="33"/>
  <c r="AO24" i="33" s="1"/>
  <c r="BG1378" i="33"/>
  <c r="AZ1378" i="33"/>
  <c r="AJ22" i="33" s="1"/>
  <c r="BF1378" i="33"/>
  <c r="BE1383" i="33"/>
  <c r="AO27" i="33" s="1"/>
  <c r="BH1381" i="33"/>
  <c r="BF1381" i="33"/>
  <c r="AY1380" i="33"/>
  <c r="AI24" i="33" s="1"/>
  <c r="BB1383" i="33"/>
  <c r="AL27" i="33" s="1"/>
  <c r="BA1383" i="33"/>
  <c r="AK27" i="33" s="1"/>
  <c r="BA1378" i="33"/>
  <c r="AK22" i="33" s="1"/>
  <c r="BB1379" i="33"/>
  <c r="AL23" i="33" s="1"/>
  <c r="BC1381" i="33"/>
  <c r="AM25" i="33" s="1"/>
  <c r="BH1383" i="33"/>
  <c r="AZ1381" i="33"/>
  <c r="AJ25" i="33" s="1"/>
  <c r="AY1381" i="33"/>
  <c r="AI25" i="33" s="1"/>
  <c r="BG1382" i="33"/>
  <c r="BE1378" i="33"/>
  <c r="AO22" i="33" s="1"/>
  <c r="BD1383" i="33"/>
  <c r="AN27" i="33" s="1"/>
  <c r="BH1379" i="33"/>
  <c r="BB1381" i="33"/>
  <c r="AL25" i="33" s="1"/>
  <c r="BC1382" i="33"/>
  <c r="AM26" i="33" s="1"/>
  <c r="BA1380" i="33"/>
  <c r="AK24" i="33" s="1"/>
  <c r="BC1383" i="33"/>
  <c r="AM27" i="33" s="1"/>
  <c r="AZ1379" i="33"/>
  <c r="AJ23" i="33" s="1"/>
  <c r="BC1379" i="33"/>
  <c r="AM23" i="33" s="1"/>
  <c r="BE1379" i="33"/>
  <c r="AO23" i="33" s="1"/>
  <c r="BF1379" i="33"/>
  <c r="BD1378" i="33"/>
  <c r="AN22" i="33" s="1"/>
  <c r="BF1380" i="33"/>
  <c r="BB1378" i="33"/>
  <c r="AL22" i="33" s="1"/>
  <c r="BH1380" i="33"/>
  <c r="BD1380" i="33"/>
  <c r="AN24" i="33" s="1"/>
  <c r="BA1379" i="33"/>
  <c r="AK23" i="33" s="1"/>
  <c r="AZ1383" i="33"/>
  <c r="AJ27" i="33" s="1"/>
  <c r="BG1379" i="33"/>
  <c r="BB1380" i="33"/>
  <c r="AL24" i="33" s="1"/>
  <c r="BC1380" i="33"/>
  <c r="AM24" i="33" s="1"/>
  <c r="BA1382" i="33"/>
  <c r="AK26" i="33" s="1"/>
  <c r="BF1382" i="33"/>
  <c r="BE1375" i="33"/>
  <c r="AO19" i="33" s="1"/>
  <c r="AZ1374" i="33"/>
  <c r="AJ18" i="33" s="1"/>
  <c r="BG1377" i="33"/>
  <c r="AY1376" i="33"/>
  <c r="AI20" i="33" s="1"/>
  <c r="BH1377" i="33"/>
  <c r="BA1375" i="33"/>
  <c r="AK19" i="33" s="1"/>
  <c r="BE1376" i="33"/>
  <c r="AO20" i="33" s="1"/>
  <c r="BF1374" i="33"/>
  <c r="BA1376" i="33"/>
  <c r="AK20" i="33" s="1"/>
  <c r="BD1375" i="33"/>
  <c r="AN19" i="33" s="1"/>
  <c r="BA1377" i="33"/>
  <c r="AK21" i="33" s="1"/>
  <c r="BC1376" i="33"/>
  <c r="AM20" i="33" s="1"/>
  <c r="BD1376" i="33"/>
  <c r="AN20" i="33" s="1"/>
  <c r="BD1374" i="33"/>
  <c r="AN18" i="33" s="1"/>
  <c r="BD1377" i="33"/>
  <c r="AN21" i="33" s="1"/>
  <c r="BA1374" i="33"/>
  <c r="AK18" i="33" s="1"/>
  <c r="AZ1375" i="33"/>
  <c r="AJ19" i="33" s="1"/>
  <c r="BB1377" i="33"/>
  <c r="AL21" i="33" s="1"/>
  <c r="BC1377" i="33"/>
  <c r="AM21" i="33" s="1"/>
  <c r="BF1377" i="33"/>
  <c r="BH1375" i="33"/>
  <c r="BE1377" i="33"/>
  <c r="AO21" i="33" s="1"/>
  <c r="BC1374" i="33"/>
  <c r="AM18" i="33" s="1"/>
  <c r="BF1375" i="33"/>
  <c r="AY1374" i="33"/>
  <c r="AI18" i="33" s="1"/>
  <c r="BB1374" i="33"/>
  <c r="AL18" i="33" s="1"/>
  <c r="BG1374" i="33"/>
  <c r="BG1376" i="33"/>
  <c r="AZ1376" i="33"/>
  <c r="AJ20" i="33" s="1"/>
  <c r="BG1375" i="33"/>
  <c r="BB1375" i="33"/>
  <c r="AL19" i="33" s="1"/>
  <c r="BF1376" i="33"/>
  <c r="BE1374" i="33"/>
  <c r="AO18" i="33" s="1"/>
  <c r="BH1374" i="33"/>
  <c r="BH1376" i="33"/>
  <c r="AY1375" i="33"/>
  <c r="AI19" i="33" s="1"/>
  <c r="BC1375" i="33"/>
  <c r="AM19" i="33" s="1"/>
  <c r="AY1377" i="33"/>
  <c r="AI21" i="33" s="1"/>
  <c r="AZ1377" i="33"/>
  <c r="AJ21" i="33" s="1"/>
  <c r="BB1373" i="33"/>
  <c r="AL17" i="33" s="1"/>
  <c r="BA1373" i="33"/>
  <c r="AK17" i="33" s="1"/>
  <c r="BH1373" i="33"/>
  <c r="BE1373" i="33"/>
  <c r="AO17" i="33" s="1"/>
  <c r="BD1373" i="33"/>
  <c r="AN17" i="33" s="1"/>
  <c r="BF1373" i="33"/>
  <c r="AY1373" i="33"/>
  <c r="AI17" i="33" s="1"/>
  <c r="BC1373" i="33"/>
  <c r="AM17" i="33" s="1"/>
  <c r="Q1372" i="33"/>
  <c r="AZ1373" i="33"/>
  <c r="AJ17" i="33" s="1"/>
  <c r="BG1373" i="33"/>
  <c r="AU1373" i="33"/>
  <c r="AE17" i="33" s="1"/>
  <c r="B17" i="33"/>
  <c r="B19" i="33"/>
  <c r="R1372" i="33"/>
  <c r="B16" i="33" s="1"/>
  <c r="B20" i="33"/>
  <c r="B24" i="33"/>
  <c r="B22" i="33"/>
  <c r="B21" i="33"/>
  <c r="B23" i="33"/>
  <c r="B18" i="33"/>
  <c r="P2700" i="28"/>
  <c r="Q2700" i="28" s="1" a="1"/>
  <c r="R2700" i="28" a="1"/>
  <c r="AW2699" i="28"/>
  <c r="AJ2699" i="28"/>
  <c r="AM2699" i="28"/>
  <c r="Y2699" i="28"/>
  <c r="AO2699" i="28"/>
  <c r="AP2699" i="28"/>
  <c r="AH2699" i="28"/>
  <c r="AE2699" i="28"/>
  <c r="AX2699" i="28"/>
  <c r="X2699" i="28"/>
  <c r="AA2699" i="28"/>
  <c r="Z2699" i="28"/>
  <c r="AF2699" i="28"/>
  <c r="AD2699" i="28"/>
  <c r="AT2699" i="28"/>
  <c r="U2699" i="28"/>
  <c r="S2697" i="28"/>
  <c r="S2699" i="28" s="1"/>
  <c r="AI2699" i="28"/>
  <c r="AG2699" i="28"/>
  <c r="AQ2699" i="28"/>
  <c r="AS2699" i="28"/>
  <c r="AL2699" i="28"/>
  <c r="AK2699" i="28"/>
  <c r="AN2699" i="28"/>
  <c r="W2699" i="28"/>
  <c r="AB2699" i="28"/>
  <c r="V2699" i="28"/>
  <c r="T2699" i="28"/>
  <c r="AR2699" i="28"/>
  <c r="AC2699" i="28"/>
  <c r="AV2699" i="28"/>
  <c r="AU2699" i="28"/>
  <c r="L1389" i="33"/>
  <c r="X1371" i="33"/>
  <c r="S1369" i="33"/>
  <c r="S1371" i="33" s="1"/>
  <c r="AP1371" i="33"/>
  <c r="AP1373" i="33" s="1"/>
  <c r="Z17" i="33" s="1"/>
  <c r="AW1371" i="33"/>
  <c r="Y1371" i="33"/>
  <c r="Y1373" i="33" s="1"/>
  <c r="I17" i="33" s="1"/>
  <c r="U1371" i="33"/>
  <c r="AG1371" i="33"/>
  <c r="AF1371" i="33"/>
  <c r="AI1371" i="33"/>
  <c r="AS1371" i="33"/>
  <c r="AX1371" i="33"/>
  <c r="AX1373" i="33" s="1"/>
  <c r="AH17" i="33" s="1"/>
  <c r="AQ1371" i="33"/>
  <c r="AK1371" i="33"/>
  <c r="AK1373" i="33" s="1"/>
  <c r="U17" i="33" s="1"/>
  <c r="AT1371" i="33"/>
  <c r="AT1373" i="33" s="1"/>
  <c r="AD17" i="33" s="1"/>
  <c r="T1371" i="33"/>
  <c r="AJ1371" i="33"/>
  <c r="AB1371" i="33"/>
  <c r="AB1373" i="33" s="1"/>
  <c r="L17" i="33" s="1"/>
  <c r="AH1371" i="33"/>
  <c r="W1371" i="33"/>
  <c r="W1373" i="33" s="1"/>
  <c r="G17" i="33" s="1"/>
  <c r="AU1371" i="33"/>
  <c r="AL1371" i="33"/>
  <c r="Z1371" i="33"/>
  <c r="AV1371" i="33"/>
  <c r="V1371" i="33"/>
  <c r="AM1371" i="33"/>
  <c r="AC1371" i="33"/>
  <c r="AC1373" i="33" s="1"/>
  <c r="M17" i="33" s="1"/>
  <c r="AO1371" i="33"/>
  <c r="AO1373" i="33" s="1"/>
  <c r="Y17" i="33" s="1"/>
  <c r="AA1371" i="33"/>
  <c r="AA1373" i="33" s="1"/>
  <c r="K17" i="33" s="1"/>
  <c r="AD1371" i="33"/>
  <c r="AD1373" i="33" s="1"/>
  <c r="N17" i="33" s="1"/>
  <c r="AN1371" i="33"/>
  <c r="AE1371" i="33"/>
  <c r="AR1371" i="33"/>
  <c r="BA2706" i="28" l="1"/>
  <c r="BB2702" i="28"/>
  <c r="AZ2705" i="28"/>
  <c r="BA2704" i="28"/>
  <c r="AZ2703" i="28"/>
  <c r="BB2706" i="28"/>
  <c r="BC2702" i="28"/>
  <c r="BC2704" i="28"/>
  <c r="BA2705" i="28"/>
  <c r="BC2705" i="28"/>
  <c r="BA2702" i="28"/>
  <c r="BA2703" i="28"/>
  <c r="AY2702" i="28"/>
  <c r="AZ2702" i="28"/>
  <c r="BC2706" i="28"/>
  <c r="AZ2706" i="28"/>
  <c r="AY2704" i="28"/>
  <c r="AY2705" i="28"/>
  <c r="AZ2704" i="28"/>
  <c r="BB2705" i="28"/>
  <c r="AY2703" i="28"/>
  <c r="AY2706" i="28"/>
  <c r="BB2704" i="28"/>
  <c r="BC2703" i="28"/>
  <c r="BB2703" i="28"/>
  <c r="B25" i="28"/>
  <c r="B19" i="28"/>
  <c r="B21" i="28"/>
  <c r="B17" i="28"/>
  <c r="B22" i="28"/>
  <c r="B20" i="28"/>
  <c r="B24" i="28"/>
  <c r="B18" i="28"/>
  <c r="B26" i="28"/>
  <c r="R2700" i="28"/>
  <c r="B16" i="28" s="1"/>
  <c r="B23" i="28"/>
  <c r="B27" i="28"/>
  <c r="AZ2701" i="28"/>
  <c r="BC2701" i="28"/>
  <c r="AY2701" i="28"/>
  <c r="Q2700" i="28"/>
  <c r="S2700" i="28" s="1"/>
  <c r="C16" i="28" s="1"/>
  <c r="BA2701" i="28"/>
  <c r="BB2701" i="28"/>
  <c r="V1374" i="33"/>
  <c r="F18" i="33" s="1"/>
  <c r="V1377" i="33"/>
  <c r="F21" i="33" s="1"/>
  <c r="V1379" i="33"/>
  <c r="F23" i="33" s="1"/>
  <c r="V1378" i="33"/>
  <c r="F22" i="33" s="1"/>
  <c r="V1380" i="33"/>
  <c r="F24" i="33" s="1"/>
  <c r="V1381" i="33"/>
  <c r="F25" i="33" s="1"/>
  <c r="V1382" i="33"/>
  <c r="F26" i="33" s="1"/>
  <c r="V1383" i="33"/>
  <c r="F27" i="33" s="1"/>
  <c r="V1376" i="33"/>
  <c r="F20" i="33" s="1"/>
  <c r="F15" i="33"/>
  <c r="V1375" i="33"/>
  <c r="F19" i="33" s="1"/>
  <c r="AS1374" i="33"/>
  <c r="AC18" i="33" s="1"/>
  <c r="AS1380" i="33"/>
  <c r="AC24" i="33" s="1"/>
  <c r="AS1382" i="33"/>
  <c r="AC26" i="33" s="1"/>
  <c r="AS1376" i="33"/>
  <c r="AC20" i="33" s="1"/>
  <c r="AS1378" i="33"/>
  <c r="AC22" i="33" s="1"/>
  <c r="AS1381" i="33"/>
  <c r="AC25" i="33" s="1"/>
  <c r="AC15" i="33"/>
  <c r="AS1375" i="33"/>
  <c r="AC19" i="33" s="1"/>
  <c r="AS1379" i="33"/>
  <c r="AC23" i="33" s="1"/>
  <c r="AS1377" i="33"/>
  <c r="AC21" i="33" s="1"/>
  <c r="AS1383" i="33"/>
  <c r="AC27" i="33" s="1"/>
  <c r="AR2710" i="28"/>
  <c r="AR2711" i="28"/>
  <c r="AR2703" i="28"/>
  <c r="AR2700" i="28"/>
  <c r="AR2701" i="28"/>
  <c r="AR2708" i="28"/>
  <c r="AR2702" i="28"/>
  <c r="AR2705" i="28"/>
  <c r="AR2706" i="28"/>
  <c r="AR2707" i="28"/>
  <c r="AR2704" i="28"/>
  <c r="AR2709" i="28"/>
  <c r="AT2706" i="28"/>
  <c r="AT2708" i="28"/>
  <c r="AT2703" i="28"/>
  <c r="AT2707" i="28"/>
  <c r="AT2701" i="28"/>
  <c r="AT2705" i="28"/>
  <c r="AT2709" i="28"/>
  <c r="AT2711" i="28"/>
  <c r="AT2710" i="28"/>
  <c r="AT2702" i="28"/>
  <c r="AT2700" i="28"/>
  <c r="AT2704" i="28"/>
  <c r="AW2708" i="28"/>
  <c r="AW2709" i="28"/>
  <c r="AW2710" i="28"/>
  <c r="AW2702" i="28"/>
  <c r="AW2711" i="28"/>
  <c r="AW2700" i="28"/>
  <c r="AW2704" i="28"/>
  <c r="AW2707" i="28"/>
  <c r="AW2703" i="28"/>
  <c r="AW2706" i="28"/>
  <c r="AW2701" i="28"/>
  <c r="AW2705" i="28"/>
  <c r="AV1374" i="33"/>
  <c r="AF18" i="33" s="1"/>
  <c r="AF15" i="33"/>
  <c r="AV1376" i="33"/>
  <c r="AF20" i="33" s="1"/>
  <c r="AV1380" i="33"/>
  <c r="AF24" i="33" s="1"/>
  <c r="AV1379" i="33"/>
  <c r="AF23" i="33" s="1"/>
  <c r="AV1383" i="33"/>
  <c r="AF27" i="33" s="1"/>
  <c r="AV1378" i="33"/>
  <c r="AF22" i="33" s="1"/>
  <c r="AV1375" i="33"/>
  <c r="AF19" i="33" s="1"/>
  <c r="AV1382" i="33"/>
  <c r="AF26" i="33" s="1"/>
  <c r="AV1381" i="33"/>
  <c r="AF25" i="33" s="1"/>
  <c r="AV1377" i="33"/>
  <c r="AF21" i="33" s="1"/>
  <c r="AI1375" i="33"/>
  <c r="S19" i="33" s="1"/>
  <c r="AI1374" i="33"/>
  <c r="S18" i="33" s="1"/>
  <c r="AI1379" i="33"/>
  <c r="S23" i="33" s="1"/>
  <c r="AI1383" i="33"/>
  <c r="S27" i="33" s="1"/>
  <c r="AI1380" i="33"/>
  <c r="S24" i="33" s="1"/>
  <c r="AI1381" i="33"/>
  <c r="S25" i="33" s="1"/>
  <c r="AI1382" i="33"/>
  <c r="S26" i="33" s="1"/>
  <c r="AI1378" i="33"/>
  <c r="S22" i="33" s="1"/>
  <c r="AI1377" i="33"/>
  <c r="S21" i="33" s="1"/>
  <c r="AI1376" i="33"/>
  <c r="S20" i="33" s="1"/>
  <c r="S15" i="33"/>
  <c r="T2709" i="28"/>
  <c r="D25" i="28" s="1"/>
  <c r="T2705" i="28"/>
  <c r="D21" i="28" s="1"/>
  <c r="T2706" i="28"/>
  <c r="D22" i="28" s="1"/>
  <c r="T2711" i="28"/>
  <c r="D27" i="28" s="1"/>
  <c r="T2710" i="28"/>
  <c r="D26" i="28" s="1"/>
  <c r="T2702" i="28"/>
  <c r="D18" i="28" s="1"/>
  <c r="D15" i="28"/>
  <c r="T2701" i="28"/>
  <c r="D17" i="28" s="1"/>
  <c r="T2707" i="28"/>
  <c r="D23" i="28" s="1"/>
  <c r="T2704" i="28"/>
  <c r="D20" i="28" s="1"/>
  <c r="T2703" i="28"/>
  <c r="D19" i="28" s="1"/>
  <c r="T2708" i="28"/>
  <c r="D24" i="28" s="1"/>
  <c r="AD2702" i="28"/>
  <c r="N18" i="28" s="1"/>
  <c r="AD2708" i="28"/>
  <c r="N24" i="28" s="1"/>
  <c r="N15" i="28"/>
  <c r="AD2700" i="28"/>
  <c r="N16" i="28" s="1"/>
  <c r="AD2710" i="28"/>
  <c r="N26" i="28" s="1"/>
  <c r="AD2709" i="28"/>
  <c r="N25" i="28" s="1"/>
  <c r="AD2706" i="28"/>
  <c r="N22" i="28" s="1"/>
  <c r="AD2705" i="28"/>
  <c r="N21" i="28" s="1"/>
  <c r="AD2703" i="28"/>
  <c r="N19" i="28" s="1"/>
  <c r="AD2711" i="28"/>
  <c r="N27" i="28" s="1"/>
  <c r="AD2707" i="28"/>
  <c r="N23" i="28" s="1"/>
  <c r="AD2701" i="28"/>
  <c r="N17" i="28" s="1"/>
  <c r="AD2704" i="28"/>
  <c r="N20" i="28" s="1"/>
  <c r="Z1374" i="33"/>
  <c r="J18" i="33" s="1"/>
  <c r="J15" i="33"/>
  <c r="Z1377" i="33"/>
  <c r="J21" i="33" s="1"/>
  <c r="Z1378" i="33"/>
  <c r="J22" i="33" s="1"/>
  <c r="Z1376" i="33"/>
  <c r="J20" i="33" s="1"/>
  <c r="Z1379" i="33"/>
  <c r="J23" i="33" s="1"/>
  <c r="Z1382" i="33"/>
  <c r="J26" i="33" s="1"/>
  <c r="Z1381" i="33"/>
  <c r="J25" i="33" s="1"/>
  <c r="Z1375" i="33"/>
  <c r="J19" i="33" s="1"/>
  <c r="Z1383" i="33"/>
  <c r="J27" i="33" s="1"/>
  <c r="Z1380" i="33"/>
  <c r="J24" i="33" s="1"/>
  <c r="V2707" i="28"/>
  <c r="F23" i="28" s="1"/>
  <c r="F15" i="28"/>
  <c r="V2709" i="28"/>
  <c r="F25" i="28" s="1"/>
  <c r="V2701" i="28"/>
  <c r="F17" i="28" s="1"/>
  <c r="V2711" i="28"/>
  <c r="F27" i="28" s="1"/>
  <c r="V2710" i="28"/>
  <c r="F26" i="28" s="1"/>
  <c r="V2704" i="28"/>
  <c r="F20" i="28" s="1"/>
  <c r="V2708" i="28"/>
  <c r="F24" i="28" s="1"/>
  <c r="V2702" i="28"/>
  <c r="F18" i="28" s="1"/>
  <c r="V2705" i="28"/>
  <c r="F21" i="28" s="1"/>
  <c r="V2706" i="28"/>
  <c r="F22" i="28" s="1"/>
  <c r="V2703" i="28"/>
  <c r="F19" i="28" s="1"/>
  <c r="AR1374" i="33"/>
  <c r="AB18" i="33" s="1"/>
  <c r="AB15" i="33"/>
  <c r="AR1382" i="33"/>
  <c r="AB26" i="33" s="1"/>
  <c r="AR1383" i="33"/>
  <c r="AB27" i="33" s="1"/>
  <c r="AR1378" i="33"/>
  <c r="AB22" i="33" s="1"/>
  <c r="AR1379" i="33"/>
  <c r="AB23" i="33" s="1"/>
  <c r="AR1377" i="33"/>
  <c r="AB21" i="33" s="1"/>
  <c r="AR1375" i="33"/>
  <c r="AB19" i="33" s="1"/>
  <c r="AR1381" i="33"/>
  <c r="AB25" i="33" s="1"/>
  <c r="AR1376" i="33"/>
  <c r="AB20" i="33" s="1"/>
  <c r="AR1380" i="33"/>
  <c r="AB24" i="33" s="1"/>
  <c r="AW1373" i="33"/>
  <c r="AG17" i="33" s="1"/>
  <c r="AW1380" i="33"/>
  <c r="AG24" i="33" s="1"/>
  <c r="AW1377" i="33"/>
  <c r="AG21" i="33" s="1"/>
  <c r="AW1381" i="33"/>
  <c r="AG25" i="33" s="1"/>
  <c r="AW1379" i="33"/>
  <c r="AG23" i="33" s="1"/>
  <c r="AW1375" i="33"/>
  <c r="AG19" i="33" s="1"/>
  <c r="AW1378" i="33"/>
  <c r="AG22" i="33" s="1"/>
  <c r="AW1383" i="33"/>
  <c r="AG27" i="33" s="1"/>
  <c r="AW1382" i="33"/>
  <c r="AG26" i="33" s="1"/>
  <c r="AW1376" i="33"/>
  <c r="AG20" i="33" s="1"/>
  <c r="AG15" i="33"/>
  <c r="AW1374" i="33"/>
  <c r="AG18" i="33" s="1"/>
  <c r="AE1374" i="33"/>
  <c r="O18" i="33" s="1"/>
  <c r="AE1381" i="33"/>
  <c r="O25" i="33" s="1"/>
  <c r="O15" i="33"/>
  <c r="AE1375" i="33"/>
  <c r="O19" i="33" s="1"/>
  <c r="AE1377" i="33"/>
  <c r="O21" i="33" s="1"/>
  <c r="AE1376" i="33"/>
  <c r="O20" i="33" s="1"/>
  <c r="AE1380" i="33"/>
  <c r="O24" i="33" s="1"/>
  <c r="AE1378" i="33"/>
  <c r="O22" i="33" s="1"/>
  <c r="AE1383" i="33"/>
  <c r="O27" i="33" s="1"/>
  <c r="AE1379" i="33"/>
  <c r="O23" i="33" s="1"/>
  <c r="AE1382" i="33"/>
  <c r="O26" i="33" s="1"/>
  <c r="AP1374" i="33"/>
  <c r="Z18" i="33" s="1"/>
  <c r="AP1383" i="33"/>
  <c r="Z27" i="33" s="1"/>
  <c r="AP1379" i="33"/>
  <c r="Z23" i="33" s="1"/>
  <c r="AP1378" i="33"/>
  <c r="Z22" i="33" s="1"/>
  <c r="AP1376" i="33"/>
  <c r="Z20" i="33" s="1"/>
  <c r="AP1375" i="33"/>
  <c r="Z19" i="33" s="1"/>
  <c r="AP1381" i="33"/>
  <c r="Z25" i="33" s="1"/>
  <c r="AP1380" i="33"/>
  <c r="Z24" i="33" s="1"/>
  <c r="AP1382" i="33"/>
  <c r="Z26" i="33" s="1"/>
  <c r="Z15" i="33"/>
  <c r="AP1377" i="33"/>
  <c r="Z21" i="33" s="1"/>
  <c r="V15" i="28"/>
  <c r="AL2710" i="28"/>
  <c r="V26" i="28" s="1"/>
  <c r="AL2703" i="28"/>
  <c r="V19" i="28" s="1"/>
  <c r="AL2711" i="28"/>
  <c r="V27" i="28" s="1"/>
  <c r="AL2704" i="28"/>
  <c r="V20" i="28" s="1"/>
  <c r="AL2705" i="28"/>
  <c r="V21" i="28" s="1"/>
  <c r="AL2706" i="28"/>
  <c r="V22" i="28" s="1"/>
  <c r="AL2702" i="28"/>
  <c r="V18" i="28" s="1"/>
  <c r="AL2708" i="28"/>
  <c r="V24" i="28" s="1"/>
  <c r="AL2700" i="28"/>
  <c r="V16" i="28" s="1"/>
  <c r="AL2709" i="28"/>
  <c r="V25" i="28" s="1"/>
  <c r="AL2707" i="28"/>
  <c r="V23" i="28" s="1"/>
  <c r="AL2701" i="28"/>
  <c r="V17" i="28" s="1"/>
  <c r="T1375" i="33"/>
  <c r="D19" i="33" s="1"/>
  <c r="T1379" i="33"/>
  <c r="D23" i="33" s="1"/>
  <c r="T1382" i="33"/>
  <c r="D26" i="33" s="1"/>
  <c r="T1378" i="33"/>
  <c r="D22" i="33" s="1"/>
  <c r="T1377" i="33"/>
  <c r="D21" i="33" s="1"/>
  <c r="T1374" i="33"/>
  <c r="D18" i="33" s="1"/>
  <c r="T1380" i="33"/>
  <c r="D24" i="33" s="1"/>
  <c r="T1381" i="33"/>
  <c r="D25" i="33" s="1"/>
  <c r="T1383" i="33"/>
  <c r="D27" i="33" s="1"/>
  <c r="T1376" i="33"/>
  <c r="D20" i="33" s="1"/>
  <c r="D15" i="33"/>
  <c r="AQ2706" i="28"/>
  <c r="AQ2708" i="28"/>
  <c r="AQ2707" i="28"/>
  <c r="AQ2701" i="28"/>
  <c r="AQ2702" i="28"/>
  <c r="AQ2704" i="28"/>
  <c r="AQ2705" i="28"/>
  <c r="AQ2700" i="28"/>
  <c r="AQ2711" i="28"/>
  <c r="AQ2703" i="28"/>
  <c r="AQ2709" i="28"/>
  <c r="AQ2710" i="28"/>
  <c r="AO2710" i="28"/>
  <c r="AO2705" i="28"/>
  <c r="AO2706" i="28"/>
  <c r="AO2700" i="28"/>
  <c r="AO2708" i="28"/>
  <c r="AO2707" i="28"/>
  <c r="AO2701" i="28"/>
  <c r="AO2704" i="28"/>
  <c r="AO2709" i="28"/>
  <c r="AO2702" i="28"/>
  <c r="AO2711" i="28"/>
  <c r="AO2703" i="28"/>
  <c r="V1373" i="33"/>
  <c r="F17" i="33" s="1"/>
  <c r="AC1374" i="33"/>
  <c r="M18" i="33" s="1"/>
  <c r="AC1379" i="33"/>
  <c r="M23" i="33" s="1"/>
  <c r="AC1378" i="33"/>
  <c r="M22" i="33" s="1"/>
  <c r="AC1376" i="33"/>
  <c r="M20" i="33" s="1"/>
  <c r="AC1380" i="33"/>
  <c r="M24" i="33" s="1"/>
  <c r="AC1382" i="33"/>
  <c r="M26" i="33" s="1"/>
  <c r="AC1383" i="33"/>
  <c r="M27" i="33" s="1"/>
  <c r="AC1375" i="33"/>
  <c r="M19" i="33" s="1"/>
  <c r="AC1377" i="33"/>
  <c r="M21" i="33" s="1"/>
  <c r="M15" i="33"/>
  <c r="AC1381" i="33"/>
  <c r="M25" i="33" s="1"/>
  <c r="AF1374" i="33"/>
  <c r="P18" i="33" s="1"/>
  <c r="AF1378" i="33"/>
  <c r="P22" i="33" s="1"/>
  <c r="AF1376" i="33"/>
  <c r="P20" i="33" s="1"/>
  <c r="AF1382" i="33"/>
  <c r="P26" i="33" s="1"/>
  <c r="AF1380" i="33"/>
  <c r="P24" i="33" s="1"/>
  <c r="AF1377" i="33"/>
  <c r="P21" i="33" s="1"/>
  <c r="AF1379" i="33"/>
  <c r="P23" i="33" s="1"/>
  <c r="AF1375" i="33"/>
  <c r="P19" i="33" s="1"/>
  <c r="P15" i="33"/>
  <c r="AF1381" i="33"/>
  <c r="P25" i="33" s="1"/>
  <c r="AF1383" i="33"/>
  <c r="P27" i="33" s="1"/>
  <c r="AF2711" i="28"/>
  <c r="P27" i="28" s="1"/>
  <c r="AF2706" i="28"/>
  <c r="P22" i="28" s="1"/>
  <c r="AF2704" i="28"/>
  <c r="P20" i="28" s="1"/>
  <c r="AF2707" i="28"/>
  <c r="P23" i="28" s="1"/>
  <c r="AF2701" i="28"/>
  <c r="P17" i="28" s="1"/>
  <c r="AF2709" i="28"/>
  <c r="P25" i="28" s="1"/>
  <c r="AF2710" i="28"/>
  <c r="P26" i="28" s="1"/>
  <c r="AF2700" i="28"/>
  <c r="P16" i="28" s="1"/>
  <c r="AF2705" i="28"/>
  <c r="P21" i="28" s="1"/>
  <c r="AF2708" i="28"/>
  <c r="P24" i="28" s="1"/>
  <c r="P15" i="28"/>
  <c r="AF2702" i="28"/>
  <c r="P18" i="28" s="1"/>
  <c r="AF2703" i="28"/>
  <c r="P19" i="28" s="1"/>
  <c r="AH1383" i="33"/>
  <c r="R27" i="33" s="1"/>
  <c r="AH1380" i="33"/>
  <c r="R24" i="33" s="1"/>
  <c r="AH1382" i="33"/>
  <c r="R26" i="33" s="1"/>
  <c r="AH1381" i="33"/>
  <c r="R25" i="33" s="1"/>
  <c r="AH1379" i="33"/>
  <c r="R23" i="33" s="1"/>
  <c r="AH1376" i="33"/>
  <c r="R20" i="33" s="1"/>
  <c r="AH1377" i="33"/>
  <c r="R21" i="33" s="1"/>
  <c r="AH1374" i="33"/>
  <c r="R18" i="33" s="1"/>
  <c r="AH1378" i="33"/>
  <c r="R22" i="33" s="1"/>
  <c r="R15" i="33"/>
  <c r="AH1375" i="33"/>
  <c r="R19" i="33" s="1"/>
  <c r="AK2702" i="28"/>
  <c r="U18" i="28" s="1"/>
  <c r="AK2706" i="28"/>
  <c r="U22" i="28" s="1"/>
  <c r="AK2704" i="28"/>
  <c r="U20" i="28" s="1"/>
  <c r="AK2701" i="28"/>
  <c r="U17" i="28" s="1"/>
  <c r="AK2708" i="28"/>
  <c r="U24" i="28" s="1"/>
  <c r="AK2711" i="28"/>
  <c r="U27" i="28" s="1"/>
  <c r="AK2709" i="28"/>
  <c r="U25" i="28" s="1"/>
  <c r="AK2703" i="28"/>
  <c r="U19" i="28" s="1"/>
  <c r="U15" i="28"/>
  <c r="AK2710" i="28"/>
  <c r="U26" i="28" s="1"/>
  <c r="AK2705" i="28"/>
  <c r="U21" i="28" s="1"/>
  <c r="AK2700" i="28"/>
  <c r="U16" i="28" s="1"/>
  <c r="AK2707" i="28"/>
  <c r="U23" i="28" s="1"/>
  <c r="AX2708" i="28"/>
  <c r="AX2707" i="28"/>
  <c r="AX2706" i="28"/>
  <c r="AX2702" i="28"/>
  <c r="AX2700" i="28"/>
  <c r="AX2711" i="28"/>
  <c r="AX2705" i="28"/>
  <c r="AX2709" i="28"/>
  <c r="AX2710" i="28"/>
  <c r="AX2704" i="28"/>
  <c r="AX2703" i="28"/>
  <c r="AX2701" i="28"/>
  <c r="AB1375" i="33"/>
  <c r="L19" i="33" s="1"/>
  <c r="AB1377" i="33"/>
  <c r="L21" i="33" s="1"/>
  <c r="L15" i="33"/>
  <c r="AB1383" i="33"/>
  <c r="L27" i="33" s="1"/>
  <c r="AB1378" i="33"/>
  <c r="L22" i="33" s="1"/>
  <c r="AB1381" i="33"/>
  <c r="L25" i="33" s="1"/>
  <c r="AB1376" i="33"/>
  <c r="L20" i="33" s="1"/>
  <c r="AB1382" i="33"/>
  <c r="L26" i="33" s="1"/>
  <c r="AB1380" i="33"/>
  <c r="L24" i="33" s="1"/>
  <c r="AB1374" i="33"/>
  <c r="L18" i="33" s="1"/>
  <c r="AB1379" i="33"/>
  <c r="L23" i="33" s="1"/>
  <c r="AE2707" i="28"/>
  <c r="O23" i="28" s="1"/>
  <c r="AE2709" i="28"/>
  <c r="O25" i="28" s="1"/>
  <c r="AE2701" i="28"/>
  <c r="O17" i="28" s="1"/>
  <c r="AE2710" i="28"/>
  <c r="O26" i="28" s="1"/>
  <c r="O15" i="28"/>
  <c r="AE2708" i="28"/>
  <c r="O24" i="28" s="1"/>
  <c r="AE2704" i="28"/>
  <c r="O20" i="28" s="1"/>
  <c r="AE2700" i="28"/>
  <c r="O16" i="28" s="1"/>
  <c r="AE2702" i="28"/>
  <c r="O18" i="28" s="1"/>
  <c r="AE2711" i="28"/>
  <c r="O27" i="28" s="1"/>
  <c r="AE2705" i="28"/>
  <c r="O21" i="28" s="1"/>
  <c r="AE2706" i="28"/>
  <c r="O22" i="28" s="1"/>
  <c r="AE2703" i="28"/>
  <c r="O19" i="28" s="1"/>
  <c r="AF1373" i="33"/>
  <c r="P17" i="33" s="1"/>
  <c r="AN1373" i="33"/>
  <c r="X17" i="33" s="1"/>
  <c r="AN1375" i="33"/>
  <c r="X19" i="33" s="1"/>
  <c r="AN1377" i="33"/>
  <c r="X21" i="33" s="1"/>
  <c r="AN1381" i="33"/>
  <c r="X25" i="33" s="1"/>
  <c r="X15" i="33"/>
  <c r="AN1378" i="33"/>
  <c r="X22" i="33" s="1"/>
  <c r="AN1379" i="33"/>
  <c r="X23" i="33" s="1"/>
  <c r="AN1383" i="33"/>
  <c r="X27" i="33" s="1"/>
  <c r="AN1376" i="33"/>
  <c r="X20" i="33" s="1"/>
  <c r="AN1382" i="33"/>
  <c r="X26" i="33" s="1"/>
  <c r="AN1380" i="33"/>
  <c r="X24" i="33" s="1"/>
  <c r="AN1374" i="33"/>
  <c r="X18" i="33" s="1"/>
  <c r="AJ1373" i="33"/>
  <c r="T17" i="33" s="1"/>
  <c r="AJ1381" i="33"/>
  <c r="T25" i="33" s="1"/>
  <c r="AJ1376" i="33"/>
  <c r="T20" i="33" s="1"/>
  <c r="AJ1377" i="33"/>
  <c r="T21" i="33" s="1"/>
  <c r="AJ1380" i="33"/>
  <c r="T24" i="33" s="1"/>
  <c r="AJ1382" i="33"/>
  <c r="T26" i="33" s="1"/>
  <c r="AJ1374" i="33"/>
  <c r="T18" i="33" s="1"/>
  <c r="AJ1383" i="33"/>
  <c r="T27" i="33" s="1"/>
  <c r="AJ1379" i="33"/>
  <c r="T23" i="33" s="1"/>
  <c r="AJ1378" i="33"/>
  <c r="T22" i="33" s="1"/>
  <c r="T15" i="33"/>
  <c r="AJ1375" i="33"/>
  <c r="T19" i="33" s="1"/>
  <c r="S1376" i="33"/>
  <c r="C20" i="33" s="1"/>
  <c r="C15" i="33"/>
  <c r="S1377" i="33"/>
  <c r="C21" i="33" s="1"/>
  <c r="S1380" i="33"/>
  <c r="C24" i="33" s="1"/>
  <c r="S1381" i="33"/>
  <c r="C25" i="33" s="1"/>
  <c r="S1379" i="33"/>
  <c r="C23" i="33" s="1"/>
  <c r="S1378" i="33"/>
  <c r="C22" i="33" s="1"/>
  <c r="S1374" i="33"/>
  <c r="C18" i="33" s="1"/>
  <c r="S1382" i="33"/>
  <c r="C26" i="33" s="1"/>
  <c r="S1375" i="33"/>
  <c r="C19" i="33" s="1"/>
  <c r="S1383" i="33"/>
  <c r="C27" i="33" s="1"/>
  <c r="AS2707" i="28"/>
  <c r="AS2700" i="28"/>
  <c r="AS2704" i="28"/>
  <c r="AS2706" i="28"/>
  <c r="AS2711" i="28"/>
  <c r="AS2701" i="28"/>
  <c r="AS2709" i="28"/>
  <c r="AS2705" i="28"/>
  <c r="AS2708" i="28"/>
  <c r="AS2703" i="28"/>
  <c r="AS2710" i="28"/>
  <c r="AS2702" i="28"/>
  <c r="AH2704" i="28"/>
  <c r="R20" i="28" s="1"/>
  <c r="AH2711" i="28"/>
  <c r="R27" i="28" s="1"/>
  <c r="AH2701" i="28"/>
  <c r="R17" i="28" s="1"/>
  <c r="AH2702" i="28"/>
  <c r="R18" i="28" s="1"/>
  <c r="AH2708" i="28"/>
  <c r="R24" i="28" s="1"/>
  <c r="R15" i="28"/>
  <c r="AH2706" i="28"/>
  <c r="R22" i="28" s="1"/>
  <c r="AH2700" i="28"/>
  <c r="R16" i="28" s="1"/>
  <c r="AH2703" i="28"/>
  <c r="R19" i="28" s="1"/>
  <c r="AH2705" i="28"/>
  <c r="R21" i="28" s="1"/>
  <c r="AH2707" i="28"/>
  <c r="R23" i="28" s="1"/>
  <c r="AH2710" i="28"/>
  <c r="R26" i="28" s="1"/>
  <c r="AH2709" i="28"/>
  <c r="R25" i="28" s="1"/>
  <c r="AD1374" i="33"/>
  <c r="N18" i="33" s="1"/>
  <c r="AD1379" i="33"/>
  <c r="N23" i="33" s="1"/>
  <c r="AD1376" i="33"/>
  <c r="N20" i="33" s="1"/>
  <c r="AD1380" i="33"/>
  <c r="N24" i="33" s="1"/>
  <c r="AD1377" i="33"/>
  <c r="N21" i="33" s="1"/>
  <c r="N15" i="33"/>
  <c r="AD1375" i="33"/>
  <c r="N19" i="33" s="1"/>
  <c r="AD1383" i="33"/>
  <c r="N27" i="33" s="1"/>
  <c r="AD1378" i="33"/>
  <c r="N22" i="33" s="1"/>
  <c r="AD1381" i="33"/>
  <c r="N25" i="33" s="1"/>
  <c r="AD1382" i="33"/>
  <c r="N26" i="33" s="1"/>
  <c r="X1373" i="33"/>
  <c r="H17" i="33" s="1"/>
  <c r="X1383" i="33"/>
  <c r="H27" i="33" s="1"/>
  <c r="X1376" i="33"/>
  <c r="H20" i="33" s="1"/>
  <c r="X1377" i="33"/>
  <c r="H21" i="33" s="1"/>
  <c r="H15" i="33"/>
  <c r="X1375" i="33"/>
  <c r="H19" i="33" s="1"/>
  <c r="X1381" i="33"/>
  <c r="H25" i="33" s="1"/>
  <c r="X1382" i="33"/>
  <c r="H26" i="33" s="1"/>
  <c r="X1380" i="33"/>
  <c r="H24" i="33" s="1"/>
  <c r="X1379" i="33"/>
  <c r="H23" i="33" s="1"/>
  <c r="X1378" i="33"/>
  <c r="H22" i="33" s="1"/>
  <c r="X1374" i="33"/>
  <c r="H18" i="33" s="1"/>
  <c r="AP2703" i="28"/>
  <c r="AP2707" i="28"/>
  <c r="AP2701" i="28"/>
  <c r="AP2710" i="28"/>
  <c r="AP2711" i="28"/>
  <c r="AP2702" i="28"/>
  <c r="AP2705" i="28"/>
  <c r="AP2706" i="28"/>
  <c r="AP2704" i="28"/>
  <c r="AP2709" i="28"/>
  <c r="AP2708" i="28"/>
  <c r="AP2700" i="28"/>
  <c r="AA1374" i="33"/>
  <c r="K18" i="33" s="1"/>
  <c r="AA1378" i="33"/>
  <c r="K22" i="33" s="1"/>
  <c r="AA1377" i="33"/>
  <c r="K21" i="33" s="1"/>
  <c r="K15" i="33"/>
  <c r="AA1383" i="33"/>
  <c r="K27" i="33" s="1"/>
  <c r="AA1380" i="33"/>
  <c r="K24" i="33" s="1"/>
  <c r="AA1382" i="33"/>
  <c r="K26" i="33" s="1"/>
  <c r="AA1379" i="33"/>
  <c r="K23" i="33" s="1"/>
  <c r="AA1375" i="33"/>
  <c r="K19" i="33" s="1"/>
  <c r="AA1381" i="33"/>
  <c r="K25" i="33" s="1"/>
  <c r="AA1376" i="33"/>
  <c r="K20" i="33" s="1"/>
  <c r="AT1374" i="33"/>
  <c r="AD18" i="33" s="1"/>
  <c r="AT1379" i="33"/>
  <c r="AD23" i="33" s="1"/>
  <c r="AT1378" i="33"/>
  <c r="AD22" i="33" s="1"/>
  <c r="AT1382" i="33"/>
  <c r="AD26" i="33" s="1"/>
  <c r="AD15" i="33"/>
  <c r="AT1377" i="33"/>
  <c r="AD21" i="33" s="1"/>
  <c r="AT1383" i="33"/>
  <c r="AD27" i="33" s="1"/>
  <c r="AT1376" i="33"/>
  <c r="AD20" i="33" s="1"/>
  <c r="AT1380" i="33"/>
  <c r="AD24" i="33" s="1"/>
  <c r="AT1381" i="33"/>
  <c r="AD25" i="33" s="1"/>
  <c r="AT1375" i="33"/>
  <c r="AD19" i="33" s="1"/>
  <c r="AG2710" i="28"/>
  <c r="Q26" i="28" s="1"/>
  <c r="AG2709" i="28"/>
  <c r="Q25" i="28" s="1"/>
  <c r="AG2706" i="28"/>
  <c r="Q22" i="28" s="1"/>
  <c r="AG2703" i="28"/>
  <c r="Q19" i="28" s="1"/>
  <c r="AG2707" i="28"/>
  <c r="Q23" i="28" s="1"/>
  <c r="AG2704" i="28"/>
  <c r="Q20" i="28" s="1"/>
  <c r="AG2711" i="28"/>
  <c r="Q27" i="28" s="1"/>
  <c r="AG2702" i="28"/>
  <c r="Q18" i="28" s="1"/>
  <c r="AG2701" i="28"/>
  <c r="Q17" i="28" s="1"/>
  <c r="AG2708" i="28"/>
  <c r="Q24" i="28" s="1"/>
  <c r="Q15" i="28"/>
  <c r="AG2700" i="28"/>
  <c r="Q16" i="28" s="1"/>
  <c r="AG2705" i="28"/>
  <c r="Q21" i="28" s="1"/>
  <c r="AO1375" i="33"/>
  <c r="Y19" i="33" s="1"/>
  <c r="AO1374" i="33"/>
  <c r="Y18" i="33" s="1"/>
  <c r="Y15" i="33"/>
  <c r="AO1379" i="33"/>
  <c r="Y23" i="33" s="1"/>
  <c r="AO1382" i="33"/>
  <c r="Y26" i="33" s="1"/>
  <c r="AO1383" i="33"/>
  <c r="Y27" i="33" s="1"/>
  <c r="AO1380" i="33"/>
  <c r="Y24" i="33" s="1"/>
  <c r="AO1378" i="33"/>
  <c r="Y22" i="33" s="1"/>
  <c r="AO1377" i="33"/>
  <c r="Y21" i="33" s="1"/>
  <c r="AO1376" i="33"/>
  <c r="Y20" i="33" s="1"/>
  <c r="AO1381" i="33"/>
  <c r="Y25" i="33" s="1"/>
  <c r="AK1375" i="33"/>
  <c r="U19" i="33" s="1"/>
  <c r="AK1374" i="33"/>
  <c r="U18" i="33" s="1"/>
  <c r="AK1380" i="33"/>
  <c r="U24" i="33" s="1"/>
  <c r="U15" i="33"/>
  <c r="AK1381" i="33"/>
  <c r="U25" i="33" s="1"/>
  <c r="AK1383" i="33"/>
  <c r="U27" i="33" s="1"/>
  <c r="AK1377" i="33"/>
  <c r="U21" i="33" s="1"/>
  <c r="AK1382" i="33"/>
  <c r="U26" i="33" s="1"/>
  <c r="AK1379" i="33"/>
  <c r="U23" i="33" s="1"/>
  <c r="AK1378" i="33"/>
  <c r="U22" i="33" s="1"/>
  <c r="AK1376" i="33"/>
  <c r="U20" i="33" s="1"/>
  <c r="AU2703" i="28"/>
  <c r="AU2710" i="28"/>
  <c r="AU2705" i="28"/>
  <c r="AU2700" i="28"/>
  <c r="AU2709" i="28"/>
  <c r="AU2704" i="28"/>
  <c r="AU2711" i="28"/>
  <c r="AU2707" i="28"/>
  <c r="AU2706" i="28"/>
  <c r="AU2708" i="28"/>
  <c r="AU2702" i="28"/>
  <c r="AU2701" i="28"/>
  <c r="AI2710" i="28"/>
  <c r="S26" i="28" s="1"/>
  <c r="AI2707" i="28"/>
  <c r="S23" i="28" s="1"/>
  <c r="AI2704" i="28"/>
  <c r="S20" i="28" s="1"/>
  <c r="AI2705" i="28"/>
  <c r="S21" i="28" s="1"/>
  <c r="S15" i="28"/>
  <c r="AI2708" i="28"/>
  <c r="S24" i="28" s="1"/>
  <c r="AI2702" i="28"/>
  <c r="S18" i="28" s="1"/>
  <c r="AI2709" i="28"/>
  <c r="S25" i="28" s="1"/>
  <c r="AI2703" i="28"/>
  <c r="S19" i="28" s="1"/>
  <c r="AI2706" i="28"/>
  <c r="S22" i="28" s="1"/>
  <c r="AI2701" i="28"/>
  <c r="S17" i="28" s="1"/>
  <c r="AI2700" i="28"/>
  <c r="S16" i="28" s="1"/>
  <c r="AI2711" i="28"/>
  <c r="S27" i="28" s="1"/>
  <c r="Y2707" i="28"/>
  <c r="I23" i="28" s="1"/>
  <c r="Y2711" i="28"/>
  <c r="I27" i="28" s="1"/>
  <c r="Y2702" i="28"/>
  <c r="I18" i="28" s="1"/>
  <c r="Y2700" i="28"/>
  <c r="I16" i="28" s="1"/>
  <c r="Y2701" i="28"/>
  <c r="I17" i="28" s="1"/>
  <c r="Y2703" i="28"/>
  <c r="I19" i="28" s="1"/>
  <c r="Y2704" i="28"/>
  <c r="I20" i="28" s="1"/>
  <c r="Y2705" i="28"/>
  <c r="I21" i="28" s="1"/>
  <c r="Y2706" i="28"/>
  <c r="I22" i="28" s="1"/>
  <c r="Y2708" i="28"/>
  <c r="I24" i="28" s="1"/>
  <c r="Y2709" i="28"/>
  <c r="I25" i="28" s="1"/>
  <c r="Y2710" i="28"/>
  <c r="I26" i="28" s="1"/>
  <c r="I15" i="28"/>
  <c r="AH1373" i="33"/>
  <c r="R17" i="33" s="1"/>
  <c r="AW1372" i="33"/>
  <c r="AP1372" i="33"/>
  <c r="AY1372" i="33"/>
  <c r="AI16" i="33" s="1"/>
  <c r="AA1372" i="33"/>
  <c r="AE1372" i="33"/>
  <c r="AM1372" i="33"/>
  <c r="BE1372" i="33"/>
  <c r="AO16" i="33" s="1"/>
  <c r="AF1372" i="33"/>
  <c r="S1372" i="33"/>
  <c r="AH1372" i="33"/>
  <c r="AX1372" i="33"/>
  <c r="M1385" i="33"/>
  <c r="AV1372" i="33"/>
  <c r="AT1372" i="33"/>
  <c r="AL1372" i="33"/>
  <c r="AD1372" i="33"/>
  <c r="BH1372" i="33"/>
  <c r="AO1372" i="33"/>
  <c r="AQ1372" i="33"/>
  <c r="AI1372" i="33"/>
  <c r="AU1372" i="33"/>
  <c r="BC1372" i="33"/>
  <c r="AM16" i="33" s="1"/>
  <c r="Y1372" i="33"/>
  <c r="AJ1372" i="33"/>
  <c r="U1372" i="33"/>
  <c r="AR1372" i="33"/>
  <c r="BF1372" i="33"/>
  <c r="AG1372" i="33"/>
  <c r="X1372" i="33"/>
  <c r="BB1372" i="33"/>
  <c r="AL16" i="33" s="1"/>
  <c r="BA1372" i="33"/>
  <c r="AK16" i="33" s="1"/>
  <c r="AB1372" i="33"/>
  <c r="AZ1372" i="33"/>
  <c r="AJ16" i="33" s="1"/>
  <c r="T1372" i="33"/>
  <c r="AN1372" i="33"/>
  <c r="W1372" i="33"/>
  <c r="BD1372" i="33"/>
  <c r="AN16" i="33" s="1"/>
  <c r="AS1372" i="33"/>
  <c r="Z1372" i="33"/>
  <c r="V1372" i="33"/>
  <c r="BG1372" i="33"/>
  <c r="AK1372" i="33"/>
  <c r="AC1372" i="33"/>
  <c r="L1385" i="33"/>
  <c r="AQ1375" i="33"/>
  <c r="AA19" i="33" s="1"/>
  <c r="AQ1376" i="33"/>
  <c r="AA20" i="33" s="1"/>
  <c r="AQ1379" i="33"/>
  <c r="AA23" i="33" s="1"/>
  <c r="AQ1380" i="33"/>
  <c r="AA24" i="33" s="1"/>
  <c r="AQ1374" i="33"/>
  <c r="AA18" i="33" s="1"/>
  <c r="AQ1383" i="33"/>
  <c r="AA27" i="33" s="1"/>
  <c r="AQ1381" i="33"/>
  <c r="AA25" i="33" s="1"/>
  <c r="AQ1382" i="33"/>
  <c r="AA26" i="33" s="1"/>
  <c r="AQ1378" i="33"/>
  <c r="AA22" i="33" s="1"/>
  <c r="AA15" i="33"/>
  <c r="AQ1377" i="33"/>
  <c r="AA21" i="33" s="1"/>
  <c r="AV2704" i="28"/>
  <c r="AV2708" i="28"/>
  <c r="AV2701" i="28"/>
  <c r="AV2703" i="28"/>
  <c r="AV2705" i="28"/>
  <c r="AV2700" i="28"/>
  <c r="AV2707" i="28"/>
  <c r="AV2711" i="28"/>
  <c r="AV2709" i="28"/>
  <c r="AV2710" i="28"/>
  <c r="AV2706" i="28"/>
  <c r="AV2702" i="28"/>
  <c r="S2707" i="28"/>
  <c r="C23" i="28" s="1"/>
  <c r="S2703" i="28"/>
  <c r="C19" i="28" s="1"/>
  <c r="S2709" i="28"/>
  <c r="C25" i="28" s="1"/>
  <c r="S2706" i="28"/>
  <c r="C22" i="28" s="1"/>
  <c r="S2710" i="28"/>
  <c r="C26" i="28" s="1"/>
  <c r="S2711" i="28"/>
  <c r="C27" i="28" s="1"/>
  <c r="S2701" i="28"/>
  <c r="C17" i="28" s="1"/>
  <c r="C15" i="28"/>
  <c r="S2705" i="28"/>
  <c r="C21" i="28" s="1"/>
  <c r="S2702" i="28"/>
  <c r="C18" i="28" s="1"/>
  <c r="S2708" i="28"/>
  <c r="C24" i="28" s="1"/>
  <c r="S2704" i="28"/>
  <c r="C20" i="28" s="1"/>
  <c r="AM2708" i="28"/>
  <c r="W24" i="28" s="1"/>
  <c r="AM2703" i="28"/>
  <c r="W19" i="28" s="1"/>
  <c r="AM2705" i="28"/>
  <c r="W21" i="28" s="1"/>
  <c r="AM2702" i="28"/>
  <c r="W18" i="28" s="1"/>
  <c r="AM2710" i="28"/>
  <c r="W26" i="28" s="1"/>
  <c r="W15" i="28"/>
  <c r="AM2704" i="28"/>
  <c r="W20" i="28" s="1"/>
  <c r="AM2709" i="28"/>
  <c r="W25" i="28" s="1"/>
  <c r="AM2700" i="28"/>
  <c r="W16" i="28" s="1"/>
  <c r="AM2706" i="28"/>
  <c r="W22" i="28" s="1"/>
  <c r="AM2707" i="28"/>
  <c r="W23" i="28" s="1"/>
  <c r="AM2701" i="28"/>
  <c r="W17" i="28" s="1"/>
  <c r="AM2711" i="28"/>
  <c r="W27" i="28" s="1"/>
  <c r="AQ1373" i="33"/>
  <c r="AA17" i="33" s="1"/>
  <c r="S1373" i="33"/>
  <c r="C17" i="33" s="1"/>
  <c r="AM1374" i="33"/>
  <c r="W18" i="33" s="1"/>
  <c r="AM1381" i="33"/>
  <c r="W25" i="33" s="1"/>
  <c r="AM1375" i="33"/>
  <c r="W19" i="33" s="1"/>
  <c r="AM1378" i="33"/>
  <c r="W22" i="33" s="1"/>
  <c r="AM1382" i="33"/>
  <c r="W26" i="33" s="1"/>
  <c r="AM1377" i="33"/>
  <c r="W21" i="33" s="1"/>
  <c r="AM1376" i="33"/>
  <c r="W20" i="33" s="1"/>
  <c r="W15" i="33"/>
  <c r="AM1383" i="33"/>
  <c r="W27" i="33" s="1"/>
  <c r="AM1380" i="33"/>
  <c r="W24" i="33" s="1"/>
  <c r="AM1379" i="33"/>
  <c r="W23" i="33" s="1"/>
  <c r="AX1375" i="33"/>
  <c r="AH19" i="33" s="1"/>
  <c r="AH15" i="33"/>
  <c r="AX1378" i="33"/>
  <c r="AH22" i="33" s="1"/>
  <c r="AX1377" i="33"/>
  <c r="AH21" i="33" s="1"/>
  <c r="AX1379" i="33"/>
  <c r="AH23" i="33" s="1"/>
  <c r="AX1382" i="33"/>
  <c r="AH26" i="33" s="1"/>
  <c r="AX1374" i="33"/>
  <c r="AH18" i="33" s="1"/>
  <c r="AX1380" i="33"/>
  <c r="AH24" i="33" s="1"/>
  <c r="AX1381" i="33"/>
  <c r="AH25" i="33" s="1"/>
  <c r="AX1383" i="33"/>
  <c r="AH27" i="33" s="1"/>
  <c r="AX1376" i="33"/>
  <c r="AH20" i="33" s="1"/>
  <c r="AC2701" i="28"/>
  <c r="M17" i="28" s="1"/>
  <c r="AC2711" i="28"/>
  <c r="M27" i="28" s="1"/>
  <c r="AC2705" i="28"/>
  <c r="M21" i="28" s="1"/>
  <c r="AC2710" i="28"/>
  <c r="M26" i="28" s="1"/>
  <c r="M15" i="28"/>
  <c r="AC2700" i="28"/>
  <c r="M16" i="28" s="1"/>
  <c r="AC2707" i="28"/>
  <c r="M23" i="28" s="1"/>
  <c r="AC2703" i="28"/>
  <c r="M19" i="28" s="1"/>
  <c r="AC2708" i="28"/>
  <c r="M24" i="28" s="1"/>
  <c r="AC2704" i="28"/>
  <c r="M20" i="28" s="1"/>
  <c r="AC2706" i="28"/>
  <c r="M22" i="28" s="1"/>
  <c r="AC2702" i="28"/>
  <c r="M18" i="28" s="1"/>
  <c r="AC2709" i="28"/>
  <c r="M25" i="28" s="1"/>
  <c r="U2707" i="28"/>
  <c r="E23" i="28" s="1"/>
  <c r="U2703" i="28"/>
  <c r="E19" i="28" s="1"/>
  <c r="U2710" i="28"/>
  <c r="E26" i="28" s="1"/>
  <c r="U2701" i="28"/>
  <c r="E17" i="28" s="1"/>
  <c r="U2711" i="28"/>
  <c r="E27" i="28" s="1"/>
  <c r="U2705" i="28"/>
  <c r="E21" i="28" s="1"/>
  <c r="U2702" i="28"/>
  <c r="E18" i="28" s="1"/>
  <c r="E15" i="28"/>
  <c r="U2708" i="28"/>
  <c r="E24" i="28" s="1"/>
  <c r="U2706" i="28"/>
  <c r="E22" i="28" s="1"/>
  <c r="U2709" i="28"/>
  <c r="E25" i="28" s="1"/>
  <c r="U2704" i="28"/>
  <c r="E20" i="28" s="1"/>
  <c r="AJ2707" i="28"/>
  <c r="T23" i="28" s="1"/>
  <c r="AJ2706" i="28"/>
  <c r="T22" i="28" s="1"/>
  <c r="AJ2703" i="28"/>
  <c r="T19" i="28" s="1"/>
  <c r="AJ2704" i="28"/>
  <c r="T20" i="28" s="1"/>
  <c r="AJ2711" i="28"/>
  <c r="T27" i="28" s="1"/>
  <c r="AJ2702" i="28"/>
  <c r="T18" i="28" s="1"/>
  <c r="AJ2710" i="28"/>
  <c r="T26" i="28" s="1"/>
  <c r="AJ2701" i="28"/>
  <c r="T17" i="28" s="1"/>
  <c r="AJ2708" i="28"/>
  <c r="T24" i="28" s="1"/>
  <c r="T15" i="28"/>
  <c r="AJ2709" i="28"/>
  <c r="T25" i="28" s="1"/>
  <c r="AJ2705" i="28"/>
  <c r="T21" i="28" s="1"/>
  <c r="AJ2700" i="28"/>
  <c r="T16" i="28" s="1"/>
  <c r="AM1373" i="33"/>
  <c r="W17" i="33" s="1"/>
  <c r="AI1373" i="33"/>
  <c r="S17" i="33" s="1"/>
  <c r="AR1373" i="33"/>
  <c r="AB17" i="33" s="1"/>
  <c r="AE1373" i="33"/>
  <c r="O17" i="33" s="1"/>
  <c r="AL1373" i="33"/>
  <c r="V17" i="33" s="1"/>
  <c r="AL1383" i="33"/>
  <c r="V27" i="33" s="1"/>
  <c r="AL1374" i="33"/>
  <c r="V18" i="33" s="1"/>
  <c r="AL1375" i="33"/>
  <c r="V19" i="33" s="1"/>
  <c r="AL1380" i="33"/>
  <c r="V24" i="33" s="1"/>
  <c r="AL1381" i="33"/>
  <c r="V25" i="33" s="1"/>
  <c r="V15" i="33"/>
  <c r="AL1377" i="33"/>
  <c r="V21" i="33" s="1"/>
  <c r="AL1382" i="33"/>
  <c r="V26" i="33" s="1"/>
  <c r="AL1379" i="33"/>
  <c r="V23" i="33" s="1"/>
  <c r="AL1376" i="33"/>
  <c r="V20" i="33" s="1"/>
  <c r="AL1378" i="33"/>
  <c r="V22" i="33" s="1"/>
  <c r="AG1373" i="33"/>
  <c r="Q17" i="33" s="1"/>
  <c r="AG1377" i="33"/>
  <c r="Q21" i="33" s="1"/>
  <c r="AG1380" i="33"/>
  <c r="Q24" i="33" s="1"/>
  <c r="AG1381" i="33"/>
  <c r="Q25" i="33" s="1"/>
  <c r="AG1379" i="33"/>
  <c r="Q23" i="33" s="1"/>
  <c r="Q15" i="33"/>
  <c r="AG1375" i="33"/>
  <c r="Q19" i="33" s="1"/>
  <c r="AG1378" i="33"/>
  <c r="Q22" i="33" s="1"/>
  <c r="AG1374" i="33"/>
  <c r="Q18" i="33" s="1"/>
  <c r="AG1376" i="33"/>
  <c r="Q20" i="33" s="1"/>
  <c r="AG1383" i="33"/>
  <c r="Q27" i="33" s="1"/>
  <c r="AG1382" i="33"/>
  <c r="Q26" i="33" s="1"/>
  <c r="AB2700" i="28"/>
  <c r="L16" i="28" s="1"/>
  <c r="AB2711" i="28"/>
  <c r="L27" i="28" s="1"/>
  <c r="AB2707" i="28"/>
  <c r="L23" i="28" s="1"/>
  <c r="AB2702" i="28"/>
  <c r="L18" i="28" s="1"/>
  <c r="AB2706" i="28"/>
  <c r="L22" i="28" s="1"/>
  <c r="AB2701" i="28"/>
  <c r="L17" i="28" s="1"/>
  <c r="L15" i="28"/>
  <c r="AB2705" i="28"/>
  <c r="L21" i="28" s="1"/>
  <c r="AB2704" i="28"/>
  <c r="L20" i="28" s="1"/>
  <c r="AB2703" i="28"/>
  <c r="L19" i="28" s="1"/>
  <c r="AB2709" i="28"/>
  <c r="L25" i="28" s="1"/>
  <c r="AB2708" i="28"/>
  <c r="L24" i="28" s="1"/>
  <c r="AB2710" i="28"/>
  <c r="L26" i="28" s="1"/>
  <c r="Z2705" i="28"/>
  <c r="J21" i="28" s="1"/>
  <c r="Z2702" i="28"/>
  <c r="J18" i="28" s="1"/>
  <c r="Z2710" i="28"/>
  <c r="J26" i="28" s="1"/>
  <c r="Z2707" i="28"/>
  <c r="J23" i="28" s="1"/>
  <c r="Z2704" i="28"/>
  <c r="J20" i="28" s="1"/>
  <c r="Z2709" i="28"/>
  <c r="J25" i="28" s="1"/>
  <c r="Z2700" i="28"/>
  <c r="J16" i="28" s="1"/>
  <c r="Z2711" i="28"/>
  <c r="J27" i="28" s="1"/>
  <c r="Z2701" i="28"/>
  <c r="J17" i="28" s="1"/>
  <c r="Z2706" i="28"/>
  <c r="J22" i="28" s="1"/>
  <c r="J15" i="28"/>
  <c r="Z2703" i="28"/>
  <c r="J19" i="28" s="1"/>
  <c r="Z2708" i="28"/>
  <c r="J24" i="28" s="1"/>
  <c r="T1373" i="33"/>
  <c r="D17" i="33" s="1"/>
  <c r="AU1374" i="33"/>
  <c r="AE18" i="33" s="1"/>
  <c r="AU1382" i="33"/>
  <c r="AE26" i="33" s="1"/>
  <c r="AU1381" i="33"/>
  <c r="AE25" i="33" s="1"/>
  <c r="AU1377" i="33"/>
  <c r="AE21" i="33" s="1"/>
  <c r="AU1376" i="33"/>
  <c r="AE20" i="33" s="1"/>
  <c r="AU1378" i="33"/>
  <c r="AE22" i="33" s="1"/>
  <c r="AU1383" i="33"/>
  <c r="AE27" i="33" s="1"/>
  <c r="AU1375" i="33"/>
  <c r="AE19" i="33" s="1"/>
  <c r="AE15" i="33"/>
  <c r="AU1380" i="33"/>
  <c r="AE24" i="33" s="1"/>
  <c r="AU1379" i="33"/>
  <c r="AE23" i="33" s="1"/>
  <c r="U1373" i="33"/>
  <c r="E17" i="33" s="1"/>
  <c r="U1377" i="33"/>
  <c r="E21" i="33" s="1"/>
  <c r="U1375" i="33"/>
  <c r="E19" i="33" s="1"/>
  <c r="U1383" i="33"/>
  <c r="E27" i="33" s="1"/>
  <c r="U1376" i="33"/>
  <c r="E20" i="33" s="1"/>
  <c r="U1378" i="33"/>
  <c r="E22" i="33" s="1"/>
  <c r="E15" i="33"/>
  <c r="U1374" i="33"/>
  <c r="E18" i="33" s="1"/>
  <c r="U1379" i="33"/>
  <c r="E23" i="33" s="1"/>
  <c r="U1381" i="33"/>
  <c r="E25" i="33" s="1"/>
  <c r="U1382" i="33"/>
  <c r="E26" i="33" s="1"/>
  <c r="U1380" i="33"/>
  <c r="E24" i="33" s="1"/>
  <c r="W2711" i="28"/>
  <c r="G27" i="28" s="1"/>
  <c r="W2702" i="28"/>
  <c r="G18" i="28" s="1"/>
  <c r="W2709" i="28"/>
  <c r="G25" i="28" s="1"/>
  <c r="W2708" i="28"/>
  <c r="G24" i="28" s="1"/>
  <c r="W2700" i="28"/>
  <c r="G16" i="28" s="1"/>
  <c r="W2710" i="28"/>
  <c r="G26" i="28" s="1"/>
  <c r="G15" i="28"/>
  <c r="W2704" i="28"/>
  <c r="G20" i="28" s="1"/>
  <c r="W2706" i="28"/>
  <c r="G22" i="28" s="1"/>
  <c r="W2703" i="28"/>
  <c r="G19" i="28" s="1"/>
  <c r="W2707" i="28"/>
  <c r="G23" i="28" s="1"/>
  <c r="W2705" i="28"/>
  <c r="G21" i="28" s="1"/>
  <c r="W2701" i="28"/>
  <c r="G17" i="28" s="1"/>
  <c r="AA2700" i="28"/>
  <c r="K16" i="28" s="1"/>
  <c r="AA2710" i="28"/>
  <c r="K26" i="28" s="1"/>
  <c r="AA2708" i="28"/>
  <c r="K24" i="28" s="1"/>
  <c r="AA2711" i="28"/>
  <c r="K27" i="28" s="1"/>
  <c r="AA2703" i="28"/>
  <c r="K19" i="28" s="1"/>
  <c r="AA2706" i="28"/>
  <c r="K22" i="28" s="1"/>
  <c r="AA2705" i="28"/>
  <c r="K21" i="28" s="1"/>
  <c r="K15" i="28"/>
  <c r="AA2701" i="28"/>
  <c r="K17" i="28" s="1"/>
  <c r="AA2707" i="28"/>
  <c r="K23" i="28" s="1"/>
  <c r="AA2709" i="28"/>
  <c r="K25" i="28" s="1"/>
  <c r="AA2702" i="28"/>
  <c r="K18" i="28" s="1"/>
  <c r="AA2704" i="28"/>
  <c r="K20" i="28" s="1"/>
  <c r="Z1373" i="33"/>
  <c r="J17" i="33" s="1"/>
  <c r="W1374" i="33"/>
  <c r="G18" i="33" s="1"/>
  <c r="W1377" i="33"/>
  <c r="G21" i="33" s="1"/>
  <c r="W1382" i="33"/>
  <c r="G26" i="33" s="1"/>
  <c r="W1381" i="33"/>
  <c r="G25" i="33" s="1"/>
  <c r="W1376" i="33"/>
  <c r="G20" i="33" s="1"/>
  <c r="W1380" i="33"/>
  <c r="G24" i="33" s="1"/>
  <c r="W1375" i="33"/>
  <c r="G19" i="33" s="1"/>
  <c r="W1379" i="33"/>
  <c r="G23" i="33" s="1"/>
  <c r="G15" i="33"/>
  <c r="W1383" i="33"/>
  <c r="G27" i="33" s="1"/>
  <c r="W1378" i="33"/>
  <c r="G22" i="33" s="1"/>
  <c r="Y1374" i="33"/>
  <c r="I18" i="33" s="1"/>
  <c r="Y1381" i="33"/>
  <c r="I25" i="33" s="1"/>
  <c r="Y1379" i="33"/>
  <c r="I23" i="33" s="1"/>
  <c r="Y1375" i="33"/>
  <c r="I19" i="33" s="1"/>
  <c r="I15" i="33"/>
  <c r="Y1377" i="33"/>
  <c r="I21" i="33" s="1"/>
  <c r="Y1383" i="33"/>
  <c r="I27" i="33" s="1"/>
  <c r="Y1382" i="33"/>
  <c r="I26" i="33" s="1"/>
  <c r="Y1378" i="33"/>
  <c r="I22" i="33" s="1"/>
  <c r="Y1376" i="33"/>
  <c r="I20" i="33" s="1"/>
  <c r="Y1380" i="33"/>
  <c r="I24" i="33" s="1"/>
  <c r="AN2701" i="28"/>
  <c r="AN2708" i="28"/>
  <c r="AN2702" i="28"/>
  <c r="AN2705" i="28"/>
  <c r="AN2706" i="28"/>
  <c r="AN2707" i="28"/>
  <c r="AN2710" i="28"/>
  <c r="AN2704" i="28"/>
  <c r="AN2709" i="28"/>
  <c r="AN2711" i="28"/>
  <c r="AN2700" i="28"/>
  <c r="AN2703" i="28"/>
  <c r="X2700" i="28"/>
  <c r="H16" i="28" s="1"/>
  <c r="X2708" i="28"/>
  <c r="H24" i="28" s="1"/>
  <c r="X2709" i="28"/>
  <c r="H25" i="28" s="1"/>
  <c r="X2710" i="28"/>
  <c r="H26" i="28" s="1"/>
  <c r="X2706" i="28"/>
  <c r="H22" i="28" s="1"/>
  <c r="X2703" i="28"/>
  <c r="H19" i="28" s="1"/>
  <c r="X2707" i="28"/>
  <c r="H23" i="28" s="1"/>
  <c r="H15" i="28"/>
  <c r="X2705" i="28"/>
  <c r="H21" i="28" s="1"/>
  <c r="X2701" i="28"/>
  <c r="H17" i="28" s="1"/>
  <c r="X2704" i="28"/>
  <c r="H20" i="28" s="1"/>
  <c r="X2702" i="28"/>
  <c r="H18" i="28" s="1"/>
  <c r="X2711" i="28"/>
  <c r="H27" i="28" s="1"/>
  <c r="AV1373" i="33"/>
  <c r="AF17" i="33" s="1"/>
  <c r="AS1373" i="33"/>
  <c r="AC17" i="33" s="1"/>
  <c r="T2700" i="28" l="1"/>
  <c r="D16" i="28" s="1"/>
  <c r="V2700" i="28"/>
  <c r="F16" i="28" s="1"/>
  <c r="L1386" i="33"/>
  <c r="J1367" i="33" s="1"/>
  <c r="X1386" i="33"/>
  <c r="H16" i="33"/>
  <c r="F16" i="33"/>
  <c r="V1386" i="33"/>
  <c r="Z1386" i="33"/>
  <c r="J16" i="33"/>
  <c r="E16" i="33"/>
  <c r="U1386" i="33"/>
  <c r="AH16" i="33"/>
  <c r="AX1386" i="33"/>
  <c r="AP1386" i="33"/>
  <c r="Z16" i="33"/>
  <c r="U16" i="33"/>
  <c r="AK1386" i="33"/>
  <c r="AF16" i="33"/>
  <c r="AV1386" i="33"/>
  <c r="AS1386" i="33"/>
  <c r="AC16" i="33"/>
  <c r="AJ1386" i="33"/>
  <c r="T16" i="33"/>
  <c r="R16" i="33"/>
  <c r="AH1386" i="33"/>
  <c r="AD1386" i="33"/>
  <c r="N16" i="33"/>
  <c r="I16" i="33"/>
  <c r="Y1386" i="33"/>
  <c r="C16" i="33"/>
  <c r="S1386" i="33"/>
  <c r="AL1386" i="33"/>
  <c r="V16" i="33"/>
  <c r="W1386" i="33"/>
  <c r="G16" i="33"/>
  <c r="P16" i="33"/>
  <c r="AF1386" i="33"/>
  <c r="AD16" i="33"/>
  <c r="AT1386" i="33"/>
  <c r="AN1386" i="33"/>
  <c r="X16" i="33"/>
  <c r="AE16" i="33"/>
  <c r="AU1386" i="33"/>
  <c r="D16" i="33"/>
  <c r="T1386" i="33"/>
  <c r="S16" i="33"/>
  <c r="AI1386" i="33"/>
  <c r="W16" i="33"/>
  <c r="AM1386" i="33"/>
  <c r="AW1386" i="33"/>
  <c r="AG16" i="33"/>
  <c r="AG1386" i="33"/>
  <c r="Q16" i="33"/>
  <c r="AQ1386" i="33"/>
  <c r="AA16" i="33"/>
  <c r="AE1386" i="33"/>
  <c r="O16" i="33"/>
  <c r="U2700" i="28"/>
  <c r="E16" i="28" s="1"/>
  <c r="M2713" i="28"/>
  <c r="L2714" i="28" s="1"/>
  <c r="AZ2700" i="28"/>
  <c r="BC2700" i="28"/>
  <c r="BB2700" i="28"/>
  <c r="BA2700" i="28"/>
  <c r="AY2700" i="28"/>
  <c r="L2713" i="28"/>
  <c r="M16" i="33"/>
  <c r="AC1386" i="33"/>
  <c r="AR1386" i="33"/>
  <c r="AB16" i="33"/>
  <c r="AB1386" i="33"/>
  <c r="L16" i="33"/>
  <c r="AO1386" i="33"/>
  <c r="Y16" i="33"/>
  <c r="AA1386" i="33"/>
  <c r="K16" i="33"/>
  <c r="F9" i="33" l="1"/>
  <c r="J2695" i="28"/>
  <c r="F9"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tc={B76F311A-7F0A-46FE-9ED4-A0CEBA757FFF}</author>
  </authors>
  <commentList>
    <comment ref="B7" authorId="0" shapeId="0" xr:uid="{B76F311A-7F0A-46FE-9ED4-A0CEBA757FFF}">
      <text>
        <t xml:space="preserve">[Threaded comment]
Your version of Excel allows you to read this threaded comment; however, any edits to it will get removed if the file is opened in a newer version of Excel. Learn more: https://go.microsoft.com/fwlink/?linkid=870924
Comment:
    Steps to follow:
1. Select a Year
2. Select a Discharge Country
3. Select a corresponding Port or All Ports of the selected Discharge Country [This must always be done]
4. Select All Months or a specific Month
5. Select All or a specific Loading ('exporter') Country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tc={097E1612-3EF8-4EB2-9B3F-434D8812CC3A}</author>
  </authors>
  <commentList>
    <comment ref="B7" authorId="0" shapeId="0" xr:uid="{097E1612-3EF8-4EB2-9B3F-434D8812CC3A}">
      <text>
        <t xml:space="preserve">[Threaded comment]
Your version of Excel allows you to read this threaded comment; however, any edits to it will get removed if the file is opened in a newer version of Excel. Learn more: https://go.microsoft.com/fwlink/?linkid=870924
Comment:
    Steps to follow:
1. Select a Year
2. Select a Loading Country
3. Select a corresponding Port or All Ports of the selected Loading Country [This must always be done]
4. Select All Months or a specific Month
5. Select All or a specific Discharge ('importer') Country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<sst xmlns="http://schemas.openxmlformats.org/spreadsheetml/2006/main" count="80550" uniqueCount="3695">
  <si>
    <r>
      <rPr>
        <u/>
        <sz val="8"/>
        <rFont val="Arial"/>
        <family val="2"/>
        <scheme val="minor"/>
      </rPr>
      <t>Click here</t>
    </r>
    <r>
      <rPr>
        <sz val="8"/>
        <rFont val="Arial"/>
        <family val="2"/>
        <scheme val="minor"/>
      </rPr>
      <t xml:space="preserve"> to contact product support via email</t>
    </r>
  </si>
  <si>
    <t>Disclosure</t>
  </si>
  <si>
    <t>Index</t>
  </si>
  <si>
    <t>About S&amp;P Global Commodity Insights</t>
  </si>
  <si>
    <t>Source: S&amp;P Global Commodity Insights.</t>
  </si>
  <si>
    <t>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t>
  </si>
  <si>
    <t>You may view or otherwise use the information, prices, indices, assessments and other related information, graphs, tables and images (“Data”) in this publication only for your personal use or, if you or your company has a license for the Data from S&amp;P Global Commodity Insights and you are an authorized user, for your company’s internal business use only. You may not publish, reproduce, extract, distribute, retransmit, resell, create any derivative work from and/or otherwise provide access to the Data or any portion thereof to any person (either within or outside your company, including as part of or via any internal electronic system or intranet), firm or entity, including any subsidiary, parent, or other entity that is affiliated with your company, without S&amp;P Global Commodity Insights’ prior written consent or as otherwise authorized under license from S&amp;P Global Commodity Insights. Any use or distribution of the Data beyond the express uses authorized in this paragraph above is subject to the payment of additional fees to S&amp;P Global Commodity Insights.</t>
  </si>
  <si>
    <t>S&amp;P Global Commodity Insights, its affiliates and all of their third-party licensors disclaim any and all warranties, express or implied, including, but not limited to, any warranties of merchantability or fitness for a particular purpose or use as to the Data, or the results obtained by its use or as to the performance thereof. Data in this publication includes independent and verifiable data collected from actual market participants. Any user of the Data should not rely on any information and/or assessment contained therein in making any investment, trading, risk management or other decision. S&amp;P Global Commodity Insights, its affiliates and their third-party licensors do not guarantee the adequacy, accuracy, timeliness and/or completeness of the Data or any component thereof or any communications (whether written, oral, electronic or in other format), and shall not be subject to any damages or liability, including but not limited to any indirect, special, incidental, punitive or consequential damages (including but not limited to, loss of profits, trading losses and loss of goodwill).</t>
  </si>
  <si>
    <t>ICE index data and NYMEX futures data used herein are provided under S&amp;P Global Commodity Insights’ commercial licensing agreements with ICE and with NYMEX. You acknowledge that the ICE index data and NYMEX futures data herein are confidential and are proprietary trade secrets and data of ICE and NYMEX or its licensors/suppliers, and you shall use best efforts to prevent the unauthorized publication, disclosure or copying of the ICE index data and/or NYMEX futures data.</t>
  </si>
  <si>
    <t>Permission is granted for those registered with the Copyright Clearance Center (CCC) to copy material herein for internal reference or personal use only, provided that appropriate payment is made to the CCC, 222 Rosewood Drive, Danvers, MA 01923, phone +1-978-750-8400. Reproduction in any other form, or for any other purpose, is forbidden without the express prior permission of S&amp;P Global Inc. For article reprints contact: The YGS Group, phone +1-717-505-9701 x105 (800-501-9571 from the U.S.).</t>
  </si>
  <si>
    <t>For all other queries or requests pursuant to this notice, please contact S&amp;P Global Inc. via email at support@platts.com.</t>
  </si>
  <si>
    <t>S&amp;P Global, the S&amp;P Global logo, S&amp;P Global Commodity Insights, and Platts are trademarks of S&amp;P Global Inc. Permission for any commercial use of these trademarks must be obtained in writing from S&amp;P Global Inc.</t>
  </si>
  <si>
    <t>Potash Futures - data appendix</t>
  </si>
  <si>
    <t>All prices in US$/t</t>
  </si>
  <si>
    <t>Month</t>
  </si>
  <si>
    <t>Quarter</t>
  </si>
  <si>
    <t>Monthly potash prices - historical and forecast</t>
  </si>
  <si>
    <t>Monthly average potash prices - historical and forecast</t>
  </si>
  <si>
    <t>Quarterly potash prices - historical and forecast</t>
  </si>
  <si>
    <t>Std MOP</t>
  </si>
  <si>
    <t>Grn MOP</t>
  </si>
  <si>
    <t>Std SOP</t>
  </si>
  <si>
    <t>FOB Spot Vancouver</t>
  </si>
  <si>
    <t>FOB NOLA Barge</t>
  </si>
  <si>
    <t>FOB Baltic</t>
  </si>
  <si>
    <t>CFR SE Asia</t>
  </si>
  <si>
    <t>CFR China Contract</t>
  </si>
  <si>
    <t>CFR India Contract</t>
  </si>
  <si>
    <t>CFR EC Latin America</t>
  </si>
  <si>
    <t>FOB W Europe Export</t>
  </si>
  <si>
    <t>FOB W Europe</t>
  </si>
  <si>
    <t>CFR NW Europe</t>
  </si>
  <si>
    <t>2020Q1</t>
  </si>
  <si>
    <t>2020Q2</t>
  </si>
  <si>
    <t>2020Q3</t>
  </si>
  <si>
    <t>2020Q4</t>
  </si>
  <si>
    <t>2021Q1</t>
  </si>
  <si>
    <t>2021Q2</t>
  </si>
  <si>
    <t>2021Q3</t>
  </si>
  <si>
    <t>2021Q4</t>
  </si>
  <si>
    <t>2022Q1</t>
  </si>
  <si>
    <t>2022Q2</t>
  </si>
  <si>
    <t>2022Q3</t>
  </si>
  <si>
    <t>2022Q4</t>
  </si>
  <si>
    <t>2023Q1</t>
  </si>
  <si>
    <t>2023Q2</t>
  </si>
  <si>
    <t>2023Q3</t>
  </si>
  <si>
    <t>Note: FOB = Free on board; CFR = Cost and freight; FCA = Free carrier</t>
  </si>
  <si>
    <t xml:space="preserve">Note: FOB = Free on board; CFR = Cost and freight; FCA = Free carrier. Monthly averages of historical prices are calculated based on the averages of the weekly price ranges, and that they might differ from the simple average of the absolute low and high end for a given month. </t>
  </si>
  <si>
    <t xml:space="preserve">Note: Quarterly prices represent the absolute minimum and maximum price achieved in that quarter. </t>
  </si>
  <si>
    <t>2023Q4</t>
  </si>
  <si>
    <t>2024Q1</t>
  </si>
  <si>
    <t>2024Q2</t>
  </si>
  <si>
    <t>2024Q3</t>
  </si>
  <si>
    <t>2024Q4</t>
  </si>
  <si>
    <t>2025Q1</t>
  </si>
  <si>
    <t>Loading Country</t>
  </si>
  <si>
    <t>Company Shipper</t>
  </si>
  <si>
    <t>Loading Port</t>
  </si>
  <si>
    <t>Discharge Port</t>
  </si>
  <si>
    <t>Arrival Date</t>
  </si>
  <si>
    <t>Discharge Country</t>
  </si>
  <si>
    <t>2025Q2</t>
  </si>
  <si>
    <t>2025Q3</t>
  </si>
  <si>
    <t>Year</t>
  </si>
  <si>
    <t>Vessel</t>
  </si>
  <si>
    <t>Product Qty (kt)</t>
  </si>
  <si>
    <t>Sailed</t>
  </si>
  <si>
    <t>Vessel DWT (kt)</t>
  </si>
  <si>
    <t>Potash export shipments summary</t>
  </si>
  <si>
    <t>Potash import shipments summary</t>
  </si>
  <si>
    <t>Sailed Month ID</t>
  </si>
  <si>
    <t>Discharge Month ID</t>
  </si>
  <si>
    <t>Sailed Year</t>
  </si>
  <si>
    <t>Discharge Year</t>
  </si>
  <si>
    <t>Discharge Month</t>
  </si>
  <si>
    <t>All</t>
  </si>
  <si>
    <t xml:space="preserve">Summary of import vessel tracking from </t>
  </si>
  <si>
    <t>Jan</t>
  </si>
  <si>
    <t>Feb</t>
  </si>
  <si>
    <t>Mar</t>
  </si>
  <si>
    <t>Apr</t>
  </si>
  <si>
    <t>May</t>
  </si>
  <si>
    <t>Jun</t>
  </si>
  <si>
    <t>Jul</t>
  </si>
  <si>
    <t>Aug</t>
  </si>
  <si>
    <t>Sep</t>
  </si>
  <si>
    <t>Oct</t>
  </si>
  <si>
    <t>Nov</t>
  </si>
  <si>
    <t>Dec</t>
  </si>
  <si>
    <t>port,</t>
  </si>
  <si>
    <t>Total Volume</t>
  </si>
  <si>
    <t>Loading Month</t>
  </si>
  <si>
    <t>Loading Month ID</t>
  </si>
  <si>
    <t>Loading Year</t>
  </si>
  <si>
    <t>Summary of export vessel tracking to</t>
  </si>
  <si>
    <t>Potash shipments</t>
  </si>
  <si>
    <t>Import shipments summary</t>
  </si>
  <si>
    <t>Export shipments summary</t>
  </si>
  <si>
    <t>All Ports</t>
  </si>
  <si>
    <t xml:space="preserve"> </t>
  </si>
  <si>
    <t>Source: S&amp;P Global Commodities at Sea, part of S&amp;P Global Commodity Insights</t>
  </si>
  <si>
    <t>2025Q4</t>
  </si>
  <si>
    <t>© 2025 by S&amp;P Global Inc. All rights reserved.</t>
  </si>
  <si>
    <t>© 2025 S&amp;P Global.</t>
  </si>
  <si>
    <t>2027Q1</t>
  </si>
  <si>
    <t>2027Q2</t>
  </si>
  <si>
    <t>2027Q3</t>
  </si>
  <si>
    <t>2027Q4</t>
  </si>
  <si>
    <t>2026Q1</t>
  </si>
  <si>
    <t>2026Q2</t>
  </si>
  <si>
    <t>2026Q3</t>
  </si>
  <si>
    <t>2026Q4</t>
  </si>
  <si>
    <t>2025</t>
  </si>
  <si>
    <t>Canada</t>
  </si>
  <si>
    <t>Vancouver (Canada)</t>
  </si>
  <si>
    <t>Brazil</t>
  </si>
  <si>
    <t>Paranagua</t>
  </si>
  <si>
    <t>Monthly MOP imports</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</si>
  <si>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</si>
  <si>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</si>
  <si>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</si>
  <si>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</si>
  <si>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</si>
  <si>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</si>
  <si>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</si>
  <si>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</si>
  <si>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</si>
  <si>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</si>
  <si>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</si>
  <si>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</si>
  <si>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</si>
  <si>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</si>
  <si>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</si>
  <si>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</si>
  <si>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</si>
  <si>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</si>
  <si>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</si>
  <si>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</si>
  <si>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</si>
  <si>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</si>
  <si>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</si>
  <si>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</si>
  <si>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</si>
  <si>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</si>
  <si>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</si>
  <si>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</si>
  <si>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</si>
  <si>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</si>
  <si>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</si>
  <si>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</si>
  <si>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</si>
  <si>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</si>
  <si>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</si>
  <si>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</si>
  <si>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</si>
  <si>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</si>
  <si>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</si>
  <si>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</si>
  <si>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</si>
  <si>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</si>
  <si>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</si>
  <si>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2023M08</t>
  </si>
  <si>
    <t>2023M09</t>
  </si>
  <si>
    <t>2023M10</t>
  </si>
  <si>
    <t>2023M11</t>
  </si>
  <si>
    <t>2023M12</t>
  </si>
  <si>
    <t>2024M01</t>
  </si>
  <si>
    <t>2024M02</t>
  </si>
  <si>
    <t>2024M03</t>
  </si>
  <si>
    <t>2024M04</t>
  </si>
  <si>
    <t>2024M05</t>
  </si>
  <si>
    <t>2024M06</t>
  </si>
  <si>
    <t>2024M07</t>
  </si>
  <si>
    <t>2024M08</t>
  </si>
  <si>
    <t>2024M09</t>
  </si>
  <si>
    <t>2024M10</t>
  </si>
  <si>
    <t>2024M11</t>
  </si>
  <si>
    <t>2024M12</t>
  </si>
  <si>
    <t>2025M01</t>
  </si>
  <si>
    <t>2025M02</t>
  </si>
  <si>
    <t>2025M03</t>
  </si>
  <si>
    <t>Region</t>
  </si>
  <si>
    <t>Sub-region</t>
  </si>
  <si>
    <t>Country</t>
  </si>
  <si>
    <t>Europe</t>
  </si>
  <si>
    <t>Western Europe</t>
  </si>
  <si>
    <t>Belgium</t>
  </si>
  <si>
    <t>France</t>
  </si>
  <si>
    <t>Netherlands</t>
  </si>
  <si>
    <t>Southern Europe</t>
  </si>
  <si>
    <t>Italy</t>
  </si>
  <si>
    <t>Turkey</t>
  </si>
  <si>
    <t>Northern Europe</t>
  </si>
  <si>
    <t>Finland</t>
  </si>
  <si>
    <t>Norway</t>
  </si>
  <si>
    <t>Eastern Europe</t>
  </si>
  <si>
    <t>Poland</t>
  </si>
  <si>
    <t>Eurasia</t>
  </si>
  <si>
    <t>Ukraine</t>
  </si>
  <si>
    <t>Africa</t>
  </si>
  <si>
    <t>Northern Africa</t>
  </si>
  <si>
    <t>Egypt</t>
  </si>
  <si>
    <t>Morocco</t>
  </si>
  <si>
    <t>Southern Africa</t>
  </si>
  <si>
    <t>South Africa</t>
  </si>
  <si>
    <t>Asia</t>
  </si>
  <si>
    <t>Southern Asia</t>
  </si>
  <si>
    <t>Bangladesh</t>
  </si>
  <si>
    <t>India</t>
  </si>
  <si>
    <t>Eastern Asia</t>
  </si>
  <si>
    <t>China</t>
  </si>
  <si>
    <t>Japan</t>
  </si>
  <si>
    <t>South Korea</t>
  </si>
  <si>
    <t>Taiwan</t>
  </si>
  <si>
    <t>South-eastern Asia</t>
  </si>
  <si>
    <t>Indonesia</t>
  </si>
  <si>
    <t>Malaysia</t>
  </si>
  <si>
    <t>Philippines</t>
  </si>
  <si>
    <t>Thailand</t>
  </si>
  <si>
    <t>Viet Nam</t>
  </si>
  <si>
    <t>Oceania</t>
  </si>
  <si>
    <t>Australia and New Zealand</t>
  </si>
  <si>
    <t>Australia</t>
  </si>
  <si>
    <t>Americas</t>
  </si>
  <si>
    <t>North America</t>
  </si>
  <si>
    <t>United States</t>
  </si>
  <si>
    <t>Central America</t>
  </si>
  <si>
    <t>Mexico</t>
  </si>
  <si>
    <t>South America</t>
  </si>
  <si>
    <t>Colombia</t>
  </si>
  <si>
    <t>Paraguay</t>
  </si>
  <si>
    <t>Uruguay</t>
  </si>
  <si>
    <t xml:space="preserve">Note: Data for the current and the most recent month is sourced from S&amp;P Global Commodities at Sea (CAS). </t>
  </si>
  <si>
    <t xml:space="preserve">Note: The countries listed above represented about 95% of total imports in 2023. </t>
  </si>
  <si>
    <t>Monthly MOP exports</t>
  </si>
  <si>
    <t>Germany</t>
  </si>
  <si>
    <t>Spain</t>
  </si>
  <si>
    <t>Belarus</t>
  </si>
  <si>
    <t>Russia</t>
  </si>
  <si>
    <t>Uzbekistan</t>
  </si>
  <si>
    <t>Turkmenistan</t>
  </si>
  <si>
    <t>Middle East</t>
  </si>
  <si>
    <t>Israel</t>
  </si>
  <si>
    <t>Jordan</t>
  </si>
  <si>
    <t>Lao People's Democratic Republic</t>
  </si>
  <si>
    <t>Bolivia</t>
  </si>
  <si>
    <t>Chile</t>
  </si>
  <si>
    <t xml:space="preserve">Note: The countries listed above represented 100% of total exports in 2023. </t>
  </si>
  <si>
    <t>Monthly SOP imports</t>
  </si>
  <si>
    <t>Greece</t>
  </si>
  <si>
    <t>United Kingdom</t>
  </si>
  <si>
    <t>Algeria</t>
  </si>
  <si>
    <t>Saudi Arabia</t>
  </si>
  <si>
    <t>Pakistan</t>
  </si>
  <si>
    <t>Peru</t>
  </si>
  <si>
    <t xml:space="preserve">Note: The countries listed above represented about 88% of total imports in 2023. </t>
  </si>
  <si>
    <t>Monthly SOP exports</t>
  </si>
  <si>
    <t>Austria</t>
  </si>
  <si>
    <t>Sweden</t>
  </si>
  <si>
    <t>Iran</t>
  </si>
  <si>
    <t>Monthly NOP imports</t>
  </si>
  <si>
    <t>Eastern Africa</t>
  </si>
  <si>
    <t>Kenya</t>
  </si>
  <si>
    <t>United Arab Emirates</t>
  </si>
  <si>
    <t>Argentina</t>
  </si>
  <si>
    <t>Ecuador</t>
  </si>
  <si>
    <t xml:space="preserve">Note: The countries listed above represented about 89% of total imports in 2023. </t>
  </si>
  <si>
    <t>Monthly NOP exports</t>
  </si>
  <si>
    <t>Denmark</t>
  </si>
  <si>
    <t>Monthy MOP exports</t>
  </si>
  <si>
    <t>Note: Unit = kilo tons</t>
  </si>
  <si>
    <t>2025M04</t>
  </si>
  <si>
    <t>Data compiled May 2025.</t>
  </si>
  <si>
    <t>2025M05</t>
  </si>
  <si>
    <t>2024</t>
  </si>
  <si>
    <t>2020</t>
  </si>
  <si>
    <t>Unknown</t>
  </si>
  <si>
    <t>St Petersburg</t>
  </si>
  <si>
    <t>Melpomeni</t>
  </si>
  <si>
    <t>Paradip</t>
  </si>
  <si>
    <t>BPC</t>
  </si>
  <si>
    <t>Klaipeda</t>
  </si>
  <si>
    <t>Jian Guo Hai</t>
  </si>
  <si>
    <t>Dumai</t>
  </si>
  <si>
    <t>Panjang</t>
  </si>
  <si>
    <t>Canpotex</t>
  </si>
  <si>
    <t>Afros</t>
  </si>
  <si>
    <t>Gresik</t>
  </si>
  <si>
    <t>Eurochem</t>
  </si>
  <si>
    <t>Murmansk</t>
  </si>
  <si>
    <t>Texas Harmony</t>
  </si>
  <si>
    <t>Itaqui</t>
  </si>
  <si>
    <t>Vila do Conde</t>
  </si>
  <si>
    <t>Lavaux</t>
  </si>
  <si>
    <t>Senegal</t>
  </si>
  <si>
    <t>Dakar</t>
  </si>
  <si>
    <t>Belle Plaine</t>
  </si>
  <si>
    <t>Guayaquil</t>
  </si>
  <si>
    <t>Lirquen</t>
  </si>
  <si>
    <t>Puerto Montt</t>
  </si>
  <si>
    <t>Orion Globe</t>
  </si>
  <si>
    <t>Yantai</t>
  </si>
  <si>
    <t>Lianyungang</t>
  </si>
  <si>
    <t>Thunder Bay</t>
  </si>
  <si>
    <t>Mississagi</t>
  </si>
  <si>
    <t>Windsor</t>
  </si>
  <si>
    <t>Gulnak</t>
  </si>
  <si>
    <t>Port Klang</t>
  </si>
  <si>
    <t>Johor</t>
  </si>
  <si>
    <t>K+S</t>
  </si>
  <si>
    <t>Hamburg</t>
  </si>
  <si>
    <t>Lintan</t>
  </si>
  <si>
    <t>Castor</t>
  </si>
  <si>
    <t>Zhenjiang</t>
  </si>
  <si>
    <t>Alexia</t>
  </si>
  <si>
    <t>Belawan</t>
  </si>
  <si>
    <t>Astoria Bay</t>
  </si>
  <si>
    <t>Santa Rosalia</t>
  </si>
  <si>
    <t>The Prosperity</t>
  </si>
  <si>
    <t>Kamarajar</t>
  </si>
  <si>
    <t>Three</t>
  </si>
  <si>
    <t>Cs Calvina</t>
  </si>
  <si>
    <t>Mumbai</t>
  </si>
  <si>
    <t>21 Happy</t>
  </si>
  <si>
    <t>Cote d'Ivoire</t>
  </si>
  <si>
    <t>Abidjan</t>
  </si>
  <si>
    <t>T Symphony</t>
  </si>
  <si>
    <t>Portland (Australia)</t>
  </si>
  <si>
    <t>United States of America</t>
  </si>
  <si>
    <t>Portland (USA-Oregon)</t>
  </si>
  <si>
    <t>African Pheasant</t>
  </si>
  <si>
    <t>Su-Ao</t>
  </si>
  <si>
    <t>Korea (South)</t>
  </si>
  <si>
    <t>Ulsan</t>
  </si>
  <si>
    <t>Estonia</t>
  </si>
  <si>
    <t>Bertuol Industria De Fertilizantes</t>
  </si>
  <si>
    <t>Sillamae</t>
  </si>
  <si>
    <t>Ortolan Beta Strait</t>
  </si>
  <si>
    <t>Santarem</t>
  </si>
  <si>
    <t>SQM</t>
  </si>
  <si>
    <t>Tocopilla</t>
  </si>
  <si>
    <t>Tina S</t>
  </si>
  <si>
    <t>Wilmington (USA-N Carolina)</t>
  </si>
  <si>
    <t>Wilmington (USA-Delaware)</t>
  </si>
  <si>
    <t>Lady Moon</t>
  </si>
  <si>
    <t>Cameroon</t>
  </si>
  <si>
    <t>Douala</t>
  </si>
  <si>
    <t>African Rook</t>
  </si>
  <si>
    <t>Fremantle</t>
  </si>
  <si>
    <t>Albany (Australia)</t>
  </si>
  <si>
    <t>Arya</t>
  </si>
  <si>
    <t>Santos</t>
  </si>
  <si>
    <t>Mosaic</t>
  </si>
  <si>
    <t>Saint John</t>
  </si>
  <si>
    <t>Century Royal</t>
  </si>
  <si>
    <t>Mamonal</t>
  </si>
  <si>
    <t>Guatemala</t>
  </si>
  <si>
    <t>Santo Tomas de Castilla</t>
  </si>
  <si>
    <t>Uralkali</t>
  </si>
  <si>
    <t>Honor Star</t>
  </si>
  <si>
    <t>New Orleans</t>
  </si>
  <si>
    <t>Seacon Manila</t>
  </si>
  <si>
    <t>Townsville</t>
  </si>
  <si>
    <t>Devonport (Australia)</t>
  </si>
  <si>
    <t>Podlasie</t>
  </si>
  <si>
    <t>Iskenderun</t>
  </si>
  <si>
    <t>Cs Candy</t>
  </si>
  <si>
    <t>Chattogram</t>
  </si>
  <si>
    <t>APC</t>
  </si>
  <si>
    <t>Aqaba</t>
  </si>
  <si>
    <t>Ince Atlantic</t>
  </si>
  <si>
    <t>Yemen</t>
  </si>
  <si>
    <t>Saleef</t>
  </si>
  <si>
    <t>Eilat</t>
  </si>
  <si>
    <t>Gullwing</t>
  </si>
  <si>
    <t>Vietnam</t>
  </si>
  <si>
    <t>Quy Nhon</t>
  </si>
  <si>
    <t>Saigon</t>
  </si>
  <si>
    <t>True Brother</t>
  </si>
  <si>
    <t>Jorf Lasfar</t>
  </si>
  <si>
    <t>Patience Lake</t>
  </si>
  <si>
    <t>Map Ta Phut</t>
  </si>
  <si>
    <t>Strandja</t>
  </si>
  <si>
    <t>Anshun</t>
  </si>
  <si>
    <t>Montevideo</t>
  </si>
  <si>
    <t>Nueva Palmira</t>
  </si>
  <si>
    <t>Magic Nebula</t>
  </si>
  <si>
    <t>Fangcheng</t>
  </si>
  <si>
    <t>Amoy Dream</t>
  </si>
  <si>
    <t>Tianjin</t>
  </si>
  <si>
    <t>Bulk Mustique</t>
  </si>
  <si>
    <t>Deendayal</t>
  </si>
  <si>
    <t>Taihua Star</t>
  </si>
  <si>
    <t>Km London</t>
  </si>
  <si>
    <t>Port of South Louisiana</t>
  </si>
  <si>
    <t>Genco Enterprise</t>
  </si>
  <si>
    <t>Phu My</t>
  </si>
  <si>
    <t>Bilbao</t>
  </si>
  <si>
    <t>Cielo Di Virgin Gorda</t>
  </si>
  <si>
    <t>Maria Topic</t>
  </si>
  <si>
    <t>Elisar</t>
  </si>
  <si>
    <t>Adabiya</t>
  </si>
  <si>
    <t>Cs Sarafina</t>
  </si>
  <si>
    <t>Amis Treasure</t>
  </si>
  <si>
    <t>Rio Grande (Brazil)</t>
  </si>
  <si>
    <t>Sea Bliss</t>
  </si>
  <si>
    <t>Caroline Selmer</t>
  </si>
  <si>
    <t>Ghana</t>
  </si>
  <si>
    <t>Tema</t>
  </si>
  <si>
    <t>Se Kelly</t>
  </si>
  <si>
    <t>Federal Lyra</t>
  </si>
  <si>
    <t>Lady Anastasia</t>
  </si>
  <si>
    <t>Ultra Infinity</t>
  </si>
  <si>
    <t>Interlink Amenity</t>
  </si>
  <si>
    <t>Antwerp</t>
  </si>
  <si>
    <t>Coquimbo I</t>
  </si>
  <si>
    <t>General San Martin</t>
  </si>
  <si>
    <t>F. Ocean</t>
  </si>
  <si>
    <t>Carolyn</t>
  </si>
  <si>
    <t>Cendana</t>
  </si>
  <si>
    <t>Curacao</t>
  </si>
  <si>
    <t>STS Area Tsushima</t>
  </si>
  <si>
    <t>Kamari</t>
  </si>
  <si>
    <t>Sao Francisco do Sul</t>
  </si>
  <si>
    <t>Solidarnosc</t>
  </si>
  <si>
    <t>Romania</t>
  </si>
  <si>
    <t>Constantza</t>
  </si>
  <si>
    <t>Federal Innoko</t>
  </si>
  <si>
    <t>Koh Si Chang Transhipment Area</t>
  </si>
  <si>
    <t>Sandakan</t>
  </si>
  <si>
    <t>Uni Auc One</t>
  </si>
  <si>
    <t>Fu Hai Hong</t>
  </si>
  <si>
    <t>Nordschelde</t>
  </si>
  <si>
    <t>Veracruz</t>
  </si>
  <si>
    <t>Aquapisces</t>
  </si>
  <si>
    <t>Federal Rideau</t>
  </si>
  <si>
    <t>Aratu</t>
  </si>
  <si>
    <t>Chasselas</t>
  </si>
  <si>
    <t>Kakinada</t>
  </si>
  <si>
    <t>New Mangalore</t>
  </si>
  <si>
    <t>Acuity</t>
  </si>
  <si>
    <t>Nigeria</t>
  </si>
  <si>
    <t>Onne</t>
  </si>
  <si>
    <t>Sfl Kate</t>
  </si>
  <si>
    <t>Bc Armonia</t>
  </si>
  <si>
    <t>Tokachi</t>
  </si>
  <si>
    <t>Nagoya</t>
  </si>
  <si>
    <t>Kinuura</t>
  </si>
  <si>
    <t>Newchang</t>
  </si>
  <si>
    <t>Cl Belle</t>
  </si>
  <si>
    <t>African Pelican</t>
  </si>
  <si>
    <t>Beechgate</t>
  </si>
  <si>
    <t>Yingkou</t>
  </si>
  <si>
    <t>Nagual</t>
  </si>
  <si>
    <t>Royal Neptune</t>
  </si>
  <si>
    <t>Nordrubicon</t>
  </si>
  <si>
    <t>Vitoria</t>
  </si>
  <si>
    <t>Anna Maria</t>
  </si>
  <si>
    <t>Thisseas</t>
  </si>
  <si>
    <t>Plaquemines</t>
  </si>
  <si>
    <t>Ultra Vanscoy</t>
  </si>
  <si>
    <t>Iquique</t>
  </si>
  <si>
    <t>Ocean Ambitious</t>
  </si>
  <si>
    <t>Agia Dynami</t>
  </si>
  <si>
    <t>Ithaca Visby</t>
  </si>
  <si>
    <t>Glorious Sky</t>
  </si>
  <si>
    <t>OCP</t>
  </si>
  <si>
    <t>Aphrodite M</t>
  </si>
  <si>
    <t>Tocantins</t>
  </si>
  <si>
    <t>Vlissingen</t>
  </si>
  <si>
    <t>Argos M</t>
  </si>
  <si>
    <t>Kinder Morgan</t>
  </si>
  <si>
    <t>Star Kamila</t>
  </si>
  <si>
    <t>Zhoushan</t>
  </si>
  <si>
    <t>Molyvos Luck</t>
  </si>
  <si>
    <t>Canpotex Inspire</t>
  </si>
  <si>
    <t>New Pinnacle</t>
  </si>
  <si>
    <t>Naoetsu</t>
  </si>
  <si>
    <t>Sagar Ratan</t>
  </si>
  <si>
    <t>Bintulu</t>
  </si>
  <si>
    <t>Santa Ines</t>
  </si>
  <si>
    <t>Maple Fortune</t>
  </si>
  <si>
    <t>Hai Phuong 86</t>
  </si>
  <si>
    <t>Ultra Esterhazy</t>
  </si>
  <si>
    <t>Manzanillo (Mexico)</t>
  </si>
  <si>
    <t>Bam Triton</t>
  </si>
  <si>
    <t>Barranquilla</t>
  </si>
  <si>
    <t>Cosmos</t>
  </si>
  <si>
    <t>Benjamas Naree</t>
  </si>
  <si>
    <t>Ras Al Khair</t>
  </si>
  <si>
    <t>Themistocles</t>
  </si>
  <si>
    <t>Fertilizantes Piratini</t>
  </si>
  <si>
    <t>Genco Picardy</t>
  </si>
  <si>
    <t>Shanghai</t>
  </si>
  <si>
    <t>Lambi</t>
  </si>
  <si>
    <t>Tiger West</t>
  </si>
  <si>
    <t>Belisland</t>
  </si>
  <si>
    <t>Penang</t>
  </si>
  <si>
    <t>Blacky</t>
  </si>
  <si>
    <t>Jaguar</t>
  </si>
  <si>
    <t>Yosu</t>
  </si>
  <si>
    <t>Star Betty</t>
  </si>
  <si>
    <t>Gant Grace</t>
  </si>
  <si>
    <t>Mars Harmony</t>
  </si>
  <si>
    <t>Cape Town</t>
  </si>
  <si>
    <t>Richards Bay</t>
  </si>
  <si>
    <t>Charisma.Gr</t>
  </si>
  <si>
    <t>Puerto Quetzal</t>
  </si>
  <si>
    <t>Belnor</t>
  </si>
  <si>
    <t>Ho-Ping</t>
  </si>
  <si>
    <t>Trammo Stanton</t>
  </si>
  <si>
    <t>Lagos (Nigeria)</t>
  </si>
  <si>
    <t>Nord Chesapeake</t>
  </si>
  <si>
    <t>Buenaventura</t>
  </si>
  <si>
    <t>Costa Rica</t>
  </si>
  <si>
    <t>Caldera (Costa Rica)</t>
  </si>
  <si>
    <t>Mel Grace</t>
  </si>
  <si>
    <t>Honduras</t>
  </si>
  <si>
    <t>Puerto Cortes</t>
  </si>
  <si>
    <t>Beira</t>
  </si>
  <si>
    <t>Toros-M</t>
  </si>
  <si>
    <t>Promise 2</t>
  </si>
  <si>
    <t>Mongla</t>
  </si>
  <si>
    <t>Marlin V</t>
  </si>
  <si>
    <t>Taikoo Trader</t>
  </si>
  <si>
    <t>Terneuzen</t>
  </si>
  <si>
    <t>Bulk Prudence</t>
  </si>
  <si>
    <t>Atlantic Monterrey</t>
  </si>
  <si>
    <t>Haldia</t>
  </si>
  <si>
    <t>Hansa Baltica</t>
  </si>
  <si>
    <t>Angelina The Great N</t>
  </si>
  <si>
    <t>Amis Elegance</t>
  </si>
  <si>
    <t>Interlink Priority</t>
  </si>
  <si>
    <t>Athos</t>
  </si>
  <si>
    <t>Indigo Sw</t>
  </si>
  <si>
    <t>Nicaragua</t>
  </si>
  <si>
    <t>Corinto</t>
  </si>
  <si>
    <t>Salaverry</t>
  </si>
  <si>
    <t>Marianna</t>
  </si>
  <si>
    <t>Tarakan Island</t>
  </si>
  <si>
    <t>Aspen</t>
  </si>
  <si>
    <t>Agia Charis</t>
  </si>
  <si>
    <t>Morning Orchid</t>
  </si>
  <si>
    <t>Themis</t>
  </si>
  <si>
    <t>African Wren</t>
  </si>
  <si>
    <t>Issara Naree</t>
  </si>
  <si>
    <t>Saint Vassilios</t>
  </si>
  <si>
    <t>Ultra Calbuco</t>
  </si>
  <si>
    <t>Topolobampo</t>
  </si>
  <si>
    <t>Ultra Incahuasi</t>
  </si>
  <si>
    <t>Mailiao</t>
  </si>
  <si>
    <t>Ubc Sacramento</t>
  </si>
  <si>
    <t>Cuba</t>
  </si>
  <si>
    <t>Moa</t>
  </si>
  <si>
    <t>Romandie</t>
  </si>
  <si>
    <t>Pabari</t>
  </si>
  <si>
    <t>New Zealand</t>
  </si>
  <si>
    <t>Tauranga</t>
  </si>
  <si>
    <t>Acron</t>
  </si>
  <si>
    <t>Muuga-Port of Tallinn</t>
  </si>
  <si>
    <t>Nordic Oslo</t>
  </si>
  <si>
    <t>Seabird</t>
  </si>
  <si>
    <t>Tuticorin</t>
  </si>
  <si>
    <t>Forza Roma</t>
  </si>
  <si>
    <t>Stara Planina</t>
  </si>
  <si>
    <t>Tassos N</t>
  </si>
  <si>
    <t>Cmb Jordaens</t>
  </si>
  <si>
    <t>Pythagoras</t>
  </si>
  <si>
    <t>Spring Rainbow</t>
  </si>
  <si>
    <t>Daiwan Kalon</t>
  </si>
  <si>
    <t>Sanita S</t>
  </si>
  <si>
    <t>Livadi</t>
  </si>
  <si>
    <t>Sriracha</t>
  </si>
  <si>
    <t>Hiroshima Star</t>
  </si>
  <si>
    <t>Ante Topic</t>
  </si>
  <si>
    <t>Csl St-Laurent</t>
  </si>
  <si>
    <t>Montreal</t>
  </si>
  <si>
    <t>Algoma Sault</t>
  </si>
  <si>
    <t>Hamilton (Canada)</t>
  </si>
  <si>
    <t>Star Bright</t>
  </si>
  <si>
    <t>Benin</t>
  </si>
  <si>
    <t>Cotonou</t>
  </si>
  <si>
    <t>Ocean Glory</t>
  </si>
  <si>
    <t>Algoma Harvester</t>
  </si>
  <si>
    <t>St Lawrence Seaway</t>
  </si>
  <si>
    <t>Port Shanghai</t>
  </si>
  <si>
    <t>Predator</t>
  </si>
  <si>
    <t>Friedrich Schulte</t>
  </si>
  <si>
    <t>Cape Town Eagle</t>
  </si>
  <si>
    <t>Vantage Reef</t>
  </si>
  <si>
    <t>Lithuania</t>
  </si>
  <si>
    <t>Orpheus</t>
  </si>
  <si>
    <t>Grand Concord</t>
  </si>
  <si>
    <t>Athena</t>
  </si>
  <si>
    <t>Paolo Topic</t>
  </si>
  <si>
    <t>Eos Victory</t>
  </si>
  <si>
    <t>Pms Auerhahn</t>
  </si>
  <si>
    <t>Amanda C</t>
  </si>
  <si>
    <t>Agia Doxa</t>
  </si>
  <si>
    <t>Belem</t>
  </si>
  <si>
    <t>Alby Trinity</t>
  </si>
  <si>
    <t>Lv Song Hai</t>
  </si>
  <si>
    <t>Stentor</t>
  </si>
  <si>
    <t>Indian Goodwill</t>
  </si>
  <si>
    <t>Saint Dimitrios</t>
  </si>
  <si>
    <t>Lady Laguna</t>
  </si>
  <si>
    <t>Puerto Limon</t>
  </si>
  <si>
    <t>Guyana</t>
  </si>
  <si>
    <t>Georgetown (Guyana)</t>
  </si>
  <si>
    <t>Rouen</t>
  </si>
  <si>
    <t>Qing Feng Ling</t>
  </si>
  <si>
    <t>Chios Sunrise</t>
  </si>
  <si>
    <t>Bunun Hero</t>
  </si>
  <si>
    <t>Synval</t>
  </si>
  <si>
    <t>Megalohari</t>
  </si>
  <si>
    <t>Qingdao</t>
  </si>
  <si>
    <t>Senorita</t>
  </si>
  <si>
    <t>Sakizaya Kalon</t>
  </si>
  <si>
    <t>Gangavaram</t>
  </si>
  <si>
    <t>Vega Granat</t>
  </si>
  <si>
    <t>Tomini Unity</t>
  </si>
  <si>
    <t>Eny</t>
  </si>
  <si>
    <t>Lazaro Cardenas</t>
  </si>
  <si>
    <t>Fatih</t>
  </si>
  <si>
    <t>Microchip</t>
  </si>
  <si>
    <t>Chiba</t>
  </si>
  <si>
    <t>Niigata-Higashi</t>
  </si>
  <si>
    <t>Thalis</t>
  </si>
  <si>
    <t>Tampa</t>
  </si>
  <si>
    <t>Patagonia</t>
  </si>
  <si>
    <t>Darleakay</t>
  </si>
  <si>
    <t>Team Focus</t>
  </si>
  <si>
    <t>Bright Star</t>
  </si>
  <si>
    <t>Anemon</t>
  </si>
  <si>
    <t>Osprey Bulker</t>
  </si>
  <si>
    <t>Nantong</t>
  </si>
  <si>
    <t>Astraea Sb</t>
  </si>
  <si>
    <t>Mundra</t>
  </si>
  <si>
    <t>Saga Adventure</t>
  </si>
  <si>
    <t>Dione</t>
  </si>
  <si>
    <t>Cosco Shipping Jin Xiu</t>
  </si>
  <si>
    <t>Century Melody</t>
  </si>
  <si>
    <t>Lady Deniz</t>
  </si>
  <si>
    <t>Ultra Dedication</t>
  </si>
  <si>
    <t>First Brother</t>
  </si>
  <si>
    <t>Am Ocean Silver</t>
  </si>
  <si>
    <t>Jeddah</t>
  </si>
  <si>
    <t>Ben Nevis</t>
  </si>
  <si>
    <t>Port Canaveral</t>
  </si>
  <si>
    <t>Singapore Bulker</t>
  </si>
  <si>
    <t>Tubarao</t>
  </si>
  <si>
    <t>Oceanus</t>
  </si>
  <si>
    <t>Hatthaya Naree</t>
  </si>
  <si>
    <t>Beatrice</t>
  </si>
  <si>
    <t>Cl Fair</t>
  </si>
  <si>
    <t>Greater Baton Rouge</t>
  </si>
  <si>
    <t>Mbs Buleleng</t>
  </si>
  <si>
    <t>Nanjing</t>
  </si>
  <si>
    <t>Sarita Naree</t>
  </si>
  <si>
    <t>Qinzhou</t>
  </si>
  <si>
    <t>Emma Oldendorff</t>
  </si>
  <si>
    <t>Santa Valentina</t>
  </si>
  <si>
    <t>ICL</t>
  </si>
  <si>
    <t>Teesport</t>
  </si>
  <si>
    <t>Loch Maree</t>
  </si>
  <si>
    <t>Zhanjiang</t>
  </si>
  <si>
    <t>Cs Calla</t>
  </si>
  <si>
    <t>Federal Mayumi</t>
  </si>
  <si>
    <t>Bordeaux</t>
  </si>
  <si>
    <t>Csl Welland</t>
  </si>
  <si>
    <t>Federal Columbia</t>
  </si>
  <si>
    <t>Casablanca</t>
  </si>
  <si>
    <t>Amis Brave</t>
  </si>
  <si>
    <t>Rio de Janeiro</t>
  </si>
  <si>
    <t>Nighthawk</t>
  </si>
  <si>
    <t>Port Said</t>
  </si>
  <si>
    <t>Bao Lucky</t>
  </si>
  <si>
    <t>Penco</t>
  </si>
  <si>
    <t>Federal Osaka</t>
  </si>
  <si>
    <t>Aetolia</t>
  </si>
  <si>
    <t>Red Sakura</t>
  </si>
  <si>
    <t>Plate Queen</t>
  </si>
  <si>
    <t>El Salvador</t>
  </si>
  <si>
    <t>Acajutla</t>
  </si>
  <si>
    <t>Seavenus</t>
  </si>
  <si>
    <t>Fuzhou</t>
  </si>
  <si>
    <t>Brighten Trader</t>
  </si>
  <si>
    <t>Federal Yellowstone</t>
  </si>
  <si>
    <t>Callao</t>
  </si>
  <si>
    <t>Sun Globe</t>
  </si>
  <si>
    <t>Humen</t>
  </si>
  <si>
    <t>Alwine Oldendorff</t>
  </si>
  <si>
    <t>Lem Marigold</t>
  </si>
  <si>
    <t>Atlantic Altamira</t>
  </si>
  <si>
    <t>Bliss</t>
  </si>
  <si>
    <t>Crimson Ace</t>
  </si>
  <si>
    <t>Chestnut</t>
  </si>
  <si>
    <t>Oran</t>
  </si>
  <si>
    <t>Algoma Equinox</t>
  </si>
  <si>
    <t>Quebec</t>
  </si>
  <si>
    <t>Lipsi</t>
  </si>
  <si>
    <t>Apollo.Gr</t>
  </si>
  <si>
    <t>Epic</t>
  </si>
  <si>
    <t>New Hunter</t>
  </si>
  <si>
    <t>Grenland Harbour</t>
  </si>
  <si>
    <t>African Ibis</t>
  </si>
  <si>
    <t>Ashdod</t>
  </si>
  <si>
    <t>Nestor I</t>
  </si>
  <si>
    <t>Sangi</t>
  </si>
  <si>
    <t>V Tre</t>
  </si>
  <si>
    <t>Teluk Bayur</t>
  </si>
  <si>
    <t>Amstel Stork</t>
  </si>
  <si>
    <t>Jia Hui Shan</t>
  </si>
  <si>
    <t>Lefkada</t>
  </si>
  <si>
    <t>Napier</t>
  </si>
  <si>
    <t>Port Taranaki</t>
  </si>
  <si>
    <t>Palau</t>
  </si>
  <si>
    <t>St Paul</t>
  </si>
  <si>
    <t>Horizon Jade</t>
  </si>
  <si>
    <t>Clipper Talent</t>
  </si>
  <si>
    <t>Durban</t>
  </si>
  <si>
    <t>Am Ocean Pride</t>
  </si>
  <si>
    <t>Cs Satira</t>
  </si>
  <si>
    <t>Manzanillo</t>
  </si>
  <si>
    <t>Dominican Republic</t>
  </si>
  <si>
    <t>Rio Haina</t>
  </si>
  <si>
    <t>Ultra Gujarat</t>
  </si>
  <si>
    <t>Tanjung Perak</t>
  </si>
  <si>
    <t>Bosphorus Prince</t>
  </si>
  <si>
    <t>Astakos</t>
  </si>
  <si>
    <t>Tiziana</t>
  </si>
  <si>
    <t>Good Luck</t>
  </si>
  <si>
    <t>Yara</t>
  </si>
  <si>
    <t>Aeolos</t>
  </si>
  <si>
    <t>Hector</t>
  </si>
  <si>
    <t>Alanda Star</t>
  </si>
  <si>
    <t>Muhammad Bin Qasim</t>
  </si>
  <si>
    <t>Century Gold</t>
  </si>
  <si>
    <t>Pacific Award</t>
  </si>
  <si>
    <t>Tim S. Dool</t>
  </si>
  <si>
    <t>Baie-Comeau</t>
  </si>
  <si>
    <t>Bunun Leader</t>
  </si>
  <si>
    <t>Observator</t>
  </si>
  <si>
    <t>Eriketi</t>
  </si>
  <si>
    <t>Enjoy Prosperity</t>
  </si>
  <si>
    <t>Nord Savannah</t>
  </si>
  <si>
    <t>Amis Hero</t>
  </si>
  <si>
    <t>Asian Pride</t>
  </si>
  <si>
    <t>Key Ohana</t>
  </si>
  <si>
    <t>Bbc Jupiter</t>
  </si>
  <si>
    <t>Redhead</t>
  </si>
  <si>
    <t>Coatzacoalcos</t>
  </si>
  <si>
    <t>Federal Clyde</t>
  </si>
  <si>
    <t>Josco Guangzhou</t>
  </si>
  <si>
    <t>Britta Oldendorff</t>
  </si>
  <si>
    <t>Cielo Di Angra</t>
  </si>
  <si>
    <t>African Warbler</t>
  </si>
  <si>
    <t>Geelong</t>
  </si>
  <si>
    <t>Labrador</t>
  </si>
  <si>
    <t>Itacoatiara</t>
  </si>
  <si>
    <t>Polesie</t>
  </si>
  <si>
    <t>Krenom</t>
  </si>
  <si>
    <t>Pekin</t>
  </si>
  <si>
    <t>Julietta D</t>
  </si>
  <si>
    <t>Stockton</t>
  </si>
  <si>
    <t>Dragonera</t>
  </si>
  <si>
    <t>Thor Achiever</t>
  </si>
  <si>
    <t>Corona</t>
  </si>
  <si>
    <t>Poyang</t>
  </si>
  <si>
    <t>Jebel Ali</t>
  </si>
  <si>
    <t>Kaia</t>
  </si>
  <si>
    <t>Good Heart</t>
  </si>
  <si>
    <t>Konstantinos</t>
  </si>
  <si>
    <t>Theodore</t>
  </si>
  <si>
    <t>Discovery</t>
  </si>
  <si>
    <t>Liverpool Strait</t>
  </si>
  <si>
    <t>Pretty Universe</t>
  </si>
  <si>
    <t>Star Carioca</t>
  </si>
  <si>
    <t>Taichung</t>
  </si>
  <si>
    <t>Ultra Excellence</t>
  </si>
  <si>
    <t>Rubina</t>
  </si>
  <si>
    <t>Far Eastern Jupiter</t>
  </si>
  <si>
    <t>Charlie</t>
  </si>
  <si>
    <t>Transeurope</t>
  </si>
  <si>
    <t>Anglo Barinthus</t>
  </si>
  <si>
    <t>Visakhapatnam</t>
  </si>
  <si>
    <t>Genco Hunter</t>
  </si>
  <si>
    <t>Stelios B</t>
  </si>
  <si>
    <t>Lubie</t>
  </si>
  <si>
    <t>Mottler</t>
  </si>
  <si>
    <t>Kp Albatross</t>
  </si>
  <si>
    <t>Equinox Voyager</t>
  </si>
  <si>
    <t>Cai Lan</t>
  </si>
  <si>
    <t>Santa Francesca</t>
  </si>
  <si>
    <t>Orange Harmony</t>
  </si>
  <si>
    <t>Saga Fuji</t>
  </si>
  <si>
    <t>Kudamatsu</t>
  </si>
  <si>
    <t>Kirana Naree</t>
  </si>
  <si>
    <t>Fertigran Fertilizantes Vale Do Rio Grande Ltda</t>
  </si>
  <si>
    <t>Eaubonne</t>
  </si>
  <si>
    <t>Core Imperial</t>
  </si>
  <si>
    <t>Sea Brave</t>
  </si>
  <si>
    <t>Nm Sakura</t>
  </si>
  <si>
    <t>Miedwie</t>
  </si>
  <si>
    <t>Venezuela</t>
  </si>
  <si>
    <t>Puerto Cabello</t>
  </si>
  <si>
    <t>Hong Yuan</t>
  </si>
  <si>
    <t>Agia Ypomoni</t>
  </si>
  <si>
    <t>Lan Bao Hai</t>
  </si>
  <si>
    <t>Explorer Africa</t>
  </si>
  <si>
    <t>Salvador</t>
  </si>
  <si>
    <t>Pg Phosphorite Llc</t>
  </si>
  <si>
    <t>Valentin Butuzov</t>
  </si>
  <si>
    <t>Transatlantic</t>
  </si>
  <si>
    <t>Georgia M</t>
  </si>
  <si>
    <t>Anita N</t>
  </si>
  <si>
    <t>Federal Shimanto</t>
  </si>
  <si>
    <t>Aurora One</t>
  </si>
  <si>
    <t>Seastar Trojan</t>
  </si>
  <si>
    <t>Graceful Gertrude</t>
  </si>
  <si>
    <t>Heilan Aroma</t>
  </si>
  <si>
    <t>Caofeidian</t>
  </si>
  <si>
    <t>Cl Christina</t>
  </si>
  <si>
    <t>Saga Navigator</t>
  </si>
  <si>
    <t>Golden Glint</t>
  </si>
  <si>
    <t>Changzhou</t>
  </si>
  <si>
    <t>Nordic Busan</t>
  </si>
  <si>
    <t>Algoma Transport</t>
  </si>
  <si>
    <t>Detroit</t>
  </si>
  <si>
    <t>Epos</t>
  </si>
  <si>
    <t>Ts Challenge</t>
  </si>
  <si>
    <t>Hua Yang Mei Gui</t>
  </si>
  <si>
    <t>Auckland Spirit</t>
  </si>
  <si>
    <t>Al Wathba</t>
  </si>
  <si>
    <t>Sydney (Canada)</t>
  </si>
  <si>
    <t>Kassiopi.Gr</t>
  </si>
  <si>
    <t>Lem Geranium</t>
  </si>
  <si>
    <t>Ultra Serval</t>
  </si>
  <si>
    <t>Cielo Di Palermo</t>
  </si>
  <si>
    <t>Star Mistral</t>
  </si>
  <si>
    <t>Algoma Guardian</t>
  </si>
  <si>
    <t>Sandpiper</t>
  </si>
  <si>
    <t>Pps Luck</t>
  </si>
  <si>
    <t>Shoveler</t>
  </si>
  <si>
    <t>Helga Bulker</t>
  </si>
  <si>
    <t>Santa Marta</t>
  </si>
  <si>
    <t>Ubc Sydney</t>
  </si>
  <si>
    <t>Ultra Dynamic</t>
  </si>
  <si>
    <t>Nordic Dalian</t>
  </si>
  <si>
    <t>Federal Oak</t>
  </si>
  <si>
    <t>Tawau</t>
  </si>
  <si>
    <t>Luenho</t>
  </si>
  <si>
    <t>Imabari Logger</t>
  </si>
  <si>
    <t>Kmarin Ulsan</t>
  </si>
  <si>
    <t>Mercury J</t>
  </si>
  <si>
    <t>Ireland</t>
  </si>
  <si>
    <t>Dublin</t>
  </si>
  <si>
    <t>Alberta</t>
  </si>
  <si>
    <t>Nord Santiago</t>
  </si>
  <si>
    <t>Ionic United</t>
  </si>
  <si>
    <t>Ultra Puma</t>
  </si>
  <si>
    <t>Chang Hang Run Hai</t>
  </si>
  <si>
    <t>Nord Colorado</t>
  </si>
  <si>
    <t>Halki</t>
  </si>
  <si>
    <t>Seastar Venture</t>
  </si>
  <si>
    <t>Golden Trader</t>
  </si>
  <si>
    <t>Truong Minh Success</t>
  </si>
  <si>
    <t>Amapola</t>
  </si>
  <si>
    <t>Federal Hunter</t>
  </si>
  <si>
    <t>Tuxpan</t>
  </si>
  <si>
    <t>Latika Naree</t>
  </si>
  <si>
    <t>Strategic Unity</t>
  </si>
  <si>
    <t>Amis Nature</t>
  </si>
  <si>
    <t>St George</t>
  </si>
  <si>
    <t>African Leopard</t>
  </si>
  <si>
    <t>Busan</t>
  </si>
  <si>
    <t>Federal Yamaska</t>
  </si>
  <si>
    <t>Tanzania</t>
  </si>
  <si>
    <t>Dar es Salaam</t>
  </si>
  <si>
    <t>Mombasa</t>
  </si>
  <si>
    <t>Pelicana</t>
  </si>
  <si>
    <t>Tenro Maru</t>
  </si>
  <si>
    <t>St. Gregory</t>
  </si>
  <si>
    <t>Van Jaguar</t>
  </si>
  <si>
    <t>Eider</t>
  </si>
  <si>
    <t>Maceio</t>
  </si>
  <si>
    <t>Barra dos Coqueiros</t>
  </si>
  <si>
    <t>Cuyahoga</t>
  </si>
  <si>
    <t>Sarnia</t>
  </si>
  <si>
    <t>Adventure</t>
  </si>
  <si>
    <t>Fj Bianca</t>
  </si>
  <si>
    <t>Krishnapatnam</t>
  </si>
  <si>
    <t>Eratios</t>
  </si>
  <si>
    <t>Dafeng</t>
  </si>
  <si>
    <t>Nordcolorado</t>
  </si>
  <si>
    <t>Ionic Spirit</t>
  </si>
  <si>
    <t>Daiwan Champion</t>
  </si>
  <si>
    <t>Giacometti</t>
  </si>
  <si>
    <t>Lord Mountbatten</t>
  </si>
  <si>
    <t>Sri Lanka</t>
  </si>
  <si>
    <t>Colombo</t>
  </si>
  <si>
    <t>Global Effort</t>
  </si>
  <si>
    <t>Ishinomaki</t>
  </si>
  <si>
    <t>Pan Sapphire</t>
  </si>
  <si>
    <t>Jingjiang</t>
  </si>
  <si>
    <t>Algoma Innovator</t>
  </si>
  <si>
    <t>Oshawa</t>
  </si>
  <si>
    <t>Lorain</t>
  </si>
  <si>
    <t>Poavosa Wisdom</t>
  </si>
  <si>
    <t>Andhika Alisha</t>
  </si>
  <si>
    <t>Dahej</t>
  </si>
  <si>
    <t>African Parrot</t>
  </si>
  <si>
    <t>Noelle G</t>
  </si>
  <si>
    <t>Summerside</t>
  </si>
  <si>
    <t>Cadiz</t>
  </si>
  <si>
    <t>Castellon</t>
  </si>
  <si>
    <t>Ilia</t>
  </si>
  <si>
    <t>Lowlands Hope</t>
  </si>
  <si>
    <t>Ken Yo</t>
  </si>
  <si>
    <t>Glorious Mahuta</t>
  </si>
  <si>
    <t>Onahama</t>
  </si>
  <si>
    <t>Derby</t>
  </si>
  <si>
    <t>Chesapeake</t>
  </si>
  <si>
    <t>Clover</t>
  </si>
  <si>
    <t>Ckr Canga</t>
  </si>
  <si>
    <t>Anastasia S</t>
  </si>
  <si>
    <t>Shakespeare Bay</t>
  </si>
  <si>
    <t>Meghna Freedom</t>
  </si>
  <si>
    <t>Iryda</t>
  </si>
  <si>
    <t>Ultra Quality</t>
  </si>
  <si>
    <t>Berge Hallasan</t>
  </si>
  <si>
    <t>Melbourne Spirit</t>
  </si>
  <si>
    <t>Century Venus</t>
  </si>
  <si>
    <t>Aguadulce (Colombia)</t>
  </si>
  <si>
    <t>St. Dimitrios</t>
  </si>
  <si>
    <t>Ricarda</t>
  </si>
  <si>
    <t>Paragon</t>
  </si>
  <si>
    <t>Tanjung Intan</t>
  </si>
  <si>
    <t>Life Passion</t>
  </si>
  <si>
    <t>Recife</t>
  </si>
  <si>
    <t>Aeschylus Graecia</t>
  </si>
  <si>
    <t>Agios Nikolaos I</t>
  </si>
  <si>
    <t>Hodeidah</t>
  </si>
  <si>
    <t>Sea Ilex</t>
  </si>
  <si>
    <t>Ap Dubrava</t>
  </si>
  <si>
    <t>Toledo (USA)</t>
  </si>
  <si>
    <t>Tzarevna</t>
  </si>
  <si>
    <t>Ghent</t>
  </si>
  <si>
    <t>Karlino</t>
  </si>
  <si>
    <t>Saga Frigg</t>
  </si>
  <si>
    <t>Nautical Madison</t>
  </si>
  <si>
    <t>Es Warrior</t>
  </si>
  <si>
    <t>Josco Yongzhou</t>
  </si>
  <si>
    <t>Furness St Kilda</t>
  </si>
  <si>
    <t>Arriba</t>
  </si>
  <si>
    <t>IJmuiden</t>
  </si>
  <si>
    <t>Tomini Entity</t>
  </si>
  <si>
    <t>Bbc Neptune</t>
  </si>
  <si>
    <t>Adubos Araguaia And Com</t>
  </si>
  <si>
    <t>Genco Warrior</t>
  </si>
  <si>
    <t>Uusikaupunki</t>
  </si>
  <si>
    <t>Interlink Audacity</t>
  </si>
  <si>
    <t>Skywalker</t>
  </si>
  <si>
    <t>Alea</t>
  </si>
  <si>
    <t>Pelagiani</t>
  </si>
  <si>
    <t>Grizzly</t>
  </si>
  <si>
    <t>G3 Marquis</t>
  </si>
  <si>
    <t>Federal Churchill</t>
  </si>
  <si>
    <t>Federal Nagara</t>
  </si>
  <si>
    <t>Kuantan</t>
  </si>
  <si>
    <t>Himeji</t>
  </si>
  <si>
    <t>Prescott</t>
  </si>
  <si>
    <t>Arklow Spray</t>
  </si>
  <si>
    <t>Noni</t>
  </si>
  <si>
    <t>Spring Melody</t>
  </si>
  <si>
    <t>Id Pioneer</t>
  </si>
  <si>
    <t>Anglo Red</t>
  </si>
  <si>
    <t>Barcelona</t>
  </si>
  <si>
    <t>Selamet</t>
  </si>
  <si>
    <t>Port Elizabeth</t>
  </si>
  <si>
    <t>Besiktas-M</t>
  </si>
  <si>
    <t>Palm Island</t>
  </si>
  <si>
    <t>Heilan Journey</t>
  </si>
  <si>
    <t>Odysseas</t>
  </si>
  <si>
    <t>Pacific Harmony</t>
  </si>
  <si>
    <t>Ince Fortune</t>
  </si>
  <si>
    <t>Dhamra</t>
  </si>
  <si>
    <t>Explorer America</t>
  </si>
  <si>
    <t>Shi Long Ling</t>
  </si>
  <si>
    <t>Kavala</t>
  </si>
  <si>
    <t>Bahrain</t>
  </si>
  <si>
    <t>Khalifa Bin Salman</t>
  </si>
  <si>
    <t>La Solognais</t>
  </si>
  <si>
    <t>Unity</t>
  </si>
  <si>
    <t>Union Trader</t>
  </si>
  <si>
    <t>Pms Edelweiss</t>
  </si>
  <si>
    <t>Trois-Rivieres</t>
  </si>
  <si>
    <t>Jubail</t>
  </si>
  <si>
    <t>Icy Bay</t>
  </si>
  <si>
    <t>Tbc Prestige</t>
  </si>
  <si>
    <t>Gemini Honor</t>
  </si>
  <si>
    <t>Santy</t>
  </si>
  <si>
    <t>Densa Sea Lion</t>
  </si>
  <si>
    <t>Ultra Colonsay</t>
  </si>
  <si>
    <t>Eco Bushfire</t>
  </si>
  <si>
    <t>Tai Shine</t>
  </si>
  <si>
    <t>Port Vera Cruz</t>
  </si>
  <si>
    <t>Ida</t>
  </si>
  <si>
    <t>Tn Dawn</t>
  </si>
  <si>
    <t>Tao Treasure</t>
  </si>
  <si>
    <t>Nord Seal</t>
  </si>
  <si>
    <t>Flc Harmony</t>
  </si>
  <si>
    <t>Nord Kanmon</t>
  </si>
  <si>
    <t>Ssi Endeavour</t>
  </si>
  <si>
    <t>Ken Giant</t>
  </si>
  <si>
    <t>Tomini Liberty</t>
  </si>
  <si>
    <t>Corral</t>
  </si>
  <si>
    <t>Georgia</t>
  </si>
  <si>
    <t>Fertgrow Sa</t>
  </si>
  <si>
    <t>Poti</t>
  </si>
  <si>
    <t>Erguvan S</t>
  </si>
  <si>
    <t>Star Maru</t>
  </si>
  <si>
    <t>Azisai</t>
  </si>
  <si>
    <t>Cmb Rubens</t>
  </si>
  <si>
    <t>Moonbeam</t>
  </si>
  <si>
    <t>Abu Qir</t>
  </si>
  <si>
    <t>Nord Barents</t>
  </si>
  <si>
    <t>Lowlands Mimosa</t>
  </si>
  <si>
    <t>Syros I</t>
  </si>
  <si>
    <t>Carina</t>
  </si>
  <si>
    <t>Unity Force</t>
  </si>
  <si>
    <t>Muara Pantai</t>
  </si>
  <si>
    <t>E. R. Bordeaux</t>
  </si>
  <si>
    <t>Ocean Castle</t>
  </si>
  <si>
    <t>Genco Columbia</t>
  </si>
  <si>
    <t>Saita I</t>
  </si>
  <si>
    <t>Mykonos Bay</t>
  </si>
  <si>
    <t>Punta</t>
  </si>
  <si>
    <t>Tania</t>
  </si>
  <si>
    <t>Sept-Iles</t>
  </si>
  <si>
    <t>Welland Canal</t>
  </si>
  <si>
    <t>Stellar Enguri</t>
  </si>
  <si>
    <t>Hong Yu</t>
  </si>
  <si>
    <t>Clipper Kythira</t>
  </si>
  <si>
    <t>Cl Lianyungang</t>
  </si>
  <si>
    <t>Tian Mu Shan</t>
  </si>
  <si>
    <t>Amstel Tiger</t>
  </si>
  <si>
    <t>Saga Voyager</t>
  </si>
  <si>
    <t>Antonina</t>
  </si>
  <si>
    <t>Agia Eirini Force</t>
  </si>
  <si>
    <t>Ivs Wentworth</t>
  </si>
  <si>
    <t>Monegasque Epee</t>
  </si>
  <si>
    <t>Pochard S</t>
  </si>
  <si>
    <t>Gothenburg</t>
  </si>
  <si>
    <t>Immingham</t>
  </si>
  <si>
    <t>Devbulk Sare</t>
  </si>
  <si>
    <t>Bulk Guatemala</t>
  </si>
  <si>
    <t>Nord Adriatic</t>
  </si>
  <si>
    <t>Cs Jola</t>
  </si>
  <si>
    <t>Belray</t>
  </si>
  <si>
    <t>Alkyoni Sb</t>
  </si>
  <si>
    <t>Menelaos</t>
  </si>
  <si>
    <t>Eternity C</t>
  </si>
  <si>
    <t>Ultra Tiger</t>
  </si>
  <si>
    <t>Falcon S</t>
  </si>
  <si>
    <t>Apex Voyager</t>
  </si>
  <si>
    <t>Treasure Star</t>
  </si>
  <si>
    <t>Santa Alexandra</t>
  </si>
  <si>
    <t>Nm Cherry Blossom</t>
  </si>
  <si>
    <t>Sakarya</t>
  </si>
  <si>
    <t>Port Imabari</t>
  </si>
  <si>
    <t>Ultra Handy</t>
  </si>
  <si>
    <t>Belsouth</t>
  </si>
  <si>
    <t>Agrefert</t>
  </si>
  <si>
    <t>Tuapse</t>
  </si>
  <si>
    <t>Diana-T</t>
  </si>
  <si>
    <t>San Nicolas (Argentina)</t>
  </si>
  <si>
    <t>Ravenna</t>
  </si>
  <si>
    <t>Astra Centaurus</t>
  </si>
  <si>
    <t>Ultra Courage</t>
  </si>
  <si>
    <t>Sea Eagle</t>
  </si>
  <si>
    <t>Port Macau</t>
  </si>
  <si>
    <t>Nikos N</t>
  </si>
  <si>
    <t>Melina</t>
  </si>
  <si>
    <t>Cool Hero</t>
  </si>
  <si>
    <t>Kashima</t>
  </si>
  <si>
    <t>Evropi</t>
  </si>
  <si>
    <t>Meghna Dream</t>
  </si>
  <si>
    <t>Max</t>
  </si>
  <si>
    <t>Golf</t>
  </si>
  <si>
    <t>Susi</t>
  </si>
  <si>
    <t>Nord Madeira</t>
  </si>
  <si>
    <t>La Donna I</t>
  </si>
  <si>
    <t>Seastar Explorer</t>
  </si>
  <si>
    <t>Federal Nakagawa</t>
  </si>
  <si>
    <t>Indigo Ace</t>
  </si>
  <si>
    <t>Dalian</t>
  </si>
  <si>
    <t>Cmb Van Dijck</t>
  </si>
  <si>
    <t>Medi Atlantico</t>
  </si>
  <si>
    <t>Amalea</t>
  </si>
  <si>
    <t>Jonas Oldendorff</t>
  </si>
  <si>
    <t>Nord Mississippi</t>
  </si>
  <si>
    <t>Orhan</t>
  </si>
  <si>
    <t>Nordrhone</t>
  </si>
  <si>
    <t>Alamo</t>
  </si>
  <si>
    <t>Algoma Conveyor</t>
  </si>
  <si>
    <t>Inasa</t>
  </si>
  <si>
    <t>Sun Excelsior</t>
  </si>
  <si>
    <t>Algoma Niagara</t>
  </si>
  <si>
    <t>Contrecoeur</t>
  </si>
  <si>
    <t>Becancour</t>
  </si>
  <si>
    <t>Shinsung Accord</t>
  </si>
  <si>
    <t>Savita Naree</t>
  </si>
  <si>
    <t>Harvester</t>
  </si>
  <si>
    <t>Kmarin Jasmine</t>
  </si>
  <si>
    <t>Floro</t>
  </si>
  <si>
    <t>Maestro Sapphire</t>
  </si>
  <si>
    <t>Global Gold</t>
  </si>
  <si>
    <t>Spar Lynx</t>
  </si>
  <si>
    <t>Sinica Graeca</t>
  </si>
  <si>
    <t>Fengtien</t>
  </si>
  <si>
    <t>2021</t>
  </si>
  <si>
    <t>Atlantic Bulker</t>
  </si>
  <si>
    <t>Orawa</t>
  </si>
  <si>
    <t>Farmer</t>
  </si>
  <si>
    <t>Erna Oldendorff</t>
  </si>
  <si>
    <t>Iris Harmony</t>
  </si>
  <si>
    <t>Vantage Dream</t>
  </si>
  <si>
    <t>Chios Luck</t>
  </si>
  <si>
    <t>Akmi</t>
  </si>
  <si>
    <t>Genco Madeleine</t>
  </si>
  <si>
    <t>Atheras</t>
  </si>
  <si>
    <t>Beihai</t>
  </si>
  <si>
    <t>St. Peter</t>
  </si>
  <si>
    <t>Seastar Titan</t>
  </si>
  <si>
    <t>Thor Brave</t>
  </si>
  <si>
    <t>Genco Languedoc</t>
  </si>
  <si>
    <t>Loch Lomond</t>
  </si>
  <si>
    <t>Navios Citrine</t>
  </si>
  <si>
    <t>Ultra Crimson</t>
  </si>
  <si>
    <t>Artvin</t>
  </si>
  <si>
    <t>Belfriend</t>
  </si>
  <si>
    <t>Nord Sunda</t>
  </si>
  <si>
    <t>Trammo Baumann</t>
  </si>
  <si>
    <t>Jaunty Jenny</t>
  </si>
  <si>
    <t>Crimson Majesty</t>
  </si>
  <si>
    <t>Nord Annapolis</t>
  </si>
  <si>
    <t>Nord Amazon</t>
  </si>
  <si>
    <t>Valparaiso</t>
  </si>
  <si>
    <t>Aromo</t>
  </si>
  <si>
    <t>Navios Hyperion</t>
  </si>
  <si>
    <t>Genco Mayflower</t>
  </si>
  <si>
    <t>Atlantic Island</t>
  </si>
  <si>
    <t>Engiadina</t>
  </si>
  <si>
    <t>Bulk Valor</t>
  </si>
  <si>
    <t>Lady Laura</t>
  </si>
  <si>
    <t>Iskenderun-M</t>
  </si>
  <si>
    <t>Palua</t>
  </si>
  <si>
    <t>Avra.Gr</t>
  </si>
  <si>
    <t>Manitoulin</t>
  </si>
  <si>
    <t>Goderich</t>
  </si>
  <si>
    <t>Transocean</t>
  </si>
  <si>
    <t>Skyros</t>
  </si>
  <si>
    <t>Seapearl</t>
  </si>
  <si>
    <t>Nasco Gem</t>
  </si>
  <si>
    <t>Belfuji</t>
  </si>
  <si>
    <t>Elizabeth</t>
  </si>
  <si>
    <t>Bacolod</t>
  </si>
  <si>
    <t>Nord Indian</t>
  </si>
  <si>
    <t>Great Intelligence</t>
  </si>
  <si>
    <t>Lmz Vega</t>
  </si>
  <si>
    <t>Star Nadziye</t>
  </si>
  <si>
    <t>Chios Freedom</t>
  </si>
  <si>
    <t>Infinity Sky</t>
  </si>
  <si>
    <t>Darya Rama</t>
  </si>
  <si>
    <t>Matakana Island</t>
  </si>
  <si>
    <t>Msxt Asteria</t>
  </si>
  <si>
    <t>Leonardo</t>
  </si>
  <si>
    <t>Elgiznur Cebi</t>
  </si>
  <si>
    <t>Jericho Beach</t>
  </si>
  <si>
    <t>Kypros Loyalty</t>
  </si>
  <si>
    <t>Armia Krajowa</t>
  </si>
  <si>
    <t>Lowlands Opal</t>
  </si>
  <si>
    <t>Cielo Di Monaco</t>
  </si>
  <si>
    <t>San Lorenzo - San Martin</t>
  </si>
  <si>
    <t>Ece Nur Bayraktar</t>
  </si>
  <si>
    <t>Ssi Avenger</t>
  </si>
  <si>
    <t>Mount Aso</t>
  </si>
  <si>
    <t>Shan Hu Hai</t>
  </si>
  <si>
    <t>Nord Abidjan</t>
  </si>
  <si>
    <t>Jinling Confidence</t>
  </si>
  <si>
    <t>Aquarius</t>
  </si>
  <si>
    <t>Fortune Tiger</t>
  </si>
  <si>
    <t>Greenwing</t>
  </si>
  <si>
    <t>Algiers</t>
  </si>
  <si>
    <t>Daiwan Elegance</t>
  </si>
  <si>
    <t>Federal Illinois</t>
  </si>
  <si>
    <t>Amis Respect</t>
  </si>
  <si>
    <t>Matarani</t>
  </si>
  <si>
    <t>Obe Queen</t>
  </si>
  <si>
    <t>Asian Majesty</t>
  </si>
  <si>
    <t>Ts Index</t>
  </si>
  <si>
    <t>Sweet Judi</t>
  </si>
  <si>
    <t>Baie Comeau</t>
  </si>
  <si>
    <t>Baltic Mantis</t>
  </si>
  <si>
    <t>Samalaju</t>
  </si>
  <si>
    <t>Akra</t>
  </si>
  <si>
    <t>Federal Mosel</t>
  </si>
  <si>
    <t>Belfast</t>
  </si>
  <si>
    <t>Nord Agano</t>
  </si>
  <si>
    <t>Astro Sirius</t>
  </si>
  <si>
    <t>China Spirit</t>
  </si>
  <si>
    <t>Araya</t>
  </si>
  <si>
    <t>Baltic Wasp</t>
  </si>
  <si>
    <t>De Sheng Hai</t>
  </si>
  <si>
    <t>Barnacle</t>
  </si>
  <si>
    <t>Csl Assiniboine</t>
  </si>
  <si>
    <t>Red Orchid</t>
  </si>
  <si>
    <t>Nordseine</t>
  </si>
  <si>
    <t>Sea Plain I</t>
  </si>
  <si>
    <t>Hilma Bulker</t>
  </si>
  <si>
    <t>Giants Causeway</t>
  </si>
  <si>
    <t>Ileana N</t>
  </si>
  <si>
    <t>Century Emerald</t>
  </si>
  <si>
    <t>2022</t>
  </si>
  <si>
    <t>Algoma Strongfield</t>
  </si>
  <si>
    <t>Sincere</t>
  </si>
  <si>
    <t>Milos</t>
  </si>
  <si>
    <t>San Pedro (Cote d'Ivoire)</t>
  </si>
  <si>
    <t>Equinox Dream</t>
  </si>
  <si>
    <t>Papua</t>
  </si>
  <si>
    <t>Federal Hudson</t>
  </si>
  <si>
    <t>Annaba</t>
  </si>
  <si>
    <t>Maccoa</t>
  </si>
  <si>
    <t>La Chesnais</t>
  </si>
  <si>
    <t>Saginaw</t>
  </si>
  <si>
    <t>Courtright</t>
  </si>
  <si>
    <t>Pola Imabari</t>
  </si>
  <si>
    <t>Pan Poseidon</t>
  </si>
  <si>
    <t>Lila Shanghai</t>
  </si>
  <si>
    <t>Ultra Rocanville</t>
  </si>
  <si>
    <t>Golden Eagle</t>
  </si>
  <si>
    <t>Nord Nanami</t>
  </si>
  <si>
    <t>Helga</t>
  </si>
  <si>
    <t>Bunbury</t>
  </si>
  <si>
    <t>Ec Fatma</t>
  </si>
  <si>
    <t>Mormugao</t>
  </si>
  <si>
    <t>Team Samba</t>
  </si>
  <si>
    <t>African Macaw</t>
  </si>
  <si>
    <t>Blue Everton</t>
  </si>
  <si>
    <t>Fratzis Star</t>
  </si>
  <si>
    <t>Saga Falcon</t>
  </si>
  <si>
    <t>Bluebill</t>
  </si>
  <si>
    <t>Oakgate</t>
  </si>
  <si>
    <t>Eredine</t>
  </si>
  <si>
    <t>Cinnamon</t>
  </si>
  <si>
    <t>Federal Imabari</t>
  </si>
  <si>
    <t>African Oriole</t>
  </si>
  <si>
    <t>Ionic Hawk</t>
  </si>
  <si>
    <t>Grace</t>
  </si>
  <si>
    <t>Interlink Tenacity</t>
  </si>
  <si>
    <t>Guangzhou</t>
  </si>
  <si>
    <t>Roztocze</t>
  </si>
  <si>
    <t>Lady Cansen</t>
  </si>
  <si>
    <t>Sifnos</t>
  </si>
  <si>
    <t>Ocean Enterprise</t>
  </si>
  <si>
    <t>Crimson Glory</t>
  </si>
  <si>
    <t>Livorno</t>
  </si>
  <si>
    <t>Bulk Trader</t>
  </si>
  <si>
    <t>African Raptor</t>
  </si>
  <si>
    <t>Jag Rajiv</t>
  </si>
  <si>
    <t>Fedra.Gr</t>
  </si>
  <si>
    <t>Cas Avanca</t>
  </si>
  <si>
    <t>Nord Pacific</t>
  </si>
  <si>
    <t>Kuching</t>
  </si>
  <si>
    <t>Devbulk Gulten</t>
  </si>
  <si>
    <t>Hamburg City</t>
  </si>
  <si>
    <t>Geraldton</t>
  </si>
  <si>
    <t>Anita</t>
  </si>
  <si>
    <t>Maple Glory</t>
  </si>
  <si>
    <t>Pabela</t>
  </si>
  <si>
    <t>Clipper Brunello</t>
  </si>
  <si>
    <t>Alppila</t>
  </si>
  <si>
    <t>Kotka</t>
  </si>
  <si>
    <t>Nitaya Naree</t>
  </si>
  <si>
    <t>Federal Izumi</t>
  </si>
  <si>
    <t>Cosco Shipping Peng Cheng</t>
  </si>
  <si>
    <t>Serdika</t>
  </si>
  <si>
    <t>Avalon</t>
  </si>
  <si>
    <t>Seastar Tradition</t>
  </si>
  <si>
    <t>Charmey</t>
  </si>
  <si>
    <t>Eirini S</t>
  </si>
  <si>
    <t>Tampico</t>
  </si>
  <si>
    <t>Lausanne</t>
  </si>
  <si>
    <t>Unison Medal</t>
  </si>
  <si>
    <t>Thor Madoc</t>
  </si>
  <si>
    <t>Kedros</t>
  </si>
  <si>
    <t>Flat</t>
  </si>
  <si>
    <t>Sirina</t>
  </si>
  <si>
    <t>Isolda</t>
  </si>
  <si>
    <t>Crimson Princess</t>
  </si>
  <si>
    <t>Moonbright Sw</t>
  </si>
  <si>
    <t>African Falcon</t>
  </si>
  <si>
    <t>S-Brilliant</t>
  </si>
  <si>
    <t>Nordtajo</t>
  </si>
  <si>
    <t>Arosa</t>
  </si>
  <si>
    <t>Cp Nanjing</t>
  </si>
  <si>
    <t>Aeolian Sunrise</t>
  </si>
  <si>
    <t>Pacific Calm</t>
  </si>
  <si>
    <t>Majestic Marina</t>
  </si>
  <si>
    <t>Apogee Wonder</t>
  </si>
  <si>
    <t>Interlink Eternity</t>
  </si>
  <si>
    <t>Ning Yue Hai</t>
  </si>
  <si>
    <t>African Margaux</t>
  </si>
  <si>
    <t>Davao</t>
  </si>
  <si>
    <t>Cl Alice</t>
  </si>
  <si>
    <t>Amber L</t>
  </si>
  <si>
    <t>Mila</t>
  </si>
  <si>
    <t>Greenwich</t>
  </si>
  <si>
    <t>Moleson</t>
  </si>
  <si>
    <t>Equator</t>
  </si>
  <si>
    <t>Portugal</t>
  </si>
  <si>
    <t>Setubal</t>
  </si>
  <si>
    <t>Aviles</t>
  </si>
  <si>
    <t>Discoverer</t>
  </si>
  <si>
    <t>Gant Flair</t>
  </si>
  <si>
    <t>Ton Hil Ii</t>
  </si>
  <si>
    <t>Liberator</t>
  </si>
  <si>
    <t>Cmb Chikako</t>
  </si>
  <si>
    <t>Szczecin</t>
  </si>
  <si>
    <t>Aggelos B.</t>
  </si>
  <si>
    <t>Four Turandot</t>
  </si>
  <si>
    <t>Team Challenge</t>
  </si>
  <si>
    <t>Msxt Artemis</t>
  </si>
  <si>
    <t>Future</t>
  </si>
  <si>
    <t>Federal Indus</t>
  </si>
  <si>
    <t>Unison Star</t>
  </si>
  <si>
    <t>Doro</t>
  </si>
  <si>
    <t>Mount Taranaki</t>
  </si>
  <si>
    <t>Huelva</t>
  </si>
  <si>
    <t>Sealady</t>
  </si>
  <si>
    <t>Rotterdam</t>
  </si>
  <si>
    <t>Emerald Baisha</t>
  </si>
  <si>
    <t>Pancaran Glory</t>
  </si>
  <si>
    <t>Symi</t>
  </si>
  <si>
    <t>Kiran Marmara</t>
  </si>
  <si>
    <t>Globe Explorer</t>
  </si>
  <si>
    <t>Jps Afroditi</t>
  </si>
  <si>
    <t>Kaohsiung</t>
  </si>
  <si>
    <t>Ninghai</t>
  </si>
  <si>
    <t>Stellar Trader</t>
  </si>
  <si>
    <t>Sao Francisco do Sul Marine Terminal</t>
  </si>
  <si>
    <t>Federal St Laurent</t>
  </si>
  <si>
    <t>Nissaki</t>
  </si>
  <si>
    <t>Effy N</t>
  </si>
  <si>
    <t>Magda P</t>
  </si>
  <si>
    <t>Heilan Spring</t>
  </si>
  <si>
    <t>Qinhuangdao</t>
  </si>
  <si>
    <t>Hakata Queen</t>
  </si>
  <si>
    <t>Marit Selmer</t>
  </si>
  <si>
    <t>Belmeken</t>
  </si>
  <si>
    <t>San Pedro (Argentina)</t>
  </si>
  <si>
    <t>Kohl I</t>
  </si>
  <si>
    <t>Fortune Island</t>
  </si>
  <si>
    <t>Ocean Freedom</t>
  </si>
  <si>
    <t>Spar Pyxis</t>
  </si>
  <si>
    <t>Melody</t>
  </si>
  <si>
    <t>Nada</t>
  </si>
  <si>
    <t>Ceres One</t>
  </si>
  <si>
    <t>Lahad Datu</t>
  </si>
  <si>
    <t>Saltwind Explorer</t>
  </si>
  <si>
    <t>Clipper Fair</t>
  </si>
  <si>
    <t>Anasa</t>
  </si>
  <si>
    <t>Tampa Bay</t>
  </si>
  <si>
    <t>Atlantic Buenavista</t>
  </si>
  <si>
    <t>Se Cardi</t>
  </si>
  <si>
    <t>Mp Ultramax 1</t>
  </si>
  <si>
    <t>Ultra Vision</t>
  </si>
  <si>
    <t>Crimson Spoonbill</t>
  </si>
  <si>
    <t>Trudy</t>
  </si>
  <si>
    <t>Coe Laura</t>
  </si>
  <si>
    <t>Leith</t>
  </si>
  <si>
    <t>Aramis</t>
  </si>
  <si>
    <t>Basic Challenger</t>
  </si>
  <si>
    <t>Vung Tau</t>
  </si>
  <si>
    <t>Grace C</t>
  </si>
  <si>
    <t>Lowlands Future</t>
  </si>
  <si>
    <t>Hako</t>
  </si>
  <si>
    <t>Tia Marta</t>
  </si>
  <si>
    <t>Ultra Dwarka</t>
  </si>
  <si>
    <t>Ocean Galaxy</t>
  </si>
  <si>
    <t>Sinlau Bulker</t>
  </si>
  <si>
    <t>Alcyone</t>
  </si>
  <si>
    <t>Timaru</t>
  </si>
  <si>
    <t>Santa Maria</t>
  </si>
  <si>
    <t>Glamor</t>
  </si>
  <si>
    <t>Ben Wyvis</t>
  </si>
  <si>
    <t>Rb Jake</t>
  </si>
  <si>
    <t>Sea Etiquette</t>
  </si>
  <si>
    <t>Uni Sunshine</t>
  </si>
  <si>
    <t>Lianson Dynamic</t>
  </si>
  <si>
    <t>Cape</t>
  </si>
  <si>
    <t>Amorgos Bolten</t>
  </si>
  <si>
    <t>Magnum Force</t>
  </si>
  <si>
    <t>Federal Iberville</t>
  </si>
  <si>
    <t>Panagiotis</t>
  </si>
  <si>
    <t>Susanoo Harmony</t>
  </si>
  <si>
    <t>Cairns</t>
  </si>
  <si>
    <t>Brisbane</t>
  </si>
  <si>
    <t>Sophiana</t>
  </si>
  <si>
    <t>Balkan Marin</t>
  </si>
  <si>
    <t>Oman</t>
  </si>
  <si>
    <t>Salalah</t>
  </si>
  <si>
    <t>Epson Trader</t>
  </si>
  <si>
    <t>Arcadia</t>
  </si>
  <si>
    <t>Federal Alster</t>
  </si>
  <si>
    <t>Sorel</t>
  </si>
  <si>
    <t>Stavros</t>
  </si>
  <si>
    <t>Jabal Hafit</t>
  </si>
  <si>
    <t>Samarinda</t>
  </si>
  <si>
    <t>Resolute Bay</t>
  </si>
  <si>
    <t>Atalante</t>
  </si>
  <si>
    <t>Jervis Bay</t>
  </si>
  <si>
    <t>Niovi.Gr</t>
  </si>
  <si>
    <t>Aries Confidence</t>
  </si>
  <si>
    <t>Agia Ekaterini</t>
  </si>
  <si>
    <t>Unity Star</t>
  </si>
  <si>
    <t>San Antonio</t>
  </si>
  <si>
    <t>Km Weipa</t>
  </si>
  <si>
    <t>Spruce Arrow</t>
  </si>
  <si>
    <t>Cl Lindy</t>
  </si>
  <si>
    <t>Toxotis</t>
  </si>
  <si>
    <t>Bulk Polaris</t>
  </si>
  <si>
    <t>Glory Dina</t>
  </si>
  <si>
    <t>African Starling</t>
  </si>
  <si>
    <t>Quest</t>
  </si>
  <si>
    <t>Damietta</t>
  </si>
  <si>
    <t>Amsterdam</t>
  </si>
  <si>
    <t>Indigo Heritage</t>
  </si>
  <si>
    <t>Lem Gladiolus</t>
  </si>
  <si>
    <t>African Petrel</t>
  </si>
  <si>
    <t>Port Angeles</t>
  </si>
  <si>
    <t>C Faith</t>
  </si>
  <si>
    <t>Aegean Spire</t>
  </si>
  <si>
    <t>Spar Capella</t>
  </si>
  <si>
    <t>Sassy Sofia</t>
  </si>
  <si>
    <t>Mozambique</t>
  </si>
  <si>
    <t>Nacala</t>
  </si>
  <si>
    <t>Aveiro</t>
  </si>
  <si>
    <t>Aurora Trader</t>
  </si>
  <si>
    <t>Belasitza</t>
  </si>
  <si>
    <t>Ultra Diversity</t>
  </si>
  <si>
    <t>Luca</t>
  </si>
  <si>
    <t>Tai Splendor</t>
  </si>
  <si>
    <t>Guo Qiang 8</t>
  </si>
  <si>
    <t>Ultra Forest</t>
  </si>
  <si>
    <t>Quequen</t>
  </si>
  <si>
    <t>Hiroki</t>
  </si>
  <si>
    <t>Federal Seto</t>
  </si>
  <si>
    <t>Longview</t>
  </si>
  <si>
    <t>African Heron</t>
  </si>
  <si>
    <t>Otago Harbour</t>
  </si>
  <si>
    <t>Haifa</t>
  </si>
  <si>
    <t>Hanze Genua</t>
  </si>
  <si>
    <t>Maplegate</t>
  </si>
  <si>
    <t>Samsun</t>
  </si>
  <si>
    <t>Panama</t>
  </si>
  <si>
    <t>Balboa</t>
  </si>
  <si>
    <t>Blue Sapphire</t>
  </si>
  <si>
    <t>Ina-Lotte</t>
  </si>
  <si>
    <t>Paita</t>
  </si>
  <si>
    <t>Isa</t>
  </si>
  <si>
    <t>Grace Harmony</t>
  </si>
  <si>
    <t>Cs Celeste</t>
  </si>
  <si>
    <t>Milin Kamak</t>
  </si>
  <si>
    <t>Nordic Nanjing</t>
  </si>
  <si>
    <t>Aphros</t>
  </si>
  <si>
    <t>Singapore Spirit</t>
  </si>
  <si>
    <t>Federal Biscay</t>
  </si>
  <si>
    <t>Boliche</t>
  </si>
  <si>
    <t>Alexandra Kpn</t>
  </si>
  <si>
    <t>Latvia</t>
  </si>
  <si>
    <t>Uralchem</t>
  </si>
  <si>
    <t>Riga</t>
  </si>
  <si>
    <t>Star Antares</t>
  </si>
  <si>
    <t>Oceanlady</t>
  </si>
  <si>
    <t>Asl Ixora</t>
  </si>
  <si>
    <t>Am Bremen</t>
  </si>
  <si>
    <t>Kyra Zafira</t>
  </si>
  <si>
    <t>Nord Yucatan</t>
  </si>
  <si>
    <t>Autumn Sea</t>
  </si>
  <si>
    <t>Es Leader</t>
  </si>
  <si>
    <t>Konrad Schulte</t>
  </si>
  <si>
    <t>Agia Marina</t>
  </si>
  <si>
    <t>Ocean Future</t>
  </si>
  <si>
    <t>Lu Xiang</t>
  </si>
  <si>
    <t>Press Metal</t>
  </si>
  <si>
    <t>Rong Fu</t>
  </si>
  <si>
    <t>Lake Erie</t>
  </si>
  <si>
    <t>Tunisia</t>
  </si>
  <si>
    <t>La Goulette</t>
  </si>
  <si>
    <t>Clara Insignia</t>
  </si>
  <si>
    <t>Algoma Mariner</t>
  </si>
  <si>
    <t>Port-Daniel-Gascons</t>
  </si>
  <si>
    <t>Serene Sky</t>
  </si>
  <si>
    <t>Carla</t>
  </si>
  <si>
    <t>Darya Padma</t>
  </si>
  <si>
    <t>Frontenac</t>
  </si>
  <si>
    <t>Nanticoke</t>
  </si>
  <si>
    <t>Straits Breeze</t>
  </si>
  <si>
    <t>Ultra Fitz Roy</t>
  </si>
  <si>
    <t>Anahita</t>
  </si>
  <si>
    <t>Billy Jim</t>
  </si>
  <si>
    <t>Eurostar</t>
  </si>
  <si>
    <t>Campana</t>
  </si>
  <si>
    <t>Bellina Colossus</t>
  </si>
  <si>
    <t>Genco Aquitaine</t>
  </si>
  <si>
    <t>Fengning</t>
  </si>
  <si>
    <t>Rising Sky.Gr</t>
  </si>
  <si>
    <t>Mp Ultramax 2</t>
  </si>
  <si>
    <t>Hatice C</t>
  </si>
  <si>
    <t>St. Patrick</t>
  </si>
  <si>
    <t>Rui Fu Bang</t>
  </si>
  <si>
    <t>S'Hail Al Ruwais</t>
  </si>
  <si>
    <t>Federal Ibuki</t>
  </si>
  <si>
    <t>Bahri Haya</t>
  </si>
  <si>
    <t>Servette</t>
  </si>
  <si>
    <t>Chilean Bulker</t>
  </si>
  <si>
    <t>Csl Laurentien</t>
  </si>
  <si>
    <t>Port Saguenay</t>
  </si>
  <si>
    <t>Federal Kumano</t>
  </si>
  <si>
    <t>Skikda</t>
  </si>
  <si>
    <t>Odelmar</t>
  </si>
  <si>
    <t>Assimina Ii</t>
  </si>
  <si>
    <t>Federal Skeena</t>
  </si>
  <si>
    <t>Federal Welland</t>
  </si>
  <si>
    <t>Puerto Progreso</t>
  </si>
  <si>
    <t>Jabal Alkawr</t>
  </si>
  <si>
    <t>Nordmosel</t>
  </si>
  <si>
    <t>Dorysia</t>
  </si>
  <si>
    <t>Shandong Hai Da</t>
  </si>
  <si>
    <t>Boracay Island</t>
  </si>
  <si>
    <t>Great Vision</t>
  </si>
  <si>
    <t>Van Star</t>
  </si>
  <si>
    <t>Bonas</t>
  </si>
  <si>
    <t>Stellar Aragvi</t>
  </si>
  <si>
    <t>Pacific Bless</t>
  </si>
  <si>
    <t>Puck</t>
  </si>
  <si>
    <t>Capricorn Confidence</t>
  </si>
  <si>
    <t>Nord Biscay</t>
  </si>
  <si>
    <t>Navios Camelia</t>
  </si>
  <si>
    <t>Strategic Encounter</t>
  </si>
  <si>
    <t>V Star</t>
  </si>
  <si>
    <t>Osprey S</t>
  </si>
  <si>
    <t>Ivs Atsugi</t>
  </si>
  <si>
    <t>Artemissio</t>
  </si>
  <si>
    <t>Shanghai Eagle</t>
  </si>
  <si>
    <t>Jia Yue</t>
  </si>
  <si>
    <t>Jiu Feng Ling</t>
  </si>
  <si>
    <t>Marsden Point</t>
  </si>
  <si>
    <t>Ipsala</t>
  </si>
  <si>
    <t>Asia Spirit</t>
  </si>
  <si>
    <t>C-Inspiration</t>
  </si>
  <si>
    <t>Andean</t>
  </si>
  <si>
    <t>Ultra Regina</t>
  </si>
  <si>
    <t>Ken Orchid</t>
  </si>
  <si>
    <t>Densa Hawk</t>
  </si>
  <si>
    <t>Federal Oshima</t>
  </si>
  <si>
    <t>Spar Vega</t>
  </si>
  <si>
    <t>Ab Lifosa</t>
  </si>
  <si>
    <t>Ioannis K</t>
  </si>
  <si>
    <t>Midjur</t>
  </si>
  <si>
    <t>Federal Barents</t>
  </si>
  <si>
    <t>Propel Prosperity</t>
  </si>
  <si>
    <t>Global Harmony</t>
  </si>
  <si>
    <t>Pella</t>
  </si>
  <si>
    <t>Trust Star</t>
  </si>
  <si>
    <t>Ionic Kibou</t>
  </si>
  <si>
    <t>Block Island</t>
  </si>
  <si>
    <t>Big Glory</t>
  </si>
  <si>
    <t>Franz Schulte</t>
  </si>
  <si>
    <t>Crestone</t>
  </si>
  <si>
    <t>Agapi S</t>
  </si>
  <si>
    <t>Mandarin Singapore</t>
  </si>
  <si>
    <t>Avra</t>
  </si>
  <si>
    <t>Ningde</t>
  </si>
  <si>
    <t>Aquavita Bay</t>
  </si>
  <si>
    <t>Es Dignity</t>
  </si>
  <si>
    <t>Tatry</t>
  </si>
  <si>
    <t>Genco Bourgogne</t>
  </si>
  <si>
    <t>Nordic Seoul</t>
  </si>
  <si>
    <t>Rosario</t>
  </si>
  <si>
    <t>Kapetan Nondas</t>
  </si>
  <si>
    <t>Orient Sky</t>
  </si>
  <si>
    <t>Alycia</t>
  </si>
  <si>
    <t>Theodora</t>
  </si>
  <si>
    <t>C Leopard</t>
  </si>
  <si>
    <t>Tremola</t>
  </si>
  <si>
    <t>Green K-Max 5</t>
  </si>
  <si>
    <t>Hinase</t>
  </si>
  <si>
    <t>African Goshawk</t>
  </si>
  <si>
    <t>Arzew</t>
  </si>
  <si>
    <t>Nordloire</t>
  </si>
  <si>
    <t>Rego</t>
  </si>
  <si>
    <t>Atlantis Fortune</t>
  </si>
  <si>
    <t>Medi Portland</t>
  </si>
  <si>
    <t>Esperance</t>
  </si>
  <si>
    <t>Olympia.Gr</t>
  </si>
  <si>
    <t>Kashing</t>
  </si>
  <si>
    <t>Oak Harbour</t>
  </si>
  <si>
    <t>Puerto Rosario</t>
  </si>
  <si>
    <t>Comity</t>
  </si>
  <si>
    <t>Ince Ege</t>
  </si>
  <si>
    <t>Green K-Max 1</t>
  </si>
  <si>
    <t>Magda</t>
  </si>
  <si>
    <t>Eldoris</t>
  </si>
  <si>
    <t>Belmoira</t>
  </si>
  <si>
    <t>Interlink Utility</t>
  </si>
  <si>
    <t>Astra N</t>
  </si>
  <si>
    <t>Pnoi</t>
  </si>
  <si>
    <t>Knut Oldendorff</t>
  </si>
  <si>
    <t>Gabriella</t>
  </si>
  <si>
    <t>Shimanami Star</t>
  </si>
  <si>
    <t>Federal Trident</t>
  </si>
  <si>
    <t>Captain Henry Jackman</t>
  </si>
  <si>
    <t>Ultra Integrity</t>
  </si>
  <si>
    <t>Metalloinvest</t>
  </si>
  <si>
    <t>Ust-Luga</t>
  </si>
  <si>
    <t>Conon</t>
  </si>
  <si>
    <t>Captain Dimitris</t>
  </si>
  <si>
    <t>Lita</t>
  </si>
  <si>
    <t>Acacia</t>
  </si>
  <si>
    <t>Laem Chabang</t>
  </si>
  <si>
    <t>Eraclea</t>
  </si>
  <si>
    <t>Federal Crimson</t>
  </si>
  <si>
    <t>Araucaria</t>
  </si>
  <si>
    <t>Alkyonis</t>
  </si>
  <si>
    <t>Ultra Wollongong</t>
  </si>
  <si>
    <t>Allegra</t>
  </si>
  <si>
    <t>Nord Missouri</t>
  </si>
  <si>
    <t>Pax</t>
  </si>
  <si>
    <t>Blyth</t>
  </si>
  <si>
    <t>Hanze Goteborg</t>
  </si>
  <si>
    <t>Captain D Lempesis</t>
  </si>
  <si>
    <t>Funing</t>
  </si>
  <si>
    <t>Imbituba</t>
  </si>
  <si>
    <t>Amazon</t>
  </si>
  <si>
    <t>Td Tokyo</t>
  </si>
  <si>
    <t>Tendra Trader</t>
  </si>
  <si>
    <t>Al Yasat- Ii</t>
  </si>
  <si>
    <t>Tymfi</t>
  </si>
  <si>
    <t>Selena</t>
  </si>
  <si>
    <t>Apageon</t>
  </si>
  <si>
    <t>Kenzen</t>
  </si>
  <si>
    <t>Gm Legend</t>
  </si>
  <si>
    <t>Sth Athens</t>
  </si>
  <si>
    <t>Cl Century</t>
  </si>
  <si>
    <t>Myanmar</t>
  </si>
  <si>
    <t>Yangon</t>
  </si>
  <si>
    <t>Hainan Island</t>
  </si>
  <si>
    <t>Ionian Sea</t>
  </si>
  <si>
    <t>Bk Alice</t>
  </si>
  <si>
    <t>Kristiansand</t>
  </si>
  <si>
    <t>Emmanuel C</t>
  </si>
  <si>
    <t>Dolce Vita</t>
  </si>
  <si>
    <t>Chailease Virtue</t>
  </si>
  <si>
    <t>Tac Odessa</t>
  </si>
  <si>
    <t>Artemis Bulker</t>
  </si>
  <si>
    <t>Pavo Bright</t>
  </si>
  <si>
    <t>Patricia V</t>
  </si>
  <si>
    <t>Deep Blue</t>
  </si>
  <si>
    <t>Calypso.Gr</t>
  </si>
  <si>
    <t>Solitaire I</t>
  </si>
  <si>
    <t>Cmb Floris</t>
  </si>
  <si>
    <t>Prince 4</t>
  </si>
  <si>
    <t>Mukalla</t>
  </si>
  <si>
    <t>African Osprey</t>
  </si>
  <si>
    <t>Dominator</t>
  </si>
  <si>
    <t>Almyros</t>
  </si>
  <si>
    <t>Federal Tweed</t>
  </si>
  <si>
    <t>Pacific Activity</t>
  </si>
  <si>
    <t>Constantinos G.O.</t>
  </si>
  <si>
    <t>Murgash</t>
  </si>
  <si>
    <t>Santa Johanna</t>
  </si>
  <si>
    <t>Babuza Wisdom</t>
  </si>
  <si>
    <t>Cs Glory</t>
  </si>
  <si>
    <t>Global Faith</t>
  </si>
  <si>
    <t>Bao Yi</t>
  </si>
  <si>
    <t>Morehead City</t>
  </si>
  <si>
    <t>Equinox Orenda</t>
  </si>
  <si>
    <t>Clipper Kent</t>
  </si>
  <si>
    <t>Seaglass Ii</t>
  </si>
  <si>
    <t>Tczew</t>
  </si>
  <si>
    <t>Sia Uralchem Trading</t>
  </si>
  <si>
    <t>Global Serenity</t>
  </si>
  <si>
    <t>Matsuyama</t>
  </si>
  <si>
    <t>Antwerpia</t>
  </si>
  <si>
    <t>Meteora</t>
  </si>
  <si>
    <t>Cigading</t>
  </si>
  <si>
    <t>Sakizaya Respect</t>
  </si>
  <si>
    <t>Mana</t>
  </si>
  <si>
    <t>Lyttelton</t>
  </si>
  <si>
    <t>Ken Moonys</t>
  </si>
  <si>
    <t>Siroco</t>
  </si>
  <si>
    <t>Rodopi</t>
  </si>
  <si>
    <t>Sun Aquamarine</t>
  </si>
  <si>
    <t>Eternal Hakata</t>
  </si>
  <si>
    <t>Beltrader</t>
  </si>
  <si>
    <t>Banglar Arjan</t>
  </si>
  <si>
    <t>Erradale</t>
  </si>
  <si>
    <t>Asian Triumph</t>
  </si>
  <si>
    <t>Thor Chaichana</t>
  </si>
  <si>
    <t>Nihat-M</t>
  </si>
  <si>
    <t>Falcon Trident</t>
  </si>
  <si>
    <t>Nordsun</t>
  </si>
  <si>
    <t>Anani</t>
  </si>
  <si>
    <t>Mayuree Naree</t>
  </si>
  <si>
    <t>Captain Antonis</t>
  </si>
  <si>
    <t>Reunion</t>
  </si>
  <si>
    <t>Port Reunion</t>
  </si>
  <si>
    <t>Chang Shan Hai</t>
  </si>
  <si>
    <t>Nd Armonia</t>
  </si>
  <si>
    <t>Antarctic Ocean</t>
  </si>
  <si>
    <t>Nord Vind</t>
  </si>
  <si>
    <t>Agia Sofia</t>
  </si>
  <si>
    <t>Zen Noh</t>
  </si>
  <si>
    <t>Martin Island</t>
  </si>
  <si>
    <t>Furness Victoria</t>
  </si>
  <si>
    <t>Vecco</t>
  </si>
  <si>
    <t>Navios Ulysses</t>
  </si>
  <si>
    <t>Federal Tyne</t>
  </si>
  <si>
    <t>Medi Egeo</t>
  </si>
  <si>
    <t>Kian</t>
  </si>
  <si>
    <t>Ethra 1</t>
  </si>
  <si>
    <t>Jin Rui 82</t>
  </si>
  <si>
    <t>Tclc Quanzhou</t>
  </si>
  <si>
    <t>Four Rigoletto</t>
  </si>
  <si>
    <t>Port Pirie</t>
  </si>
  <si>
    <t>Kaministiqua</t>
  </si>
  <si>
    <t>Arch. Raphael</t>
  </si>
  <si>
    <t>Agia Triada</t>
  </si>
  <si>
    <t>Cl Diyin He</t>
  </si>
  <si>
    <t>Cape Scott</t>
  </si>
  <si>
    <t>Gladiator</t>
  </si>
  <si>
    <t>Federal Iris</t>
  </si>
  <si>
    <t>Orient Pace</t>
  </si>
  <si>
    <t>Ioanna D</t>
  </si>
  <si>
    <t>Ulusoy 9</t>
  </si>
  <si>
    <t>Puna</t>
  </si>
  <si>
    <t>Gem Star</t>
  </si>
  <si>
    <t>Rosyth</t>
  </si>
  <si>
    <t>Mykonos</t>
  </si>
  <si>
    <t>JPMC</t>
  </si>
  <si>
    <t>Action Trader</t>
  </si>
  <si>
    <t>Campha</t>
  </si>
  <si>
    <t>Teng Da</t>
  </si>
  <si>
    <t>Federal Bering</t>
  </si>
  <si>
    <t>Egret River</t>
  </si>
  <si>
    <t>Gdynia</t>
  </si>
  <si>
    <t>Eco Splendor</t>
  </si>
  <si>
    <t>Km Vancouver</t>
  </si>
  <si>
    <t>Thor Menelaus</t>
  </si>
  <si>
    <t>Pola Devora</t>
  </si>
  <si>
    <t>Nord Magellan</t>
  </si>
  <si>
    <t>Serenity C</t>
  </si>
  <si>
    <t>Paula Trader</t>
  </si>
  <si>
    <t>Cosco Shipping Harmony</t>
  </si>
  <si>
    <t>Aeriko</t>
  </si>
  <si>
    <t>Cmb Bruegel</t>
  </si>
  <si>
    <t>Um Elhanaya</t>
  </si>
  <si>
    <t>V Uno</t>
  </si>
  <si>
    <t>Elpida Gr</t>
  </si>
  <si>
    <t>Alby Liberty</t>
  </si>
  <si>
    <t>Port Kyushu</t>
  </si>
  <si>
    <t>Pelagos</t>
  </si>
  <si>
    <t>Inase</t>
  </si>
  <si>
    <t>Shandong Fu Ze</t>
  </si>
  <si>
    <t>Neva</t>
  </si>
  <si>
    <t>Cl Tomo</t>
  </si>
  <si>
    <t>Aiantas</t>
  </si>
  <si>
    <t>Lanna Naree</t>
  </si>
  <si>
    <t>Ultra Cory</t>
  </si>
  <si>
    <t>Mazury</t>
  </si>
  <si>
    <t>Usiba</t>
  </si>
  <si>
    <t>Topaz</t>
  </si>
  <si>
    <t>Medi Bangkok</t>
  </si>
  <si>
    <t>Team Tombi</t>
  </si>
  <si>
    <t>Istria</t>
  </si>
  <si>
    <t>St. Andrew</t>
  </si>
  <si>
    <t>Stellar Ontario</t>
  </si>
  <si>
    <t>Sepetiba</t>
  </si>
  <si>
    <t>Ippokratis</t>
  </si>
  <si>
    <t>Ammos</t>
  </si>
  <si>
    <t>Moning</t>
  </si>
  <si>
    <t>Irma</t>
  </si>
  <si>
    <t>Kaszuby</t>
  </si>
  <si>
    <t>Cleveland</t>
  </si>
  <si>
    <t>Trade</t>
  </si>
  <si>
    <t>Istanbul-M</t>
  </si>
  <si>
    <t>African Raven</t>
  </si>
  <si>
    <t>African Finch</t>
  </si>
  <si>
    <t>Sibulk Tradition</t>
  </si>
  <si>
    <t>Ishizuchi Star</t>
  </si>
  <si>
    <t>Khoi</t>
  </si>
  <si>
    <t>Osogovo</t>
  </si>
  <si>
    <t>T Clever</t>
  </si>
  <si>
    <t>Magic Striker</t>
  </si>
  <si>
    <t>Federal Delta</t>
  </si>
  <si>
    <t>Seaboni</t>
  </si>
  <si>
    <t>Kardam</t>
  </si>
  <si>
    <t>Ionic Storm</t>
  </si>
  <si>
    <t>Jy Power</t>
  </si>
  <si>
    <t>La Loirais</t>
  </si>
  <si>
    <t>Chornomorsk</t>
  </si>
  <si>
    <t>Selin-M</t>
  </si>
  <si>
    <t>Clipper Aegina</t>
  </si>
  <si>
    <t>Baltimore (USA)</t>
  </si>
  <si>
    <t>Royal Chiba</t>
  </si>
  <si>
    <t>Ch Clare</t>
  </si>
  <si>
    <t>Federal Montreal</t>
  </si>
  <si>
    <t>Aeolian Arrow</t>
  </si>
  <si>
    <t>Cs Jenna</t>
  </si>
  <si>
    <t>Giorgos Dracopoulos</t>
  </si>
  <si>
    <t>Aqualibra</t>
  </si>
  <si>
    <t>African Roller</t>
  </si>
  <si>
    <t>Baroness</t>
  </si>
  <si>
    <t>Alkyoni</t>
  </si>
  <si>
    <t>Bc Callisto</t>
  </si>
  <si>
    <t>Vento Grecale</t>
  </si>
  <si>
    <t>New Commander</t>
  </si>
  <si>
    <t>Honey Island</t>
  </si>
  <si>
    <t>Nasco Jade</t>
  </si>
  <si>
    <t>Andromeda</t>
  </si>
  <si>
    <t>Lago Di Como</t>
  </si>
  <si>
    <t>Shandong Fu Zhi</t>
  </si>
  <si>
    <t>Agios Nikolas</t>
  </si>
  <si>
    <t>Arabella</t>
  </si>
  <si>
    <t>Polar Star</t>
  </si>
  <si>
    <t>Musky</t>
  </si>
  <si>
    <t>Port Cartier</t>
  </si>
  <si>
    <t>African Halcyon</t>
  </si>
  <si>
    <t>Rt. Hon. Paul J. Martin</t>
  </si>
  <si>
    <t>Medi Perth</t>
  </si>
  <si>
    <t>Louisa Bolten</t>
  </si>
  <si>
    <t>London</t>
  </si>
  <si>
    <t>Negmar Cicek</t>
  </si>
  <si>
    <t>Geneva Star</t>
  </si>
  <si>
    <t>Mds Sofia</t>
  </si>
  <si>
    <t>Osios David</t>
  </si>
  <si>
    <t>Dai Shan Hai</t>
  </si>
  <si>
    <t>Duke</t>
  </si>
  <si>
    <t>Jade</t>
  </si>
  <si>
    <t>True Mariner</t>
  </si>
  <si>
    <t>Cl Yingna He</t>
  </si>
  <si>
    <t>Mount Baker</t>
  </si>
  <si>
    <t>Fantasea</t>
  </si>
  <si>
    <t>Strategic Venture</t>
  </si>
  <si>
    <t>Venezia</t>
  </si>
  <si>
    <t>Bontang</t>
  </si>
  <si>
    <t>Platon</t>
  </si>
  <si>
    <t>Sea Star</t>
  </si>
  <si>
    <t>Ocean Phoenix Tree</t>
  </si>
  <si>
    <t>Higashi-Harima</t>
  </si>
  <si>
    <t>Kmarin Genoa</t>
  </si>
  <si>
    <t>Interlink Probity</t>
  </si>
  <si>
    <t>Ultralaz</t>
  </si>
  <si>
    <t>Captain V. Madias</t>
  </si>
  <si>
    <t>Jabal Ar Rawdah</t>
  </si>
  <si>
    <t>Interlink Sagacity</t>
  </si>
  <si>
    <t>Belknight</t>
  </si>
  <si>
    <t>Falcon Triumph</t>
  </si>
  <si>
    <t>Maestro Diamond</t>
  </si>
  <si>
    <t>Alora</t>
  </si>
  <si>
    <t>Fanoula</t>
  </si>
  <si>
    <t>Obe Lotus</t>
  </si>
  <si>
    <t>Cl Suzhou</t>
  </si>
  <si>
    <t>Marmara S</t>
  </si>
  <si>
    <t>Star Tokyo</t>
  </si>
  <si>
    <t>Bosphorus S</t>
  </si>
  <si>
    <t>Brake</t>
  </si>
  <si>
    <t>Glovis Magellan</t>
  </si>
  <si>
    <t>Global Unity</t>
  </si>
  <si>
    <t>Lake Ontario</t>
  </si>
  <si>
    <t>Sfax</t>
  </si>
  <si>
    <t>Phoenix Dawn</t>
  </si>
  <si>
    <t>Peridot</t>
  </si>
  <si>
    <t>Indigo Cefiro</t>
  </si>
  <si>
    <t>Electra.Gr</t>
  </si>
  <si>
    <t>Jy Progress</t>
  </si>
  <si>
    <t>Federal Caribou</t>
  </si>
  <si>
    <t>New Legacy</t>
  </si>
  <si>
    <t>Federal Yukon</t>
  </si>
  <si>
    <t>Interlink Equality</t>
  </si>
  <si>
    <t>Oakglen</t>
  </si>
  <si>
    <t>Toronto</t>
  </si>
  <si>
    <t>Silver Navigator</t>
  </si>
  <si>
    <t>Solina</t>
  </si>
  <si>
    <t>Sania</t>
  </si>
  <si>
    <t>Lyulin</t>
  </si>
  <si>
    <t>Sociedad Quimica Y Minera De Chile Sa</t>
  </si>
  <si>
    <t>Mejillones</t>
  </si>
  <si>
    <t>Australian Bulker</t>
  </si>
  <si>
    <t>Pvt Topaz</t>
  </si>
  <si>
    <t>Indian Bulker</t>
  </si>
  <si>
    <t>Federal Sakura</t>
  </si>
  <si>
    <t>Consolidator</t>
  </si>
  <si>
    <t>Navios Hope</t>
  </si>
  <si>
    <t>Tomini Destiny</t>
  </si>
  <si>
    <t>Ken Ei</t>
  </si>
  <si>
    <t>Etajima</t>
  </si>
  <si>
    <t>Meraklis</t>
  </si>
  <si>
    <t>Kom</t>
  </si>
  <si>
    <t>Heilan Cruiser</t>
  </si>
  <si>
    <t>Federal Island</t>
  </si>
  <si>
    <t>Lem Verbena</t>
  </si>
  <si>
    <t>Federal Baltic</t>
  </si>
  <si>
    <t>Transtime</t>
  </si>
  <si>
    <t>Federal Kibune</t>
  </si>
  <si>
    <t>Maritsa</t>
  </si>
  <si>
    <t>Jin Da</t>
  </si>
  <si>
    <t>Mercurius</t>
  </si>
  <si>
    <t>Jia He</t>
  </si>
  <si>
    <t>Cl Daisy</t>
  </si>
  <si>
    <t>Free State</t>
  </si>
  <si>
    <t>Federal Satsuki</t>
  </si>
  <si>
    <t>Magic Perseus</t>
  </si>
  <si>
    <t>Resource</t>
  </si>
  <si>
    <t>Maximos</t>
  </si>
  <si>
    <t>Atlantic Ocean</t>
  </si>
  <si>
    <t>Eco Spitfire</t>
  </si>
  <si>
    <t>Ince Amasra</t>
  </si>
  <si>
    <t>Stellar Baltic</t>
  </si>
  <si>
    <t>Esra C</t>
  </si>
  <si>
    <t>Lady Alara</t>
  </si>
  <si>
    <t>Nama</t>
  </si>
  <si>
    <t>Theresa Grace</t>
  </si>
  <si>
    <t>Eagle I-Star</t>
  </si>
  <si>
    <t>Amelie</t>
  </si>
  <si>
    <t>Ocean Outstanding</t>
  </si>
  <si>
    <t>Bold Voyager</t>
  </si>
  <si>
    <t>Mississippi River</t>
  </si>
  <si>
    <t>John D. Leitch</t>
  </si>
  <si>
    <t>Unison Jasper</t>
  </si>
  <si>
    <t>Ivs North Berwick</t>
  </si>
  <si>
    <t>Leon</t>
  </si>
  <si>
    <t>Taizhou Pioneer</t>
  </si>
  <si>
    <t>African Dove</t>
  </si>
  <si>
    <t>Greenore</t>
  </si>
  <si>
    <t>Navios Avior</t>
  </si>
  <si>
    <t>Ecoatlantic</t>
  </si>
  <si>
    <t>Portocel</t>
  </si>
  <si>
    <t>African Oasis</t>
  </si>
  <si>
    <t>Cymona Star</t>
  </si>
  <si>
    <t>Rana</t>
  </si>
  <si>
    <t>Aliki Perrotis</t>
  </si>
  <si>
    <t>Mj Pinar</t>
  </si>
  <si>
    <t>Bayraktar Unity</t>
  </si>
  <si>
    <t>Mls Onyx</t>
  </si>
  <si>
    <t>Stellar Toledo</t>
  </si>
  <si>
    <t>Pan Nova</t>
  </si>
  <si>
    <t>Adelaide</t>
  </si>
  <si>
    <t>Rb Dylan</t>
  </si>
  <si>
    <t>Ula</t>
  </si>
  <si>
    <t>Slovenia</t>
  </si>
  <si>
    <t>Koper</t>
  </si>
  <si>
    <t>Osiris</t>
  </si>
  <si>
    <t>Bbg Bright</t>
  </si>
  <si>
    <t>Blue Dragon</t>
  </si>
  <si>
    <t>Smew</t>
  </si>
  <si>
    <t>Federal Asahi</t>
  </si>
  <si>
    <t>T Prime</t>
  </si>
  <si>
    <t>Ocean Crown</t>
  </si>
  <si>
    <t>Atalanti.Gr</t>
  </si>
  <si>
    <t>Singapore</t>
  </si>
  <si>
    <t>Federal Yukina</t>
  </si>
  <si>
    <t>Polynesia Queen</t>
  </si>
  <si>
    <t>Zhangzhou</t>
  </si>
  <si>
    <t>Crimson Queen</t>
  </si>
  <si>
    <t>Cl Iris</t>
  </si>
  <si>
    <t>Kansu</t>
  </si>
  <si>
    <t>Falcon Trader</t>
  </si>
  <si>
    <t>Densa Puma</t>
  </si>
  <si>
    <t>Flc Celebration</t>
  </si>
  <si>
    <t>Nava Ulysses</t>
  </si>
  <si>
    <t>Cl Geneva</t>
  </si>
  <si>
    <t>Ayten Cebi</t>
  </si>
  <si>
    <t>Zhangjiagang</t>
  </si>
  <si>
    <t>Diamond Sky</t>
  </si>
  <si>
    <t>Aquavita Lime</t>
  </si>
  <si>
    <t>Hong Kong Eagle</t>
  </si>
  <si>
    <t>Loch Crinan</t>
  </si>
  <si>
    <t>Theresa Pride</t>
  </si>
  <si>
    <t>Sealion</t>
  </si>
  <si>
    <t>Midland Trader</t>
  </si>
  <si>
    <t>Bbg Guigang</t>
  </si>
  <si>
    <t>Tsukuyomi Harmony</t>
  </si>
  <si>
    <t>Global Genesis</t>
  </si>
  <si>
    <t>Interlink Fidelity</t>
  </si>
  <si>
    <t>Port Manatee</t>
  </si>
  <si>
    <t>Sea Breeze</t>
  </si>
  <si>
    <t>Lampard</t>
  </si>
  <si>
    <t>Rabea</t>
  </si>
  <si>
    <t>Ultra Passion</t>
  </si>
  <si>
    <t>Miao Xiang</t>
  </si>
  <si>
    <t>Thor Nitnirund</t>
  </si>
  <si>
    <t>Sv Adelaide</t>
  </si>
  <si>
    <t>Aeolia</t>
  </si>
  <si>
    <t>African Crate</t>
  </si>
  <si>
    <t>Tac Suzuka</t>
  </si>
  <si>
    <t>Koszalin</t>
  </si>
  <si>
    <t>Km Shanghai</t>
  </si>
  <si>
    <t>Supernova</t>
  </si>
  <si>
    <t>Pan Queen</t>
  </si>
  <si>
    <t>Darya Ma</t>
  </si>
  <si>
    <t>Jingtang (Tangshan)</t>
  </si>
  <si>
    <t>Chios Victory</t>
  </si>
  <si>
    <t>Nord Treasure</t>
  </si>
  <si>
    <t>As One</t>
  </si>
  <si>
    <t>Lu Yang Shun</t>
  </si>
  <si>
    <t>Italian Bulker</t>
  </si>
  <si>
    <t>Federal Takase</t>
  </si>
  <si>
    <t>Federal Dart</t>
  </si>
  <si>
    <t>Pms Steinbock</t>
  </si>
  <si>
    <t>Federal Icon</t>
  </si>
  <si>
    <t>Chittagong</t>
  </si>
  <si>
    <t>Melinda</t>
  </si>
  <si>
    <t>Kokura</t>
  </si>
  <si>
    <t>Amber Star</t>
  </si>
  <si>
    <t>Sekupang</t>
  </si>
  <si>
    <t>Bluff</t>
  </si>
  <si>
    <t>Interlink Quality</t>
  </si>
  <si>
    <t>Nord Allegro</t>
  </si>
  <si>
    <t>Ubc Salaverry</t>
  </si>
  <si>
    <t>Strategic Savannah</t>
  </si>
  <si>
    <t>Centurion</t>
  </si>
  <si>
    <t>St-Cergue</t>
  </si>
  <si>
    <t>Ivs Hayakita</t>
  </si>
  <si>
    <t>Akdeniz-M</t>
  </si>
  <si>
    <t>Federal Franklin</t>
  </si>
  <si>
    <t>Nan Bei Hu</t>
  </si>
  <si>
    <t>Nani K</t>
  </si>
  <si>
    <t>Galaxy</t>
  </si>
  <si>
    <t>Navigare Bellus</t>
  </si>
  <si>
    <t>Golden Bright</t>
  </si>
  <si>
    <t>Ruen</t>
  </si>
  <si>
    <t>Fiora Topic</t>
  </si>
  <si>
    <t>Federal Champlain</t>
  </si>
  <si>
    <t>Beate Oldendorff</t>
  </si>
  <si>
    <t>Federal Spruce</t>
  </si>
  <si>
    <t>Tbc Badrinath</t>
  </si>
  <si>
    <t>Aquata</t>
  </si>
  <si>
    <t>Atlas S</t>
  </si>
  <si>
    <t>Imavere</t>
  </si>
  <si>
    <t>Ada</t>
  </si>
  <si>
    <t>Lowlands Pelikaan</t>
  </si>
  <si>
    <t>Antares</t>
  </si>
  <si>
    <t>Ipswich Bay</t>
  </si>
  <si>
    <t>Poseidon.Gr</t>
  </si>
  <si>
    <t>Ken Kon</t>
  </si>
  <si>
    <t>Kure</t>
  </si>
  <si>
    <t>Global Bonanza</t>
  </si>
  <si>
    <t>Ale</t>
  </si>
  <si>
    <t>Nordenham</t>
  </si>
  <si>
    <t>Castle</t>
  </si>
  <si>
    <t>Manta Melek</t>
  </si>
  <si>
    <t>Ivs Tembe</t>
  </si>
  <si>
    <t>Noshima</t>
  </si>
  <si>
    <t>Ocean Innovation</t>
  </si>
  <si>
    <t>Handy Perth</t>
  </si>
  <si>
    <t>Lady Sinem</t>
  </si>
  <si>
    <t>Maroudio</t>
  </si>
  <si>
    <t>Jewel Of Sohar</t>
  </si>
  <si>
    <t>Golden Grains</t>
  </si>
  <si>
    <t>Destiny</t>
  </si>
  <si>
    <t>Genco Rhone</t>
  </si>
  <si>
    <t>Rijn Confidence</t>
  </si>
  <si>
    <t>Hu Po Hai</t>
  </si>
  <si>
    <t>Mandarin Noble</t>
  </si>
  <si>
    <t>Shaman Wisdom</t>
  </si>
  <si>
    <t>Horizon</t>
  </si>
  <si>
    <t>Skatzoura</t>
  </si>
  <si>
    <t>Ivs Phoenix</t>
  </si>
  <si>
    <t>Pola Monaco</t>
  </si>
  <si>
    <t>Strategic Fortitude</t>
  </si>
  <si>
    <t>Vast Foison</t>
  </si>
  <si>
    <t>Dong Nai</t>
  </si>
  <si>
    <t>Golden Century</t>
  </si>
  <si>
    <t>Fairfield Eagle</t>
  </si>
  <si>
    <t>Sylvia</t>
  </si>
  <si>
    <t>Honway</t>
  </si>
  <si>
    <t>Pipavav</t>
  </si>
  <si>
    <t>Anhui</t>
  </si>
  <si>
    <t>Clipper Kalavryta</t>
  </si>
  <si>
    <t>Cetus Orca</t>
  </si>
  <si>
    <t>St. George</t>
  </si>
  <si>
    <t>Palona</t>
  </si>
  <si>
    <t>Nord Capella</t>
  </si>
  <si>
    <t>Erin Manx</t>
  </si>
  <si>
    <t>Tai Summit</t>
  </si>
  <si>
    <t>Port Kobe</t>
  </si>
  <si>
    <t>Cibrafertil Companhia Brasileira De Fertilizantes</t>
  </si>
  <si>
    <t>Ultra Saskatoon</t>
  </si>
  <si>
    <t>Tomini Zonda</t>
  </si>
  <si>
    <t>Medusa</t>
  </si>
  <si>
    <t>Navigare Beatus</t>
  </si>
  <si>
    <t>Nordtigris</t>
  </si>
  <si>
    <t>Fertilizantes Heringer</t>
  </si>
  <si>
    <t>Kobayashi Maru</t>
  </si>
  <si>
    <t>Desert Moon</t>
  </si>
  <si>
    <t>Cemtex Diligence</t>
  </si>
  <si>
    <t>Baie St. Paul</t>
  </si>
  <si>
    <t>Charlottetown</t>
  </si>
  <si>
    <t>Florentine Oetker</t>
  </si>
  <si>
    <t>Rong Xiang</t>
  </si>
  <si>
    <t>Gemini Ocean</t>
  </si>
  <si>
    <t>Flag Filia</t>
  </si>
  <si>
    <t>Hampton Roads</t>
  </si>
  <si>
    <t>Ivory Gull</t>
  </si>
  <si>
    <t>Hsl Mexico</t>
  </si>
  <si>
    <t>Doric Victory</t>
  </si>
  <si>
    <t>Atlantic Manzanillo</t>
  </si>
  <si>
    <t>Mookda Naree</t>
  </si>
  <si>
    <t>Santana</t>
  </si>
  <si>
    <t>Handy Heidi</t>
  </si>
  <si>
    <t>King Island</t>
  </si>
  <si>
    <t>Perseus Harmony</t>
  </si>
  <si>
    <t>Cassiopeia Ocean</t>
  </si>
  <si>
    <t>Star Hercules</t>
  </si>
  <si>
    <t>Cumbria</t>
  </si>
  <si>
    <t>Helsinki Eagle</t>
  </si>
  <si>
    <t>Bunun Infinity</t>
  </si>
  <si>
    <t>Desert Harrier</t>
  </si>
  <si>
    <t>Ionian Spirit</t>
  </si>
  <si>
    <t>Global Coral</t>
  </si>
  <si>
    <t>Edward Oldendorff</t>
  </si>
  <si>
    <t>Ruddy</t>
  </si>
  <si>
    <t>Teal Bay</t>
  </si>
  <si>
    <t>Nord Bering</t>
  </si>
  <si>
    <t>Hc Jana-Rosa</t>
  </si>
  <si>
    <t>Tarragona</t>
  </si>
  <si>
    <t>La Coruna</t>
  </si>
  <si>
    <t>Darya Gayatri</t>
  </si>
  <si>
    <t>Jps Elli</t>
  </si>
  <si>
    <t>Pindos</t>
  </si>
  <si>
    <t>Ikan Landuk</t>
  </si>
  <si>
    <t>Strategic Vision</t>
  </si>
  <si>
    <t>Julius Oldendorff</t>
  </si>
  <si>
    <t>Paldiski-Port of Tallinn</t>
  </si>
  <si>
    <t>Maria Gs</t>
  </si>
  <si>
    <t>Sunisa Naree</t>
  </si>
  <si>
    <t>Federal Katsura</t>
  </si>
  <si>
    <t>Amis Miracle</t>
  </si>
  <si>
    <t>Kmax Emperor</t>
  </si>
  <si>
    <t>Nota A</t>
  </si>
  <si>
    <t>Incheon Bay</t>
  </si>
  <si>
    <t>Kushiro</t>
  </si>
  <si>
    <t>Ever Majesty</t>
  </si>
  <si>
    <t>Supra Thessal</t>
  </si>
  <si>
    <t>Bucks County Port</t>
  </si>
  <si>
    <t>Charleston</t>
  </si>
  <si>
    <t>Great Comfort</t>
  </si>
  <si>
    <t>Heilan Star</t>
  </si>
  <si>
    <t>Ic Phoenix</t>
  </si>
  <si>
    <t>Jun De</t>
  </si>
  <si>
    <t>Tundra</t>
  </si>
  <si>
    <t>Lake Charles</t>
  </si>
  <si>
    <t>Arouzu</t>
  </si>
  <si>
    <t>Adapearl</t>
  </si>
  <si>
    <t>Spruceglen</t>
  </si>
  <si>
    <t>Shao Shan 8</t>
  </si>
  <si>
    <t>Rising Sky</t>
  </si>
  <si>
    <t>Hn Doris</t>
  </si>
  <si>
    <t>Obrovac</t>
  </si>
  <si>
    <t>Four Nabucco</t>
  </si>
  <si>
    <t>Onslow</t>
  </si>
  <si>
    <t>African Sanderling</t>
  </si>
  <si>
    <t>Ardennes</t>
  </si>
  <si>
    <t>Evangelia L</t>
  </si>
  <si>
    <t>Bernina</t>
  </si>
  <si>
    <t>Peace Pearl</t>
  </si>
  <si>
    <t>Infinity K</t>
  </si>
  <si>
    <t>Bermondi</t>
  </si>
  <si>
    <t>Mamry</t>
  </si>
  <si>
    <t>Federal Beaufort</t>
  </si>
  <si>
    <t>Sagittarius</t>
  </si>
  <si>
    <t>Dundee</t>
  </si>
  <si>
    <t>Itg Uming 2</t>
  </si>
  <si>
    <t>Ertea</t>
  </si>
  <si>
    <t>Port of Calcite</t>
  </si>
  <si>
    <t>Huayang Sunrise</t>
  </si>
  <si>
    <t>Bbg Confidence</t>
  </si>
  <si>
    <t>Chios Trinity</t>
  </si>
  <si>
    <t>Bowmanville</t>
  </si>
  <si>
    <t>Sth New York</t>
  </si>
  <si>
    <t>Vassos</t>
  </si>
  <si>
    <t>Bulk Patience</t>
  </si>
  <si>
    <t>Sakizaya Orchid</t>
  </si>
  <si>
    <t>Densa Seal</t>
  </si>
  <si>
    <t>Lena</t>
  </si>
  <si>
    <t>Mykonos Dawn</t>
  </si>
  <si>
    <t>Tbc Passion</t>
  </si>
  <si>
    <t>Alliance</t>
  </si>
  <si>
    <t>Naples</t>
  </si>
  <si>
    <t>Desert Glory</t>
  </si>
  <si>
    <t>Pacific Achievement</t>
  </si>
  <si>
    <t>Fuat Bey</t>
  </si>
  <si>
    <t>Kokkola</t>
  </si>
  <si>
    <t>Global Symphony</t>
  </si>
  <si>
    <t>Ny Trader Iii</t>
  </si>
  <si>
    <t>Stradion</t>
  </si>
  <si>
    <t>Kypros Sky</t>
  </si>
  <si>
    <t>Torrent</t>
  </si>
  <si>
    <t>Ekaterina</t>
  </si>
  <si>
    <t>Sao Sebastiao</t>
  </si>
  <si>
    <t>Bunun Elegance</t>
  </si>
  <si>
    <t>Dream Catcher</t>
  </si>
  <si>
    <t>Jasmund</t>
  </si>
  <si>
    <t>Manta</t>
  </si>
  <si>
    <t>Nord Copper</t>
  </si>
  <si>
    <t>Blue Ridge</t>
  </si>
  <si>
    <t>Mandarin Sky</t>
  </si>
  <si>
    <t>Bulk Venus</t>
  </si>
  <si>
    <t>New Levant</t>
  </si>
  <si>
    <t>Lebanon</t>
  </si>
  <si>
    <t>Tripoli (Lebanon)</t>
  </si>
  <si>
    <t>Agia Irini</t>
  </si>
  <si>
    <t>Crested Eagle</t>
  </si>
  <si>
    <t>Sterling Svea</t>
  </si>
  <si>
    <t>Dalida</t>
  </si>
  <si>
    <t>Nitron Group</t>
  </si>
  <si>
    <t>Buzludja</t>
  </si>
  <si>
    <t>Indigo Breeze</t>
  </si>
  <si>
    <t>Lowlands Amstel</t>
  </si>
  <si>
    <t>Growmark</t>
  </si>
  <si>
    <t>African Grouse</t>
  </si>
  <si>
    <t>Ever Harmony</t>
  </si>
  <si>
    <t>Stardust</t>
  </si>
  <si>
    <t>Amaggi</t>
  </si>
  <si>
    <t>Astra Perseus</t>
  </si>
  <si>
    <t>Aspasia B</t>
  </si>
  <si>
    <t>Medi Osaka</t>
  </si>
  <si>
    <t>Cygnus</t>
  </si>
  <si>
    <t>Belnippon</t>
  </si>
  <si>
    <t>Elina B</t>
  </si>
  <si>
    <t>Royal Jade</t>
  </si>
  <si>
    <t>Brant</t>
  </si>
  <si>
    <t>Pms Enzian</t>
  </si>
  <si>
    <t>Sol Commodities Import N Export Fze Dubai</t>
  </si>
  <si>
    <t>Agia Valentina</t>
  </si>
  <si>
    <t>Ocean Tianbao</t>
  </si>
  <si>
    <t>Hamburg Pearl</t>
  </si>
  <si>
    <t>Parnassos</t>
  </si>
  <si>
    <t>Kanchana Naree</t>
  </si>
  <si>
    <t>Ultra Lanigan</t>
  </si>
  <si>
    <t>Medi Roma</t>
  </si>
  <si>
    <t>New Leader</t>
  </si>
  <si>
    <t>Lowlands Angel</t>
  </si>
  <si>
    <t>Genco Weatherly</t>
  </si>
  <si>
    <t>Madrid</t>
  </si>
  <si>
    <t>Tiger Jilin</t>
  </si>
  <si>
    <t>Ultra Angel</t>
  </si>
  <si>
    <t>Loyalty</t>
  </si>
  <si>
    <t>Taurus Confidence</t>
  </si>
  <si>
    <t>Sakura Glory</t>
  </si>
  <si>
    <t>Yokkaichi</t>
  </si>
  <si>
    <t>Hikari</t>
  </si>
  <si>
    <t>Liberty Island</t>
  </si>
  <si>
    <t>Federal Dee</t>
  </si>
  <si>
    <t>Pms Seagull</t>
  </si>
  <si>
    <t>Kanavu Benefit</t>
  </si>
  <si>
    <t>Sault Ste Marie</t>
  </si>
  <si>
    <t>D10S</t>
  </si>
  <si>
    <t>Asl Elsa</t>
  </si>
  <si>
    <t>Cf Industries Sales</t>
  </si>
  <si>
    <t>Feng Li Hai</t>
  </si>
  <si>
    <t>Elisa</t>
  </si>
  <si>
    <t>Kiran Europe</t>
  </si>
  <si>
    <t>Eylem</t>
  </si>
  <si>
    <t>Nord Aripuana</t>
  </si>
  <si>
    <t>Ts Echo</t>
  </si>
  <si>
    <t>Cetus Star</t>
  </si>
  <si>
    <t>Ikan Parang</t>
  </si>
  <si>
    <t>Sea Meray</t>
  </si>
  <si>
    <t>Porto do Acu</t>
  </si>
  <si>
    <t>Amis Victory</t>
  </si>
  <si>
    <t>Minoan Courage</t>
  </si>
  <si>
    <t>Eleftherios T</t>
  </si>
  <si>
    <t>Hemus</t>
  </si>
  <si>
    <t>Desert Ranger</t>
  </si>
  <si>
    <t>Sea Hawk</t>
  </si>
  <si>
    <t>Norse New Haven</t>
  </si>
  <si>
    <t>King Baton Rouge</t>
  </si>
  <si>
    <t>Linden Trader</t>
  </si>
  <si>
    <t>Kurpie</t>
  </si>
  <si>
    <t>Daiwan Glory</t>
  </si>
  <si>
    <t>Plana</t>
  </si>
  <si>
    <t>Beteigeuze</t>
  </si>
  <si>
    <t>Italida</t>
  </si>
  <si>
    <t>Selina</t>
  </si>
  <si>
    <t>Star Crimson</t>
  </si>
  <si>
    <t>Patagonman</t>
  </si>
  <si>
    <t>Mersin</t>
  </si>
  <si>
    <t>Istanbul</t>
  </si>
  <si>
    <t>Coral Gem</t>
  </si>
  <si>
    <t>Gemini</t>
  </si>
  <si>
    <t>Feng De Hai</t>
  </si>
  <si>
    <t>Guinea</t>
  </si>
  <si>
    <t>Conakry</t>
  </si>
  <si>
    <t>Kujawy</t>
  </si>
  <si>
    <t>Federal Kushiro</t>
  </si>
  <si>
    <t>Socratis</t>
  </si>
  <si>
    <t>Delos</t>
  </si>
  <si>
    <t>Beltiger</t>
  </si>
  <si>
    <t>Fj Camelia</t>
  </si>
  <si>
    <t>Pps Salmon</t>
  </si>
  <si>
    <t>Sea Prosperity</t>
  </si>
  <si>
    <t>Irene</t>
  </si>
  <si>
    <t>Annika N</t>
  </si>
  <si>
    <t>Edgar Oldendorff</t>
  </si>
  <si>
    <t>Olivia R</t>
  </si>
  <si>
    <t>African Egret</t>
  </si>
  <si>
    <t>Hobart</t>
  </si>
  <si>
    <t>Qatar</t>
  </si>
  <si>
    <t>Mesaieed</t>
  </si>
  <si>
    <t>African Tern</t>
  </si>
  <si>
    <t>Scrooge</t>
  </si>
  <si>
    <t>Angola</t>
  </si>
  <si>
    <t>Lobito</t>
  </si>
  <si>
    <t>Alexandros P.</t>
  </si>
  <si>
    <t>Navios Sky</t>
  </si>
  <si>
    <t>Arki</t>
  </si>
  <si>
    <t>Ourofertil Nordeste</t>
  </si>
  <si>
    <t>Pollux</t>
  </si>
  <si>
    <t>Daiwan Fortune</t>
  </si>
  <si>
    <t>Mandarin</t>
  </si>
  <si>
    <t>Piombino</t>
  </si>
  <si>
    <t>Genoa</t>
  </si>
  <si>
    <t>CHS</t>
  </si>
  <si>
    <t>Sheng Ning Hai</t>
  </si>
  <si>
    <t>Riva Wind</t>
  </si>
  <si>
    <t>Pescadores Sw</t>
  </si>
  <si>
    <t>Navdhenu Purna</t>
  </si>
  <si>
    <t>Belforce</t>
  </si>
  <si>
    <t>Galateia</t>
  </si>
  <si>
    <t>Golden Arsenal</t>
  </si>
  <si>
    <t>Amaliya</t>
  </si>
  <si>
    <t>Tbc Purpose</t>
  </si>
  <si>
    <t>Maestro Emerald</t>
  </si>
  <si>
    <t>Pupuk Indonesia</t>
  </si>
  <si>
    <t>Nong Lyla</t>
  </si>
  <si>
    <t>Sea Prospect</t>
  </si>
  <si>
    <t>Kyalami</t>
  </si>
  <si>
    <t>Galveston</t>
  </si>
  <si>
    <t>New Honor</t>
  </si>
  <si>
    <t>Benjamin Confidence</t>
  </si>
  <si>
    <t>Belle Etoile</t>
  </si>
  <si>
    <t>Isabel</t>
  </si>
  <si>
    <t>Perelik</t>
  </si>
  <si>
    <t>Bbg Muara</t>
  </si>
  <si>
    <t>Ulusoy-8</t>
  </si>
  <si>
    <t>Cetus Narwhal</t>
  </si>
  <si>
    <t>Amis Integrity</t>
  </si>
  <si>
    <t>Askio</t>
  </si>
  <si>
    <t>Goodwyn Island</t>
  </si>
  <si>
    <t>Tufty</t>
  </si>
  <si>
    <t>2023</t>
  </si>
  <si>
    <t>Pacific Victory</t>
  </si>
  <si>
    <t>Jaohar Adam</t>
  </si>
  <si>
    <t>Thessaloniki</t>
  </si>
  <si>
    <t>Tomini Kaimai</t>
  </si>
  <si>
    <t>Lucky Hope</t>
  </si>
  <si>
    <t>Amateras Harmony</t>
  </si>
  <si>
    <t>Togo</t>
  </si>
  <si>
    <t>Lome</t>
  </si>
  <si>
    <t>Ube</t>
  </si>
  <si>
    <t>Abyssinian</t>
  </si>
  <si>
    <t>Jacksonville</t>
  </si>
  <si>
    <t>Gastone</t>
  </si>
  <si>
    <t>Agri Kinsale</t>
  </si>
  <si>
    <t>Calypso N</t>
  </si>
  <si>
    <t>Bunun Fortune</t>
  </si>
  <si>
    <t>Valiant Spring</t>
  </si>
  <si>
    <t>Sea Guardian</t>
  </si>
  <si>
    <t>Haruka</t>
  </si>
  <si>
    <t>Federal Cedar</t>
  </si>
  <si>
    <t>East Bangkok</t>
  </si>
  <si>
    <t>Iraq</t>
  </si>
  <si>
    <t>Umm Qasr</t>
  </si>
  <si>
    <t>African Lark</t>
  </si>
  <si>
    <t>Himawari K</t>
  </si>
  <si>
    <t>Dema M</t>
  </si>
  <si>
    <t>Jimmy T</t>
  </si>
  <si>
    <t>Mh Arpeggio</t>
  </si>
  <si>
    <t>Marem</t>
  </si>
  <si>
    <t>Globe Pegasus</t>
  </si>
  <si>
    <t>Maritime Victory</t>
  </si>
  <si>
    <t>Artemis A</t>
  </si>
  <si>
    <t>Trammo Independent</t>
  </si>
  <si>
    <t>Federal Ruhr</t>
  </si>
  <si>
    <t>Ae Uranus</t>
  </si>
  <si>
    <t>Century Dream</t>
  </si>
  <si>
    <t>African Eagle</t>
  </si>
  <si>
    <t>Tekirdag</t>
  </si>
  <si>
    <t>Interlink Activity</t>
  </si>
  <si>
    <t>Algeciras</t>
  </si>
  <si>
    <t>Bc Amer</t>
  </si>
  <si>
    <t>Flourish</t>
  </si>
  <si>
    <t>Cmb Teniers</t>
  </si>
  <si>
    <t>UKT Chicago</t>
  </si>
  <si>
    <t>Skagen</t>
  </si>
  <si>
    <t>Gw Mathilde</t>
  </si>
  <si>
    <t>Joker</t>
  </si>
  <si>
    <t>Sintra</t>
  </si>
  <si>
    <t>Albatross Island</t>
  </si>
  <si>
    <t>Stamford Pioneer</t>
  </si>
  <si>
    <t>Ultra Reliance</t>
  </si>
  <si>
    <t>Nootka Island</t>
  </si>
  <si>
    <t>Shanghai Pearl</t>
  </si>
  <si>
    <t>Stellar Indigo</t>
  </si>
  <si>
    <t>African Bari Bird</t>
  </si>
  <si>
    <t>Beks Nazik</t>
  </si>
  <si>
    <t>African Weaver</t>
  </si>
  <si>
    <t>Izmir</t>
  </si>
  <si>
    <t>Darya Mira</t>
  </si>
  <si>
    <t>Cetus Spade</t>
  </si>
  <si>
    <t>Sea Faith</t>
  </si>
  <si>
    <t>Ubc Tokyo</t>
  </si>
  <si>
    <t>Panstellar</t>
  </si>
  <si>
    <t>New Haven</t>
  </si>
  <si>
    <t>Chrysanthe</t>
  </si>
  <si>
    <t>Heilan Song</t>
  </si>
  <si>
    <t>Golden Day</t>
  </si>
  <si>
    <t>Ubc Tampa</t>
  </si>
  <si>
    <t>Star Pyxis</t>
  </si>
  <si>
    <t>Kalliopi S</t>
  </si>
  <si>
    <t>Stellar Alazani</t>
  </si>
  <si>
    <t>African Puffin</t>
  </si>
  <si>
    <t>Desert Dignity</t>
  </si>
  <si>
    <t>Podhale</t>
  </si>
  <si>
    <t>Interlink Nobility</t>
  </si>
  <si>
    <t>Pluto</t>
  </si>
  <si>
    <t>Leena</t>
  </si>
  <si>
    <t>Macro Source</t>
  </si>
  <si>
    <t>Anatoli</t>
  </si>
  <si>
    <t>Eva Paris</t>
  </si>
  <si>
    <t>Sea Moon</t>
  </si>
  <si>
    <t>Spar Gemini</t>
  </si>
  <si>
    <t>Ultra Spirit</t>
  </si>
  <si>
    <t>Kaifong</t>
  </si>
  <si>
    <t>Agia Filothei</t>
  </si>
  <si>
    <t>Ocean Tianchen</t>
  </si>
  <si>
    <t>Andros Island</t>
  </si>
  <si>
    <t>Resko</t>
  </si>
  <si>
    <t>Novorossiysk</t>
  </si>
  <si>
    <t>Tony Smith</t>
  </si>
  <si>
    <t>Elsabeth C</t>
  </si>
  <si>
    <t>Ssi Challenger</t>
  </si>
  <si>
    <t>Peaceful Seas</t>
  </si>
  <si>
    <t>Kociewie</t>
  </si>
  <si>
    <t>Ecopacific</t>
  </si>
  <si>
    <t>Savannah</t>
  </si>
  <si>
    <t>V Due</t>
  </si>
  <si>
    <t>First Sky</t>
  </si>
  <si>
    <t>Nordic Bc Kiel</t>
  </si>
  <si>
    <t>Clipper Kate</t>
  </si>
  <si>
    <t>Enterprise</t>
  </si>
  <si>
    <t>Oceanic Praise</t>
  </si>
  <si>
    <t>Navi Star</t>
  </si>
  <si>
    <t>Mike Thomas</t>
  </si>
  <si>
    <t>Lago Di Fiastra</t>
  </si>
  <si>
    <t>Nanjing Confidence</t>
  </si>
  <si>
    <t>Genco Laddey</t>
  </si>
  <si>
    <t>Mastro Mitros</t>
  </si>
  <si>
    <t>Unifertil Universal De Fertilizantes</t>
  </si>
  <si>
    <t>Legiony Polskie</t>
  </si>
  <si>
    <t>Agia Fotini</t>
  </si>
  <si>
    <t>Deneb Harmony</t>
  </si>
  <si>
    <t>Darya Heera</t>
  </si>
  <si>
    <t>Medi Hiroshima</t>
  </si>
  <si>
    <t>Antofagasta</t>
  </si>
  <si>
    <t>Ithaca Stockholm</t>
  </si>
  <si>
    <t>African Pipit</t>
  </si>
  <si>
    <t>Clipper Tyne</t>
  </si>
  <si>
    <t>Marmaris-M</t>
  </si>
  <si>
    <t>General Guisan</t>
  </si>
  <si>
    <t>Princess Shahd</t>
  </si>
  <si>
    <t>30-Agustos-M</t>
  </si>
  <si>
    <t>Hc Jette-Marit</t>
  </si>
  <si>
    <t>Summer Sky</t>
  </si>
  <si>
    <t>Desert Honour</t>
  </si>
  <si>
    <t>Feng Ze Hai</t>
  </si>
  <si>
    <t>Ch Doris</t>
  </si>
  <si>
    <t>Mimitsu</t>
  </si>
  <si>
    <t>Ssi Providence</t>
  </si>
  <si>
    <t>Ultra Bellambi</t>
  </si>
  <si>
    <t>Dongjiakou</t>
  </si>
  <si>
    <t>Santa Virginia</t>
  </si>
  <si>
    <t>Ioannis S</t>
  </si>
  <si>
    <t>Supra Oniki</t>
  </si>
  <si>
    <t>Kellett Island</t>
  </si>
  <si>
    <t>Kastor</t>
  </si>
  <si>
    <t>Betty</t>
  </si>
  <si>
    <t>Fassa</t>
  </si>
  <si>
    <t>Clipper Belle</t>
  </si>
  <si>
    <t>Konya</t>
  </si>
  <si>
    <t>Coral Island</t>
  </si>
  <si>
    <t>Occitan Key</t>
  </si>
  <si>
    <t>Lila Sydney</t>
  </si>
  <si>
    <t>Irmgard</t>
  </si>
  <si>
    <t>Menomonee</t>
  </si>
  <si>
    <t>Suzanna D</t>
  </si>
  <si>
    <t>Tomini Dynasty</t>
  </si>
  <si>
    <t>Sirius</t>
  </si>
  <si>
    <t>Waterford</t>
  </si>
  <si>
    <t>Dream Star</t>
  </si>
  <si>
    <t>Iterum Comercio Internacional</t>
  </si>
  <si>
    <t>Rostrum America</t>
  </si>
  <si>
    <t>Persenk</t>
  </si>
  <si>
    <t>Sirius Sky</t>
  </si>
  <si>
    <t>Ameropa</t>
  </si>
  <si>
    <t>Cape Cross</t>
  </si>
  <si>
    <t>Fabia Schulte</t>
  </si>
  <si>
    <t>Pisti</t>
  </si>
  <si>
    <t>Lady Serra</t>
  </si>
  <si>
    <t>Ssi Adventure</t>
  </si>
  <si>
    <t>African Quail</t>
  </si>
  <si>
    <t>Port Tokyo</t>
  </si>
  <si>
    <t>Kmax Evdokia</t>
  </si>
  <si>
    <t>Mike Bay</t>
  </si>
  <si>
    <t>Belaja</t>
  </si>
  <si>
    <t>Mount Owen</t>
  </si>
  <si>
    <t>Ria</t>
  </si>
  <si>
    <t>Sea Affluence</t>
  </si>
  <si>
    <t>Pegasus</t>
  </si>
  <si>
    <t>Csk Unity</t>
  </si>
  <si>
    <t>Bc Raeda</t>
  </si>
  <si>
    <t>Santa Angelina</t>
  </si>
  <si>
    <t>Haiphong</t>
  </si>
  <si>
    <t>Belmondo</t>
  </si>
  <si>
    <t>Kythira</t>
  </si>
  <si>
    <t>Eibe Oldendorff</t>
  </si>
  <si>
    <t>Outrider</t>
  </si>
  <si>
    <t>Kennadi</t>
  </si>
  <si>
    <t>Qidong (Jiangsu)</t>
  </si>
  <si>
    <t>Maple Tulip</t>
  </si>
  <si>
    <t>Kt Birdie</t>
  </si>
  <si>
    <t>Berge Galdhopiggen</t>
  </si>
  <si>
    <t>Strategic Spirit</t>
  </si>
  <si>
    <t>Global Ambition</t>
  </si>
  <si>
    <t>Huanghua</t>
  </si>
  <si>
    <t>Flourish Diva</t>
  </si>
  <si>
    <t>S-Breeze</t>
  </si>
  <si>
    <t>Meghna Crown</t>
  </si>
  <si>
    <t>Blue Akihabara</t>
  </si>
  <si>
    <t>Sarika Naree</t>
  </si>
  <si>
    <t>Apex</t>
  </si>
  <si>
    <t>Dioni.Gr</t>
  </si>
  <si>
    <t>Ruby Eternity</t>
  </si>
  <si>
    <t>Eastern Gardenia</t>
  </si>
  <si>
    <t>Darya Vidya</t>
  </si>
  <si>
    <t>Federal Kudos</t>
  </si>
  <si>
    <t>Amis Fortune</t>
  </si>
  <si>
    <t>Libertango</t>
  </si>
  <si>
    <t>Elim Challenge</t>
  </si>
  <si>
    <t>Libra Confidence</t>
  </si>
  <si>
    <t>Berge Yotei</t>
  </si>
  <si>
    <t>Enbel</t>
  </si>
  <si>
    <t>Minoas</t>
  </si>
  <si>
    <t>Lila Incheon</t>
  </si>
  <si>
    <t>Star Maine</t>
  </si>
  <si>
    <t>Seastar Valiant</t>
  </si>
  <si>
    <t>Cl Grace</t>
  </si>
  <si>
    <t>Lila Ii</t>
  </si>
  <si>
    <t>Amira Sara</t>
  </si>
  <si>
    <t>Chrisea</t>
  </si>
  <si>
    <t>Devbulk Saliha</t>
  </si>
  <si>
    <t>Soda Phoenix</t>
  </si>
  <si>
    <t>Nanaimo</t>
  </si>
  <si>
    <t>Mh Adagio</t>
  </si>
  <si>
    <t>Santander</t>
  </si>
  <si>
    <t>Aragona</t>
  </si>
  <si>
    <t>African Bateleur</t>
  </si>
  <si>
    <t>Skyfall</t>
  </si>
  <si>
    <t>Red Sea</t>
  </si>
  <si>
    <t>Josco Shengzhou</t>
  </si>
  <si>
    <t>Never On Sunday</t>
  </si>
  <si>
    <t>Chise</t>
  </si>
  <si>
    <t>Marimyr A</t>
  </si>
  <si>
    <t>Jaigarh</t>
  </si>
  <si>
    <t>African Robin</t>
  </si>
  <si>
    <t>Strategic Endeavor</t>
  </si>
  <si>
    <t>Anassa</t>
  </si>
  <si>
    <t>Bright Hope</t>
  </si>
  <si>
    <t>Tomakomai</t>
  </si>
  <si>
    <t>Maaden</t>
  </si>
  <si>
    <t>Ocean Venus</t>
  </si>
  <si>
    <t>Uni Wealth</t>
  </si>
  <si>
    <t>Cape Verde Islands</t>
  </si>
  <si>
    <t>Porto Grande</t>
  </si>
  <si>
    <t>Antwerp Eagle</t>
  </si>
  <si>
    <t>Ulusoy-11</t>
  </si>
  <si>
    <t>Matteo Br</t>
  </si>
  <si>
    <t>Darya Sindhu</t>
  </si>
  <si>
    <t>Emily Oldendorff</t>
  </si>
  <si>
    <t>Scrub Island</t>
  </si>
  <si>
    <t>Perth I</t>
  </si>
  <si>
    <t>Owen Sound</t>
  </si>
  <si>
    <t>Ruby</t>
  </si>
  <si>
    <t>Erisort</t>
  </si>
  <si>
    <t>Chris</t>
  </si>
  <si>
    <t>Pretty Lady</t>
  </si>
  <si>
    <t>Marawah Island</t>
  </si>
  <si>
    <t>Interlink Fortuity</t>
  </si>
  <si>
    <t>Sweet Lady Iii</t>
  </si>
  <si>
    <t>Centurion Signifer</t>
  </si>
  <si>
    <t>Huludao</t>
  </si>
  <si>
    <t>Universe</t>
  </si>
  <si>
    <t>Valentina</t>
  </si>
  <si>
    <t>Jag Rishi</t>
  </si>
  <si>
    <t>Phillip Bay</t>
  </si>
  <si>
    <t>Ssi Endurance</t>
  </si>
  <si>
    <t>Clipper Hong Kong</t>
  </si>
  <si>
    <t>Timac Agro Industria And Comercio De Fertilizantes</t>
  </si>
  <si>
    <t>Thomas Selmer</t>
  </si>
  <si>
    <t>Bao Glory</t>
  </si>
  <si>
    <t>Aeolian Victory</t>
  </si>
  <si>
    <t>Penta</t>
  </si>
  <si>
    <t>Royal Pearl</t>
  </si>
  <si>
    <t>Globe Cleopatra</t>
  </si>
  <si>
    <t>Isadora</t>
  </si>
  <si>
    <t>Sea Lady</t>
  </si>
  <si>
    <t>Seacon 8</t>
  </si>
  <si>
    <t>Efe Mersin</t>
  </si>
  <si>
    <t>Manta Zuhal</t>
  </si>
  <si>
    <t>Manta Sena</t>
  </si>
  <si>
    <t>Nicon Future</t>
  </si>
  <si>
    <t>Meherrin</t>
  </si>
  <si>
    <t>Tomini Levant</t>
  </si>
  <si>
    <t>Aegir Selmer</t>
  </si>
  <si>
    <t>Seahorse</t>
  </si>
  <si>
    <t>Christinab</t>
  </si>
  <si>
    <t>Shimanami Queen</t>
  </si>
  <si>
    <t>Penelope L</t>
  </si>
  <si>
    <t>Ivs Bosch Hoek</t>
  </si>
  <si>
    <t>Meghna Prestige</t>
  </si>
  <si>
    <t>Strategic Tenacity</t>
  </si>
  <si>
    <t>Jag Akshay</t>
  </si>
  <si>
    <t>Star Glory</t>
  </si>
  <si>
    <t>Turbo S</t>
  </si>
  <si>
    <t>Corefortune Ol</t>
  </si>
  <si>
    <t>Thassos</t>
  </si>
  <si>
    <t>Ivs Raffles</t>
  </si>
  <si>
    <t>Handy Stranger</t>
  </si>
  <si>
    <t>Doric Katana</t>
  </si>
  <si>
    <t>Patria</t>
  </si>
  <si>
    <t>Ince Evrenye</t>
  </si>
  <si>
    <t>Gant Muse</t>
  </si>
  <si>
    <t>Ansac Moon Bear</t>
  </si>
  <si>
    <t>Meshka</t>
  </si>
  <si>
    <t>Houston</t>
  </si>
  <si>
    <t>Gullholmen Island</t>
  </si>
  <si>
    <t>Cecilia</t>
  </si>
  <si>
    <t>Lc D'Artagnan</t>
  </si>
  <si>
    <t>Pyeong Taek</t>
  </si>
  <si>
    <t>Ivs Kinglet</t>
  </si>
  <si>
    <t>Twin Castle International Hongkong</t>
  </si>
  <si>
    <t>Port Bronka</t>
  </si>
  <si>
    <t>Common Calypso</t>
  </si>
  <si>
    <t>Kambos</t>
  </si>
  <si>
    <t>Dsi Aquila</t>
  </si>
  <si>
    <t>Servet Ana</t>
  </si>
  <si>
    <t>African Teal</t>
  </si>
  <si>
    <t>Darya Tapti</t>
  </si>
  <si>
    <t>Common Faith</t>
  </si>
  <si>
    <t>Senanur Cebi</t>
  </si>
  <si>
    <t>Tai Harvest</t>
  </si>
  <si>
    <t>Shipka</t>
  </si>
  <si>
    <t>Ns Guangzhou</t>
  </si>
  <si>
    <t>Hsl Athens</t>
  </si>
  <si>
    <t>Badger</t>
  </si>
  <si>
    <t>Cool Breeze</t>
  </si>
  <si>
    <t>La Stella</t>
  </si>
  <si>
    <t>Agios Nektarios</t>
  </si>
  <si>
    <t>Ssi Prudent</t>
  </si>
  <si>
    <t>Meghna Sun</t>
  </si>
  <si>
    <t>Lmz Pluto</t>
  </si>
  <si>
    <t>Aruna Nazik</t>
  </si>
  <si>
    <t>Atlantis Unity</t>
  </si>
  <si>
    <t>Saga Tucano</t>
  </si>
  <si>
    <t>Flagman</t>
  </si>
  <si>
    <t>Ince Pacific</t>
  </si>
  <si>
    <t>Arvika</t>
  </si>
  <si>
    <t>Captain Christos</t>
  </si>
  <si>
    <t>Eternal Bright</t>
  </si>
  <si>
    <t>Bbc Uranus</t>
  </si>
  <si>
    <t>Delos Ii</t>
  </si>
  <si>
    <t>Tai Strength</t>
  </si>
  <si>
    <t>Alicia</t>
  </si>
  <si>
    <t>African Blue Crane</t>
  </si>
  <si>
    <t>Ilektra</t>
  </si>
  <si>
    <t>New Harvest</t>
  </si>
  <si>
    <t>Ivs Thanda</t>
  </si>
  <si>
    <t>Capt Stefanos</t>
  </si>
  <si>
    <t>Kibo</t>
  </si>
  <si>
    <t>Lago Di Nemi</t>
  </si>
  <si>
    <t>Beaver</t>
  </si>
  <si>
    <t>Ivs Windsor</t>
  </si>
  <si>
    <t>Ikan Pulas</t>
  </si>
  <si>
    <t>Morningstar</t>
  </si>
  <si>
    <t>Ikan Pelata</t>
  </si>
  <si>
    <t>Puerto Rico</t>
  </si>
  <si>
    <t>San Juan</t>
  </si>
  <si>
    <t>Libera C</t>
  </si>
  <si>
    <t>Stellar Lady</t>
  </si>
  <si>
    <t>Tanjung Priok</t>
  </si>
  <si>
    <t>Nd Maritsa</t>
  </si>
  <si>
    <t>Ernest Vinberg</t>
  </si>
  <si>
    <t>Liberty Bay</t>
  </si>
  <si>
    <t>Thetis</t>
  </si>
  <si>
    <t>Green K-Max 4</t>
  </si>
  <si>
    <t>Yangjiang</t>
  </si>
  <si>
    <t>Adastra</t>
  </si>
  <si>
    <t>Lila Seoul</t>
  </si>
  <si>
    <t>Eco Angelbay</t>
  </si>
  <si>
    <t>Aliki Force</t>
  </si>
  <si>
    <t>Doric Valour</t>
  </si>
  <si>
    <t>Ageri</t>
  </si>
  <si>
    <t>Eleva Quimica</t>
  </si>
  <si>
    <t>Amidala</t>
  </si>
  <si>
    <t>Tomini Alize</t>
  </si>
  <si>
    <t>Thalia</t>
  </si>
  <si>
    <t>Propel Grace</t>
  </si>
  <si>
    <t>Federal Frontier</t>
  </si>
  <si>
    <t>Jag Arnav</t>
  </si>
  <si>
    <t>Ecoocean</t>
  </si>
  <si>
    <t>Andreas K</t>
  </si>
  <si>
    <t>Esperia</t>
  </si>
  <si>
    <t>Valiant Summer</t>
  </si>
  <si>
    <t>Danae</t>
  </si>
  <si>
    <t>Equinox Star</t>
  </si>
  <si>
    <t>Gdansk</t>
  </si>
  <si>
    <t>Ds Sofie Bulker</t>
  </si>
  <si>
    <t>Meghna Liberty</t>
  </si>
  <si>
    <t>Harvest</t>
  </si>
  <si>
    <t>Hsl Honolulu</t>
  </si>
  <si>
    <t>Devbulk Damla</t>
  </si>
  <si>
    <t>Century Queen</t>
  </si>
  <si>
    <t>Star Jennifer</t>
  </si>
  <si>
    <t>Larus</t>
  </si>
  <si>
    <t>Moana Infinity</t>
  </si>
  <si>
    <t>Minanur Cebi 1</t>
  </si>
  <si>
    <t>Luchow</t>
  </si>
  <si>
    <t>Hannah</t>
  </si>
  <si>
    <t>African Harrier</t>
  </si>
  <si>
    <t>Port Kyoto</t>
  </si>
  <si>
    <t>Kiran Caspian</t>
  </si>
  <si>
    <t>Abopar</t>
  </si>
  <si>
    <t>Densa Eagle</t>
  </si>
  <si>
    <t>Bedi Bunder</t>
  </si>
  <si>
    <t>Sorsi</t>
  </si>
  <si>
    <t>Ulusoy-12</t>
  </si>
  <si>
    <t>Nps Mosa</t>
  </si>
  <si>
    <t>Sea Falcon Ii</t>
  </si>
  <si>
    <t>Ivs Sunbird</t>
  </si>
  <si>
    <t>Louis Dreyfus</t>
  </si>
  <si>
    <t>Diamond Sea</t>
  </si>
  <si>
    <t>Draftzilla</t>
  </si>
  <si>
    <t>Rowayton Eagle</t>
  </si>
  <si>
    <t>Eco Crossfire</t>
  </si>
  <si>
    <t>MMK Atakas Port</t>
  </si>
  <si>
    <t>Clear Sky</t>
  </si>
  <si>
    <t>Sunda</t>
  </si>
  <si>
    <t>Antigoni B</t>
  </si>
  <si>
    <t>Fjm Glory</t>
  </si>
  <si>
    <t>Shun Fu Wang</t>
  </si>
  <si>
    <t>Papora Wisdom</t>
  </si>
  <si>
    <t>Commander K</t>
  </si>
  <si>
    <t>Cisbra Quimica Do Brasil</t>
  </si>
  <si>
    <t>Stonewell Pioneer</t>
  </si>
  <si>
    <t>Ssi Victory</t>
  </si>
  <si>
    <t>Michalis</t>
  </si>
  <si>
    <t>Sea Dhyana</t>
  </si>
  <si>
    <t>Armonia</t>
  </si>
  <si>
    <t>Seacon 7</t>
  </si>
  <si>
    <t>Satigny</t>
  </si>
  <si>
    <t>Aster Ocean</t>
  </si>
  <si>
    <t>Della</t>
  </si>
  <si>
    <t>Hsl Nassau</t>
  </si>
  <si>
    <t>Vancouver Eagle</t>
  </si>
  <si>
    <t>Cp Guangzhou</t>
  </si>
  <si>
    <t>Karadeniz S</t>
  </si>
  <si>
    <t>Baltic Scorpion</t>
  </si>
  <si>
    <t>Tbc Progress</t>
  </si>
  <si>
    <t>Fuat Sezgin</t>
  </si>
  <si>
    <t>Siirt</t>
  </si>
  <si>
    <t>Fu Quan Shan</t>
  </si>
  <si>
    <t>Karpathos Dawn</t>
  </si>
  <si>
    <t>Pedhoulas Rose</t>
  </si>
  <si>
    <t>Alexis</t>
  </si>
  <si>
    <t>Shen Yu 79</t>
  </si>
  <si>
    <t>Lanshan</t>
  </si>
  <si>
    <t>Hisaronu-M</t>
  </si>
  <si>
    <t>Meghna Star</t>
  </si>
  <si>
    <t>Butinah</t>
  </si>
  <si>
    <t>Dejima</t>
  </si>
  <si>
    <t>Gingko</t>
  </si>
  <si>
    <t>Alani</t>
  </si>
  <si>
    <t>Common Horizon</t>
  </si>
  <si>
    <t>Klima</t>
  </si>
  <si>
    <t>Ivs Kestrel</t>
  </si>
  <si>
    <t>Roadrunner</t>
  </si>
  <si>
    <t>Angy R</t>
  </si>
  <si>
    <t>Pacific Ace</t>
  </si>
  <si>
    <t>Hamburg Eagle</t>
  </si>
  <si>
    <t>Bulldog</t>
  </si>
  <si>
    <t>Aye Evolution</t>
  </si>
  <si>
    <t>Seaharmony</t>
  </si>
  <si>
    <t>Pori</t>
  </si>
  <si>
    <t>Genco Freedom</t>
  </si>
  <si>
    <t>Zhuhai</t>
  </si>
  <si>
    <t>Chios</t>
  </si>
  <si>
    <t>Dubai Crown</t>
  </si>
  <si>
    <t>African Owl</t>
  </si>
  <si>
    <t>Pacific Rim</t>
  </si>
  <si>
    <t>African Predator</t>
  </si>
  <si>
    <t>Ludogorets</t>
  </si>
  <si>
    <t>Bahodopi</t>
  </si>
  <si>
    <t>Star Pegasus</t>
  </si>
  <si>
    <t>Bronco</t>
  </si>
  <si>
    <t>Ssi Privilege</t>
  </si>
  <si>
    <t>Karlovasi</t>
  </si>
  <si>
    <t>Sealuck Ii</t>
  </si>
  <si>
    <t>Knidos-M</t>
  </si>
  <si>
    <t>Ocean Royal</t>
  </si>
  <si>
    <t>Synthesea</t>
  </si>
  <si>
    <t>Pirrihios</t>
  </si>
  <si>
    <t>Malyovitsa</t>
  </si>
  <si>
    <t>African Griffon</t>
  </si>
  <si>
    <t>De Xin Sheng Xiang</t>
  </si>
  <si>
    <t>Kiran Bosphorus</t>
  </si>
  <si>
    <t>Syros Island</t>
  </si>
  <si>
    <t>Hsl Vegas</t>
  </si>
  <si>
    <t>Andonis</t>
  </si>
  <si>
    <t>Star Despoina</t>
  </si>
  <si>
    <t>Paralos</t>
  </si>
  <si>
    <t>Eptalofos</t>
  </si>
  <si>
    <t>Cp Chongqing</t>
  </si>
  <si>
    <t>C Lion</t>
  </si>
  <si>
    <t>Arizona</t>
  </si>
  <si>
    <t>Ithaca Patience</t>
  </si>
  <si>
    <t>Aalborg</t>
  </si>
  <si>
    <t>Green K-Max 3</t>
  </si>
  <si>
    <t>Supernova B</t>
  </si>
  <si>
    <t>Pelican Island</t>
  </si>
  <si>
    <t>Genco Pyrenees</t>
  </si>
  <si>
    <t>Federal Fraser</t>
  </si>
  <si>
    <t>Star Sky</t>
  </si>
  <si>
    <t>Kythira I</t>
  </si>
  <si>
    <t>Clara</t>
  </si>
  <si>
    <t>Highland-A</t>
  </si>
  <si>
    <t>Polar Lady</t>
  </si>
  <si>
    <t>Santa Teresa</t>
  </si>
  <si>
    <t>Asteras</t>
  </si>
  <si>
    <t>Miltiades Ii</t>
  </si>
  <si>
    <t>Emerald Bay</t>
  </si>
  <si>
    <t>Pagoda</t>
  </si>
  <si>
    <t>Rizhao</t>
  </si>
  <si>
    <t>Tbc Prime</t>
  </si>
  <si>
    <t>Cebihan</t>
  </si>
  <si>
    <t>Dogan</t>
  </si>
  <si>
    <t>True Friendship</t>
  </si>
  <si>
    <t>Common Galaxy</t>
  </si>
  <si>
    <t>Lc Milady</t>
  </si>
  <si>
    <t>Putian</t>
  </si>
  <si>
    <t>Tbc Praise</t>
  </si>
  <si>
    <t>Weda Bay</t>
  </si>
  <si>
    <t>Adriana Rose</t>
  </si>
  <si>
    <t>Arietta</t>
  </si>
  <si>
    <t>Leya</t>
  </si>
  <si>
    <t>Spar Apus</t>
  </si>
  <si>
    <t>Federal Bristol</t>
  </si>
  <si>
    <t>Occitan Listrac</t>
  </si>
  <si>
    <t>Pacific Ocean</t>
  </si>
  <si>
    <t>Lmz Titan</t>
  </si>
  <si>
    <t>Nordic Weco</t>
  </si>
  <si>
    <t>Clipper Teresa</t>
  </si>
  <si>
    <t>Seacon Yantai</t>
  </si>
  <si>
    <t>Manticore</t>
  </si>
  <si>
    <t>Navi Moon</t>
  </si>
  <si>
    <t>Thor Niramit</t>
  </si>
  <si>
    <t>African Finfoot</t>
  </si>
  <si>
    <t>Copacabana</t>
  </si>
  <si>
    <t>Edwine Oldendorff</t>
  </si>
  <si>
    <t>Genco Brittany</t>
  </si>
  <si>
    <t>Meghna Prosper</t>
  </si>
  <si>
    <t>Federal Spey</t>
  </si>
  <si>
    <t>Leon Oetker</t>
  </si>
  <si>
    <t>Lila Nola</t>
  </si>
  <si>
    <t>Supra Monarch</t>
  </si>
  <si>
    <t>Hopa</t>
  </si>
  <si>
    <t>Halit Yildirim</t>
  </si>
  <si>
    <t>Port Oshima</t>
  </si>
  <si>
    <t>Rooster</t>
  </si>
  <si>
    <t>Navia Emerald</t>
  </si>
  <si>
    <t>Josco Huizhou</t>
  </si>
  <si>
    <t>Okolchitsa</t>
  </si>
  <si>
    <t>Ming Hua</t>
  </si>
  <si>
    <t>Bulk Halmahera</t>
  </si>
  <si>
    <t>Genco Ardennes</t>
  </si>
  <si>
    <t>Meldrum Bay</t>
  </si>
  <si>
    <t>Lmz Ariel</t>
  </si>
  <si>
    <t>Ilenao</t>
  </si>
  <si>
    <t>Ssi Meral Hanim</t>
  </si>
  <si>
    <t>Ariana</t>
  </si>
  <si>
    <t>Cl Rizhao</t>
  </si>
  <si>
    <t>Pavo Breeze</t>
  </si>
  <si>
    <t>Clipper Bari-Star</t>
  </si>
  <si>
    <t>Tinos</t>
  </si>
  <si>
    <t>Atlas</t>
  </si>
  <si>
    <t>Amira Nour</t>
  </si>
  <si>
    <t>Albertito</t>
  </si>
  <si>
    <t>Meghna Adventure</t>
  </si>
  <si>
    <t>Twinkle Island</t>
  </si>
  <si>
    <t>Maple Rising</t>
  </si>
  <si>
    <t>Sozon</t>
  </si>
  <si>
    <t>Spring Sea</t>
  </si>
  <si>
    <t>Veni</t>
  </si>
  <si>
    <t>Attiki Sb</t>
  </si>
  <si>
    <t>Kerasia S</t>
  </si>
  <si>
    <t>African Cormorant</t>
  </si>
  <si>
    <t>Port Kembla</t>
  </si>
  <si>
    <t>Dema</t>
  </si>
  <si>
    <t>Agri Warrior</t>
  </si>
  <si>
    <t>Famiglia</t>
  </si>
  <si>
    <t>Majestic Noor</t>
  </si>
  <si>
    <t>Halifax</t>
  </si>
  <si>
    <t>Alpha Flame</t>
  </si>
  <si>
    <t>Port Alice</t>
  </si>
  <si>
    <t>Powan</t>
  </si>
  <si>
    <t>Tarsus-M</t>
  </si>
  <si>
    <t>Dara</t>
  </si>
  <si>
    <t>Parry Sound</t>
  </si>
  <si>
    <t>Koushun</t>
  </si>
  <si>
    <t>Dubai Galactic</t>
  </si>
  <si>
    <t>Tailwinds</t>
  </si>
  <si>
    <t>Crimson Grace</t>
  </si>
  <si>
    <t>Fermita</t>
  </si>
  <si>
    <t>Ikaria Angel</t>
  </si>
  <si>
    <t>Iraklis</t>
  </si>
  <si>
    <t>Marina</t>
  </si>
  <si>
    <t>Mina Saqr</t>
  </si>
  <si>
    <t>Jasmine K</t>
  </si>
  <si>
    <t>Captain Mike</t>
  </si>
  <si>
    <t>Posidon</t>
  </si>
  <si>
    <t>Geostar</t>
  </si>
  <si>
    <t>Emerald Dinghai</t>
  </si>
  <si>
    <t>Clarabelle</t>
  </si>
  <si>
    <t>Jy London</t>
  </si>
  <si>
    <t>Paiwan Wisdom</t>
  </si>
  <si>
    <t>Dandong</t>
  </si>
  <si>
    <t>Hope</t>
  </si>
  <si>
    <t>Cl Heidi</t>
  </si>
  <si>
    <t>La Selva</t>
  </si>
  <si>
    <t>Libra</t>
  </si>
  <si>
    <t>Meghna Vision</t>
  </si>
  <si>
    <t>Auckland</t>
  </si>
  <si>
    <t>Fpmc B 201</t>
  </si>
  <si>
    <t>Ssi Furious</t>
  </si>
  <si>
    <t>Aurora Sb</t>
  </si>
  <si>
    <t>Asl Fortune</t>
  </si>
  <si>
    <t>Kaptan Arif Bayraktar</t>
  </si>
  <si>
    <t>Algoma Intrepid</t>
  </si>
  <si>
    <t>Golden Successful 82</t>
  </si>
  <si>
    <t>Seabee</t>
  </si>
  <si>
    <t>Falkonera</t>
  </si>
  <si>
    <t>Alba</t>
  </si>
  <si>
    <t>Blue Fin</t>
  </si>
  <si>
    <t>Helm Fertilizer</t>
  </si>
  <si>
    <t>Food Security Solutions Dmcc</t>
  </si>
  <si>
    <t>Food Secrutity Solutional Dmcc</t>
  </si>
  <si>
    <t>Cl Hyaku</t>
  </si>
  <si>
    <t>Oswego</t>
  </si>
  <si>
    <t>Crystal Palace</t>
  </si>
  <si>
    <t>Captainyannis L</t>
  </si>
  <si>
    <t>Federal Integrity</t>
  </si>
  <si>
    <t>St. Columba</t>
  </si>
  <si>
    <t>Ioannis</t>
  </si>
  <si>
    <t>Acra</t>
  </si>
  <si>
    <t>Gokova-M</t>
  </si>
  <si>
    <t>Tomini Felicity</t>
  </si>
  <si>
    <t>Manta Nilgun</t>
  </si>
  <si>
    <t>Indonesian Bulker</t>
  </si>
  <si>
    <t>Beks Munevver</t>
  </si>
  <si>
    <t>Sea Fortress</t>
  </si>
  <si>
    <t>Port Nagasaki</t>
  </si>
  <si>
    <t>Tai Success</t>
  </si>
  <si>
    <t>Great Pioneer</t>
  </si>
  <si>
    <t>Baltic Bay</t>
  </si>
  <si>
    <t>Adrienne</t>
  </si>
  <si>
    <t>Devbulk Begum</t>
  </si>
  <si>
    <t>Friederike</t>
  </si>
  <si>
    <t>Bohol Island</t>
  </si>
  <si>
    <t>Equinox Melida</t>
  </si>
  <si>
    <t>Eco Cathar</t>
  </si>
  <si>
    <t>Amstel Confidence</t>
  </si>
  <si>
    <t>Horizon Diamond</t>
  </si>
  <si>
    <t>Armonia.Gr</t>
  </si>
  <si>
    <t>Dsi Andromeda</t>
  </si>
  <si>
    <t>Cote-Sainte-Catherine</t>
  </si>
  <si>
    <t>Radcliffe R. Latimer</t>
  </si>
  <si>
    <t>Lila Tokyo</t>
  </si>
  <si>
    <t>Medi Adriatico</t>
  </si>
  <si>
    <t>Asl Yangpu</t>
  </si>
  <si>
    <t>Rinia</t>
  </si>
  <si>
    <t>Ocean Breeze</t>
  </si>
  <si>
    <t>King Lan</t>
  </si>
  <si>
    <t>Vassos 2</t>
  </si>
  <si>
    <t>Dodo</t>
  </si>
  <si>
    <t>Phoenician-M</t>
  </si>
  <si>
    <t>Charbel</t>
  </si>
  <si>
    <t>Letizia Oetker</t>
  </si>
  <si>
    <t>Edessaikos</t>
  </si>
  <si>
    <t>Bulk Bequia</t>
  </si>
  <si>
    <t>Golden Orient</t>
  </si>
  <si>
    <t>Banglar Joyjatra</t>
  </si>
  <si>
    <t>Bamboo Star</t>
  </si>
  <si>
    <t>Ken Wave</t>
  </si>
  <si>
    <t>Hydra Dawn</t>
  </si>
  <si>
    <t>Athens Trader</t>
  </si>
  <si>
    <t>Shidao</t>
  </si>
  <si>
    <t>Mackenzie</t>
  </si>
  <si>
    <t>Princesse Oui</t>
  </si>
  <si>
    <t>Veloce</t>
  </si>
  <si>
    <t>Kallisti Gs</t>
  </si>
  <si>
    <t>Seabulk</t>
  </si>
  <si>
    <t>Aom Gaia</t>
  </si>
  <si>
    <t>Halona</t>
  </si>
  <si>
    <t>Bellight</t>
  </si>
  <si>
    <t>Papua New Guinea</t>
  </si>
  <si>
    <t>Basamuk</t>
  </si>
  <si>
    <t>Skiathos</t>
  </si>
  <si>
    <t>Ssi Splendid</t>
  </si>
  <si>
    <t>Rostock</t>
  </si>
  <si>
    <t>Darya Kavri</t>
  </si>
  <si>
    <t>Pac Alcor</t>
  </si>
  <si>
    <t>Agia Moni</t>
  </si>
  <si>
    <t>Lady Hatice</t>
  </si>
  <si>
    <t>Hanyang</t>
  </si>
  <si>
    <t>Star Dorado</t>
  </si>
  <si>
    <t>Four Butterfly</t>
  </si>
  <si>
    <t>Bulk Jamaica</t>
  </si>
  <si>
    <t>Atlantic B</t>
  </si>
  <si>
    <t>Fiji</t>
  </si>
  <si>
    <t>Berge Hakodate</t>
  </si>
  <si>
    <t>Strategic Synergy</t>
  </si>
  <si>
    <t>Ellirea</t>
  </si>
  <si>
    <t>Ken Shin</t>
  </si>
  <si>
    <t>Amamapare</t>
  </si>
  <si>
    <t>Hong Run</t>
  </si>
  <si>
    <t>Amstel Lion</t>
  </si>
  <si>
    <t>Queen Alesia</t>
  </si>
  <si>
    <t>Panamax Breeze</t>
  </si>
  <si>
    <t>Qing Hua Shan</t>
  </si>
  <si>
    <t>New Hope</t>
  </si>
  <si>
    <t>New Endeavor</t>
  </si>
  <si>
    <t>Oakley Fertilizer</t>
  </si>
  <si>
    <t>Manna</t>
  </si>
  <si>
    <t>African Avocet</t>
  </si>
  <si>
    <t>Ocean Tianbo</t>
  </si>
  <si>
    <t>Cielo Dei Maronti</t>
  </si>
  <si>
    <t>Ultra Tatio</t>
  </si>
  <si>
    <t>Eco</t>
  </si>
  <si>
    <t>Fu Chang</t>
  </si>
  <si>
    <t>DP World Djen-Djen</t>
  </si>
  <si>
    <t>Izabella M</t>
  </si>
  <si>
    <t>Ahu C</t>
  </si>
  <si>
    <t>Belatlantic</t>
  </si>
  <si>
    <t>Pearl Ivy</t>
  </si>
  <si>
    <t>Prt Hope</t>
  </si>
  <si>
    <t>Legend I</t>
  </si>
  <si>
    <t>Xiamen</t>
  </si>
  <si>
    <t>Devbulk Sadiye</t>
  </si>
  <si>
    <t>Qing Yun Shan</t>
  </si>
  <si>
    <t>Ssi Erdogan Bey</t>
  </si>
  <si>
    <t>Lowlands Patrasche</t>
  </si>
  <si>
    <t>Marinor</t>
  </si>
  <si>
    <t>Willemstad</t>
  </si>
  <si>
    <t>Elefsis</t>
  </si>
  <si>
    <t>Pac Sharon</t>
  </si>
  <si>
    <t>Ben</t>
  </si>
  <si>
    <t>Devbulk Cansen</t>
  </si>
  <si>
    <t>Grajales</t>
  </si>
  <si>
    <t>Trans Africa</t>
  </si>
  <si>
    <t>Mobile</t>
  </si>
  <si>
    <t>Alberto Topic</t>
  </si>
  <si>
    <t>El Comino</t>
  </si>
  <si>
    <t>Kiran Adriatic</t>
  </si>
  <si>
    <t>Great Fluency</t>
  </si>
  <si>
    <t>Basic Princess</t>
  </si>
  <si>
    <t>Glory</t>
  </si>
  <si>
    <t>Khor Fakkan</t>
  </si>
  <si>
    <t>Leo Ocean</t>
  </si>
  <si>
    <t>Eleni M</t>
  </si>
  <si>
    <t>Mayfair Spirit</t>
  </si>
  <si>
    <t>Kristinita</t>
  </si>
  <si>
    <t>Indigo Jugem</t>
  </si>
  <si>
    <t>Ha Long Bay</t>
  </si>
  <si>
    <t>Badger Island</t>
  </si>
  <si>
    <t>Lucky Jason</t>
  </si>
  <si>
    <t>Ruby Enterprise</t>
  </si>
  <si>
    <t>Nelson</t>
  </si>
  <si>
    <t>Omorfi</t>
  </si>
  <si>
    <t>Altamira</t>
  </si>
  <si>
    <t>Navi Sun</t>
  </si>
  <si>
    <t>Univenture</t>
  </si>
  <si>
    <t>Federal Pride</t>
  </si>
  <si>
    <t>Marina L</t>
  </si>
  <si>
    <t>Nava Dionyssos</t>
  </si>
  <si>
    <t>Nkr Alice</t>
  </si>
  <si>
    <t>Saldanha Bay</t>
  </si>
  <si>
    <t>Star Lapis</t>
  </si>
  <si>
    <t>Agia Ioanna</t>
  </si>
  <si>
    <t>Safaga</t>
  </si>
  <si>
    <t>Abdullah M</t>
  </si>
  <si>
    <t>Energy Hope</t>
  </si>
  <si>
    <t>Arctic Ocean</t>
  </si>
  <si>
    <t>Namibia</t>
  </si>
  <si>
    <t>Walvis Bay</t>
  </si>
  <si>
    <t>African Goldeneye</t>
  </si>
  <si>
    <t>Genco Vigilant</t>
  </si>
  <si>
    <t>Cecilie F</t>
  </si>
  <si>
    <t>Lowlands Sun</t>
  </si>
  <si>
    <t>Ioannis M</t>
  </si>
  <si>
    <t>Otzias</t>
  </si>
  <si>
    <t>Marigoula</t>
  </si>
  <si>
    <t>Weifang</t>
  </si>
  <si>
    <t>Lc Rochefort</t>
  </si>
  <si>
    <t>Inthira Naree</t>
  </si>
  <si>
    <t>New Knight</t>
  </si>
  <si>
    <t>New Success</t>
  </si>
  <si>
    <t>Indigo Garland</t>
  </si>
  <si>
    <t>Inca Queen</t>
  </si>
  <si>
    <t>Dublin Eagle</t>
  </si>
  <si>
    <t>Koutalianos</t>
  </si>
  <si>
    <t>Td Hamburg</t>
  </si>
  <si>
    <t>Breeze</t>
  </si>
  <si>
    <t>Budva</t>
  </si>
  <si>
    <t>Nuri Bey</t>
  </si>
  <si>
    <t>Racoon</t>
  </si>
  <si>
    <t>Global Round</t>
  </si>
  <si>
    <t>Tiberius</t>
  </si>
  <si>
    <t>Athanasia C</t>
  </si>
  <si>
    <t>Athina Carras</t>
  </si>
  <si>
    <t>Berlinda</t>
  </si>
  <si>
    <t>Paris Trader</t>
  </si>
  <si>
    <t>Sand Topic</t>
  </si>
  <si>
    <t>Chrysoula S</t>
  </si>
  <si>
    <t>Dimitra</t>
  </si>
  <si>
    <t>Cs Felicity</t>
  </si>
  <si>
    <t>Aeolian Grace</t>
  </si>
  <si>
    <t>Cl Luzhou</t>
  </si>
  <si>
    <t>Northern Venture</t>
  </si>
  <si>
    <t>El Matador</t>
  </si>
  <si>
    <t>Lotus 6</t>
  </si>
  <si>
    <t>Cape George</t>
  </si>
  <si>
    <t>Medi Aero</t>
  </si>
  <si>
    <t>Pulau Obi</t>
  </si>
  <si>
    <t>Federica</t>
  </si>
  <si>
    <t>Sparta</t>
  </si>
  <si>
    <t>Isabelle M</t>
  </si>
  <si>
    <t>Port Nara</t>
  </si>
  <si>
    <t>Musala</t>
  </si>
  <si>
    <t>Nord Copenhagen</t>
  </si>
  <si>
    <t>Belledune</t>
  </si>
  <si>
    <t>Ssi Pride</t>
  </si>
  <si>
    <t>Fortune Sun</t>
  </si>
  <si>
    <t>Bremen</t>
  </si>
  <si>
    <t>Bunun Ace</t>
  </si>
  <si>
    <t>Bow Arm</t>
  </si>
  <si>
    <t>Charline</t>
  </si>
  <si>
    <t>Cyclades</t>
  </si>
  <si>
    <t>Kiba</t>
  </si>
  <si>
    <t>Konstantinos Ii</t>
  </si>
  <si>
    <t>Kerkyra</t>
  </si>
  <si>
    <t>Lmz Phoebe</t>
  </si>
  <si>
    <t>Cd Manzanillo</t>
  </si>
  <si>
    <t>Braveheart I</t>
  </si>
  <si>
    <t>Devbulk Servet</t>
  </si>
  <si>
    <t>Hsl Perth</t>
  </si>
  <si>
    <t>Pavo Brave</t>
  </si>
  <si>
    <t>Kavo Aetos</t>
  </si>
  <si>
    <t>Florencia</t>
  </si>
  <si>
    <t>Regina S</t>
  </si>
  <si>
    <t>Dsm Norwich</t>
  </si>
  <si>
    <t>Ferrol</t>
  </si>
  <si>
    <t>Sunset</t>
  </si>
  <si>
    <t>Eolos G</t>
  </si>
  <si>
    <t>Turtle Island</t>
  </si>
  <si>
    <t>Common Atlas</t>
  </si>
  <si>
    <t>Pena Med</t>
  </si>
  <si>
    <t>Haato</t>
  </si>
  <si>
    <t>Bald Eagle</t>
  </si>
  <si>
    <t>Navios La Paix</t>
  </si>
  <si>
    <t>Silverfjord</t>
  </si>
  <si>
    <t>Ocean Diligence</t>
  </si>
  <si>
    <t>Km Jakarta</t>
  </si>
  <si>
    <t>Amber S</t>
  </si>
  <si>
    <t>Alicia G</t>
  </si>
  <si>
    <t>Prigipos</t>
  </si>
  <si>
    <t>Sea Dolphin C</t>
  </si>
  <si>
    <t>Eco Wildfire</t>
  </si>
  <si>
    <t>Dsm Everton</t>
  </si>
  <si>
    <t>Sumatra</t>
  </si>
  <si>
    <t>Jules Point</t>
  </si>
  <si>
    <t>Valsamitis</t>
  </si>
  <si>
    <t>Diamond Star Ii</t>
  </si>
  <si>
    <t>Reyhan Sari</t>
  </si>
  <si>
    <t>Hb Imabari</t>
  </si>
  <si>
    <t>Mackay</t>
  </si>
  <si>
    <t>Lc Planchet</t>
  </si>
  <si>
    <t>Nymphi</t>
  </si>
  <si>
    <t>Kypros Land</t>
  </si>
  <si>
    <t>Mighty Star</t>
  </si>
  <si>
    <t>Magma Fidelity</t>
  </si>
  <si>
    <t>Ssi Reliance</t>
  </si>
  <si>
    <t>Genius Sw</t>
  </si>
  <si>
    <t>African Isabelle</t>
  </si>
  <si>
    <t>Ubc Halifax</t>
  </si>
  <si>
    <t>Ivs Prestwick</t>
  </si>
  <si>
    <t>Nord Aurora</t>
  </si>
  <si>
    <t>Donghae</t>
  </si>
  <si>
    <t>Ac Jiahe</t>
  </si>
  <si>
    <t>Sheng An Yang</t>
  </si>
  <si>
    <t>Corinna</t>
  </si>
  <si>
    <t>Kacey</t>
  </si>
  <si>
    <t>Erikoussa</t>
  </si>
  <si>
    <t>Nikolaos A</t>
  </si>
  <si>
    <t>Carmencita</t>
  </si>
  <si>
    <t>Nightingale Island</t>
  </si>
  <si>
    <t>Reachy Summer</t>
  </si>
  <si>
    <t>Capricorn First</t>
  </si>
  <si>
    <t>Excelsior Diva</t>
  </si>
  <si>
    <t>Juno</t>
  </si>
  <si>
    <t>Sudan</t>
  </si>
  <si>
    <t>Port Sudan</t>
  </si>
  <si>
    <t>Cl Jeddah</t>
  </si>
  <si>
    <t>Uni Horizon</t>
  </si>
  <si>
    <t>Bogdan</t>
  </si>
  <si>
    <t>New Ascent</t>
  </si>
  <si>
    <t>Bbg Guilin</t>
  </si>
  <si>
    <t>George</t>
  </si>
  <si>
    <t>Velos Star</t>
  </si>
  <si>
    <t>Lc Constance</t>
  </si>
  <si>
    <t>Lucky Harmony</t>
  </si>
  <si>
    <t>Atlantic Samurai</t>
  </si>
  <si>
    <t>Nord Vancouver</t>
  </si>
  <si>
    <t>Pagbilao</t>
  </si>
  <si>
    <t>Tahiti One</t>
  </si>
  <si>
    <t>Ultra Osorno</t>
  </si>
  <si>
    <t>Pm Hayabusa Ii</t>
  </si>
  <si>
    <t>Hg Rotterdam</t>
  </si>
  <si>
    <t>Ultra Silva</t>
  </si>
  <si>
    <t>Port Arthur</t>
  </si>
  <si>
    <t>Sentinel</t>
  </si>
  <si>
    <t>James Bay</t>
  </si>
  <si>
    <t>Torre Annunziata</t>
  </si>
  <si>
    <t>Spike</t>
  </si>
  <si>
    <t>Alexandros Iii</t>
  </si>
  <si>
    <t>Star Cleo</t>
  </si>
  <si>
    <t>Jin Ning 16</t>
  </si>
  <si>
    <t>Admiral Reiwa</t>
  </si>
  <si>
    <t>Atlantic Glory</t>
  </si>
  <si>
    <t>Lago Di Cancano</t>
  </si>
  <si>
    <t>Norma</t>
  </si>
  <si>
    <t>Southern Cross</t>
  </si>
  <si>
    <t>Bellavita</t>
  </si>
  <si>
    <t>Ionic Smyrni</t>
  </si>
  <si>
    <t>Nikator</t>
  </si>
  <si>
    <t>Ns Xiamen</t>
  </si>
  <si>
    <t>Aloni</t>
  </si>
  <si>
    <t>Adam I</t>
  </si>
  <si>
    <t>Donousa</t>
  </si>
  <si>
    <t>Jag Ajay</t>
  </si>
  <si>
    <t>Rodina</t>
  </si>
  <si>
    <t>Manina</t>
  </si>
  <si>
    <t>Bosphorus Asia</t>
  </si>
  <si>
    <t>Tiger North</t>
  </si>
  <si>
    <t>Lc Athos</t>
  </si>
  <si>
    <t>Great Wenhui</t>
  </si>
  <si>
    <t>Federal Yoshino</t>
  </si>
  <si>
    <t>Van Leopard</t>
  </si>
  <si>
    <t>Lc Porthos</t>
  </si>
  <si>
    <t>Lignum Web</t>
  </si>
  <si>
    <t>African Dragon</t>
  </si>
  <si>
    <t>Alentejo</t>
  </si>
  <si>
    <t>Global Aglaia</t>
  </si>
  <si>
    <t>Royal Award</t>
  </si>
  <si>
    <t>Federal Indiana</t>
  </si>
  <si>
    <t>Agioi Theodoroi</t>
  </si>
  <si>
    <t>Elati</t>
  </si>
  <si>
    <t>Star Apus</t>
  </si>
  <si>
    <t>Summer Sea</t>
  </si>
  <si>
    <t>African Oxpecker</t>
  </si>
  <si>
    <t>Reiwa Breeze</t>
  </si>
  <si>
    <t>Mangusta</t>
  </si>
  <si>
    <t>Pinghe</t>
  </si>
  <si>
    <t>Strategic Entity</t>
  </si>
  <si>
    <t>Evriali</t>
  </si>
  <si>
    <t>Southern Venture</t>
  </si>
  <si>
    <t>Drawsko</t>
  </si>
  <si>
    <t>Las Palmas</t>
  </si>
  <si>
    <t>Trawind Dolphin</t>
  </si>
  <si>
    <t>Greenway Ii</t>
  </si>
  <si>
    <t>Belmar</t>
  </si>
  <si>
    <t>Ocean Genova</t>
  </si>
  <si>
    <t>Bbc Mars</t>
  </si>
  <si>
    <t>S Samba</t>
  </si>
  <si>
    <t>Guardian</t>
  </si>
  <si>
    <t>Feraset</t>
  </si>
  <si>
    <t>Hg Perth</t>
  </si>
  <si>
    <t>Kypros Spirit</t>
  </si>
  <si>
    <t>Cl Yangzhou</t>
  </si>
  <si>
    <t>Amis Champion</t>
  </si>
  <si>
    <t>Gloria Confidence</t>
  </si>
  <si>
    <t>Crimson Empress</t>
  </si>
  <si>
    <t>Rojen</t>
  </si>
  <si>
    <t>Meghna Fortune</t>
  </si>
  <si>
    <t>Cape Gull</t>
  </si>
  <si>
    <t>Marguerita</t>
  </si>
  <si>
    <t>Kinling</t>
  </si>
  <si>
    <t>Lignum Network</t>
  </si>
  <si>
    <t>Bbg Ocean</t>
  </si>
  <si>
    <t>Lowlands Luck</t>
  </si>
  <si>
    <t>Cd Callao</t>
  </si>
  <si>
    <t>Hunan</t>
  </si>
  <si>
    <t>Shediac</t>
  </si>
  <si>
    <t>Isolda D</t>
  </si>
  <si>
    <t>Transmeridian</t>
  </si>
  <si>
    <t>Lady Lilly</t>
  </si>
  <si>
    <t>Emma Janneke</t>
  </si>
  <si>
    <t>Norse Innoshima</t>
  </si>
  <si>
    <t>Tocayo</t>
  </si>
  <si>
    <t>Lila Houston</t>
  </si>
  <si>
    <t>Astro Nembus</t>
  </si>
  <si>
    <t>Oborishte</t>
  </si>
  <si>
    <t>Tanger-Mediterranean</t>
  </si>
  <si>
    <t>Tomini Sirocco</t>
  </si>
  <si>
    <t>Lowlands Blossom</t>
  </si>
  <si>
    <t>Georgios P</t>
  </si>
  <si>
    <t>Hg Brisbane</t>
  </si>
  <si>
    <t>Cl Guangzhou</t>
  </si>
  <si>
    <t>Algoma Bear</t>
  </si>
  <si>
    <t>Amfitriti</t>
  </si>
  <si>
    <t>Capetan Costas S</t>
  </si>
  <si>
    <t>Rostrum Africa</t>
  </si>
  <si>
    <t>Suez Canal</t>
  </si>
  <si>
    <t>Birdie</t>
  </si>
  <si>
    <t>Maris Whisper</t>
  </si>
  <si>
    <t>Eva Richmond</t>
  </si>
  <si>
    <t>Biwa Arrow</t>
  </si>
  <si>
    <t>Elias</t>
  </si>
  <si>
    <t>African Jay</t>
  </si>
  <si>
    <t>Sv Arista</t>
  </si>
  <si>
    <t>Amira Rafif</t>
  </si>
  <si>
    <t>Clarkson</t>
  </si>
  <si>
    <t>St Andrew</t>
  </si>
  <si>
    <t>Sofia R</t>
  </si>
  <si>
    <t>Raahe</t>
  </si>
  <si>
    <t>Aspasia Luck</t>
  </si>
  <si>
    <t>Errikos</t>
  </si>
  <si>
    <t>Maro Maro</t>
  </si>
  <si>
    <t>Federal Thunder Bay</t>
  </si>
  <si>
    <t>Irvine Bay</t>
  </si>
  <si>
    <t>Santa Regina</t>
  </si>
  <si>
    <t>Genco Constellation</t>
  </si>
  <si>
    <t>Lago Di Ledro</t>
  </si>
  <si>
    <t>Vantage Rose</t>
  </si>
  <si>
    <t>Julia</t>
  </si>
  <si>
    <t>Blue Crystal</t>
  </si>
  <si>
    <t>Draftvader</t>
  </si>
  <si>
    <t>Bc Vanessa</t>
  </si>
  <si>
    <t>Sian</t>
  </si>
  <si>
    <t>Areti.Gr</t>
  </si>
  <si>
    <t>Shun Fu Da</t>
  </si>
  <si>
    <t>Port Osaka</t>
  </si>
  <si>
    <t>Ivs Swinley Forest</t>
  </si>
  <si>
    <t>Nord Polaris</t>
  </si>
  <si>
    <t>Aruna Cihan</t>
  </si>
  <si>
    <t>Lady Mary</t>
  </si>
  <si>
    <t>Stella L</t>
  </si>
  <si>
    <t>Hg Sydney</t>
  </si>
  <si>
    <t>Bright Pegasus</t>
  </si>
  <si>
    <t>Equinox Seas</t>
  </si>
  <si>
    <t>Star Omicron</t>
  </si>
  <si>
    <t>Manta Hacer</t>
  </si>
  <si>
    <t>Anna-Dorothea</t>
  </si>
  <si>
    <t>Broad Rise</t>
  </si>
  <si>
    <t>Eliki</t>
  </si>
  <si>
    <t>Nordic Incheon</t>
  </si>
  <si>
    <t>Balabac Island</t>
  </si>
  <si>
    <t>Heilan Bright</t>
  </si>
  <si>
    <t>Astura</t>
  </si>
  <si>
    <t>Sibal</t>
  </si>
  <si>
    <t>El Dora</t>
  </si>
  <si>
    <t>Express</t>
  </si>
  <si>
    <t>Agios Nikolaos</t>
  </si>
  <si>
    <t>Glorieuse</t>
  </si>
  <si>
    <t>Scion Mathilda</t>
  </si>
  <si>
    <t>Sandusky</t>
  </si>
  <si>
    <t>Ivy Blue</t>
  </si>
  <si>
    <t>Damon</t>
  </si>
  <si>
    <t>St. Sofia</t>
  </si>
  <si>
    <t>Panda</t>
  </si>
  <si>
    <t>Hg Melbourne</t>
  </si>
  <si>
    <t>Trikeri</t>
  </si>
  <si>
    <t>Motaro</t>
  </si>
  <si>
    <t>Kynthos</t>
  </si>
  <si>
    <t>Leixoes</t>
  </si>
  <si>
    <t>Callio</t>
  </si>
  <si>
    <t>Gift</t>
  </si>
  <si>
    <t>Densa Cheetah</t>
  </si>
  <si>
    <t>Doce</t>
  </si>
  <si>
    <t>Lisbon</t>
  </si>
  <si>
    <t>Great Wensheng</t>
  </si>
  <si>
    <t>Cemtex Sincerity</t>
  </si>
  <si>
    <t>Myra Bay</t>
  </si>
  <si>
    <t>Interlink Celerity</t>
  </si>
  <si>
    <t>Philadelphia</t>
  </si>
  <si>
    <t>Devbulk Demet</t>
  </si>
  <si>
    <t>Slavyanka</t>
  </si>
  <si>
    <t>Sea Marathon</t>
  </si>
  <si>
    <t>Antheia</t>
  </si>
  <si>
    <t>Aspen Trader</t>
  </si>
  <si>
    <t>Laura</t>
  </si>
  <si>
    <t>Avocet Arrow</t>
  </si>
  <si>
    <t>Narvik</t>
  </si>
  <si>
    <t>Clipper Clyde</t>
  </si>
  <si>
    <t>African Woodstar</t>
  </si>
  <si>
    <t>Top Brilliance</t>
  </si>
  <si>
    <t>Ionic Kizuna</t>
  </si>
  <si>
    <t>Glbs Magic</t>
  </si>
  <si>
    <t>Berge Asahidake</t>
  </si>
  <si>
    <t>Limnos</t>
  </si>
  <si>
    <t>Ssi Conquest</t>
  </si>
  <si>
    <t>Peace Ark</t>
  </si>
  <si>
    <t>Santa Brisa</t>
  </si>
  <si>
    <t>Just</t>
  </si>
  <si>
    <t>Tzarevetz</t>
  </si>
  <si>
    <t>Belguardian</t>
  </si>
  <si>
    <t>Jns River</t>
  </si>
  <si>
    <t>Hua Si Hai</t>
  </si>
  <si>
    <t>Cl Xuchang</t>
  </si>
  <si>
    <t>Laker</t>
  </si>
  <si>
    <t>Lucilia C</t>
  </si>
  <si>
    <t>Portia</t>
  </si>
  <si>
    <t>Genco Magic</t>
  </si>
  <si>
    <t>Castlegate</t>
  </si>
  <si>
    <t>Eva Carlton</t>
  </si>
  <si>
    <t>Nord Mamore</t>
  </si>
  <si>
    <t>G Atlantic</t>
  </si>
  <si>
    <t>Faith</t>
  </si>
  <si>
    <t>Captain Ravi</t>
  </si>
  <si>
    <t>Adamoon</t>
  </si>
  <si>
    <t>Puma</t>
  </si>
  <si>
    <t>Bc Lara</t>
  </si>
  <si>
    <t>Uni Harmony</t>
  </si>
  <si>
    <t>Police</t>
  </si>
  <si>
    <t>Seamaster</t>
  </si>
  <si>
    <t>Jia Run</t>
  </si>
  <si>
    <t>Csl Trimnes</t>
  </si>
  <si>
    <t>Pangeo</t>
  </si>
  <si>
    <t>Ling Bai</t>
  </si>
  <si>
    <t>Earth Harmony</t>
  </si>
  <si>
    <t>Nord Aries</t>
  </si>
  <si>
    <t>Federal Freedom</t>
  </si>
  <si>
    <t>Darya Nitya</t>
  </si>
  <si>
    <t>Fei Jing</t>
  </si>
  <si>
    <t>Taboneo</t>
  </si>
  <si>
    <t>Irma S</t>
  </si>
  <si>
    <t>Top Marine</t>
  </si>
  <si>
    <t>Ios</t>
  </si>
  <si>
    <t>Tern Bulker</t>
  </si>
  <si>
    <t>Kavokamili</t>
  </si>
  <si>
    <t>Dung Quat</t>
  </si>
  <si>
    <t>Seto Eternity</t>
  </si>
  <si>
    <t>Searider</t>
  </si>
  <si>
    <t>Union Groove</t>
  </si>
  <si>
    <t>Harmony</t>
  </si>
  <si>
    <t>Newseas Jade</t>
  </si>
  <si>
    <t>Ssi Dauntless</t>
  </si>
  <si>
    <t>Sw Legend</t>
  </si>
  <si>
    <t>Valiant Topaz</t>
  </si>
  <si>
    <t>Federal Kivalina</t>
  </si>
  <si>
    <t>Kai Rui</t>
  </si>
  <si>
    <t>Jade Wealth</t>
  </si>
  <si>
    <t>New Excellence</t>
  </si>
  <si>
    <t>Radiant Reb</t>
  </si>
  <si>
    <t>Endless Horizon</t>
  </si>
  <si>
    <t>Mesk</t>
  </si>
  <si>
    <t>Djibouti</t>
  </si>
  <si>
    <t>Primus</t>
  </si>
  <si>
    <t>Ssi Interceptor</t>
  </si>
  <si>
    <t>Global Oriole</t>
  </si>
  <si>
    <t>Rostrum Australia</t>
  </si>
  <si>
    <t>Adavega</t>
  </si>
  <si>
    <t>Hupeh</t>
  </si>
  <si>
    <t>African Sandpiper</t>
  </si>
  <si>
    <t>Lucky Jessica</t>
  </si>
  <si>
    <t>Star Pisces</t>
  </si>
  <si>
    <t>Federal Michigan</t>
  </si>
  <si>
    <t>Lapis Lazuli</t>
  </si>
  <si>
    <t>Hong Kong</t>
  </si>
  <si>
    <t>Cedar</t>
  </si>
  <si>
    <t>Cl Yuwa</t>
  </si>
  <si>
    <t>Eleoussa</t>
  </si>
  <si>
    <t>African Peacock</t>
  </si>
  <si>
    <t>Pl Faith</t>
  </si>
  <si>
    <t>Krueng Geukueh</t>
  </si>
  <si>
    <t>Villa Constitucion</t>
  </si>
  <si>
    <t>Neptulus</t>
  </si>
  <si>
    <t>Chao Tian Men</t>
  </si>
  <si>
    <t>Rosalia</t>
  </si>
  <si>
    <t>Algoma Discovery</t>
  </si>
  <si>
    <t>Captain Sitaras</t>
  </si>
  <si>
    <t>Dsi Aquarius</t>
  </si>
  <si>
    <t>Aquila Trader</t>
  </si>
  <si>
    <t>Duyen Hai 1</t>
  </si>
  <si>
    <t>Ssi Vigilant</t>
  </si>
  <si>
    <t>Fortune Express</t>
  </si>
  <si>
    <t>Bodrum-M</t>
  </si>
  <si>
    <t>My Dream</t>
  </si>
  <si>
    <t>Binnur C</t>
  </si>
  <si>
    <t>Hongxin Ocean</t>
  </si>
  <si>
    <t>Boke</t>
  </si>
  <si>
    <t>Hong Run 16</t>
  </si>
  <si>
    <t>Orchid Rising</t>
  </si>
  <si>
    <t>Christina</t>
  </si>
  <si>
    <t>Tomini Pampero</t>
  </si>
  <si>
    <t>Star Lutas</t>
  </si>
  <si>
    <t>African Flamingo</t>
  </si>
  <si>
    <t>Meghna Hope</t>
  </si>
  <si>
    <t>Cymona Pride</t>
  </si>
  <si>
    <t>Belle Stella</t>
  </si>
  <si>
    <t>Bc Mirabel</t>
  </si>
  <si>
    <t>Elim Bounce</t>
  </si>
  <si>
    <t>Er Nazire</t>
  </si>
  <si>
    <t>Lynx</t>
  </si>
  <si>
    <t>Malteza</t>
  </si>
  <si>
    <t>Selaata</t>
  </si>
  <si>
    <t>Morea</t>
  </si>
  <si>
    <t>Kisarazu</t>
  </si>
  <si>
    <t>Tiana</t>
  </si>
  <si>
    <t>Cl Changsha</t>
  </si>
  <si>
    <t>Murovdag</t>
  </si>
  <si>
    <t>Aroyat</t>
  </si>
  <si>
    <t>Trapezitza</t>
  </si>
  <si>
    <t>Scarabe</t>
  </si>
  <si>
    <t>Lila Frostburg</t>
  </si>
  <si>
    <t>Jabal Almisht</t>
  </si>
  <si>
    <t>Star Wave</t>
  </si>
  <si>
    <t>Bulk Atacama</t>
  </si>
  <si>
    <t>Abbay Ii</t>
  </si>
  <si>
    <t>Lowlands Island</t>
  </si>
  <si>
    <t>Khanom</t>
  </si>
  <si>
    <t>Nord Kudu</t>
  </si>
  <si>
    <t>Loyalty Hong</t>
  </si>
  <si>
    <t>Santa Ace</t>
  </si>
  <si>
    <t>Glyfada</t>
  </si>
  <si>
    <t>Enduro Trader</t>
  </si>
  <si>
    <t>Orcun C</t>
  </si>
  <si>
    <t>Federal Tiber</t>
  </si>
  <si>
    <t>Norse Ijmuiden</t>
  </si>
  <si>
    <t>New Explorer</t>
  </si>
  <si>
    <t>Panama Canal</t>
  </si>
  <si>
    <t>Kallone</t>
  </si>
  <si>
    <t>Royal</t>
  </si>
  <si>
    <t>Amis Power</t>
  </si>
  <si>
    <t>Alexandria (Egypt)</t>
  </si>
  <si>
    <t>Taxidiara</t>
  </si>
  <si>
    <t>Ursa Minor</t>
  </si>
  <si>
    <t>Bbg Forever</t>
  </si>
  <si>
    <t>Lucky Glory</t>
  </si>
  <si>
    <t>Tokyo Pioneer</t>
  </si>
  <si>
    <t>Arkona</t>
  </si>
  <si>
    <t>Uno</t>
  </si>
  <si>
    <t>Darya Diya</t>
  </si>
  <si>
    <t>Parabolica</t>
  </si>
  <si>
    <t>Ssi Formidable Ii</t>
  </si>
  <si>
    <t>Star Hansa</t>
  </si>
  <si>
    <t>Glory V</t>
  </si>
  <si>
    <t>Longyan</t>
  </si>
  <si>
    <t>Star Roberta</t>
  </si>
  <si>
    <t>Bunun Zest</t>
  </si>
  <si>
    <t>Sentosa 66</t>
  </si>
  <si>
    <t>Navios Amitie</t>
  </si>
  <si>
    <t>Supreme Valor</t>
  </si>
  <si>
    <t>Atlantic Adam</t>
  </si>
  <si>
    <t>Agios Nektarios I</t>
  </si>
  <si>
    <t>La Tonda</t>
  </si>
  <si>
    <t>Darya Jiya</t>
  </si>
  <si>
    <t>Frieda</t>
  </si>
  <si>
    <t>Adnan Torlak</t>
  </si>
  <si>
    <t>Amira Sophie Ii</t>
  </si>
  <si>
    <t>Eike Oldendorff</t>
  </si>
  <si>
    <t>Tallinn</t>
  </si>
  <si>
    <t>Lale S</t>
  </si>
  <si>
    <t>Bahia Blanca</t>
  </si>
  <si>
    <t>Ultra Confidence</t>
  </si>
  <si>
    <t>Anadolu S</t>
  </si>
  <si>
    <t>Mykonos Seas</t>
  </si>
  <si>
    <t>Malta</t>
  </si>
  <si>
    <t>Marsaxlokk</t>
  </si>
  <si>
    <t>Kronos</t>
  </si>
  <si>
    <t>Princess Jia Jia</t>
  </si>
  <si>
    <t>Port Estrela</t>
  </si>
  <si>
    <t>Interlink Solidity</t>
  </si>
  <si>
    <t>Sfyc Araya</t>
  </si>
  <si>
    <t>Asl Crystal</t>
  </si>
  <si>
    <t>Uniglobe</t>
  </si>
  <si>
    <t>Ns Shenzhen</t>
  </si>
  <si>
    <t>Fw Venus</t>
  </si>
  <si>
    <t>Gani</t>
  </si>
  <si>
    <t>Desert Lion</t>
  </si>
  <si>
    <t>African Redwing</t>
  </si>
  <si>
    <t>Birgit</t>
  </si>
  <si>
    <t>Draftslayer</t>
  </si>
  <si>
    <t>Giorgos B</t>
  </si>
  <si>
    <t>Valentina 1</t>
  </si>
  <si>
    <t>Golden Lily</t>
  </si>
  <si>
    <t>Chumerna</t>
  </si>
  <si>
    <t>2025M06</t>
  </si>
  <si>
    <t>Perseas</t>
  </si>
  <si>
    <t>S.Selim</t>
  </si>
  <si>
    <t>Jag Aditi</t>
  </si>
  <si>
    <t>Common Spirit</t>
  </si>
  <si>
    <t>Doric Trident</t>
  </si>
  <si>
    <t>Iokasti Gs</t>
  </si>
  <si>
    <t>Dionisis</t>
  </si>
  <si>
    <t>Captain Lucas</t>
  </si>
  <si>
    <t>Beauty Peony</t>
  </si>
  <si>
    <t>Chintana Naree</t>
  </si>
  <si>
    <t>Kangting</t>
  </si>
  <si>
    <t>New Noble</t>
  </si>
  <si>
    <t>Vancouver (USA)</t>
  </si>
  <si>
    <t>Turicum</t>
  </si>
  <si>
    <t>Madorosu</t>
  </si>
  <si>
    <t>Jin Xing</t>
  </si>
  <si>
    <t>Asl Sakura</t>
  </si>
  <si>
    <t>New Joyful</t>
  </si>
  <si>
    <t>African Cardinal</t>
  </si>
  <si>
    <t>Amis Star</t>
  </si>
  <si>
    <t>Bc Ambition</t>
  </si>
  <si>
    <t>Ocean Bliss</t>
  </si>
  <si>
    <t>Navi Lyra</t>
  </si>
  <si>
    <t>Lucky Glory 2</t>
  </si>
  <si>
    <t>Ultra Endurance</t>
  </si>
  <si>
    <t>Balos</t>
  </si>
  <si>
    <t>Mistral</t>
  </si>
  <si>
    <t>Tulpar</t>
  </si>
  <si>
    <t>Angels Spirit</t>
  </si>
  <si>
    <t>Canny Caroline</t>
  </si>
  <si>
    <t>Maina</t>
  </si>
  <si>
    <t>Liverpool (United Kingdom)</t>
  </si>
  <si>
    <t>2025M07</t>
  </si>
  <si>
    <t>Delta</t>
  </si>
  <si>
    <t>Diamantina</t>
  </si>
  <si>
    <t>Solaris</t>
  </si>
  <si>
    <t>Seahabit</t>
  </si>
  <si>
    <t>Necochea</t>
  </si>
  <si>
    <t>Andalucia</t>
  </si>
  <si>
    <t>Dulce Diva</t>
  </si>
  <si>
    <t>Le Havre</t>
  </si>
  <si>
    <t>Corinthian Spire</t>
  </si>
  <si>
    <t>Areti</t>
  </si>
  <si>
    <t>Lady Litel</t>
  </si>
  <si>
    <t>Koh Si Chang TPP</t>
  </si>
  <si>
    <t>Eternal Stars</t>
  </si>
  <si>
    <t>Greneta</t>
  </si>
  <si>
    <t>Darya Anita</t>
  </si>
  <si>
    <t>Bc Zoe</t>
  </si>
  <si>
    <t>Ashtabula</t>
  </si>
  <si>
    <t>Zy Juhe</t>
  </si>
  <si>
    <t>Atlantis Discovery</t>
  </si>
  <si>
    <t>Hsl Chicago</t>
  </si>
  <si>
    <t>Galapagos</t>
  </si>
  <si>
    <t>Federal New York</t>
  </si>
  <si>
    <t>Aurora Prima</t>
  </si>
  <si>
    <t>Lake St. Clair</t>
  </si>
  <si>
    <t>Remy Enterprise</t>
  </si>
  <si>
    <t>Aquagrace</t>
  </si>
  <si>
    <t>Estela Claire</t>
  </si>
  <si>
    <t>Orioni</t>
  </si>
  <si>
    <t>Paiwan Ace</t>
  </si>
  <si>
    <t>Cartagena (Spain)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</si>
</sst>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mm\ yyyy"/>
    <numFmt numFmtId="165" formatCode="mmmm"/>
    <numFmt numFmtId="166" formatCode="yyyy"/>
    <numFmt numFmtId="167" formatCode="[$-409]mmm\-yy;@"/>
    <numFmt numFmtId="168" formatCode="dd\ mmm\ yyyy"/>
    <numFmt numFmtId="169" formatCode="0.0"/>
    <numFmt numFmtId="170" formatCode="#,##0.0"/>
  </numFmts>
  <fonts count="54" x14ac:knownFonts="1">
    <font>
      <sz val="8"/>
      <color theme="1"/>
      <name val="Arial"/>
      <family val="2"/>
      <scheme val="minor"/>
    </font>
    <font>
      <sz val="8"/>
      <color theme="1"/>
      <name val="Arial"/>
      <family val="2"/>
    </font>
    <font>
      <b/>
      <sz val="18"/>
      <name val="Arial"/>
      <family val="2"/>
    </font>
    <font>
      <b/>
      <sz val="8"/>
      <name val="Arial"/>
      <family val="2"/>
    </font>
    <font>
      <b/>
      <sz val="8"/>
      <color theme="1"/>
      <name val="Arial"/>
      <family val="2"/>
    </font>
    <font>
      <i/>
      <sz val="8"/>
      <color theme="1"/>
      <name val="Arial"/>
      <family val="2"/>
    </font>
    <font>
      <b/>
      <u/>
      <sz val="8"/>
      <name val="Arial"/>
      <family val="2"/>
    </font>
    <font>
      <b/>
      <sz val="15"/>
      <color theme="0" tint="-0.499984740745262"/>
      <name val="Arial"/>
      <family val="2"/>
    </font>
    <font>
      <sz val="8"/>
      <color theme="0" tint="-0.499984740745262"/>
      <name val="Arial"/>
      <family val="2"/>
    </font>
    <font>
      <i/>
      <sz val="9"/>
      <color theme="1"/>
      <name val="Arial"/>
      <family val="2"/>
    </font>
    <font>
      <sz val="9"/>
      <color rgb="FFFF0000"/>
      <name val="Arial"/>
      <family val="2"/>
    </font>
    <font>
      <sz val="8"/>
      <name val="Arial"/>
      <family val="2"/>
    </font>
    <font>
      <sz val="10"/>
      <name val="Arial"/>
      <family val="2"/>
    </font>
    <font>
      <sz val="9"/>
      <color theme="1"/>
      <name val="Arial"/>
      <family val="2"/>
    </font>
    <font>
      <sz val="9"/>
      <color theme="1"/>
      <name val="Arial"/>
      <family val="2"/>
      <scheme val="minor"/>
    </font>
    <font>
      <b/>
      <sz val="10"/>
      <name val="Arial"/>
      <family val="2"/>
    </font>
    <font>
      <sz val="9"/>
      <name val="Arial"/>
      <family val="2"/>
    </font>
    <font>
      <b/>
      <sz val="12"/>
      <color theme="1"/>
      <name val="Arial"/>
      <family val="2"/>
    </font>
    <font>
      <b/>
      <sz val="15"/>
      <color theme="1"/>
      <name val="Arial"/>
      <family val="2"/>
    </font>
    <font>
      <sz val="11"/>
      <color theme="0" tint="-0.499984740745262"/>
      <name val="Arial"/>
      <family val="2"/>
      <scheme val="minor"/>
    </font>
    <font>
      <b/>
      <u/>
      <sz val="8"/>
      <color theme="1"/>
      <name val="Arial"/>
      <family val="2"/>
    </font>
    <font>
      <b/>
      <sz val="10"/>
      <color rgb="FF0097D1"/>
      <name val="Arial"/>
      <family val="2"/>
    </font>
    <font>
      <b/>
      <sz val="10"/>
      <color theme="0"/>
      <name val="Arial"/>
      <family val="2"/>
    </font>
    <font>
      <b/>
      <sz val="18"/>
      <color theme="0"/>
      <name val="Arial"/>
      <family val="2"/>
      <scheme val="major"/>
    </font>
    <font>
      <u/>
      <sz val="8"/>
      <color theme="10"/>
      <name val="Arial"/>
      <family val="2"/>
      <scheme val="minor"/>
    </font>
    <font>
      <b/>
      <sz val="12"/>
      <color theme="1"/>
      <name val="Arial"/>
      <family val="2"/>
      <scheme val="minor"/>
    </font>
    <font>
      <sz val="8"/>
      <color theme="1"/>
      <name val="Arial"/>
      <family val="2"/>
      <scheme val="minor"/>
    </font>
    <font>
      <sz val="8"/>
      <color theme="0" tint="-0.499984740745262"/>
      <name val="Arial"/>
      <family val="2"/>
      <scheme val="minor"/>
    </font>
    <font>
      <sz val="11"/>
      <color theme="1"/>
      <name val="Arial"/>
      <family val="2"/>
      <scheme val="minor"/>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b/>
      <sz val="11"/>
      <color theme="1"/>
      <name val="Arial"/>
      <family val="2"/>
      <scheme val="minor"/>
    </font>
    <font>
      <u/>
      <sz val="8"/>
      <name val="Arial"/>
      <family val="2"/>
      <scheme val="minor"/>
    </font>
    <font>
      <sz val="8"/>
      <name val="Arial"/>
      <family val="2"/>
      <scheme val="minor"/>
    </font>
    <font>
      <b/>
      <sz val="8"/>
      <name val="Arial"/>
      <family val="2"/>
      <charset val="238"/>
    </font>
    <font>
      <sz val="8"/>
      <name val="Arial"/>
      <family val="2"/>
      <charset val="238"/>
    </font>
    <font>
      <sz val="14"/>
      <name val="Arial"/>
      <family val="2"/>
    </font>
    <font>
      <b/>
      <sz val="10"/>
      <name val="Arial"/>
      <family val="2"/>
      <charset val="238"/>
    </font>
    <font>
      <sz val="8"/>
      <color theme="1"/>
      <name val="Arial"/>
      <family val="2"/>
      <charset val="238"/>
    </font>
    <font>
      <u/>
      <sz val="8"/>
      <color theme="11"/>
      <name val="Arial"/>
      <family val="2"/>
      <scheme val="minor"/>
    </font>
    <font>
      <sz val="12"/>
      <name val="Arial"/>
      <family val="2"/>
    </font>
    <font>
      <sz val="7"/>
      <color theme="1"/>
      <name val="Arial"/>
      <family val="2"/>
      <scheme val="minor"/>
    </font>
    <font>
      <sz val="8"/>
      <color rgb="FF000000"/>
      <name val="Arial"/>
      <family val="2"/>
    </font>
    <font>
      <b/>
      <sz val="9"/>
      <color theme="1"/>
      <name val="Arial"/>
      <family val="2"/>
      <scheme val="minor"/>
    </font>
    <font>
      <b/>
      <sz val="10"/>
      <color theme="1"/>
      <name val="Arial"/>
      <family val="2"/>
      <scheme val="minor"/>
    </font>
    <font>
      <sz val="8"/>
      <color theme="0" tint="-0.14999847407452621"/>
      <name val="Arial"/>
      <family val="2"/>
      <scheme val="minor"/>
    </font>
    <font>
      <sz val="8"/>
      <color theme="0" tint="-0.14999847407452621"/>
      <name val="Arial"/>
      <family val="2"/>
    </font>
    <font>
      <b/>
      <sz val="8"/>
      <color theme="0" tint="-0.14999847407452621"/>
      <name val="Arial"/>
      <family val="2"/>
      <scheme val="minor"/>
    </font>
    <font>
      <b/>
      <sz val="10"/>
      <name val="Arial"/>
      <family val="2"/>
      <scheme val="minor"/>
    </font>
    <font>
      <b/>
      <i/>
      <sz val="8"/>
      <color theme="1"/>
      <name val="Arial"/>
      <family val="2"/>
    </font>
    <font>
      <u/>
      <sz val="8"/>
      <color rgb="FF0000FF"/>
      <name val="Arial"/>
      <family val="2"/>
      <scheme val="minor"/>
    </font>
    <font>
      <b/>
      <sz val="8"/>
      <color theme="1"/>
      <name val="Arial"/>
      <family val="2"/>
      <scheme val="minor"/>
    </font>
  </fonts>
  <fills count="8">
    <fill>
      <patternFill patternType="none"/>
    </fill>
    <fill>
      <patternFill patternType="gray125"/>
    </fill>
    <fill>
      <patternFill patternType="solid">
        <fgColor theme="0"/>
        <bgColor indexed="64"/>
      </patternFill>
    </fill>
    <fill>
      <patternFill patternType="solid">
        <fgColor rgb="FFD2002A"/>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theme="1"/>
        <bgColor indexed="64"/>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top/>
      <bottom style="medium">
        <color theme="1"/>
      </bottom>
      <diagonal/>
    </border>
    <border>
      <left/>
      <right/>
      <top style="thin">
        <color theme="1"/>
      </top>
      <bottom style="thin">
        <color theme="1"/>
      </bottom>
      <diagonal/>
    </border>
    <border>
      <left/>
      <right/>
      <top/>
      <bottom style="medium">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thin">
        <color indexed="64"/>
      </bottom>
      <diagonal/>
    </border>
    <border>
      <left/>
      <right/>
      <top style="medium">
        <color indexed="64"/>
      </top>
      <bottom style="thin">
        <color indexed="64"/>
      </bottom>
      <diagonal/>
    </border>
  </borders>
  <cellStyleXfs count="31">
    <xf numFmtId="0" fontId="0" fillId="0" borderId="0" applyNumberFormat="0" applyProtection="0">
      <alignment vertical="top"/>
    </xf>
    <xf numFmtId="0" fontId="24" fillId="0" borderId="0" applyNumberFormat="0" applyFill="0" applyBorder="0" applyProtection="0">
      <alignment vertical="top"/>
    </xf>
    <xf numFmtId="49" fontId="40" fillId="0" borderId="0" applyNumberFormat="0">
      <alignment horizontal="left" vertical="top"/>
    </xf>
    <xf numFmtId="49" fontId="2" fillId="0" borderId="0" applyNumberFormat="0">
      <alignment horizontal="left" vertical="center"/>
    </xf>
    <xf numFmtId="0" fontId="41" fillId="0" borderId="0" applyNumberFormat="0" applyFill="0" applyBorder="0" applyProtection="0">
      <alignment vertical="top"/>
    </xf>
    <xf numFmtId="9" fontId="28" fillId="0" borderId="0" applyFont="0" applyFill="0" applyBorder="0" applyAlignment="0" applyProtection="0"/>
    <xf numFmtId="0" fontId="29" fillId="0" borderId="0" applyNumberFormat="0" applyFill="0" applyBorder="0" applyAlignment="0" applyProtection="0"/>
    <xf numFmtId="0" fontId="30" fillId="0" borderId="1" applyNumberFormat="0" applyFill="0" applyAlignment="0" applyProtection="0"/>
    <xf numFmtId="0" fontId="31" fillId="0" borderId="2" applyNumberFormat="0" applyFill="0" applyAlignment="0" applyProtection="0"/>
    <xf numFmtId="0" fontId="32" fillId="0" borderId="3" applyNumberFormat="0" applyFill="0" applyAlignment="0" applyProtection="0"/>
    <xf numFmtId="0" fontId="32" fillId="0" borderId="0" applyNumberFormat="0" applyFill="0" applyBorder="0" applyAlignment="0" applyProtection="0"/>
    <xf numFmtId="0" fontId="33" fillId="0" borderId="4" applyNumberFormat="0" applyFill="0" applyAlignment="0" applyProtection="0"/>
    <xf numFmtId="0" fontId="38" fillId="0" borderId="0" applyNumberFormat="0">
      <alignment horizontal="left" vertical="center"/>
    </xf>
    <xf numFmtId="0" fontId="39" fillId="0" borderId="0" applyNumberFormat="0"/>
    <xf numFmtId="0" fontId="39" fillId="0" borderId="5" applyNumberFormat="0"/>
    <xf numFmtId="0" fontId="36" fillId="0" borderId="6" applyNumberFormat="0" applyAlignment="0">
      <alignment vertical="top"/>
    </xf>
    <xf numFmtId="0" fontId="37" fillId="0" borderId="0" applyNumberFormat="0" applyFill="0" applyBorder="0">
      <alignment horizontal="left" vertical="top" indent="1"/>
    </xf>
    <xf numFmtId="0" fontId="37" fillId="0" borderId="0" applyNumberFormat="0" applyFill="0" applyBorder="0">
      <alignment horizontal="left" vertical="top" wrapText="1" indent="2"/>
    </xf>
    <xf numFmtId="0" fontId="37" fillId="0" borderId="0" applyNumberFormat="0" applyFill="0" applyBorder="0">
      <alignment horizontal="left" vertical="top" wrapText="1" indent="3"/>
    </xf>
    <xf numFmtId="0" fontId="37" fillId="0" borderId="0" applyNumberFormat="0" applyFill="0" applyBorder="0">
      <alignment horizontal="left" vertical="top" wrapText="1" indent="4"/>
    </xf>
    <xf numFmtId="0" fontId="3" fillId="4" borderId="0" applyNumberFormat="0" applyFont="0" applyBorder="0" applyAlignment="0">
      <alignment vertical="top"/>
    </xf>
    <xf numFmtId="3" fontId="36" fillId="0" borderId="0" applyNumberFormat="0">
      <alignment vertical="top"/>
    </xf>
    <xf numFmtId="49" fontId="37" fillId="0" borderId="0" applyNumberFormat="0">
      <alignment horizontal="left" vertical="top"/>
    </xf>
    <xf numFmtId="0" fontId="26" fillId="0" borderId="0" applyNumberFormat="0" applyProtection="0">
      <alignment vertical="top"/>
    </xf>
    <xf numFmtId="0" fontId="26" fillId="0" borderId="0"/>
    <xf numFmtId="0" fontId="2" fillId="0" borderId="0" applyProtection="0">
      <alignment horizontal="left" vertical="center"/>
    </xf>
    <xf numFmtId="0" fontId="24" fillId="0" borderId="0" applyNumberFormat="0" applyFill="0" applyBorder="0" applyAlignment="0" applyProtection="0"/>
    <xf numFmtId="0" fontId="39" fillId="0" borderId="5" applyNumberFormat="0" applyAlignment="0">
      <alignment wrapText="1"/>
    </xf>
    <xf numFmtId="0" fontId="37" fillId="0" borderId="0" applyNumberFormat="0">
      <alignment horizontal="left" vertical="center" wrapText="1"/>
    </xf>
    <xf numFmtId="0" fontId="37" fillId="0" borderId="0" applyNumberFormat="0">
      <alignment horizontal="left"/>
    </xf>
    <xf numFmtId="0" fontId="40" fillId="0" borderId="0">
      <alignment horizontal="left"/>
    </xf>
  </cellStyleXfs>
  <cellXfs count="324">
    <xf numFmtId="0" fontId="0" fillId="0" borderId="0" xfId="0">
      <alignment vertical="top"/>
    </xf>
    <xf numFmtId="0" fontId="1" fillId="0" borderId="0" xfId="0" applyFont="1">
      <alignment vertical="top"/>
    </xf>
    <xf numFmtId="0" fontId="2" fillId="2" borderId="0" xfId="0" applyFont="1" applyFill="1" applyAlignment="1">
      <alignment vertical="center"/>
    </xf>
    <xf numFmtId="0" fontId="6" fillId="0" borderId="0" xfId="0" applyFont="1" applyAlignment="1">
      <alignment horizontal="left" vertical="center" indent="1"/>
    </xf>
    <xf numFmtId="0" fontId="3" fillId="2" borderId="0" xfId="0" applyFont="1" applyFill="1" applyAlignment="1">
      <alignment horizontal="left" vertical="center" wrapText="1"/>
    </xf>
    <xf numFmtId="0" fontId="1" fillId="2" borderId="0" xfId="0" applyFont="1" applyFill="1" applyAlignment="1">
      <alignment horizontal="left" vertical="center"/>
    </xf>
    <xf numFmtId="0" fontId="1" fillId="0" borderId="0" xfId="0" applyFont="1" applyAlignment="1">
      <alignment horizontal="right"/>
    </xf>
    <xf numFmtId="0" fontId="1" fillId="0" borderId="0" xfId="0" applyFont="1" applyAlignment="1">
      <alignment horizontal="left" vertical="center"/>
    </xf>
    <xf numFmtId="0" fontId="1" fillId="0" borderId="0" xfId="0" applyFont="1" applyAlignment="1">
      <alignment vertical="center"/>
    </xf>
    <xf numFmtId="0" fontId="14" fillId="0" borderId="0" xfId="0" applyFont="1">
      <alignment vertical="top"/>
    </xf>
    <xf numFmtId="0" fontId="13" fillId="0" borderId="0" xfId="0" applyFont="1">
      <alignment vertical="top"/>
    </xf>
    <xf numFmtId="0" fontId="9" fillId="0" borderId="0" xfId="0" applyFont="1" applyAlignment="1">
      <alignment horizontal="left" vertical="top" wrapText="1" indent="1"/>
    </xf>
    <xf numFmtId="0" fontId="3" fillId="0" borderId="0" xfId="0" quotePrefix="1" applyFont="1" applyAlignment="1">
      <alignment horizontal="left" vertical="center" indent="1"/>
    </xf>
    <xf numFmtId="0" fontId="10" fillId="0" borderId="0" xfId="0" applyFont="1" applyAlignment="1">
      <alignment horizontal="left" vertical="center"/>
    </xf>
    <xf numFmtId="0" fontId="3" fillId="0" borderId="0" xfId="0" applyFont="1">
      <alignment vertical="top"/>
    </xf>
    <xf numFmtId="0" fontId="11" fillId="0" borderId="0" xfId="0" applyFont="1">
      <alignment vertical="top"/>
    </xf>
    <xf numFmtId="0" fontId="3" fillId="0" borderId="0" xfId="0" applyFont="1" applyAlignment="1">
      <alignment horizontal="left" indent="1"/>
    </xf>
    <xf numFmtId="0" fontId="3" fillId="0" borderId="0" xfId="0" quotePrefix="1" applyFont="1" applyAlignment="1">
      <alignment horizontal="left" indent="1"/>
    </xf>
    <xf numFmtId="0" fontId="16" fillId="0" borderId="0" xfId="0" applyFont="1" applyAlignment="1">
      <alignment horizontal="left"/>
    </xf>
    <xf numFmtId="0" fontId="8" fillId="0" borderId="0" xfId="0" applyFont="1" applyAlignment="1">
      <alignment vertical="center" wrapText="1"/>
    </xf>
    <xf numFmtId="0" fontId="4" fillId="0" borderId="0" xfId="0" quotePrefix="1" applyFont="1" applyAlignment="1">
      <alignment vertical="center"/>
    </xf>
    <xf numFmtId="0" fontId="7" fillId="0" borderId="0" xfId="0" quotePrefix="1" applyFont="1" applyAlignment="1">
      <alignment horizontal="left" vertical="center" indent="1"/>
    </xf>
    <xf numFmtId="0" fontId="19" fillId="0" borderId="0" xfId="0" applyFont="1">
      <alignment vertical="top"/>
    </xf>
    <xf numFmtId="0" fontId="8" fillId="0" borderId="0" xfId="0" applyFont="1">
      <alignment vertical="top"/>
    </xf>
    <xf numFmtId="0" fontId="8" fillId="0" borderId="0" xfId="0" applyFont="1" applyAlignment="1">
      <alignment horizontal="right"/>
    </xf>
    <xf numFmtId="0" fontId="1" fillId="0" borderId="0" xfId="0" applyFont="1" applyAlignment="1">
      <alignment vertical="center" wrapText="1"/>
    </xf>
    <xf numFmtId="0" fontId="8" fillId="0" borderId="0" xfId="0" applyFont="1" applyAlignment="1">
      <alignment horizontal="left" vertical="center" wrapText="1" indent="1"/>
    </xf>
    <xf numFmtId="0" fontId="5" fillId="0" borderId="0" xfId="0" applyFont="1" applyAlignment="1">
      <alignment wrapText="1"/>
    </xf>
    <xf numFmtId="0" fontId="3" fillId="0" borderId="0" xfId="0" applyFont="1" applyAlignment="1">
      <alignment horizontal="left" vertical="top"/>
    </xf>
    <xf numFmtId="0" fontId="17" fillId="0" borderId="0" xfId="0" applyFont="1" applyAlignment="1">
      <alignment horizontal="left" vertical="center"/>
    </xf>
    <xf numFmtId="0" fontId="18" fillId="0" borderId="0" xfId="0" applyFont="1" applyAlignment="1">
      <alignment horizontal="left" vertical="center"/>
    </xf>
    <xf numFmtId="0" fontId="18" fillId="0" borderId="0" xfId="0" quotePrefix="1" applyFont="1" applyAlignment="1">
      <alignment horizontal="left" vertical="center"/>
    </xf>
    <xf numFmtId="0" fontId="8" fillId="0" borderId="0" xfId="0" applyFont="1" applyAlignment="1">
      <alignment horizontal="left" vertical="center" wrapText="1"/>
    </xf>
    <xf numFmtId="0" fontId="0" fillId="2" borderId="0" xfId="0" applyFill="1">
      <alignment vertical="top"/>
    </xf>
    <xf numFmtId="0" fontId="12" fillId="2" borderId="0" xfId="0" applyFont="1" applyFill="1" applyAlignment="1">
      <alignment vertical="center"/>
    </xf>
    <xf numFmtId="0" fontId="12" fillId="2" borderId="0" xfId="0" applyFont="1" applyFill="1">
      <alignment vertical="top"/>
    </xf>
    <xf numFmtId="0" fontId="12" fillId="0" borderId="0" xfId="0" applyFont="1" applyAlignment="1">
      <alignment vertical="center"/>
    </xf>
    <xf numFmtId="167" fontId="12" fillId="0" borderId="0" xfId="0" applyNumberFormat="1" applyFont="1" applyAlignment="1">
      <alignment vertical="center"/>
    </xf>
    <xf numFmtId="0" fontId="11" fillId="2" borderId="0" xfId="0" applyFont="1" applyFill="1" applyAlignment="1">
      <alignment horizontal="left"/>
    </xf>
    <xf numFmtId="0" fontId="11" fillId="2" borderId="0" xfId="0" applyFont="1" applyFill="1">
      <alignment vertical="top"/>
    </xf>
    <xf numFmtId="49" fontId="1" fillId="0" borderId="0" xfId="2" applyFont="1" applyAlignment="1">
      <alignment horizontal="right" vertical="top"/>
    </xf>
    <xf numFmtId="0" fontId="24" fillId="0" borderId="0" xfId="1" applyBorder="1" applyAlignment="1">
      <alignment horizontal="left" vertical="center"/>
    </xf>
    <xf numFmtId="0" fontId="25" fillId="0" borderId="0" xfId="0" applyFont="1" applyAlignment="1">
      <alignment horizontal="left" vertical="center"/>
    </xf>
    <xf numFmtId="0" fontId="26" fillId="0" borderId="0" xfId="0" applyFont="1" applyAlignment="1">
      <alignment horizontal="right" vertical="center"/>
    </xf>
    <xf numFmtId="0" fontId="14" fillId="0" borderId="0" xfId="0" applyFont="1" applyAlignment="1">
      <alignment vertical="center"/>
    </xf>
    <xf numFmtId="0" fontId="26" fillId="0" borderId="0" xfId="0" applyFont="1" applyAlignment="1">
      <alignment vertical="center" wrapText="1"/>
    </xf>
    <xf numFmtId="0" fontId="26" fillId="0" borderId="0" xfId="0" applyFont="1" applyAlignment="1">
      <alignment vertical="center"/>
    </xf>
    <xf numFmtId="0" fontId="27" fillId="0" borderId="0" xfId="0" applyFont="1" applyAlignment="1">
      <alignment vertical="center" wrapText="1"/>
    </xf>
    <xf numFmtId="0" fontId="27" fillId="0" borderId="0" xfId="0" applyFont="1" applyAlignment="1">
      <alignment horizontal="left" vertical="center" wrapText="1"/>
    </xf>
    <xf numFmtId="0" fontId="35" fillId="0" borderId="0" xfId="1" applyFont="1" applyAlignment="1">
      <alignment horizontal="left"/>
    </xf>
    <xf numFmtId="0" fontId="3" fillId="0" borderId="0" xfId="0" applyFont="1" applyAlignment="1">
      <alignment vertical="center"/>
    </xf>
    <xf numFmtId="0" fontId="4" fillId="0" borderId="0" xfId="0" applyFont="1" applyAlignment="1">
      <alignment vertical="center"/>
    </xf>
    <xf numFmtId="0" fontId="4" fillId="0" borderId="0" xfId="0" applyFont="1">
      <alignment vertical="top"/>
    </xf>
    <xf numFmtId="49" fontId="37" fillId="0" borderId="0" xfId="22">
      <alignment horizontal="left" vertical="top"/>
    </xf>
    <xf numFmtId="49" fontId="40" fillId="0" borderId="0" xfId="2">
      <alignment horizontal="left" vertical="top"/>
    </xf>
    <xf numFmtId="0" fontId="3" fillId="0" borderId="0" xfId="0" applyFont="1" applyAlignment="1">
      <alignment horizontal="center" vertical="center"/>
    </xf>
    <xf numFmtId="3" fontId="3" fillId="0" borderId="0" xfId="0" applyNumberFormat="1" applyFont="1" applyAlignment="1">
      <alignment horizontal="right"/>
    </xf>
    <xf numFmtId="9" fontId="3" fillId="0" borderId="0" xfId="5" applyFont="1" applyFill="1"/>
    <xf numFmtId="17" fontId="11" fillId="0" borderId="0" xfId="0" applyNumberFormat="1" applyFont="1" applyAlignment="1">
      <alignment horizontal="center"/>
    </xf>
    <xf numFmtId="3" fontId="0" fillId="0" borderId="0" xfId="0" applyNumberFormat="1">
      <alignment vertical="top"/>
    </xf>
    <xf numFmtId="0" fontId="1" fillId="5" borderId="0" xfId="0" applyFont="1" applyFill="1">
      <alignment vertical="top"/>
    </xf>
    <xf numFmtId="0" fontId="24" fillId="5" borderId="0" xfId="1" applyFill="1">
      <alignment vertical="top"/>
    </xf>
    <xf numFmtId="0" fontId="4" fillId="5" borderId="0" xfId="0" applyFont="1" applyFill="1" applyAlignment="1">
      <alignment horizontal="left"/>
    </xf>
    <xf numFmtId="0" fontId="0" fillId="0" borderId="0" xfId="0" applyFont="1">
      <alignment vertical="top"/>
    </xf>
    <xf numFmtId="0" fontId="0" fillId="0" borderId="0" xfId="0" applyFont="1" applyAlignment="1"/>
    <xf numFmtId="0" fontId="0" fillId="0" borderId="0" xfId="0" applyFont="1" applyAlignment="1">
      <alignment vertical="top"/>
    </xf>
    <xf numFmtId="0" fontId="11" fillId="0" borderId="0" xfId="0" applyFont="1" applyAlignment="1">
      <alignment vertical="top"/>
    </xf>
    <xf numFmtId="0" fontId="1" fillId="0" borderId="0" xfId="0" applyFont="1" applyAlignment="1">
      <alignment vertical="top"/>
    </xf>
    <xf numFmtId="49" fontId="2" fillId="0" borderId="0" xfId="3" applyAlignment="1">
      <alignment vertical="center"/>
    </xf>
    <xf numFmtId="49" fontId="42" fillId="0" borderId="0" xfId="3" applyFont="1">
      <alignment horizontal="left" vertical="center"/>
    </xf>
    <xf numFmtId="0" fontId="20" fillId="0" borderId="0" xfId="0" applyFont="1" applyFill="1" applyAlignment="1">
      <alignment horizontal="center" vertical="center"/>
    </xf>
    <xf numFmtId="0" fontId="20" fillId="0" borderId="0" xfId="0" applyFont="1" applyFill="1" applyAlignment="1">
      <alignment horizontal="left" vertical="center"/>
    </xf>
    <xf numFmtId="0" fontId="21" fillId="0" borderId="0" xfId="0" applyFont="1" applyFill="1" applyAlignment="1">
      <alignment horizontal="left" vertical="center"/>
    </xf>
    <xf numFmtId="0" fontId="15" fillId="0" borderId="0" xfId="0" applyFont="1" applyFill="1" applyAlignment="1">
      <alignment horizontal="left" vertical="center"/>
    </xf>
    <xf numFmtId="0" fontId="0" fillId="0" borderId="0" xfId="0" applyFill="1">
      <alignment vertical="top"/>
    </xf>
    <xf numFmtId="3" fontId="0" fillId="0" borderId="0" xfId="0" applyNumberFormat="1" applyFont="1">
      <alignment vertical="top"/>
    </xf>
    <xf numFmtId="9" fontId="0" fillId="0" borderId="0" xfId="0" applyNumberFormat="1" applyFont="1">
      <alignment vertical="top"/>
    </xf>
    <xf numFmtId="164" fontId="0" fillId="0" borderId="0" xfId="0" applyNumberFormat="1" applyFont="1">
      <alignment vertical="top"/>
    </xf>
    <xf numFmtId="17" fontId="0" fillId="0" borderId="0" xfId="0" applyNumberFormat="1" applyFont="1" applyAlignment="1">
      <alignment horizontal="right" vertical="top"/>
    </xf>
    <xf numFmtId="17" fontId="0" fillId="0" borderId="0" xfId="0" applyNumberFormat="1" applyFont="1">
      <alignment vertical="top"/>
    </xf>
    <xf numFmtId="17" fontId="0" fillId="0" borderId="0" xfId="0" quotePrefix="1" applyNumberFormat="1" applyFont="1" applyAlignment="1">
      <alignment horizontal="right" vertical="top"/>
    </xf>
    <xf numFmtId="0" fontId="0" fillId="0" borderId="0" xfId="0" applyNumberFormat="1" applyFont="1">
      <alignment vertical="top"/>
    </xf>
    <xf numFmtId="49" fontId="0" fillId="0" borderId="0" xfId="0" applyNumberFormat="1" applyFont="1">
      <alignment vertical="top"/>
    </xf>
    <xf numFmtId="0" fontId="34" fillId="0" borderId="0" xfId="1" applyFont="1">
      <alignment vertical="top"/>
    </xf>
    <xf numFmtId="0" fontId="12" fillId="0" borderId="0" xfId="23" applyFont="1" applyAlignment="1">
      <alignment vertical="center"/>
    </xf>
    <xf numFmtId="0" fontId="22" fillId="0" borderId="0" xfId="23" applyFont="1" applyAlignment="1">
      <alignment horizontal="left" vertical="center"/>
    </xf>
    <xf numFmtId="0" fontId="12" fillId="0" borderId="0" xfId="23" applyFont="1">
      <alignment vertical="top"/>
    </xf>
    <xf numFmtId="0" fontId="15" fillId="0" borderId="5" xfId="14" applyFont="1"/>
    <xf numFmtId="0" fontId="12" fillId="2" borderId="0" xfId="23" applyFont="1" applyFill="1">
      <alignment vertical="top"/>
    </xf>
    <xf numFmtId="0" fontId="11" fillId="0" borderId="0" xfId="0" applyFont="1" applyAlignment="1">
      <alignment vertical="center"/>
    </xf>
    <xf numFmtId="0" fontId="11" fillId="2" borderId="0" xfId="0" applyFont="1" applyFill="1" applyAlignment="1">
      <alignment vertical="center"/>
    </xf>
    <xf numFmtId="0" fontId="0" fillId="2" borderId="0" xfId="0" applyFont="1" applyFill="1">
      <alignment vertical="top"/>
    </xf>
    <xf numFmtId="49" fontId="11" fillId="0" borderId="0" xfId="22" applyFont="1">
      <alignment horizontal="left" vertical="top"/>
    </xf>
    <xf numFmtId="3" fontId="1" fillId="0" borderId="0" xfId="0" applyNumberFormat="1" applyFont="1">
      <alignment vertical="top"/>
    </xf>
    <xf numFmtId="3" fontId="3" fillId="2" borderId="0" xfId="0" applyNumberFormat="1" applyFont="1" applyFill="1" applyAlignment="1">
      <alignment horizontal="left" vertical="center" wrapText="1"/>
    </xf>
    <xf numFmtId="3" fontId="1" fillId="2" borderId="0" xfId="0" applyNumberFormat="1" applyFont="1" applyFill="1" applyAlignment="1">
      <alignment horizontal="left" vertical="center"/>
    </xf>
    <xf numFmtId="3" fontId="4" fillId="5" borderId="0" xfId="0" applyNumberFormat="1" applyFont="1" applyFill="1" applyAlignment="1">
      <alignment horizontal="left"/>
    </xf>
    <xf numFmtId="3" fontId="15" fillId="0" borderId="0" xfId="0" applyNumberFormat="1" applyFont="1" applyFill="1" applyAlignment="1">
      <alignment horizontal="left" vertical="center"/>
    </xf>
    <xf numFmtId="3" fontId="0" fillId="0" borderId="0" xfId="0" applyNumberFormat="1" applyFill="1">
      <alignment vertical="top"/>
    </xf>
    <xf numFmtId="3" fontId="11" fillId="2" borderId="0" xfId="0" applyNumberFormat="1" applyFont="1" applyFill="1">
      <alignment vertical="top"/>
    </xf>
    <xf numFmtId="3" fontId="11" fillId="0" borderId="0" xfId="0" applyNumberFormat="1" applyFont="1" applyAlignment="1">
      <alignment vertical="center"/>
    </xf>
    <xf numFmtId="3" fontId="3" fillId="0" borderId="0" xfId="5" applyNumberFormat="1" applyFont="1" applyFill="1"/>
    <xf numFmtId="3" fontId="11" fillId="0" borderId="0" xfId="0" applyNumberFormat="1" applyFont="1" applyAlignment="1">
      <alignment horizontal="center"/>
    </xf>
    <xf numFmtId="3" fontId="1" fillId="0" borderId="0" xfId="2" applyNumberFormat="1" applyFont="1" applyAlignment="1">
      <alignment horizontal="right" vertical="top"/>
    </xf>
    <xf numFmtId="3" fontId="0" fillId="2" borderId="0" xfId="0" applyNumberFormat="1" applyFont="1" applyFill="1">
      <alignment vertical="top"/>
    </xf>
    <xf numFmtId="3" fontId="0" fillId="2" borderId="0" xfId="0" applyNumberFormat="1" applyFill="1">
      <alignment vertical="top"/>
    </xf>
    <xf numFmtId="0" fontId="12" fillId="2" borderId="0" xfId="23" applyFont="1" applyFill="1" applyAlignment="1">
      <alignment vertical="center"/>
    </xf>
    <xf numFmtId="3" fontId="15" fillId="0" borderId="0" xfId="13" applyNumberFormat="1" applyFont="1" applyAlignment="1">
      <alignment horizontal="right" vertical="center"/>
    </xf>
    <xf numFmtId="3" fontId="15" fillId="0" borderId="0" xfId="23" applyNumberFormat="1" applyFont="1" applyAlignment="1">
      <alignment horizontal="right" vertical="top"/>
    </xf>
    <xf numFmtId="3" fontId="15" fillId="0" borderId="7" xfId="14" applyNumberFormat="1" applyFont="1" applyBorder="1" applyAlignment="1">
      <alignment horizontal="right"/>
    </xf>
    <xf numFmtId="3" fontId="0" fillId="5" borderId="0" xfId="0" applyNumberFormat="1" applyFont="1" applyFill="1">
      <alignment vertical="top"/>
    </xf>
    <xf numFmtId="0" fontId="0" fillId="5" borderId="0" xfId="0" applyFont="1" applyFill="1">
      <alignment vertical="top"/>
    </xf>
    <xf numFmtId="0" fontId="0" fillId="5" borderId="0" xfId="0" applyFill="1">
      <alignment vertical="top"/>
    </xf>
    <xf numFmtId="3" fontId="0" fillId="5" borderId="0" xfId="0" applyNumberFormat="1" applyFill="1">
      <alignment vertical="top"/>
    </xf>
    <xf numFmtId="3" fontId="35" fillId="0" borderId="0" xfId="0" applyNumberFormat="1" applyFont="1">
      <alignment vertical="top"/>
    </xf>
    <xf numFmtId="3" fontId="35" fillId="5" borderId="0" xfId="0" applyNumberFormat="1" applyFont="1" applyFill="1">
      <alignment vertical="top"/>
    </xf>
    <xf numFmtId="0" fontId="0" fillId="0" borderId="0" xfId="0" applyFont="1" applyFill="1">
      <alignment vertical="top"/>
    </xf>
    <xf numFmtId="3" fontId="0" fillId="0" borderId="0" xfId="0" applyNumberFormat="1" applyFont="1" applyFill="1">
      <alignment vertical="top"/>
    </xf>
    <xf numFmtId="3" fontId="35" fillId="0" borderId="0" xfId="0" applyNumberFormat="1" applyFont="1" applyFill="1">
      <alignment vertical="top"/>
    </xf>
    <xf numFmtId="0" fontId="0" fillId="0" borderId="0" xfId="0" applyBorder="1">
      <alignment vertical="top"/>
    </xf>
    <xf numFmtId="0" fontId="1" fillId="0" borderId="0" xfId="0" applyFont="1" applyBorder="1">
      <alignment vertical="top"/>
    </xf>
    <xf numFmtId="0" fontId="1" fillId="0" borderId="0" xfId="0" applyFont="1" applyBorder="1" applyAlignment="1">
      <alignment horizontal="right" vertical="top"/>
    </xf>
    <xf numFmtId="15" fontId="1" fillId="0" borderId="0" xfId="0" applyNumberFormat="1" applyFont="1" applyBorder="1">
      <alignment vertical="top"/>
    </xf>
    <xf numFmtId="3" fontId="1" fillId="0" borderId="0" xfId="0" applyNumberFormat="1" applyFont="1" applyBorder="1">
      <alignment vertical="top"/>
    </xf>
    <xf numFmtId="0" fontId="1" fillId="0" borderId="0" xfId="0" applyFont="1" applyBorder="1" applyAlignment="1">
      <alignment vertical="top"/>
    </xf>
    <xf numFmtId="0" fontId="1" fillId="0" borderId="0" xfId="0" applyFont="1" applyBorder="1" applyAlignment="1">
      <alignment horizontal="left" vertical="top"/>
    </xf>
    <xf numFmtId="49" fontId="2" fillId="0" borderId="0" xfId="3" applyBorder="1" applyAlignment="1">
      <alignment vertical="center"/>
    </xf>
    <xf numFmtId="0" fontId="3" fillId="2" borderId="0" xfId="0" applyFont="1" applyFill="1" applyBorder="1" applyAlignment="1">
      <alignment horizontal="left" vertical="center" wrapText="1"/>
    </xf>
    <xf numFmtId="0" fontId="3" fillId="2" borderId="0" xfId="0" applyFont="1" applyFill="1" applyBorder="1" applyAlignment="1">
      <alignment horizontal="right" vertical="center" wrapText="1"/>
    </xf>
    <xf numFmtId="15" fontId="3" fillId="2" borderId="0" xfId="0" applyNumberFormat="1" applyFont="1" applyFill="1" applyBorder="1" applyAlignment="1">
      <alignment horizontal="left" vertical="center" wrapText="1"/>
    </xf>
    <xf numFmtId="0" fontId="1" fillId="2" borderId="0" xfId="0" applyFont="1" applyFill="1" applyBorder="1" applyAlignment="1">
      <alignment horizontal="left" vertical="center"/>
    </xf>
    <xf numFmtId="3" fontId="1" fillId="2" borderId="0" xfId="0" applyNumberFormat="1" applyFont="1" applyFill="1" applyBorder="1" applyAlignment="1">
      <alignment horizontal="left" vertical="center"/>
    </xf>
    <xf numFmtId="0" fontId="1" fillId="2" borderId="0" xfId="0" applyFont="1" applyFill="1" applyBorder="1" applyAlignment="1">
      <alignment vertical="center"/>
    </xf>
    <xf numFmtId="49" fontId="42" fillId="0" borderId="0" xfId="3" applyFont="1" applyBorder="1">
      <alignment horizontal="left" vertical="center"/>
    </xf>
    <xf numFmtId="0" fontId="1" fillId="5" borderId="0" xfId="0" applyFont="1" applyFill="1" applyBorder="1">
      <alignment vertical="top"/>
    </xf>
    <xf numFmtId="0" fontId="4" fillId="5" borderId="0" xfId="0" applyFont="1" applyFill="1" applyBorder="1" applyAlignment="1">
      <alignment horizontal="right"/>
    </xf>
    <xf numFmtId="0" fontId="4" fillId="5" borderId="0" xfId="0" applyFont="1" applyFill="1" applyBorder="1" applyAlignment="1">
      <alignment horizontal="left"/>
    </xf>
    <xf numFmtId="15" fontId="4" fillId="5" borderId="0" xfId="0" applyNumberFormat="1" applyFont="1" applyFill="1" applyBorder="1" applyAlignment="1">
      <alignment horizontal="left"/>
    </xf>
    <xf numFmtId="3" fontId="4" fillId="5" borderId="0" xfId="0" applyNumberFormat="1" applyFont="1" applyFill="1" applyBorder="1" applyAlignment="1">
      <alignment horizontal="left"/>
    </xf>
    <xf numFmtId="0" fontId="4" fillId="5" borderId="0" xfId="0" applyFont="1" applyFill="1" applyBorder="1" applyAlignment="1"/>
    <xf numFmtId="0" fontId="20" fillId="0" borderId="0" xfId="0" applyFont="1" applyFill="1" applyBorder="1" applyAlignment="1">
      <alignment horizontal="center" vertical="center"/>
    </xf>
    <xf numFmtId="0" fontId="20" fillId="0" borderId="0" xfId="0" applyFont="1" applyFill="1" applyBorder="1" applyAlignment="1">
      <alignment horizontal="left" vertical="center"/>
    </xf>
    <xf numFmtId="0" fontId="21" fillId="0" borderId="0" xfId="0" applyFont="1" applyFill="1" applyBorder="1" applyAlignment="1">
      <alignment horizontal="left" vertical="center"/>
    </xf>
    <xf numFmtId="0" fontId="15" fillId="0" borderId="0" xfId="0" applyFont="1" applyFill="1" applyBorder="1" applyAlignment="1">
      <alignment horizontal="right" vertical="center"/>
    </xf>
    <xf numFmtId="0" fontId="15" fillId="0" borderId="0" xfId="0" applyFont="1" applyFill="1" applyBorder="1" applyAlignment="1">
      <alignment horizontal="left" vertical="center"/>
    </xf>
    <xf numFmtId="15" fontId="15" fillId="0" borderId="0" xfId="0" applyNumberFormat="1" applyFont="1" applyFill="1" applyBorder="1" applyAlignment="1">
      <alignment horizontal="left" vertical="center"/>
    </xf>
    <xf numFmtId="3" fontId="15" fillId="0" borderId="0" xfId="0" applyNumberFormat="1" applyFont="1" applyFill="1" applyBorder="1" applyAlignment="1">
      <alignment horizontal="left" vertical="center"/>
    </xf>
    <xf numFmtId="0" fontId="15" fillId="0" borderId="0" xfId="0" applyFont="1" applyFill="1" applyBorder="1" applyAlignment="1">
      <alignment vertical="center"/>
    </xf>
    <xf numFmtId="3" fontId="0" fillId="0" borderId="0" xfId="0" applyNumberFormat="1" applyFill="1" applyBorder="1">
      <alignment vertical="top"/>
    </xf>
    <xf numFmtId="0" fontId="0" fillId="2" borderId="0" xfId="0" applyFill="1" applyBorder="1">
      <alignment vertical="top"/>
    </xf>
    <xf numFmtId="3" fontId="0" fillId="2" borderId="0" xfId="0" applyNumberFormat="1" applyFill="1" applyBorder="1">
      <alignment vertical="top"/>
    </xf>
    <xf numFmtId="0" fontId="0" fillId="2" borderId="0" xfId="0" applyFill="1" applyBorder="1" applyAlignment="1">
      <alignment vertical="top"/>
    </xf>
    <xf numFmtId="0" fontId="0" fillId="2" borderId="0" xfId="0" applyFill="1" applyBorder="1" applyAlignment="1">
      <alignment horizontal="right" vertical="top"/>
    </xf>
    <xf numFmtId="15" fontId="0" fillId="2" borderId="0" xfId="0" applyNumberFormat="1" applyFill="1" applyBorder="1">
      <alignment vertical="top"/>
    </xf>
    <xf numFmtId="0" fontId="0" fillId="2" borderId="0" xfId="0" applyFill="1" applyBorder="1" applyAlignment="1">
      <alignment horizontal="left" vertical="top"/>
    </xf>
    <xf numFmtId="0" fontId="0" fillId="0" borderId="0" xfId="0" applyFill="1" applyBorder="1">
      <alignment vertical="top"/>
    </xf>
    <xf numFmtId="0" fontId="3" fillId="0" borderId="7" xfId="0" applyFont="1" applyFill="1" applyBorder="1" applyAlignment="1">
      <alignment vertical="center"/>
    </xf>
    <xf numFmtId="168" fontId="44" fillId="0" borderId="0" xfId="0" applyNumberFormat="1" applyFont="1" applyAlignment="1">
      <alignment horizontal="left" vertical="center"/>
    </xf>
    <xf numFmtId="170" fontId="1" fillId="0" borderId="0" xfId="0" applyNumberFormat="1" applyFont="1" applyBorder="1">
      <alignment vertical="top"/>
    </xf>
    <xf numFmtId="170" fontId="1" fillId="2" borderId="0" xfId="0" applyNumberFormat="1" applyFont="1" applyFill="1" applyBorder="1" applyAlignment="1">
      <alignment horizontal="left" vertical="center"/>
    </xf>
    <xf numFmtId="170" fontId="4" fillId="5" borderId="0" xfId="0" applyNumberFormat="1" applyFont="1" applyFill="1" applyBorder="1" applyAlignment="1">
      <alignment horizontal="left"/>
    </xf>
    <xf numFmtId="170" fontId="15" fillId="0" borderId="0" xfId="0" applyNumberFormat="1" applyFont="1" applyFill="1" applyBorder="1" applyAlignment="1">
      <alignment horizontal="left" vertical="center"/>
    </xf>
    <xf numFmtId="170" fontId="3" fillId="0" borderId="7" xfId="0" applyNumberFormat="1" applyFont="1" applyFill="1" applyBorder="1" applyAlignment="1">
      <alignment horizontal="right" vertical="center"/>
    </xf>
    <xf numFmtId="170" fontId="0" fillId="2" borderId="0" xfId="0" applyNumberFormat="1" applyFill="1" applyBorder="1">
      <alignment vertical="top"/>
    </xf>
    <xf numFmtId="0" fontId="3" fillId="0" borderId="7" xfId="0" applyFont="1" applyFill="1" applyBorder="1" applyAlignment="1">
      <alignment horizontal="left" vertical="center"/>
    </xf>
    <xf numFmtId="49" fontId="1" fillId="0" borderId="0" xfId="0" applyNumberFormat="1" applyFont="1" applyBorder="1">
      <alignment vertical="top"/>
    </xf>
    <xf numFmtId="49" fontId="2" fillId="0" borderId="0" xfId="3" applyNumberFormat="1" applyBorder="1" applyAlignment="1">
      <alignment vertical="center"/>
    </xf>
    <xf numFmtId="49" fontId="42" fillId="0" borderId="0" xfId="3" applyNumberFormat="1" applyFont="1" applyBorder="1">
      <alignment horizontal="left" vertical="center"/>
    </xf>
    <xf numFmtId="49" fontId="24" fillId="5" borderId="0" xfId="1" applyNumberFormat="1" applyFill="1" applyBorder="1">
      <alignment vertical="top"/>
    </xf>
    <xf numFmtId="49" fontId="20" fillId="0" borderId="0" xfId="0" applyNumberFormat="1" applyFont="1" applyFill="1" applyBorder="1" applyAlignment="1">
      <alignment horizontal="left" vertical="center"/>
    </xf>
    <xf numFmtId="49" fontId="3" fillId="0" borderId="7" xfId="0" applyNumberFormat="1" applyFont="1" applyFill="1" applyBorder="1" applyAlignment="1">
      <alignment vertical="center"/>
    </xf>
    <xf numFmtId="49" fontId="0" fillId="2" borderId="0" xfId="0" applyNumberFormat="1" applyFill="1" applyBorder="1">
      <alignment vertical="top"/>
    </xf>
    <xf numFmtId="49" fontId="3" fillId="2" borderId="0" xfId="0" applyNumberFormat="1" applyFont="1" applyFill="1" applyBorder="1" applyAlignment="1">
      <alignment horizontal="left" vertical="center" wrapText="1"/>
    </xf>
    <xf numFmtId="49" fontId="1" fillId="5" borderId="0" xfId="0" applyNumberFormat="1" applyFont="1" applyFill="1" applyBorder="1">
      <alignment vertical="top"/>
    </xf>
    <xf numFmtId="49" fontId="21" fillId="0" borderId="0" xfId="0" applyNumberFormat="1" applyFont="1" applyFill="1" applyBorder="1" applyAlignment="1">
      <alignment horizontal="left" vertical="center"/>
    </xf>
    <xf numFmtId="0" fontId="0" fillId="2" borderId="8" xfId="0" applyFill="1" applyBorder="1">
      <alignment vertical="top"/>
    </xf>
    <xf numFmtId="0" fontId="43" fillId="2" borderId="0" xfId="0" applyFont="1" applyFill="1" applyBorder="1">
      <alignment vertical="top"/>
    </xf>
    <xf numFmtId="49" fontId="0" fillId="2" borderId="8" xfId="0" quotePrefix="1" applyNumberFormat="1" applyFill="1" applyBorder="1" applyAlignment="1" applyProtection="1">
      <alignment horizontal="left" vertical="top"/>
      <protection locked="0"/>
    </xf>
    <xf numFmtId="49" fontId="0" fillId="2" borderId="8" xfId="0" applyNumberFormat="1" applyFill="1" applyBorder="1" applyAlignment="1" applyProtection="1">
      <alignment horizontal="left" vertical="top"/>
      <protection locked="0"/>
    </xf>
    <xf numFmtId="0" fontId="0" fillId="2" borderId="8" xfId="0" applyFill="1" applyBorder="1" applyAlignment="1" applyProtection="1">
      <alignment horizontal="left" vertical="top"/>
      <protection locked="0"/>
    </xf>
    <xf numFmtId="49" fontId="0" fillId="2" borderId="8" xfId="0" quotePrefix="1" applyNumberFormat="1" applyFill="1" applyBorder="1" applyProtection="1">
      <alignment vertical="top"/>
      <protection locked="0"/>
    </xf>
    <xf numFmtId="0" fontId="45" fillId="2" borderId="0" xfId="0" applyFont="1" applyFill="1" applyBorder="1">
      <alignment vertical="top"/>
    </xf>
    <xf numFmtId="3" fontId="45" fillId="2" borderId="0" xfId="0" applyNumberFormat="1" applyFont="1" applyFill="1" applyBorder="1" applyAlignment="1">
      <alignment horizontal="center" vertical="top"/>
    </xf>
    <xf numFmtId="0" fontId="0" fillId="0" borderId="0" xfId="0" applyFill="1" applyBorder="1" applyAlignment="1">
      <alignment horizontal="right" vertical="top"/>
    </xf>
    <xf numFmtId="15" fontId="0" fillId="0" borderId="0" xfId="0" applyNumberFormat="1" applyFill="1" applyBorder="1">
      <alignment vertical="top"/>
    </xf>
    <xf numFmtId="0" fontId="0" fillId="0" borderId="0" xfId="0" applyFill="1" applyBorder="1" applyAlignment="1">
      <alignment vertical="top"/>
    </xf>
    <xf numFmtId="168" fontId="44" fillId="0" borderId="0" xfId="0" applyNumberFormat="1" applyFont="1" applyFill="1" applyAlignment="1">
      <alignment horizontal="left" vertical="center"/>
    </xf>
    <xf numFmtId="0" fontId="0" fillId="0" borderId="0" xfId="0" applyFill="1" applyBorder="1" applyAlignment="1">
      <alignment horizontal="left" vertical="top"/>
    </xf>
    <xf numFmtId="0" fontId="47" fillId="2" borderId="0" xfId="0" applyFont="1" applyFill="1" applyBorder="1">
      <alignment vertical="top"/>
    </xf>
    <xf numFmtId="0" fontId="47" fillId="2" borderId="0" xfId="0" applyFont="1" applyFill="1" applyBorder="1" applyAlignment="1">
      <alignment horizontal="right" vertical="top"/>
    </xf>
    <xf numFmtId="15" fontId="47" fillId="2" borderId="0" xfId="0" applyNumberFormat="1" applyFont="1" applyFill="1" applyBorder="1">
      <alignment vertical="top"/>
    </xf>
    <xf numFmtId="3" fontId="47" fillId="2" borderId="0" xfId="0" applyNumberFormat="1" applyFont="1" applyFill="1" applyBorder="1">
      <alignment vertical="top"/>
    </xf>
    <xf numFmtId="0" fontId="47" fillId="2" borderId="0" xfId="0" applyFont="1" applyFill="1" applyBorder="1" applyAlignment="1">
      <alignment vertical="top"/>
    </xf>
    <xf numFmtId="168" fontId="48" fillId="0" borderId="0" xfId="0" applyNumberFormat="1" applyFont="1" applyAlignment="1">
      <alignment horizontal="left" vertical="center"/>
    </xf>
    <xf numFmtId="0" fontId="47" fillId="2" borderId="0" xfId="0" applyFont="1" applyFill="1" applyBorder="1" applyAlignment="1">
      <alignment horizontal="left" vertical="top"/>
    </xf>
    <xf numFmtId="0" fontId="47" fillId="0" borderId="0" xfId="0" applyFont="1" applyFill="1" applyBorder="1" applyAlignment="1">
      <alignment horizontal="right" vertical="top"/>
    </xf>
    <xf numFmtId="0" fontId="47" fillId="0" borderId="0" xfId="0" applyFont="1" applyFill="1" applyBorder="1">
      <alignment vertical="top"/>
    </xf>
    <xf numFmtId="15" fontId="47" fillId="0" borderId="0" xfId="0" applyNumberFormat="1" applyFont="1" applyFill="1" applyBorder="1">
      <alignment vertical="top"/>
    </xf>
    <xf numFmtId="3" fontId="47" fillId="0" borderId="0" xfId="0" applyNumberFormat="1" applyFont="1" applyFill="1" applyBorder="1">
      <alignment vertical="top"/>
    </xf>
    <xf numFmtId="0" fontId="47" fillId="0" borderId="0" xfId="0" applyFont="1" applyFill="1" applyBorder="1" applyAlignment="1">
      <alignment vertical="top"/>
    </xf>
    <xf numFmtId="168" fontId="48" fillId="0" borderId="0" xfId="0" applyNumberFormat="1" applyFont="1" applyFill="1" applyAlignment="1">
      <alignment horizontal="left" vertical="center"/>
    </xf>
    <xf numFmtId="0" fontId="47" fillId="0" borderId="0" xfId="0" applyFont="1" applyFill="1" applyBorder="1" applyAlignment="1">
      <alignment horizontal="left" vertical="top"/>
    </xf>
    <xf numFmtId="3" fontId="47" fillId="0" borderId="0" xfId="0" applyNumberFormat="1" applyFont="1" applyFill="1" applyBorder="1" applyAlignment="1">
      <alignment horizontal="right" vertical="top"/>
    </xf>
    <xf numFmtId="0" fontId="24" fillId="5" borderId="0" xfId="1" applyFill="1" applyBorder="1" applyProtection="1">
      <alignment vertical="top"/>
      <protection locked="0"/>
    </xf>
    <xf numFmtId="169" fontId="0" fillId="0" borderId="0" xfId="0" applyNumberFormat="1" applyFill="1" applyBorder="1">
      <alignment vertical="top"/>
    </xf>
    <xf numFmtId="49" fontId="47" fillId="0" borderId="0" xfId="0" applyNumberFormat="1" applyFont="1" applyFill="1" applyBorder="1">
      <alignment vertical="top"/>
    </xf>
    <xf numFmtId="2" fontId="47" fillId="0" borderId="0" xfId="0" applyNumberFormat="1" applyFont="1" applyFill="1" applyBorder="1">
      <alignment vertical="top"/>
    </xf>
    <xf numFmtId="1" fontId="47" fillId="0" borderId="0" xfId="0" applyNumberFormat="1" applyFont="1" applyFill="1" applyBorder="1">
      <alignment vertical="top"/>
    </xf>
    <xf numFmtId="3" fontId="47" fillId="0" borderId="0" xfId="0" applyNumberFormat="1" applyFont="1" applyFill="1" applyBorder="1" applyAlignment="1">
      <alignment vertical="top"/>
    </xf>
    <xf numFmtId="0" fontId="49" fillId="6" borderId="0" xfId="0" applyFont="1" applyFill="1" applyBorder="1" applyProtection="1">
      <alignment vertical="top"/>
      <protection hidden="1"/>
    </xf>
    <xf numFmtId="0" fontId="49" fillId="6" borderId="0" xfId="0" applyFont="1" applyFill="1" applyBorder="1" applyAlignment="1" applyProtection="1">
      <alignment horizontal="right" vertical="top"/>
      <protection hidden="1"/>
    </xf>
    <xf numFmtId="0" fontId="0" fillId="2" borderId="0" xfId="0" applyFill="1" applyBorder="1" applyProtection="1">
      <alignment vertical="top"/>
      <protection hidden="1"/>
    </xf>
    <xf numFmtId="3" fontId="0" fillId="2" borderId="0" xfId="0" applyNumberFormat="1" applyFill="1" applyBorder="1" applyProtection="1">
      <alignment vertical="top"/>
      <protection hidden="1"/>
    </xf>
    <xf numFmtId="0" fontId="0" fillId="2" borderId="9" xfId="0" applyFill="1" applyBorder="1" applyProtection="1">
      <alignment vertical="top"/>
      <protection hidden="1"/>
    </xf>
    <xf numFmtId="3" fontId="0" fillId="2" borderId="9" xfId="0" applyNumberFormat="1" applyFill="1" applyBorder="1" applyProtection="1">
      <alignment vertical="top"/>
      <protection hidden="1"/>
    </xf>
    <xf numFmtId="0" fontId="46" fillId="2" borderId="0" xfId="0" applyFont="1" applyFill="1" applyBorder="1" applyProtection="1">
      <alignment vertical="top"/>
      <protection hidden="1"/>
    </xf>
    <xf numFmtId="49" fontId="0" fillId="0" borderId="0" xfId="0" applyNumberFormat="1" applyFont="1" applyFill="1" applyAlignment="1">
      <alignment vertical="center"/>
    </xf>
    <xf numFmtId="2" fontId="47" fillId="0" borderId="0" xfId="0" applyNumberFormat="1" applyFont="1" applyFill="1" applyBorder="1" applyAlignment="1">
      <alignment horizontal="left" vertical="top"/>
    </xf>
    <xf numFmtId="168" fontId="48" fillId="0" borderId="0" xfId="0" applyNumberFormat="1" applyFont="1" applyFill="1" applyAlignment="1">
      <alignment horizontal="right" vertical="center"/>
    </xf>
    <xf numFmtId="0" fontId="35" fillId="0" borderId="0" xfId="0" applyFont="1" applyFill="1" applyBorder="1">
      <alignment vertical="top"/>
    </xf>
    <xf numFmtId="0" fontId="35" fillId="0" borderId="0" xfId="0" applyFont="1" applyFill="1" applyBorder="1" applyAlignment="1">
      <alignment horizontal="right" vertical="top"/>
    </xf>
    <xf numFmtId="3" fontId="35" fillId="0" borderId="0" xfId="0" applyNumberFormat="1" applyFont="1" applyFill="1" applyBorder="1">
      <alignment vertical="top"/>
    </xf>
    <xf numFmtId="0" fontId="35" fillId="0" borderId="0" xfId="0" applyFont="1" applyFill="1" applyBorder="1" applyAlignment="1">
      <alignment vertical="top"/>
    </xf>
    <xf numFmtId="168" fontId="11" fillId="0" borderId="0" xfId="0" applyNumberFormat="1" applyFont="1" applyFill="1" applyAlignment="1">
      <alignment horizontal="left" vertical="center"/>
    </xf>
    <xf numFmtId="0" fontId="35" fillId="0" borderId="0" xfId="0" applyFont="1" applyFill="1" applyBorder="1" applyAlignment="1">
      <alignment horizontal="left" vertical="top"/>
    </xf>
    <xf numFmtId="15" fontId="35" fillId="0" borderId="0" xfId="0" applyNumberFormat="1" applyFont="1" applyFill="1" applyBorder="1">
      <alignment vertical="top"/>
    </xf>
    <xf numFmtId="168" fontId="1" fillId="2" borderId="0" xfId="0" applyNumberFormat="1" applyFont="1" applyFill="1" applyBorder="1" applyAlignment="1">
      <alignment horizontal="left" vertical="center"/>
    </xf>
    <xf numFmtId="168" fontId="4" fillId="5" borderId="0" xfId="0" applyNumberFormat="1" applyFont="1" applyFill="1" applyBorder="1" applyAlignment="1">
      <alignment horizontal="left"/>
    </xf>
    <xf numFmtId="168" fontId="15" fillId="0" borderId="0" xfId="0" applyNumberFormat="1" applyFont="1" applyFill="1" applyBorder="1" applyAlignment="1">
      <alignment horizontal="left" vertical="center"/>
    </xf>
    <xf numFmtId="168" fontId="1" fillId="0" borderId="0" xfId="0" applyNumberFormat="1" applyFont="1" applyBorder="1" applyAlignment="1">
      <alignment horizontal="left" vertical="top"/>
    </xf>
    <xf numFmtId="168" fontId="0" fillId="2" borderId="0" xfId="0" applyNumberFormat="1" applyFill="1" applyBorder="1" applyAlignment="1">
      <alignment horizontal="left" vertical="top"/>
    </xf>
    <xf numFmtId="168" fontId="3" fillId="0" borderId="7" xfId="0" applyNumberFormat="1" applyFont="1" applyFill="1" applyBorder="1" applyAlignment="1">
      <alignment horizontal="left" vertical="center"/>
    </xf>
    <xf numFmtId="0" fontId="50" fillId="2" borderId="0" xfId="0" applyFont="1" applyFill="1" applyBorder="1" applyProtection="1">
      <alignment vertical="top"/>
      <protection hidden="1"/>
    </xf>
    <xf numFmtId="3" fontId="47" fillId="7" borderId="0" xfId="0" applyNumberFormat="1" applyFont="1" applyFill="1" applyBorder="1" applyAlignment="1">
      <alignment horizontal="right" vertical="top"/>
    </xf>
    <xf numFmtId="1" fontId="47" fillId="7" borderId="0" xfId="0" applyNumberFormat="1" applyFont="1" applyFill="1" applyBorder="1">
      <alignment vertical="top"/>
    </xf>
    <xf numFmtId="0" fontId="26" fillId="0" borderId="0" xfId="24"/>
    <xf numFmtId="0" fontId="1" fillId="0" borderId="0" xfId="24" applyFont="1"/>
    <xf numFmtId="0" fontId="51" fillId="0" borderId="0" xfId="24" applyFont="1" applyAlignment="1">
      <alignment horizontal="left" vertical="center"/>
    </xf>
    <xf numFmtId="0" fontId="51" fillId="2" borderId="0" xfId="24" applyFont="1" applyFill="1" applyAlignment="1">
      <alignment horizontal="left" vertical="center"/>
    </xf>
    <xf numFmtId="0" fontId="1" fillId="2" borderId="0" xfId="24" applyFont="1" applyFill="1" applyAlignment="1">
      <alignment horizontal="left" vertical="center"/>
    </xf>
    <xf numFmtId="0" fontId="2" fillId="0" borderId="0" xfId="25">
      <alignment horizontal="left" vertical="center"/>
    </xf>
    <xf numFmtId="0" fontId="3" fillId="2" borderId="0" xfId="24" applyFont="1" applyFill="1" applyAlignment="1">
      <alignment horizontal="left" vertical="center" wrapText="1"/>
    </xf>
    <xf numFmtId="0" fontId="52" fillId="5" borderId="0" xfId="26" applyFont="1" applyFill="1" applyAlignment="1">
      <alignment horizontal="left" wrapText="1"/>
    </xf>
    <xf numFmtId="0" fontId="1" fillId="5" borderId="0" xfId="24" applyFont="1" applyFill="1"/>
    <xf numFmtId="0" fontId="4" fillId="5" borderId="0" xfId="24" applyFont="1" applyFill="1" applyAlignment="1">
      <alignment horizontal="left"/>
    </xf>
    <xf numFmtId="0" fontId="20" fillId="2" borderId="0" xfId="24" applyFont="1" applyFill="1" applyAlignment="1">
      <alignment horizontal="center" vertical="center"/>
    </xf>
    <xf numFmtId="0" fontId="20" fillId="2" borderId="0" xfId="24" applyFont="1" applyFill="1" applyAlignment="1">
      <alignment horizontal="left" vertical="center"/>
    </xf>
    <xf numFmtId="0" fontId="21" fillId="2" borderId="0" xfId="24" applyFont="1" applyFill="1" applyAlignment="1">
      <alignment horizontal="left" vertical="center"/>
    </xf>
    <xf numFmtId="0" fontId="15" fillId="2" borderId="0" xfId="24" applyFont="1" applyFill="1" applyAlignment="1">
      <alignment horizontal="left" vertical="center"/>
    </xf>
    <xf numFmtId="0" fontId="12" fillId="2" borderId="0" xfId="24" applyFont="1" applyFill="1" applyAlignment="1">
      <alignment vertical="center"/>
    </xf>
    <xf numFmtId="0" fontId="22" fillId="0" borderId="0" xfId="24" applyFont="1" applyAlignment="1">
      <alignment horizontal="left" vertical="center"/>
    </xf>
    <xf numFmtId="0" fontId="15" fillId="0" borderId="0" xfId="24" applyFont="1" applyAlignment="1">
      <alignment horizontal="left" vertical="center"/>
    </xf>
    <xf numFmtId="0" fontId="3" fillId="2" borderId="0" xfId="24" applyFont="1" applyFill="1"/>
    <xf numFmtId="0" fontId="53" fillId="2" borderId="0" xfId="24" applyFont="1" applyFill="1"/>
    <xf numFmtId="0" fontId="53" fillId="0" borderId="0" xfId="24" applyFont="1"/>
    <xf numFmtId="0" fontId="12" fillId="2" borderId="0" xfId="24" applyFont="1" applyFill="1"/>
    <xf numFmtId="0" fontId="39" fillId="0" borderId="7" xfId="27" applyBorder="1" applyAlignment="1">
      <alignment horizontal="left" vertical="center"/>
    </xf>
    <xf numFmtId="0" fontId="39" fillId="0" borderId="10" xfId="27" applyBorder="1" applyAlignment="1">
      <alignment horizontal="left" vertical="center"/>
    </xf>
    <xf numFmtId="0" fontId="3" fillId="2" borderId="10" xfId="24" applyFont="1" applyFill="1" applyBorder="1" applyAlignment="1">
      <alignment horizontal="left"/>
    </xf>
    <xf numFmtId="0" fontId="53" fillId="2" borderId="10" xfId="24" applyFont="1" applyFill="1" applyBorder="1"/>
    <xf numFmtId="0" fontId="53" fillId="0" borderId="10" xfId="24" applyFont="1" applyBorder="1"/>
    <xf numFmtId="0" fontId="12" fillId="2" borderId="10" xfId="24" applyFont="1" applyFill="1" applyBorder="1"/>
    <xf numFmtId="0" fontId="37" fillId="0" borderId="0" xfId="28" applyAlignment="1">
      <alignment wrapText="1"/>
    </xf>
    <xf numFmtId="0" fontId="12" fillId="0" borderId="0" xfId="24" applyFont="1" applyAlignment="1">
      <alignment vertical="center"/>
    </xf>
    <xf numFmtId="0" fontId="26" fillId="2" borderId="0" xfId="24" applyFill="1"/>
    <xf numFmtId="0" fontId="37" fillId="0" borderId="0" xfId="29">
      <alignment horizontal="left"/>
    </xf>
    <xf numFmtId="0" fontId="40" fillId="0" borderId="0" xfId="30">
      <alignment horizontal="left"/>
    </xf>
    <xf numFmtId="0" fontId="3" fillId="2" borderId="0" xfId="24" applyFont="1" applyFill="1" applyAlignment="1">
      <alignment horizontal="left"/>
    </xf>
    <xf numFmtId="49" fontId="37" fillId="0" borderId="0" xfId="29" applyNumberFormat="1">
      <alignment horizontal="left"/>
    </xf>
    <xf numFmtId="49" fontId="40" fillId="0" borderId="0" xfId="30" applyNumberFormat="1">
      <alignment horizontal="left"/>
    </xf>
    <xf numFmtId="0" fontId="12" fillId="2" borderId="0" xfId="24" applyFont="1" applyFill="1" applyAlignment="1">
      <alignment horizontal="right" vertical="center"/>
    </xf>
    <xf numFmtId="0" fontId="39" fillId="0" borderId="7" xfId="27" applyBorder="1" applyAlignment="1">
      <alignment horizontal="right" vertical="center"/>
    </xf>
    <xf numFmtId="0" fontId="3" fillId="2" borderId="7" xfId="24" applyFont="1" applyFill="1" applyBorder="1" applyAlignment="1">
      <alignment horizontal="right"/>
    </xf>
    <xf numFmtId="0" fontId="53" fillId="2" borderId="7" xfId="24" applyFont="1" applyFill="1" applyBorder="1" applyAlignment="1">
      <alignment horizontal="right"/>
    </xf>
    <xf numFmtId="0" fontId="53" fillId="0" borderId="7" xfId="24" applyFont="1" applyBorder="1" applyAlignment="1">
      <alignment horizontal="right"/>
    </xf>
    <xf numFmtId="0" fontId="12" fillId="2" borderId="7" xfId="24" applyFont="1" applyFill="1" applyBorder="1" applyAlignment="1">
      <alignment horizontal="right"/>
    </xf>
    <xf numFmtId="0" fontId="37" fillId="0" borderId="0" xfId="28" applyFill="1" applyAlignment="1">
      <alignment wrapText="1"/>
    </xf>
    <xf numFmtId="0" fontId="3" fillId="2" borderId="0" xfId="24" applyFont="1" applyFill="1" applyAlignment="1">
      <alignment horizontal="right"/>
    </xf>
    <xf numFmtId="169" fontId="11" fillId="2" borderId="0" xfId="24" applyNumberFormat="1" applyFont="1" applyFill="1" applyAlignment="1">
      <alignment horizontal="right"/>
    </xf>
    <xf numFmtId="0" fontId="1" fillId="0" borderId="0" xfId="24" applyFont="1" applyAlignment="1">
      <alignment horizontal="right"/>
    </xf>
    <xf numFmtId="0" fontId="26" fillId="0" borderId="0" xfId="24" applyAlignment="1">
      <alignment horizontal="right"/>
    </xf>
    <xf numFmtId="0" fontId="1" fillId="2" borderId="0" xfId="24" applyFont="1" applyFill="1" applyAlignment="1">
      <alignment horizontal="right" vertical="center"/>
    </xf>
    <xf numFmtId="0" fontId="4" fillId="5" borderId="0" xfId="24" applyFont="1" applyFill="1" applyAlignment="1">
      <alignment horizontal="right"/>
    </xf>
    <xf numFmtId="0" fontId="15" fillId="2" borderId="0" xfId="24" applyFont="1" applyFill="1" applyAlignment="1">
      <alignment horizontal="right" vertical="center"/>
    </xf>
    <xf numFmtId="0" fontId="53" fillId="2" borderId="0" xfId="24" applyFont="1" applyFill="1" applyAlignment="1">
      <alignment horizontal="right"/>
    </xf>
    <xf numFmtId="0" fontId="53" fillId="0" borderId="0" xfId="24" applyFont="1" applyAlignment="1">
      <alignment horizontal="right"/>
    </xf>
    <xf numFmtId="0" fontId="3" fillId="2" borderId="10" xfId="24" applyFont="1" applyFill="1" applyBorder="1" applyAlignment="1">
      <alignment horizontal="right"/>
    </xf>
    <xf numFmtId="0" fontId="53" fillId="2" borderId="10" xfId="24" applyFont="1" applyFill="1" applyBorder="1" applyAlignment="1">
      <alignment horizontal="right"/>
    </xf>
    <xf numFmtId="0" fontId="53" fillId="0" borderId="10" xfId="24" applyFont="1" applyBorder="1" applyAlignment="1">
      <alignment horizontal="right"/>
    </xf>
    <xf numFmtId="0" fontId="26" fillId="2" borderId="0" xfId="24" applyFill="1" applyAlignment="1">
      <alignment horizontal="right"/>
    </xf>
    <xf numFmtId="0" fontId="12" fillId="0" borderId="0" xfId="24" applyFont="1" applyFill="1" applyAlignment="1">
      <alignment vertical="center"/>
    </xf>
    <xf numFmtId="0" fontId="12" fillId="0" borderId="0" xfId="24" applyFont="1" applyFill="1"/>
    <xf numFmtId="170" fontId="11" fillId="0" borderId="0" xfId="24" applyNumberFormat="1" applyFont="1" applyFill="1" applyAlignment="1">
      <alignment horizontal="right"/>
    </xf>
    <xf numFmtId="170" fontId="11" fillId="2" borderId="0" xfId="24" applyNumberFormat="1" applyFont="1" applyFill="1" applyAlignment="1">
      <alignment horizontal="right"/>
    </xf>
    <xf numFmtId="170" fontId="26" fillId="2" borderId="0" xfId="24" applyNumberFormat="1" applyFill="1" applyAlignment="1">
      <alignment horizontal="right"/>
    </xf>
    <xf numFmtId="170" fontId="26" fillId="2" borderId="0" xfId="24" applyNumberFormat="1" applyFill="1"/>
    <xf numFmtId="0" fontId="11" fillId="0" borderId="0" xfId="0" applyFont="1" applyFill="1">
      <alignment vertical="top"/>
    </xf>
    <xf numFmtId="17" fontId="0" fillId="0" borderId="0" xfId="0" applyNumberFormat="1" applyFont="1" applyFill="1">
      <alignment vertical="top"/>
    </xf>
    <xf numFmtId="0" fontId="12" fillId="0" borderId="0" xfId="0" applyFont="1" applyFill="1">
      <alignment vertical="top"/>
    </xf>
    <xf numFmtId="0" fontId="4" fillId="0" borderId="0" xfId="24" applyFont="1" applyFill="1" applyAlignment="1">
      <alignment horizontal="left"/>
    </xf>
    <xf numFmtId="0" fontId="23" fillId="3" borderId="0" xfId="0" applyFont="1" applyFill="1" applyAlignment="1">
      <alignment horizontal="left" vertical="center" wrapText="1"/>
    </xf>
    <xf numFmtId="164" fontId="13" fillId="0" borderId="0" xfId="0" applyNumberFormat="1" applyFont="1" applyAlignment="1">
      <alignment horizontal="left" vertical="top" wrapText="1"/>
    </xf>
    <xf numFmtId="0" fontId="8" fillId="0" borderId="0" xfId="0" applyFont="1" applyAlignment="1">
      <alignment horizontal="left" wrapText="1" indent="1"/>
    </xf>
    <xf numFmtId="0" fontId="26" fillId="0" borderId="0" xfId="0" applyFont="1" applyAlignment="1">
      <alignment horizontal="left" vertical="center" wrapText="1"/>
    </xf>
    <xf numFmtId="0" fontId="11" fillId="0" borderId="0" xfId="0" applyFont="1" applyAlignment="1">
      <alignment horizontal="left" vertical="center" wrapText="1"/>
    </xf>
    <xf numFmtId="0" fontId="1" fillId="0" borderId="0" xfId="0" applyFont="1" applyAlignment="1">
      <alignment horizontal="left" vertical="center" wrapText="1"/>
    </xf>
    <xf numFmtId="3" fontId="15" fillId="0" borderId="7" xfId="14" applyNumberFormat="1" applyFont="1" applyBorder="1" applyAlignment="1">
      <alignment horizontal="right"/>
    </xf>
    <xf numFmtId="3" fontId="0" fillId="0" borderId="7" xfId="0" applyNumberFormat="1" applyBorder="1" applyAlignment="1">
      <alignment horizontal="right"/>
    </xf>
    <xf numFmtId="3" fontId="15" fillId="0" borderId="0" xfId="13" applyNumberFormat="1" applyFont="1" applyAlignment="1">
      <alignment horizontal="right" vertical="center"/>
    </xf>
    <xf numFmtId="3" fontId="33" fillId="0" borderId="0" xfId="0" applyNumberFormat="1" applyFont="1" applyAlignment="1">
      <alignment horizontal="right" vertical="center"/>
    </xf>
    <xf numFmtId="3" fontId="33" fillId="0" borderId="0" xfId="0" applyNumberFormat="1" applyFont="1" applyAlignment="1">
      <alignment horizontal="right"/>
    </xf>
    <xf numFmtId="3" fontId="15" fillId="0" borderId="0" xfId="23" applyNumberFormat="1" applyFont="1" applyAlignment="1">
      <alignment horizontal="right" vertical="top"/>
    </xf>
    <xf numFmtId="3" fontId="33" fillId="0" borderId="0" xfId="0" applyNumberFormat="1" applyFont="1" applyAlignment="1">
      <alignment horizontal="right" vertical="top"/>
    </xf>
    <xf numFmtId="0" fontId="15" fillId="0" borderId="0" xfId="23" applyFont="1" applyAlignment="1">
      <alignment horizontal="right" vertical="top"/>
    </xf>
    <xf numFmtId="0" fontId="33" fillId="0" borderId="0" xfId="0" applyFont="1" applyAlignment="1">
      <alignment horizontal="right" vertical="top"/>
    </xf>
    <xf numFmtId="0" fontId="15" fillId="0" borderId="7" xfId="14" applyFont="1" applyBorder="1" applyAlignment="1">
      <alignment horizontal="right"/>
    </xf>
    <xf numFmtId="0" fontId="0" fillId="0" borderId="7" xfId="0" applyBorder="1" applyAlignment="1">
      <alignment horizontal="right"/>
    </xf>
    <xf numFmtId="165" fontId="15" fillId="0" borderId="0" xfId="13" applyNumberFormat="1" applyFont="1" applyAlignment="1">
      <alignment horizontal="right" vertical="center"/>
    </xf>
    <xf numFmtId="0" fontId="33" fillId="0" borderId="0" xfId="0" applyFont="1" applyAlignment="1">
      <alignment horizontal="right" vertical="center"/>
    </xf>
    <xf numFmtId="0" fontId="15" fillId="0" borderId="0" xfId="13" applyFont="1" applyAlignment="1">
      <alignment horizontal="right" vertical="center"/>
    </xf>
    <xf numFmtId="0" fontId="33" fillId="0" borderId="0" xfId="0" applyFont="1" applyAlignment="1">
      <alignment horizontal="right"/>
    </xf>
    <xf numFmtId="166" fontId="15" fillId="0" borderId="7" xfId="14" applyNumberFormat="1" applyFont="1" applyBorder="1" applyAlignment="1">
      <alignment horizontal="right"/>
    </xf>
    <xf numFmtId="0" fontId="0" fillId="2" borderId="0" xfId="0" applyNumberFormat="1" applyFill="1" applyBorder="1">
      <alignment vertical="top"/>
    </xf>
    <xf numFmtId="0" fontId="0" fillId="0" borderId="0" xfId="0" applyNumberFormat="1" applyFill="1" applyBorder="1">
      <alignment vertical="top"/>
    </xf>
  </cellXfs>
  <cellStyles count="31">
    <cellStyle name="Followed Hyperlink" xfId="4" builtinId="9" customBuiltin="1"/>
    <cellStyle name="Heading 1" xfId="7" builtinId="16" hidden="1"/>
    <cellStyle name="Heading 2" xfId="8" builtinId="17" hidden="1"/>
    <cellStyle name="Heading 3" xfId="9" builtinId="18" hidden="1"/>
    <cellStyle name="Heading 4" xfId="10" builtinId="19" hidden="1"/>
    <cellStyle name="Hyperlink" xfId="1" builtinId="8" customBuiltin="1"/>
    <cellStyle name="Hyperlink 2" xfId="26" xr:uid="{E79DEB39-5B5C-4D39-B732-ACF4EA4C3F91}"/>
    <cellStyle name="Normal" xfId="0" builtinId="0" customBuiltin="1"/>
    <cellStyle name="Normal 2" xfId="23" xr:uid="{FBFE9D1F-E71A-424F-9D07-C57610859F72}"/>
    <cellStyle name="Normal 3" xfId="24" xr:uid="{F7983413-781A-459A-A3A5-B0E7194AD0A7}"/>
    <cellStyle name="Percent" xfId="5" builtinId="5"/>
    <cellStyle name="phx-col-head" xfId="13" xr:uid="{4E931559-DC9A-417F-87F2-7BC8FFA2AF5E}"/>
    <cellStyle name="phx-col-head-last" xfId="14" xr:uid="{C51220E4-EC89-4071-8C60-DC4BC08BC13D}"/>
    <cellStyle name="phx-col-head-last 2" xfId="27" xr:uid="{48B4E208-6A81-4BD9-BF20-256A6C3DA9D4}"/>
    <cellStyle name="phx-header" xfId="3" xr:uid="{9348B935-78F5-4307-B20D-69EDD4F5A41F}"/>
    <cellStyle name="phx-header 2" xfId="25" xr:uid="{0DAB4800-6E65-4D6A-88F0-D375D71C6E7A}"/>
    <cellStyle name="phx-HL-cell" xfId="20" xr:uid="{FD3F5A9F-D333-412E-BA07-B02AA75E2285}"/>
    <cellStyle name="phx-HL-row" xfId="15" xr:uid="{E144A7FE-91E5-4E48-8806-20427AD438CA}"/>
    <cellStyle name="phx-level1" xfId="16" xr:uid="{18BEB298-CD7D-485A-B1FD-D74369677860}"/>
    <cellStyle name="phx-level1 2" xfId="28" xr:uid="{F921CA76-1AE9-45B2-A10B-6D8808D65DE9}"/>
    <cellStyle name="phx-level2" xfId="17" xr:uid="{9F18609F-2712-4BA6-8E4D-9336827A0511}"/>
    <cellStyle name="phx-level3" xfId="18" xr:uid="{4E14E794-7A08-47C6-AD03-A0150BD45B02}"/>
    <cellStyle name="phx-level4" xfId="19" xr:uid="{F0DCADA7-799C-4C1E-A148-FEAFD989D684}"/>
    <cellStyle name="phx-note" xfId="22" xr:uid="{6849D72D-D81B-4EC1-A7CB-2651D32C7255}"/>
    <cellStyle name="phx-note 2" xfId="29" xr:uid="{2FA0019C-EA31-4DB0-BFF8-D5987D5811BD}"/>
    <cellStyle name="phx-source" xfId="2" xr:uid="{C3CFDC1C-463F-4465-85CC-6CE44015EE40}"/>
    <cellStyle name="phx-source 2" xfId="30" xr:uid="{66DE87CF-B50C-439A-9CF4-D0613BB627CF}"/>
    <cellStyle name="phx-subhead" xfId="12" xr:uid="{BA2619D6-E369-4BA9-88DC-D27056E7E8D6}"/>
    <cellStyle name="phx-total-row" xfId="21" xr:uid="{54AB969B-89CB-43EB-AF19-482EA94ABB29}"/>
    <cellStyle name="Title" xfId="6" builtinId="15" hidden="1"/>
    <cellStyle name="Total" xfId="11" builtinId="25" hidden="1"/>
  </cellStyles>
  <dxfs count="11">
    <dxf>
      <font>
        <color rgb="FFEE2F53"/>
      </font>
    </dxf>
    <dxf>
      <font>
        <color rgb="FFEE2F53"/>
      </font>
    </dxf>
    <dxf>
      <font>
        <color rgb="FFEE2F53"/>
      </font>
    </dxf>
    <dxf>
      <font>
        <color rgb="FFEE2F53"/>
      </font>
    </dxf>
    <dxf>
      <font>
        <color rgb="FFEE2F53"/>
      </font>
    </dxf>
    <dxf>
      <font>
        <color rgb="FFEE2F53"/>
      </font>
    </dxf>
    <dxf>
      <font>
        <color rgb="FFEE2F53"/>
      </font>
    </dxf>
    <dxf>
      <font>
        <color rgb="FFEE2F53"/>
      </font>
    </dxf>
    <dxf>
      <font>
        <color rgb="FFEE2F53"/>
      </font>
    </dxf>
    <dxf>
      <font>
        <color rgb="FFEE2F53"/>
      </font>
    </dxf>
    <dxf>
      <font>
        <color rgb="FFEE2F53"/>
      </font>
    </dxf>
  </dxfs>
  <tableStyles count="0" defaultTableStyle="TableStyleMedium2" defaultPivotStyle="PivotStyleMedium9"/>
  <colors>
    <mruColors>
      <color rgb="FFA6A6A6"/>
      <color rgb="FFB20023"/>
      <color rgb="FFAAB5DF"/>
      <color rgb="FFF1A649"/>
      <color rgb="FF006D89"/>
      <color rgb="FFD200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993812560950601E-2"/>
          <c:y val="0.23920333487725798"/>
          <c:w val="0.96273627096719983"/>
          <c:h val="0.71675154242083372"/>
        </c:manualLayout>
      </c:layout>
      <c:barChart>
        <c:barDir val="col"/>
        <c:grouping val="stacked"/>
        <c:varyColors val="0"/>
        <c:ser>
          <c:idx val="0"/>
          <c:order val="0"/>
          <c:tx>
            <c:strRef>
              <c:f>'Import shipments summary'!$S$2699</c:f>
              <c:strCache>
                <c:ptCount val="1"/>
                <c:pt idx="0">
                  <c:v>Russia</c:v>
                </c:pt>
              </c:strCache>
            </c:strRef>
          </c:tx>
          <c:spPr>
            <a:solidFill>
              <a:srgbClr val="006D89"/>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summary'!$S$2700:$S$2711</c:f>
              <c:numCache>
                <c:formatCode>#,##0</c:formatCode>
                <c:ptCount val="12"/>
                <c:pt idx="0">
                  <c:v>91.899999999999991</c:v>
                </c:pt>
                <c:pt idx="1">
                  <c:v>109.523</c:v>
                </c:pt>
                <c:pt idx="2">
                  <c:v>117.61</c:v>
                </c:pt>
                <c:pt idx="3">
                  <c:v>46.938000000000002</c:v>
                </c:pt>
                <c:pt idx="4">
                  <c:v>144.68600000000001</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59E-4502-A82C-457A1A8457AB}"/>
            </c:ext>
          </c:extLst>
        </c:ser>
        <c:ser>
          <c:idx val="1"/>
          <c:order val="1"/>
          <c:tx>
            <c:strRef>
              <c:f>'Import shipments summary'!$T$2699</c:f>
              <c:strCache>
                <c:ptCount val="1"/>
                <c:pt idx="0">
                  <c:v>Israel</c:v>
                </c:pt>
              </c:strCache>
            </c:strRef>
          </c:tx>
          <c:spPr>
            <a:solidFill>
              <a:srgbClr val="F1A649"/>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summary'!$T$2700:$T$2711</c:f>
              <c:numCache>
                <c:formatCode>#,##0</c:formatCode>
                <c:ptCount val="12"/>
                <c:pt idx="0">
                  <c:v>0</c:v>
                </c:pt>
                <c:pt idx="1">
                  <c:v>27.82</c:v>
                </c:pt>
                <c:pt idx="2">
                  <c:v>0</c:v>
                </c:pt>
                <c:pt idx="3">
                  <c:v>0</c:v>
                </c:pt>
                <c:pt idx="4">
                  <c:v>24.052</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659E-4502-A82C-457A1A8457AB}"/>
            </c:ext>
          </c:extLst>
        </c:ser>
        <c:ser>
          <c:idx val="2"/>
          <c:order val="2"/>
          <c:tx>
            <c:strRef>
              <c:f>'Import shipments summary'!$U$2699</c:f>
              <c:strCache>
                <c:ptCount val="1"/>
                <c:pt idx="0">
                  <c:v>Canada</c:v>
                </c:pt>
              </c:strCache>
            </c:strRef>
          </c:tx>
          <c:spPr>
            <a:solidFill>
              <a:srgbClr val="782080"/>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summary'!$U$2700:$U$2711</c:f>
              <c:numCache>
                <c:formatCode>#,##0</c:formatCode>
                <c:ptCount val="12"/>
                <c:pt idx="0">
                  <c:v>0</c:v>
                </c:pt>
                <c:pt idx="1">
                  <c:v>120.01900000000001</c:v>
                </c:pt>
                <c:pt idx="2">
                  <c:v>70.679000000000002</c:v>
                </c:pt>
                <c:pt idx="3">
                  <c:v>120.985</c:v>
                </c:pt>
                <c:pt idx="4">
                  <c:v>72.855000000000004</c:v>
                </c:pt>
                <c:pt idx="5">
                  <c:v>64.891999999999996</c:v>
                </c:pt>
                <c:pt idx="6">
                  <c:v>0</c:v>
                </c:pt>
                <c:pt idx="7">
                  <c:v>0</c:v>
                </c:pt>
                <c:pt idx="8">
                  <c:v>0</c:v>
                </c:pt>
                <c:pt idx="9">
                  <c:v>0</c:v>
                </c:pt>
                <c:pt idx="10">
                  <c:v>0</c:v>
                </c:pt>
                <c:pt idx="11">
                  <c:v>0</c:v>
                </c:pt>
              </c:numCache>
            </c:numRef>
          </c:val>
          <c:extLst>
            <c:ext xmlns:c16="http://schemas.microsoft.com/office/drawing/2014/chart" uri="{C3380CC4-5D6E-409C-BE32-E72D297353CC}">
              <c16:uniqueId val="{00000002-659E-4502-A82C-457A1A8457AB}"/>
            </c:ext>
          </c:extLst>
        </c:ser>
        <c:ser>
          <c:idx val="3"/>
          <c:order val="3"/>
          <c:tx>
            <c:strRef>
              <c:f>'Import shipments summary'!$V$2699</c:f>
              <c:strCache>
                <c:ptCount val="1"/>
                <c:pt idx="0">
                  <c:v>United States of America</c:v>
                </c:pt>
              </c:strCache>
            </c:strRef>
          </c:tx>
          <c:spPr>
            <a:solidFill>
              <a:srgbClr val="54BAA0"/>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summary'!$V$2700:$V$2711</c:f>
              <c:numCache>
                <c:formatCode>#,##0</c:formatCode>
                <c:ptCount val="12"/>
                <c:pt idx="0">
                  <c:v>0</c:v>
                </c:pt>
                <c:pt idx="1">
                  <c:v>35.985999999999997</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659E-4502-A82C-457A1A8457AB}"/>
            </c:ext>
          </c:extLst>
        </c:ser>
        <c:ser>
          <c:idx val="4"/>
          <c:order val="4"/>
          <c:tx>
            <c:strRef>
              <c:f>'Import shipments summary'!$W$2699</c:f>
              <c:strCache>
                <c:ptCount val="1"/>
                <c:pt idx="0">
                  <c:v>Germany</c:v>
                </c:pt>
              </c:strCache>
            </c:strRef>
          </c:tx>
          <c:spPr>
            <a:solidFill>
              <a:srgbClr val="B92051"/>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summary'!$W$2700:$W$2711</c:f>
              <c:numCache>
                <c:formatCode>#,##0</c:formatCode>
                <c:ptCount val="12"/>
                <c:pt idx="0">
                  <c:v>0</c:v>
                </c:pt>
                <c:pt idx="1">
                  <c:v>9.3030000000000008</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659E-4502-A82C-457A1A8457AB}"/>
            </c:ext>
          </c:extLst>
        </c:ser>
        <c:ser>
          <c:idx val="5"/>
          <c:order val="5"/>
          <c:tx>
            <c:strRef>
              <c:f>'Import shipments summary'!$X$2699</c:f>
              <c:strCache>
                <c:ptCount val="1"/>
                <c:pt idx="0">
                  <c:v>Estonia</c:v>
                </c:pt>
              </c:strCache>
            </c:strRef>
          </c:tx>
          <c:spPr>
            <a:solidFill>
              <a:srgbClr val="AAB5DF"/>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summary'!$X$2700:$X$2711</c:f>
              <c:numCache>
                <c:formatCode>#,##0</c:formatCode>
                <c:ptCount val="12"/>
                <c:pt idx="0">
                  <c:v>0</c:v>
                </c:pt>
                <c:pt idx="1">
                  <c:v>0</c:v>
                </c:pt>
                <c:pt idx="2">
                  <c:v>0</c:v>
                </c:pt>
                <c:pt idx="3">
                  <c:v>26.058</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659E-4502-A82C-457A1A8457AB}"/>
            </c:ext>
          </c:extLst>
        </c:ser>
        <c:ser>
          <c:idx val="6"/>
          <c:order val="6"/>
          <c:tx>
            <c:strRef>
              <c:f>'Import shipments summary'!$Y$2699</c:f>
              <c:strCache>
                <c:ptCount val="1"/>
              </c:strCache>
            </c:strRef>
          </c:tx>
          <c:spPr>
            <a:solidFill>
              <a:srgbClr val="1D3BAA"/>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summary'!$Y$2700:$Y$2711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659E-4502-A82C-457A1A8457AB}"/>
            </c:ext>
          </c:extLst>
        </c:ser>
        <c:ser>
          <c:idx val="7"/>
          <c:order val="7"/>
          <c:tx>
            <c:strRef>
              <c:f>'Import shipments summary'!$Z$2699</c:f>
              <c:strCache>
                <c:ptCount val="1"/>
              </c:strCache>
            </c:strRef>
          </c:tx>
          <c:spPr>
            <a:solidFill>
              <a:srgbClr val="B280B6"/>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summary'!$Z$2700:$Z$2711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659E-4502-A82C-457A1A8457AB}"/>
            </c:ext>
          </c:extLst>
        </c:ser>
        <c:ser>
          <c:idx val="8"/>
          <c:order val="8"/>
          <c:tx>
            <c:strRef>
              <c:f>'Import shipments summary'!$AA$2699</c:f>
              <c:strCache>
                <c:ptCount val="1"/>
              </c:strCache>
            </c:strRef>
          </c:tx>
          <c:spPr>
            <a:solidFill>
              <a:schemeClr val="accent3">
                <a:lumMod val="6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summary'!$AA$2700:$AA$2711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2001-4050-86EE-3D7C9698452B}"/>
            </c:ext>
          </c:extLst>
        </c:ser>
        <c:ser>
          <c:idx val="9"/>
          <c:order val="9"/>
          <c:tx>
            <c:strRef>
              <c:f>'Import shipments summary'!$AB$2699</c:f>
              <c:strCache>
                <c:ptCount val="1"/>
              </c:strCache>
            </c:strRef>
          </c:tx>
          <c:spPr>
            <a:solidFill>
              <a:schemeClr val="accent4">
                <a:lumMod val="6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summary'!$AB$2700:$AB$2711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2001-4050-86EE-3D7C9698452B}"/>
            </c:ext>
          </c:extLst>
        </c:ser>
        <c:ser>
          <c:idx val="10"/>
          <c:order val="10"/>
          <c:tx>
            <c:strRef>
              <c:f>'Import shipments summary'!$AC$2699</c:f>
              <c:strCache>
                <c:ptCount val="1"/>
              </c:strCache>
            </c:strRef>
          </c:tx>
          <c:spPr>
            <a:solidFill>
              <a:schemeClr val="accent5">
                <a:lumMod val="6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summary'!$AC$2700:$AC$2711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2001-4050-86EE-3D7C9698452B}"/>
            </c:ext>
          </c:extLst>
        </c:ser>
        <c:ser>
          <c:idx val="11"/>
          <c:order val="11"/>
          <c:tx>
            <c:strRef>
              <c:f>'Import shipments summary'!$AD$2699</c:f>
              <c:strCache>
                <c:ptCount val="1"/>
              </c:strCache>
            </c:strRef>
          </c:tx>
          <c:spPr>
            <a:solidFill>
              <a:schemeClr val="accent6">
                <a:lumMod val="6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summary'!$AD$2700:$AD$2711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2001-4050-86EE-3D7C9698452B}"/>
            </c:ext>
          </c:extLst>
        </c:ser>
        <c:ser>
          <c:idx val="12"/>
          <c:order val="12"/>
          <c:tx>
            <c:strRef>
              <c:f>'Import shipments summary'!$AE$2699</c:f>
              <c:strCache>
                <c:ptCount val="1"/>
              </c:strCache>
            </c:strRef>
          </c:tx>
          <c:spPr>
            <a:solidFill>
              <a:schemeClr val="accent1">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summary'!$AE$2700:$AE$2711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2001-4050-86EE-3D7C9698452B}"/>
            </c:ext>
          </c:extLst>
        </c:ser>
        <c:ser>
          <c:idx val="13"/>
          <c:order val="13"/>
          <c:tx>
            <c:strRef>
              <c:f>'Import shipments summary'!$AF$2699</c:f>
              <c:strCache>
                <c:ptCount val="1"/>
              </c:strCache>
            </c:strRef>
          </c:tx>
          <c:spPr>
            <a:solidFill>
              <a:schemeClr val="accent2">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summary'!$AF$2700:$AF$2711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2001-4050-86EE-3D7C9698452B}"/>
            </c:ext>
          </c:extLst>
        </c:ser>
        <c:ser>
          <c:idx val="14"/>
          <c:order val="14"/>
          <c:tx>
            <c:strRef>
              <c:f>'Import shipments summary'!$AG$2699</c:f>
              <c:strCache>
                <c:ptCount val="1"/>
              </c:strCache>
            </c:strRef>
          </c:tx>
          <c:spPr>
            <a:solidFill>
              <a:schemeClr val="accent3">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summary'!$AG$2700:$AG$2711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2001-4050-86EE-3D7C9698452B}"/>
            </c:ext>
          </c:extLst>
        </c:ser>
        <c:ser>
          <c:idx val="15"/>
          <c:order val="15"/>
          <c:tx>
            <c:strRef>
              <c:f>'Import shipments summary'!$AH$2699</c:f>
              <c:strCache>
                <c:ptCount val="1"/>
              </c:strCache>
            </c:strRef>
          </c:tx>
          <c:spPr>
            <a:solidFill>
              <a:schemeClr val="accent4">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summary'!$AH$2700:$AH$2711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2001-4050-86EE-3D7C9698452B}"/>
            </c:ext>
          </c:extLst>
        </c:ser>
        <c:ser>
          <c:idx val="16"/>
          <c:order val="16"/>
          <c:tx>
            <c:strRef>
              <c:f>'Import shipments summary'!$AI$2699</c:f>
              <c:strCache>
                <c:ptCount val="1"/>
              </c:strCache>
            </c:strRef>
          </c:tx>
          <c:spPr>
            <a:solidFill>
              <a:schemeClr val="accent5">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summary'!$AI$2700:$AI$2711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2001-4050-86EE-3D7C9698452B}"/>
            </c:ext>
          </c:extLst>
        </c:ser>
        <c:ser>
          <c:idx val="17"/>
          <c:order val="17"/>
          <c:tx>
            <c:strRef>
              <c:f>'Import shipments summary'!$AJ$2699</c:f>
              <c:strCache>
                <c:ptCount val="1"/>
              </c:strCache>
            </c:strRef>
          </c:tx>
          <c:spPr>
            <a:solidFill>
              <a:schemeClr val="accent6">
                <a:lumMod val="80000"/>
                <a:lumOff val="2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summary'!$AJ$2700:$AJ$2711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2001-4050-86EE-3D7C9698452B}"/>
            </c:ext>
          </c:extLst>
        </c:ser>
        <c:ser>
          <c:idx val="18"/>
          <c:order val="18"/>
          <c:tx>
            <c:strRef>
              <c:f>'Import shipments summary'!$AK$2699</c:f>
              <c:strCache>
                <c:ptCount val="1"/>
              </c:strCache>
            </c:strRef>
          </c:tx>
          <c:spPr>
            <a:solidFill>
              <a:schemeClr val="accent1">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summary'!$AK$2700:$AK$2711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2001-4050-86EE-3D7C9698452B}"/>
            </c:ext>
          </c:extLst>
        </c:ser>
        <c:ser>
          <c:idx val="19"/>
          <c:order val="19"/>
          <c:tx>
            <c:strRef>
              <c:f>'Import shipments summary'!$AL$2699</c:f>
              <c:strCache>
                <c:ptCount val="1"/>
              </c:strCache>
            </c:strRef>
          </c:tx>
          <c:spPr>
            <a:solidFill>
              <a:schemeClr val="accent2">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summary'!$AL$2700:$AL$2711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2001-4050-86EE-3D7C9698452B}"/>
            </c:ext>
          </c:extLst>
        </c:ser>
        <c:ser>
          <c:idx val="20"/>
          <c:order val="20"/>
          <c:tx>
            <c:strRef>
              <c:f>'Import shipments summary'!$AM$2699</c:f>
              <c:strCache>
                <c:ptCount val="1"/>
              </c:strCache>
            </c:strRef>
          </c:tx>
          <c:spPr>
            <a:solidFill>
              <a:schemeClr val="accent3">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summary'!$AM$2700:$AM$2711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2001-4050-86EE-3D7C9698452B}"/>
            </c:ext>
          </c:extLst>
        </c:ser>
        <c:ser>
          <c:idx val="21"/>
          <c:order val="21"/>
          <c:tx>
            <c:strRef>
              <c:f>'Import shipments summary'!$AN$2699</c:f>
              <c:strCache>
                <c:ptCount val="1"/>
              </c:strCache>
            </c:strRef>
          </c:tx>
          <c:spPr>
            <a:solidFill>
              <a:schemeClr val="accent4">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summary'!$AN$2700:$AN$2711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2001-4050-86EE-3D7C9698452B}"/>
            </c:ext>
          </c:extLst>
        </c:ser>
        <c:ser>
          <c:idx val="22"/>
          <c:order val="22"/>
          <c:tx>
            <c:strRef>
              <c:f>'Import shipments summary'!$AO$2699</c:f>
              <c:strCache>
                <c:ptCount val="1"/>
              </c:strCache>
            </c:strRef>
          </c:tx>
          <c:spPr>
            <a:solidFill>
              <a:schemeClr val="accent5">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summary'!$AO$2700:$AO$2711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2001-4050-86EE-3D7C9698452B}"/>
            </c:ext>
          </c:extLst>
        </c:ser>
        <c:ser>
          <c:idx val="23"/>
          <c:order val="23"/>
          <c:tx>
            <c:strRef>
              <c:f>'Import shipments summary'!$AP$2699</c:f>
              <c:strCache>
                <c:ptCount val="1"/>
              </c:strCache>
            </c:strRef>
          </c:tx>
          <c:spPr>
            <a:solidFill>
              <a:schemeClr val="accent6">
                <a:lumMod val="8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summary'!$AP$2700:$AP$2711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F-2001-4050-86EE-3D7C9698452B}"/>
            </c:ext>
          </c:extLst>
        </c:ser>
        <c:ser>
          <c:idx val="24"/>
          <c:order val="24"/>
          <c:tx>
            <c:strRef>
              <c:f>'Import shipments summary'!$AQ$2699</c:f>
              <c:strCache>
                <c:ptCount val="1"/>
              </c:strCache>
            </c:strRef>
          </c:tx>
          <c:spPr>
            <a:solidFill>
              <a:schemeClr val="accent1">
                <a:lumMod val="60000"/>
                <a:lumOff val="4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summary'!$AQ$2700:$AQ$2711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0-2001-4050-86EE-3D7C9698452B}"/>
            </c:ext>
          </c:extLst>
        </c:ser>
        <c:ser>
          <c:idx val="25"/>
          <c:order val="25"/>
          <c:tx>
            <c:strRef>
              <c:f>'Import shipments summary'!$AR$2699</c:f>
              <c:strCache>
                <c:ptCount val="1"/>
              </c:strCache>
            </c:strRef>
          </c:tx>
          <c:spPr>
            <a:solidFill>
              <a:schemeClr val="accent2">
                <a:lumMod val="60000"/>
                <a:lumOff val="4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summary'!$AR$2700:$AR$2711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1-2001-4050-86EE-3D7C9698452B}"/>
            </c:ext>
          </c:extLst>
        </c:ser>
        <c:ser>
          <c:idx val="26"/>
          <c:order val="26"/>
          <c:tx>
            <c:strRef>
              <c:f>'Import shipments summary'!$AS$2699</c:f>
              <c:strCache>
                <c:ptCount val="1"/>
              </c:strCache>
            </c:strRef>
          </c:tx>
          <c:spPr>
            <a:solidFill>
              <a:schemeClr val="accent3">
                <a:lumMod val="60000"/>
                <a:lumOff val="40000"/>
              </a:schemeClr>
            </a:solidFill>
            <a:ln>
              <a:noFill/>
            </a:ln>
            <a:effectLst/>
          </c:spPr>
          <c:invertIfNegative val="0"/>
          <c:cat>
            <c:strRef>
              <c:f>'Import shipments summary'!$R$2700:$R$2711</c:f>
              <c:strCache>
                <c:ptCount val="6"/>
                <c:pt idx="0">
                  <c:v>Jan-2025</c:v>
                </c:pt>
                <c:pt idx="1">
                  <c:v>Feb-2025</c:v>
                </c:pt>
                <c:pt idx="2">
                  <c:v>Mar-2025</c:v>
                </c:pt>
                <c:pt idx="3">
                  <c:v>Apr-2025</c:v>
                </c:pt>
                <c:pt idx="4">
                  <c:v>May-2025</c:v>
                </c:pt>
                <c:pt idx="5">
                  <c:v>Jun-2025</c:v>
                </c:pt>
              </c:strCache>
            </c:strRef>
          </c:cat>
          <c:val>
            <c:numRef>
              <c:f>'Import shipments summary'!$AS$2700:$AS$2711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2-2001-4050-86EE-3D7C9698452B}"/>
            </c:ext>
          </c:extLst>
        </c:ser>
        <c:dLbls>
          <c:showLegendKey val="0"/>
          <c:showVal val="0"/>
          <c:showCatName val="0"/>
          <c:showSerName val="0"/>
          <c:showPercent val="0"/>
          <c:showBubbleSize val="0"/>
        </c:dLbls>
        <c:gapWidth val="71"/>
        <c:overlap val="100"/>
        <c:axId val="1036145695"/>
        <c:axId val="1036146655"/>
      </c:barChart>
      <c:catAx>
        <c:axId val="1036145695"/>
        <c:scaling>
          <c:orientation val="minMax"/>
        </c:scaling>
        <c:delete val="0"/>
        <c:axPos val="b"/>
        <c:numFmt formatCode="General" sourceLinked="1"/>
        <c:majorTickMark val="none"/>
        <c:minorTickMark val="none"/>
        <c:tickLblPos val="nextTo"/>
        <c:spPr>
          <a:noFill/>
          <a:ln w="9525" cap="flat" cmpd="sng" algn="ctr">
            <a:solidFill>
              <a:srgbClr val="A6A6A6"/>
            </a:solidFill>
            <a:prstDash val="solid"/>
            <a:round/>
          </a:ln>
          <a:effectLst/>
        </c:spPr>
        <c:txPr>
          <a:bodyPr rot="-60000000" spcFirstLastPara="1" vertOverflow="ellipsis" vert="horz" wrap="square" anchor="ctr" anchorCtr="1"/>
          <a:lstStyle/>
          <a:p>
            <a:pPr>
              <a:defRPr sz="800" b="0" i="0" u="none" strike="noStrike" kern="1200" baseline="0">
                <a:solidFill>
                  <a:srgbClr val="010000"/>
                </a:solidFill>
                <a:latin typeface="Arial"/>
                <a:ea typeface="Arial"/>
                <a:cs typeface="Arial"/>
              </a:defRPr>
            </a:pPr>
            <a:endParaRPr lang="en-DE"/>
          </a:p>
        </c:txPr>
        <c:crossAx val="1036146655"/>
        <c:crosses val="autoZero"/>
        <c:auto val="1"/>
        <c:lblAlgn val="ctr"/>
        <c:lblOffset val="100"/>
        <c:noMultiLvlLbl val="0"/>
      </c:catAx>
      <c:valAx>
        <c:axId val="1036146655"/>
        <c:scaling>
          <c:orientation val="minMax"/>
        </c:scaling>
        <c:delete val="0"/>
        <c:axPos val="l"/>
        <c:numFmt formatCode="#,##0" sourceLinked="1"/>
        <c:majorTickMark val="none"/>
        <c:minorTickMark val="none"/>
        <c:tickLblPos val="nextTo"/>
        <c:spPr>
          <a:noFill/>
          <a:ln>
            <a:solidFill>
              <a:srgbClr val="A6A6A6"/>
            </a:solidFill>
            <a:prstDash val="solid"/>
          </a:ln>
          <a:effectLst/>
        </c:spPr>
        <c:txPr>
          <a:bodyPr rot="-60000000" spcFirstLastPara="1" vertOverflow="ellipsis" vert="horz" wrap="square" anchor="ctr" anchorCtr="1"/>
          <a:lstStyle/>
          <a:p>
            <a:pPr>
              <a:defRPr sz="800" b="0" i="0" u="none" strike="noStrike" kern="1200" baseline="0">
                <a:solidFill>
                  <a:srgbClr val="010000"/>
                </a:solidFill>
                <a:latin typeface="Arial"/>
                <a:ea typeface="Arial"/>
                <a:cs typeface="Arial"/>
              </a:defRPr>
            </a:pPr>
            <a:endParaRPr lang="en-DE"/>
          </a:p>
        </c:txPr>
        <c:crossAx val="1036145695"/>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9.4849304446557314E-2"/>
          <c:y val="9.5028265697557041E-2"/>
          <c:w val="0.86813635986005844"/>
          <c:h val="0.18137567311128364"/>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E"/>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DE"/>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200">
                <a:solidFill>
                  <a:schemeClr val="bg1"/>
                </a:solidFill>
                <a:latin typeface="Arial" panose="020B0604020202020204" pitchFamily="34" charset="0"/>
                <a:cs typeface="Arial" panose="020B0604020202020204" pitchFamily="34" charset="0"/>
              </a:rPr>
              <a:t>Chart Title</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27009826079575849"/>
          <c:y val="0.24700447009049087"/>
          <c:w val="0.44883611390198785"/>
          <c:h val="0.75041190341040342"/>
        </c:manualLayout>
      </c:layout>
      <c:doughnutChart>
        <c:varyColors val="1"/>
        <c:ser>
          <c:idx val="0"/>
          <c:order val="0"/>
          <c:dPt>
            <c:idx val="0"/>
            <c:bubble3D val="0"/>
            <c:spPr>
              <a:solidFill>
                <a:srgbClr val="006D89"/>
              </a:solidFill>
              <a:ln w="19050">
                <a:solidFill>
                  <a:schemeClr val="lt1"/>
                </a:solidFill>
              </a:ln>
              <a:effectLst/>
            </c:spPr>
            <c:extLst>
              <c:ext xmlns:c16="http://schemas.microsoft.com/office/drawing/2014/chart" uri="{C3380CC4-5D6E-409C-BE32-E72D297353CC}">
                <c16:uniqueId val="{00000002-EDC1-42BE-857A-02D274C442F7}"/>
              </c:ext>
            </c:extLst>
          </c:dPt>
          <c:dPt>
            <c:idx val="1"/>
            <c:bubble3D val="0"/>
            <c:spPr>
              <a:solidFill>
                <a:srgbClr val="F1A649"/>
              </a:solidFill>
              <a:ln w="19050">
                <a:solidFill>
                  <a:schemeClr val="lt1"/>
                </a:solidFill>
              </a:ln>
              <a:effectLst/>
            </c:spPr>
            <c:extLst>
              <c:ext xmlns:c16="http://schemas.microsoft.com/office/drawing/2014/chart" uri="{C3380CC4-5D6E-409C-BE32-E72D297353CC}">
                <c16:uniqueId val="{00000003-EDC1-42BE-857A-02D274C442F7}"/>
              </c:ext>
            </c:extLst>
          </c:dPt>
          <c:dPt>
            <c:idx val="2"/>
            <c:bubble3D val="0"/>
            <c:spPr>
              <a:solidFill>
                <a:srgbClr val="782080"/>
              </a:solidFill>
              <a:ln w="19050">
                <a:solidFill>
                  <a:schemeClr val="lt1"/>
                </a:solidFill>
              </a:ln>
              <a:effectLst/>
            </c:spPr>
            <c:extLst>
              <c:ext xmlns:c16="http://schemas.microsoft.com/office/drawing/2014/chart" uri="{C3380CC4-5D6E-409C-BE32-E72D297353CC}">
                <c16:uniqueId val="{00000004-EDC1-42BE-857A-02D274C442F7}"/>
              </c:ext>
            </c:extLst>
          </c:dPt>
          <c:dPt>
            <c:idx val="3"/>
            <c:bubble3D val="0"/>
            <c:spPr>
              <a:solidFill>
                <a:srgbClr val="54BAA0"/>
              </a:solidFill>
              <a:ln w="19050">
                <a:solidFill>
                  <a:schemeClr val="lt1"/>
                </a:solidFill>
              </a:ln>
              <a:effectLst/>
            </c:spPr>
            <c:extLst>
              <c:ext xmlns:c16="http://schemas.microsoft.com/office/drawing/2014/chart" uri="{C3380CC4-5D6E-409C-BE32-E72D297353CC}">
                <c16:uniqueId val="{00000005-EDC1-42BE-857A-02D274C442F7}"/>
              </c:ext>
            </c:extLst>
          </c:dPt>
          <c:dPt>
            <c:idx val="4"/>
            <c:bubble3D val="0"/>
            <c:spPr>
              <a:solidFill>
                <a:srgbClr val="B92051"/>
              </a:solidFill>
              <a:ln w="19050">
                <a:solidFill>
                  <a:schemeClr val="lt1"/>
                </a:solidFill>
              </a:ln>
              <a:effectLst/>
            </c:spPr>
            <c:extLst>
              <c:ext xmlns:c16="http://schemas.microsoft.com/office/drawing/2014/chart" uri="{C3380CC4-5D6E-409C-BE32-E72D297353CC}">
                <c16:uniqueId val="{00000006-EDC1-42BE-857A-02D274C442F7}"/>
              </c:ext>
            </c:extLst>
          </c:dPt>
          <c:dPt>
            <c:idx val="5"/>
            <c:bubble3D val="0"/>
            <c:spPr>
              <a:solidFill>
                <a:srgbClr val="AAB5DF"/>
              </a:solidFill>
              <a:ln w="19050">
                <a:solidFill>
                  <a:schemeClr val="lt1"/>
                </a:solidFill>
              </a:ln>
              <a:effectLst/>
            </c:spPr>
            <c:extLst>
              <c:ext xmlns:c16="http://schemas.microsoft.com/office/drawing/2014/chart" uri="{C3380CC4-5D6E-409C-BE32-E72D297353CC}">
                <c16:uniqueId val="{00000007-EDC1-42BE-857A-02D274C442F7}"/>
              </c:ext>
            </c:extLst>
          </c:dPt>
          <c:dPt>
            <c:idx val="6"/>
            <c:bubble3D val="0"/>
            <c:spPr>
              <a:solidFill>
                <a:srgbClr val="1D3BAA"/>
              </a:solidFill>
              <a:ln w="19050">
                <a:solidFill>
                  <a:schemeClr val="lt1"/>
                </a:solidFill>
              </a:ln>
              <a:effectLst/>
            </c:spPr>
            <c:extLst>
              <c:ext xmlns:c16="http://schemas.microsoft.com/office/drawing/2014/chart" uri="{C3380CC4-5D6E-409C-BE32-E72D297353CC}">
                <c16:uniqueId val="{00000008-EDC1-42BE-857A-02D274C442F7}"/>
              </c:ext>
            </c:extLst>
          </c:dPt>
          <c:dPt>
            <c:idx val="7"/>
            <c:bubble3D val="0"/>
            <c:spPr>
              <a:solidFill>
                <a:srgbClr val="B280B6"/>
              </a:solidFill>
              <a:ln w="19050">
                <a:solidFill>
                  <a:schemeClr val="lt1"/>
                </a:solidFill>
              </a:ln>
              <a:effectLst/>
            </c:spPr>
            <c:extLst>
              <c:ext xmlns:c16="http://schemas.microsoft.com/office/drawing/2014/chart" uri="{C3380CC4-5D6E-409C-BE32-E72D297353CC}">
                <c16:uniqueId val="{00000009-EDC1-42BE-857A-02D274C442F7}"/>
              </c:ext>
            </c:extLst>
          </c:dPt>
          <c:dPt>
            <c:idx val="8"/>
            <c:bubble3D val="0"/>
            <c:spPr>
              <a:solidFill>
                <a:srgbClr val="C94100"/>
              </a:solidFill>
              <a:ln w="19050">
                <a:solidFill>
                  <a:schemeClr val="lt1"/>
                </a:solidFill>
              </a:ln>
              <a:effectLst/>
            </c:spPr>
            <c:extLst>
              <c:ext xmlns:c16="http://schemas.microsoft.com/office/drawing/2014/chart" uri="{C3380CC4-5D6E-409C-BE32-E72D297353CC}">
                <c16:uniqueId val="{0000000A-EDC1-42BE-857A-02D274C442F7}"/>
              </c:ext>
            </c:extLst>
          </c:dPt>
          <c:dPt>
            <c:idx val="9"/>
            <c:bubble3D val="0"/>
            <c:spPr>
              <a:solidFill>
                <a:srgbClr val="6DACBC"/>
              </a:solidFill>
              <a:ln w="19050">
                <a:solidFill>
                  <a:schemeClr val="lt1"/>
                </a:solidFill>
              </a:ln>
              <a:effectLst/>
            </c:spPr>
            <c:extLst>
              <c:ext xmlns:c16="http://schemas.microsoft.com/office/drawing/2014/chart" uri="{C3380CC4-5D6E-409C-BE32-E72D297353CC}">
                <c16:uniqueId val="{0000000B-EDC1-42BE-857A-02D274C442F7}"/>
              </c:ext>
            </c:extLst>
          </c:dPt>
          <c:dPt>
            <c:idx val="10"/>
            <c:bubble3D val="0"/>
            <c:spPr>
              <a:solidFill>
                <a:srgbClr val="501555"/>
              </a:solidFill>
              <a:ln w="19050">
                <a:solidFill>
                  <a:schemeClr val="lt1"/>
                </a:solidFill>
              </a:ln>
              <a:effectLst/>
            </c:spPr>
            <c:extLst>
              <c:ext xmlns:c16="http://schemas.microsoft.com/office/drawing/2014/chart" uri="{C3380CC4-5D6E-409C-BE32-E72D297353CC}">
                <c16:uniqueId val="{0000000C-EDC1-42BE-857A-02D274C442F7}"/>
              </c:ext>
            </c:extLst>
          </c:dPt>
          <c:dPt>
            <c:idx val="11"/>
            <c:bubble3D val="0"/>
            <c:spPr>
              <a:solidFill>
                <a:srgbClr val="CD6083"/>
              </a:solidFill>
              <a:ln w="19050">
                <a:solidFill>
                  <a:schemeClr val="lt1"/>
                </a:solidFill>
              </a:ln>
              <a:effectLst/>
            </c:spPr>
            <c:extLst>
              <c:ext xmlns:c16="http://schemas.microsoft.com/office/drawing/2014/chart" uri="{C3380CC4-5D6E-409C-BE32-E72D297353CC}">
                <c16:uniqueId val="{0000000D-EDC1-42BE-857A-02D274C442F7}"/>
              </c:ext>
            </c:extLst>
          </c:dPt>
          <c:dPt>
            <c:idx val="12"/>
            <c:bubble3D val="0"/>
            <c:spPr>
              <a:solidFill>
                <a:srgbClr val="125E1F"/>
              </a:solidFill>
              <a:ln w="19050">
                <a:solidFill>
                  <a:schemeClr val="lt1"/>
                </a:solidFill>
              </a:ln>
              <a:effectLst/>
            </c:spPr>
            <c:extLst>
              <c:ext xmlns:c16="http://schemas.microsoft.com/office/drawing/2014/chart" uri="{C3380CC4-5D6E-409C-BE32-E72D297353CC}">
                <c16:uniqueId val="{0000000E-EDC1-42BE-857A-02D274C442F7}"/>
              </c:ext>
            </c:extLst>
          </c:dPt>
          <c:dPt>
            <c:idx val="13"/>
            <c:bubble3D val="0"/>
            <c:spPr>
              <a:solidFill>
                <a:srgbClr val="9DCEA6"/>
              </a:solidFill>
              <a:ln w="19050">
                <a:solidFill>
                  <a:schemeClr val="lt1"/>
                </a:solidFill>
              </a:ln>
              <a:effectLst/>
            </c:spPr>
            <c:extLst>
              <c:ext xmlns:c16="http://schemas.microsoft.com/office/drawing/2014/chart" uri="{C3380CC4-5D6E-409C-BE32-E72D297353CC}">
                <c16:uniqueId val="{0000000F-EDC1-42BE-857A-02D274C442F7}"/>
              </c:ext>
            </c:extLst>
          </c:dPt>
          <c:dPt>
            <c:idx val="14"/>
            <c:bubble3D val="0"/>
            <c:spPr>
              <a:solidFill>
                <a:srgbClr val="9D5700"/>
              </a:solidFill>
              <a:ln w="19050">
                <a:solidFill>
                  <a:schemeClr val="lt1"/>
                </a:solidFill>
              </a:ln>
              <a:effectLst/>
            </c:spPr>
            <c:extLst>
              <c:ext xmlns:c16="http://schemas.microsoft.com/office/drawing/2014/chart" uri="{C3380CC4-5D6E-409C-BE32-E72D297353CC}">
                <c16:uniqueId val="{00000010-EDC1-42BE-857A-02D274C442F7}"/>
              </c:ext>
            </c:extLst>
          </c:dPt>
          <c:dPt>
            <c:idx val="15"/>
            <c:bubble3D val="0"/>
            <c:spPr>
              <a:solidFill>
                <a:srgbClr val="E8AE92"/>
              </a:solidFill>
              <a:ln w="19050">
                <a:solidFill>
                  <a:schemeClr val="lt1"/>
                </a:solidFill>
              </a:ln>
              <a:effectLst/>
            </c:spPr>
            <c:extLst>
              <c:ext xmlns:c16="http://schemas.microsoft.com/office/drawing/2014/chart" uri="{C3380CC4-5D6E-409C-BE32-E72D297353CC}">
                <c16:uniqueId val="{00000011-EDC1-42BE-857A-02D274C442F7}"/>
              </c:ext>
            </c:extLst>
          </c:dPt>
          <c:dPt>
            <c:idx val="16"/>
            <c:bubble3D val="0"/>
            <c:spPr>
              <a:solidFill>
                <a:srgbClr val="00495B"/>
              </a:solidFill>
              <a:ln w="19050">
                <a:solidFill>
                  <a:schemeClr val="lt1"/>
                </a:solidFill>
              </a:ln>
              <a:effectLst/>
            </c:spPr>
            <c:extLst>
              <c:ext xmlns:c16="http://schemas.microsoft.com/office/drawing/2014/chart" uri="{C3380CC4-5D6E-409C-BE32-E72D297353CC}">
                <c16:uniqueId val="{00000012-EDC1-42BE-857A-02D274C442F7}"/>
              </c:ext>
            </c:extLst>
          </c:dPt>
          <c:dPt>
            <c:idx val="17"/>
            <c:bubble3D val="0"/>
            <c:spPr>
              <a:solidFill>
                <a:srgbClr val="EC8200"/>
              </a:solidFill>
              <a:ln w="19050">
                <a:solidFill>
                  <a:schemeClr val="lt1"/>
                </a:solidFill>
              </a:ln>
              <a:effectLst/>
            </c:spPr>
            <c:extLst>
              <c:ext xmlns:c16="http://schemas.microsoft.com/office/drawing/2014/chart" uri="{C3380CC4-5D6E-409C-BE32-E72D297353CC}">
                <c16:uniqueId val="{00000013-EDC1-42BE-857A-02D274C442F7}"/>
              </c:ext>
            </c:extLst>
          </c:dPt>
          <c:dPt>
            <c:idx val="18"/>
            <c:bubble3D val="0"/>
            <c:spPr>
              <a:solidFill>
                <a:srgbClr val="6B0F01"/>
              </a:solidFill>
              <a:ln w="19050">
                <a:solidFill>
                  <a:schemeClr val="lt1"/>
                </a:solidFill>
              </a:ln>
              <a:effectLst/>
            </c:spPr>
            <c:extLst>
              <c:ext xmlns:c16="http://schemas.microsoft.com/office/drawing/2014/chart" uri="{C3380CC4-5D6E-409C-BE32-E72D297353CC}">
                <c16:uniqueId val="{00000014-EDC1-42BE-857A-02D274C442F7}"/>
              </c:ext>
            </c:extLst>
          </c:dPt>
          <c:dPt>
            <c:idx val="19"/>
            <c:bubble3D val="0"/>
            <c:spPr>
              <a:solidFill>
                <a:srgbClr val="566CBF"/>
              </a:solidFill>
              <a:ln w="19050">
                <a:solidFill>
                  <a:schemeClr val="lt1"/>
                </a:solidFill>
              </a:ln>
              <a:effectLst/>
            </c:spPr>
            <c:extLst>
              <c:ext xmlns:c16="http://schemas.microsoft.com/office/drawing/2014/chart" uri="{C3380CC4-5D6E-409C-BE32-E72D297353CC}">
                <c16:uniqueId val="{00000015-EDC1-42BE-857A-02D274C442F7}"/>
              </c:ext>
            </c:extLst>
          </c:dPt>
          <c:dPt>
            <c:idx val="20"/>
            <c:bubble3D val="0"/>
            <c:spPr>
              <a:solidFill>
                <a:srgbClr val="4997AB"/>
              </a:solidFill>
              <a:ln w="19050">
                <a:solidFill>
                  <a:schemeClr val="lt1"/>
                </a:solidFill>
              </a:ln>
              <a:effectLst/>
            </c:spPr>
            <c:extLst>
              <c:ext xmlns:c16="http://schemas.microsoft.com/office/drawing/2014/chart" uri="{C3380CC4-5D6E-409C-BE32-E72D297353CC}">
                <c16:uniqueId val="{00000016-EDC1-42BE-857A-02D274C442F7}"/>
              </c:ext>
            </c:extLst>
          </c:dPt>
          <c:dPt>
            <c:idx val="21"/>
            <c:bubble3D val="0"/>
            <c:spPr>
              <a:solidFill>
                <a:srgbClr val="F7C992"/>
              </a:solidFill>
              <a:ln w="19050">
                <a:solidFill>
                  <a:schemeClr val="lt1"/>
                </a:solidFill>
              </a:ln>
              <a:effectLst/>
            </c:spPr>
            <c:extLst>
              <c:ext xmlns:c16="http://schemas.microsoft.com/office/drawing/2014/chart" uri="{C3380CC4-5D6E-409C-BE32-E72D297353CC}">
                <c16:uniqueId val="{00000017-EDC1-42BE-857A-02D274C442F7}"/>
              </c:ext>
            </c:extLst>
          </c:dPt>
          <c:dPt>
            <c:idx val="22"/>
            <c:bubble3D val="0"/>
            <c:spPr>
              <a:solidFill>
                <a:srgbClr val="9F60A4"/>
              </a:solidFill>
              <a:ln w="19050">
                <a:solidFill>
                  <a:schemeClr val="lt1"/>
                </a:solidFill>
              </a:ln>
              <a:effectLst/>
            </c:spPr>
            <c:extLst>
              <c:ext xmlns:c16="http://schemas.microsoft.com/office/drawing/2014/chart" uri="{C3380CC4-5D6E-409C-BE32-E72D297353CC}">
                <c16:uniqueId val="{00000018-EDC1-42BE-857A-02D274C442F7}"/>
              </c:ext>
            </c:extLst>
          </c:dPt>
          <c:dPt>
            <c:idx val="23"/>
            <c:bubble3D val="0"/>
            <c:spPr>
              <a:solidFill>
                <a:srgbClr val="98D5C6"/>
              </a:solidFill>
              <a:ln w="19050">
                <a:solidFill>
                  <a:schemeClr val="lt1"/>
                </a:solidFill>
              </a:ln>
              <a:effectLst/>
            </c:spPr>
            <c:extLst>
              <c:ext xmlns:c16="http://schemas.microsoft.com/office/drawing/2014/chart" uri="{C3380CC4-5D6E-409C-BE32-E72D297353CC}">
                <c16:uniqueId val="{00000019-EDC1-42BE-857A-02D274C442F7}"/>
              </c:ext>
            </c:extLst>
          </c:dPt>
          <c:dPt>
            <c:idx val="24"/>
            <c:bubble3D val="0"/>
            <c:spPr>
              <a:solidFill>
                <a:srgbClr val="CD6083"/>
              </a:solidFill>
              <a:ln w="19050">
                <a:solidFill>
                  <a:schemeClr val="lt1"/>
                </a:solidFill>
              </a:ln>
              <a:effectLst/>
            </c:spPr>
            <c:extLst>
              <c:ext xmlns:c16="http://schemas.microsoft.com/office/drawing/2014/chart" uri="{C3380CC4-5D6E-409C-BE32-E72D297353CC}">
                <c16:uniqueId val="{0000001A-EDC1-42BE-857A-02D274C442F7}"/>
              </c:ext>
            </c:extLst>
          </c:dPt>
          <c:dPt>
            <c:idx val="25"/>
            <c:bubble3D val="0"/>
            <c:spPr>
              <a:solidFill>
                <a:srgbClr val="E3E6F4"/>
              </a:solidFill>
              <a:ln w="19050">
                <a:solidFill>
                  <a:schemeClr val="lt1"/>
                </a:solidFill>
              </a:ln>
              <a:effectLst/>
            </c:spPr>
            <c:extLst>
              <c:ext xmlns:c16="http://schemas.microsoft.com/office/drawing/2014/chart" uri="{C3380CC4-5D6E-409C-BE32-E72D297353CC}">
                <c16:uniqueId val="{0000001B-EDC1-42BE-857A-02D274C442F7}"/>
              </c:ext>
            </c:extLst>
          </c:dPt>
          <c:dPt>
            <c:idx val="26"/>
            <c:bubble3D val="0"/>
            <c:spPr>
              <a:solidFill>
                <a:srgbClr val="566CBF"/>
              </a:solidFill>
              <a:ln w="19050">
                <a:solidFill>
                  <a:schemeClr val="lt1"/>
                </a:solidFill>
              </a:ln>
              <a:effectLst/>
            </c:spPr>
            <c:extLst>
              <c:ext xmlns:c16="http://schemas.microsoft.com/office/drawing/2014/chart" uri="{C3380CC4-5D6E-409C-BE32-E72D297353CC}">
                <c16:uniqueId val="{0000001C-EDC1-42BE-857A-02D274C442F7}"/>
              </c:ext>
            </c:extLst>
          </c:dPt>
          <c:dPt>
            <c:idx val="27"/>
            <c:bubble3D val="0"/>
            <c:spPr>
              <a:solidFill>
                <a:srgbClr val="D8BFDB"/>
              </a:solidFill>
              <a:ln w="19050">
                <a:solidFill>
                  <a:schemeClr val="lt1"/>
                </a:solidFill>
              </a:ln>
              <a:effectLst/>
            </c:spPr>
            <c:extLst>
              <c:ext xmlns:c16="http://schemas.microsoft.com/office/drawing/2014/chart" uri="{C3380CC4-5D6E-409C-BE32-E72D297353CC}">
                <c16:uniqueId val="{0000001D-EDC1-42BE-857A-02D274C442F7}"/>
              </c:ext>
            </c:extLst>
          </c:dPt>
          <c:dPt>
            <c:idx val="28"/>
            <c:bubble3D val="0"/>
            <c:spPr>
              <a:solidFill>
                <a:srgbClr val="D87749"/>
              </a:solidFill>
              <a:ln w="19050">
                <a:solidFill>
                  <a:schemeClr val="lt1"/>
                </a:solidFill>
              </a:ln>
              <a:effectLst/>
            </c:spPr>
            <c:extLst>
              <c:ext xmlns:c16="http://schemas.microsoft.com/office/drawing/2014/chart" uri="{C3380CC4-5D6E-409C-BE32-E72D297353CC}">
                <c16:uniqueId val="{0000001E-EDC1-42BE-857A-02D274C442F7}"/>
              </c:ext>
            </c:extLst>
          </c:dPt>
          <c:dPt>
            <c:idx val="29"/>
            <c:bubble3D val="0"/>
            <c:spPr>
              <a:solidFill>
                <a:srgbClr val="B6D5DD"/>
              </a:solidFill>
              <a:ln w="19050">
                <a:solidFill>
                  <a:schemeClr val="lt1"/>
                </a:solidFill>
              </a:ln>
              <a:effectLst/>
            </c:spPr>
            <c:extLst>
              <c:ext xmlns:c16="http://schemas.microsoft.com/office/drawing/2014/chart" uri="{C3380CC4-5D6E-409C-BE32-E72D297353CC}">
                <c16:uniqueId val="{0000001F-EDC1-42BE-857A-02D274C442F7}"/>
              </c:ext>
            </c:extLst>
          </c:dPt>
          <c:dPt>
            <c:idx val="30"/>
            <c:bubble3D val="0"/>
            <c:spPr>
              <a:solidFill>
                <a:srgbClr val="782080"/>
              </a:solidFill>
              <a:ln w="19050">
                <a:solidFill>
                  <a:schemeClr val="lt1"/>
                </a:solidFill>
              </a:ln>
              <a:effectLst/>
            </c:spPr>
            <c:extLst>
              <c:ext xmlns:c16="http://schemas.microsoft.com/office/drawing/2014/chart" uri="{C3380CC4-5D6E-409C-BE32-E72D297353CC}">
                <c16:uniqueId val="{00000020-EDC1-42BE-857A-02D274C442F7}"/>
              </c:ext>
            </c:extLst>
          </c:dPt>
          <c:dPt>
            <c:idx val="31"/>
            <c:bubble3D val="0"/>
            <c:spPr>
              <a:solidFill>
                <a:srgbClr val="E19FB4"/>
              </a:solidFill>
              <a:ln w="19050">
                <a:solidFill>
                  <a:schemeClr val="lt1"/>
                </a:solidFill>
              </a:ln>
              <a:effectLst/>
            </c:spPr>
            <c:extLst>
              <c:ext xmlns:c16="http://schemas.microsoft.com/office/drawing/2014/chart" uri="{C3380CC4-5D6E-409C-BE32-E72D297353CC}">
                <c16:uniqueId val="{00000021-EDC1-42BE-857A-02D274C442F7}"/>
              </c:ext>
            </c:extLst>
          </c:dPt>
          <c:dPt>
            <c:idx val="32"/>
            <c:bubble3D val="0"/>
            <c:spPr>
              <a:solidFill>
                <a:srgbClr val="1B8D2F"/>
              </a:solidFill>
              <a:ln w="19050">
                <a:solidFill>
                  <a:schemeClr val="lt1"/>
                </a:solidFill>
              </a:ln>
              <a:effectLst/>
            </c:spPr>
            <c:extLst>
              <c:ext xmlns:c16="http://schemas.microsoft.com/office/drawing/2014/chart" uri="{C3380CC4-5D6E-409C-BE32-E72D297353CC}">
                <c16:uniqueId val="{00000022-EDC1-42BE-857A-02D274C442F7}"/>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baseline="0">
                    <a:solidFill>
                      <a:schemeClr val="lt1"/>
                    </a:solidFill>
                    <a:latin typeface="Arial"/>
                    <a:ea typeface="Arial"/>
                    <a:cs typeface="Arial"/>
                  </a:defRPr>
                </a:pPr>
                <a:endParaRPr lang="en-DE"/>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'Import shipments summary'!$G$2690:$G$2717</c:f>
              <c:strCache>
                <c:ptCount val="6"/>
                <c:pt idx="0">
                  <c:v>Russia</c:v>
                </c:pt>
                <c:pt idx="1">
                  <c:v>Israel</c:v>
                </c:pt>
                <c:pt idx="2">
                  <c:v>Canada</c:v>
                </c:pt>
                <c:pt idx="3">
                  <c:v>United States of America</c:v>
                </c:pt>
                <c:pt idx="4">
                  <c:v>Germany</c:v>
                </c:pt>
                <c:pt idx="5">
                  <c:v>Estonia</c:v>
                </c:pt>
              </c:strCache>
            </c:strRef>
          </c:cat>
          <c:val>
            <c:numRef>
              <c:f>'Import shipments summary'!$H$2690:$H$2717</c:f>
              <c:numCache>
                <c:formatCode>0</c:formatCode>
                <c:ptCount val="28"/>
                <c:pt idx="0">
                  <c:v>510.65700000000004</c:v>
                </c:pt>
                <c:pt idx="1">
                  <c:v>51.872</c:v>
                </c:pt>
                <c:pt idx="2">
                  <c:v>449.43000000000006</c:v>
                </c:pt>
                <c:pt idx="3">
                  <c:v>35.985999999999997</c:v>
                </c:pt>
                <c:pt idx="4">
                  <c:v>9.3030000000000008</c:v>
                </c:pt>
                <c:pt idx="5">
                  <c:v>26.058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00-EDC1-42BE-857A-02D274C442F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1.687414011934206E-2"/>
          <c:y val="8.0230203884969029E-2"/>
          <c:w val="0.96155136781475337"/>
          <c:h val="0.14201220900684458"/>
        </c:manualLayout>
      </c:layout>
      <c:overlay val="0"/>
      <c:spPr>
        <a:noFill/>
        <a:ln>
          <a:noFill/>
        </a:ln>
        <a:effectLst/>
      </c:spPr>
      <c:txPr>
        <a:bodyPr rot="0" spcFirstLastPara="1" vertOverflow="ellipsis" vert="horz" wrap="square" anchor="ctr" anchorCtr="1"/>
        <a:lstStyle/>
        <a:p>
          <a:pPr>
            <a:defRPr sz="800" b="0" i="0" u="none" strike="noStrike" baseline="0">
              <a:solidFill>
                <a:sysClr val="windowText" lastClr="000000"/>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DE"/>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03495423943345E-2"/>
          <c:y val="0.32568972121728029"/>
          <c:w val="0.94527852496698783"/>
          <c:h val="0.60395970773923535"/>
        </c:manualLayout>
      </c:layout>
      <c:barChart>
        <c:barDir val="col"/>
        <c:grouping val="stacked"/>
        <c:varyColors val="0"/>
        <c:ser>
          <c:idx val="0"/>
          <c:order val="0"/>
          <c:tx>
            <c:strRef>
              <c:f>'Export shipments summary'!$S$1371</c:f>
              <c:strCache>
                <c:ptCount val="1"/>
                <c:pt idx="0">
                  <c:v>China</c:v>
                </c:pt>
              </c:strCache>
            </c:strRef>
          </c:tx>
          <c:spPr>
            <a:solidFill>
              <a:srgbClr val="006D89"/>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summary'!$S$1372:$S$1383</c:f>
              <c:numCache>
                <c:formatCode>#,##0</c:formatCode>
                <c:ptCount val="12"/>
                <c:pt idx="0">
                  <c:v>66.686999999999998</c:v>
                </c:pt>
                <c:pt idx="1">
                  <c:v>31.444000000000003</c:v>
                </c:pt>
                <c:pt idx="2">
                  <c:v>0</c:v>
                </c:pt>
                <c:pt idx="3">
                  <c:v>0</c:v>
                </c:pt>
                <c:pt idx="4">
                  <c:v>59.798000000000002</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BEDD-438B-B387-A62C48503BC0}"/>
            </c:ext>
          </c:extLst>
        </c:ser>
        <c:ser>
          <c:idx val="1"/>
          <c:order val="1"/>
          <c:tx>
            <c:strRef>
              <c:f>'Export shipments summary'!$T$1371</c:f>
              <c:strCache>
                <c:ptCount val="1"/>
                <c:pt idx="0">
                  <c:v>India</c:v>
                </c:pt>
              </c:strCache>
            </c:strRef>
          </c:tx>
          <c:spPr>
            <a:solidFill>
              <a:srgbClr val="F1A649"/>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summary'!$T$1372:$T$1383</c:f>
              <c:numCache>
                <c:formatCode>#,##0</c:formatCode>
                <c:ptCount val="12"/>
                <c:pt idx="0">
                  <c:v>61.217999999999996</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BEDD-438B-B387-A62C48503BC0}"/>
            </c:ext>
          </c:extLst>
        </c:ser>
        <c:ser>
          <c:idx val="2"/>
          <c:order val="2"/>
          <c:tx>
            <c:strRef>
              <c:f>'Export shipments summary'!$U$1371</c:f>
              <c:strCache>
                <c:ptCount val="1"/>
                <c:pt idx="0">
                  <c:v>Brazil</c:v>
                </c:pt>
              </c:strCache>
            </c:strRef>
          </c:tx>
          <c:spPr>
            <a:solidFill>
              <a:srgbClr val="782080"/>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summary'!$U$1372:$U$1383</c:f>
              <c:numCache>
                <c:formatCode>#,##0</c:formatCode>
                <c:ptCount val="12"/>
                <c:pt idx="0">
                  <c:v>204.84800000000001</c:v>
                </c:pt>
                <c:pt idx="1">
                  <c:v>305.41500000000002</c:v>
                </c:pt>
                <c:pt idx="2">
                  <c:v>293.56</c:v>
                </c:pt>
                <c:pt idx="3">
                  <c:v>418.65200000000004</c:v>
                </c:pt>
                <c:pt idx="4">
                  <c:v>181.13499999999999</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BEDD-438B-B387-A62C48503BC0}"/>
            </c:ext>
          </c:extLst>
        </c:ser>
        <c:ser>
          <c:idx val="3"/>
          <c:order val="3"/>
          <c:tx>
            <c:strRef>
              <c:f>'Export shipments summary'!$V$1371</c:f>
              <c:strCache>
                <c:ptCount val="1"/>
                <c:pt idx="0">
                  <c:v>Indonesia</c:v>
                </c:pt>
              </c:strCache>
            </c:strRef>
          </c:tx>
          <c:spPr>
            <a:solidFill>
              <a:srgbClr val="54BAA0"/>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summary'!$V$1372:$V$1383</c:f>
              <c:numCache>
                <c:formatCode>#,##0</c:formatCode>
                <c:ptCount val="12"/>
                <c:pt idx="0">
                  <c:v>251.61999999999998</c:v>
                </c:pt>
                <c:pt idx="1">
                  <c:v>95.013999999999996</c:v>
                </c:pt>
                <c:pt idx="2">
                  <c:v>257.84700000000004</c:v>
                </c:pt>
                <c:pt idx="3">
                  <c:v>123.428</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BEDD-438B-B387-A62C48503BC0}"/>
            </c:ext>
          </c:extLst>
        </c:ser>
        <c:ser>
          <c:idx val="4"/>
          <c:order val="4"/>
          <c:tx>
            <c:strRef>
              <c:f>'Export shipments summary'!$W$1371</c:f>
              <c:strCache>
                <c:ptCount val="1"/>
                <c:pt idx="0">
                  <c:v>Bangladesh</c:v>
                </c:pt>
              </c:strCache>
            </c:strRef>
          </c:tx>
          <c:spPr>
            <a:solidFill>
              <a:srgbClr val="B92051"/>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summary'!$W$1372:$W$1383</c:f>
              <c:numCache>
                <c:formatCode>#,##0</c:formatCode>
                <c:ptCount val="12"/>
                <c:pt idx="0">
                  <c:v>49.862000000000002</c:v>
                </c:pt>
                <c:pt idx="1">
                  <c:v>0</c:v>
                </c:pt>
                <c:pt idx="2">
                  <c:v>0</c:v>
                </c:pt>
                <c:pt idx="3">
                  <c:v>0</c:v>
                </c:pt>
                <c:pt idx="4">
                  <c:v>120.75200000000001</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BEDD-438B-B387-A62C48503BC0}"/>
            </c:ext>
          </c:extLst>
        </c:ser>
        <c:ser>
          <c:idx val="5"/>
          <c:order val="5"/>
          <c:tx>
            <c:strRef>
              <c:f>'Export shipments summary'!$X$1371</c:f>
              <c:strCache>
                <c:ptCount val="1"/>
                <c:pt idx="0">
                  <c:v>Malaysia</c:v>
                </c:pt>
              </c:strCache>
            </c:strRef>
          </c:tx>
          <c:spPr>
            <a:solidFill>
              <a:srgbClr val="AAB5DF"/>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summary'!$X$1372:$X$1383</c:f>
              <c:numCache>
                <c:formatCode>#,##0</c:formatCode>
                <c:ptCount val="12"/>
                <c:pt idx="0">
                  <c:v>55.581000000000003</c:v>
                </c:pt>
                <c:pt idx="1">
                  <c:v>62.003</c:v>
                </c:pt>
                <c:pt idx="2">
                  <c:v>116.715</c:v>
                </c:pt>
                <c:pt idx="3">
                  <c:v>62.249000000000002</c:v>
                </c:pt>
                <c:pt idx="4">
                  <c:v>60.219000000000001</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BEDD-438B-B387-A62C48503BC0}"/>
            </c:ext>
          </c:extLst>
        </c:ser>
        <c:ser>
          <c:idx val="6"/>
          <c:order val="6"/>
          <c:tx>
            <c:strRef>
              <c:f>'Export shipments summary'!$Y$1371</c:f>
              <c:strCache>
                <c:ptCount val="1"/>
                <c:pt idx="0">
                  <c:v>Australia</c:v>
                </c:pt>
              </c:strCache>
            </c:strRef>
          </c:tx>
          <c:spPr>
            <a:solidFill>
              <a:srgbClr val="1D3BAA"/>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summary'!$Y$1372:$Y$1383</c:f>
              <c:numCache>
                <c:formatCode>#,##0</c:formatCode>
                <c:ptCount val="12"/>
                <c:pt idx="0">
                  <c:v>32.656999999999996</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DD-438B-B387-A62C48503BC0}"/>
            </c:ext>
          </c:extLst>
        </c:ser>
        <c:ser>
          <c:idx val="7"/>
          <c:order val="7"/>
          <c:tx>
            <c:strRef>
              <c:f>'Export shipments summary'!$Z$1371</c:f>
              <c:strCache>
                <c:ptCount val="1"/>
                <c:pt idx="0">
                  <c:v>Thailand</c:v>
                </c:pt>
              </c:strCache>
            </c:strRef>
          </c:tx>
          <c:spPr>
            <a:solidFill>
              <a:srgbClr val="B280B6"/>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summary'!$Z$1372:$Z$1383</c:f>
              <c:numCache>
                <c:formatCode>#,##0</c:formatCode>
                <c:ptCount val="12"/>
                <c:pt idx="0">
                  <c:v>20.765000000000001</c:v>
                </c:pt>
                <c:pt idx="1">
                  <c:v>30.597000000000001</c:v>
                </c:pt>
                <c:pt idx="2">
                  <c:v>0</c:v>
                </c:pt>
                <c:pt idx="3">
                  <c:v>59.718999999999994</c:v>
                </c:pt>
                <c:pt idx="4">
                  <c:v>63.384</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BEDD-438B-B387-A62C48503BC0}"/>
            </c:ext>
          </c:extLst>
        </c:ser>
        <c:ser>
          <c:idx val="8"/>
          <c:order val="8"/>
          <c:tx>
            <c:strRef>
              <c:f>'Export shipments summary'!$AA$1371</c:f>
              <c:strCache>
                <c:ptCount val="1"/>
                <c:pt idx="0">
                  <c:v>Philippines</c:v>
                </c:pt>
              </c:strCache>
            </c:strRef>
          </c:tx>
          <c:spPr>
            <a:solidFill>
              <a:schemeClr val="accent3">
                <a:lumMod val="6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summary'!$AA$1372:$AA$1383</c:f>
              <c:numCache>
                <c:formatCode>#,##0</c:formatCode>
                <c:ptCount val="12"/>
                <c:pt idx="0">
                  <c:v>30.809000000000001</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DD-438B-B387-A62C48503BC0}"/>
            </c:ext>
          </c:extLst>
        </c:ser>
        <c:ser>
          <c:idx val="9"/>
          <c:order val="9"/>
          <c:tx>
            <c:strRef>
              <c:f>'Export shipments summary'!$AB$1371</c:f>
              <c:strCache>
                <c:ptCount val="1"/>
                <c:pt idx="0">
                  <c:v>Japan</c:v>
                </c:pt>
              </c:strCache>
            </c:strRef>
          </c:tx>
          <c:spPr>
            <a:solidFill>
              <a:schemeClr val="accent4">
                <a:lumMod val="6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summary'!$AB$1372:$AB$1383</c:f>
              <c:numCache>
                <c:formatCode>#,##0</c:formatCode>
                <c:ptCount val="12"/>
                <c:pt idx="0">
                  <c:v>19.834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BEDD-438B-B387-A62C48503BC0}"/>
            </c:ext>
          </c:extLst>
        </c:ser>
        <c:ser>
          <c:idx val="10"/>
          <c:order val="10"/>
          <c:tx>
            <c:strRef>
              <c:f>'Export shipments summary'!$AC$1371</c:f>
              <c:strCache>
                <c:ptCount val="1"/>
                <c:pt idx="0">
                  <c:v>Belgium</c:v>
                </c:pt>
              </c:strCache>
            </c:strRef>
          </c:tx>
          <c:spPr>
            <a:solidFill>
              <a:schemeClr val="accent5">
                <a:lumMod val="6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summary'!$AC$1372:$AC$1383</c:f>
              <c:numCache>
                <c:formatCode>#,##0</c:formatCode>
                <c:ptCount val="12"/>
                <c:pt idx="0">
                  <c:v>53.566999999999993</c:v>
                </c:pt>
                <c:pt idx="1">
                  <c:v>97.668999999999997</c:v>
                </c:pt>
                <c:pt idx="2">
                  <c:v>38.292999999999999</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BEDD-438B-B387-A62C48503BC0}"/>
            </c:ext>
          </c:extLst>
        </c:ser>
        <c:ser>
          <c:idx val="11"/>
          <c:order val="11"/>
          <c:tx>
            <c:strRef>
              <c:f>'Export shipments summary'!$AD$1371</c:f>
              <c:strCache>
                <c:ptCount val="1"/>
                <c:pt idx="0">
                  <c:v>New Zealand</c:v>
                </c:pt>
              </c:strCache>
            </c:strRef>
          </c:tx>
          <c:spPr>
            <a:solidFill>
              <a:schemeClr val="accent6">
                <a:lumMod val="6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summary'!$AD$1372:$AD$1383</c:f>
              <c:numCache>
                <c:formatCode>#,##0</c:formatCode>
                <c:ptCount val="12"/>
                <c:pt idx="0">
                  <c:v>36.150000000000006</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BEDD-438B-B387-A62C48503BC0}"/>
            </c:ext>
          </c:extLst>
        </c:ser>
        <c:ser>
          <c:idx val="12"/>
          <c:order val="12"/>
          <c:tx>
            <c:strRef>
              <c:f>'Export shipments summary'!$AE$1371</c:f>
              <c:strCache>
                <c:ptCount val="1"/>
                <c:pt idx="0">
                  <c:v>Cuba</c:v>
                </c:pt>
              </c:strCache>
            </c:strRef>
          </c:tx>
          <c:spPr>
            <a:solidFill>
              <a:schemeClr val="accent1">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summary'!$AE$1372:$AE$1383</c:f>
              <c:numCache>
                <c:formatCode>#,##0</c:formatCode>
                <c:ptCount val="12"/>
                <c:pt idx="0">
                  <c:v>0</c:v>
                </c:pt>
                <c:pt idx="1">
                  <c:v>14.471</c:v>
                </c:pt>
                <c:pt idx="2">
                  <c:v>31.248999999999999</c:v>
                </c:pt>
                <c:pt idx="3">
                  <c:v>32.494999999999997</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BEDD-438B-B387-A62C48503BC0}"/>
            </c:ext>
          </c:extLst>
        </c:ser>
        <c:ser>
          <c:idx val="13"/>
          <c:order val="13"/>
          <c:tx>
            <c:strRef>
              <c:f>'Export shipments summary'!$AF$1371</c:f>
              <c:strCache>
                <c:ptCount val="1"/>
                <c:pt idx="0">
                  <c:v>Panama</c:v>
                </c:pt>
              </c:strCache>
            </c:strRef>
          </c:tx>
          <c:spPr>
            <a:solidFill>
              <a:schemeClr val="accent2">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summary'!$AF$1372:$AF$1383</c:f>
              <c:numCache>
                <c:formatCode>#,##0</c:formatCode>
                <c:ptCount val="12"/>
                <c:pt idx="0">
                  <c:v>0</c:v>
                </c:pt>
                <c:pt idx="1">
                  <c:v>17.701000000000001</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BEDD-438B-B387-A62C48503BC0}"/>
            </c:ext>
          </c:extLst>
        </c:ser>
        <c:ser>
          <c:idx val="14"/>
          <c:order val="14"/>
          <c:tx>
            <c:strRef>
              <c:f>'Export shipments summary'!$AG$1371</c:f>
              <c:strCache>
                <c:ptCount val="1"/>
                <c:pt idx="0">
                  <c:v>Cote d'Ivoire</c:v>
                </c:pt>
              </c:strCache>
            </c:strRef>
          </c:tx>
          <c:spPr>
            <a:solidFill>
              <a:schemeClr val="accent3">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summary'!$AG$1372:$AG$1383</c:f>
              <c:numCache>
                <c:formatCode>#,##0</c:formatCode>
                <c:ptCount val="12"/>
                <c:pt idx="0">
                  <c:v>0</c:v>
                </c:pt>
                <c:pt idx="1">
                  <c:v>14.338999999999999</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BEDD-438B-B387-A62C48503BC0}"/>
            </c:ext>
          </c:extLst>
        </c:ser>
        <c:ser>
          <c:idx val="15"/>
          <c:order val="15"/>
          <c:tx>
            <c:strRef>
              <c:f>'Export shipments summary'!$AH$1371</c:f>
              <c:strCache>
                <c:ptCount val="1"/>
                <c:pt idx="0">
                  <c:v>Cameroon</c:v>
                </c:pt>
              </c:strCache>
            </c:strRef>
          </c:tx>
          <c:spPr>
            <a:solidFill>
              <a:schemeClr val="accent4">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summary'!$AH$1372:$AH$1383</c:f>
              <c:numCache>
                <c:formatCode>#,##0</c:formatCode>
                <c:ptCount val="12"/>
                <c:pt idx="0">
                  <c:v>0</c:v>
                </c:pt>
                <c:pt idx="1">
                  <c:v>13.276999999999999</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F-BEDD-438B-B387-A62C48503BC0}"/>
            </c:ext>
          </c:extLst>
        </c:ser>
        <c:ser>
          <c:idx val="16"/>
          <c:order val="16"/>
          <c:tx>
            <c:strRef>
              <c:f>'Export shipments summary'!$AI$1371</c:f>
              <c:strCache>
                <c:ptCount val="1"/>
                <c:pt idx="0">
                  <c:v>Poland</c:v>
                </c:pt>
              </c:strCache>
            </c:strRef>
          </c:tx>
          <c:spPr>
            <a:solidFill>
              <a:schemeClr val="accent5">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summary'!$AI$1372:$AI$1383</c:f>
              <c:numCache>
                <c:formatCode>#,##0</c:formatCode>
                <c:ptCount val="12"/>
                <c:pt idx="0">
                  <c:v>0</c:v>
                </c:pt>
                <c:pt idx="1">
                  <c:v>18.646999999999998</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0-BEDD-438B-B387-A62C48503BC0}"/>
            </c:ext>
          </c:extLst>
        </c:ser>
        <c:ser>
          <c:idx val="17"/>
          <c:order val="17"/>
          <c:tx>
            <c:strRef>
              <c:f>'Export shipments summary'!$AJ$1371</c:f>
              <c:strCache>
                <c:ptCount val="1"/>
                <c:pt idx="0">
                  <c:v>Lithuania</c:v>
                </c:pt>
              </c:strCache>
            </c:strRef>
          </c:tx>
          <c:spPr>
            <a:solidFill>
              <a:schemeClr val="accent6">
                <a:lumMod val="80000"/>
                <a:lumOff val="2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summary'!$AJ$1372:$AJ$1383</c:f>
              <c:numCache>
                <c:formatCode>#,##0</c:formatCode>
                <c:ptCount val="12"/>
                <c:pt idx="0">
                  <c:v>0</c:v>
                </c:pt>
                <c:pt idx="1">
                  <c:v>27.004000000000001</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1-BEDD-438B-B387-A62C48503BC0}"/>
            </c:ext>
          </c:extLst>
        </c:ser>
        <c:ser>
          <c:idx val="18"/>
          <c:order val="18"/>
          <c:tx>
            <c:strRef>
              <c:f>'Export shipments summary'!$AK$1371</c:f>
              <c:strCache>
                <c:ptCount val="1"/>
                <c:pt idx="0">
                  <c:v>Morocco</c:v>
                </c:pt>
              </c:strCache>
            </c:strRef>
          </c:tx>
          <c:spPr>
            <a:solidFill>
              <a:schemeClr val="accent1">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summary'!$AK$1372:$AK$1383</c:f>
              <c:numCache>
                <c:formatCode>#,##0</c:formatCode>
                <c:ptCount val="12"/>
                <c:pt idx="0">
                  <c:v>0</c:v>
                </c:pt>
                <c:pt idx="1">
                  <c:v>0</c:v>
                </c:pt>
                <c:pt idx="2">
                  <c:v>71.558999999999997</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2-BEDD-438B-B387-A62C48503BC0}"/>
            </c:ext>
          </c:extLst>
        </c:ser>
        <c:ser>
          <c:idx val="19"/>
          <c:order val="19"/>
          <c:tx>
            <c:strRef>
              <c:f>'Export shipments summary'!$AL$1371</c:f>
              <c:strCache>
                <c:ptCount val="1"/>
                <c:pt idx="0">
                  <c:v>Colombia</c:v>
                </c:pt>
              </c:strCache>
            </c:strRef>
          </c:tx>
          <c:spPr>
            <a:solidFill>
              <a:schemeClr val="accent2">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summary'!$AL$1372:$AL$1383</c:f>
              <c:numCache>
                <c:formatCode>#,##0</c:formatCode>
                <c:ptCount val="12"/>
                <c:pt idx="0">
                  <c:v>0</c:v>
                </c:pt>
                <c:pt idx="1">
                  <c:v>0</c:v>
                </c:pt>
                <c:pt idx="2">
                  <c:v>37.811</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3-BEDD-438B-B387-A62C48503BC0}"/>
            </c:ext>
          </c:extLst>
        </c:ser>
        <c:ser>
          <c:idx val="20"/>
          <c:order val="20"/>
          <c:tx>
            <c:strRef>
              <c:f>'Export shipments summary'!$AM$1371</c:f>
              <c:strCache>
                <c:ptCount val="1"/>
                <c:pt idx="0">
                  <c:v>Nicaragua</c:v>
                </c:pt>
              </c:strCache>
            </c:strRef>
          </c:tx>
          <c:spPr>
            <a:solidFill>
              <a:schemeClr val="accent3">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summary'!$AM$1372:$AM$1383</c:f>
              <c:numCache>
                <c:formatCode>#,##0</c:formatCode>
                <c:ptCount val="12"/>
                <c:pt idx="0">
                  <c:v>0</c:v>
                </c:pt>
                <c:pt idx="1">
                  <c:v>0</c:v>
                </c:pt>
                <c:pt idx="2">
                  <c:v>39.188000000000002</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4-BEDD-438B-B387-A62C48503BC0}"/>
            </c:ext>
          </c:extLst>
        </c:ser>
        <c:ser>
          <c:idx val="21"/>
          <c:order val="21"/>
          <c:tx>
            <c:strRef>
              <c:f>'Export shipments summary'!$AN$1371</c:f>
              <c:strCache>
                <c:ptCount val="1"/>
                <c:pt idx="0">
                  <c:v>Korea (South)</c:v>
                </c:pt>
              </c:strCache>
            </c:strRef>
          </c:tx>
          <c:spPr>
            <a:solidFill>
              <a:schemeClr val="accent4">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summary'!$AN$1372:$AN$1383</c:f>
              <c:numCache>
                <c:formatCode>#,##0</c:formatCode>
                <c:ptCount val="12"/>
                <c:pt idx="0">
                  <c:v>0</c:v>
                </c:pt>
                <c:pt idx="1">
                  <c:v>0</c:v>
                </c:pt>
                <c:pt idx="2">
                  <c:v>0</c:v>
                </c:pt>
                <c:pt idx="3">
                  <c:v>16.876999999999999</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5-BEDD-438B-B387-A62C48503BC0}"/>
            </c:ext>
          </c:extLst>
        </c:ser>
        <c:ser>
          <c:idx val="22"/>
          <c:order val="22"/>
          <c:tx>
            <c:strRef>
              <c:f>'Export shipments summary'!$AO$1371</c:f>
              <c:strCache>
                <c:ptCount val="1"/>
                <c:pt idx="0">
                  <c:v>Vietnam</c:v>
                </c:pt>
              </c:strCache>
            </c:strRef>
          </c:tx>
          <c:spPr>
            <a:solidFill>
              <a:schemeClr val="accent5">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summary'!$AO$1372:$AO$1383</c:f>
              <c:numCache>
                <c:formatCode>#,##0</c:formatCode>
                <c:ptCount val="12"/>
                <c:pt idx="0">
                  <c:v>0</c:v>
                </c:pt>
                <c:pt idx="1">
                  <c:v>0</c:v>
                </c:pt>
                <c:pt idx="2">
                  <c:v>0</c:v>
                </c:pt>
                <c:pt idx="3">
                  <c:v>57.207999999999998</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6-BEDD-438B-B387-A62C48503BC0}"/>
            </c:ext>
          </c:extLst>
        </c:ser>
        <c:ser>
          <c:idx val="23"/>
          <c:order val="23"/>
          <c:tx>
            <c:strRef>
              <c:f>'Export shipments summary'!$AP$1371</c:f>
              <c:strCache>
                <c:ptCount val="1"/>
                <c:pt idx="0">
                  <c:v>Mexico</c:v>
                </c:pt>
              </c:strCache>
            </c:strRef>
          </c:tx>
          <c:spPr>
            <a:solidFill>
              <a:schemeClr val="accent6">
                <a:lumMod val="8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summary'!$AP$1372:$AP$1383</c:f>
              <c:numCache>
                <c:formatCode>#,##0</c:formatCode>
                <c:ptCount val="12"/>
                <c:pt idx="0">
                  <c:v>0</c:v>
                </c:pt>
                <c:pt idx="1">
                  <c:v>0</c:v>
                </c:pt>
                <c:pt idx="2">
                  <c:v>0</c:v>
                </c:pt>
                <c:pt idx="3">
                  <c:v>0</c:v>
                </c:pt>
                <c:pt idx="4">
                  <c:v>39.262</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7-BEDD-438B-B387-A62C48503BC0}"/>
            </c:ext>
          </c:extLst>
        </c:ser>
        <c:ser>
          <c:idx val="24"/>
          <c:order val="24"/>
          <c:tx>
            <c:strRef>
              <c:f>'Export shipments summary'!$AQ$1371</c:f>
              <c:strCache>
                <c:ptCount val="1"/>
                <c:pt idx="0">
                  <c:v>Guatemala</c:v>
                </c:pt>
              </c:strCache>
            </c:strRef>
          </c:tx>
          <c:spPr>
            <a:solidFill>
              <a:schemeClr val="accent1">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summary'!$AQ$1372:$AQ$1383</c:f>
              <c:numCache>
                <c:formatCode>#,##0</c:formatCode>
                <c:ptCount val="12"/>
                <c:pt idx="0">
                  <c:v>0</c:v>
                </c:pt>
                <c:pt idx="1">
                  <c:v>0</c:v>
                </c:pt>
                <c:pt idx="2">
                  <c:v>0</c:v>
                </c:pt>
                <c:pt idx="3">
                  <c:v>0</c:v>
                </c:pt>
                <c:pt idx="4">
                  <c:v>36.142000000000003</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8-BEDD-438B-B387-A62C48503BC0}"/>
            </c:ext>
          </c:extLst>
        </c:ser>
        <c:ser>
          <c:idx val="25"/>
          <c:order val="25"/>
          <c:tx>
            <c:strRef>
              <c:f>'Export shipments summary'!$AR$1371</c:f>
              <c:strCache>
                <c:ptCount val="1"/>
              </c:strCache>
            </c:strRef>
          </c:tx>
          <c:spPr>
            <a:solidFill>
              <a:schemeClr val="accent2">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summary'!$AR$1372:$AR$1383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9-BEDD-438B-B387-A62C48503BC0}"/>
            </c:ext>
          </c:extLst>
        </c:ser>
        <c:ser>
          <c:idx val="26"/>
          <c:order val="26"/>
          <c:tx>
            <c:strRef>
              <c:f>'Export shipments summary'!$AS$1371</c:f>
              <c:strCache>
                <c:ptCount val="1"/>
              </c:strCache>
            </c:strRef>
          </c:tx>
          <c:spPr>
            <a:solidFill>
              <a:schemeClr val="accent3">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summary'!$AS$1372:$AS$1383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A-BEDD-438B-B387-A62C48503BC0}"/>
            </c:ext>
          </c:extLst>
        </c:ser>
        <c:ser>
          <c:idx val="27"/>
          <c:order val="27"/>
          <c:tx>
            <c:strRef>
              <c:f>'Export shipments summary'!$AT$1371</c:f>
              <c:strCache>
                <c:ptCount val="1"/>
              </c:strCache>
            </c:strRef>
          </c:tx>
          <c:spPr>
            <a:solidFill>
              <a:schemeClr val="accent4">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summary'!$AT$1372:$AT$1383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B-BEDD-438B-B387-A62C48503BC0}"/>
            </c:ext>
          </c:extLst>
        </c:ser>
        <c:ser>
          <c:idx val="28"/>
          <c:order val="28"/>
          <c:tx>
            <c:strRef>
              <c:f>'Export shipments summary'!$AU$1371</c:f>
              <c:strCache>
                <c:ptCount val="1"/>
              </c:strCache>
            </c:strRef>
          </c:tx>
          <c:spPr>
            <a:solidFill>
              <a:schemeClr val="accent5">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summary'!$AU$1372:$AU$1383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C-BEDD-438B-B387-A62C48503BC0}"/>
            </c:ext>
          </c:extLst>
        </c:ser>
        <c:ser>
          <c:idx val="29"/>
          <c:order val="29"/>
          <c:tx>
            <c:strRef>
              <c:f>'Export shipments summary'!$AV$1371</c:f>
              <c:strCache>
                <c:ptCount val="1"/>
              </c:strCache>
            </c:strRef>
          </c:tx>
          <c:spPr>
            <a:solidFill>
              <a:schemeClr val="accent6">
                <a:lumMod val="60000"/>
                <a:lumOff val="4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summary'!$AV$1372:$AV$1383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D-BEDD-438B-B387-A62C48503BC0}"/>
            </c:ext>
          </c:extLst>
        </c:ser>
        <c:ser>
          <c:idx val="30"/>
          <c:order val="30"/>
          <c:tx>
            <c:strRef>
              <c:f>'Export shipments summary'!$AW$1371</c:f>
              <c:strCache>
                <c:ptCount val="1"/>
              </c:strCache>
            </c:strRef>
          </c:tx>
          <c:spPr>
            <a:solidFill>
              <a:schemeClr val="accent1">
                <a:lumMod val="5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summary'!$AW$1372:$AW$1383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E-BEDD-438B-B387-A62C48503BC0}"/>
            </c:ext>
          </c:extLst>
        </c:ser>
        <c:ser>
          <c:idx val="31"/>
          <c:order val="31"/>
          <c:tx>
            <c:strRef>
              <c:f>'Export shipments summary'!$AX$1371</c:f>
              <c:strCache>
                <c:ptCount val="1"/>
              </c:strCache>
            </c:strRef>
          </c:tx>
          <c:spPr>
            <a:solidFill>
              <a:schemeClr val="accent2">
                <a:lumMod val="5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summary'!$AX$1372:$AX$1383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1F-BEDD-438B-B387-A62C48503BC0}"/>
            </c:ext>
          </c:extLst>
        </c:ser>
        <c:ser>
          <c:idx val="32"/>
          <c:order val="32"/>
          <c:tx>
            <c:strRef>
              <c:f>'Export shipments summary'!$AY$1371</c:f>
              <c:strCache>
                <c:ptCount val="1"/>
              </c:strCache>
            </c:strRef>
          </c:tx>
          <c:spPr>
            <a:solidFill>
              <a:schemeClr val="accent3">
                <a:lumMod val="50000"/>
              </a:schemeClr>
            </a:solidFill>
            <a:ln>
              <a:noFill/>
            </a:ln>
            <a:effectLst/>
          </c:spPr>
          <c:invertIfNegative val="0"/>
          <c:cat>
            <c:strRef>
              <c:f>'Export shipments summary'!$R$1372:$R$1383</c:f>
              <c:strCache>
                <c:ptCount val="5"/>
                <c:pt idx="0">
                  <c:v>Jan-2025</c:v>
                </c:pt>
                <c:pt idx="1">
                  <c:v>Feb-2025</c:v>
                </c:pt>
                <c:pt idx="2">
                  <c:v>Mar-2025</c:v>
                </c:pt>
                <c:pt idx="3">
                  <c:v>Apr-2025</c:v>
                </c:pt>
                <c:pt idx="4">
                  <c:v>May-2025</c:v>
                </c:pt>
              </c:strCache>
            </c:strRef>
          </c:cat>
          <c:val>
            <c:numRef>
              <c:f>'Export shipments summary'!$AY$1372:$AY$1383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46EF-4D22-893E-26C406AD2669}"/>
            </c:ext>
          </c:extLst>
        </c:ser>
        <c:dLbls>
          <c:showLegendKey val="0"/>
          <c:showVal val="0"/>
          <c:showCatName val="0"/>
          <c:showSerName val="0"/>
          <c:showPercent val="0"/>
          <c:showBubbleSize val="0"/>
        </c:dLbls>
        <c:gapWidth val="71"/>
        <c:overlap val="100"/>
        <c:axId val="1036145695"/>
        <c:axId val="1036146655"/>
      </c:barChart>
      <c:catAx>
        <c:axId val="1036145695"/>
        <c:scaling>
          <c:orientation val="minMax"/>
        </c:scaling>
        <c:delete val="0"/>
        <c:axPos val="b"/>
        <c:numFmt formatCode="General" sourceLinked="1"/>
        <c:majorTickMark val="none"/>
        <c:minorTickMark val="none"/>
        <c:tickLblPos val="nextTo"/>
        <c:spPr>
          <a:noFill/>
          <a:ln w="9525" cap="flat" cmpd="sng" algn="ctr">
            <a:solidFill>
              <a:srgbClr val="A6A6A6"/>
            </a:solidFill>
            <a:prstDash val="solid"/>
            <a:round/>
          </a:ln>
          <a:effectLst/>
        </c:spPr>
        <c:txPr>
          <a:bodyPr rot="-60000000" spcFirstLastPara="1" vertOverflow="ellipsis" vert="horz" wrap="square" anchor="ctr" anchorCtr="1"/>
          <a:lstStyle/>
          <a:p>
            <a:pPr>
              <a:defRPr sz="800" b="0" i="0" u="none" strike="noStrike" kern="1200" baseline="0">
                <a:solidFill>
                  <a:srgbClr val="010000"/>
                </a:solidFill>
                <a:latin typeface="Arial"/>
                <a:ea typeface="Arial"/>
                <a:cs typeface="Arial"/>
              </a:defRPr>
            </a:pPr>
            <a:endParaRPr lang="en-DE"/>
          </a:p>
        </c:txPr>
        <c:crossAx val="1036146655"/>
        <c:crosses val="autoZero"/>
        <c:auto val="1"/>
        <c:lblAlgn val="ctr"/>
        <c:lblOffset val="100"/>
        <c:noMultiLvlLbl val="0"/>
      </c:catAx>
      <c:valAx>
        <c:axId val="1036146655"/>
        <c:scaling>
          <c:orientation val="minMax"/>
        </c:scaling>
        <c:delete val="0"/>
        <c:axPos val="l"/>
        <c:numFmt formatCode="#,##0" sourceLinked="1"/>
        <c:majorTickMark val="none"/>
        <c:minorTickMark val="none"/>
        <c:tickLblPos val="nextTo"/>
        <c:spPr>
          <a:noFill/>
          <a:ln>
            <a:solidFill>
              <a:srgbClr val="A6A6A6"/>
            </a:solidFill>
            <a:prstDash val="solid"/>
          </a:ln>
          <a:effectLst/>
        </c:spPr>
        <c:txPr>
          <a:bodyPr rot="-60000000" spcFirstLastPara="1" vertOverflow="ellipsis" vert="horz" wrap="square" anchor="ctr" anchorCtr="1"/>
          <a:lstStyle/>
          <a:p>
            <a:pPr>
              <a:defRPr sz="800" b="0" i="0" u="none" strike="noStrike" kern="1200" baseline="0">
                <a:solidFill>
                  <a:srgbClr val="010000"/>
                </a:solidFill>
                <a:latin typeface="Arial"/>
                <a:ea typeface="Arial"/>
                <a:cs typeface="Arial"/>
              </a:defRPr>
            </a:pPr>
            <a:endParaRPr lang="en-DE"/>
          </a:p>
        </c:txPr>
        <c:crossAx val="1036145695"/>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5.780344570488713E-2"/>
          <c:y val="0.1068176207703767"/>
          <c:w val="0.91186601764005781"/>
          <c:h val="0.15890973358262564"/>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010000"/>
              </a:solidFill>
              <a:latin typeface="Arial" panose="020B0604020202020204" pitchFamily="34" charset="0"/>
              <a:ea typeface="+mn-ea"/>
              <a:cs typeface="+mn-cs"/>
            </a:defRPr>
          </a:pPr>
          <a:endParaRPr lang="en-DE"/>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DE"/>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200">
                <a:solidFill>
                  <a:schemeClr val="bg1"/>
                </a:solidFill>
                <a:latin typeface="Arial" panose="020B0604020202020204" pitchFamily="34" charset="0"/>
                <a:cs typeface="Arial" panose="020B0604020202020204" pitchFamily="34" charset="0"/>
              </a:rPr>
              <a:t>Chart Title</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25141612538876534"/>
          <c:y val="0.25213760165225246"/>
          <c:w val="0.44773058114961284"/>
          <c:h val="0.74407684695150822"/>
        </c:manualLayout>
      </c:layout>
      <c:doughnutChart>
        <c:varyColors val="1"/>
        <c:ser>
          <c:idx val="0"/>
          <c:order val="0"/>
          <c:dPt>
            <c:idx val="0"/>
            <c:bubble3D val="0"/>
            <c:spPr>
              <a:solidFill>
                <a:srgbClr val="006D89"/>
              </a:solidFill>
              <a:ln w="19050">
                <a:solidFill>
                  <a:schemeClr val="lt1"/>
                </a:solidFill>
              </a:ln>
              <a:effectLst/>
            </c:spPr>
            <c:extLst>
              <c:ext xmlns:c16="http://schemas.microsoft.com/office/drawing/2014/chart" uri="{C3380CC4-5D6E-409C-BE32-E72D297353CC}">
                <c16:uniqueId val="{00000001-6A3E-400D-B9EE-3C1AE5916596}"/>
              </c:ext>
            </c:extLst>
          </c:dPt>
          <c:dPt>
            <c:idx val="1"/>
            <c:bubble3D val="0"/>
            <c:spPr>
              <a:solidFill>
                <a:srgbClr val="F1A649"/>
              </a:solidFill>
              <a:ln w="19050">
                <a:solidFill>
                  <a:schemeClr val="lt1"/>
                </a:solidFill>
              </a:ln>
              <a:effectLst/>
            </c:spPr>
            <c:extLst>
              <c:ext xmlns:c16="http://schemas.microsoft.com/office/drawing/2014/chart" uri="{C3380CC4-5D6E-409C-BE32-E72D297353CC}">
                <c16:uniqueId val="{00000003-6A3E-400D-B9EE-3C1AE5916596}"/>
              </c:ext>
            </c:extLst>
          </c:dPt>
          <c:dPt>
            <c:idx val="2"/>
            <c:bubble3D val="0"/>
            <c:spPr>
              <a:solidFill>
                <a:srgbClr val="782080"/>
              </a:solidFill>
              <a:ln w="19050">
                <a:solidFill>
                  <a:schemeClr val="lt1"/>
                </a:solidFill>
              </a:ln>
              <a:effectLst/>
            </c:spPr>
            <c:extLst>
              <c:ext xmlns:c16="http://schemas.microsoft.com/office/drawing/2014/chart" uri="{C3380CC4-5D6E-409C-BE32-E72D297353CC}">
                <c16:uniqueId val="{00000005-6A3E-400D-B9EE-3C1AE5916596}"/>
              </c:ext>
            </c:extLst>
          </c:dPt>
          <c:dPt>
            <c:idx val="3"/>
            <c:bubble3D val="0"/>
            <c:spPr>
              <a:solidFill>
                <a:srgbClr val="54BAA0"/>
              </a:solidFill>
              <a:ln w="19050">
                <a:solidFill>
                  <a:schemeClr val="lt1"/>
                </a:solidFill>
              </a:ln>
              <a:effectLst/>
            </c:spPr>
            <c:extLst>
              <c:ext xmlns:c16="http://schemas.microsoft.com/office/drawing/2014/chart" uri="{C3380CC4-5D6E-409C-BE32-E72D297353CC}">
                <c16:uniqueId val="{00000007-6A3E-400D-B9EE-3C1AE5916596}"/>
              </c:ext>
            </c:extLst>
          </c:dPt>
          <c:dPt>
            <c:idx val="4"/>
            <c:bubble3D val="0"/>
            <c:spPr>
              <a:solidFill>
                <a:srgbClr val="B92051"/>
              </a:solidFill>
              <a:ln w="19050">
                <a:solidFill>
                  <a:schemeClr val="lt1"/>
                </a:solidFill>
              </a:ln>
              <a:effectLst/>
            </c:spPr>
            <c:extLst>
              <c:ext xmlns:c16="http://schemas.microsoft.com/office/drawing/2014/chart" uri="{C3380CC4-5D6E-409C-BE32-E72D297353CC}">
                <c16:uniqueId val="{00000009-6A3E-400D-B9EE-3C1AE5916596}"/>
              </c:ext>
            </c:extLst>
          </c:dPt>
          <c:dPt>
            <c:idx val="5"/>
            <c:bubble3D val="0"/>
            <c:spPr>
              <a:solidFill>
                <a:srgbClr val="AAB5DF"/>
              </a:solidFill>
              <a:ln w="19050">
                <a:solidFill>
                  <a:schemeClr val="lt1"/>
                </a:solidFill>
              </a:ln>
              <a:effectLst/>
            </c:spPr>
            <c:extLst>
              <c:ext xmlns:c16="http://schemas.microsoft.com/office/drawing/2014/chart" uri="{C3380CC4-5D6E-409C-BE32-E72D297353CC}">
                <c16:uniqueId val="{0000000B-6A3E-400D-B9EE-3C1AE5916596}"/>
              </c:ext>
            </c:extLst>
          </c:dPt>
          <c:dPt>
            <c:idx val="6"/>
            <c:bubble3D val="0"/>
            <c:spPr>
              <a:solidFill>
                <a:srgbClr val="1D3BAA"/>
              </a:solidFill>
              <a:ln w="19050">
                <a:solidFill>
                  <a:schemeClr val="lt1"/>
                </a:solidFill>
              </a:ln>
              <a:effectLst/>
            </c:spPr>
            <c:extLst>
              <c:ext xmlns:c16="http://schemas.microsoft.com/office/drawing/2014/chart" uri="{C3380CC4-5D6E-409C-BE32-E72D297353CC}">
                <c16:uniqueId val="{0000000D-6A3E-400D-B9EE-3C1AE5916596}"/>
              </c:ext>
            </c:extLst>
          </c:dPt>
          <c:dPt>
            <c:idx val="7"/>
            <c:bubble3D val="0"/>
            <c:spPr>
              <a:solidFill>
                <a:srgbClr val="B280B6"/>
              </a:solidFill>
              <a:ln w="19050">
                <a:solidFill>
                  <a:schemeClr val="lt1"/>
                </a:solidFill>
              </a:ln>
              <a:effectLst/>
            </c:spPr>
            <c:extLst>
              <c:ext xmlns:c16="http://schemas.microsoft.com/office/drawing/2014/chart" uri="{C3380CC4-5D6E-409C-BE32-E72D297353CC}">
                <c16:uniqueId val="{0000000F-6A3E-400D-B9EE-3C1AE5916596}"/>
              </c:ext>
            </c:extLst>
          </c:dPt>
          <c:dPt>
            <c:idx val="8"/>
            <c:bubble3D val="0"/>
            <c:spPr>
              <a:solidFill>
                <a:srgbClr val="C94100"/>
              </a:solidFill>
              <a:ln w="19050">
                <a:solidFill>
                  <a:schemeClr val="lt1"/>
                </a:solidFill>
              </a:ln>
              <a:effectLst/>
            </c:spPr>
            <c:extLst>
              <c:ext xmlns:c16="http://schemas.microsoft.com/office/drawing/2014/chart" uri="{C3380CC4-5D6E-409C-BE32-E72D297353CC}">
                <c16:uniqueId val="{00000011-6A3E-400D-B9EE-3C1AE5916596}"/>
              </c:ext>
            </c:extLst>
          </c:dPt>
          <c:dPt>
            <c:idx val="9"/>
            <c:bubble3D val="0"/>
            <c:spPr>
              <a:solidFill>
                <a:srgbClr val="6DACBC"/>
              </a:solidFill>
              <a:ln w="19050">
                <a:solidFill>
                  <a:schemeClr val="lt1"/>
                </a:solidFill>
              </a:ln>
              <a:effectLst/>
            </c:spPr>
            <c:extLst>
              <c:ext xmlns:c16="http://schemas.microsoft.com/office/drawing/2014/chart" uri="{C3380CC4-5D6E-409C-BE32-E72D297353CC}">
                <c16:uniqueId val="{00000013-6A3E-400D-B9EE-3C1AE5916596}"/>
              </c:ext>
            </c:extLst>
          </c:dPt>
          <c:dPt>
            <c:idx val="10"/>
            <c:bubble3D val="0"/>
            <c:spPr>
              <a:solidFill>
                <a:srgbClr val="501555"/>
              </a:solidFill>
              <a:ln w="19050">
                <a:solidFill>
                  <a:schemeClr val="lt1"/>
                </a:solidFill>
              </a:ln>
              <a:effectLst/>
            </c:spPr>
            <c:extLst>
              <c:ext xmlns:c16="http://schemas.microsoft.com/office/drawing/2014/chart" uri="{C3380CC4-5D6E-409C-BE32-E72D297353CC}">
                <c16:uniqueId val="{00000015-6A3E-400D-B9EE-3C1AE5916596}"/>
              </c:ext>
            </c:extLst>
          </c:dPt>
          <c:dPt>
            <c:idx val="11"/>
            <c:bubble3D val="0"/>
            <c:spPr>
              <a:solidFill>
                <a:srgbClr val="CD6083"/>
              </a:solidFill>
              <a:ln w="19050">
                <a:solidFill>
                  <a:schemeClr val="lt1"/>
                </a:solidFill>
              </a:ln>
              <a:effectLst/>
            </c:spPr>
            <c:extLst>
              <c:ext xmlns:c16="http://schemas.microsoft.com/office/drawing/2014/chart" uri="{C3380CC4-5D6E-409C-BE32-E72D297353CC}">
                <c16:uniqueId val="{00000017-6A3E-400D-B9EE-3C1AE5916596}"/>
              </c:ext>
            </c:extLst>
          </c:dPt>
          <c:dPt>
            <c:idx val="12"/>
            <c:bubble3D val="0"/>
            <c:spPr>
              <a:solidFill>
                <a:srgbClr val="125E1F"/>
              </a:solidFill>
              <a:ln w="19050">
                <a:solidFill>
                  <a:schemeClr val="lt1"/>
                </a:solidFill>
              </a:ln>
              <a:effectLst/>
            </c:spPr>
            <c:extLst>
              <c:ext xmlns:c16="http://schemas.microsoft.com/office/drawing/2014/chart" uri="{C3380CC4-5D6E-409C-BE32-E72D297353CC}">
                <c16:uniqueId val="{00000019-6A3E-400D-B9EE-3C1AE5916596}"/>
              </c:ext>
            </c:extLst>
          </c:dPt>
          <c:dPt>
            <c:idx val="13"/>
            <c:bubble3D val="0"/>
            <c:spPr>
              <a:solidFill>
                <a:srgbClr val="9DCEA6"/>
              </a:solidFill>
              <a:ln w="19050">
                <a:solidFill>
                  <a:schemeClr val="lt1"/>
                </a:solidFill>
              </a:ln>
              <a:effectLst/>
            </c:spPr>
            <c:extLst>
              <c:ext xmlns:c16="http://schemas.microsoft.com/office/drawing/2014/chart" uri="{C3380CC4-5D6E-409C-BE32-E72D297353CC}">
                <c16:uniqueId val="{0000001B-6A3E-400D-B9EE-3C1AE5916596}"/>
              </c:ext>
            </c:extLst>
          </c:dPt>
          <c:dPt>
            <c:idx val="14"/>
            <c:bubble3D val="0"/>
            <c:spPr>
              <a:solidFill>
                <a:srgbClr val="9D5700"/>
              </a:solidFill>
              <a:ln w="19050">
                <a:solidFill>
                  <a:schemeClr val="lt1"/>
                </a:solidFill>
              </a:ln>
              <a:effectLst/>
            </c:spPr>
            <c:extLst>
              <c:ext xmlns:c16="http://schemas.microsoft.com/office/drawing/2014/chart" uri="{C3380CC4-5D6E-409C-BE32-E72D297353CC}">
                <c16:uniqueId val="{0000001D-6A3E-400D-B9EE-3C1AE5916596}"/>
              </c:ext>
            </c:extLst>
          </c:dPt>
          <c:dPt>
            <c:idx val="15"/>
            <c:bubble3D val="0"/>
            <c:spPr>
              <a:solidFill>
                <a:srgbClr val="E8AE92"/>
              </a:solidFill>
              <a:ln w="19050">
                <a:solidFill>
                  <a:schemeClr val="lt1"/>
                </a:solidFill>
              </a:ln>
              <a:effectLst/>
            </c:spPr>
            <c:extLst>
              <c:ext xmlns:c16="http://schemas.microsoft.com/office/drawing/2014/chart" uri="{C3380CC4-5D6E-409C-BE32-E72D297353CC}">
                <c16:uniqueId val="{0000001F-6A3E-400D-B9EE-3C1AE5916596}"/>
              </c:ext>
            </c:extLst>
          </c:dPt>
          <c:dPt>
            <c:idx val="16"/>
            <c:bubble3D val="0"/>
            <c:spPr>
              <a:solidFill>
                <a:srgbClr val="00495B"/>
              </a:solidFill>
              <a:ln w="19050">
                <a:solidFill>
                  <a:schemeClr val="lt1"/>
                </a:solidFill>
              </a:ln>
              <a:effectLst/>
            </c:spPr>
            <c:extLst>
              <c:ext xmlns:c16="http://schemas.microsoft.com/office/drawing/2014/chart" uri="{C3380CC4-5D6E-409C-BE32-E72D297353CC}">
                <c16:uniqueId val="{00000021-6A3E-400D-B9EE-3C1AE5916596}"/>
              </c:ext>
            </c:extLst>
          </c:dPt>
          <c:dPt>
            <c:idx val="17"/>
            <c:bubble3D val="0"/>
            <c:spPr>
              <a:solidFill>
                <a:srgbClr val="EC8200"/>
              </a:solidFill>
              <a:ln w="19050">
                <a:solidFill>
                  <a:schemeClr val="lt1"/>
                </a:solidFill>
              </a:ln>
              <a:effectLst/>
            </c:spPr>
            <c:extLst>
              <c:ext xmlns:c16="http://schemas.microsoft.com/office/drawing/2014/chart" uri="{C3380CC4-5D6E-409C-BE32-E72D297353CC}">
                <c16:uniqueId val="{00000023-6A3E-400D-B9EE-3C1AE5916596}"/>
              </c:ext>
            </c:extLst>
          </c:dPt>
          <c:dPt>
            <c:idx val="18"/>
            <c:bubble3D val="0"/>
            <c:spPr>
              <a:solidFill>
                <a:srgbClr val="6B0F01"/>
              </a:solidFill>
              <a:ln w="19050">
                <a:solidFill>
                  <a:schemeClr val="lt1"/>
                </a:solidFill>
              </a:ln>
              <a:effectLst/>
            </c:spPr>
            <c:extLst>
              <c:ext xmlns:c16="http://schemas.microsoft.com/office/drawing/2014/chart" uri="{C3380CC4-5D6E-409C-BE32-E72D297353CC}">
                <c16:uniqueId val="{00000025-6A3E-400D-B9EE-3C1AE5916596}"/>
              </c:ext>
            </c:extLst>
          </c:dPt>
          <c:dPt>
            <c:idx val="19"/>
            <c:bubble3D val="0"/>
            <c:spPr>
              <a:solidFill>
                <a:srgbClr val="566CBF"/>
              </a:solidFill>
              <a:ln w="19050">
                <a:solidFill>
                  <a:schemeClr val="lt1"/>
                </a:solidFill>
              </a:ln>
              <a:effectLst/>
            </c:spPr>
            <c:extLst>
              <c:ext xmlns:c16="http://schemas.microsoft.com/office/drawing/2014/chart" uri="{C3380CC4-5D6E-409C-BE32-E72D297353CC}">
                <c16:uniqueId val="{00000027-6A3E-400D-B9EE-3C1AE5916596}"/>
              </c:ext>
            </c:extLst>
          </c:dPt>
          <c:dPt>
            <c:idx val="20"/>
            <c:bubble3D val="0"/>
            <c:spPr>
              <a:solidFill>
                <a:srgbClr val="4997AB"/>
              </a:solidFill>
              <a:ln w="19050">
                <a:solidFill>
                  <a:schemeClr val="lt1"/>
                </a:solidFill>
              </a:ln>
              <a:effectLst/>
            </c:spPr>
            <c:extLst>
              <c:ext xmlns:c16="http://schemas.microsoft.com/office/drawing/2014/chart" uri="{C3380CC4-5D6E-409C-BE32-E72D297353CC}">
                <c16:uniqueId val="{00000029-6A3E-400D-B9EE-3C1AE5916596}"/>
              </c:ext>
            </c:extLst>
          </c:dPt>
          <c:dPt>
            <c:idx val="21"/>
            <c:bubble3D val="0"/>
            <c:spPr>
              <a:solidFill>
                <a:srgbClr val="F7C992"/>
              </a:solidFill>
              <a:ln w="19050">
                <a:solidFill>
                  <a:schemeClr val="lt1"/>
                </a:solidFill>
              </a:ln>
              <a:effectLst/>
            </c:spPr>
            <c:extLst>
              <c:ext xmlns:c16="http://schemas.microsoft.com/office/drawing/2014/chart" uri="{C3380CC4-5D6E-409C-BE32-E72D297353CC}">
                <c16:uniqueId val="{0000002B-6A3E-400D-B9EE-3C1AE5916596}"/>
              </c:ext>
            </c:extLst>
          </c:dPt>
          <c:dPt>
            <c:idx val="22"/>
            <c:bubble3D val="0"/>
            <c:spPr>
              <a:solidFill>
                <a:srgbClr val="9F60A4"/>
              </a:solidFill>
              <a:ln w="19050">
                <a:solidFill>
                  <a:schemeClr val="lt1"/>
                </a:solidFill>
              </a:ln>
              <a:effectLst/>
            </c:spPr>
            <c:extLst>
              <c:ext xmlns:c16="http://schemas.microsoft.com/office/drawing/2014/chart" uri="{C3380CC4-5D6E-409C-BE32-E72D297353CC}">
                <c16:uniqueId val="{0000002D-6A3E-400D-B9EE-3C1AE5916596}"/>
              </c:ext>
            </c:extLst>
          </c:dPt>
          <c:dPt>
            <c:idx val="23"/>
            <c:bubble3D val="0"/>
            <c:spPr>
              <a:solidFill>
                <a:srgbClr val="98D5C6"/>
              </a:solidFill>
              <a:ln w="19050">
                <a:solidFill>
                  <a:schemeClr val="lt1"/>
                </a:solidFill>
              </a:ln>
              <a:effectLst/>
            </c:spPr>
            <c:extLst>
              <c:ext xmlns:c16="http://schemas.microsoft.com/office/drawing/2014/chart" uri="{C3380CC4-5D6E-409C-BE32-E72D297353CC}">
                <c16:uniqueId val="{0000002F-6A3E-400D-B9EE-3C1AE5916596}"/>
              </c:ext>
            </c:extLst>
          </c:dPt>
          <c:dPt>
            <c:idx val="24"/>
            <c:bubble3D val="0"/>
            <c:spPr>
              <a:solidFill>
                <a:srgbClr val="CD6083"/>
              </a:solidFill>
              <a:ln w="19050">
                <a:solidFill>
                  <a:schemeClr val="lt1"/>
                </a:solidFill>
              </a:ln>
              <a:effectLst/>
            </c:spPr>
            <c:extLst>
              <c:ext xmlns:c16="http://schemas.microsoft.com/office/drawing/2014/chart" uri="{C3380CC4-5D6E-409C-BE32-E72D297353CC}">
                <c16:uniqueId val="{00000031-6A3E-400D-B9EE-3C1AE5916596}"/>
              </c:ext>
            </c:extLst>
          </c:dPt>
          <c:dPt>
            <c:idx val="25"/>
            <c:bubble3D val="0"/>
            <c:spPr>
              <a:solidFill>
                <a:srgbClr val="E3E6F4"/>
              </a:solidFill>
              <a:ln w="19050">
                <a:solidFill>
                  <a:schemeClr val="lt1"/>
                </a:solidFill>
              </a:ln>
              <a:effectLst/>
            </c:spPr>
            <c:extLst>
              <c:ext xmlns:c16="http://schemas.microsoft.com/office/drawing/2014/chart" uri="{C3380CC4-5D6E-409C-BE32-E72D297353CC}">
                <c16:uniqueId val="{00000033-6A3E-400D-B9EE-3C1AE5916596}"/>
              </c:ext>
            </c:extLst>
          </c:dPt>
          <c:dPt>
            <c:idx val="26"/>
            <c:bubble3D val="0"/>
            <c:spPr>
              <a:solidFill>
                <a:srgbClr val="566CBF"/>
              </a:solidFill>
              <a:ln w="19050">
                <a:solidFill>
                  <a:schemeClr val="lt1"/>
                </a:solidFill>
              </a:ln>
              <a:effectLst/>
            </c:spPr>
            <c:extLst>
              <c:ext xmlns:c16="http://schemas.microsoft.com/office/drawing/2014/chart" uri="{C3380CC4-5D6E-409C-BE32-E72D297353CC}">
                <c16:uniqueId val="{00000035-6A3E-400D-B9EE-3C1AE5916596}"/>
              </c:ext>
            </c:extLst>
          </c:dPt>
          <c:dPt>
            <c:idx val="27"/>
            <c:bubble3D val="0"/>
            <c:spPr>
              <a:solidFill>
                <a:srgbClr val="D8BFDB"/>
              </a:solidFill>
              <a:ln w="19050">
                <a:solidFill>
                  <a:schemeClr val="lt1"/>
                </a:solidFill>
              </a:ln>
              <a:effectLst/>
            </c:spPr>
            <c:extLst>
              <c:ext xmlns:c16="http://schemas.microsoft.com/office/drawing/2014/chart" uri="{C3380CC4-5D6E-409C-BE32-E72D297353CC}">
                <c16:uniqueId val="{00000037-6A3E-400D-B9EE-3C1AE5916596}"/>
              </c:ext>
            </c:extLst>
          </c:dPt>
          <c:dPt>
            <c:idx val="28"/>
            <c:bubble3D val="0"/>
            <c:spPr>
              <a:solidFill>
                <a:srgbClr val="D87749"/>
              </a:solidFill>
              <a:ln w="19050">
                <a:solidFill>
                  <a:schemeClr val="lt1"/>
                </a:solidFill>
              </a:ln>
              <a:effectLst/>
            </c:spPr>
            <c:extLst>
              <c:ext xmlns:c16="http://schemas.microsoft.com/office/drawing/2014/chart" uri="{C3380CC4-5D6E-409C-BE32-E72D297353CC}">
                <c16:uniqueId val="{00000039-6A3E-400D-B9EE-3C1AE5916596}"/>
              </c:ext>
            </c:extLst>
          </c:dPt>
          <c:dPt>
            <c:idx val="29"/>
            <c:bubble3D val="0"/>
            <c:spPr>
              <a:solidFill>
                <a:srgbClr val="B6D5DD"/>
              </a:solidFill>
              <a:ln w="19050">
                <a:solidFill>
                  <a:schemeClr val="lt1"/>
                </a:solidFill>
              </a:ln>
              <a:effectLst/>
            </c:spPr>
            <c:extLst>
              <c:ext xmlns:c16="http://schemas.microsoft.com/office/drawing/2014/chart" uri="{C3380CC4-5D6E-409C-BE32-E72D297353CC}">
                <c16:uniqueId val="{0000003B-6A3E-400D-B9EE-3C1AE5916596}"/>
              </c:ext>
            </c:extLst>
          </c:dPt>
          <c:dPt>
            <c:idx val="30"/>
            <c:bubble3D val="0"/>
            <c:spPr>
              <a:solidFill>
                <a:srgbClr val="782080"/>
              </a:solidFill>
              <a:ln w="19050">
                <a:solidFill>
                  <a:schemeClr val="lt1"/>
                </a:solidFill>
              </a:ln>
              <a:effectLst/>
            </c:spPr>
            <c:extLst>
              <c:ext xmlns:c16="http://schemas.microsoft.com/office/drawing/2014/chart" uri="{C3380CC4-5D6E-409C-BE32-E72D297353CC}">
                <c16:uniqueId val="{0000003D-6A3E-400D-B9EE-3C1AE5916596}"/>
              </c:ext>
            </c:extLst>
          </c:dPt>
          <c:dPt>
            <c:idx val="31"/>
            <c:bubble3D val="0"/>
            <c:spPr>
              <a:solidFill>
                <a:srgbClr val="E19FB4"/>
              </a:solidFill>
              <a:ln w="19050">
                <a:solidFill>
                  <a:schemeClr val="lt1"/>
                </a:solidFill>
              </a:ln>
              <a:effectLst/>
            </c:spPr>
            <c:extLst>
              <c:ext xmlns:c16="http://schemas.microsoft.com/office/drawing/2014/chart" uri="{C3380CC4-5D6E-409C-BE32-E72D297353CC}">
                <c16:uniqueId val="{0000003F-6A3E-400D-B9EE-3C1AE5916596}"/>
              </c:ext>
            </c:extLst>
          </c:dPt>
          <c:dPt>
            <c:idx val="32"/>
            <c:bubble3D val="0"/>
            <c:spPr>
              <a:solidFill>
                <a:srgbClr val="1B8D2F"/>
              </a:solidFill>
              <a:ln w="19050">
                <a:solidFill>
                  <a:schemeClr val="lt1"/>
                </a:solidFill>
              </a:ln>
              <a:effectLst/>
            </c:spPr>
            <c:extLst>
              <c:ext xmlns:c16="http://schemas.microsoft.com/office/drawing/2014/chart" uri="{C3380CC4-5D6E-409C-BE32-E72D297353CC}">
                <c16:uniqueId val="{00000041-6A3E-400D-B9EE-3C1AE591659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baseline="0">
                    <a:solidFill>
                      <a:schemeClr val="lt1"/>
                    </a:solidFill>
                    <a:latin typeface="Arial"/>
                    <a:ea typeface="Arial"/>
                    <a:cs typeface="Arial"/>
                  </a:defRPr>
                </a:pPr>
                <a:endParaRPr lang="en-DE"/>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'Export shipments summary'!$G$1362:$G$1394</c:f>
              <c:strCache>
                <c:ptCount val="25"/>
                <c:pt idx="0">
                  <c:v>China</c:v>
                </c:pt>
                <c:pt idx="1">
                  <c:v>India</c:v>
                </c:pt>
                <c:pt idx="2">
                  <c:v>Brazil</c:v>
                </c:pt>
                <c:pt idx="3">
                  <c:v>Indonesia</c:v>
                </c:pt>
                <c:pt idx="4">
                  <c:v>Bangladesh</c:v>
                </c:pt>
                <c:pt idx="5">
                  <c:v>Malaysia</c:v>
                </c:pt>
                <c:pt idx="6">
                  <c:v>Australia</c:v>
                </c:pt>
                <c:pt idx="7">
                  <c:v>Thailand</c:v>
                </c:pt>
                <c:pt idx="8">
                  <c:v>Philippines</c:v>
                </c:pt>
                <c:pt idx="9">
                  <c:v>Japan</c:v>
                </c:pt>
                <c:pt idx="10">
                  <c:v>Belgium</c:v>
                </c:pt>
                <c:pt idx="11">
                  <c:v>New Zealand</c:v>
                </c:pt>
                <c:pt idx="12">
                  <c:v>Cuba</c:v>
                </c:pt>
                <c:pt idx="13">
                  <c:v>Panama</c:v>
                </c:pt>
                <c:pt idx="14">
                  <c:v>Cote d'Ivoire</c:v>
                </c:pt>
                <c:pt idx="15">
                  <c:v>Cameroon</c:v>
                </c:pt>
                <c:pt idx="16">
                  <c:v>Poland</c:v>
                </c:pt>
                <c:pt idx="17">
                  <c:v>Lithuania</c:v>
                </c:pt>
                <c:pt idx="18">
                  <c:v>Morocco</c:v>
                </c:pt>
                <c:pt idx="19">
                  <c:v>Colombia</c:v>
                </c:pt>
                <c:pt idx="20">
                  <c:v>Nicaragua</c:v>
                </c:pt>
                <c:pt idx="21">
                  <c:v>Korea (South)</c:v>
                </c:pt>
                <c:pt idx="22">
                  <c:v>Vietnam</c:v>
                </c:pt>
                <c:pt idx="23">
                  <c:v>Mexico</c:v>
                </c:pt>
                <c:pt idx="24">
                  <c:v>Guatemala</c:v>
                </c:pt>
              </c:strCache>
            </c:strRef>
          </c:cat>
          <c:val>
            <c:numRef>
              <c:f>'Export shipments summary'!$H$1362:$H$1394</c:f>
              <c:numCache>
                <c:formatCode>0</c:formatCode>
                <c:ptCount val="33"/>
                <c:pt idx="0">
                  <c:v>157.929</c:v>
                </c:pt>
                <c:pt idx="1">
                  <c:v>61.217999999999996</c:v>
                </c:pt>
                <c:pt idx="2">
                  <c:v>1403.6100000000001</c:v>
                </c:pt>
                <c:pt idx="3">
                  <c:v>727.90899999999976</c:v>
                </c:pt>
                <c:pt idx="4">
                  <c:v>170.614</c:v>
                </c:pt>
                <c:pt idx="5">
                  <c:v>356.767</c:v>
                </c:pt>
                <c:pt idx="6">
                  <c:v>32.656999999999996</c:v>
                </c:pt>
                <c:pt idx="7">
                  <c:v>174.465</c:v>
                </c:pt>
                <c:pt idx="8">
                  <c:v>30.809000000000001</c:v>
                </c:pt>
                <c:pt idx="9">
                  <c:v>19.834</c:v>
                </c:pt>
                <c:pt idx="10">
                  <c:v>189.529</c:v>
                </c:pt>
                <c:pt idx="11">
                  <c:v>36.150000000000006</c:v>
                </c:pt>
                <c:pt idx="12">
                  <c:v>78.215000000000003</c:v>
                </c:pt>
                <c:pt idx="13">
                  <c:v>17.701000000000001</c:v>
                </c:pt>
                <c:pt idx="14">
                  <c:v>14.338999999999999</c:v>
                </c:pt>
                <c:pt idx="15">
                  <c:v>13.276999999999999</c:v>
                </c:pt>
                <c:pt idx="16">
                  <c:v>18.646999999999998</c:v>
                </c:pt>
                <c:pt idx="17">
                  <c:v>27.004000000000001</c:v>
                </c:pt>
                <c:pt idx="18">
                  <c:v>71.558999999999997</c:v>
                </c:pt>
                <c:pt idx="19">
                  <c:v>37.811</c:v>
                </c:pt>
                <c:pt idx="20">
                  <c:v>39.188000000000002</c:v>
                </c:pt>
                <c:pt idx="21">
                  <c:v>16.876999999999999</c:v>
                </c:pt>
                <c:pt idx="22">
                  <c:v>57.207999999999998</c:v>
                </c:pt>
                <c:pt idx="23">
                  <c:v>39.262</c:v>
                </c:pt>
                <c:pt idx="24">
                  <c:v>36.142000000000003</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42-6A3E-400D-B9EE-3C1AE591659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1.4191622273630931E-4"/>
          <c:y val="8.6307213705573455E-2"/>
          <c:w val="0.99612227716818413"/>
          <c:h val="0.13998472526999697"/>
        </c:manualLayout>
      </c:layout>
      <c:overlay val="0"/>
      <c:spPr>
        <a:noFill/>
        <a:ln>
          <a:noFill/>
        </a:ln>
        <a:effectLst/>
      </c:spPr>
      <c:txPr>
        <a:bodyPr rot="0" spcFirstLastPara="1" vertOverflow="ellipsis" vert="horz" wrap="square" anchor="ctr" anchorCtr="1"/>
        <a:lstStyle/>
        <a:p>
          <a:pPr>
            <a:defRPr sz="800" b="0" i="0" u="none" strike="noStrike" baseline="0">
              <a:solidFill>
                <a:sysClr val="windowText" lastClr="000000"/>
              </a:solidFill>
              <a:latin typeface="Arial" panose="020B0604020202020204" pitchFamily="34" charset="0"/>
              <a:ea typeface="+mn-ea"/>
              <a:cs typeface="Arial" panose="020B0604020202020204" pitchFamily="34" charset="0"/>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DE"/>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Chart Title</cx:v>
        </cx:txData>
      </cx:tx>
      <cx:txPr>
        <a:bodyPr vertOverflow="overflow" horzOverflow="overflow" wrap="square" lIns="0" tIns="0" rIns="0" bIns="0"/>
        <a:lstStyle/>
        <a:p>
          <a:pPr algn="ctr" rtl="0">
            <a:defRPr sz="1200" b="0" i="0">
              <a:solidFill>
                <a:schemeClr val="bg1"/>
              </a:solidFill>
              <a:latin typeface="Arial" panose="020B0604020202020204" pitchFamily="34" charset="0"/>
              <a:ea typeface="Arial" panose="020B0604020202020204" pitchFamily="34" charset="0"/>
              <a:cs typeface="Arial" panose="020B0604020202020204" pitchFamily="34" charset="0"/>
            </a:defRPr>
          </a:pPr>
          <a:r>
            <a:rPr lang="en-US" sz="1200">
              <a:solidFill>
                <a:schemeClr val="bg1"/>
              </a:solidFill>
              <a:latin typeface="Arial" panose="020B0604020202020204" pitchFamily="34" charset="0"/>
              <a:cs typeface="Arial" panose="020B0604020202020204" pitchFamily="34" charset="0"/>
            </a:rPr>
            <a:t>Chart Title</a:t>
          </a:r>
        </a:p>
      </cx:txPr>
    </cx:title>
    <cx:plotArea>
      <cx:plotAreaRegion>
        <cx:series layoutId="treemap" uniqueId="{639DF310-6950-49AE-8DC6-ED509D667E08}" formatIdx="0">
          <cx:dataLabels pos="inEnd">
            <cx:numFmt formatCode="#,##0" sourceLinked="0"/>
            <cx:txPr>
              <a:bodyPr vertOverflow="overflow" horzOverflow="overflow" wrap="square" lIns="0" tIns="0" rIns="0" bIns="0"/>
              <a:lstStyle/>
              <a:p>
                <a:pPr algn="ctr" rtl="0">
                  <a:defRPr sz="800" b="0" i="0">
                    <a:solidFill>
                      <a:srgbClr val="FFFFFF"/>
                    </a:solidFill>
                    <a:latin typeface="Arial" panose="020B0604020202020204" pitchFamily="34" charset="0"/>
                    <a:ea typeface="Arial" panose="020B0604020202020204" pitchFamily="34" charset="0"/>
                    <a:cs typeface="Arial" panose="020B0604020202020204" pitchFamily="34" charset="0"/>
                  </a:defRPr>
                </a:pPr>
                <a:endParaRPr lang="en-US" sz="800">
                  <a:latin typeface="Arial" panose="020B0604020202020204" pitchFamily="34" charset="0"/>
                  <a:cs typeface="Arial" panose="020B0604020202020204" pitchFamily="34" charset="0"/>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800">
              <a:solidFill>
                <a:sysClr val="windowText" lastClr="000000"/>
              </a:solidFill>
            </a:defRPr>
          </a:pPr>
          <a:endParaRPr lang="en-US" sz="800" b="0" i="0" u="none" strike="noStrike" baseline="0">
            <a:solidFill>
              <a:sysClr val="windowText" lastClr="000000"/>
            </a:solidFill>
            <a:latin typeface="Arial" panose="020B060402020202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Chart Title</cx:v>
        </cx:txData>
      </cx:tx>
      <cx:txPr>
        <a:bodyPr vertOverflow="overflow" horzOverflow="overflow" wrap="square" lIns="0" tIns="0" rIns="0" bIns="0"/>
        <a:lstStyle/>
        <a:p>
          <a:pPr algn="ctr" rtl="0">
            <a:defRPr sz="1200" b="0" i="0">
              <a:solidFill>
                <a:schemeClr val="bg1"/>
              </a:solidFill>
              <a:latin typeface="Arial" panose="020B0604020202020204" pitchFamily="34" charset="0"/>
              <a:ea typeface="Arial" panose="020B0604020202020204" pitchFamily="34" charset="0"/>
              <a:cs typeface="Arial" panose="020B0604020202020204" pitchFamily="34" charset="0"/>
            </a:defRPr>
          </a:pPr>
          <a:r>
            <a:rPr lang="en-US" sz="1200">
              <a:solidFill>
                <a:schemeClr val="bg1"/>
              </a:solidFill>
              <a:latin typeface="Arial" panose="020B0604020202020204" pitchFamily="34" charset="0"/>
              <a:cs typeface="Arial" panose="020B0604020202020204" pitchFamily="34" charset="0"/>
            </a:rPr>
            <a:t>Chart Title</a:t>
          </a:r>
        </a:p>
      </cx:txPr>
    </cx:title>
    <cx:plotArea>
      <cx:plotAreaRegion>
        <cx:series layoutId="treemap" uniqueId="{639DF310-6950-49AE-8DC6-ED509D667E08}" formatIdx="0">
          <cx:dataLabels pos="inEnd">
            <cx:numFmt formatCode="#,##0" sourceLinked="0"/>
            <cx:txPr>
              <a:bodyPr vertOverflow="overflow" horzOverflow="overflow" wrap="square" lIns="0" tIns="0" rIns="0" bIns="0"/>
              <a:lstStyle/>
              <a:p>
                <a:pPr algn="ctr" rtl="0">
                  <a:defRPr sz="800" b="0" i="0">
                    <a:solidFill>
                      <a:srgbClr val="FFFFFF"/>
                    </a:solidFill>
                    <a:latin typeface="Arial" panose="020B0604020202020204" pitchFamily="34" charset="0"/>
                    <a:ea typeface="Arial" panose="020B0604020202020204" pitchFamily="34" charset="0"/>
                    <a:cs typeface="Arial" panose="020B0604020202020204" pitchFamily="34" charset="0"/>
                  </a:defRPr>
                </a:pPr>
                <a:endParaRPr lang="en-US" sz="800">
                  <a:latin typeface="Arial" panose="020B0604020202020204" pitchFamily="34" charset="0"/>
                  <a:cs typeface="Arial" panose="020B0604020202020204" pitchFamily="34" charset="0"/>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800">
              <a:solidFill>
                <a:sysClr val="windowText" lastClr="000000"/>
              </a:solidFill>
            </a:defRPr>
          </a:pPr>
          <a:endParaRPr lang="en-US" sz="800" b="0" i="0" u="none" strike="noStrike" baseline="0">
            <a:solidFill>
              <a:sysClr val="windowText" lastClr="000000"/>
            </a:solidFill>
            <a:latin typeface="Arial" panose="020B060402020202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1667386</xdr:colOff>
      <xdr:row>1</xdr:row>
      <xdr:rowOff>454153</xdr:rowOff>
    </xdr:to>
    <xdr:pic>
      <xdr:nvPicPr>
        <xdr:cNvPr id="4" name="Picture 3">
          <a:extLst>
            <a:ext uri="{FF2B5EF4-FFF2-40B4-BE49-F238E27FC236}">
              <a16:creationId xmlns:a16="http://schemas.microsoft.com/office/drawing/2014/main" id="{332E9F63-C352-4786-831F-CD43456660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 y="251460"/>
          <a:ext cx="1664211" cy="4541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1323976</xdr:colOff>
      <xdr:row>27</xdr:row>
      <xdr:rowOff>66684</xdr:rowOff>
    </xdr:from>
    <xdr:to>
      <xdr:col>14</xdr:col>
      <xdr:colOff>352426</xdr:colOff>
      <xdr:row>61</xdr:row>
      <xdr:rowOff>123825</xdr:rowOff>
    </xdr:to>
    <xdr:grpSp>
      <xdr:nvGrpSpPr>
        <xdr:cNvPr id="6" name="Group 4">
          <a:extLst>
            <a:ext uri="{FF2B5EF4-FFF2-40B4-BE49-F238E27FC236}">
              <a16:creationId xmlns:a16="http://schemas.microsoft.com/office/drawing/2014/main" id="{0914BA89-AE83-1925-B021-499DA6154E63}"/>
            </a:ext>
          </a:extLst>
        </xdr:cNvPr>
        <xdr:cNvGrpSpPr/>
      </xdr:nvGrpSpPr>
      <xdr:grpSpPr>
        <a:xfrm>
          <a:off x="8548035" y="4130684"/>
          <a:ext cx="9330391" cy="4375141"/>
          <a:chOff x="15549561" y="1899779"/>
          <a:chExt cx="5532137" cy="2567446"/>
        </a:xfrm>
      </xdr:grpSpPr>
      <mc:AlternateContent xmlns:mc="http://schemas.openxmlformats.org/markup-compatibility/2006">
        <mc:Choice xmlns:cx1="http://schemas.microsoft.com/office/drawing/2015/9/8/chartex" Requires="cx1">
          <xdr:graphicFrame macro="">
            <xdr:nvGraphicFramePr>
              <xdr:cNvPr id="7" name="Chart 2">
                <a:extLst>
                  <a:ext uri="{FF2B5EF4-FFF2-40B4-BE49-F238E27FC236}">
                    <a16:creationId xmlns:a16="http://schemas.microsoft.com/office/drawing/2014/main" id="{A14CF9B5-5628-CF64-FAEB-0585496C1B0D}"/>
                  </a:ext>
                </a:extLst>
              </xdr:cNvPr>
              <xdr:cNvGraphicFramePr/>
            </xdr:nvGraphicFramePr>
            <xdr:xfrm>
              <a:off x="15549561" y="1924056"/>
              <a:ext cx="5510213" cy="2543169"/>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49561" y="1924056"/>
                <a:ext cx="5510213" cy="2543169"/>
              </a:xfrm>
              <a:prstGeom prst="rect">
                <a:avLst/>
              </a:prstGeom>
              <a:solidFill>
                <a:prstClr val="white"/>
              </a:solidFill>
              <a:ln w="1">
                <a:solidFill>
                  <a:prstClr val="green"/>
                </a:solidFill>
              </a:ln>
            </xdr:spPr>
            <xdr:txBody>
              <a:bodyPr vertOverflow="clip" horzOverflow="clip"/>
              <a:lstStyle/>
              <a:p>
                <a:r>
                  <a:rPr lang="en-DE" sz="1100"/>
                  <a:t>This chart isn't available in your version of Excel.
Editing this shape or saving this workbook into a different file format will permanently break the chart.</a:t>
                </a:r>
              </a:p>
            </xdr:txBody>
          </xdr:sp>
        </mc:Fallback>
      </mc:AlternateContent>
      <xdr:sp macro="" textlink="$J$2695">
        <xdr:nvSpPr>
          <xdr:cNvPr id="8" name="TextBox 1">
            <a:extLst>
              <a:ext uri="{FF2B5EF4-FFF2-40B4-BE49-F238E27FC236}">
                <a16:creationId xmlns:a16="http://schemas.microsoft.com/office/drawing/2014/main" id="{68267114-0C1F-4F4F-E0F4-922D3CA85C79}"/>
              </a:ext>
            </a:extLst>
          </xdr:cNvPr>
          <xdr:cNvSpPr txBox="1"/>
        </xdr:nvSpPr>
        <xdr:spPr>
          <a:xfrm>
            <a:off x="15596321" y="1899779"/>
            <a:ext cx="5485377" cy="157805"/>
          </a:xfrm>
          <a:prstGeom prst="rect">
            <a:avLst/>
          </a:prstGeom>
          <a:noFill/>
          <a:ln w="6350" cmpd="sng">
            <a:noFill/>
            <a:prstDash val="solid"/>
          </a:ln>
        </xdr:spPr>
        <xdr:txBody>
          <a:bodyPr vert="horz" wrap="square" lIns="0" t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EFC05E79-7AEA-4C46-84A8-A849C1A37DC9}" type="TxLink">
              <a:rPr lang="en-US" sz="900" b="1" i="0" u="none" strike="noStrike" baseline="0">
                <a:solidFill>
                  <a:srgbClr val="000000"/>
                </a:solidFill>
                <a:latin typeface="Arial"/>
                <a:cs typeface="Arial"/>
              </a:rPr>
              <a:pPr/>
              <a:t>Brazil: Summary of import vessel tracking from  exporting countries to Paranagua port, Jun-2025 year-to-date (kt)</a:t>
            </a:fld>
            <a:endParaRPr lang="en-US" sz="1000" b="1" i="0" u="none" strike="noStrike" baseline="0">
              <a:solidFill>
                <a:sysClr val="windowText" lastClr="000000"/>
              </a:solidFill>
              <a:latin typeface="Arial" panose="020B0604020202020204" pitchFamily="34" charset="0"/>
            </a:endParaRPr>
          </a:p>
        </xdr:txBody>
      </xdr:sp>
    </xdr:grpSp>
    <xdr:clientData/>
  </xdr:twoCellAnchor>
  <xdr:twoCellAnchor>
    <xdr:from>
      <xdr:col>1</xdr:col>
      <xdr:colOff>28575</xdr:colOff>
      <xdr:row>27</xdr:row>
      <xdr:rowOff>19050</xdr:rowOff>
    </xdr:from>
    <xdr:to>
      <xdr:col>7</xdr:col>
      <xdr:colOff>1104900</xdr:colOff>
      <xdr:row>61</xdr:row>
      <xdr:rowOff>114300</xdr:rowOff>
    </xdr:to>
    <xdr:graphicFrame macro="">
      <xdr:nvGraphicFramePr>
        <xdr:cNvPr id="9" name="Chart 8">
          <a:extLst>
            <a:ext uri="{FF2B5EF4-FFF2-40B4-BE49-F238E27FC236}">
              <a16:creationId xmlns:a16="http://schemas.microsoft.com/office/drawing/2014/main" id="{B3152402-18E1-420B-BEF0-B467ADE15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581024</xdr:colOff>
      <xdr:row>27</xdr:row>
      <xdr:rowOff>76201</xdr:rowOff>
    </xdr:from>
    <xdr:to>
      <xdr:col>23</xdr:col>
      <xdr:colOff>333374</xdr:colOff>
      <xdr:row>61</xdr:row>
      <xdr:rowOff>66675</xdr:rowOff>
    </xdr:to>
    <xdr:graphicFrame macro="">
      <xdr:nvGraphicFramePr>
        <xdr:cNvPr id="15" name="Chart 14">
          <a:extLst>
            <a:ext uri="{FF2B5EF4-FFF2-40B4-BE49-F238E27FC236}">
              <a16:creationId xmlns:a16="http://schemas.microsoft.com/office/drawing/2014/main" id="{03352A39-E728-6C49-9E04-FFECCE777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771525</xdr:colOff>
      <xdr:row>2685</xdr:row>
      <xdr:rowOff>95251</xdr:rowOff>
    </xdr:from>
    <xdr:to>
      <xdr:col>111</xdr:col>
      <xdr:colOff>285753</xdr:colOff>
      <xdr:row>5205</xdr:row>
      <xdr:rowOff>50251</xdr:rowOff>
    </xdr:to>
    <xdr:sp macro="" textlink="">
      <xdr:nvSpPr>
        <xdr:cNvPr id="2" name="Rectangle 1">
          <a:extLst>
            <a:ext uri="{FF2B5EF4-FFF2-40B4-BE49-F238E27FC236}">
              <a16:creationId xmlns:a16="http://schemas.microsoft.com/office/drawing/2014/main" id="{A4DA6F25-F33D-4482-9112-F7362323EA89}"/>
            </a:ext>
          </a:extLst>
        </xdr:cNvPr>
        <xdr:cNvSpPr/>
      </xdr:nvSpPr>
      <xdr:spPr>
        <a:xfrm>
          <a:off x="10972800" y="11572876"/>
          <a:ext cx="95907228" cy="3600000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2687</xdr:row>
      <xdr:rowOff>47625</xdr:rowOff>
    </xdr:from>
    <xdr:to>
      <xdr:col>98</xdr:col>
      <xdr:colOff>638178</xdr:colOff>
      <xdr:row>5207</xdr:row>
      <xdr:rowOff>2625</xdr:rowOff>
    </xdr:to>
    <xdr:sp macro="" textlink="">
      <xdr:nvSpPr>
        <xdr:cNvPr id="3" name="Rectangle 2">
          <a:extLst>
            <a:ext uri="{FF2B5EF4-FFF2-40B4-BE49-F238E27FC236}">
              <a16:creationId xmlns:a16="http://schemas.microsoft.com/office/drawing/2014/main" id="{86F63763-5C45-45F1-8C27-AAA22CEA4167}"/>
            </a:ext>
          </a:extLst>
        </xdr:cNvPr>
        <xdr:cNvSpPr/>
      </xdr:nvSpPr>
      <xdr:spPr>
        <a:xfrm>
          <a:off x="0" y="11811000"/>
          <a:ext cx="95592903" cy="3600000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cdr:y>
    </cdr:to>
    <cdr:sp macro="" textlink="">
      <cdr:nvSpPr>
        <cdr:cNvPr id="2" name="txtboxChartTitle" hidden="1">
          <a:extLst xmlns:a="http://schemas.openxmlformats.org/drawingml/2006/main">
            <a:ext uri="{FF2B5EF4-FFF2-40B4-BE49-F238E27FC236}">
              <a16:creationId xmlns:a16="http://schemas.microsoft.com/office/drawing/2014/main" id="{44414BBD-E8DA-F636-7048-E940A04E438C}"/>
            </a:ext>
          </a:extLst>
        </cdr:cNvPr>
        <cdr:cNvSpPr txBox="1"/>
      </cdr:nvSpPr>
      <cdr:spPr>
        <a:xfrm xmlns:a="http://schemas.openxmlformats.org/drawingml/2006/main">
          <a:off x="0" y="0"/>
          <a:ext cx="6134100" cy="0"/>
        </a:xfrm>
        <a:prstGeom xmlns:a="http://schemas.openxmlformats.org/drawingml/2006/main" prst="rect">
          <a:avLst/>
        </a:prstGeom>
      </cdr:spPr>
      <cdr:txBody>
        <a:bodyPr xmlns:a="http://schemas.openxmlformats.org/drawingml/2006/main" vertOverflow="clip" vert="horz" lIns="0" tIns="0" rIns="0" bIns="0" rtlCol="0" anchor="t"/>
        <a:lstStyle xmlns:a="http://schemas.openxmlformats.org/drawingml/2006/main"/>
        <a:p xmlns:a="http://schemas.openxmlformats.org/drawingml/2006/main">
          <a:pPr algn="l" eaLnBrk="1"/>
          <a:endParaRPr lang="en-US" sz="1000" b="1">
            <a:solidFill>
              <a:srgbClr val="010000"/>
            </a:solidFill>
            <a:latin typeface="Arial" panose="020B0604020202020204" pitchFamily="34" charset="0"/>
          </a:endParaRPr>
        </a:p>
      </cdr:txBody>
    </cdr:sp>
  </cdr:relSizeAnchor>
  <cdr:relSizeAnchor xmlns:cdr="http://schemas.openxmlformats.org/drawingml/2006/chartDrawing">
    <cdr:from>
      <cdr:x>0.00204</cdr:x>
      <cdr:y>0</cdr:y>
    </cdr:from>
    <cdr:to>
      <cdr:x>1</cdr:x>
      <cdr:y>0.09155</cdr:y>
    </cdr:to>
    <cdr:sp macro="" textlink="'Import shipments summary'!$J$2695">
      <cdr:nvSpPr>
        <cdr:cNvPr id="3" name="TextBox 1">
          <a:extLst xmlns:a="http://schemas.openxmlformats.org/drawingml/2006/main">
            <a:ext uri="{FF2B5EF4-FFF2-40B4-BE49-F238E27FC236}">
              <a16:creationId xmlns:a16="http://schemas.microsoft.com/office/drawing/2014/main" id="{68267114-0C1F-4F4F-E0F4-922D3CA85C79}"/>
            </a:ext>
          </a:extLst>
        </cdr:cNvPr>
        <cdr:cNvSpPr txBox="1"/>
      </cdr:nvSpPr>
      <cdr:spPr>
        <a:xfrm xmlns:a="http://schemas.openxmlformats.org/drawingml/2006/main">
          <a:off x="16575" y="0"/>
          <a:ext cx="8108250" cy="371475"/>
        </a:xfrm>
        <a:prstGeom xmlns:a="http://schemas.openxmlformats.org/drawingml/2006/main" prst="rect">
          <a:avLst/>
        </a:prstGeom>
        <a:noFill xmlns:a="http://schemas.openxmlformats.org/drawingml/2006/main"/>
        <a:ln xmlns:a="http://schemas.openxmlformats.org/drawingml/2006/main" w="6350" cmpd="sng">
          <a:noFill/>
          <a:prstDash val="solid"/>
        </a:ln>
      </cdr:spPr>
      <cdr:txBody>
        <a:bodyPr xmlns:a="http://schemas.openxmlformats.org/drawingml/2006/main" vert="horz" wrap="square" lIns="0" tIns="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E38295E8-B335-4F3C-A919-C5BB87427087}" type="TxLink">
            <a:rPr lang="en-US" sz="900" b="1" i="0" u="none" strike="noStrike" baseline="0">
              <a:solidFill>
                <a:srgbClr val="000000"/>
              </a:solidFill>
              <a:latin typeface="Arial" panose="020B0604020202020204" pitchFamily="34" charset="0"/>
              <a:cs typeface="Arial"/>
            </a:rPr>
            <a:pPr/>
            <a:t>Brazil: Summary of import vessel tracking from  exporting countries to Paranagua port, Jun-2025 year-to-date (kt)</a:t>
          </a:fld>
          <a:endParaRPr lang="en-US" sz="900" b="1" i="0" u="none" strike="noStrike" baseline="0">
            <a:solidFill>
              <a:sysClr val="windowText" lastClr="000000"/>
            </a:solidFill>
            <a:latin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1</cdr:x>
      <cdr:y>0</cdr:y>
    </cdr:to>
    <cdr:sp macro="" textlink="">
      <cdr:nvSpPr>
        <cdr:cNvPr id="2" name="txtboxChartTitle" hidden="1">
          <a:extLst xmlns:a="http://schemas.openxmlformats.org/drawingml/2006/main">
            <a:ext uri="{FF2B5EF4-FFF2-40B4-BE49-F238E27FC236}">
              <a16:creationId xmlns:a16="http://schemas.microsoft.com/office/drawing/2014/main" id="{74900001-C612-787B-1D7D-35B4271C5EEF}"/>
            </a:ext>
          </a:extLst>
        </cdr:cNvPr>
        <cdr:cNvSpPr txBox="1"/>
      </cdr:nvSpPr>
      <cdr:spPr>
        <a:xfrm xmlns:a="http://schemas.openxmlformats.org/drawingml/2006/main">
          <a:off x="0" y="0"/>
          <a:ext cx="6530074" cy="0"/>
        </a:xfrm>
        <a:prstGeom xmlns:a="http://schemas.openxmlformats.org/drawingml/2006/main" prst="rect">
          <a:avLst/>
        </a:prstGeom>
      </cdr:spPr>
      <cdr:txBody>
        <a:bodyPr xmlns:a="http://schemas.openxmlformats.org/drawingml/2006/main" vertOverflow="clip" vert="horz" lIns="0" tIns="0" rIns="0" bIns="0" rtlCol="0" anchor="t"/>
        <a:lstStyle xmlns:a="http://schemas.openxmlformats.org/drawingml/2006/main"/>
        <a:p xmlns:a="http://schemas.openxmlformats.org/drawingml/2006/main">
          <a:pPr algn="l" eaLnBrk="1"/>
          <a:endParaRPr lang="en-US" sz="1000" b="1">
            <a:solidFill>
              <a:srgbClr val="010000"/>
            </a:solidFill>
            <a:latin typeface="Arial" panose="020B0604020202020204" pitchFamily="34" charset="0"/>
          </a:endParaRPr>
        </a:p>
      </cdr:txBody>
    </cdr:sp>
  </cdr:relSizeAnchor>
  <cdr:relSizeAnchor xmlns:cdr="http://schemas.openxmlformats.org/drawingml/2006/chartDrawing">
    <cdr:from>
      <cdr:x>0</cdr:x>
      <cdr:y>0</cdr:y>
    </cdr:from>
    <cdr:to>
      <cdr:x>0.99549</cdr:x>
      <cdr:y>0.05943</cdr:y>
    </cdr:to>
    <cdr:sp macro="" textlink="'Import shipments summary'!$J$2695">
      <cdr:nvSpPr>
        <cdr:cNvPr id="3" name="TextBox 1">
          <a:extLst xmlns:a="http://schemas.openxmlformats.org/drawingml/2006/main">
            <a:ext uri="{FF2B5EF4-FFF2-40B4-BE49-F238E27FC236}">
              <a16:creationId xmlns:a16="http://schemas.microsoft.com/office/drawing/2014/main" id="{58185301-85B5-E648-28E6-DA6FBBA0F260}"/>
            </a:ext>
          </a:extLst>
        </cdr:cNvPr>
        <cdr:cNvSpPr txBox="1"/>
      </cdr:nvSpPr>
      <cdr:spPr>
        <a:xfrm xmlns:a="http://schemas.openxmlformats.org/drawingml/2006/main">
          <a:off x="0" y="0"/>
          <a:ext cx="6500641" cy="276225"/>
        </a:xfrm>
        <a:prstGeom xmlns:a="http://schemas.openxmlformats.org/drawingml/2006/main" prst="rect">
          <a:avLst/>
        </a:prstGeom>
        <a:noFill xmlns:a="http://schemas.openxmlformats.org/drawingml/2006/main"/>
        <a:ln xmlns:a="http://schemas.openxmlformats.org/drawingml/2006/main" w="6350" cmpd="sng">
          <a:noFill/>
          <a:prstDash val="solid"/>
        </a:ln>
      </cdr:spPr>
      <cdr:txBody>
        <a:bodyPr xmlns:a="http://schemas.openxmlformats.org/drawingml/2006/main" vert="horz" wrap="square" lIns="0" tIns="0" rtlCol="0" anchor="ctr" anchorCtr="0"/>
        <a:lstStyle xmlns:a="http://schemas.openxmlformats.org/drawingml/2006/main"/>
        <a:p xmlns:a="http://schemas.openxmlformats.org/drawingml/2006/main">
          <a:fld id="{152E2DE9-FE34-460F-84C6-7A71584EBB5F}" type="TxLink">
            <a:rPr lang="en-US" sz="900" b="1" i="0" u="none" strike="noStrike" baseline="0">
              <a:solidFill>
                <a:srgbClr val="000000"/>
              </a:solidFill>
              <a:latin typeface="Arial"/>
              <a:cs typeface="Arial"/>
            </a:rPr>
            <a:pPr/>
            <a:t>Brazil: Summary of import vessel tracking from  exporting countries to Paranagua port, Jun-2025 year-to-date (kt)</a:t>
          </a:fld>
          <a:endParaRPr lang="en-US" sz="1000" b="1" i="0" u="none" strike="noStrike" baseline="0">
            <a:solidFill>
              <a:sysClr val="windowText" lastClr="000000"/>
            </a:solidFill>
            <a:latin typeface="Arial" panose="020B060402020202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12</xdr:col>
      <xdr:colOff>180975</xdr:colOff>
      <xdr:row>27</xdr:row>
      <xdr:rowOff>114308</xdr:rowOff>
    </xdr:from>
    <xdr:to>
      <xdr:col>27</xdr:col>
      <xdr:colOff>504825</xdr:colOff>
      <xdr:row>59</xdr:row>
      <xdr:rowOff>28575</xdr:rowOff>
    </xdr:to>
    <xdr:grpSp>
      <xdr:nvGrpSpPr>
        <xdr:cNvPr id="8" name="Group 1">
          <a:extLst>
            <a:ext uri="{FF2B5EF4-FFF2-40B4-BE49-F238E27FC236}">
              <a16:creationId xmlns:a16="http://schemas.microsoft.com/office/drawing/2014/main" id="{D583A97B-E718-45D4-B965-34021894EFAF}"/>
            </a:ext>
          </a:extLst>
        </xdr:cNvPr>
        <xdr:cNvGrpSpPr/>
      </xdr:nvGrpSpPr>
      <xdr:grpSpPr>
        <a:xfrm>
          <a:off x="8689975" y="4214594"/>
          <a:ext cx="8896350" cy="3978267"/>
          <a:chOff x="15549561" y="1823872"/>
          <a:chExt cx="5527472" cy="2643353"/>
        </a:xfrm>
      </xdr:grpSpPr>
      <mc:AlternateContent xmlns:mc="http://schemas.openxmlformats.org/markup-compatibility/2006">
        <mc:Choice xmlns:cx1="http://schemas.microsoft.com/office/drawing/2015/9/8/chartex" Requires="cx1">
          <xdr:graphicFrame macro="">
            <xdr:nvGraphicFramePr>
              <xdr:cNvPr id="9" name="Chart 2">
                <a:extLst>
                  <a:ext uri="{FF2B5EF4-FFF2-40B4-BE49-F238E27FC236}">
                    <a16:creationId xmlns:a16="http://schemas.microsoft.com/office/drawing/2014/main" id="{B89F7BF4-3C38-BC0D-8CF9-7E8F5940417C}"/>
                  </a:ext>
                </a:extLst>
              </xdr:cNvPr>
              <xdr:cNvGraphicFramePr/>
            </xdr:nvGraphicFramePr>
            <xdr:xfrm>
              <a:off x="15549561" y="1924056"/>
              <a:ext cx="5510213" cy="2543169"/>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49561" y="1924056"/>
                <a:ext cx="5510213" cy="2543169"/>
              </a:xfrm>
              <a:prstGeom prst="rect">
                <a:avLst/>
              </a:prstGeom>
              <a:solidFill>
                <a:prstClr val="white"/>
              </a:solidFill>
              <a:ln w="1">
                <a:solidFill>
                  <a:prstClr val="green"/>
                </a:solidFill>
              </a:ln>
            </xdr:spPr>
            <xdr:txBody>
              <a:bodyPr vertOverflow="clip" horzOverflow="clip"/>
              <a:lstStyle/>
              <a:p>
                <a:r>
                  <a:rPr lang="en-DE" sz="1100"/>
                  <a:t>This chart isn't available in your version of Excel.
Editing this shape or saving this workbook into a different file format will permanently break the chart.</a:t>
                </a:r>
              </a:p>
            </xdr:txBody>
          </xdr:sp>
        </mc:Fallback>
      </mc:AlternateContent>
      <xdr:sp macro="" textlink="$J$1367">
        <xdr:nvSpPr>
          <xdr:cNvPr id="10" name="TextBox 1">
            <a:extLst>
              <a:ext uri="{FF2B5EF4-FFF2-40B4-BE49-F238E27FC236}">
                <a16:creationId xmlns:a16="http://schemas.microsoft.com/office/drawing/2014/main" id="{56D98CE5-8A44-EF8F-2E3E-B4B7F1007EFE}"/>
              </a:ext>
            </a:extLst>
          </xdr:cNvPr>
          <xdr:cNvSpPr txBox="1"/>
        </xdr:nvSpPr>
        <xdr:spPr>
          <a:xfrm>
            <a:off x="15591656" y="1823872"/>
            <a:ext cx="5485377" cy="202387"/>
          </a:xfrm>
          <a:prstGeom prst="rect">
            <a:avLst/>
          </a:prstGeom>
          <a:noFill/>
          <a:ln w="6350" cmpd="sng">
            <a:noFill/>
            <a:prstDash val="solid"/>
          </a:ln>
        </xdr:spPr>
        <xdr:txBody>
          <a:bodyPr vert="horz" wrap="square" lIns="0" t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BE924A25-2460-486D-B28E-24BA9D80AF2A}" type="TxLink">
              <a:rPr lang="en-US" sz="900" b="1" i="0" u="none" strike="noStrike" baseline="0">
                <a:solidFill>
                  <a:sysClr val="windowText" lastClr="000000"/>
                </a:solidFill>
                <a:latin typeface="Arial"/>
                <a:cs typeface="Arial"/>
              </a:rPr>
              <a:pPr/>
              <a:t>Canada: Summary of export vessel tracking to importing countries from Vancouver (Canada) port, May-2025 year-to-date (kt)</a:t>
            </a:fld>
            <a:endParaRPr lang="en-US" sz="1050" b="1" i="0" u="none" strike="noStrike" baseline="0">
              <a:solidFill>
                <a:sysClr val="windowText" lastClr="000000"/>
              </a:solidFill>
              <a:latin typeface="Arial" panose="020B0604020202020204" pitchFamily="34" charset="0"/>
            </a:endParaRPr>
          </a:p>
        </xdr:txBody>
      </xdr:sp>
    </xdr:grpSp>
    <xdr:clientData/>
  </xdr:twoCellAnchor>
  <xdr:twoCellAnchor>
    <xdr:from>
      <xdr:col>1</xdr:col>
      <xdr:colOff>66676</xdr:colOff>
      <xdr:row>27</xdr:row>
      <xdr:rowOff>85724</xdr:rowOff>
    </xdr:from>
    <xdr:to>
      <xdr:col>11</xdr:col>
      <xdr:colOff>561975</xdr:colOff>
      <xdr:row>59</xdr:row>
      <xdr:rowOff>47625</xdr:rowOff>
    </xdr:to>
    <xdr:graphicFrame macro="">
      <xdr:nvGraphicFramePr>
        <xdr:cNvPr id="5" name="Chart 4">
          <a:extLst>
            <a:ext uri="{FF2B5EF4-FFF2-40B4-BE49-F238E27FC236}">
              <a16:creationId xmlns:a16="http://schemas.microsoft.com/office/drawing/2014/main" id="{0F54DDB0-7C5E-4BA0-94C0-C65417A57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1358</xdr:row>
      <xdr:rowOff>28562</xdr:rowOff>
    </xdr:from>
    <xdr:to>
      <xdr:col>98</xdr:col>
      <xdr:colOff>57152</xdr:colOff>
      <xdr:row>3608</xdr:row>
      <xdr:rowOff>50346</xdr:rowOff>
    </xdr:to>
    <xdr:sp macro="" textlink="">
      <xdr:nvSpPr>
        <xdr:cNvPr id="6" name="Rectangle 5">
          <a:extLst>
            <a:ext uri="{FF2B5EF4-FFF2-40B4-BE49-F238E27FC236}">
              <a16:creationId xmlns:a16="http://schemas.microsoft.com/office/drawing/2014/main" id="{E038CD9F-A819-4BCC-A712-B075A789FBAD}"/>
            </a:ext>
          </a:extLst>
        </xdr:cNvPr>
        <xdr:cNvSpPr/>
      </xdr:nvSpPr>
      <xdr:spPr>
        <a:xfrm>
          <a:off x="0" y="13906487"/>
          <a:ext cx="77219177" cy="321490534"/>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228599</xdr:colOff>
      <xdr:row>27</xdr:row>
      <xdr:rowOff>104775</xdr:rowOff>
    </xdr:from>
    <xdr:to>
      <xdr:col>40</xdr:col>
      <xdr:colOff>809624</xdr:colOff>
      <xdr:row>60</xdr:row>
      <xdr:rowOff>38100</xdr:rowOff>
    </xdr:to>
    <xdr:graphicFrame macro="">
      <xdr:nvGraphicFramePr>
        <xdr:cNvPr id="7" name="Chart 6">
          <a:extLst>
            <a:ext uri="{FF2B5EF4-FFF2-40B4-BE49-F238E27FC236}">
              <a16:creationId xmlns:a16="http://schemas.microsoft.com/office/drawing/2014/main" id="{DA7418FE-DC13-4727-B9CF-214F9C68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1356</xdr:row>
      <xdr:rowOff>19047</xdr:rowOff>
    </xdr:from>
    <xdr:to>
      <xdr:col>118</xdr:col>
      <xdr:colOff>523878</xdr:colOff>
      <xdr:row>3875</xdr:row>
      <xdr:rowOff>116922</xdr:rowOff>
    </xdr:to>
    <xdr:sp macro="" textlink="">
      <xdr:nvSpPr>
        <xdr:cNvPr id="2" name="Rectangle 1">
          <a:extLst>
            <a:ext uri="{FF2B5EF4-FFF2-40B4-BE49-F238E27FC236}">
              <a16:creationId xmlns:a16="http://schemas.microsoft.com/office/drawing/2014/main" id="{401F294F-6F11-4859-B16A-3AD644F6F758}"/>
            </a:ext>
          </a:extLst>
        </xdr:cNvPr>
        <xdr:cNvSpPr/>
      </xdr:nvSpPr>
      <xdr:spPr>
        <a:xfrm>
          <a:off x="0" y="13611222"/>
          <a:ext cx="95592903" cy="3600000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c:userShapes xmlns:c="http://schemas.openxmlformats.org/drawingml/2006/chart">
  <cdr:relSizeAnchor xmlns:cdr="http://schemas.openxmlformats.org/drawingml/2006/chartDrawing">
    <cdr:from>
      <cdr:x>0</cdr:x>
      <cdr:y>0</cdr:y>
    </cdr:from>
    <cdr:to>
      <cdr:x>1</cdr:x>
      <cdr:y>0</cdr:y>
    </cdr:to>
    <cdr:sp macro="" textlink="">
      <cdr:nvSpPr>
        <cdr:cNvPr id="2" name="txtboxChartTitle" hidden="1">
          <a:extLst xmlns:a="http://schemas.openxmlformats.org/drawingml/2006/main">
            <a:ext uri="{FF2B5EF4-FFF2-40B4-BE49-F238E27FC236}">
              <a16:creationId xmlns:a16="http://schemas.microsoft.com/office/drawing/2014/main" id="{44414BBD-E8DA-F636-7048-E940A04E438C}"/>
            </a:ext>
          </a:extLst>
        </cdr:cNvPr>
        <cdr:cNvSpPr txBox="1"/>
      </cdr:nvSpPr>
      <cdr:spPr>
        <a:xfrm xmlns:a="http://schemas.openxmlformats.org/drawingml/2006/main">
          <a:off x="0" y="0"/>
          <a:ext cx="6134100" cy="0"/>
        </a:xfrm>
        <a:prstGeom xmlns:a="http://schemas.openxmlformats.org/drawingml/2006/main" prst="rect">
          <a:avLst/>
        </a:prstGeom>
      </cdr:spPr>
      <cdr:txBody>
        <a:bodyPr xmlns:a="http://schemas.openxmlformats.org/drawingml/2006/main" vertOverflow="clip" vert="horz" lIns="0" tIns="0" rIns="0" bIns="0" rtlCol="0" anchor="t"/>
        <a:lstStyle xmlns:a="http://schemas.openxmlformats.org/drawingml/2006/main"/>
        <a:p xmlns:a="http://schemas.openxmlformats.org/drawingml/2006/main">
          <a:pPr algn="l" eaLnBrk="1"/>
          <a:endParaRPr lang="en-US" sz="1000" b="1">
            <a:solidFill>
              <a:srgbClr val="010000"/>
            </a:solidFill>
            <a:latin typeface="Arial" panose="020B0604020202020204" pitchFamily="34" charset="0"/>
          </a:endParaRPr>
        </a:p>
      </cdr:txBody>
    </cdr:sp>
  </cdr:relSizeAnchor>
  <cdr:relSizeAnchor xmlns:cdr="http://schemas.openxmlformats.org/drawingml/2006/chartDrawing">
    <cdr:from>
      <cdr:x>0.00204</cdr:x>
      <cdr:y>3.36496E-7</cdr:y>
    </cdr:from>
    <cdr:to>
      <cdr:x>1</cdr:x>
      <cdr:y>0.0848</cdr:y>
    </cdr:to>
    <cdr:sp macro="" textlink="'Export shipments summary'!$J$1367">
      <cdr:nvSpPr>
        <cdr:cNvPr id="3" name="TextBox 1">
          <a:extLst xmlns:a="http://schemas.openxmlformats.org/drawingml/2006/main">
            <a:ext uri="{FF2B5EF4-FFF2-40B4-BE49-F238E27FC236}">
              <a16:creationId xmlns:a16="http://schemas.microsoft.com/office/drawing/2014/main" id="{68267114-0C1F-4F4F-E0F4-922D3CA85C79}"/>
            </a:ext>
          </a:extLst>
        </cdr:cNvPr>
        <cdr:cNvSpPr txBox="1"/>
      </cdr:nvSpPr>
      <cdr:spPr>
        <a:xfrm xmlns:a="http://schemas.openxmlformats.org/drawingml/2006/main">
          <a:off x="20655" y="1"/>
          <a:ext cx="10104419" cy="252000"/>
        </a:xfrm>
        <a:prstGeom xmlns:a="http://schemas.openxmlformats.org/drawingml/2006/main" prst="rect">
          <a:avLst/>
        </a:prstGeom>
        <a:noFill xmlns:a="http://schemas.openxmlformats.org/drawingml/2006/main"/>
        <a:ln xmlns:a="http://schemas.openxmlformats.org/drawingml/2006/main" w="6350" cmpd="sng">
          <a:noFill/>
          <a:prstDash val="solid"/>
        </a:ln>
      </cdr:spPr>
      <cdr:txBody>
        <a:bodyPr xmlns:a="http://schemas.openxmlformats.org/drawingml/2006/main" vert="horz" wrap="square" lIns="0" tIns="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E38295E8-B335-4F3C-A919-C5BB87427087}" type="TxLink">
            <a:rPr lang="en-US" sz="900" b="1" i="0" u="none" strike="noStrike" baseline="0">
              <a:solidFill>
                <a:srgbClr val="000000"/>
              </a:solidFill>
              <a:latin typeface="Arial" panose="020B0604020202020204" pitchFamily="34" charset="0"/>
              <a:cs typeface="Arial"/>
            </a:rPr>
            <a:pPr/>
            <a:t>Canada: Summary of export vessel tracking to importing countries from Vancouver (Canada) port, May-2025 year-to-date (kt)</a:t>
          </a:fld>
          <a:endParaRPr lang="en-US" sz="900" b="1" i="0" u="none" strike="noStrike" baseline="0">
            <a:solidFill>
              <a:sysClr val="windowText" lastClr="000000"/>
            </a:solidFill>
            <a:latin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cdr:y>
    </cdr:from>
    <cdr:to>
      <cdr:x>1</cdr:x>
      <cdr:y>0</cdr:y>
    </cdr:to>
    <cdr:sp macro="" textlink="">
      <cdr:nvSpPr>
        <cdr:cNvPr id="2" name="txtboxChartTitle" hidden="1">
          <a:extLst xmlns:a="http://schemas.openxmlformats.org/drawingml/2006/main">
            <a:ext uri="{FF2B5EF4-FFF2-40B4-BE49-F238E27FC236}">
              <a16:creationId xmlns:a16="http://schemas.microsoft.com/office/drawing/2014/main" id="{74900001-C612-787B-1D7D-35B4271C5EEF}"/>
            </a:ext>
          </a:extLst>
        </cdr:cNvPr>
        <cdr:cNvSpPr txBox="1"/>
      </cdr:nvSpPr>
      <cdr:spPr>
        <a:xfrm xmlns:a="http://schemas.openxmlformats.org/drawingml/2006/main">
          <a:off x="0" y="0"/>
          <a:ext cx="6530074" cy="0"/>
        </a:xfrm>
        <a:prstGeom xmlns:a="http://schemas.openxmlformats.org/drawingml/2006/main" prst="rect">
          <a:avLst/>
        </a:prstGeom>
      </cdr:spPr>
      <cdr:txBody>
        <a:bodyPr xmlns:a="http://schemas.openxmlformats.org/drawingml/2006/main" vertOverflow="clip" vert="horz" lIns="0" tIns="0" rIns="0" bIns="0" rtlCol="0" anchor="t"/>
        <a:lstStyle xmlns:a="http://schemas.openxmlformats.org/drawingml/2006/main"/>
        <a:p xmlns:a="http://schemas.openxmlformats.org/drawingml/2006/main">
          <a:pPr algn="l" eaLnBrk="1"/>
          <a:endParaRPr lang="en-US" sz="1000" b="1">
            <a:solidFill>
              <a:srgbClr val="010000"/>
            </a:solidFill>
            <a:latin typeface="Arial" panose="020B0604020202020204" pitchFamily="34" charset="0"/>
          </a:endParaRPr>
        </a:p>
      </cdr:txBody>
    </cdr:sp>
  </cdr:relSizeAnchor>
  <cdr:relSizeAnchor xmlns:cdr="http://schemas.openxmlformats.org/drawingml/2006/chartDrawing">
    <cdr:from>
      <cdr:x>0</cdr:x>
      <cdr:y>0</cdr:y>
    </cdr:from>
    <cdr:to>
      <cdr:x>0.99549</cdr:x>
      <cdr:y>0.05943</cdr:y>
    </cdr:to>
    <cdr:sp macro="" textlink="'Export shipments summary'!$J$1367">
      <cdr:nvSpPr>
        <cdr:cNvPr id="3" name="TextBox 1">
          <a:extLst xmlns:a="http://schemas.openxmlformats.org/drawingml/2006/main">
            <a:ext uri="{FF2B5EF4-FFF2-40B4-BE49-F238E27FC236}">
              <a16:creationId xmlns:a16="http://schemas.microsoft.com/office/drawing/2014/main" id="{58185301-85B5-E648-28E6-DA6FBBA0F260}"/>
            </a:ext>
          </a:extLst>
        </cdr:cNvPr>
        <cdr:cNvSpPr txBox="1"/>
      </cdr:nvSpPr>
      <cdr:spPr>
        <a:xfrm xmlns:a="http://schemas.openxmlformats.org/drawingml/2006/main">
          <a:off x="0" y="0"/>
          <a:ext cx="6500641" cy="276225"/>
        </a:xfrm>
        <a:prstGeom xmlns:a="http://schemas.openxmlformats.org/drawingml/2006/main" prst="rect">
          <a:avLst/>
        </a:prstGeom>
        <a:noFill xmlns:a="http://schemas.openxmlformats.org/drawingml/2006/main"/>
        <a:ln xmlns:a="http://schemas.openxmlformats.org/drawingml/2006/main" w="6350" cmpd="sng">
          <a:noFill/>
          <a:prstDash val="solid"/>
        </a:ln>
      </cdr:spPr>
      <cdr:txBody>
        <a:bodyPr xmlns:a="http://schemas.openxmlformats.org/drawingml/2006/main" vert="horz" wrap="square" lIns="0" tIns="0" rtlCol="0" anchor="ctr" anchorCtr="0"/>
        <a:lstStyle xmlns:a="http://schemas.openxmlformats.org/drawingml/2006/main"/>
        <a:p xmlns:a="http://schemas.openxmlformats.org/drawingml/2006/main">
          <a:fld id="{1C29C387-B860-490F-A52C-CA722BA846DA}" type="TxLink">
            <a:rPr lang="en-US" sz="900" b="1" i="0" u="none" strike="noStrike" baseline="0">
              <a:solidFill>
                <a:sysClr val="windowText" lastClr="000000"/>
              </a:solidFill>
              <a:latin typeface="Arial" panose="020B0604020202020204" pitchFamily="34" charset="0"/>
              <a:cs typeface="Arial"/>
            </a:rPr>
            <a:pPr/>
            <a:t>Canada: Summary of export vessel tracking to importing countries from Vancouver (Canada) port, May-2025 year-to-date (kt)</a:t>
          </a:fld>
          <a:endParaRPr lang="en-US" sz="900" b="1" i="0" u="none" strike="noStrike" baseline="0">
            <a:solidFill>
              <a:sysClr val="windowText" lastClr="000000"/>
            </a:solidFill>
            <a:latin typeface="Arial" panose="020B0604020202020204"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WINDOWS\Temporary%20Internet%20Files\Content.IE5\CPMJ89MF\Excel%20Files\PTN\ptnbban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windows\TEMP\Other\EBCNDataSourc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indows\TEMP\Other\EBCNDataSourc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ersonal\steve_piper_spglobal_com\Documents\Attachments%202\ExcelTemplateExampleInsurance_KDnot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cpwpf321\grpvolume\Documents%20and%20Settings\sdash\My%20Documents\sweta\IBM2003\my%20updatefornewIBMLCD%2003Q4%20iSi1-v11updated.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spgl.sharepoint.com/sites/AgribusinessIntelligence/Shared%20Documents/Inputs/Fertecon/Fertecon%20Data/Futures/Potash%20Futures/Data/Prices/Futures_Price_Forecast.xlsx" TargetMode="External"/><Relationship Id="rId1" Type="http://schemas.openxmlformats.org/officeDocument/2006/relationships/externalLinkPath" Target="Futures_Price_Foreca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nbband"/>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b Counts"/>
      <sheetName val="97"/>
      <sheetName val="98"/>
      <sheetName val="99"/>
      <sheetName val="00"/>
      <sheetName val="TV HH"/>
      <sheetName val="HH"/>
      <sheetName val="PT ratings"/>
      <sheetName val="primetimeHH"/>
      <sheetName val="TD rating"/>
      <sheetName val="PN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b Counts"/>
      <sheetName val="97"/>
      <sheetName val="98"/>
      <sheetName val="99"/>
      <sheetName val="00"/>
      <sheetName val="TV HH"/>
      <sheetName val="HH"/>
      <sheetName val="PT ratings"/>
      <sheetName val="primetimeHH"/>
      <sheetName val="TD rat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snloffice"/>
      <sheetName val="Outlook"/>
      <sheetName val="Assets"/>
      <sheetName val="TotalDPW"/>
      <sheetName val="Adjustments"/>
      <sheetName val="Introduction"/>
      <sheetName val="PersonalDPW"/>
      <sheetName val="CommDPW"/>
      <sheetName val="DPWbySegment"/>
      <sheetName val="OverallOutlook"/>
      <sheetName val="PersonalOutlook"/>
      <sheetName val="CommOutlook"/>
      <sheetName val="ExAutoOutlook"/>
      <sheetName val="ROEbyLine"/>
      <sheetName val="PersonalHistorical"/>
      <sheetName val="Home"/>
      <sheetName val="PrivateAuto"/>
      <sheetName val="Farm"/>
      <sheetName val="CommercialHistorical"/>
      <sheetName val="Comp"/>
      <sheetName val="OthProdLiab"/>
      <sheetName val="CommAuto"/>
      <sheetName val="CommMultiperil"/>
      <sheetName val="FinGuaranty"/>
      <sheetName val="MortGuaranty"/>
      <sheetName val="Marine"/>
      <sheetName val="MedMal"/>
      <sheetName val="Aircraft"/>
      <sheetName val="Reins"/>
      <sheetName val="Fidelity_Surety"/>
      <sheetName val="OtherComm"/>
      <sheetName val="FireAllied"/>
      <sheetName val="D&amp;O"/>
      <sheetName val="Cyber"/>
      <sheetName val="A&amp;H"/>
      <sheetName val="Appendix"/>
      <sheetName val="KeyItems"/>
      <sheetName val="MacroEstimate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final"/>
      <sheetName val="Inputs"/>
      <sheetName val="DB"/>
      <sheetName val="Summary"/>
      <sheetName val="Mobile Handset Fcst by Std"/>
      <sheetName val="Mobile Handset Semi by Std"/>
      <sheetName val="Mobile Handset Semi by Func."/>
      <sheetName val="Fabs and Regional Spl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Linked Files"/>
      <sheetName val="Bi-Weekly-Prices"/>
      <sheetName val="Sheet5"/>
      <sheetName val="Monthly-Summaries-Range"/>
      <sheetName val="Monthly-Summaries-Ave"/>
      <sheetName val="Datafile-Table"/>
      <sheetName val="Monthly-CFR-ECLA"/>
      <sheetName val="ACP_ECLA"/>
      <sheetName val="Monthly-CFR-ECLA (2)"/>
      <sheetName val="Monthly-FOB-Vancouver"/>
      <sheetName val="Monthly-FOB-Baltic"/>
      <sheetName val="Monthly-CFR-SEAsia"/>
      <sheetName val="Monthly-SE-Asia-Opt2"/>
      <sheetName val="Monthly-NOLA-Opt1"/>
      <sheetName val="Monthly-NOLA-Opt2"/>
      <sheetName val="Monthly-NW Europe-MOP"/>
      <sheetName val="FOB-NW Europe-SOP"/>
      <sheetName val="Crop Prices"/>
      <sheetName val="Freight Cost"/>
    </sheetNames>
    <sheetDataSet>
      <sheetData sheetId="0" refreshError="1"/>
      <sheetData sheetId="1" refreshError="1"/>
      <sheetData sheetId="2" refreshError="1"/>
      <sheetData sheetId="3" refreshError="1"/>
      <sheetData sheetId="4">
        <row r="4">
          <cell r="B4" t="str">
            <v>2020M01</v>
          </cell>
          <cell r="C4" t="str">
            <v>2020Q1</v>
          </cell>
        </row>
        <row r="5">
          <cell r="B5" t="str">
            <v>2020M02</v>
          </cell>
          <cell r="C5" t="str">
            <v>2020Q1</v>
          </cell>
        </row>
        <row r="6">
          <cell r="B6" t="str">
            <v>2020M03</v>
          </cell>
          <cell r="C6" t="str">
            <v>2020Q1</v>
          </cell>
        </row>
        <row r="7">
          <cell r="B7" t="str">
            <v>2020M04</v>
          </cell>
          <cell r="C7" t="str">
            <v>2020Q2</v>
          </cell>
        </row>
        <row r="8">
          <cell r="B8" t="str">
            <v>2020M05</v>
          </cell>
          <cell r="C8" t="str">
            <v>2020Q2</v>
          </cell>
        </row>
        <row r="9">
          <cell r="B9" t="str">
            <v>2020M06</v>
          </cell>
          <cell r="C9" t="str">
            <v>2020Q2</v>
          </cell>
        </row>
        <row r="10">
          <cell r="B10" t="str">
            <v>2020M07</v>
          </cell>
          <cell r="C10" t="str">
            <v>2020Q3</v>
          </cell>
        </row>
        <row r="11">
          <cell r="B11" t="str">
            <v>2020M08</v>
          </cell>
          <cell r="C11" t="str">
            <v>2020Q3</v>
          </cell>
        </row>
        <row r="12">
          <cell r="B12" t="str">
            <v>2020M09</v>
          </cell>
          <cell r="C12" t="str">
            <v>2020Q3</v>
          </cell>
        </row>
        <row r="13">
          <cell r="B13" t="str">
            <v>2020M10</v>
          </cell>
          <cell r="C13" t="str">
            <v>2020Q4</v>
          </cell>
        </row>
        <row r="14">
          <cell r="B14" t="str">
            <v>2020M11</v>
          </cell>
          <cell r="C14" t="str">
            <v>2020Q4</v>
          </cell>
        </row>
        <row r="15">
          <cell r="B15" t="str">
            <v>2020M12</v>
          </cell>
          <cell r="C15" t="str">
            <v>2020Q4</v>
          </cell>
        </row>
        <row r="16">
          <cell r="B16" t="str">
            <v>2021M01</v>
          </cell>
          <cell r="C16" t="str">
            <v>2021Q1</v>
          </cell>
        </row>
        <row r="17">
          <cell r="B17" t="str">
            <v>2021M02</v>
          </cell>
          <cell r="C17" t="str">
            <v>2021Q1</v>
          </cell>
        </row>
        <row r="18">
          <cell r="B18" t="str">
            <v>2021M03</v>
          </cell>
          <cell r="C18" t="str">
            <v>2021Q1</v>
          </cell>
        </row>
        <row r="19">
          <cell r="B19" t="str">
            <v>2021M04</v>
          </cell>
          <cell r="C19" t="str">
            <v>2021Q2</v>
          </cell>
        </row>
        <row r="20">
          <cell r="B20" t="str">
            <v>2021M05</v>
          </cell>
          <cell r="C20" t="str">
            <v>2021Q2</v>
          </cell>
        </row>
        <row r="21">
          <cell r="B21" t="str">
            <v>2021M06</v>
          </cell>
          <cell r="C21" t="str">
            <v>2021Q2</v>
          </cell>
        </row>
        <row r="22">
          <cell r="B22" t="str">
            <v>2021M07</v>
          </cell>
          <cell r="C22" t="str">
            <v>2021Q3</v>
          </cell>
        </row>
        <row r="23">
          <cell r="B23" t="str">
            <v>2021M08</v>
          </cell>
          <cell r="C23" t="str">
            <v>2021Q3</v>
          </cell>
        </row>
        <row r="24">
          <cell r="B24" t="str">
            <v>2021M09</v>
          </cell>
          <cell r="C24" t="str">
            <v>2021Q3</v>
          </cell>
        </row>
        <row r="25">
          <cell r="B25" t="str">
            <v>2021M10</v>
          </cell>
          <cell r="C25" t="str">
            <v>2021Q4</v>
          </cell>
        </row>
        <row r="26">
          <cell r="B26" t="str">
            <v>2021M11</v>
          </cell>
          <cell r="C26" t="str">
            <v>2021Q4</v>
          </cell>
        </row>
        <row r="27">
          <cell r="B27" t="str">
            <v>2021M12</v>
          </cell>
          <cell r="C27" t="str">
            <v>2021Q4</v>
          </cell>
        </row>
        <row r="28">
          <cell r="B28" t="str">
            <v>2022M01</v>
          </cell>
          <cell r="C28" t="str">
            <v>2022Q1</v>
          </cell>
        </row>
        <row r="29">
          <cell r="B29" t="str">
            <v>2022M02</v>
          </cell>
          <cell r="C29" t="str">
            <v>2022Q1</v>
          </cell>
        </row>
        <row r="30">
          <cell r="B30" t="str">
            <v>2022M03</v>
          </cell>
          <cell r="C30" t="str">
            <v>2022Q1</v>
          </cell>
        </row>
        <row r="31">
          <cell r="B31" t="str">
            <v>2022M04</v>
          </cell>
          <cell r="C31" t="str">
            <v>2022Q2</v>
          </cell>
        </row>
        <row r="32">
          <cell r="B32" t="str">
            <v>2022M05</v>
          </cell>
          <cell r="C32" t="str">
            <v>2022Q2</v>
          </cell>
        </row>
        <row r="33">
          <cell r="B33" t="str">
            <v>2022M06</v>
          </cell>
          <cell r="C33" t="str">
            <v>2022Q2</v>
          </cell>
        </row>
        <row r="34">
          <cell r="B34" t="str">
            <v>2022M07</v>
          </cell>
          <cell r="C34" t="str">
            <v>2022Q3</v>
          </cell>
        </row>
        <row r="35">
          <cell r="B35" t="str">
            <v>2022M08</v>
          </cell>
          <cell r="C35" t="str">
            <v>2022Q3</v>
          </cell>
        </row>
        <row r="36">
          <cell r="B36" t="str">
            <v>2022M09</v>
          </cell>
          <cell r="C36" t="str">
            <v>2022Q3</v>
          </cell>
        </row>
        <row r="37">
          <cell r="B37" t="str">
            <v>2022M10</v>
          </cell>
          <cell r="C37" t="str">
            <v>2022Q4</v>
          </cell>
        </row>
        <row r="38">
          <cell r="B38" t="str">
            <v>2022M11</v>
          </cell>
          <cell r="C38" t="str">
            <v>2022Q4</v>
          </cell>
        </row>
        <row r="39">
          <cell r="B39" t="str">
            <v>2022M12</v>
          </cell>
          <cell r="C39" t="str">
            <v>2022Q4</v>
          </cell>
        </row>
        <row r="40">
          <cell r="B40" t="str">
            <v>2023M01</v>
          </cell>
          <cell r="C40" t="str">
            <v>2023Q1</v>
          </cell>
        </row>
        <row r="41">
          <cell r="B41" t="str">
            <v>2023M02</v>
          </cell>
          <cell r="C41" t="str">
            <v>2023Q1</v>
          </cell>
        </row>
        <row r="42">
          <cell r="B42" t="str">
            <v>2023M03</v>
          </cell>
          <cell r="C42" t="str">
            <v>2023Q1</v>
          </cell>
        </row>
        <row r="43">
          <cell r="B43" t="str">
            <v>2023M04</v>
          </cell>
          <cell r="C43" t="str">
            <v>2023Q2</v>
          </cell>
        </row>
        <row r="44">
          <cell r="B44" t="str">
            <v>2023M05</v>
          </cell>
          <cell r="C44" t="str">
            <v>2023Q2</v>
          </cell>
        </row>
        <row r="45">
          <cell r="B45" t="str">
            <v>2023M06</v>
          </cell>
          <cell r="C45" t="str">
            <v>2023Q2</v>
          </cell>
        </row>
        <row r="46">
          <cell r="B46" t="str">
            <v>2023M07</v>
          </cell>
          <cell r="C46" t="str">
            <v>2023Q3</v>
          </cell>
        </row>
        <row r="47">
          <cell r="B47" t="str">
            <v>2023M08</v>
          </cell>
          <cell r="C47" t="str">
            <v>2023Q3</v>
          </cell>
        </row>
        <row r="48">
          <cell r="B48" t="str">
            <v>2023M09</v>
          </cell>
          <cell r="C48" t="str">
            <v>2023Q3</v>
          </cell>
        </row>
        <row r="49">
          <cell r="B49" t="str">
            <v>2023M10</v>
          </cell>
          <cell r="C49" t="str">
            <v>2023Q4</v>
          </cell>
        </row>
        <row r="50">
          <cell r="B50" t="str">
            <v>2023M11</v>
          </cell>
          <cell r="C50" t="str">
            <v>2023Q4</v>
          </cell>
        </row>
        <row r="51">
          <cell r="B51" t="str">
            <v>2023M12</v>
          </cell>
          <cell r="C51" t="str">
            <v>2023Q4</v>
          </cell>
        </row>
        <row r="52">
          <cell r="B52" t="str">
            <v>2024M01</v>
          </cell>
          <cell r="C52" t="str">
            <v>2024Q1</v>
          </cell>
        </row>
        <row r="53">
          <cell r="B53" t="str">
            <v>2024M02</v>
          </cell>
          <cell r="C53" t="str">
            <v>2024Q1</v>
          </cell>
        </row>
        <row r="54">
          <cell r="B54" t="str">
            <v>2024M03</v>
          </cell>
          <cell r="C54" t="str">
            <v>2024Q1</v>
          </cell>
        </row>
        <row r="55">
          <cell r="B55" t="str">
            <v>2024M04</v>
          </cell>
          <cell r="C55" t="str">
            <v>2024Q2</v>
          </cell>
        </row>
        <row r="56">
          <cell r="B56" t="str">
            <v>2024M05</v>
          </cell>
          <cell r="C56" t="str">
            <v>2024Q2</v>
          </cell>
        </row>
        <row r="57">
          <cell r="B57" t="str">
            <v>2024M06</v>
          </cell>
          <cell r="C57" t="str">
            <v>2024Q2</v>
          </cell>
        </row>
        <row r="58">
          <cell r="B58" t="str">
            <v>2024M07</v>
          </cell>
          <cell r="C58" t="str">
            <v>2024Q3</v>
          </cell>
        </row>
        <row r="59">
          <cell r="B59" t="str">
            <v>2024M08</v>
          </cell>
          <cell r="C59" t="str">
            <v>2024Q3</v>
          </cell>
        </row>
        <row r="60">
          <cell r="B60" t="str">
            <v>2024M09</v>
          </cell>
          <cell r="C60" t="str">
            <v>2024Q3</v>
          </cell>
        </row>
        <row r="61">
          <cell r="B61" t="str">
            <v>2024M10</v>
          </cell>
          <cell r="C61" t="str">
            <v>2024Q4</v>
          </cell>
        </row>
        <row r="62">
          <cell r="B62" t="str">
            <v>2024M11</v>
          </cell>
          <cell r="C62" t="str">
            <v>2024Q4</v>
          </cell>
        </row>
        <row r="63">
          <cell r="B63" t="str">
            <v>2024M12</v>
          </cell>
          <cell r="C63" t="str">
            <v>2024Q4</v>
          </cell>
        </row>
        <row r="64">
          <cell r="B64" t="str">
            <v>2025M01</v>
          </cell>
          <cell r="C64" t="str">
            <v>2025Q1</v>
          </cell>
        </row>
        <row r="65">
          <cell r="B65" t="str">
            <v>2025M02</v>
          </cell>
          <cell r="C65" t="str">
            <v>2025Q1</v>
          </cell>
        </row>
        <row r="66">
          <cell r="B66" t="str">
            <v>2025M03</v>
          </cell>
          <cell r="C66" t="str">
            <v>2025Q1</v>
          </cell>
        </row>
        <row r="67">
          <cell r="B67" t="str">
            <v>2025M04</v>
          </cell>
          <cell r="C67" t="str">
            <v>2025Q2</v>
          </cell>
        </row>
        <row r="68">
          <cell r="B68" t="str">
            <v>2025M05</v>
          </cell>
          <cell r="C68" t="str">
            <v>2025Q2</v>
          </cell>
        </row>
        <row r="69">
          <cell r="B69" t="str">
            <v>2025M06</v>
          </cell>
          <cell r="C69" t="str">
            <v>2025Q2</v>
          </cell>
        </row>
        <row r="70">
          <cell r="B70" t="str">
            <v>2025M07</v>
          </cell>
          <cell r="C70" t="str">
            <v>2025Q3</v>
          </cell>
        </row>
        <row r="71">
          <cell r="B71" t="str">
            <v>2025M08</v>
          </cell>
          <cell r="C71" t="str">
            <v>2025Q3</v>
          </cell>
        </row>
        <row r="72">
          <cell r="B72" t="str">
            <v>2025M09</v>
          </cell>
          <cell r="C72" t="str">
            <v>2025Q3</v>
          </cell>
        </row>
        <row r="73">
          <cell r="B73" t="str">
            <v>2025M10</v>
          </cell>
          <cell r="C73" t="str">
            <v>2025Q4</v>
          </cell>
        </row>
        <row r="74">
          <cell r="B74" t="str">
            <v>2025M11</v>
          </cell>
          <cell r="C74" t="str">
            <v>2025Q4</v>
          </cell>
        </row>
        <row r="75">
          <cell r="B75" t="str">
            <v>2025M12</v>
          </cell>
          <cell r="C75" t="str">
            <v>2025Q4</v>
          </cell>
        </row>
        <row r="76">
          <cell r="B76" t="str">
            <v>2026M01</v>
          </cell>
          <cell r="C76" t="str">
            <v>2026Q1</v>
          </cell>
        </row>
        <row r="77">
          <cell r="B77" t="str">
            <v>2026M02</v>
          </cell>
          <cell r="C77" t="str">
            <v>2026Q1</v>
          </cell>
        </row>
        <row r="78">
          <cell r="B78" t="str">
            <v>2026M03</v>
          </cell>
          <cell r="C78" t="str">
            <v>2026Q1</v>
          </cell>
        </row>
        <row r="79">
          <cell r="B79" t="str">
            <v>2026M04</v>
          </cell>
          <cell r="C79" t="str">
            <v>2026Q2</v>
          </cell>
        </row>
        <row r="80">
          <cell r="B80" t="str">
            <v>2026M05</v>
          </cell>
          <cell r="C80" t="str">
            <v>2026Q2</v>
          </cell>
        </row>
        <row r="81">
          <cell r="B81" t="str">
            <v>2026M06</v>
          </cell>
          <cell r="C81" t="str">
            <v>2026Q2</v>
          </cell>
        </row>
        <row r="82">
          <cell r="B82" t="str">
            <v>2026M07</v>
          </cell>
          <cell r="C82" t="str">
            <v>2026Q3</v>
          </cell>
        </row>
        <row r="83">
          <cell r="B83" t="str">
            <v>2026M08</v>
          </cell>
          <cell r="C83" t="str">
            <v>2026Q3</v>
          </cell>
        </row>
        <row r="84">
          <cell r="B84" t="str">
            <v>2026M09</v>
          </cell>
          <cell r="C84" t="str">
            <v>2026Q3</v>
          </cell>
        </row>
        <row r="85">
          <cell r="B85" t="str">
            <v>2026M10</v>
          </cell>
          <cell r="C85" t="str">
            <v>2026Q4</v>
          </cell>
        </row>
        <row r="86">
          <cell r="B86" t="str">
            <v>2026M11</v>
          </cell>
          <cell r="C86" t="str">
            <v>2026Q4</v>
          </cell>
        </row>
        <row r="87">
          <cell r="B87" t="str">
            <v>2026M12</v>
          </cell>
          <cell r="C87" t="str">
            <v>2026Q4</v>
          </cell>
        </row>
        <row r="88">
          <cell r="B88" t="str">
            <v>2027M01</v>
          </cell>
          <cell r="C88" t="str">
            <v>2027Q1</v>
          </cell>
        </row>
        <row r="89">
          <cell r="B89" t="str">
            <v>2027M02</v>
          </cell>
          <cell r="C89" t="str">
            <v>2027Q1</v>
          </cell>
        </row>
        <row r="90">
          <cell r="B90" t="str">
            <v>2027M03</v>
          </cell>
          <cell r="C90" t="str">
            <v>2027Q1</v>
          </cell>
        </row>
        <row r="91">
          <cell r="B91" t="str">
            <v>2027M04</v>
          </cell>
          <cell r="C91" t="str">
            <v>2027Q2</v>
          </cell>
        </row>
        <row r="92">
          <cell r="B92" t="str">
            <v>2027M05</v>
          </cell>
          <cell r="C92" t="str">
            <v>2027Q2</v>
          </cell>
        </row>
        <row r="93">
          <cell r="B93" t="str">
            <v>2027M06</v>
          </cell>
          <cell r="C93" t="str">
            <v>2027Q2</v>
          </cell>
        </row>
        <row r="94">
          <cell r="B94" t="str">
            <v>2027M07</v>
          </cell>
          <cell r="C94" t="str">
            <v>2027Q3</v>
          </cell>
        </row>
        <row r="95">
          <cell r="B95" t="str">
            <v>2027M08</v>
          </cell>
          <cell r="C95" t="str">
            <v>2027Q3</v>
          </cell>
        </row>
        <row r="96">
          <cell r="B96" t="str">
            <v>2027M09</v>
          </cell>
          <cell r="C96" t="str">
            <v>2027Q3</v>
          </cell>
        </row>
        <row r="97">
          <cell r="B97" t="str">
            <v>2027M10</v>
          </cell>
          <cell r="C97" t="str">
            <v>2027Q4</v>
          </cell>
        </row>
        <row r="98">
          <cell r="B98" t="str">
            <v>2027M11</v>
          </cell>
          <cell r="C98" t="str">
            <v>2027Q4</v>
          </cell>
        </row>
        <row r="99">
          <cell r="B99" t="str">
            <v>2027M12</v>
          </cell>
          <cell r="C99" t="str">
            <v>2027Q4</v>
          </cell>
        </row>
      </sheetData>
      <sheetData sheetId="5">
        <row r="3">
          <cell r="E3">
            <v>236.83333333333331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heme1">
  <a:themeElements>
    <a:clrScheme name="Custom 64">
      <a:dk1>
        <a:sysClr val="windowText" lastClr="000000"/>
      </a:dk1>
      <a:lt1>
        <a:sysClr val="window" lastClr="FFFFFF"/>
      </a:lt1>
      <a:dk2>
        <a:srgbClr val="404040"/>
      </a:dk2>
      <a:lt2>
        <a:srgbClr val="DCDCDC"/>
      </a:lt2>
      <a:accent1>
        <a:srgbClr val="006D89"/>
      </a:accent1>
      <a:accent2>
        <a:srgbClr val="F1A649"/>
      </a:accent2>
      <a:accent3>
        <a:srgbClr val="782080"/>
      </a:accent3>
      <a:accent4>
        <a:srgbClr val="54BAA0"/>
      </a:accent4>
      <a:accent5>
        <a:srgbClr val="B92051"/>
      </a:accent5>
      <a:accent6>
        <a:srgbClr val="AAB5DF"/>
      </a:accent6>
      <a:hlink>
        <a:srgbClr val="0000FF"/>
      </a:hlink>
      <a:folHlink>
        <a:srgbClr val="551A8B"/>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custClrLst>
    <a:custClr name="Blue8">
      <a:srgbClr val="1D3BAA"/>
    </a:custClr>
    <a:custClr name="Purple4">
      <a:srgbClr val="B280B6"/>
    </a:custClr>
    <a:custClr name="Orange7">
      <a:srgbClr val="C94100"/>
    </a:custClr>
    <a:custClr name="Ocean4">
      <a:srgbClr val="6DACBC"/>
    </a:custClr>
    <a:custClr name="Purple9">
      <a:srgbClr val="501555"/>
    </a:custClr>
    <a:custClr name="Positive/gain cell fill - Green4">
      <a:srgbClr val="7DBE88"/>
    </a:custClr>
    <a:custClr name="Neutral cell fill - Ocean2">
      <a:srgbClr val="B6D5DD"/>
    </a:custClr>
    <a:custClr name="Negative/loss cell fill - Maroon4">
      <a:srgbClr val="C97A6E"/>
    </a:custClr>
    <a:custClr name="Positive">
      <a:srgbClr val="1B8D2F"/>
    </a:custClr>
    <a:custClr name="Negative">
      <a:srgbClr val="B20023"/>
    </a:custClr>
    <a:custClr name="Maroon9">
      <a:srgbClr val="6B0F01"/>
    </a:custClr>
    <a:custClr name="Maroon7">
      <a:srgbClr val="A11602"/>
    </a:custClr>
    <a:custClr name="Maroon5">
      <a:srgbClr val="BC594A"/>
    </a:custClr>
    <a:custClr name="Maroon3">
      <a:srgbClr val="D79B93"/>
    </a:custClr>
    <a:custClr name="Maroon2">
      <a:srgbClr val="E4BCB7"/>
    </a:custClr>
    <a:custClr name="Ocean2">
      <a:srgbClr val="B6D5DD"/>
    </a:custClr>
    <a:custClr name="Ocean3">
      <a:srgbClr val="92C0CC"/>
    </a:custClr>
    <a:custClr name="Ocean5">
      <a:srgbClr val="4997AB"/>
    </a:custClr>
    <a:custClr name="Ocean7">
      <a:srgbClr val="006D89"/>
    </a:custClr>
    <a:custClr name="Ocean9">
      <a:srgbClr val="00495B"/>
    </a:custClr>
    <a:custClr name="Gold9">
      <a:srgbClr val="9D5700"/>
    </a:custClr>
    <a:custClr name="Gold7">
      <a:srgbClr val="EC8200"/>
    </a:custClr>
    <a:custClr name="Gold5">
      <a:srgbClr val="F1A649"/>
    </a:custClr>
    <a:custClr name="Gold3">
      <a:srgbClr val="F7C992"/>
    </a:custClr>
    <a:custClr name="Gold2">
      <a:srgbClr val="FADBB6"/>
    </a:custClr>
    <a:custClr name="Purple2">
      <a:srgbClr val="D8BFDB"/>
    </a:custClr>
    <a:custClr name="Purple3">
      <a:srgbClr val="C59FC9"/>
    </a:custClr>
    <a:custClr name="Purple5">
      <a:srgbClr val="9F60A4"/>
    </a:custClr>
    <a:custClr name="Purple7">
      <a:srgbClr val="782080"/>
    </a:custClr>
    <a:custClr name="Purple9">
      <a:srgbClr val="501555"/>
    </a:custClr>
    <a:custClr name="Orange9">
      <a:srgbClr val="862B00"/>
    </a:custClr>
    <a:custClr name="Orange7">
      <a:srgbClr val="C94100"/>
    </a:custClr>
    <a:custClr name="Orange5">
      <a:srgbClr val="D87749"/>
    </a:custClr>
    <a:custClr name="Orange3">
      <a:srgbClr val="E8AE92"/>
    </a:custClr>
    <a:custClr name="Orange2">
      <a:srgbClr val="F0C9B6"/>
    </a:custClr>
    <a:custClr name="Blue2">
      <a:srgbClr val="C0C8E7"/>
    </a:custClr>
    <a:custClr name="Blue3">
      <a:srgbClr val="AAB5DF"/>
    </a:custClr>
    <a:custClr name="Blue5">
      <a:srgbClr val="7284CA"/>
    </a:custClr>
    <a:custClr name="Blue7">
      <a:srgbClr val="3953B4"/>
    </a:custClr>
    <a:custClr name="Blue9">
      <a:srgbClr val="01229F"/>
    </a:custClr>
    <a:custClr name="Magenta9">
      <a:srgbClr val="7B1536"/>
    </a:custClr>
    <a:custClr name="Magenta7">
      <a:srgbClr val="B92051"/>
    </a:custClr>
    <a:custClr name="Magenta5">
      <a:srgbClr val="CD6083"/>
    </a:custClr>
    <a:custClr name="Magenta3">
      <a:srgbClr val="E19FB4"/>
    </a:custClr>
    <a:custClr name="Magenta2">
      <a:srgbClr val="EBBFCD"/>
    </a:custClr>
    <a:custClr name="Green2">
      <a:srgbClr val="BEDEC4"/>
    </a:custClr>
    <a:custClr name="Green3">
      <a:srgbClr val="9DCEA6"/>
    </a:custClr>
    <a:custClr name="Green5">
      <a:srgbClr val="5CAE6A"/>
    </a:custClr>
    <a:custClr name="Green7">
      <a:srgbClr val="1B8D2F"/>
    </a:custClr>
    <a:custClr name="Green9">
      <a:srgbClr val="125E1F"/>
    </a:custClr>
  </a:custClr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24-07-26T10:34:42.93" personId="{00000000-0000-0000-0000-000000000000}" id="{B76F311A-7F0A-46FE-9ED4-A0CEBA757FFF}">
    <text xml:space="preserve">Steps to follow:
1. Select a Year
2. Select a Discharge Country
3. Select a corresponding Port or All Ports of the selected Discharge Country [This must always be done]
4. Select All Months or a specific Month
5. Select All or a specific Loading ('exporter') Country
</text>
  </threadedComment>
</ThreadedComments>
</file>

<file path=xl/threadedComments/threadedComment2.xml><?xml version="1.0" encoding="utf-8"?>
<ThreadedComments xmlns="http://schemas.microsoft.com/office/spreadsheetml/2018/threadedcomments" xmlns:x="http://schemas.openxmlformats.org/spreadsheetml/2006/main">
  <threadedComment ref="B7" dT="2024-07-26T10:35:39.05" personId="{00000000-0000-0000-0000-000000000000}" id="{097E1612-3EF8-4EB2-9B3F-434D8812CC3A}">
    <text xml:space="preserve">Steps to follow:
1. Select a Year
2. Select a Loading Country
3. Select a corresponding Port or All Ports of the selected Loading Country [This must always be done]
4. Select All Months or a specific Month
5. Select All or a specific Discharge ('importer') Country
</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ustomerCare@ihsmarkit.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F67EA-C47D-4AF7-A10C-10218A52E03C}">
  <sheetPr codeName="Sheet2"/>
  <dimension ref="B1:AF66"/>
  <sheetViews>
    <sheetView showGridLines="0" tabSelected="1" zoomScaleNormal="100" workbookViewId="0">
      <selection activeCell="H4" sqref="H4"/>
    </sheetView>
  </sheetViews>
  <sheetFormatPr defaultColWidth="7.6640625" defaultRowHeight="12" customHeight="1" x14ac:dyDescent="0.2"/>
  <cols>
    <col min="1" max="1" width="4.6640625" style="1" customWidth="1"/>
    <col min="2" max="2" width="48.44140625" style="1" customWidth="1"/>
    <col min="3" max="6" width="12.44140625" style="6" customWidth="1"/>
    <col min="7" max="10" width="12.44140625" customWidth="1"/>
    <col min="11" max="26" width="12.44140625" style="1" customWidth="1"/>
    <col min="27" max="16384" width="7.6640625" style="1"/>
  </cols>
  <sheetData>
    <row r="1" spans="2:32" ht="19.899999999999999" customHeight="1" x14ac:dyDescent="0.2"/>
    <row r="2" spans="2:32" ht="45" customHeight="1" x14ac:dyDescent="0.2"/>
    <row r="3" spans="2:32" s="8" customFormat="1" ht="48" customHeight="1" x14ac:dyDescent="0.2">
      <c r="B3" s="300" t="s">
        <v>12</v>
      </c>
      <c r="C3" s="300"/>
      <c r="D3" s="300"/>
      <c r="E3" s="300"/>
      <c r="F3" s="300"/>
      <c r="G3"/>
      <c r="H3"/>
      <c r="I3"/>
      <c r="J3"/>
      <c r="K3" s="7"/>
      <c r="L3" s="7"/>
    </row>
    <row r="4" spans="2:32" s="10" customFormat="1" ht="30" customHeight="1" x14ac:dyDescent="0.2">
      <c r="B4" s="301">
        <v>45778</v>
      </c>
      <c r="C4" s="301"/>
      <c r="D4" s="301"/>
      <c r="E4" s="301"/>
      <c r="F4" s="301"/>
      <c r="G4" s="9"/>
      <c r="H4" s="9"/>
      <c r="I4" s="9"/>
      <c r="J4" s="9"/>
    </row>
    <row r="5" spans="2:32" ht="12" customHeight="1" x14ac:dyDescent="0.2">
      <c r="B5" s="11"/>
      <c r="C5" s="11"/>
      <c r="D5" s="11"/>
      <c r="E5" s="12"/>
      <c r="F5" s="13"/>
    </row>
    <row r="6" spans="2:32" s="15" customFormat="1" ht="12" customHeight="1" x14ac:dyDescent="0.25">
      <c r="B6" s="49" t="s">
        <v>0</v>
      </c>
      <c r="C6" s="28"/>
      <c r="D6" s="16"/>
      <c r="E6" s="17"/>
      <c r="F6" s="18"/>
      <c r="G6"/>
      <c r="H6"/>
      <c r="I6"/>
      <c r="J6"/>
    </row>
    <row r="7" spans="2:32" s="6" customFormat="1" ht="12" customHeight="1" x14ac:dyDescent="0.2">
      <c r="B7" s="302"/>
      <c r="C7" s="302"/>
      <c r="D7" s="19"/>
      <c r="E7" s="20"/>
      <c r="F7" s="19"/>
      <c r="G7"/>
      <c r="H7"/>
      <c r="I7"/>
      <c r="J7"/>
      <c r="K7" s="1"/>
      <c r="L7" s="1"/>
      <c r="M7" s="1"/>
      <c r="N7" s="1"/>
      <c r="O7" s="1"/>
      <c r="P7" s="1"/>
      <c r="Q7" s="1"/>
      <c r="R7" s="1"/>
      <c r="S7" s="1"/>
      <c r="T7" s="1"/>
      <c r="U7" s="1"/>
      <c r="V7" s="1"/>
      <c r="W7" s="1"/>
      <c r="X7" s="1"/>
      <c r="Y7" s="1"/>
      <c r="Z7" s="1"/>
      <c r="AA7" s="1"/>
      <c r="AB7" s="1"/>
      <c r="AC7" s="1"/>
      <c r="AD7" s="1"/>
      <c r="AE7" s="1"/>
      <c r="AF7" s="1"/>
    </row>
    <row r="8" spans="2:32" s="6" customFormat="1" ht="12" customHeight="1" x14ac:dyDescent="0.2">
      <c r="C8" s="19"/>
      <c r="D8" s="19"/>
      <c r="E8" s="21"/>
      <c r="F8" s="19"/>
      <c r="G8"/>
      <c r="H8"/>
      <c r="I8"/>
      <c r="J8"/>
      <c r="K8" s="1"/>
      <c r="L8" s="1"/>
      <c r="M8" s="1"/>
      <c r="N8" s="1"/>
      <c r="O8" s="1"/>
      <c r="P8" s="1"/>
      <c r="Q8" s="1"/>
      <c r="R8" s="1"/>
      <c r="S8" s="1"/>
      <c r="T8" s="1"/>
      <c r="U8" s="1"/>
      <c r="V8" s="1"/>
      <c r="W8" s="1"/>
      <c r="X8" s="1"/>
      <c r="Y8" s="1"/>
      <c r="Z8" s="1"/>
      <c r="AA8" s="1"/>
      <c r="AB8" s="1"/>
      <c r="AC8" s="1"/>
      <c r="AD8" s="1"/>
      <c r="AE8" s="1"/>
      <c r="AF8" s="1"/>
    </row>
    <row r="9" spans="2:32" s="24" customFormat="1" ht="15" customHeight="1" x14ac:dyDescent="0.2">
      <c r="B9" s="29" t="s">
        <v>3</v>
      </c>
      <c r="C9" s="30"/>
      <c r="D9" s="30"/>
      <c r="E9" s="6"/>
      <c r="F9" s="19"/>
      <c r="G9" s="22"/>
      <c r="H9" s="22"/>
      <c r="I9" s="22"/>
      <c r="J9" s="22"/>
      <c r="K9" s="23"/>
      <c r="L9" s="23"/>
      <c r="M9" s="23"/>
      <c r="N9" s="23"/>
      <c r="O9" s="23"/>
      <c r="P9" s="23"/>
      <c r="Q9" s="23"/>
      <c r="R9" s="23"/>
      <c r="S9" s="23"/>
      <c r="T9" s="23"/>
      <c r="U9" s="23"/>
      <c r="V9" s="23"/>
      <c r="W9" s="23"/>
      <c r="X9" s="23"/>
      <c r="Y9" s="23"/>
      <c r="Z9" s="23"/>
      <c r="AA9" s="23"/>
      <c r="AB9" s="23"/>
      <c r="AC9" s="23"/>
      <c r="AD9" s="23"/>
      <c r="AE9" s="23"/>
      <c r="AF9" s="23"/>
    </row>
    <row r="10" spans="2:32" s="24" customFormat="1" ht="79.900000000000006" customHeight="1" x14ac:dyDescent="0.2">
      <c r="B10" s="304" t="s">
        <v>5</v>
      </c>
      <c r="C10" s="304"/>
      <c r="D10" s="304"/>
      <c r="E10" s="304"/>
      <c r="F10" s="304"/>
      <c r="G10" s="22"/>
      <c r="H10" s="22"/>
      <c r="I10" s="22"/>
      <c r="J10" s="22"/>
      <c r="K10" s="23"/>
      <c r="L10" s="23"/>
      <c r="M10" s="23"/>
      <c r="N10" s="23"/>
      <c r="O10" s="23"/>
      <c r="P10" s="23"/>
      <c r="Q10" s="23"/>
      <c r="R10" s="23"/>
      <c r="S10" s="23"/>
      <c r="T10" s="23"/>
      <c r="U10" s="23"/>
      <c r="V10" s="23"/>
      <c r="W10" s="23"/>
      <c r="X10" s="23"/>
      <c r="Y10" s="23"/>
      <c r="Z10" s="23"/>
      <c r="AA10" s="23"/>
      <c r="AB10" s="23"/>
      <c r="AC10" s="23"/>
      <c r="AD10" s="23"/>
      <c r="AE10" s="23"/>
      <c r="AF10" s="23"/>
    </row>
    <row r="11" spans="2:32" s="24" customFormat="1" ht="12" customHeight="1" x14ac:dyDescent="0.2">
      <c r="B11" s="6"/>
      <c r="C11" s="25"/>
      <c r="D11" s="25"/>
      <c r="E11" s="31"/>
      <c r="F11" s="19"/>
      <c r="G11" s="22"/>
      <c r="H11" s="22"/>
      <c r="I11" s="22"/>
      <c r="J11" s="22"/>
      <c r="K11" s="23"/>
      <c r="L11" s="23"/>
      <c r="M11" s="23"/>
      <c r="N11" s="23"/>
      <c r="O11" s="23"/>
      <c r="P11" s="23"/>
      <c r="Q11" s="23"/>
      <c r="R11" s="23"/>
      <c r="S11" s="23"/>
      <c r="T11" s="23"/>
      <c r="U11" s="23"/>
      <c r="V11" s="23"/>
      <c r="W11" s="23"/>
      <c r="X11" s="23"/>
      <c r="Y11" s="23"/>
      <c r="Z11" s="23"/>
      <c r="AA11" s="23"/>
      <c r="AB11" s="23"/>
      <c r="AC11" s="23"/>
      <c r="AD11" s="23"/>
      <c r="AE11" s="23"/>
      <c r="AF11" s="23"/>
    </row>
    <row r="12" spans="2:32" s="24" customFormat="1" ht="15" customHeight="1" x14ac:dyDescent="0.2">
      <c r="B12" s="42" t="s">
        <v>1</v>
      </c>
      <c r="C12" s="43"/>
      <c r="D12" s="43"/>
      <c r="E12" s="6"/>
      <c r="F12" s="19"/>
      <c r="G12" s="22"/>
      <c r="H12" s="22"/>
      <c r="I12" s="22"/>
      <c r="J12" s="22"/>
      <c r="K12" s="23"/>
      <c r="L12" s="23"/>
      <c r="M12" s="23"/>
      <c r="N12" s="23"/>
      <c r="O12" s="23"/>
      <c r="P12" s="23"/>
      <c r="Q12" s="23"/>
      <c r="R12" s="23"/>
      <c r="S12" s="23"/>
      <c r="T12" s="23"/>
      <c r="U12" s="23"/>
      <c r="V12" s="23"/>
      <c r="W12" s="23"/>
      <c r="X12" s="23"/>
      <c r="Y12" s="23"/>
      <c r="Z12" s="23"/>
      <c r="AA12" s="23"/>
      <c r="AB12" s="23"/>
      <c r="AC12" s="23"/>
      <c r="AD12" s="23"/>
      <c r="AE12" s="23"/>
      <c r="AF12" s="23"/>
    </row>
    <row r="13" spans="2:32" s="24" customFormat="1" ht="14" x14ac:dyDescent="0.2">
      <c r="B13" s="44" t="s">
        <v>103</v>
      </c>
      <c r="C13" s="45"/>
      <c r="D13" s="45"/>
      <c r="E13" s="25"/>
      <c r="F13" s="19"/>
      <c r="G13" s="22"/>
      <c r="H13" s="22"/>
      <c r="I13" s="22"/>
      <c r="J13" s="22"/>
      <c r="K13" s="23"/>
      <c r="L13" s="23"/>
      <c r="M13" s="23"/>
      <c r="N13" s="23"/>
      <c r="O13" s="23"/>
      <c r="P13" s="23"/>
      <c r="Q13" s="23"/>
      <c r="R13" s="23"/>
      <c r="S13" s="23"/>
      <c r="T13" s="23"/>
      <c r="U13" s="23"/>
      <c r="V13" s="23"/>
      <c r="W13" s="23"/>
      <c r="X13" s="23"/>
      <c r="Y13" s="23"/>
      <c r="Z13" s="23"/>
      <c r="AA13" s="23"/>
      <c r="AB13" s="23"/>
      <c r="AC13" s="23"/>
      <c r="AD13" s="23"/>
      <c r="AE13" s="23"/>
      <c r="AF13" s="23"/>
    </row>
    <row r="14" spans="2:32" s="24" customFormat="1" ht="12" customHeight="1" x14ac:dyDescent="0.2">
      <c r="B14" s="303"/>
      <c r="C14" s="303"/>
      <c r="D14" s="45"/>
      <c r="E14" s="25"/>
      <c r="F14" s="19"/>
      <c r="G14" s="22"/>
      <c r="H14" s="22"/>
      <c r="I14" s="22"/>
      <c r="J14" s="22"/>
      <c r="K14" s="23"/>
      <c r="L14" s="23"/>
      <c r="M14" s="23"/>
      <c r="N14" s="23"/>
      <c r="O14" s="23"/>
      <c r="P14" s="23"/>
      <c r="Q14" s="23"/>
      <c r="R14" s="23"/>
      <c r="S14" s="23"/>
      <c r="T14" s="23"/>
      <c r="U14" s="23"/>
      <c r="V14" s="23"/>
      <c r="W14" s="23"/>
      <c r="X14" s="23"/>
      <c r="Y14" s="23"/>
      <c r="Z14" s="23"/>
      <c r="AA14" s="23"/>
      <c r="AB14" s="23"/>
      <c r="AC14" s="23"/>
      <c r="AD14" s="23"/>
      <c r="AE14" s="23"/>
      <c r="AF14" s="23"/>
    </row>
    <row r="15" spans="2:32" s="24" customFormat="1" ht="40.15" customHeight="1" x14ac:dyDescent="0.2">
      <c r="B15" s="303" t="s">
        <v>11</v>
      </c>
      <c r="C15" s="303"/>
      <c r="D15" s="303"/>
      <c r="E15" s="303"/>
      <c r="F15" s="303"/>
      <c r="G15" s="22"/>
      <c r="H15" s="22"/>
      <c r="I15" s="22"/>
      <c r="J15" s="22"/>
      <c r="K15" s="23"/>
      <c r="L15" s="23"/>
      <c r="M15" s="23"/>
      <c r="N15" s="23"/>
      <c r="O15" s="23"/>
      <c r="P15" s="23"/>
      <c r="Q15" s="23"/>
      <c r="R15" s="23"/>
      <c r="S15" s="23"/>
      <c r="T15" s="23"/>
      <c r="U15" s="23"/>
      <c r="V15" s="23"/>
      <c r="W15" s="23"/>
      <c r="X15" s="23"/>
      <c r="Y15" s="23"/>
      <c r="Z15" s="23"/>
      <c r="AA15" s="23"/>
      <c r="AB15" s="23"/>
      <c r="AC15" s="23"/>
      <c r="AD15" s="23"/>
      <c r="AE15" s="23"/>
      <c r="AF15" s="23"/>
    </row>
    <row r="16" spans="2:32" s="23" customFormat="1" ht="12" customHeight="1" x14ac:dyDescent="0.2">
      <c r="B16" s="46"/>
      <c r="C16" s="43"/>
      <c r="D16" s="45"/>
      <c r="E16" s="25"/>
      <c r="F16" s="26"/>
      <c r="G16" s="22"/>
      <c r="H16" s="22"/>
      <c r="I16" s="22"/>
      <c r="J16" s="22"/>
    </row>
    <row r="17" spans="2:10" s="23" customFormat="1" ht="120" customHeight="1" x14ac:dyDescent="0.2">
      <c r="B17" s="303" t="s">
        <v>6</v>
      </c>
      <c r="C17" s="303"/>
      <c r="D17" s="303"/>
      <c r="E17" s="303"/>
      <c r="F17" s="303"/>
      <c r="G17" s="22"/>
      <c r="H17" s="22"/>
      <c r="I17" s="22"/>
      <c r="J17" s="22"/>
    </row>
    <row r="18" spans="2:10" ht="12" customHeight="1" x14ac:dyDescent="0.2">
      <c r="B18" s="46"/>
      <c r="C18" s="43"/>
      <c r="D18" s="47"/>
      <c r="E18" s="19"/>
      <c r="F18" s="26"/>
    </row>
    <row r="19" spans="2:10" ht="124.9" customHeight="1" x14ac:dyDescent="0.2">
      <c r="B19" s="303" t="s">
        <v>7</v>
      </c>
      <c r="C19" s="303"/>
      <c r="D19" s="303"/>
      <c r="E19" s="303"/>
      <c r="F19" s="303"/>
    </row>
    <row r="20" spans="2:10" ht="12" customHeight="1" x14ac:dyDescent="0.2">
      <c r="B20" s="41"/>
      <c r="C20" s="48"/>
      <c r="D20" s="48"/>
      <c r="E20" s="32"/>
      <c r="F20" s="26"/>
    </row>
    <row r="21" spans="2:10" ht="68.650000000000006" customHeight="1" x14ac:dyDescent="0.2">
      <c r="B21" s="303" t="s">
        <v>8</v>
      </c>
      <c r="C21" s="303"/>
      <c r="D21" s="303"/>
      <c r="E21" s="303"/>
      <c r="F21" s="303"/>
    </row>
    <row r="22" spans="2:10" ht="12" customHeight="1" x14ac:dyDescent="0.2">
      <c r="B22" s="46"/>
      <c r="C22" s="48"/>
      <c r="D22" s="48"/>
      <c r="E22" s="26"/>
    </row>
    <row r="23" spans="2:10" ht="67.900000000000006" customHeight="1" x14ac:dyDescent="0.2">
      <c r="B23" s="303" t="s">
        <v>9</v>
      </c>
      <c r="C23" s="303"/>
      <c r="D23" s="303"/>
      <c r="E23" s="303"/>
      <c r="F23" s="303"/>
    </row>
    <row r="24" spans="2:10" ht="12" customHeight="1" x14ac:dyDescent="0.2">
      <c r="C24" s="27"/>
      <c r="D24" s="27"/>
      <c r="E24" s="27"/>
      <c r="F24" s="3"/>
    </row>
    <row r="25" spans="2:10" ht="36.65" customHeight="1" x14ac:dyDescent="0.2">
      <c r="B25" s="305" t="s">
        <v>10</v>
      </c>
      <c r="C25" s="305"/>
      <c r="D25" s="305"/>
      <c r="E25" s="305"/>
      <c r="F25" s="305"/>
    </row>
    <row r="27" spans="2:10" ht="12" customHeight="1" x14ac:dyDescent="0.2">
      <c r="C27" s="3"/>
      <c r="D27" s="3"/>
      <c r="E27" s="3"/>
    </row>
    <row r="62" spans="2:2" ht="2.5" customHeight="1" x14ac:dyDescent="0.2"/>
    <row r="63" spans="2:2" ht="2.5" customHeight="1" x14ac:dyDescent="0.2">
      <c r="B63" s="53" t="s">
        <v>273</v>
      </c>
    </row>
    <row r="64" spans="2:2" ht="2.5" customHeight="1" x14ac:dyDescent="0.2">
      <c r="B64" s="54" t="s">
        <v>4</v>
      </c>
    </row>
    <row r="65" spans="2:2" ht="2.5" customHeight="1" x14ac:dyDescent="0.2">
      <c r="B65" s="54" t="s">
        <v>104</v>
      </c>
    </row>
    <row r="66" spans="2:2" ht="27.5" customHeight="1" x14ac:dyDescent="0.2"/>
  </sheetData>
  <mergeCells count="11">
    <mergeCell ref="B25:F25"/>
    <mergeCell ref="B15:F15"/>
    <mergeCell ref="B17:F17"/>
    <mergeCell ref="B19:F19"/>
    <mergeCell ref="B21:F21"/>
    <mergeCell ref="B23:F23"/>
    <mergeCell ref="B3:F3"/>
    <mergeCell ref="B4:F4"/>
    <mergeCell ref="B7:C7"/>
    <mergeCell ref="B14:C14"/>
    <mergeCell ref="B10:F10"/>
  </mergeCells>
  <hyperlinks>
    <hyperlink ref="B6" r:id="rId1" xr:uid="{C902A6FF-B045-40E6-94D8-71E0991A8638}"/>
  </hyperlinks>
  <pageMargins left="0.7" right="0.7" top="0.75" bottom="0.75" header="0.3" footer="0.3"/>
  <pageSetup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32A3A-0AFD-485F-8035-2A8647A543A8}">
  <sheetPr codeName="Sheet4"/>
  <dimension ref="A1:CA41"/>
  <sheetViews>
    <sheetView showGridLines="0" defaultGridColor="0" colorId="22" zoomScaleNormal="100" workbookViewId="0">
      <pane ySplit="3" topLeftCell="A4" activePane="bottomLeft" state="frozen"/>
      <selection activeCell="G50" sqref="G50"/>
      <selection pane="bottomLeft"/>
    </sheetView>
  </sheetViews>
  <sheetFormatPr defaultColWidth="7.6640625" defaultRowHeight="12" customHeight="1" x14ac:dyDescent="0.2"/>
  <cols>
    <col min="1" max="1" width="4.6640625" customWidth="1"/>
    <col min="2" max="2" width="25.6640625" style="1" customWidth="1"/>
    <col min="3" max="79" width="7.6640625" style="1"/>
  </cols>
  <sheetData>
    <row r="1" spans="1:79" ht="19.899999999999999" customHeight="1" x14ac:dyDescent="0.2"/>
    <row r="2" spans="1:79" ht="30" customHeight="1" x14ac:dyDescent="0.2">
      <c r="B2" s="2" t="s">
        <v>2</v>
      </c>
      <c r="C2" s="4"/>
      <c r="D2" s="4"/>
      <c r="E2" s="4"/>
      <c r="F2" s="4"/>
      <c r="G2" s="4"/>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row>
    <row r="3" spans="1:79" ht="12" customHeight="1" x14ac:dyDescent="0.25">
      <c r="B3" s="62"/>
      <c r="C3" s="60"/>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row>
    <row r="5" spans="1:79" ht="12" customHeight="1" x14ac:dyDescent="0.2">
      <c r="A5" s="50"/>
      <c r="B5" s="83" t="s">
        <v>16</v>
      </c>
    </row>
    <row r="6" spans="1:79" ht="12" customHeight="1" x14ac:dyDescent="0.2">
      <c r="A6" s="14"/>
      <c r="B6" s="83" t="s">
        <v>17</v>
      </c>
    </row>
    <row r="7" spans="1:79" ht="12" customHeight="1" x14ac:dyDescent="0.2">
      <c r="A7" s="14"/>
      <c r="B7" s="83" t="s">
        <v>18</v>
      </c>
    </row>
    <row r="8" spans="1:79" ht="12" customHeight="1" x14ac:dyDescent="0.2">
      <c r="A8" s="14"/>
      <c r="B8" s="83" t="s">
        <v>118</v>
      </c>
    </row>
    <row r="9" spans="1:79" ht="12" customHeight="1" x14ac:dyDescent="0.2">
      <c r="A9" s="14"/>
      <c r="B9" s="83" t="s">
        <v>270</v>
      </c>
    </row>
    <row r="10" spans="1:79" ht="12" customHeight="1" x14ac:dyDescent="0.2">
      <c r="A10" s="14"/>
      <c r="B10" s="83" t="s">
        <v>249</v>
      </c>
    </row>
    <row r="11" spans="1:79" ht="12" customHeight="1" x14ac:dyDescent="0.2">
      <c r="A11" s="50"/>
      <c r="B11" s="83" t="s">
        <v>257</v>
      </c>
    </row>
    <row r="12" spans="1:79" ht="12" customHeight="1" x14ac:dyDescent="0.2">
      <c r="A12" s="14"/>
      <c r="B12" s="83" t="s">
        <v>261</v>
      </c>
    </row>
    <row r="13" spans="1:79" ht="12" customHeight="1" x14ac:dyDescent="0.2">
      <c r="A13" s="14"/>
      <c r="B13" s="83" t="s">
        <v>268</v>
      </c>
    </row>
    <row r="14" spans="1:79" ht="12" customHeight="1" x14ac:dyDescent="0.2">
      <c r="A14" s="14"/>
      <c r="B14" s="83" t="s">
        <v>96</v>
      </c>
    </row>
    <row r="15" spans="1:79" ht="12" customHeight="1" x14ac:dyDescent="0.2">
      <c r="A15" s="14"/>
      <c r="B15" s="83" t="s">
        <v>97</v>
      </c>
    </row>
    <row r="16" spans="1:79" s="1" customFormat="1" ht="12" customHeight="1" x14ac:dyDescent="0.2">
      <c r="A16" s="14"/>
      <c r="B16" s="83" t="s">
        <v>98</v>
      </c>
    </row>
    <row r="17" spans="1:2" s="1" customFormat="1" ht="12" customHeight="1" x14ac:dyDescent="0.2">
      <c r="A17" s="51"/>
      <c r="B17" s="65"/>
    </row>
    <row r="18" spans="1:2" s="1" customFormat="1" ht="12" customHeight="1" x14ac:dyDescent="0.2">
      <c r="A18" s="52"/>
      <c r="B18" s="64"/>
    </row>
    <row r="19" spans="1:2" s="1" customFormat="1" ht="12" customHeight="1" x14ac:dyDescent="0.2">
      <c r="A19" s="52"/>
      <c r="B19" s="64"/>
    </row>
    <row r="20" spans="1:2" s="1" customFormat="1" ht="12" customHeight="1" x14ac:dyDescent="0.2">
      <c r="A20" s="52"/>
      <c r="B20" s="64"/>
    </row>
    <row r="21" spans="1:2" s="1" customFormat="1" ht="12" customHeight="1" x14ac:dyDescent="0.2">
      <c r="A21" s="52"/>
      <c r="B21" s="64"/>
    </row>
    <row r="22" spans="1:2" s="1" customFormat="1" ht="12" customHeight="1" x14ac:dyDescent="0.2">
      <c r="A22" s="52"/>
    </row>
    <row r="23" spans="1:2" s="1" customFormat="1" ht="12" customHeight="1" x14ac:dyDescent="0.2">
      <c r="A23" s="51"/>
    </row>
    <row r="24" spans="1:2" s="1" customFormat="1" ht="12" customHeight="1" x14ac:dyDescent="0.2">
      <c r="A24" s="52"/>
    </row>
    <row r="25" spans="1:2" s="1" customFormat="1" ht="12" customHeight="1" x14ac:dyDescent="0.2">
      <c r="A25" s="52"/>
      <c r="B25" s="64"/>
    </row>
    <row r="26" spans="1:2" s="1" customFormat="1" ht="12" customHeight="1" x14ac:dyDescent="0.2">
      <c r="A26" s="52"/>
      <c r="B26" s="64"/>
    </row>
    <row r="27" spans="1:2" s="1" customFormat="1" ht="12" customHeight="1" x14ac:dyDescent="0.2">
      <c r="A27" s="52"/>
      <c r="B27" s="64"/>
    </row>
    <row r="28" spans="1:2" s="1" customFormat="1" ht="12" customHeight="1" x14ac:dyDescent="0.2">
      <c r="A28" s="52"/>
      <c r="B28" s="66"/>
    </row>
    <row r="29" spans="1:2" s="1" customFormat="1" ht="12" customHeight="1" x14ac:dyDescent="0.2">
      <c r="A29" s="51"/>
      <c r="B29" s="65"/>
    </row>
    <row r="30" spans="1:2" s="1" customFormat="1" ht="12" customHeight="1" x14ac:dyDescent="0.2">
      <c r="A30" s="52"/>
      <c r="B30" s="64"/>
    </row>
    <row r="31" spans="1:2" s="1" customFormat="1" ht="12" customHeight="1" x14ac:dyDescent="0.2">
      <c r="A31" s="52"/>
      <c r="B31" s="64"/>
    </row>
    <row r="32" spans="1:2" s="1" customFormat="1" ht="12" customHeight="1" x14ac:dyDescent="0.2">
      <c r="B32" s="64"/>
    </row>
    <row r="33" spans="1:2" s="1" customFormat="1" ht="12" customHeight="1" x14ac:dyDescent="0.2">
      <c r="B33" s="64"/>
    </row>
    <row r="34" spans="1:2" s="1" customFormat="1" ht="12" customHeight="1" x14ac:dyDescent="0.2">
      <c r="A34" s="52"/>
      <c r="B34" s="66"/>
    </row>
    <row r="35" spans="1:2" s="1" customFormat="1" ht="12" customHeight="1" x14ac:dyDescent="0.2">
      <c r="A35" s="51"/>
      <c r="B35" s="65"/>
    </row>
    <row r="36" spans="1:2" s="1" customFormat="1" ht="12" customHeight="1" x14ac:dyDescent="0.2">
      <c r="A36" s="52"/>
      <c r="B36" s="64"/>
    </row>
    <row r="37" spans="1:2" s="1" customFormat="1" ht="12" customHeight="1" x14ac:dyDescent="0.2">
      <c r="A37" s="52"/>
      <c r="B37" s="64"/>
    </row>
    <row r="38" spans="1:2" s="1" customFormat="1" ht="12" customHeight="1" x14ac:dyDescent="0.2">
      <c r="B38" s="64"/>
    </row>
    <row r="39" spans="1:2" s="1" customFormat="1" ht="12" customHeight="1" x14ac:dyDescent="0.2">
      <c r="B39" s="64"/>
    </row>
    <row r="40" spans="1:2" ht="12" customHeight="1" x14ac:dyDescent="0.2">
      <c r="B40" s="67"/>
    </row>
    <row r="41" spans="1:2" ht="12" customHeight="1" x14ac:dyDescent="0.2">
      <c r="B41" s="67"/>
    </row>
  </sheetData>
  <hyperlinks>
    <hyperlink ref="B5" location="'Monthly potash prices'!A1" display="Monthly potash prices" xr:uid="{3D14206A-0F9C-4590-8763-EB0CBB46D3E0}"/>
    <hyperlink ref="B6" location="'Monthly average potash prices'!A1" display="Monthly average potash prices - historical and forecast" xr:uid="{0EB7C040-F675-43FF-A897-0A1155593DD9}"/>
    <hyperlink ref="B7" location="'Quarterly potash prices'!A1" display="Quarterly potash prices - historical and forecast" xr:uid="{8D591EA6-39B9-4A77-8FA1-CC0F7455CFC3}"/>
    <hyperlink ref="B15" location="'Import shipments summary'!A1" display="Import shipments summary" xr:uid="{3AF1F324-5476-4375-971E-1C55BEE23E6D}"/>
    <hyperlink ref="B16" location="'Export shipments summary'!A1" display="Export shipments summary" xr:uid="{91AAE715-6305-4B0A-BB18-FFD0D2F423A3}"/>
    <hyperlink ref="B14" location="'Potash shipments'!A1" display="Potash shipments" xr:uid="{FF18DA82-FD3D-48E7-A3BC-2F7B72CBC8AF}"/>
    <hyperlink ref="B8" location="'Monthly MOP imports'!A1" display="Monthly MOP imports" xr:uid="{B26BC0CE-6296-4487-8FBC-6D128DCF58F1}"/>
    <hyperlink ref="B9" location="'Monthly MOP exports'!A1" display="Monthy MOP exports" xr:uid="{8586C26B-9DB8-4C6E-8BCD-FC53CD6E35A5}"/>
    <hyperlink ref="B10" location="'Monthly SOP imports'!A1" display="Monthly SOP imports" xr:uid="{34E62AC1-B21C-4317-A7F1-C77E405182E9}"/>
    <hyperlink ref="B11" location="'Monthly SOP exports'!A1" display="Monthly SOP exports" xr:uid="{9078C043-16E3-4A6B-B1A0-8D3DFD2E6930}"/>
    <hyperlink ref="B12" location="'Monthly NOP imports'!A1" display="Monthly NOP imports" xr:uid="{C48C3F79-900B-4473-A429-A7E9626EC941}"/>
    <hyperlink ref="B13" location="'Monthly NOP exports'!A1" display="Monthly NOP exports" xr:uid="{6960E104-EAA4-446D-A452-106D8A6BF9AC}"/>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1422-ADF8-41B3-8C0D-F52621848592}">
  <sheetPr codeName="Sheet6"/>
  <dimension ref="A1:CA302"/>
  <sheetViews>
    <sheetView showGridLines="0" zoomScale="80" zoomScaleNormal="80" workbookViewId="0">
      <pane ySplit="7" topLeftCell="A8" activePane="bottomLeft" state="frozen"/>
      <selection pane="bottomLeft" activeCell="D8" sqref="D8:U103"/>
    </sheetView>
  </sheetViews>
  <sheetFormatPr defaultColWidth="18.6640625" defaultRowHeight="10" x14ac:dyDescent="0.2"/>
  <cols>
    <col min="1" max="1" width="4.6640625" style="33" customWidth="1"/>
    <col min="2" max="3" width="12.6640625" style="33" customWidth="1"/>
    <col min="4" max="21" width="12.6640625" style="105" customWidth="1"/>
    <col min="22" max="38" width="12.6640625" style="33" customWidth="1"/>
    <col min="39" max="16384" width="18.6640625" style="33"/>
  </cols>
  <sheetData>
    <row r="1" spans="1:79" customFormat="1" ht="19.899999999999999" customHeight="1" x14ac:dyDescent="0.2">
      <c r="B1" s="1"/>
      <c r="C1" s="1"/>
      <c r="D1" s="93"/>
      <c r="E1" s="93"/>
      <c r="F1" s="93"/>
      <c r="G1" s="93"/>
      <c r="H1" s="93"/>
      <c r="I1" s="93"/>
      <c r="J1" s="93"/>
      <c r="K1" s="93"/>
      <c r="L1" s="93"/>
      <c r="M1" s="93"/>
      <c r="N1" s="93"/>
      <c r="O1" s="93"/>
      <c r="P1" s="93"/>
      <c r="Q1" s="93"/>
      <c r="R1" s="93"/>
      <c r="S1" s="93"/>
      <c r="T1" s="93"/>
      <c r="U1" s="93"/>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row>
    <row r="2" spans="1:79" customFormat="1" ht="30" customHeight="1" x14ac:dyDescent="0.2">
      <c r="B2" s="68" t="s">
        <v>16</v>
      </c>
      <c r="C2" s="4"/>
      <c r="D2" s="94"/>
      <c r="E2" s="94"/>
      <c r="F2" s="94"/>
      <c r="G2" s="95"/>
      <c r="H2" s="95"/>
      <c r="I2" s="95"/>
      <c r="J2" s="95"/>
      <c r="K2" s="95"/>
      <c r="L2" s="95"/>
      <c r="M2" s="95"/>
      <c r="N2" s="95"/>
      <c r="O2" s="95"/>
      <c r="P2" s="95"/>
      <c r="Q2" s="95"/>
      <c r="R2" s="95"/>
      <c r="S2" s="95"/>
      <c r="T2" s="95"/>
      <c r="U2" s="9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row>
    <row r="3" spans="1:79" customFormat="1" ht="12.75" customHeight="1" x14ac:dyDescent="0.2">
      <c r="B3" s="69" t="s">
        <v>13</v>
      </c>
      <c r="C3" s="4"/>
      <c r="D3" s="94"/>
      <c r="E3" s="94"/>
      <c r="F3" s="94"/>
      <c r="G3" s="95"/>
      <c r="H3" s="95"/>
      <c r="I3" s="95"/>
      <c r="J3" s="95"/>
      <c r="K3" s="95"/>
      <c r="L3" s="95"/>
      <c r="M3" s="95"/>
      <c r="N3" s="95"/>
      <c r="O3" s="95"/>
      <c r="P3" s="95"/>
      <c r="Q3" s="95"/>
      <c r="R3" s="95"/>
      <c r="S3" s="95"/>
      <c r="T3" s="95"/>
      <c r="U3" s="9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row>
    <row r="4" spans="1:79" customFormat="1" ht="12.75" customHeight="1" x14ac:dyDescent="0.25">
      <c r="B4" s="61" t="s">
        <v>2</v>
      </c>
      <c r="C4" s="62"/>
      <c r="D4" s="96"/>
      <c r="E4" s="96"/>
      <c r="F4" s="96"/>
      <c r="G4" s="96"/>
      <c r="H4" s="96"/>
      <c r="I4" s="96"/>
      <c r="J4" s="96"/>
      <c r="K4" s="96"/>
      <c r="L4" s="96"/>
      <c r="M4" s="96"/>
      <c r="N4" s="96"/>
      <c r="O4" s="96"/>
      <c r="P4" s="96"/>
      <c r="Q4" s="96"/>
      <c r="R4" s="96"/>
      <c r="S4" s="96"/>
      <c r="T4" s="96"/>
      <c r="U4" s="96"/>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row>
    <row r="5" spans="1:79" s="73" customFormat="1" ht="12" customHeight="1" x14ac:dyDescent="0.2">
      <c r="A5" s="70"/>
      <c r="B5" s="71"/>
      <c r="D5" s="97"/>
      <c r="E5" s="97"/>
      <c r="F5" s="97"/>
      <c r="G5" s="97"/>
      <c r="H5" s="97"/>
      <c r="I5" s="97"/>
      <c r="J5" s="97"/>
      <c r="K5" s="97"/>
      <c r="L5" s="97"/>
      <c r="M5" s="97"/>
      <c r="N5" s="97"/>
      <c r="O5" s="97"/>
      <c r="P5" s="97"/>
      <c r="Q5" s="97"/>
      <c r="R5" s="97"/>
      <c r="S5" s="98"/>
      <c r="T5" s="97"/>
      <c r="U5" s="97"/>
    </row>
    <row r="6" spans="1:79" s="86" customFormat="1" ht="12.75" customHeight="1" x14ac:dyDescent="0.3">
      <c r="A6" s="84"/>
      <c r="B6" s="85"/>
      <c r="C6" s="85"/>
      <c r="D6" s="308" t="s">
        <v>19</v>
      </c>
      <c r="E6" s="309"/>
      <c r="F6" s="308" t="s">
        <v>20</v>
      </c>
      <c r="G6" s="309"/>
      <c r="H6" s="308" t="s">
        <v>19</v>
      </c>
      <c r="I6" s="309"/>
      <c r="J6" s="308" t="s">
        <v>19</v>
      </c>
      <c r="K6" s="309"/>
      <c r="L6" s="308" t="s">
        <v>19</v>
      </c>
      <c r="M6" s="309"/>
      <c r="N6" s="308" t="s">
        <v>19</v>
      </c>
      <c r="O6" s="309"/>
      <c r="P6" s="308" t="s">
        <v>20</v>
      </c>
      <c r="Q6" s="310"/>
      <c r="R6" s="311" t="s">
        <v>20</v>
      </c>
      <c r="S6" s="312"/>
      <c r="T6" s="311" t="s">
        <v>21</v>
      </c>
      <c r="U6" s="312"/>
    </row>
    <row r="7" spans="1:79" s="88" customFormat="1" ht="15" customHeight="1" thickBot="1" x14ac:dyDescent="0.35">
      <c r="A7" s="84"/>
      <c r="B7" s="87" t="s">
        <v>14</v>
      </c>
      <c r="C7" s="87" t="s">
        <v>15</v>
      </c>
      <c r="D7" s="306" t="s">
        <v>22</v>
      </c>
      <c r="E7" s="307"/>
      <c r="F7" s="306" t="s">
        <v>23</v>
      </c>
      <c r="G7" s="307"/>
      <c r="H7" s="306" t="s">
        <v>24</v>
      </c>
      <c r="I7" s="307"/>
      <c r="J7" s="306" t="s">
        <v>25</v>
      </c>
      <c r="K7" s="307"/>
      <c r="L7" s="306" t="s">
        <v>26</v>
      </c>
      <c r="M7" s="307"/>
      <c r="N7" s="306" t="s">
        <v>27</v>
      </c>
      <c r="O7" s="307"/>
      <c r="P7" s="306" t="s">
        <v>28</v>
      </c>
      <c r="Q7" s="307"/>
      <c r="R7" s="306" t="s">
        <v>31</v>
      </c>
      <c r="S7" s="307"/>
      <c r="T7" s="306" t="s">
        <v>30</v>
      </c>
      <c r="U7" s="307"/>
      <c r="V7" s="86"/>
    </row>
    <row r="8" spans="1:79" s="39" customFormat="1" ht="12" customHeight="1" x14ac:dyDescent="0.2">
      <c r="A8" s="63"/>
      <c r="B8" s="63" t="str">
        <f>'[6]Monthly-Summaries-Range'!$B4</f>
        <v>2020M01</v>
      </c>
      <c r="C8" s="63" t="str">
        <f>'[6]Monthly-Summaries-Range'!$C4</f>
        <v>2020Q1</v>
      </c>
      <c r="D8" s="75">
        <v>226</v>
      </c>
      <c r="E8" s="75">
        <v>244</v>
      </c>
      <c r="F8" s="75">
        <v>234.79224193521719</v>
      </c>
      <c r="G8" s="75">
        <v>253.53152885023451</v>
      </c>
      <c r="H8" s="75">
        <v>218</v>
      </c>
      <c r="I8" s="75">
        <v>251</v>
      </c>
      <c r="J8" s="75">
        <v>270</v>
      </c>
      <c r="K8" s="75">
        <v>295</v>
      </c>
      <c r="L8" s="114">
        <v>290</v>
      </c>
      <c r="M8" s="114">
        <v>290</v>
      </c>
      <c r="N8" s="114">
        <v>280</v>
      </c>
      <c r="O8" s="114">
        <v>280</v>
      </c>
      <c r="P8" s="75">
        <v>250</v>
      </c>
      <c r="Q8" s="75">
        <v>315</v>
      </c>
      <c r="R8" s="75">
        <v>292</v>
      </c>
      <c r="S8" s="75">
        <v>313</v>
      </c>
      <c r="T8" s="75">
        <v>468</v>
      </c>
      <c r="U8" s="75">
        <v>498</v>
      </c>
      <c r="V8" s="86"/>
    </row>
    <row r="9" spans="1:79" s="39" customFormat="1" ht="12" customHeight="1" x14ac:dyDescent="0.2">
      <c r="A9" s="63"/>
      <c r="B9" s="63" t="str">
        <f>'[6]Monthly-Summaries-Range'!$B5</f>
        <v>2020M02</v>
      </c>
      <c r="C9" s="63" t="str">
        <f>'[6]Monthly-Summaries-Range'!$C5</f>
        <v>2020Q1</v>
      </c>
      <c r="D9" s="75">
        <v>207</v>
      </c>
      <c r="E9" s="75">
        <v>237</v>
      </c>
      <c r="F9" s="75">
        <v>234.79224193521719</v>
      </c>
      <c r="G9" s="75">
        <v>248.01997387522943</v>
      </c>
      <c r="H9" s="75">
        <v>192</v>
      </c>
      <c r="I9" s="75">
        <v>220</v>
      </c>
      <c r="J9" s="75">
        <v>245</v>
      </c>
      <c r="K9" s="75">
        <v>280</v>
      </c>
      <c r="L9" s="114">
        <v>290</v>
      </c>
      <c r="M9" s="114">
        <v>290</v>
      </c>
      <c r="N9" s="114">
        <v>280</v>
      </c>
      <c r="O9" s="114">
        <v>280</v>
      </c>
      <c r="P9" s="75">
        <v>235.00000000000003</v>
      </c>
      <c r="Q9" s="75">
        <v>265</v>
      </c>
      <c r="R9" s="75">
        <v>283</v>
      </c>
      <c r="S9" s="75">
        <v>300</v>
      </c>
      <c r="T9" s="75">
        <v>460</v>
      </c>
      <c r="U9" s="75">
        <v>470</v>
      </c>
      <c r="V9" s="86"/>
    </row>
    <row r="10" spans="1:79" s="39" customFormat="1" ht="12" customHeight="1" x14ac:dyDescent="0.2">
      <c r="A10" s="63"/>
      <c r="B10" s="63" t="str">
        <f>'[6]Monthly-Summaries-Range'!$B6</f>
        <v>2020M03</v>
      </c>
      <c r="C10" s="63" t="str">
        <f>'[6]Monthly-Summaries-Range'!$C6</f>
        <v>2020Q1</v>
      </c>
      <c r="D10" s="75">
        <v>197</v>
      </c>
      <c r="E10" s="75">
        <v>231</v>
      </c>
      <c r="F10" s="75">
        <v>231.48530895021412</v>
      </c>
      <c r="G10" s="75">
        <v>236.99686392521923</v>
      </c>
      <c r="H10" s="75">
        <v>187</v>
      </c>
      <c r="I10" s="75">
        <v>207</v>
      </c>
      <c r="J10" s="75">
        <v>240</v>
      </c>
      <c r="K10" s="75">
        <v>280</v>
      </c>
      <c r="L10" s="114">
        <v>290</v>
      </c>
      <c r="M10" s="114">
        <v>290</v>
      </c>
      <c r="N10" s="114">
        <v>280</v>
      </c>
      <c r="O10" s="114">
        <v>280</v>
      </c>
      <c r="P10" s="75">
        <v>220</v>
      </c>
      <c r="Q10" s="75">
        <v>255.00000000000003</v>
      </c>
      <c r="R10" s="75">
        <v>278</v>
      </c>
      <c r="S10" s="75">
        <v>303</v>
      </c>
      <c r="T10" s="75">
        <v>450</v>
      </c>
      <c r="U10" s="75">
        <v>491</v>
      </c>
      <c r="V10" s="86"/>
    </row>
    <row r="11" spans="1:79" s="39" customFormat="1" ht="12" customHeight="1" x14ac:dyDescent="0.2">
      <c r="A11" s="63"/>
      <c r="B11" s="63" t="str">
        <f>'[6]Monthly-Summaries-Range'!$B7</f>
        <v>2020M04</v>
      </c>
      <c r="C11" s="63" t="str">
        <f>'[6]Monthly-Summaries-Range'!$C7</f>
        <v>2020Q2</v>
      </c>
      <c r="D11" s="75">
        <v>187</v>
      </c>
      <c r="E11" s="75">
        <v>209</v>
      </c>
      <c r="F11" s="75">
        <v>225.97375397520898</v>
      </c>
      <c r="G11" s="75">
        <v>231.48530895021412</v>
      </c>
      <c r="H11" s="75">
        <v>167</v>
      </c>
      <c r="I11" s="75">
        <v>195</v>
      </c>
      <c r="J11" s="75">
        <v>220</v>
      </c>
      <c r="K11" s="75">
        <v>260</v>
      </c>
      <c r="L11" s="114">
        <v>290</v>
      </c>
      <c r="M11" s="114">
        <v>290</v>
      </c>
      <c r="N11" s="114">
        <v>280</v>
      </c>
      <c r="O11" s="114">
        <v>280</v>
      </c>
      <c r="P11" s="75">
        <v>215</v>
      </c>
      <c r="Q11" s="75">
        <v>235.00000000000003</v>
      </c>
      <c r="R11" s="75">
        <v>264</v>
      </c>
      <c r="S11" s="75">
        <v>287</v>
      </c>
      <c r="T11" s="75">
        <v>453</v>
      </c>
      <c r="U11" s="75">
        <v>461</v>
      </c>
      <c r="V11" s="86"/>
    </row>
    <row r="12" spans="1:79" s="39" customFormat="1" ht="12" customHeight="1" x14ac:dyDescent="0.2">
      <c r="A12" s="63"/>
      <c r="B12" s="63" t="str">
        <f>'[6]Monthly-Summaries-Range'!$B8</f>
        <v>2020M05</v>
      </c>
      <c r="C12" s="63" t="str">
        <f>'[6]Monthly-Summaries-Range'!$C8</f>
        <v>2020Q2</v>
      </c>
      <c r="D12" s="75">
        <v>192</v>
      </c>
      <c r="E12" s="75">
        <v>211</v>
      </c>
      <c r="F12" s="75">
        <v>220.46219900020392</v>
      </c>
      <c r="G12" s="75">
        <v>225.97375397520901</v>
      </c>
      <c r="H12" s="75">
        <v>177</v>
      </c>
      <c r="I12" s="75">
        <v>197</v>
      </c>
      <c r="J12" s="75">
        <v>230.00000000000003</v>
      </c>
      <c r="K12" s="75">
        <v>250</v>
      </c>
      <c r="L12" s="114">
        <v>220</v>
      </c>
      <c r="M12" s="114">
        <v>220</v>
      </c>
      <c r="N12" s="114">
        <v>230</v>
      </c>
      <c r="O12" s="114">
        <v>280</v>
      </c>
      <c r="P12" s="75">
        <v>215</v>
      </c>
      <c r="Q12" s="75">
        <v>235.00000000000003</v>
      </c>
      <c r="R12" s="75">
        <v>254.99999999999997</v>
      </c>
      <c r="S12" s="75">
        <v>273</v>
      </c>
      <c r="T12" s="75">
        <v>458</v>
      </c>
      <c r="U12" s="75">
        <v>472</v>
      </c>
      <c r="V12" s="86"/>
    </row>
    <row r="13" spans="1:79" s="39" customFormat="1" ht="12" customHeight="1" x14ac:dyDescent="0.2">
      <c r="A13" s="63"/>
      <c r="B13" s="63" t="str">
        <f>'[6]Monthly-Summaries-Range'!$B9</f>
        <v>2020M06</v>
      </c>
      <c r="C13" s="63" t="str">
        <f>'[6]Monthly-Summaries-Range'!$C9</f>
        <v>2020Q2</v>
      </c>
      <c r="D13" s="75">
        <v>202</v>
      </c>
      <c r="E13" s="75">
        <v>210</v>
      </c>
      <c r="F13" s="75">
        <v>214.95064402519881</v>
      </c>
      <c r="G13" s="75">
        <v>225.97375397520901</v>
      </c>
      <c r="H13" s="75">
        <v>177</v>
      </c>
      <c r="I13" s="75">
        <v>210</v>
      </c>
      <c r="J13" s="75">
        <v>230.00000000000003</v>
      </c>
      <c r="K13" s="75">
        <v>250</v>
      </c>
      <c r="L13" s="114">
        <v>220</v>
      </c>
      <c r="M13" s="114">
        <v>220</v>
      </c>
      <c r="N13" s="114">
        <v>230</v>
      </c>
      <c r="O13" s="114">
        <v>230</v>
      </c>
      <c r="P13" s="75">
        <v>220</v>
      </c>
      <c r="Q13" s="75">
        <v>250.00000000000003</v>
      </c>
      <c r="R13" s="75">
        <v>258</v>
      </c>
      <c r="S13" s="75">
        <v>278</v>
      </c>
      <c r="T13" s="75">
        <v>472</v>
      </c>
      <c r="U13" s="75">
        <v>490</v>
      </c>
      <c r="V13" s="86"/>
    </row>
    <row r="14" spans="1:79" s="39" customFormat="1" ht="12" customHeight="1" x14ac:dyDescent="0.2">
      <c r="A14" s="63"/>
      <c r="B14" s="63" t="str">
        <f>'[6]Monthly-Summaries-Range'!$B10</f>
        <v>2020M07</v>
      </c>
      <c r="C14" s="63" t="str">
        <f>'[6]Monthly-Summaries-Range'!$C10</f>
        <v>2020Q3</v>
      </c>
      <c r="D14" s="75">
        <v>199</v>
      </c>
      <c r="E14" s="75">
        <v>215</v>
      </c>
      <c r="F14" s="75">
        <v>209.43908905019376</v>
      </c>
      <c r="G14" s="75">
        <v>209.43908905019373</v>
      </c>
      <c r="H14" s="75">
        <v>180</v>
      </c>
      <c r="I14" s="75">
        <v>211</v>
      </c>
      <c r="J14" s="75">
        <v>230.00000000000003</v>
      </c>
      <c r="K14" s="75">
        <v>244</v>
      </c>
      <c r="L14" s="114">
        <v>220</v>
      </c>
      <c r="M14" s="114">
        <v>220</v>
      </c>
      <c r="N14" s="114">
        <v>230</v>
      </c>
      <c r="O14" s="114">
        <v>230</v>
      </c>
      <c r="P14" s="75">
        <v>229.99999999999997</v>
      </c>
      <c r="Q14" s="75">
        <v>255.00000000000003</v>
      </c>
      <c r="R14" s="75">
        <v>259</v>
      </c>
      <c r="S14" s="75">
        <v>281</v>
      </c>
      <c r="T14" s="75">
        <v>473</v>
      </c>
      <c r="U14" s="75">
        <v>498</v>
      </c>
      <c r="V14" s="86"/>
    </row>
    <row r="15" spans="1:79" s="39" customFormat="1" ht="12" customHeight="1" x14ac:dyDescent="0.2">
      <c r="A15" s="63"/>
      <c r="B15" s="63" t="str">
        <f>'[6]Monthly-Summaries-Range'!$B11</f>
        <v>2020M08</v>
      </c>
      <c r="C15" s="63" t="str">
        <f>'[6]Monthly-Summaries-Range'!$C11</f>
        <v>2020Q3</v>
      </c>
      <c r="D15" s="75">
        <v>197</v>
      </c>
      <c r="E15" s="75">
        <v>223</v>
      </c>
      <c r="F15" s="75">
        <v>203.92753407518862</v>
      </c>
      <c r="G15" s="75">
        <v>209.43908905019373</v>
      </c>
      <c r="H15" s="75">
        <v>176</v>
      </c>
      <c r="I15" s="75">
        <v>215</v>
      </c>
      <c r="J15" s="75">
        <v>230.00000000000003</v>
      </c>
      <c r="K15" s="75">
        <v>250</v>
      </c>
      <c r="L15" s="114">
        <v>220</v>
      </c>
      <c r="M15" s="114">
        <v>220</v>
      </c>
      <c r="N15" s="114">
        <v>230</v>
      </c>
      <c r="O15" s="114">
        <v>230</v>
      </c>
      <c r="P15" s="75">
        <v>235.00000000000003</v>
      </c>
      <c r="Q15" s="75">
        <v>265</v>
      </c>
      <c r="R15" s="75">
        <v>276</v>
      </c>
      <c r="S15" s="75">
        <v>289</v>
      </c>
      <c r="T15" s="75">
        <v>492</v>
      </c>
      <c r="U15" s="75">
        <v>507</v>
      </c>
      <c r="V15" s="86"/>
    </row>
    <row r="16" spans="1:79" s="39" customFormat="1" ht="12" customHeight="1" x14ac:dyDescent="0.2">
      <c r="A16" s="63"/>
      <c r="B16" s="63" t="str">
        <f>'[6]Monthly-Summaries-Range'!$B12</f>
        <v>2020M09</v>
      </c>
      <c r="C16" s="63" t="str">
        <f>'[6]Monthly-Summaries-Range'!$C12</f>
        <v>2020Q3</v>
      </c>
      <c r="D16" s="75">
        <v>199</v>
      </c>
      <c r="E16" s="75">
        <v>235</v>
      </c>
      <c r="F16" s="75">
        <v>209.43908905019376</v>
      </c>
      <c r="G16" s="75">
        <v>214.95064402519881</v>
      </c>
      <c r="H16" s="75">
        <v>179</v>
      </c>
      <c r="I16" s="75">
        <v>227</v>
      </c>
      <c r="J16" s="75">
        <v>230.00000000000003</v>
      </c>
      <c r="K16" s="75">
        <v>250</v>
      </c>
      <c r="L16" s="114">
        <v>220</v>
      </c>
      <c r="M16" s="114">
        <v>220</v>
      </c>
      <c r="N16" s="114">
        <v>230</v>
      </c>
      <c r="O16" s="114">
        <v>230</v>
      </c>
      <c r="P16" s="75">
        <v>245</v>
      </c>
      <c r="Q16" s="75">
        <v>265</v>
      </c>
      <c r="R16" s="75">
        <v>277</v>
      </c>
      <c r="S16" s="75">
        <v>289</v>
      </c>
      <c r="T16" s="75">
        <v>495</v>
      </c>
      <c r="U16" s="75">
        <v>508</v>
      </c>
      <c r="V16" s="86"/>
    </row>
    <row r="17" spans="1:22" s="39" customFormat="1" ht="12" customHeight="1" x14ac:dyDescent="0.2">
      <c r="A17" s="63"/>
      <c r="B17" s="63" t="str">
        <f>'[6]Monthly-Summaries-Range'!$B13</f>
        <v>2020M10</v>
      </c>
      <c r="C17" s="63" t="str">
        <f>'[6]Monthly-Summaries-Range'!$C13</f>
        <v>2020Q4</v>
      </c>
      <c r="D17" s="75">
        <v>198</v>
      </c>
      <c r="E17" s="75">
        <v>234</v>
      </c>
      <c r="F17" s="75">
        <v>214.95064402519881</v>
      </c>
      <c r="G17" s="75">
        <v>225.97375397520901</v>
      </c>
      <c r="H17" s="75">
        <v>179</v>
      </c>
      <c r="I17" s="75">
        <v>226</v>
      </c>
      <c r="J17" s="75">
        <v>230.00000000000003</v>
      </c>
      <c r="K17" s="75">
        <v>250</v>
      </c>
      <c r="L17" s="114">
        <v>220</v>
      </c>
      <c r="M17" s="114">
        <v>220</v>
      </c>
      <c r="N17" s="114">
        <v>230</v>
      </c>
      <c r="O17" s="114">
        <v>230</v>
      </c>
      <c r="P17" s="75">
        <v>245</v>
      </c>
      <c r="Q17" s="75">
        <v>267</v>
      </c>
      <c r="R17" s="75">
        <v>276</v>
      </c>
      <c r="S17" s="75">
        <v>288</v>
      </c>
      <c r="T17" s="75">
        <v>493</v>
      </c>
      <c r="U17" s="75">
        <v>505</v>
      </c>
      <c r="V17" s="86"/>
    </row>
    <row r="18" spans="1:22" s="39" customFormat="1" ht="12" customHeight="1" x14ac:dyDescent="0.2">
      <c r="A18" s="63"/>
      <c r="B18" s="63" t="str">
        <f>'[6]Monthly-Summaries-Range'!$B14</f>
        <v>2020M11</v>
      </c>
      <c r="C18" s="63" t="str">
        <f>'[6]Monthly-Summaries-Range'!$C14</f>
        <v>2020Q4</v>
      </c>
      <c r="D18" s="75">
        <v>199</v>
      </c>
      <c r="E18" s="75">
        <v>225</v>
      </c>
      <c r="F18" s="75">
        <v>236.99686392521923</v>
      </c>
      <c r="G18" s="75">
        <v>248.01997387522943</v>
      </c>
      <c r="H18" s="75">
        <v>180</v>
      </c>
      <c r="I18" s="75">
        <v>220</v>
      </c>
      <c r="J18" s="75">
        <v>230.00000000000003</v>
      </c>
      <c r="K18" s="75">
        <v>255</v>
      </c>
      <c r="L18" s="114">
        <v>220</v>
      </c>
      <c r="M18" s="114">
        <v>220</v>
      </c>
      <c r="N18" s="114">
        <v>230</v>
      </c>
      <c r="O18" s="114">
        <v>230</v>
      </c>
      <c r="P18" s="75">
        <v>245</v>
      </c>
      <c r="Q18" s="75">
        <v>260</v>
      </c>
      <c r="R18" s="75">
        <v>267</v>
      </c>
      <c r="S18" s="75">
        <v>290</v>
      </c>
      <c r="T18" s="75">
        <v>488</v>
      </c>
      <c r="U18" s="75">
        <v>509</v>
      </c>
      <c r="V18" s="86"/>
    </row>
    <row r="19" spans="1:22" s="39" customFormat="1" ht="12" customHeight="1" x14ac:dyDescent="0.2">
      <c r="A19" s="63"/>
      <c r="B19" s="63" t="str">
        <f>'[6]Monthly-Summaries-Range'!$B15</f>
        <v>2020M12</v>
      </c>
      <c r="C19" s="63" t="str">
        <f>'[6]Monthly-Summaries-Range'!$C15</f>
        <v>2020Q4</v>
      </c>
      <c r="D19" s="75">
        <v>202</v>
      </c>
      <c r="E19" s="75">
        <v>223</v>
      </c>
      <c r="F19" s="75">
        <v>259.04308382523959</v>
      </c>
      <c r="G19" s="75">
        <v>266.75926079024674</v>
      </c>
      <c r="H19" s="75">
        <v>184</v>
      </c>
      <c r="I19" s="75">
        <v>220</v>
      </c>
      <c r="J19" s="75">
        <v>235</v>
      </c>
      <c r="K19" s="75">
        <v>255</v>
      </c>
      <c r="L19" s="114">
        <v>220</v>
      </c>
      <c r="M19" s="114">
        <v>220</v>
      </c>
      <c r="N19" s="114">
        <v>230</v>
      </c>
      <c r="O19" s="114">
        <v>230</v>
      </c>
      <c r="P19" s="75">
        <v>245</v>
      </c>
      <c r="Q19" s="75">
        <v>260</v>
      </c>
      <c r="R19" s="75">
        <v>275</v>
      </c>
      <c r="S19" s="75">
        <v>297</v>
      </c>
      <c r="T19" s="75">
        <v>502</v>
      </c>
      <c r="U19" s="75">
        <v>522</v>
      </c>
      <c r="V19" s="86"/>
    </row>
    <row r="20" spans="1:22" s="39" customFormat="1" ht="12" customHeight="1" x14ac:dyDescent="0.2">
      <c r="A20" s="63"/>
      <c r="B20" s="63" t="str">
        <f>'[6]Monthly-Summaries-Range'!$B16</f>
        <v>2021M01</v>
      </c>
      <c r="C20" s="63" t="str">
        <f>'[6]Monthly-Summaries-Range'!$C16</f>
        <v>2021Q1</v>
      </c>
      <c r="D20" s="75">
        <v>202</v>
      </c>
      <c r="E20" s="75">
        <v>232</v>
      </c>
      <c r="F20" s="75">
        <v>275.5777487502549</v>
      </c>
      <c r="G20" s="75">
        <v>286.60085870026512</v>
      </c>
      <c r="H20" s="75">
        <v>184</v>
      </c>
      <c r="I20" s="75">
        <v>226</v>
      </c>
      <c r="J20" s="75">
        <v>235</v>
      </c>
      <c r="K20" s="75">
        <v>255</v>
      </c>
      <c r="L20" s="114">
        <v>220</v>
      </c>
      <c r="M20" s="114">
        <v>220</v>
      </c>
      <c r="N20" s="114">
        <v>230</v>
      </c>
      <c r="O20" s="114">
        <v>230</v>
      </c>
      <c r="P20" s="75">
        <v>240</v>
      </c>
      <c r="Q20" s="75">
        <v>275</v>
      </c>
      <c r="R20" s="75">
        <v>277</v>
      </c>
      <c r="S20" s="75">
        <v>300</v>
      </c>
      <c r="T20" s="75">
        <v>507</v>
      </c>
      <c r="U20" s="75">
        <v>527</v>
      </c>
      <c r="V20" s="86"/>
    </row>
    <row r="21" spans="1:22" s="39" customFormat="1" ht="12" customHeight="1" x14ac:dyDescent="0.2">
      <c r="A21" s="63"/>
      <c r="B21" s="63" t="str">
        <f>'[6]Monthly-Summaries-Range'!$B17</f>
        <v>2021M02</v>
      </c>
      <c r="C21" s="63" t="str">
        <f>'[6]Monthly-Summaries-Range'!$C17</f>
        <v>2021Q1</v>
      </c>
      <c r="D21" s="75">
        <v>208</v>
      </c>
      <c r="E21" s="75">
        <v>269</v>
      </c>
      <c r="F21" s="75">
        <v>297.62396865027529</v>
      </c>
      <c r="G21" s="75">
        <v>346.12565243032014</v>
      </c>
      <c r="H21" s="75">
        <v>187</v>
      </c>
      <c r="I21" s="75">
        <v>263</v>
      </c>
      <c r="J21" s="75">
        <v>240</v>
      </c>
      <c r="K21" s="75">
        <v>260</v>
      </c>
      <c r="L21" s="114">
        <v>220</v>
      </c>
      <c r="M21" s="114">
        <v>247</v>
      </c>
      <c r="N21" s="114">
        <v>230</v>
      </c>
      <c r="O21" s="114">
        <v>247</v>
      </c>
      <c r="P21" s="75">
        <v>250</v>
      </c>
      <c r="Q21" s="75">
        <v>310</v>
      </c>
      <c r="R21" s="75">
        <v>278</v>
      </c>
      <c r="S21" s="75">
        <v>297</v>
      </c>
      <c r="T21" s="75">
        <v>508</v>
      </c>
      <c r="U21" s="75">
        <v>521</v>
      </c>
      <c r="V21" s="86"/>
    </row>
    <row r="22" spans="1:22" s="39" customFormat="1" ht="12" customHeight="1" x14ac:dyDescent="0.2">
      <c r="A22" s="63"/>
      <c r="B22" s="63" t="str">
        <f>'[6]Monthly-Summaries-Range'!$B18</f>
        <v>2021M03</v>
      </c>
      <c r="C22" s="63" t="str">
        <f>'[6]Monthly-Summaries-Range'!$C18</f>
        <v>2021Q1</v>
      </c>
      <c r="D22" s="75">
        <v>202</v>
      </c>
      <c r="E22" s="75">
        <v>291</v>
      </c>
      <c r="F22" s="75">
        <v>341.71640845031607</v>
      </c>
      <c r="G22" s="75">
        <v>358.25107337533137</v>
      </c>
      <c r="H22" s="75">
        <v>177</v>
      </c>
      <c r="I22" s="75">
        <v>286</v>
      </c>
      <c r="J22" s="75">
        <v>240</v>
      </c>
      <c r="K22" s="75">
        <v>285</v>
      </c>
      <c r="L22" s="114">
        <v>220</v>
      </c>
      <c r="M22" s="114">
        <v>247</v>
      </c>
      <c r="N22" s="114">
        <v>230</v>
      </c>
      <c r="O22" s="114">
        <v>247</v>
      </c>
      <c r="P22" s="75">
        <v>300</v>
      </c>
      <c r="Q22" s="75">
        <v>350</v>
      </c>
      <c r="R22" s="75">
        <v>294</v>
      </c>
      <c r="S22" s="75">
        <v>313</v>
      </c>
      <c r="T22" s="75">
        <v>501</v>
      </c>
      <c r="U22" s="75">
        <v>529</v>
      </c>
      <c r="V22" s="86"/>
    </row>
    <row r="23" spans="1:22" s="39" customFormat="1" ht="12" customHeight="1" x14ac:dyDescent="0.2">
      <c r="A23" s="63"/>
      <c r="B23" s="63" t="str">
        <f>'[6]Monthly-Summaries-Range'!$B19</f>
        <v>2021M04</v>
      </c>
      <c r="C23" s="63" t="str">
        <f>'[6]Monthly-Summaries-Range'!$C19</f>
        <v>2021Q2</v>
      </c>
      <c r="D23" s="75">
        <v>221</v>
      </c>
      <c r="E23" s="75">
        <v>314</v>
      </c>
      <c r="F23" s="75">
        <v>336.20485347531098</v>
      </c>
      <c r="G23" s="75">
        <v>352.73951840032629</v>
      </c>
      <c r="H23" s="75">
        <v>197</v>
      </c>
      <c r="I23" s="75">
        <v>328</v>
      </c>
      <c r="J23" s="75">
        <v>260</v>
      </c>
      <c r="K23" s="75">
        <v>290</v>
      </c>
      <c r="L23" s="114">
        <v>220</v>
      </c>
      <c r="M23" s="114">
        <v>247</v>
      </c>
      <c r="N23" s="114">
        <v>280</v>
      </c>
      <c r="O23" s="114">
        <v>280</v>
      </c>
      <c r="P23" s="75">
        <v>330</v>
      </c>
      <c r="Q23" s="75">
        <v>380</v>
      </c>
      <c r="R23" s="75">
        <v>297</v>
      </c>
      <c r="S23" s="75">
        <v>314</v>
      </c>
      <c r="T23" s="75">
        <v>517</v>
      </c>
      <c r="U23" s="75">
        <v>544</v>
      </c>
      <c r="V23" s="86"/>
    </row>
    <row r="24" spans="1:22" s="39" customFormat="1" ht="12" customHeight="1" x14ac:dyDescent="0.2">
      <c r="A24" s="63"/>
      <c r="B24" s="63" t="str">
        <f>'[6]Monthly-Summaries-Range'!$B20</f>
        <v>2021M05</v>
      </c>
      <c r="C24" s="63" t="str">
        <f>'[6]Monthly-Summaries-Range'!$C20</f>
        <v>2021Q2</v>
      </c>
      <c r="D24" s="75">
        <v>234</v>
      </c>
      <c r="E24" s="75">
        <v>322</v>
      </c>
      <c r="F24" s="75">
        <v>352.73951840032629</v>
      </c>
      <c r="G24" s="75">
        <v>385.80884825035685</v>
      </c>
      <c r="H24" s="75">
        <v>209</v>
      </c>
      <c r="I24" s="75">
        <v>328</v>
      </c>
      <c r="J24" s="75">
        <v>280</v>
      </c>
      <c r="K24" s="75">
        <v>305</v>
      </c>
      <c r="L24" s="114">
        <v>220</v>
      </c>
      <c r="M24" s="114">
        <v>247</v>
      </c>
      <c r="N24" s="114">
        <v>280</v>
      </c>
      <c r="O24" s="114">
        <v>280</v>
      </c>
      <c r="P24" s="75">
        <v>350</v>
      </c>
      <c r="Q24" s="75">
        <v>400</v>
      </c>
      <c r="R24" s="75">
        <v>309</v>
      </c>
      <c r="S24" s="75">
        <v>329</v>
      </c>
      <c r="T24" s="75">
        <v>528</v>
      </c>
      <c r="U24" s="75">
        <v>549</v>
      </c>
    </row>
    <row r="25" spans="1:22" s="39" customFormat="1" ht="12" customHeight="1" x14ac:dyDescent="0.2">
      <c r="A25" s="63"/>
      <c r="B25" s="63" t="str">
        <f>'[6]Monthly-Summaries-Range'!$B21</f>
        <v>2021M06</v>
      </c>
      <c r="C25" s="63" t="str">
        <f>'[6]Monthly-Summaries-Range'!$C21</f>
        <v>2021Q2</v>
      </c>
      <c r="D25" s="75">
        <v>255</v>
      </c>
      <c r="E25" s="75">
        <v>461</v>
      </c>
      <c r="F25" s="75">
        <v>407.85506815037724</v>
      </c>
      <c r="G25" s="75">
        <v>501.55150272546399</v>
      </c>
      <c r="H25" s="75">
        <v>227</v>
      </c>
      <c r="I25" s="75">
        <v>473</v>
      </c>
      <c r="J25" s="75">
        <v>300</v>
      </c>
      <c r="K25" s="75">
        <v>350</v>
      </c>
      <c r="L25" s="114">
        <v>220</v>
      </c>
      <c r="M25" s="114">
        <v>247</v>
      </c>
      <c r="N25" s="114">
        <v>280</v>
      </c>
      <c r="O25" s="114">
        <v>280</v>
      </c>
      <c r="P25" s="75">
        <v>390</v>
      </c>
      <c r="Q25" s="75">
        <v>540</v>
      </c>
      <c r="R25" s="75">
        <v>280</v>
      </c>
      <c r="S25" s="75">
        <v>392</v>
      </c>
      <c r="T25" s="75">
        <v>523</v>
      </c>
      <c r="U25" s="75">
        <v>549</v>
      </c>
    </row>
    <row r="26" spans="1:22" s="39" customFormat="1" ht="12" customHeight="1" x14ac:dyDescent="0.2">
      <c r="A26" s="63"/>
      <c r="B26" s="63" t="str">
        <f>'[6]Monthly-Summaries-Range'!$B22</f>
        <v>2021M07</v>
      </c>
      <c r="C26" s="63" t="str">
        <f>'[6]Monthly-Summaries-Range'!$C22</f>
        <v>2021Q3</v>
      </c>
      <c r="D26" s="75">
        <v>309</v>
      </c>
      <c r="E26" s="75">
        <v>580</v>
      </c>
      <c r="F26" s="75">
        <v>556.66705247551488</v>
      </c>
      <c r="G26" s="75">
        <v>589.73638232554549</v>
      </c>
      <c r="H26" s="75">
        <v>269</v>
      </c>
      <c r="I26" s="75">
        <v>592</v>
      </c>
      <c r="J26" s="75">
        <v>360</v>
      </c>
      <c r="K26" s="75">
        <v>430.00000000000006</v>
      </c>
      <c r="L26" s="114">
        <v>220</v>
      </c>
      <c r="M26" s="114">
        <v>247</v>
      </c>
      <c r="N26" s="114">
        <v>280</v>
      </c>
      <c r="O26" s="114">
        <v>280</v>
      </c>
      <c r="P26" s="75">
        <v>550</v>
      </c>
      <c r="Q26" s="75">
        <v>660</v>
      </c>
      <c r="R26" s="75">
        <v>367</v>
      </c>
      <c r="S26" s="75">
        <v>454</v>
      </c>
      <c r="T26" s="75">
        <v>518</v>
      </c>
      <c r="U26" s="75">
        <v>533</v>
      </c>
    </row>
    <row r="27" spans="1:22" s="39" customFormat="1" ht="12" customHeight="1" x14ac:dyDescent="0.2">
      <c r="A27" s="63"/>
      <c r="B27" s="63" t="str">
        <f>'[6]Monthly-Summaries-Range'!$B23</f>
        <v>2021M08</v>
      </c>
      <c r="C27" s="63" t="str">
        <f>'[6]Monthly-Summaries-Range'!$C23</f>
        <v>2021Q3</v>
      </c>
      <c r="D27" s="75">
        <v>421</v>
      </c>
      <c r="E27" s="75">
        <v>643</v>
      </c>
      <c r="F27" s="75">
        <v>606.27104725056074</v>
      </c>
      <c r="G27" s="75">
        <v>606.27104725056074</v>
      </c>
      <c r="H27" s="75">
        <v>380</v>
      </c>
      <c r="I27" s="75">
        <v>660</v>
      </c>
      <c r="J27" s="75">
        <v>470</v>
      </c>
      <c r="K27" s="75">
        <v>500</v>
      </c>
      <c r="L27" s="114">
        <v>220</v>
      </c>
      <c r="M27" s="114">
        <v>247</v>
      </c>
      <c r="N27" s="114">
        <v>280</v>
      </c>
      <c r="O27" s="114">
        <v>280</v>
      </c>
      <c r="P27" s="75">
        <v>660</v>
      </c>
      <c r="Q27" s="75">
        <v>740</v>
      </c>
      <c r="R27" s="75">
        <v>469</v>
      </c>
      <c r="S27" s="75">
        <v>530</v>
      </c>
      <c r="T27" s="75">
        <v>522</v>
      </c>
      <c r="U27" s="75">
        <v>648</v>
      </c>
    </row>
    <row r="28" spans="1:22" s="39" customFormat="1" ht="12" customHeight="1" x14ac:dyDescent="0.2">
      <c r="A28" s="63"/>
      <c r="B28" s="63" t="str">
        <f>'[6]Monthly-Summaries-Range'!$B24</f>
        <v>2021M09</v>
      </c>
      <c r="C28" s="63" t="str">
        <f>'[6]Monthly-Summaries-Range'!$C24</f>
        <v>2021Q3</v>
      </c>
      <c r="D28" s="75">
        <v>429</v>
      </c>
      <c r="E28" s="75">
        <v>698</v>
      </c>
      <c r="F28" s="75">
        <v>606.27104725056074</v>
      </c>
      <c r="G28" s="75">
        <v>688.94437187563722</v>
      </c>
      <c r="H28" s="75">
        <v>392</v>
      </c>
      <c r="I28" s="75">
        <v>706</v>
      </c>
      <c r="J28" s="75">
        <v>480</v>
      </c>
      <c r="K28" s="75">
        <v>520</v>
      </c>
      <c r="L28" s="114">
        <v>220</v>
      </c>
      <c r="M28" s="114">
        <v>247</v>
      </c>
      <c r="N28" s="114">
        <v>280</v>
      </c>
      <c r="O28" s="114">
        <v>280</v>
      </c>
      <c r="P28" s="75">
        <v>740</v>
      </c>
      <c r="Q28" s="75">
        <v>790</v>
      </c>
      <c r="R28" s="75">
        <v>507</v>
      </c>
      <c r="S28" s="75">
        <v>556</v>
      </c>
      <c r="T28" s="75">
        <v>667</v>
      </c>
      <c r="U28" s="75">
        <v>684</v>
      </c>
    </row>
    <row r="29" spans="1:22" s="39" customFormat="1" ht="12" customHeight="1" x14ac:dyDescent="0.2">
      <c r="A29" s="63"/>
      <c r="B29" s="63" t="str">
        <f>'[6]Monthly-Summaries-Range'!$B25</f>
        <v>2021M10</v>
      </c>
      <c r="C29" s="63" t="str">
        <f>'[6]Monthly-Summaries-Range'!$C25</f>
        <v>2021Q4</v>
      </c>
      <c r="D29" s="75">
        <v>466</v>
      </c>
      <c r="E29" s="75">
        <v>717</v>
      </c>
      <c r="F29" s="75">
        <v>744.05992162568828</v>
      </c>
      <c r="G29" s="75">
        <v>755.08303157569844</v>
      </c>
      <c r="H29" s="75">
        <v>431</v>
      </c>
      <c r="I29" s="75">
        <v>725</v>
      </c>
      <c r="J29" s="75">
        <v>520</v>
      </c>
      <c r="K29" s="75">
        <v>570</v>
      </c>
      <c r="L29" s="114">
        <v>220</v>
      </c>
      <c r="M29" s="114">
        <v>247</v>
      </c>
      <c r="N29" s="114">
        <v>280</v>
      </c>
      <c r="O29" s="114">
        <v>280</v>
      </c>
      <c r="P29" s="75">
        <v>770</v>
      </c>
      <c r="Q29" s="75">
        <v>810</v>
      </c>
      <c r="R29" s="75">
        <v>601</v>
      </c>
      <c r="S29" s="75">
        <v>639</v>
      </c>
      <c r="T29" s="75">
        <v>659</v>
      </c>
      <c r="U29" s="75">
        <v>802</v>
      </c>
    </row>
    <row r="30" spans="1:22" s="39" customFormat="1" ht="12" customHeight="1" x14ac:dyDescent="0.2">
      <c r="A30" s="63"/>
      <c r="B30" s="63" t="str">
        <f>'[6]Monthly-Summaries-Range'!$B26</f>
        <v>2021M11</v>
      </c>
      <c r="C30" s="63" t="str">
        <f>'[6]Monthly-Summaries-Range'!$C26</f>
        <v>2021Q4</v>
      </c>
      <c r="D30" s="75">
        <v>483</v>
      </c>
      <c r="E30" s="75">
        <v>740</v>
      </c>
      <c r="F30" s="75">
        <v>755.08303157569844</v>
      </c>
      <c r="G30" s="75">
        <v>755.08303157569844</v>
      </c>
      <c r="H30" s="75">
        <v>455</v>
      </c>
      <c r="I30" s="75">
        <v>745</v>
      </c>
      <c r="J30" s="75">
        <v>530</v>
      </c>
      <c r="K30" s="75">
        <v>600</v>
      </c>
      <c r="L30" s="114">
        <v>220</v>
      </c>
      <c r="M30" s="114">
        <v>247</v>
      </c>
      <c r="N30" s="114">
        <v>280</v>
      </c>
      <c r="O30" s="114">
        <v>280</v>
      </c>
      <c r="P30" s="75">
        <v>790</v>
      </c>
      <c r="Q30" s="75">
        <v>825</v>
      </c>
      <c r="R30" s="75">
        <v>619</v>
      </c>
      <c r="S30" s="75">
        <v>659</v>
      </c>
      <c r="T30" s="75">
        <v>754</v>
      </c>
      <c r="U30" s="75">
        <v>798</v>
      </c>
    </row>
    <row r="31" spans="1:22" s="39" customFormat="1" ht="12" customHeight="1" x14ac:dyDescent="0.2">
      <c r="A31" s="63"/>
      <c r="B31" s="63" t="str">
        <f>'[6]Monthly-Summaries-Range'!$B27</f>
        <v>2021M12</v>
      </c>
      <c r="C31" s="63" t="str">
        <f>'[6]Monthly-Summaries-Range'!$C27</f>
        <v>2021Q4</v>
      </c>
      <c r="D31" s="75">
        <v>541</v>
      </c>
      <c r="E31" s="75">
        <v>735</v>
      </c>
      <c r="F31" s="75">
        <v>749.57147660069336</v>
      </c>
      <c r="G31" s="75">
        <v>760.59458655070353</v>
      </c>
      <c r="H31" s="75">
        <v>508</v>
      </c>
      <c r="I31" s="75">
        <v>733</v>
      </c>
      <c r="J31" s="75">
        <v>580</v>
      </c>
      <c r="K31" s="75">
        <v>630</v>
      </c>
      <c r="L31" s="114">
        <v>220</v>
      </c>
      <c r="M31" s="114">
        <v>247</v>
      </c>
      <c r="N31" s="114">
        <v>280</v>
      </c>
      <c r="O31" s="114">
        <v>280</v>
      </c>
      <c r="P31" s="75">
        <v>790</v>
      </c>
      <c r="Q31" s="75">
        <v>810</v>
      </c>
      <c r="R31" s="75">
        <v>632</v>
      </c>
      <c r="S31" s="75">
        <v>676</v>
      </c>
      <c r="T31" s="75">
        <v>756</v>
      </c>
      <c r="U31" s="75">
        <v>901</v>
      </c>
    </row>
    <row r="32" spans="1:22" s="39" customFormat="1" ht="12" customHeight="1" x14ac:dyDescent="0.2">
      <c r="A32" s="63"/>
      <c r="B32" s="63" t="str">
        <f>'[6]Monthly-Summaries-Range'!$B28</f>
        <v>2022M01</v>
      </c>
      <c r="C32" s="63" t="str">
        <f>'[6]Monthly-Summaries-Range'!$C28</f>
        <v>2022Q1</v>
      </c>
      <c r="D32" s="75">
        <v>481</v>
      </c>
      <c r="E32" s="75">
        <v>735</v>
      </c>
      <c r="F32" s="75">
        <v>744.05992162568828</v>
      </c>
      <c r="G32" s="75">
        <v>760.59458655070353</v>
      </c>
      <c r="H32" s="75">
        <v>447</v>
      </c>
      <c r="I32" s="75">
        <v>753</v>
      </c>
      <c r="J32" s="75">
        <v>520</v>
      </c>
      <c r="K32" s="75">
        <v>590</v>
      </c>
      <c r="L32" s="114">
        <v>247</v>
      </c>
      <c r="M32" s="114">
        <v>247</v>
      </c>
      <c r="N32" s="114">
        <v>445</v>
      </c>
      <c r="O32" s="114">
        <v>445</v>
      </c>
      <c r="P32" s="75">
        <v>780</v>
      </c>
      <c r="Q32" s="75">
        <v>810</v>
      </c>
      <c r="R32" s="75">
        <v>654</v>
      </c>
      <c r="S32" s="75">
        <v>684</v>
      </c>
      <c r="T32" s="75">
        <v>886</v>
      </c>
      <c r="U32" s="75">
        <v>912</v>
      </c>
    </row>
    <row r="33" spans="1:21" s="39" customFormat="1" ht="12" customHeight="1" x14ac:dyDescent="0.2">
      <c r="A33" s="63"/>
      <c r="B33" s="63" t="str">
        <f>'[6]Monthly-Summaries-Range'!$B29</f>
        <v>2022M02</v>
      </c>
      <c r="C33" s="63" t="str">
        <f>'[6]Monthly-Summaries-Range'!$C29</f>
        <v>2022Q1</v>
      </c>
      <c r="D33" s="75">
        <v>485</v>
      </c>
      <c r="E33" s="75">
        <v>746</v>
      </c>
      <c r="F33" s="75">
        <v>705.47903680065258</v>
      </c>
      <c r="G33" s="75">
        <v>738.54836665068319</v>
      </c>
      <c r="H33" s="75">
        <v>470</v>
      </c>
      <c r="I33" s="75">
        <v>770</v>
      </c>
      <c r="J33" s="75">
        <v>530</v>
      </c>
      <c r="K33" s="75">
        <v>590</v>
      </c>
      <c r="L33" s="114">
        <v>247</v>
      </c>
      <c r="M33" s="114">
        <v>590</v>
      </c>
      <c r="N33" s="114">
        <v>445</v>
      </c>
      <c r="O33" s="114">
        <v>590</v>
      </c>
      <c r="P33" s="75">
        <v>750</v>
      </c>
      <c r="Q33" s="75">
        <v>810</v>
      </c>
      <c r="R33" s="75">
        <v>637</v>
      </c>
      <c r="S33" s="75">
        <v>713</v>
      </c>
      <c r="T33" s="75">
        <v>878</v>
      </c>
      <c r="U33" s="75">
        <v>900</v>
      </c>
    </row>
    <row r="34" spans="1:21" s="39" customFormat="1" ht="12" customHeight="1" x14ac:dyDescent="0.2">
      <c r="A34" s="63"/>
      <c r="B34" s="63" t="str">
        <f>'[6]Monthly-Summaries-Range'!$B30</f>
        <v>2022M03</v>
      </c>
      <c r="C34" s="63" t="str">
        <f>'[6]Monthly-Summaries-Range'!$C30</f>
        <v>2022Q1</v>
      </c>
      <c r="D34" s="75">
        <v>508</v>
      </c>
      <c r="E34" s="75">
        <v>1114</v>
      </c>
      <c r="F34" s="75">
        <v>714.29752476066074</v>
      </c>
      <c r="G34" s="75">
        <v>920.42968082585151</v>
      </c>
      <c r="H34" s="75">
        <v>492</v>
      </c>
      <c r="I34" s="75">
        <v>1100</v>
      </c>
      <c r="J34" s="75">
        <v>560</v>
      </c>
      <c r="K34" s="75">
        <v>950</v>
      </c>
      <c r="L34" s="114">
        <v>590</v>
      </c>
      <c r="M34" s="114">
        <v>590</v>
      </c>
      <c r="N34" s="114">
        <v>590</v>
      </c>
      <c r="O34" s="114">
        <v>590</v>
      </c>
      <c r="P34" s="75">
        <v>780</v>
      </c>
      <c r="Q34" s="75">
        <v>1210</v>
      </c>
      <c r="R34" s="75">
        <v>671</v>
      </c>
      <c r="S34" s="75">
        <v>876.99999999999989</v>
      </c>
      <c r="T34" s="75">
        <v>859</v>
      </c>
      <c r="U34" s="75">
        <v>899</v>
      </c>
    </row>
    <row r="35" spans="1:21" s="39" customFormat="1" ht="12" customHeight="1" x14ac:dyDescent="0.2">
      <c r="A35" s="63"/>
      <c r="B35" s="63" t="str">
        <f>'[6]Monthly-Summaries-Range'!$B31</f>
        <v>2022M04</v>
      </c>
      <c r="C35" s="63" t="str">
        <f>'[6]Monthly-Summaries-Range'!$C31</f>
        <v>2022Q2</v>
      </c>
      <c r="D35" s="75">
        <v>643</v>
      </c>
      <c r="E35" s="75">
        <v>1116</v>
      </c>
      <c r="F35" s="75">
        <v>870.82568605080542</v>
      </c>
      <c r="G35" s="75">
        <v>920.42968082585151</v>
      </c>
      <c r="H35" s="75">
        <v>624</v>
      </c>
      <c r="I35" s="75">
        <v>1090</v>
      </c>
      <c r="J35" s="75">
        <v>700</v>
      </c>
      <c r="K35" s="75">
        <v>950</v>
      </c>
      <c r="L35" s="114">
        <v>590</v>
      </c>
      <c r="M35" s="114">
        <v>590</v>
      </c>
      <c r="N35" s="114">
        <v>590</v>
      </c>
      <c r="O35" s="114">
        <v>590</v>
      </c>
      <c r="P35" s="75">
        <v>1150</v>
      </c>
      <c r="Q35" s="75">
        <v>1210</v>
      </c>
      <c r="R35" s="75">
        <v>816</v>
      </c>
      <c r="S35" s="75">
        <v>897</v>
      </c>
      <c r="T35" s="75">
        <v>1181</v>
      </c>
      <c r="U35" s="75">
        <v>1197</v>
      </c>
    </row>
    <row r="36" spans="1:21" s="39" customFormat="1" ht="12" customHeight="1" x14ac:dyDescent="0.2">
      <c r="A36" s="63"/>
      <c r="B36" s="63" t="str">
        <f>'[6]Monthly-Summaries-Range'!$B32</f>
        <v>2022M05</v>
      </c>
      <c r="C36" s="63" t="str">
        <f>'[6]Monthly-Summaries-Range'!$C32</f>
        <v>2022Q2</v>
      </c>
      <c r="D36" s="75">
        <v>693</v>
      </c>
      <c r="E36" s="75">
        <v>1105</v>
      </c>
      <c r="F36" s="75">
        <v>859.80257610079525</v>
      </c>
      <c r="G36" s="75">
        <v>881.8487960008157</v>
      </c>
      <c r="H36" s="75">
        <v>672</v>
      </c>
      <c r="I36" s="75">
        <v>1090</v>
      </c>
      <c r="J36" s="75">
        <v>750</v>
      </c>
      <c r="K36" s="75">
        <v>920.00000000000011</v>
      </c>
      <c r="L36" s="114">
        <v>590</v>
      </c>
      <c r="M36" s="114">
        <v>590</v>
      </c>
      <c r="N36" s="114">
        <v>590</v>
      </c>
      <c r="O36" s="114">
        <v>590</v>
      </c>
      <c r="P36" s="75">
        <v>1100</v>
      </c>
      <c r="Q36" s="75">
        <v>1210</v>
      </c>
      <c r="R36" s="75">
        <v>855</v>
      </c>
      <c r="S36" s="75">
        <v>909.99999999999989</v>
      </c>
      <c r="T36" s="75">
        <v>1158</v>
      </c>
      <c r="U36" s="75">
        <v>1170</v>
      </c>
    </row>
    <row r="37" spans="1:21" s="39" customFormat="1" ht="12" customHeight="1" x14ac:dyDescent="0.2">
      <c r="A37" s="63"/>
      <c r="B37" s="63" t="str">
        <f>'[6]Monthly-Summaries-Range'!$B33</f>
        <v>2022M06</v>
      </c>
      <c r="C37" s="63" t="str">
        <f>'[6]Monthly-Summaries-Range'!$C33</f>
        <v>2022Q2</v>
      </c>
      <c r="D37" s="75">
        <v>667</v>
      </c>
      <c r="E37" s="75">
        <v>1004</v>
      </c>
      <c r="F37" s="75">
        <v>848.77946615078508</v>
      </c>
      <c r="G37" s="75">
        <v>859.80257610079525</v>
      </c>
      <c r="H37" s="75">
        <v>656</v>
      </c>
      <c r="I37" s="75">
        <v>990</v>
      </c>
      <c r="J37" s="75">
        <v>729.99999999999989</v>
      </c>
      <c r="K37" s="75">
        <v>920.00000000000011</v>
      </c>
      <c r="L37" s="114">
        <v>590</v>
      </c>
      <c r="M37" s="114">
        <v>590</v>
      </c>
      <c r="N37" s="114">
        <v>590</v>
      </c>
      <c r="O37" s="114">
        <v>590</v>
      </c>
      <c r="P37" s="75">
        <v>1100</v>
      </c>
      <c r="Q37" s="75">
        <v>1110</v>
      </c>
      <c r="R37" s="75">
        <v>857</v>
      </c>
      <c r="S37" s="75">
        <v>948</v>
      </c>
      <c r="T37" s="75">
        <v>1156</v>
      </c>
      <c r="U37" s="75">
        <v>1178</v>
      </c>
    </row>
    <row r="38" spans="1:21" s="39" customFormat="1" ht="12" customHeight="1" x14ac:dyDescent="0.2">
      <c r="A38" s="63"/>
      <c r="B38" s="63" t="str">
        <f>'[6]Monthly-Summaries-Range'!$B34</f>
        <v>2022M07</v>
      </c>
      <c r="C38" s="63" t="str">
        <f>'[6]Monthly-Summaries-Range'!$C34</f>
        <v>2022Q3</v>
      </c>
      <c r="D38" s="75">
        <v>657</v>
      </c>
      <c r="E38" s="75">
        <v>956</v>
      </c>
      <c r="F38" s="75">
        <v>810.19858132574939</v>
      </c>
      <c r="G38" s="75">
        <v>848.77946615078497</v>
      </c>
      <c r="H38" s="75">
        <v>651</v>
      </c>
      <c r="I38" s="75">
        <v>950</v>
      </c>
      <c r="J38" s="75">
        <v>720</v>
      </c>
      <c r="K38" s="75">
        <v>950</v>
      </c>
      <c r="L38" s="114">
        <v>590</v>
      </c>
      <c r="M38" s="114">
        <v>590</v>
      </c>
      <c r="N38" s="114">
        <v>590</v>
      </c>
      <c r="O38" s="114">
        <v>590</v>
      </c>
      <c r="P38" s="75">
        <v>950</v>
      </c>
      <c r="Q38" s="75">
        <v>1060</v>
      </c>
      <c r="R38" s="75">
        <v>825</v>
      </c>
      <c r="S38" s="75">
        <v>890.99999999999989</v>
      </c>
      <c r="T38" s="75">
        <v>1165</v>
      </c>
      <c r="U38" s="75">
        <v>1199</v>
      </c>
    </row>
    <row r="39" spans="1:21" s="39" customFormat="1" ht="12" customHeight="1" x14ac:dyDescent="0.2">
      <c r="A39" s="63"/>
      <c r="B39" s="63" t="str">
        <f>'[6]Monthly-Summaries-Range'!$B35</f>
        <v>2022M08</v>
      </c>
      <c r="C39" s="63" t="str">
        <f>'[6]Monthly-Summaries-Range'!$C35</f>
        <v>2022Q3</v>
      </c>
      <c r="D39" s="75">
        <v>663</v>
      </c>
      <c r="E39" s="75">
        <v>871</v>
      </c>
      <c r="F39" s="75">
        <v>710.99059177565766</v>
      </c>
      <c r="G39" s="75">
        <v>788.15236142572905</v>
      </c>
      <c r="H39" s="75">
        <v>662</v>
      </c>
      <c r="I39" s="75">
        <v>850</v>
      </c>
      <c r="J39" s="75">
        <v>720</v>
      </c>
      <c r="K39" s="75">
        <v>950</v>
      </c>
      <c r="L39" s="114">
        <v>590</v>
      </c>
      <c r="M39" s="114">
        <v>590</v>
      </c>
      <c r="N39" s="114">
        <v>590</v>
      </c>
      <c r="O39" s="114">
        <v>590</v>
      </c>
      <c r="P39" s="75">
        <v>780</v>
      </c>
      <c r="Q39" s="75">
        <v>960.00000000000011</v>
      </c>
      <c r="R39" s="75">
        <v>841.00000000000011</v>
      </c>
      <c r="S39" s="75">
        <v>892</v>
      </c>
      <c r="T39" s="75">
        <v>1096</v>
      </c>
      <c r="U39" s="75">
        <v>1178</v>
      </c>
    </row>
    <row r="40" spans="1:21" s="39" customFormat="1" ht="12" customHeight="1" x14ac:dyDescent="0.2">
      <c r="A40" s="63"/>
      <c r="B40" s="63" t="str">
        <f>'[6]Monthly-Summaries-Range'!$B36</f>
        <v>2022M09</v>
      </c>
      <c r="C40" s="63" t="str">
        <f>'[6]Monthly-Summaries-Range'!$C36</f>
        <v>2022Q3</v>
      </c>
      <c r="D40" s="75">
        <v>571</v>
      </c>
      <c r="E40" s="75">
        <v>804</v>
      </c>
      <c r="F40" s="75">
        <v>633.82882212558627</v>
      </c>
      <c r="G40" s="75">
        <v>694.45592685064241</v>
      </c>
      <c r="H40" s="75">
        <v>540</v>
      </c>
      <c r="I40" s="75">
        <v>797</v>
      </c>
      <c r="J40" s="75">
        <v>710</v>
      </c>
      <c r="K40" s="75">
        <v>850.00000000000011</v>
      </c>
      <c r="L40" s="114">
        <v>590</v>
      </c>
      <c r="M40" s="114">
        <v>590</v>
      </c>
      <c r="N40" s="114">
        <v>590</v>
      </c>
      <c r="O40" s="114">
        <v>590</v>
      </c>
      <c r="P40" s="75">
        <v>640</v>
      </c>
      <c r="Q40" s="75">
        <v>810</v>
      </c>
      <c r="R40" s="75">
        <v>837.99999999999989</v>
      </c>
      <c r="S40" s="75">
        <v>895</v>
      </c>
      <c r="T40" s="75">
        <v>1012</v>
      </c>
      <c r="U40" s="75">
        <v>1163</v>
      </c>
    </row>
    <row r="41" spans="1:21" s="39" customFormat="1" ht="12" customHeight="1" x14ac:dyDescent="0.2">
      <c r="A41" s="63"/>
      <c r="B41" s="63" t="str">
        <f>'[6]Monthly-Summaries-Range'!$B37</f>
        <v>2022M10</v>
      </c>
      <c r="C41" s="63" t="str">
        <f>'[6]Monthly-Summaries-Range'!$C37</f>
        <v>2022Q4</v>
      </c>
      <c r="D41" s="75">
        <v>529</v>
      </c>
      <c r="E41" s="75">
        <v>779</v>
      </c>
      <c r="F41" s="75">
        <v>622.8057121755761</v>
      </c>
      <c r="G41" s="75">
        <v>639.34037710059135</v>
      </c>
      <c r="H41" s="75">
        <v>490</v>
      </c>
      <c r="I41" s="75">
        <v>767</v>
      </c>
      <c r="J41" s="75">
        <v>620</v>
      </c>
      <c r="K41" s="75">
        <v>830</v>
      </c>
      <c r="L41" s="114">
        <v>590</v>
      </c>
      <c r="M41" s="114">
        <v>590</v>
      </c>
      <c r="N41" s="114">
        <v>590</v>
      </c>
      <c r="O41" s="114">
        <v>590</v>
      </c>
      <c r="P41" s="75">
        <v>590</v>
      </c>
      <c r="Q41" s="75">
        <v>660</v>
      </c>
      <c r="R41" s="75">
        <v>837</v>
      </c>
      <c r="S41" s="75">
        <v>860.00000000000011</v>
      </c>
      <c r="T41" s="75">
        <v>887</v>
      </c>
      <c r="U41" s="75">
        <v>1117</v>
      </c>
    </row>
    <row r="42" spans="1:21" s="39" customFormat="1" ht="12" customHeight="1" x14ac:dyDescent="0.2">
      <c r="A42" s="63"/>
      <c r="B42" s="63" t="str">
        <f>'[6]Monthly-Summaries-Range'!$B38</f>
        <v>2022M11</v>
      </c>
      <c r="C42" s="63" t="str">
        <f>'[6]Monthly-Summaries-Range'!$C38</f>
        <v>2022Q4</v>
      </c>
      <c r="D42" s="75">
        <v>471</v>
      </c>
      <c r="E42" s="75">
        <v>599</v>
      </c>
      <c r="F42" s="75">
        <v>567.69016242552505</v>
      </c>
      <c r="G42" s="75">
        <v>600.75949227555566</v>
      </c>
      <c r="H42" s="75">
        <v>430</v>
      </c>
      <c r="I42" s="75">
        <v>595</v>
      </c>
      <c r="J42" s="75">
        <v>530</v>
      </c>
      <c r="K42" s="75">
        <v>650</v>
      </c>
      <c r="L42" s="114">
        <v>590</v>
      </c>
      <c r="M42" s="114">
        <v>590</v>
      </c>
      <c r="N42" s="114">
        <v>590</v>
      </c>
      <c r="O42" s="114">
        <v>590</v>
      </c>
      <c r="P42" s="75">
        <v>520</v>
      </c>
      <c r="Q42" s="75">
        <v>610</v>
      </c>
      <c r="R42" s="75">
        <v>700</v>
      </c>
      <c r="S42" s="75">
        <v>848</v>
      </c>
      <c r="T42" s="75">
        <v>888</v>
      </c>
      <c r="U42" s="75">
        <v>997</v>
      </c>
    </row>
    <row r="43" spans="1:21" s="39" customFormat="1" ht="12" customHeight="1" x14ac:dyDescent="0.2">
      <c r="A43" s="63"/>
      <c r="B43" s="63" t="str">
        <f>'[6]Monthly-Summaries-Range'!$B39</f>
        <v>2022M12</v>
      </c>
      <c r="C43" s="63" t="str">
        <f>'[6]Monthly-Summaries-Range'!$C39</f>
        <v>2022Q4</v>
      </c>
      <c r="D43" s="75">
        <v>438</v>
      </c>
      <c r="E43" s="75">
        <v>538</v>
      </c>
      <c r="F43" s="75">
        <v>540.13238755049963</v>
      </c>
      <c r="G43" s="75">
        <v>556.66705247551488</v>
      </c>
      <c r="H43" s="75">
        <v>420</v>
      </c>
      <c r="I43" s="75">
        <v>527</v>
      </c>
      <c r="J43" s="75">
        <v>480</v>
      </c>
      <c r="K43" s="75">
        <v>580</v>
      </c>
      <c r="L43" s="114">
        <v>590</v>
      </c>
      <c r="M43" s="114">
        <v>590</v>
      </c>
      <c r="N43" s="114">
        <v>590</v>
      </c>
      <c r="O43" s="114">
        <v>590</v>
      </c>
      <c r="P43" s="75">
        <v>500</v>
      </c>
      <c r="Q43" s="75">
        <v>540</v>
      </c>
      <c r="R43" s="75">
        <v>640</v>
      </c>
      <c r="S43" s="75">
        <v>850</v>
      </c>
      <c r="T43" s="75">
        <v>849</v>
      </c>
      <c r="U43" s="75">
        <v>980</v>
      </c>
    </row>
    <row r="44" spans="1:21" s="39" customFormat="1" ht="12" customHeight="1" x14ac:dyDescent="0.2">
      <c r="A44" s="63"/>
      <c r="B44" s="63" t="str">
        <f>'[6]Monthly-Summaries-Range'!$B40</f>
        <v>2023M01</v>
      </c>
      <c r="C44" s="63" t="str">
        <f>'[6]Monthly-Summaries-Range'!$C40</f>
        <v>2023Q1</v>
      </c>
      <c r="D44" s="75">
        <v>428</v>
      </c>
      <c r="E44" s="75">
        <v>489</v>
      </c>
      <c r="F44" s="75">
        <v>435.41284302540271</v>
      </c>
      <c r="G44" s="75">
        <v>518.08616765047918</v>
      </c>
      <c r="H44" s="75">
        <v>417</v>
      </c>
      <c r="I44" s="75">
        <v>475</v>
      </c>
      <c r="J44" s="75">
        <v>470</v>
      </c>
      <c r="K44" s="75">
        <v>530</v>
      </c>
      <c r="L44" s="114">
        <v>590</v>
      </c>
      <c r="M44" s="114">
        <v>590</v>
      </c>
      <c r="N44" s="114">
        <v>590</v>
      </c>
      <c r="O44" s="114">
        <v>590</v>
      </c>
      <c r="P44" s="75">
        <v>490</v>
      </c>
      <c r="Q44" s="75">
        <v>550</v>
      </c>
      <c r="R44" s="75">
        <v>761</v>
      </c>
      <c r="S44" s="75">
        <v>866</v>
      </c>
      <c r="T44" s="75">
        <v>900</v>
      </c>
      <c r="U44" s="75">
        <v>1032</v>
      </c>
    </row>
    <row r="45" spans="1:21" s="39" customFormat="1" ht="12" customHeight="1" x14ac:dyDescent="0.2">
      <c r="A45" s="63"/>
      <c r="B45" s="63" t="str">
        <f>'[6]Monthly-Summaries-Range'!$B41</f>
        <v>2023M02</v>
      </c>
      <c r="C45" s="63" t="str">
        <f>'[6]Monthly-Summaries-Range'!$C41</f>
        <v>2023Q1</v>
      </c>
      <c r="D45" s="75">
        <v>388</v>
      </c>
      <c r="E45" s="75">
        <v>461</v>
      </c>
      <c r="F45" s="75">
        <v>407.85506815037724</v>
      </c>
      <c r="G45" s="75">
        <v>418.87817810038746</v>
      </c>
      <c r="H45" s="75">
        <v>378</v>
      </c>
      <c r="I45" s="75">
        <v>455</v>
      </c>
      <c r="J45" s="75">
        <v>430</v>
      </c>
      <c r="K45" s="75">
        <v>500</v>
      </c>
      <c r="L45" s="114">
        <v>590</v>
      </c>
      <c r="M45" s="114">
        <v>590</v>
      </c>
      <c r="N45" s="114">
        <v>590</v>
      </c>
      <c r="O45" s="114">
        <v>590</v>
      </c>
      <c r="P45" s="75">
        <v>480</v>
      </c>
      <c r="Q45" s="75">
        <v>520</v>
      </c>
      <c r="R45" s="75">
        <v>677</v>
      </c>
      <c r="S45" s="75">
        <v>813</v>
      </c>
      <c r="T45" s="75">
        <v>793</v>
      </c>
      <c r="U45" s="75">
        <v>909</v>
      </c>
    </row>
    <row r="46" spans="1:21" s="39" customFormat="1" ht="12" customHeight="1" x14ac:dyDescent="0.2">
      <c r="A46" s="63"/>
      <c r="B46" s="63" t="str">
        <f>'[6]Monthly-Summaries-Range'!$B42</f>
        <v>2023M03</v>
      </c>
      <c r="C46" s="63" t="str">
        <f>'[6]Monthly-Summaries-Range'!$C42</f>
        <v>2023Q1</v>
      </c>
      <c r="D46" s="75">
        <v>385</v>
      </c>
      <c r="E46" s="75">
        <v>457</v>
      </c>
      <c r="F46" s="75">
        <v>407.85506815037724</v>
      </c>
      <c r="G46" s="75">
        <v>418.87817810038746</v>
      </c>
      <c r="H46" s="75">
        <v>374</v>
      </c>
      <c r="I46" s="75">
        <v>446</v>
      </c>
      <c r="J46" s="75">
        <v>430</v>
      </c>
      <c r="K46" s="75">
        <v>500</v>
      </c>
      <c r="L46" s="114">
        <v>590</v>
      </c>
      <c r="M46" s="114">
        <v>590</v>
      </c>
      <c r="N46" s="114">
        <v>590</v>
      </c>
      <c r="O46" s="114">
        <v>590</v>
      </c>
      <c r="P46" s="75">
        <v>450</v>
      </c>
      <c r="Q46" s="75">
        <v>480.00000000000006</v>
      </c>
      <c r="R46" s="75">
        <v>675</v>
      </c>
      <c r="S46" s="75">
        <v>798</v>
      </c>
      <c r="T46" s="75">
        <v>803</v>
      </c>
      <c r="U46" s="75">
        <v>808</v>
      </c>
    </row>
    <row r="47" spans="1:21" s="39" customFormat="1" ht="12" customHeight="1" x14ac:dyDescent="0.2">
      <c r="A47" s="63"/>
      <c r="B47" s="63" t="str">
        <f>'[6]Monthly-Summaries-Range'!$B43</f>
        <v>2023M04</v>
      </c>
      <c r="C47" s="63" t="str">
        <f>'[6]Monthly-Summaries-Range'!$C43</f>
        <v>2023Q2</v>
      </c>
      <c r="D47" s="75">
        <v>342</v>
      </c>
      <c r="E47" s="75">
        <v>405</v>
      </c>
      <c r="F47" s="75">
        <v>413.36662312538238</v>
      </c>
      <c r="G47" s="75">
        <v>429.90128805039762</v>
      </c>
      <c r="H47" s="75">
        <v>335</v>
      </c>
      <c r="I47" s="75">
        <v>405</v>
      </c>
      <c r="J47" s="75">
        <v>410</v>
      </c>
      <c r="K47" s="75">
        <v>448.00000000000006</v>
      </c>
      <c r="L47" s="114">
        <v>590</v>
      </c>
      <c r="M47" s="114">
        <v>590</v>
      </c>
      <c r="N47" s="114">
        <v>422</v>
      </c>
      <c r="O47" s="114">
        <v>422</v>
      </c>
      <c r="P47" s="75">
        <v>400</v>
      </c>
      <c r="Q47" s="75">
        <v>470.00000000000006</v>
      </c>
      <c r="R47" s="75">
        <v>608</v>
      </c>
      <c r="S47" s="75">
        <v>729</v>
      </c>
      <c r="T47" s="75">
        <v>719</v>
      </c>
      <c r="U47" s="75">
        <v>829</v>
      </c>
    </row>
    <row r="48" spans="1:21" s="39" customFormat="1" ht="12" customHeight="1" x14ac:dyDescent="0.2">
      <c r="A48" s="63"/>
      <c r="B48" s="63" t="str">
        <f>'[6]Monthly-Summaries-Range'!$B44</f>
        <v>2023M05</v>
      </c>
      <c r="C48" s="63" t="str">
        <f>'[6]Monthly-Summaries-Range'!$C44</f>
        <v>2023Q2</v>
      </c>
      <c r="D48" s="75">
        <v>302</v>
      </c>
      <c r="E48" s="75">
        <v>370</v>
      </c>
      <c r="F48" s="75">
        <v>429.90128805039762</v>
      </c>
      <c r="G48" s="75">
        <v>440.92439800040785</v>
      </c>
      <c r="H48" s="75">
        <v>295</v>
      </c>
      <c r="I48" s="75">
        <v>355</v>
      </c>
      <c r="J48" s="75">
        <v>380</v>
      </c>
      <c r="K48" s="75">
        <v>410</v>
      </c>
      <c r="L48" s="114">
        <v>590</v>
      </c>
      <c r="M48" s="114">
        <v>590</v>
      </c>
      <c r="N48" s="114">
        <v>422</v>
      </c>
      <c r="O48" s="114">
        <v>422</v>
      </c>
      <c r="P48" s="75">
        <v>360</v>
      </c>
      <c r="Q48" s="75">
        <v>400</v>
      </c>
      <c r="R48" s="75">
        <v>476</v>
      </c>
      <c r="S48" s="75">
        <v>628</v>
      </c>
      <c r="T48" s="75">
        <v>595</v>
      </c>
      <c r="U48" s="75">
        <v>760</v>
      </c>
    </row>
    <row r="49" spans="1:21" s="39" customFormat="1" ht="12" customHeight="1" x14ac:dyDescent="0.2">
      <c r="A49" s="63"/>
      <c r="B49" s="63" t="str">
        <f>'[6]Monthly-Summaries-Range'!$B45</f>
        <v>2023M06</v>
      </c>
      <c r="C49" s="63" t="str">
        <f>'[6]Monthly-Summaries-Range'!$C45</f>
        <v>2023Q2</v>
      </c>
      <c r="D49" s="75">
        <v>261</v>
      </c>
      <c r="E49" s="75">
        <v>359</v>
      </c>
      <c r="F49" s="75">
        <v>429.90128805039762</v>
      </c>
      <c r="G49" s="75">
        <v>435.41284302540276</v>
      </c>
      <c r="H49" s="75">
        <v>250</v>
      </c>
      <c r="I49" s="75">
        <v>339</v>
      </c>
      <c r="J49" s="75">
        <v>350</v>
      </c>
      <c r="K49" s="75">
        <v>390</v>
      </c>
      <c r="L49" s="114">
        <v>307</v>
      </c>
      <c r="M49" s="114">
        <v>307</v>
      </c>
      <c r="N49" s="114">
        <v>422</v>
      </c>
      <c r="O49" s="114">
        <v>422</v>
      </c>
      <c r="P49" s="75">
        <v>310</v>
      </c>
      <c r="Q49" s="75">
        <v>360</v>
      </c>
      <c r="R49" s="75">
        <v>437</v>
      </c>
      <c r="S49" s="75">
        <v>578</v>
      </c>
      <c r="T49" s="75">
        <v>589</v>
      </c>
      <c r="U49" s="75">
        <v>710</v>
      </c>
    </row>
    <row r="50" spans="1:21" s="39" customFormat="1" ht="12" customHeight="1" x14ac:dyDescent="0.2">
      <c r="A50" s="63"/>
      <c r="B50" s="63" t="str">
        <f>'[6]Monthly-Summaries-Range'!$B46</f>
        <v>2023M07</v>
      </c>
      <c r="C50" s="63" t="str">
        <f>'[6]Monthly-Summaries-Range'!$C46</f>
        <v>2023Q3</v>
      </c>
      <c r="D50" s="75">
        <v>257</v>
      </c>
      <c r="E50" s="75">
        <v>319</v>
      </c>
      <c r="F50" s="75">
        <v>380.29729327535176</v>
      </c>
      <c r="G50" s="75">
        <v>418.87817810038746</v>
      </c>
      <c r="H50" s="75">
        <v>239</v>
      </c>
      <c r="I50" s="75">
        <v>300</v>
      </c>
      <c r="J50" s="75">
        <v>290</v>
      </c>
      <c r="K50" s="75">
        <v>350</v>
      </c>
      <c r="L50" s="114">
        <v>307</v>
      </c>
      <c r="M50" s="114">
        <v>307</v>
      </c>
      <c r="N50" s="114">
        <v>422</v>
      </c>
      <c r="O50" s="114">
        <v>422</v>
      </c>
      <c r="P50" s="75">
        <v>330</v>
      </c>
      <c r="Q50" s="75">
        <v>350</v>
      </c>
      <c r="R50" s="75">
        <v>402</v>
      </c>
      <c r="S50" s="75">
        <v>478</v>
      </c>
      <c r="T50" s="75">
        <v>505</v>
      </c>
      <c r="U50" s="75">
        <v>680</v>
      </c>
    </row>
    <row r="51" spans="1:21" s="39" customFormat="1" ht="12" customHeight="1" x14ac:dyDescent="0.2">
      <c r="A51" s="63"/>
      <c r="B51" s="63" t="str">
        <f>'[6]Monthly-Summaries-Range'!$B47</f>
        <v>2023M08</v>
      </c>
      <c r="C51" s="63" t="str">
        <f>'[6]Monthly-Summaries-Range'!$C47</f>
        <v>2023Q3</v>
      </c>
      <c r="D51" s="75">
        <v>264</v>
      </c>
      <c r="E51" s="75">
        <v>309</v>
      </c>
      <c r="F51" s="75">
        <v>341.71640845031607</v>
      </c>
      <c r="G51" s="75">
        <v>369.2741833253416</v>
      </c>
      <c r="H51" s="75">
        <v>237</v>
      </c>
      <c r="I51" s="75">
        <v>315</v>
      </c>
      <c r="J51" s="75">
        <v>300</v>
      </c>
      <c r="K51" s="75">
        <v>340</v>
      </c>
      <c r="L51" s="114">
        <v>307</v>
      </c>
      <c r="M51" s="114">
        <v>307</v>
      </c>
      <c r="N51" s="114">
        <v>422</v>
      </c>
      <c r="O51" s="114">
        <v>422</v>
      </c>
      <c r="P51" s="75">
        <v>355</v>
      </c>
      <c r="Q51" s="75">
        <v>370</v>
      </c>
      <c r="R51" s="75">
        <v>393</v>
      </c>
      <c r="S51" s="75">
        <v>457.00000000000006</v>
      </c>
      <c r="T51" s="75">
        <v>486</v>
      </c>
      <c r="U51" s="75">
        <v>628</v>
      </c>
    </row>
    <row r="52" spans="1:21" s="39" customFormat="1" ht="12" customHeight="1" x14ac:dyDescent="0.2">
      <c r="A52" s="63"/>
      <c r="B52" s="116" t="str">
        <f>'[6]Monthly-Summaries-Range'!$B48</f>
        <v>2023M09</v>
      </c>
      <c r="C52" s="116" t="str">
        <f>'[6]Monthly-Summaries-Range'!$C48</f>
        <v>2023Q3</v>
      </c>
      <c r="D52" s="117">
        <v>274</v>
      </c>
      <c r="E52" s="117">
        <v>320</v>
      </c>
      <c r="F52" s="117">
        <v>358.25107337533137</v>
      </c>
      <c r="G52" s="117">
        <v>380.29729327535176</v>
      </c>
      <c r="H52" s="117">
        <v>254</v>
      </c>
      <c r="I52" s="117">
        <v>301</v>
      </c>
      <c r="J52" s="117">
        <v>315</v>
      </c>
      <c r="K52" s="117">
        <v>360</v>
      </c>
      <c r="L52" s="118">
        <v>307</v>
      </c>
      <c r="M52" s="118">
        <v>307</v>
      </c>
      <c r="N52" s="118">
        <v>422</v>
      </c>
      <c r="O52" s="118">
        <v>422</v>
      </c>
      <c r="P52" s="117">
        <v>345</v>
      </c>
      <c r="Q52" s="117">
        <v>360</v>
      </c>
      <c r="R52" s="117">
        <v>397</v>
      </c>
      <c r="S52" s="117">
        <v>483.00000000000006</v>
      </c>
      <c r="T52" s="117">
        <v>483</v>
      </c>
      <c r="U52" s="117">
        <v>552</v>
      </c>
    </row>
    <row r="53" spans="1:21" s="39" customFormat="1" ht="12" customHeight="1" x14ac:dyDescent="0.2">
      <c r="A53" s="63"/>
      <c r="B53" s="116" t="str">
        <f>'[6]Monthly-Summaries-Range'!$B49</f>
        <v>2023M10</v>
      </c>
      <c r="C53" s="116" t="str">
        <f>'[6]Monthly-Summaries-Range'!$C49</f>
        <v>2023Q4</v>
      </c>
      <c r="D53" s="117">
        <v>272</v>
      </c>
      <c r="E53" s="117">
        <v>309</v>
      </c>
      <c r="F53" s="117">
        <v>380.29729327535176</v>
      </c>
      <c r="G53" s="117">
        <v>385.80884825035685</v>
      </c>
      <c r="H53" s="117">
        <v>259</v>
      </c>
      <c r="I53" s="117">
        <v>295</v>
      </c>
      <c r="J53" s="117">
        <v>320</v>
      </c>
      <c r="K53" s="117">
        <v>350</v>
      </c>
      <c r="L53" s="118">
        <v>307</v>
      </c>
      <c r="M53" s="118">
        <v>307</v>
      </c>
      <c r="N53" s="118">
        <v>422</v>
      </c>
      <c r="O53" s="118">
        <v>422</v>
      </c>
      <c r="P53" s="117">
        <v>330</v>
      </c>
      <c r="Q53" s="117">
        <v>360</v>
      </c>
      <c r="R53" s="117">
        <v>401.00000000000006</v>
      </c>
      <c r="S53" s="117">
        <v>443.00000000000006</v>
      </c>
      <c r="T53" s="117">
        <v>506</v>
      </c>
      <c r="U53" s="117">
        <v>559</v>
      </c>
    </row>
    <row r="54" spans="1:21" s="39" customFormat="1" ht="12" customHeight="1" x14ac:dyDescent="0.2">
      <c r="A54" s="63"/>
      <c r="B54" s="116" t="str">
        <f>'[6]Monthly-Summaries-Range'!$B50</f>
        <v>2023M11</v>
      </c>
      <c r="C54" s="116" t="str">
        <f>'[6]Monthly-Summaries-Range'!$C50</f>
        <v>2023Q4</v>
      </c>
      <c r="D54" s="117">
        <v>251</v>
      </c>
      <c r="E54" s="117">
        <v>301</v>
      </c>
      <c r="F54" s="117">
        <v>369.2741833253416</v>
      </c>
      <c r="G54" s="117">
        <v>380.29729327535176</v>
      </c>
      <c r="H54" s="117">
        <v>231</v>
      </c>
      <c r="I54" s="117">
        <v>295</v>
      </c>
      <c r="J54" s="117">
        <v>290</v>
      </c>
      <c r="K54" s="117">
        <v>340</v>
      </c>
      <c r="L54" s="118">
        <v>307</v>
      </c>
      <c r="M54" s="118">
        <v>307</v>
      </c>
      <c r="N54" s="118">
        <v>422</v>
      </c>
      <c r="O54" s="118">
        <v>422</v>
      </c>
      <c r="P54" s="117">
        <v>320</v>
      </c>
      <c r="Q54" s="117">
        <v>360</v>
      </c>
      <c r="R54" s="117">
        <v>404</v>
      </c>
      <c r="S54" s="117">
        <v>441.99999999999994</v>
      </c>
      <c r="T54" s="117">
        <v>515</v>
      </c>
      <c r="U54" s="117">
        <v>579</v>
      </c>
    </row>
    <row r="55" spans="1:21" s="39" customFormat="1" ht="12" customHeight="1" x14ac:dyDescent="0.2">
      <c r="A55" s="63"/>
      <c r="B55" s="116" t="str">
        <f>'[6]Monthly-Summaries-Range'!$B51</f>
        <v>2023M12</v>
      </c>
      <c r="C55" s="116" t="str">
        <f>'[6]Monthly-Summaries-Range'!$C51</f>
        <v>2023Q4</v>
      </c>
      <c r="D55" s="117">
        <v>245</v>
      </c>
      <c r="E55" s="117">
        <v>299</v>
      </c>
      <c r="F55" s="117">
        <v>352.73951840032629</v>
      </c>
      <c r="G55" s="117">
        <v>358.25107337533137</v>
      </c>
      <c r="H55" s="117">
        <v>229</v>
      </c>
      <c r="I55" s="117">
        <v>280</v>
      </c>
      <c r="J55" s="117">
        <v>290</v>
      </c>
      <c r="K55" s="117">
        <v>340</v>
      </c>
      <c r="L55" s="118">
        <v>307</v>
      </c>
      <c r="M55" s="118">
        <v>307</v>
      </c>
      <c r="N55" s="118">
        <v>319</v>
      </c>
      <c r="O55" s="118">
        <v>319</v>
      </c>
      <c r="P55" s="117">
        <v>310</v>
      </c>
      <c r="Q55" s="117">
        <v>350</v>
      </c>
      <c r="R55" s="117">
        <v>402</v>
      </c>
      <c r="S55" s="117">
        <v>440</v>
      </c>
      <c r="T55" s="117">
        <v>543</v>
      </c>
      <c r="U55" s="117">
        <v>589</v>
      </c>
    </row>
    <row r="56" spans="1:21" s="39" customFormat="1" ht="12" customHeight="1" x14ac:dyDescent="0.2">
      <c r="A56" s="63"/>
      <c r="B56" s="116" t="str">
        <f>'[6]Monthly-Summaries-Range'!$B52</f>
        <v>2024M01</v>
      </c>
      <c r="C56" s="116" t="str">
        <f>'[6]Monthly-Summaries-Range'!$C52</f>
        <v>2024Q1</v>
      </c>
      <c r="D56" s="117">
        <v>243</v>
      </c>
      <c r="E56" s="117">
        <v>294</v>
      </c>
      <c r="F56" s="117">
        <v>341.71640845031607</v>
      </c>
      <c r="G56" s="117">
        <v>363.76262835033646</v>
      </c>
      <c r="H56" s="117">
        <v>202</v>
      </c>
      <c r="I56" s="117">
        <v>260</v>
      </c>
      <c r="J56" s="117">
        <v>280</v>
      </c>
      <c r="K56" s="117">
        <v>335</v>
      </c>
      <c r="L56" s="118">
        <v>307</v>
      </c>
      <c r="M56" s="118">
        <v>307</v>
      </c>
      <c r="N56" s="118">
        <v>319</v>
      </c>
      <c r="O56" s="118">
        <v>319</v>
      </c>
      <c r="P56" s="117">
        <v>285</v>
      </c>
      <c r="Q56" s="117">
        <v>320</v>
      </c>
      <c r="R56" s="117">
        <v>380</v>
      </c>
      <c r="S56" s="117">
        <v>438</v>
      </c>
      <c r="T56" s="117">
        <v>591</v>
      </c>
      <c r="U56" s="117">
        <v>620</v>
      </c>
    </row>
    <row r="57" spans="1:21" s="39" customFormat="1" ht="12" customHeight="1" x14ac:dyDescent="0.2">
      <c r="A57" s="63"/>
      <c r="B57" s="116" t="str">
        <f>'[6]Monthly-Summaries-Range'!$B53</f>
        <v>2024M02</v>
      </c>
      <c r="C57" s="116" t="str">
        <f>'[6]Monthly-Summaries-Range'!$C53</f>
        <v>2024Q1</v>
      </c>
      <c r="D57" s="117">
        <v>239</v>
      </c>
      <c r="E57" s="117">
        <v>272</v>
      </c>
      <c r="F57" s="117">
        <v>347.22796342532121</v>
      </c>
      <c r="G57" s="117">
        <v>352.73951840032629</v>
      </c>
      <c r="H57" s="117">
        <v>195</v>
      </c>
      <c r="I57" s="117">
        <v>252</v>
      </c>
      <c r="J57" s="117">
        <v>280</v>
      </c>
      <c r="K57" s="117">
        <v>310</v>
      </c>
      <c r="L57" s="118">
        <v>307</v>
      </c>
      <c r="M57" s="118">
        <v>307</v>
      </c>
      <c r="N57" s="118">
        <v>319</v>
      </c>
      <c r="O57" s="118">
        <v>319</v>
      </c>
      <c r="P57" s="117">
        <v>275</v>
      </c>
      <c r="Q57" s="117">
        <v>300</v>
      </c>
      <c r="R57" s="117">
        <v>366</v>
      </c>
      <c r="S57" s="117">
        <v>410</v>
      </c>
      <c r="T57" s="117">
        <v>592</v>
      </c>
      <c r="U57" s="117">
        <v>647</v>
      </c>
    </row>
    <row r="58" spans="1:21" s="39" customFormat="1" ht="12" customHeight="1" x14ac:dyDescent="0.2">
      <c r="A58" s="63"/>
      <c r="B58" s="116" t="str">
        <f>'[6]Monthly-Summaries-Range'!$B54</f>
        <v>2024M03</v>
      </c>
      <c r="C58" s="116" t="str">
        <f>'[6]Monthly-Summaries-Range'!$C54</f>
        <v>2024Q1</v>
      </c>
      <c r="D58" s="117">
        <v>237</v>
      </c>
      <c r="E58" s="117">
        <v>276</v>
      </c>
      <c r="F58" s="117">
        <v>341.71640845031607</v>
      </c>
      <c r="G58" s="117">
        <v>358.25107337533137</v>
      </c>
      <c r="H58" s="117">
        <v>187</v>
      </c>
      <c r="I58" s="117">
        <v>270</v>
      </c>
      <c r="J58" s="117">
        <v>280</v>
      </c>
      <c r="K58" s="117">
        <v>320</v>
      </c>
      <c r="L58" s="118">
        <v>307</v>
      </c>
      <c r="M58" s="118">
        <v>307</v>
      </c>
      <c r="N58" s="118">
        <v>319</v>
      </c>
      <c r="O58" s="118">
        <v>319</v>
      </c>
      <c r="P58" s="117">
        <v>290</v>
      </c>
      <c r="Q58" s="117">
        <v>320</v>
      </c>
      <c r="R58" s="117">
        <v>370</v>
      </c>
      <c r="S58" s="117">
        <v>412</v>
      </c>
      <c r="T58" s="117">
        <v>629</v>
      </c>
      <c r="U58" s="117">
        <v>653</v>
      </c>
    </row>
    <row r="59" spans="1:21" s="39" customFormat="1" ht="12" customHeight="1" x14ac:dyDescent="0.2">
      <c r="A59" s="63"/>
      <c r="B59" s="116" t="str">
        <f>'[6]Monthly-Summaries-Range'!$B55</f>
        <v>2024M04</v>
      </c>
      <c r="C59" s="116" t="str">
        <f>'[6]Monthly-Summaries-Range'!$C55</f>
        <v>2024Q2</v>
      </c>
      <c r="D59" s="117">
        <v>230</v>
      </c>
      <c r="E59" s="117">
        <v>299</v>
      </c>
      <c r="F59" s="117">
        <v>325.18174352530076</v>
      </c>
      <c r="G59" s="117">
        <v>352.73951840032629</v>
      </c>
      <c r="H59" s="117">
        <v>200</v>
      </c>
      <c r="I59" s="117">
        <v>290</v>
      </c>
      <c r="J59" s="117">
        <v>290</v>
      </c>
      <c r="K59" s="117">
        <v>320</v>
      </c>
      <c r="L59" s="118">
        <v>307</v>
      </c>
      <c r="M59" s="118">
        <v>307</v>
      </c>
      <c r="N59" s="118">
        <v>319</v>
      </c>
      <c r="O59" s="118">
        <v>319</v>
      </c>
      <c r="P59" s="117">
        <v>300</v>
      </c>
      <c r="Q59" s="117">
        <v>330</v>
      </c>
      <c r="R59" s="117">
        <v>360</v>
      </c>
      <c r="S59" s="117">
        <v>404</v>
      </c>
      <c r="T59" s="117">
        <v>606</v>
      </c>
      <c r="U59" s="117">
        <v>645</v>
      </c>
    </row>
    <row r="60" spans="1:21" s="39" customFormat="1" ht="12" customHeight="1" x14ac:dyDescent="0.2">
      <c r="A60" s="63"/>
      <c r="B60" s="116" t="str">
        <f>'[6]Monthly-Summaries-Range'!$B56</f>
        <v>2024M05</v>
      </c>
      <c r="C60" s="116" t="str">
        <f>'[6]Monthly-Summaries-Range'!$C56</f>
        <v>2024Q2</v>
      </c>
      <c r="D60" s="117">
        <v>210</v>
      </c>
      <c r="E60" s="117">
        <v>281</v>
      </c>
      <c r="F60" s="117">
        <v>325.18174352530076</v>
      </c>
      <c r="G60" s="117">
        <v>336.20485347531098</v>
      </c>
      <c r="H60" s="117">
        <v>199</v>
      </c>
      <c r="I60" s="117">
        <v>285</v>
      </c>
      <c r="J60" s="117">
        <v>270</v>
      </c>
      <c r="K60" s="117">
        <v>310</v>
      </c>
      <c r="L60" s="118">
        <v>307</v>
      </c>
      <c r="M60" s="118">
        <v>307</v>
      </c>
      <c r="N60" s="118">
        <v>319</v>
      </c>
      <c r="O60" s="118">
        <v>319</v>
      </c>
      <c r="P60" s="117">
        <v>300</v>
      </c>
      <c r="Q60" s="117">
        <v>325</v>
      </c>
      <c r="R60" s="117">
        <v>356</v>
      </c>
      <c r="S60" s="117">
        <v>380</v>
      </c>
      <c r="T60" s="117">
        <v>543</v>
      </c>
      <c r="U60" s="117">
        <v>647</v>
      </c>
    </row>
    <row r="61" spans="1:21" s="39" customFormat="1" ht="12" customHeight="1" x14ac:dyDescent="0.2">
      <c r="A61" s="63"/>
      <c r="B61" s="116" t="str">
        <f>'[6]Monthly-Summaries-Range'!$B57</f>
        <v>2024M06</v>
      </c>
      <c r="C61" s="116" t="str">
        <f>'[6]Monthly-Summaries-Range'!$C57</f>
        <v>2024Q2</v>
      </c>
      <c r="D61" s="117">
        <v>210</v>
      </c>
      <c r="E61" s="117">
        <v>283</v>
      </c>
      <c r="F61" s="117">
        <v>314.15863357529059</v>
      </c>
      <c r="G61" s="117">
        <v>330.6932985003059</v>
      </c>
      <c r="H61" s="117">
        <v>199</v>
      </c>
      <c r="I61" s="117">
        <v>290</v>
      </c>
      <c r="J61" s="117">
        <v>270</v>
      </c>
      <c r="K61" s="117">
        <v>299</v>
      </c>
      <c r="L61" s="118">
        <v>307</v>
      </c>
      <c r="M61" s="118">
        <v>307</v>
      </c>
      <c r="N61" s="118">
        <v>319</v>
      </c>
      <c r="O61" s="118">
        <v>319</v>
      </c>
      <c r="P61" s="117">
        <v>310</v>
      </c>
      <c r="Q61" s="117">
        <v>325</v>
      </c>
      <c r="R61" s="117">
        <v>354</v>
      </c>
      <c r="S61" s="117">
        <v>366</v>
      </c>
      <c r="T61" s="117">
        <v>534</v>
      </c>
      <c r="U61" s="117">
        <v>613</v>
      </c>
    </row>
    <row r="62" spans="1:21" s="39" customFormat="1" ht="12" customHeight="1" x14ac:dyDescent="0.2">
      <c r="A62" s="63"/>
      <c r="B62" s="116" t="str">
        <f>'[6]Monthly-Summaries-Range'!$B58</f>
        <v>2024M07</v>
      </c>
      <c r="C62" s="116" t="str">
        <f>'[6]Monthly-Summaries-Range'!$C58</f>
        <v>2024Q3</v>
      </c>
      <c r="D62" s="117">
        <v>214</v>
      </c>
      <c r="E62" s="117">
        <v>285</v>
      </c>
      <c r="F62" s="117">
        <v>303.13552362528037</v>
      </c>
      <c r="G62" s="117">
        <v>314.15863357529059</v>
      </c>
      <c r="H62" s="117">
        <v>208</v>
      </c>
      <c r="I62" s="117">
        <v>285</v>
      </c>
      <c r="J62" s="117">
        <v>274</v>
      </c>
      <c r="K62" s="117">
        <v>299</v>
      </c>
      <c r="L62" s="118">
        <v>273</v>
      </c>
      <c r="M62" s="118">
        <v>307</v>
      </c>
      <c r="N62" s="118">
        <v>283</v>
      </c>
      <c r="O62" s="118">
        <v>319</v>
      </c>
      <c r="P62" s="117">
        <v>305</v>
      </c>
      <c r="Q62" s="117">
        <v>325</v>
      </c>
      <c r="R62" s="117">
        <v>336</v>
      </c>
      <c r="S62" s="117">
        <v>379</v>
      </c>
      <c r="T62" s="117">
        <v>541</v>
      </c>
      <c r="U62" s="117">
        <v>653</v>
      </c>
    </row>
    <row r="63" spans="1:21" s="39" customFormat="1" ht="12" customHeight="1" x14ac:dyDescent="0.2">
      <c r="A63" s="63"/>
      <c r="B63" s="116" t="str">
        <f>'[6]Monthly-Summaries-Range'!$B59</f>
        <v>2024M08</v>
      </c>
      <c r="C63" s="116" t="str">
        <f>'[6]Monthly-Summaries-Range'!$C59</f>
        <v>2024Q3</v>
      </c>
      <c r="D63" s="117">
        <v>217</v>
      </c>
      <c r="E63" s="117">
        <v>275</v>
      </c>
      <c r="F63" s="117">
        <v>286.60085870026512</v>
      </c>
      <c r="G63" s="117">
        <v>297.62396865027529</v>
      </c>
      <c r="H63" s="117">
        <v>214</v>
      </c>
      <c r="I63" s="117">
        <v>275</v>
      </c>
      <c r="J63" s="117">
        <v>279</v>
      </c>
      <c r="K63" s="117">
        <v>309</v>
      </c>
      <c r="L63" s="118">
        <v>273</v>
      </c>
      <c r="M63" s="118">
        <v>273</v>
      </c>
      <c r="N63" s="118">
        <v>283</v>
      </c>
      <c r="O63" s="118">
        <v>283</v>
      </c>
      <c r="P63" s="117">
        <v>291</v>
      </c>
      <c r="Q63" s="117">
        <v>315</v>
      </c>
      <c r="R63" s="117">
        <v>340</v>
      </c>
      <c r="S63" s="117">
        <v>389</v>
      </c>
      <c r="T63" s="117">
        <v>547</v>
      </c>
      <c r="U63" s="117">
        <v>652</v>
      </c>
    </row>
    <row r="64" spans="1:21" s="39" customFormat="1" ht="12" customHeight="1" x14ac:dyDescent="0.2">
      <c r="A64" s="63"/>
      <c r="B64" s="116" t="str">
        <f>'[6]Monthly-Summaries-Range'!$B60</f>
        <v>2024M09</v>
      </c>
      <c r="C64" s="116" t="str">
        <f>'[6]Monthly-Summaries-Range'!$C60</f>
        <v>2024Q3</v>
      </c>
      <c r="D64" s="117">
        <v>223</v>
      </c>
      <c r="E64" s="117">
        <v>262</v>
      </c>
      <c r="F64" s="117">
        <v>292.1124136752702</v>
      </c>
      <c r="G64" s="117">
        <v>303.13552362528037</v>
      </c>
      <c r="H64" s="117">
        <v>220</v>
      </c>
      <c r="I64" s="117">
        <v>270</v>
      </c>
      <c r="J64" s="117">
        <v>285</v>
      </c>
      <c r="K64" s="117">
        <v>310</v>
      </c>
      <c r="L64" s="118">
        <v>273</v>
      </c>
      <c r="M64" s="118">
        <v>273</v>
      </c>
      <c r="N64" s="118">
        <v>283</v>
      </c>
      <c r="O64" s="118">
        <v>283</v>
      </c>
      <c r="P64" s="117">
        <v>285</v>
      </c>
      <c r="Q64" s="117">
        <v>295</v>
      </c>
      <c r="R64" s="117">
        <v>365</v>
      </c>
      <c r="S64" s="117">
        <v>378</v>
      </c>
      <c r="T64" s="117">
        <v>553</v>
      </c>
      <c r="U64" s="117">
        <v>656</v>
      </c>
    </row>
    <row r="65" spans="1:21" s="39" customFormat="1" ht="12" customHeight="1" x14ac:dyDescent="0.2">
      <c r="A65" s="63"/>
      <c r="B65" s="116" t="str">
        <f>'[6]Monthly-Summaries-Range'!$B61</f>
        <v>2024M10</v>
      </c>
      <c r="C65" s="116" t="str">
        <f>'[6]Monthly-Summaries-Range'!$C61</f>
        <v>2024Q4</v>
      </c>
      <c r="D65" s="117">
        <v>208</v>
      </c>
      <c r="E65" s="117">
        <v>258</v>
      </c>
      <c r="F65" s="117">
        <v>286.60085870026512</v>
      </c>
      <c r="G65" s="117">
        <v>297.62396865027529</v>
      </c>
      <c r="H65" s="117">
        <v>190</v>
      </c>
      <c r="I65" s="117">
        <v>270</v>
      </c>
      <c r="J65" s="117">
        <v>270</v>
      </c>
      <c r="K65" s="117">
        <v>320</v>
      </c>
      <c r="L65" s="118">
        <v>273</v>
      </c>
      <c r="M65" s="118">
        <v>273</v>
      </c>
      <c r="N65" s="118">
        <v>283</v>
      </c>
      <c r="O65" s="118">
        <v>283</v>
      </c>
      <c r="P65" s="117">
        <v>276</v>
      </c>
      <c r="Q65" s="117">
        <v>295</v>
      </c>
      <c r="R65" s="117">
        <v>346</v>
      </c>
      <c r="S65" s="117">
        <v>380</v>
      </c>
      <c r="T65" s="117">
        <v>573</v>
      </c>
      <c r="U65" s="117">
        <v>659</v>
      </c>
    </row>
    <row r="66" spans="1:21" s="39" customFormat="1" ht="12" customHeight="1" x14ac:dyDescent="0.2">
      <c r="A66" s="63"/>
      <c r="B66" s="116" t="str">
        <f>'[6]Monthly-Summaries-Range'!$B62</f>
        <v>2024M11</v>
      </c>
      <c r="C66" s="116" t="str">
        <f>'[6]Monthly-Summaries-Range'!$C62</f>
        <v>2024Q4</v>
      </c>
      <c r="D66" s="117">
        <v>215</v>
      </c>
      <c r="E66" s="117">
        <v>268</v>
      </c>
      <c r="F66" s="117">
        <v>286.60085870026512</v>
      </c>
      <c r="G66" s="117">
        <v>292.1124136752702</v>
      </c>
      <c r="H66" s="117">
        <v>215</v>
      </c>
      <c r="I66" s="117">
        <v>270</v>
      </c>
      <c r="J66" s="117">
        <v>280</v>
      </c>
      <c r="K66" s="117">
        <v>310</v>
      </c>
      <c r="L66" s="118">
        <v>273</v>
      </c>
      <c r="M66" s="118">
        <v>273</v>
      </c>
      <c r="N66" s="118">
        <v>283</v>
      </c>
      <c r="O66" s="118">
        <v>283</v>
      </c>
      <c r="P66" s="117">
        <v>285</v>
      </c>
      <c r="Q66" s="117">
        <v>305</v>
      </c>
      <c r="R66" s="117">
        <v>330</v>
      </c>
      <c r="S66" s="117">
        <v>363</v>
      </c>
      <c r="T66" s="117">
        <v>556</v>
      </c>
      <c r="U66" s="117">
        <v>619</v>
      </c>
    </row>
    <row r="67" spans="1:21" s="39" customFormat="1" ht="12" customHeight="1" x14ac:dyDescent="0.2">
      <c r="A67" s="63"/>
      <c r="B67" s="116" t="str">
        <f>'[6]Monthly-Summaries-Range'!$B63</f>
        <v>2024M12</v>
      </c>
      <c r="C67" s="116" t="str">
        <f>'[6]Monthly-Summaries-Range'!$C63</f>
        <v>2024Q4</v>
      </c>
      <c r="D67" s="117">
        <v>224</v>
      </c>
      <c r="E67" s="117">
        <v>270</v>
      </c>
      <c r="F67" s="117">
        <v>275.5777487502549</v>
      </c>
      <c r="G67" s="117">
        <v>286.60085870026512</v>
      </c>
      <c r="H67" s="117">
        <v>230</v>
      </c>
      <c r="I67" s="117">
        <v>280</v>
      </c>
      <c r="J67" s="117">
        <v>284</v>
      </c>
      <c r="K67" s="117">
        <v>330</v>
      </c>
      <c r="L67" s="118">
        <v>273</v>
      </c>
      <c r="M67" s="118">
        <v>273</v>
      </c>
      <c r="N67" s="118">
        <v>283</v>
      </c>
      <c r="O67" s="118">
        <v>283</v>
      </c>
      <c r="P67" s="117">
        <v>290</v>
      </c>
      <c r="Q67" s="117">
        <v>315</v>
      </c>
      <c r="R67" s="117">
        <v>323</v>
      </c>
      <c r="S67" s="117">
        <v>349</v>
      </c>
      <c r="T67" s="117">
        <v>552</v>
      </c>
      <c r="U67" s="117">
        <v>623</v>
      </c>
    </row>
    <row r="68" spans="1:21" s="39" customFormat="1" ht="12" customHeight="1" x14ac:dyDescent="0.2">
      <c r="A68" s="63"/>
      <c r="B68" s="116" t="str">
        <f>'[6]Monthly-Summaries-Range'!$B64</f>
        <v>2025M01</v>
      </c>
      <c r="C68" s="116" t="str">
        <f>'[6]Monthly-Summaries-Range'!$C64</f>
        <v>2025Q1</v>
      </c>
      <c r="D68" s="117">
        <v>229</v>
      </c>
      <c r="E68" s="117">
        <v>282</v>
      </c>
      <c r="F68" s="117">
        <v>275.5777487502549</v>
      </c>
      <c r="G68" s="117">
        <v>292.1124136752702</v>
      </c>
      <c r="H68" s="117">
        <v>228</v>
      </c>
      <c r="I68" s="117">
        <v>287</v>
      </c>
      <c r="J68" s="117">
        <v>289</v>
      </c>
      <c r="K68" s="117">
        <v>320</v>
      </c>
      <c r="L68" s="118">
        <v>273</v>
      </c>
      <c r="M68" s="118">
        <v>273</v>
      </c>
      <c r="N68" s="118">
        <v>283</v>
      </c>
      <c r="O68" s="118">
        <v>283</v>
      </c>
      <c r="P68" s="117">
        <v>300</v>
      </c>
      <c r="Q68" s="117">
        <v>319</v>
      </c>
      <c r="R68" s="117">
        <v>326</v>
      </c>
      <c r="S68" s="117">
        <v>342</v>
      </c>
      <c r="T68" s="117">
        <v>559</v>
      </c>
      <c r="U68" s="117">
        <v>611</v>
      </c>
    </row>
    <row r="69" spans="1:21" s="39" customFormat="1" ht="12" customHeight="1" x14ac:dyDescent="0.2">
      <c r="A69" s="63"/>
      <c r="B69" s="116" t="str">
        <f>'[6]Monthly-Summaries-Range'!$B65</f>
        <v>2025M02</v>
      </c>
      <c r="C69" s="116" t="str">
        <f>'[6]Monthly-Summaries-Range'!$C65</f>
        <v>2025Q1</v>
      </c>
      <c r="D69" s="117">
        <v>231</v>
      </c>
      <c r="E69" s="117">
        <v>288</v>
      </c>
      <c r="F69" s="117">
        <v>325.18174352530076</v>
      </c>
      <c r="G69" s="117">
        <v>329.59098750530484</v>
      </c>
      <c r="H69" s="117">
        <v>224</v>
      </c>
      <c r="I69" s="117">
        <v>305</v>
      </c>
      <c r="J69" s="117">
        <v>290</v>
      </c>
      <c r="K69" s="117">
        <v>320</v>
      </c>
      <c r="L69" s="118">
        <v>273</v>
      </c>
      <c r="M69" s="118">
        <v>273</v>
      </c>
      <c r="N69" s="118">
        <v>283</v>
      </c>
      <c r="O69" s="118">
        <v>283</v>
      </c>
      <c r="P69" s="117">
        <v>301</v>
      </c>
      <c r="Q69" s="117">
        <v>334</v>
      </c>
      <c r="R69" s="117">
        <v>329</v>
      </c>
      <c r="S69" s="117">
        <v>356</v>
      </c>
      <c r="T69" s="117">
        <v>565</v>
      </c>
      <c r="U69" s="117">
        <v>617</v>
      </c>
    </row>
    <row r="70" spans="1:21" s="39" customFormat="1" ht="12" customHeight="1" x14ac:dyDescent="0.2">
      <c r="A70" s="63"/>
      <c r="B70" s="116" t="str">
        <f>'[6]Monthly-Summaries-Range'!$B66</f>
        <v>2025M03</v>
      </c>
      <c r="C70" s="116" t="str">
        <f>'[6]Monthly-Summaries-Range'!$C66</f>
        <v>2025Q1</v>
      </c>
      <c r="D70" s="117">
        <v>241</v>
      </c>
      <c r="E70" s="117">
        <v>279</v>
      </c>
      <c r="F70" s="117">
        <v>325.18174352530076</v>
      </c>
      <c r="G70" s="117">
        <v>341.71640845031607</v>
      </c>
      <c r="H70" s="117">
        <v>225</v>
      </c>
      <c r="I70" s="117">
        <v>287</v>
      </c>
      <c r="J70" s="117">
        <v>295</v>
      </c>
      <c r="K70" s="117">
        <v>330</v>
      </c>
      <c r="L70" s="118">
        <v>273</v>
      </c>
      <c r="M70" s="118">
        <v>273</v>
      </c>
      <c r="N70" s="118">
        <v>283</v>
      </c>
      <c r="O70" s="118">
        <v>283</v>
      </c>
      <c r="P70" s="117">
        <v>320</v>
      </c>
      <c r="Q70" s="117">
        <v>349</v>
      </c>
      <c r="R70" s="117">
        <v>336</v>
      </c>
      <c r="S70" s="117">
        <v>377</v>
      </c>
      <c r="T70" s="117">
        <v>577</v>
      </c>
      <c r="U70" s="117">
        <v>644</v>
      </c>
    </row>
    <row r="71" spans="1:21" s="296" customFormat="1" ht="12" customHeight="1" x14ac:dyDescent="0.2">
      <c r="A71" s="116"/>
      <c r="B71" s="116" t="str">
        <f>'[6]Monthly-Summaries-Range'!$B67</f>
        <v>2025M04</v>
      </c>
      <c r="C71" s="116" t="str">
        <f>'[6]Monthly-Summaries-Range'!$C67</f>
        <v>2025Q2</v>
      </c>
      <c r="D71" s="117">
        <v>257</v>
      </c>
      <c r="E71" s="117">
        <v>311</v>
      </c>
      <c r="F71" s="117">
        <v>347.22796342532121</v>
      </c>
      <c r="G71" s="117">
        <v>352.73951840032629</v>
      </c>
      <c r="H71" s="117">
        <v>252</v>
      </c>
      <c r="I71" s="117">
        <v>320</v>
      </c>
      <c r="J71" s="117">
        <v>295</v>
      </c>
      <c r="K71" s="117">
        <v>360</v>
      </c>
      <c r="L71" s="118">
        <v>273</v>
      </c>
      <c r="M71" s="118">
        <v>273</v>
      </c>
      <c r="N71" s="118">
        <v>283</v>
      </c>
      <c r="O71" s="118">
        <v>283</v>
      </c>
      <c r="P71" s="117">
        <v>340</v>
      </c>
      <c r="Q71" s="117">
        <v>379</v>
      </c>
      <c r="R71" s="117">
        <v>368</v>
      </c>
      <c r="S71" s="117">
        <v>409</v>
      </c>
      <c r="T71" s="117">
        <v>638</v>
      </c>
      <c r="U71" s="117">
        <v>702</v>
      </c>
    </row>
    <row r="72" spans="1:21" s="296" customFormat="1" ht="12" customHeight="1" x14ac:dyDescent="0.2">
      <c r="A72" s="116"/>
      <c r="B72" s="116" t="str">
        <f>'[6]Monthly-Summaries-Range'!$B68</f>
        <v>2025M05</v>
      </c>
      <c r="C72" s="116" t="str">
        <f>'[6]Monthly-Summaries-Range'!$C68</f>
        <v>2025Q2</v>
      </c>
      <c r="D72" s="117">
        <v>278</v>
      </c>
      <c r="E72" s="117">
        <v>312</v>
      </c>
      <c r="F72" s="117">
        <v>347.22796342532121</v>
      </c>
      <c r="G72" s="117">
        <v>352.73951840032629</v>
      </c>
      <c r="H72" s="117">
        <v>281</v>
      </c>
      <c r="I72" s="117">
        <v>320</v>
      </c>
      <c r="J72" s="117">
        <v>339</v>
      </c>
      <c r="K72" s="117">
        <v>370</v>
      </c>
      <c r="L72" s="118">
        <v>273</v>
      </c>
      <c r="M72" s="118">
        <v>273</v>
      </c>
      <c r="N72" s="118">
        <v>283</v>
      </c>
      <c r="O72" s="118">
        <v>283</v>
      </c>
      <c r="P72" s="117">
        <v>361</v>
      </c>
      <c r="Q72" s="117">
        <v>370</v>
      </c>
      <c r="R72" s="117">
        <v>402</v>
      </c>
      <c r="S72" s="117">
        <v>408</v>
      </c>
      <c r="T72" s="117">
        <v>659</v>
      </c>
      <c r="U72" s="117">
        <v>669</v>
      </c>
    </row>
    <row r="73" spans="1:21" s="39" customFormat="1" ht="12" customHeight="1" x14ac:dyDescent="0.2">
      <c r="A73" s="63"/>
      <c r="B73" s="111" t="str">
        <f>'[6]Monthly-Summaries-Range'!$B69</f>
        <v>2025M06</v>
      </c>
      <c r="C73" s="111" t="str">
        <f>'[6]Monthly-Summaries-Range'!$C69</f>
        <v>2025Q2</v>
      </c>
      <c r="D73" s="110">
        <v>280.6455559369241</v>
      </c>
      <c r="E73" s="110">
        <v>314.55346950904874</v>
      </c>
      <c r="F73" s="110">
        <v>347.07771490981969</v>
      </c>
      <c r="G73" s="110">
        <v>361.81927741625907</v>
      </c>
      <c r="H73" s="110">
        <v>281.47224582463008</v>
      </c>
      <c r="I73" s="110">
        <v>308.33183189487067</v>
      </c>
      <c r="J73" s="110">
        <v>348.82887161296844</v>
      </c>
      <c r="K73" s="110">
        <v>381.89386884438562</v>
      </c>
      <c r="L73" s="115">
        <v>272.25</v>
      </c>
      <c r="M73" s="115">
        <v>272.25</v>
      </c>
      <c r="N73" s="115">
        <v>285.5</v>
      </c>
      <c r="O73" s="115">
        <v>285.5</v>
      </c>
      <c r="P73" s="110">
        <v>350.06855634354099</v>
      </c>
      <c r="Q73" s="110">
        <v>378.90416738034207</v>
      </c>
      <c r="R73" s="110">
        <v>402</v>
      </c>
      <c r="S73" s="110">
        <v>438.29991097049975</v>
      </c>
      <c r="T73" s="110">
        <v>651.47163249030325</v>
      </c>
      <c r="U73" s="110">
        <v>706.39697573480873</v>
      </c>
    </row>
    <row r="74" spans="1:21" s="39" customFormat="1" ht="12" customHeight="1" x14ac:dyDescent="0.2">
      <c r="A74" s="63"/>
      <c r="B74" s="111" t="str">
        <f>'[6]Monthly-Summaries-Range'!$B70</f>
        <v>2025M07</v>
      </c>
      <c r="C74" s="111" t="str">
        <f>'[6]Monthly-Summaries-Range'!$C70</f>
        <v>2025Q3</v>
      </c>
      <c r="D74" s="110">
        <v>264.36149006155546</v>
      </c>
      <c r="E74" s="110">
        <v>296.27218822810477</v>
      </c>
      <c r="F74" s="110">
        <v>343.09800530402981</v>
      </c>
      <c r="G74" s="110">
        <v>357.67053610549078</v>
      </c>
      <c r="H74" s="110">
        <v>274.81355138621058</v>
      </c>
      <c r="I74" s="110">
        <v>301.01736167713574</v>
      </c>
      <c r="J74" s="110">
        <v>335.41668923898226</v>
      </c>
      <c r="K74" s="110">
        <v>366.20406476623191</v>
      </c>
      <c r="L74" s="115">
        <v>272.25</v>
      </c>
      <c r="M74" s="115">
        <v>272.25</v>
      </c>
      <c r="N74" s="115">
        <v>285.5</v>
      </c>
      <c r="O74" s="115">
        <v>285.5</v>
      </c>
      <c r="P74" s="110">
        <v>335.59362116343721</v>
      </c>
      <c r="Q74" s="110">
        <v>363.23691260148303</v>
      </c>
      <c r="R74" s="110">
        <v>377.0247627836842</v>
      </c>
      <c r="S74" s="110">
        <v>411.06945264120043</v>
      </c>
      <c r="T74" s="110">
        <v>609.31324255873972</v>
      </c>
      <c r="U74" s="110">
        <v>660.45952714543341</v>
      </c>
    </row>
    <row r="75" spans="1:21" s="39" customFormat="1" ht="12" customHeight="1" x14ac:dyDescent="0.2">
      <c r="A75" s="63"/>
      <c r="B75" s="111" t="str">
        <f>'[6]Monthly-Summaries-Range'!$B71</f>
        <v>2025M08</v>
      </c>
      <c r="C75" s="111" t="str">
        <f>'[6]Monthly-Summaries-Range'!$C71</f>
        <v>2025Q3</v>
      </c>
      <c r="D75" s="110">
        <v>249.3422633154897</v>
      </c>
      <c r="E75" s="110">
        <v>279.45045095040723</v>
      </c>
      <c r="F75" s="110">
        <v>342.35306887197561</v>
      </c>
      <c r="G75" s="110">
        <v>356.89395970778997</v>
      </c>
      <c r="H75" s="110">
        <v>268.93381599019278</v>
      </c>
      <c r="I75" s="110">
        <v>294.57368167655676</v>
      </c>
      <c r="J75" s="110">
        <v>325.81679458877102</v>
      </c>
      <c r="K75" s="110">
        <v>354.58727981007473</v>
      </c>
      <c r="L75" s="115">
        <v>272.25</v>
      </c>
      <c r="M75" s="115">
        <v>272.25</v>
      </c>
      <c r="N75" s="115">
        <v>285.5</v>
      </c>
      <c r="O75" s="115">
        <v>285.5</v>
      </c>
      <c r="P75" s="110">
        <v>323.14567500001789</v>
      </c>
      <c r="Q75" s="110">
        <v>349.76361261158877</v>
      </c>
      <c r="R75" s="110">
        <v>365.69443972030757</v>
      </c>
      <c r="S75" s="110">
        <v>398.71602082541688</v>
      </c>
      <c r="T75" s="110">
        <v>592.29138304749222</v>
      </c>
      <c r="U75" s="110">
        <v>641.9006228958508</v>
      </c>
    </row>
    <row r="76" spans="1:21" s="39" customFormat="1" ht="12" customHeight="1" x14ac:dyDescent="0.2">
      <c r="A76" s="63"/>
      <c r="B76" s="111" t="str">
        <f>'[6]Monthly-Summaries-Range'!$B72</f>
        <v>2025M09</v>
      </c>
      <c r="C76" s="111" t="str">
        <f>'[6]Monthly-Summaries-Range'!$C72</f>
        <v>2025Q3</v>
      </c>
      <c r="D76" s="110">
        <v>229.07195771471305</v>
      </c>
      <c r="E76" s="110">
        <v>257.33221002667511</v>
      </c>
      <c r="F76" s="110">
        <v>332.25496538804367</v>
      </c>
      <c r="G76" s="110">
        <v>346.36695567130147</v>
      </c>
      <c r="H76" s="110">
        <v>255.9147729104422</v>
      </c>
      <c r="I76" s="110">
        <v>280.55478223416458</v>
      </c>
      <c r="J76" s="110">
        <v>315.26173759940514</v>
      </c>
      <c r="K76" s="110">
        <v>341.8140500395441</v>
      </c>
      <c r="L76" s="115">
        <v>272.25</v>
      </c>
      <c r="M76" s="115">
        <v>272.25</v>
      </c>
      <c r="N76" s="115">
        <v>285.5</v>
      </c>
      <c r="O76" s="115">
        <v>285.5</v>
      </c>
      <c r="P76" s="110">
        <v>301.0758509913299</v>
      </c>
      <c r="Q76" s="110">
        <v>325.87586794355241</v>
      </c>
      <c r="R76" s="110">
        <v>361.44630691966074</v>
      </c>
      <c r="S76" s="110">
        <v>394.08428891418708</v>
      </c>
      <c r="T76" s="110">
        <v>585.90929497169259</v>
      </c>
      <c r="U76" s="110">
        <v>634.94224320572914</v>
      </c>
    </row>
    <row r="77" spans="1:21" s="39" customFormat="1" ht="12" customHeight="1" x14ac:dyDescent="0.2">
      <c r="A77" s="63"/>
      <c r="B77" s="111" t="str">
        <f>'[6]Monthly-Summaries-Range'!$B73</f>
        <v>2025M10</v>
      </c>
      <c r="C77" s="111" t="str">
        <f>'[6]Monthly-Summaries-Range'!$C73</f>
        <v>2025Q4</v>
      </c>
      <c r="D77" s="110">
        <v>225.39751653484743</v>
      </c>
      <c r="E77" s="110">
        <v>253.84793784315946</v>
      </c>
      <c r="F77" s="110">
        <v>331.0183614696013</v>
      </c>
      <c r="G77" s="110">
        <v>345.07782900888469</v>
      </c>
      <c r="H77" s="110">
        <v>245.73507281609747</v>
      </c>
      <c r="I77" s="110">
        <v>269.66331119281375</v>
      </c>
      <c r="J77" s="110">
        <v>281.88664286765476</v>
      </c>
      <c r="K77" s="110">
        <v>305.62800225721224</v>
      </c>
      <c r="L77" s="115">
        <v>272.25</v>
      </c>
      <c r="M77" s="115">
        <v>272.25</v>
      </c>
      <c r="N77" s="115">
        <v>285.5</v>
      </c>
      <c r="O77" s="115">
        <v>285.5</v>
      </c>
      <c r="P77" s="110">
        <v>300.1733798599526</v>
      </c>
      <c r="Q77" s="110">
        <v>324.89905906876811</v>
      </c>
      <c r="R77" s="110">
        <v>361.44630691966074</v>
      </c>
      <c r="S77" s="110">
        <v>394.08428891418708</v>
      </c>
      <c r="T77" s="110">
        <v>591.53732531996957</v>
      </c>
      <c r="U77" s="110">
        <v>641.04126611735171</v>
      </c>
    </row>
    <row r="78" spans="1:21" s="39" customFormat="1" ht="12" customHeight="1" x14ac:dyDescent="0.2">
      <c r="A78" s="63"/>
      <c r="B78" s="111" t="str">
        <f>'[6]Monthly-Summaries-Range'!$B74</f>
        <v>2025M11</v>
      </c>
      <c r="C78" s="111" t="str">
        <f>'[6]Monthly-Summaries-Range'!$C74</f>
        <v>2025Q4</v>
      </c>
      <c r="D78" s="110">
        <v>228.61935060646366</v>
      </c>
      <c r="E78" s="110">
        <v>255.53494258371941</v>
      </c>
      <c r="F78" s="110">
        <v>330.59395142573095</v>
      </c>
      <c r="G78" s="110">
        <v>344.63539283737407</v>
      </c>
      <c r="H78" s="110">
        <v>246.78541877964011</v>
      </c>
      <c r="I78" s="110">
        <v>270.01825744700028</v>
      </c>
      <c r="J78" s="110">
        <v>281.89073861081425</v>
      </c>
      <c r="K78" s="110">
        <v>305.63244295644813</v>
      </c>
      <c r="L78" s="115">
        <v>272.25</v>
      </c>
      <c r="M78" s="115">
        <v>272.25</v>
      </c>
      <c r="N78" s="115">
        <v>285.5</v>
      </c>
      <c r="O78" s="115">
        <v>285.5</v>
      </c>
      <c r="P78" s="110">
        <v>299.60105314670903</v>
      </c>
      <c r="Q78" s="110">
        <v>324.27958904547853</v>
      </c>
      <c r="R78" s="110">
        <v>361.91462136366977</v>
      </c>
      <c r="S78" s="110">
        <v>394.59489134979748</v>
      </c>
      <c r="T78" s="110">
        <v>592.24764529363313</v>
      </c>
      <c r="U78" s="110">
        <v>641.81572676714597</v>
      </c>
    </row>
    <row r="79" spans="1:21" s="39" customFormat="1" ht="12" customHeight="1" x14ac:dyDescent="0.2">
      <c r="A79" s="63"/>
      <c r="B79" s="111" t="str">
        <f>'[6]Monthly-Summaries-Range'!$B75</f>
        <v>2025M12</v>
      </c>
      <c r="C79" s="111" t="str">
        <f>'[6]Monthly-Summaries-Range'!$C75</f>
        <v>2025Q4</v>
      </c>
      <c r="D79" s="110">
        <v>226.47870705001756</v>
      </c>
      <c r="E79" s="110">
        <v>253.52253460971028</v>
      </c>
      <c r="F79" s="110">
        <v>336.12980477038667</v>
      </c>
      <c r="G79" s="110">
        <v>350.4063725661249</v>
      </c>
      <c r="H79" s="110">
        <v>238.57799235724033</v>
      </c>
      <c r="I79" s="110">
        <v>261.18987017852709</v>
      </c>
      <c r="J79" s="110">
        <v>281.89073861081425</v>
      </c>
      <c r="K79" s="110">
        <v>305.63244295644813</v>
      </c>
      <c r="L79" s="115">
        <v>272.25</v>
      </c>
      <c r="M79" s="115">
        <v>272.25</v>
      </c>
      <c r="N79" s="115">
        <v>285.5</v>
      </c>
      <c r="O79" s="115">
        <v>285.5</v>
      </c>
      <c r="P79" s="110">
        <v>300.78422928521843</v>
      </c>
      <c r="Q79" s="110">
        <v>325.56022497093488</v>
      </c>
      <c r="R79" s="110">
        <v>360.24021055848175</v>
      </c>
      <c r="S79" s="110">
        <v>392.76928411884734</v>
      </c>
      <c r="T79" s="110">
        <v>589.70796825770526</v>
      </c>
      <c r="U79" s="110">
        <v>639.04672124788988</v>
      </c>
    </row>
    <row r="80" spans="1:21" s="39" customFormat="1" ht="12" customHeight="1" x14ac:dyDescent="0.2">
      <c r="A80" s="63"/>
      <c r="B80" s="111" t="str">
        <f>'[6]Monthly-Summaries-Range'!$B76</f>
        <v>2026M01</v>
      </c>
      <c r="C80" s="111" t="str">
        <f>'[6]Monthly-Summaries-Range'!$C76</f>
        <v>2026Q1</v>
      </c>
      <c r="D80" s="110">
        <v>231.06472669508221</v>
      </c>
      <c r="E80" s="110">
        <v>257.2514418661886</v>
      </c>
      <c r="F80" s="110">
        <v>337.49050876156025</v>
      </c>
      <c r="G80" s="110">
        <v>351.82487025040217</v>
      </c>
      <c r="H80" s="110">
        <v>243.26068581330344</v>
      </c>
      <c r="I80" s="110">
        <v>265.97069243666488</v>
      </c>
      <c r="J80" s="110">
        <v>274.54726949007181</v>
      </c>
      <c r="K80" s="110">
        <v>297.6704842975422</v>
      </c>
      <c r="L80" s="115">
        <v>265</v>
      </c>
      <c r="M80" s="115">
        <v>265</v>
      </c>
      <c r="N80" s="115">
        <v>275</v>
      </c>
      <c r="O80" s="115">
        <v>275</v>
      </c>
      <c r="P80" s="110">
        <v>303.14323538520466</v>
      </c>
      <c r="Q80" s="110">
        <v>328.11354553047488</v>
      </c>
      <c r="R80" s="110">
        <v>360.91728229947563</v>
      </c>
      <c r="S80" s="110">
        <v>393.50749427754943</v>
      </c>
      <c r="T80" s="110">
        <v>578.66541146324357</v>
      </c>
      <c r="U80" s="110">
        <v>627.08694476441462</v>
      </c>
    </row>
    <row r="81" spans="1:21" s="39" customFormat="1" ht="12" customHeight="1" x14ac:dyDescent="0.2">
      <c r="A81" s="63"/>
      <c r="B81" s="111" t="str">
        <f>'[6]Monthly-Summaries-Range'!$B77</f>
        <v>2026M02</v>
      </c>
      <c r="C81" s="111" t="str">
        <f>'[6]Monthly-Summaries-Range'!$C77</f>
        <v>2026Q1</v>
      </c>
      <c r="D81" s="110">
        <v>234.92692911234323</v>
      </c>
      <c r="E81" s="110">
        <v>261.16159445535311</v>
      </c>
      <c r="F81" s="110">
        <v>337.49050876156025</v>
      </c>
      <c r="G81" s="110">
        <v>351.82487025040217</v>
      </c>
      <c r="H81" s="110">
        <v>245.25053967884975</v>
      </c>
      <c r="I81" s="110">
        <v>267.99442686487345</v>
      </c>
      <c r="J81" s="110">
        <v>274.54726949007181</v>
      </c>
      <c r="K81" s="110">
        <v>297.6704842975422</v>
      </c>
      <c r="L81" s="115">
        <v>265</v>
      </c>
      <c r="M81" s="115">
        <v>265</v>
      </c>
      <c r="N81" s="115">
        <v>275</v>
      </c>
      <c r="O81" s="115">
        <v>275</v>
      </c>
      <c r="P81" s="110">
        <v>303.95772055471025</v>
      </c>
      <c r="Q81" s="110">
        <v>328.9951209230739</v>
      </c>
      <c r="R81" s="110">
        <v>360.91728229947563</v>
      </c>
      <c r="S81" s="110">
        <v>393.50749427754943</v>
      </c>
      <c r="T81" s="110">
        <v>578.66541146324357</v>
      </c>
      <c r="U81" s="110">
        <v>627.08694476441462</v>
      </c>
    </row>
    <row r="82" spans="1:21" s="39" customFormat="1" ht="12" customHeight="1" x14ac:dyDescent="0.2">
      <c r="A82" s="63"/>
      <c r="B82" s="111" t="str">
        <f>'[6]Monthly-Summaries-Range'!$B78</f>
        <v>2026M03</v>
      </c>
      <c r="C82" s="111" t="str">
        <f>'[6]Monthly-Summaries-Range'!$C78</f>
        <v>2026Q1</v>
      </c>
      <c r="D82" s="110">
        <v>234.24272911455046</v>
      </c>
      <c r="E82" s="110">
        <v>262.48614751148432</v>
      </c>
      <c r="F82" s="110">
        <v>345.86553918026692</v>
      </c>
      <c r="G82" s="110">
        <v>360.55561649039913</v>
      </c>
      <c r="H82" s="110">
        <v>239.09825128909554</v>
      </c>
      <c r="I82" s="110">
        <v>262.07578914966263</v>
      </c>
      <c r="J82" s="110">
        <v>274.55121895668981</v>
      </c>
      <c r="K82" s="110">
        <v>297.67476640037677</v>
      </c>
      <c r="L82" s="115">
        <v>265</v>
      </c>
      <c r="M82" s="115">
        <v>265</v>
      </c>
      <c r="N82" s="115">
        <v>275</v>
      </c>
      <c r="O82" s="115">
        <v>275</v>
      </c>
      <c r="P82" s="110">
        <v>309.57465824130895</v>
      </c>
      <c r="Q82" s="110">
        <v>335.07473321272886</v>
      </c>
      <c r="R82" s="110">
        <v>371.6672112224054</v>
      </c>
      <c r="S82" s="110">
        <v>405.22812335680146</v>
      </c>
      <c r="T82" s="110">
        <v>594.6373247995873</v>
      </c>
      <c r="U82" s="110">
        <v>644.50109449911099</v>
      </c>
    </row>
    <row r="83" spans="1:21" s="39" customFormat="1" ht="12" customHeight="1" x14ac:dyDescent="0.2">
      <c r="A83" s="63"/>
      <c r="B83" s="111" t="str">
        <f>'[6]Monthly-Summaries-Range'!$B79</f>
        <v>2026M04</v>
      </c>
      <c r="C83" s="111" t="str">
        <f>'[6]Monthly-Summaries-Range'!$C79</f>
        <v>2026Q2</v>
      </c>
      <c r="D83" s="110">
        <v>233.27734662679924</v>
      </c>
      <c r="E83" s="110">
        <v>260.84600895766175</v>
      </c>
      <c r="F83" s="110">
        <v>340.73613296316807</v>
      </c>
      <c r="G83" s="110">
        <v>355.20834707113551</v>
      </c>
      <c r="H83" s="110">
        <v>242.98001809869839</v>
      </c>
      <c r="I83" s="110">
        <v>266.10922287583685</v>
      </c>
      <c r="J83" s="110">
        <v>280.24275630901843</v>
      </c>
      <c r="K83" s="110">
        <v>303.71520960148479</v>
      </c>
      <c r="L83" s="115">
        <v>265</v>
      </c>
      <c r="M83" s="115">
        <v>265</v>
      </c>
      <c r="N83" s="115">
        <v>275</v>
      </c>
      <c r="O83" s="115">
        <v>275</v>
      </c>
      <c r="P83" s="110">
        <v>309.57465824130895</v>
      </c>
      <c r="Q83" s="110">
        <v>335.07473321272886</v>
      </c>
      <c r="R83" s="110">
        <v>371.6672112224054</v>
      </c>
      <c r="S83" s="110">
        <v>405.22812335680146</v>
      </c>
      <c r="T83" s="110">
        <v>566.675878825116</v>
      </c>
      <c r="U83" s="110">
        <v>614.19491999114814</v>
      </c>
    </row>
    <row r="84" spans="1:21" s="39" customFormat="1" ht="12" customHeight="1" x14ac:dyDescent="0.2">
      <c r="A84" s="63"/>
      <c r="B84" s="111" t="str">
        <f>'[6]Monthly-Summaries-Range'!$B80</f>
        <v>2026M05</v>
      </c>
      <c r="C84" s="111" t="str">
        <f>'[6]Monthly-Summaries-Range'!$C80</f>
        <v>2026Q2</v>
      </c>
      <c r="D84" s="110">
        <v>231.61541048967081</v>
      </c>
      <c r="E84" s="110">
        <v>258.88172573942393</v>
      </c>
      <c r="F84" s="110">
        <v>339.28662864035573</v>
      </c>
      <c r="G84" s="110">
        <v>353.6972774052885</v>
      </c>
      <c r="H84" s="110">
        <v>245.55125479766346</v>
      </c>
      <c r="I84" s="110">
        <v>268.88287301335458</v>
      </c>
      <c r="J84" s="110">
        <v>279.20079005080606</v>
      </c>
      <c r="K84" s="110">
        <v>302.45372379470587</v>
      </c>
      <c r="L84" s="115">
        <v>265</v>
      </c>
      <c r="M84" s="115">
        <v>265</v>
      </c>
      <c r="N84" s="115">
        <v>275</v>
      </c>
      <c r="O84" s="115">
        <v>275</v>
      </c>
      <c r="P84" s="110">
        <v>310.77870430466464</v>
      </c>
      <c r="Q84" s="110">
        <v>336.37795814640623</v>
      </c>
      <c r="R84" s="110">
        <v>377.67408050697367</v>
      </c>
      <c r="S84" s="110">
        <v>411.7774026419699</v>
      </c>
      <c r="T84" s="110">
        <v>575.18103111863275</v>
      </c>
      <c r="U84" s="110">
        <v>623.46807295890676</v>
      </c>
    </row>
    <row r="85" spans="1:21" s="39" customFormat="1" ht="12" customHeight="1" x14ac:dyDescent="0.2">
      <c r="A85" s="63"/>
      <c r="B85" s="111" t="str">
        <f>'[6]Monthly-Summaries-Range'!$B81</f>
        <v>2026M06</v>
      </c>
      <c r="C85" s="111" t="str">
        <f>'[6]Monthly-Summaries-Range'!$C81</f>
        <v>2026Q2</v>
      </c>
      <c r="D85" s="110">
        <v>228.30693819769542</v>
      </c>
      <c r="E85" s="110">
        <v>255.50111621577582</v>
      </c>
      <c r="F85" s="110">
        <v>331.1529722300956</v>
      </c>
      <c r="G85" s="110">
        <v>345.21815714290841</v>
      </c>
      <c r="H85" s="110">
        <v>245.78572618690052</v>
      </c>
      <c r="I85" s="110">
        <v>269.26934191539743</v>
      </c>
      <c r="J85" s="110">
        <v>278.14354669664527</v>
      </c>
      <c r="K85" s="110">
        <v>301.17435884966022</v>
      </c>
      <c r="L85" s="115">
        <v>265</v>
      </c>
      <c r="M85" s="115">
        <v>265</v>
      </c>
      <c r="N85" s="115">
        <v>275</v>
      </c>
      <c r="O85" s="115">
        <v>275</v>
      </c>
      <c r="P85" s="110">
        <v>310.77870430466464</v>
      </c>
      <c r="Q85" s="110">
        <v>336.37795814640623</v>
      </c>
      <c r="R85" s="110">
        <v>377.67408050697367</v>
      </c>
      <c r="S85" s="110">
        <v>411.7774026419699</v>
      </c>
      <c r="T85" s="110">
        <v>575.18103111863275</v>
      </c>
      <c r="U85" s="110">
        <v>623.46807295890676</v>
      </c>
    </row>
    <row r="86" spans="1:21" s="39" customFormat="1" ht="12" customHeight="1" x14ac:dyDescent="0.2">
      <c r="A86" s="63"/>
      <c r="B86" s="111" t="str">
        <f>'[6]Monthly-Summaries-Range'!$B82</f>
        <v>2026M07</v>
      </c>
      <c r="C86" s="111" t="str">
        <f>'[6]Monthly-Summaries-Range'!$C82</f>
        <v>2026Q3</v>
      </c>
      <c r="D86" s="110">
        <v>227.9953188574782</v>
      </c>
      <c r="E86" s="110">
        <v>255.9170330218935</v>
      </c>
      <c r="F86" s="110">
        <v>333.79668153295006</v>
      </c>
      <c r="G86" s="110">
        <v>347.97415370669239</v>
      </c>
      <c r="H86" s="110">
        <v>242.61428731659095</v>
      </c>
      <c r="I86" s="110">
        <v>266.10583912191584</v>
      </c>
      <c r="J86" s="110">
        <v>274.83036906653052</v>
      </c>
      <c r="K86" s="110">
        <v>298.14328615905742</v>
      </c>
      <c r="L86" s="115">
        <v>265</v>
      </c>
      <c r="M86" s="115">
        <v>265</v>
      </c>
      <c r="N86" s="115">
        <v>275</v>
      </c>
      <c r="O86" s="115">
        <v>275</v>
      </c>
      <c r="P86" s="110">
        <v>310.96578224478753</v>
      </c>
      <c r="Q86" s="110">
        <v>336.58044594444755</v>
      </c>
      <c r="R86" s="110">
        <v>381.72701883780513</v>
      </c>
      <c r="S86" s="110">
        <v>416.19631435732401</v>
      </c>
      <c r="T86" s="110">
        <v>565.79285072279015</v>
      </c>
      <c r="U86" s="110">
        <v>613.32722083147939</v>
      </c>
    </row>
    <row r="87" spans="1:21" s="39" customFormat="1" ht="12" customHeight="1" x14ac:dyDescent="0.2">
      <c r="A87" s="63"/>
      <c r="B87" s="111" t="str">
        <f>'[6]Monthly-Summaries-Range'!$B83</f>
        <v>2026M08</v>
      </c>
      <c r="C87" s="111" t="str">
        <f>'[6]Monthly-Summaries-Range'!$C83</f>
        <v>2026Q3</v>
      </c>
      <c r="D87" s="110">
        <v>229.39814649202719</v>
      </c>
      <c r="E87" s="110">
        <v>257.44538921226348</v>
      </c>
      <c r="F87" s="110">
        <v>332.57522250618001</v>
      </c>
      <c r="G87" s="110">
        <v>346.70081519063598</v>
      </c>
      <c r="H87" s="110">
        <v>242.45538502379762</v>
      </c>
      <c r="I87" s="110">
        <v>265.91260437125715</v>
      </c>
      <c r="J87" s="110">
        <v>279.0176789023144</v>
      </c>
      <c r="K87" s="110">
        <v>303.21032904645347</v>
      </c>
      <c r="L87" s="115">
        <v>265</v>
      </c>
      <c r="M87" s="115">
        <v>265</v>
      </c>
      <c r="N87" s="115">
        <v>275</v>
      </c>
      <c r="O87" s="115">
        <v>275</v>
      </c>
      <c r="P87" s="110">
        <v>310.15645975005378</v>
      </c>
      <c r="Q87" s="110">
        <v>335.70445848298488</v>
      </c>
      <c r="R87" s="110">
        <v>381.35770697908123</v>
      </c>
      <c r="S87" s="110">
        <v>415.79365427075925</v>
      </c>
      <c r="T87" s="110">
        <v>565.28355668838867</v>
      </c>
      <c r="U87" s="110">
        <v>612.77193841870348</v>
      </c>
    </row>
    <row r="88" spans="1:21" s="39" customFormat="1" ht="12" customHeight="1" x14ac:dyDescent="0.2">
      <c r="A88" s="63"/>
      <c r="B88" s="111" t="str">
        <f>'[6]Monthly-Summaries-Range'!$B84</f>
        <v>2026M09</v>
      </c>
      <c r="C88" s="111" t="str">
        <f>'[6]Monthly-Summaries-Range'!$C84</f>
        <v>2026Q3</v>
      </c>
      <c r="D88" s="110">
        <v>226.40385431423047</v>
      </c>
      <c r="E88" s="110">
        <v>254.55531753605226</v>
      </c>
      <c r="F88" s="110">
        <v>324.05083799205858</v>
      </c>
      <c r="G88" s="110">
        <v>337.81437128247802</v>
      </c>
      <c r="H88" s="110">
        <v>237.03225952963163</v>
      </c>
      <c r="I88" s="110">
        <v>260.15235753991647</v>
      </c>
      <c r="J88" s="110">
        <v>283.02870129463645</v>
      </c>
      <c r="K88" s="110">
        <v>308.06404737188433</v>
      </c>
      <c r="L88" s="115">
        <v>265</v>
      </c>
      <c r="M88" s="115">
        <v>265</v>
      </c>
      <c r="N88" s="115">
        <v>275</v>
      </c>
      <c r="O88" s="115">
        <v>275</v>
      </c>
      <c r="P88" s="110">
        <v>302.20946444025071</v>
      </c>
      <c r="Q88" s="110">
        <v>327.10285863497853</v>
      </c>
      <c r="R88" s="110">
        <v>382.27566791153077</v>
      </c>
      <c r="S88" s="110">
        <v>416.79450550202057</v>
      </c>
      <c r="T88" s="110">
        <v>566.5494570803379</v>
      </c>
      <c r="U88" s="110">
        <v>614.15214744628781</v>
      </c>
    </row>
    <row r="89" spans="1:21" s="39" customFormat="1" ht="12" customHeight="1" x14ac:dyDescent="0.2">
      <c r="A89" s="63"/>
      <c r="B89" s="111" t="str">
        <f>'[6]Monthly-Summaries-Range'!$B85</f>
        <v>2026M10</v>
      </c>
      <c r="C89" s="111" t="str">
        <f>'[6]Monthly-Summaries-Range'!$C85</f>
        <v>2026Q4</v>
      </c>
      <c r="D89" s="110">
        <v>223.61925071622832</v>
      </c>
      <c r="E89" s="110">
        <v>251.80873932680947</v>
      </c>
      <c r="F89" s="110">
        <v>324.05083799205858</v>
      </c>
      <c r="G89" s="110">
        <v>337.81437128247802</v>
      </c>
      <c r="H89" s="110">
        <v>232.18895389951697</v>
      </c>
      <c r="I89" s="110">
        <v>254.9907225862232</v>
      </c>
      <c r="J89" s="110">
        <v>254.46900969540184</v>
      </c>
      <c r="K89" s="110">
        <v>277.4771496187081</v>
      </c>
      <c r="L89" s="115">
        <v>265</v>
      </c>
      <c r="M89" s="115">
        <v>265</v>
      </c>
      <c r="N89" s="115">
        <v>275</v>
      </c>
      <c r="O89" s="115">
        <v>275</v>
      </c>
      <c r="P89" s="110">
        <v>301.7547455878194</v>
      </c>
      <c r="Q89" s="110">
        <v>326.61068398789723</v>
      </c>
      <c r="R89" s="110">
        <v>380.95189863856768</v>
      </c>
      <c r="S89" s="110">
        <v>415.35120213265435</v>
      </c>
      <c r="T89" s="110">
        <v>554.58229934033602</v>
      </c>
      <c r="U89" s="110">
        <v>601.16823213530608</v>
      </c>
    </row>
    <row r="90" spans="1:21" s="39" customFormat="1" ht="12" customHeight="1" x14ac:dyDescent="0.2">
      <c r="A90" s="63"/>
      <c r="B90" s="111" t="str">
        <f>'[6]Monthly-Summaries-Range'!$B86</f>
        <v>2026M11</v>
      </c>
      <c r="C90" s="111" t="str">
        <f>'[6]Monthly-Summaries-Range'!$C86</f>
        <v>2026Q4</v>
      </c>
      <c r="D90" s="110">
        <v>226.12371444743573</v>
      </c>
      <c r="E90" s="110">
        <v>252.85026868210431</v>
      </c>
      <c r="F90" s="110">
        <v>323.60556586014343</v>
      </c>
      <c r="G90" s="110">
        <v>337.35018693959961</v>
      </c>
      <c r="H90" s="110">
        <v>235.8338535631641</v>
      </c>
      <c r="I90" s="110">
        <v>258.28226627173285</v>
      </c>
      <c r="J90" s="110">
        <v>258.36316306899113</v>
      </c>
      <c r="K90" s="110">
        <v>282.18944532356619</v>
      </c>
      <c r="L90" s="115">
        <v>265</v>
      </c>
      <c r="M90" s="115">
        <v>265</v>
      </c>
      <c r="N90" s="115">
        <v>275</v>
      </c>
      <c r="O90" s="115">
        <v>275</v>
      </c>
      <c r="P90" s="110">
        <v>300.44030915522558</v>
      </c>
      <c r="Q90" s="110">
        <v>325.1879756839341</v>
      </c>
      <c r="R90" s="110">
        <v>378.864633358606</v>
      </c>
      <c r="S90" s="110">
        <v>413.07546037549258</v>
      </c>
      <c r="T90" s="110">
        <v>551.75557931461549</v>
      </c>
      <c r="U90" s="110">
        <v>598.08626413627178</v>
      </c>
    </row>
    <row r="91" spans="1:21" s="39" customFormat="1" ht="12" customHeight="1" x14ac:dyDescent="0.2">
      <c r="A91" s="63"/>
      <c r="B91" s="111" t="str">
        <f>'[6]Monthly-Summaries-Range'!$B87</f>
        <v>2026M12</v>
      </c>
      <c r="C91" s="111" t="str">
        <f>'[6]Monthly-Summaries-Range'!$C87</f>
        <v>2026Q4</v>
      </c>
      <c r="D91" s="110">
        <v>223.58854057236135</v>
      </c>
      <c r="E91" s="110">
        <v>250.21839894928027</v>
      </c>
      <c r="F91" s="110">
        <v>326.03596107750798</v>
      </c>
      <c r="G91" s="110">
        <v>339.88380924839942</v>
      </c>
      <c r="H91" s="110">
        <v>231.47032691472552</v>
      </c>
      <c r="I91" s="110">
        <v>253.58297777040096</v>
      </c>
      <c r="J91" s="110">
        <v>262.05941772537506</v>
      </c>
      <c r="K91" s="110">
        <v>286.66226477116942</v>
      </c>
      <c r="L91" s="115">
        <v>265</v>
      </c>
      <c r="M91" s="115">
        <v>265</v>
      </c>
      <c r="N91" s="115">
        <v>275</v>
      </c>
      <c r="O91" s="115">
        <v>275</v>
      </c>
      <c r="P91" s="110">
        <v>299.52197261638429</v>
      </c>
      <c r="Q91" s="110">
        <v>324.19399454704183</v>
      </c>
      <c r="R91" s="110">
        <v>383.44415803273557</v>
      </c>
      <c r="S91" s="110">
        <v>418.06850827837371</v>
      </c>
      <c r="T91" s="110">
        <v>557.95749060443518</v>
      </c>
      <c r="U91" s="110">
        <v>604.84819738546298</v>
      </c>
    </row>
    <row r="92" spans="1:21" s="39" customFormat="1" ht="12" customHeight="1" x14ac:dyDescent="0.2">
      <c r="A92" s="63"/>
      <c r="B92" s="111" t="str">
        <f>'[6]Monthly-Summaries-Range'!$B88</f>
        <v>2027M01</v>
      </c>
      <c r="C92" s="111" t="str">
        <f>'[6]Monthly-Summaries-Range'!$C88</f>
        <v>2027Q1</v>
      </c>
      <c r="D92" s="110">
        <v>242.6075984879825</v>
      </c>
      <c r="E92" s="110">
        <v>269.6503269686425</v>
      </c>
      <c r="F92" s="110">
        <v>327.06202294670379</v>
      </c>
      <c r="G92" s="110">
        <v>340.95345142981483</v>
      </c>
      <c r="H92" s="110">
        <v>234.69100341749726</v>
      </c>
      <c r="I92" s="110">
        <v>256.56403748087257</v>
      </c>
      <c r="J92" s="110">
        <v>266.81106336101237</v>
      </c>
      <c r="K92" s="110">
        <v>291.45679400350963</v>
      </c>
      <c r="L92" s="115">
        <v>260</v>
      </c>
      <c r="M92" s="115">
        <v>260</v>
      </c>
      <c r="N92" s="115">
        <v>270</v>
      </c>
      <c r="O92" s="115">
        <v>270</v>
      </c>
      <c r="P92" s="110">
        <v>297.28217593041046</v>
      </c>
      <c r="Q92" s="110">
        <v>321.76970283897043</v>
      </c>
      <c r="R92" s="110">
        <v>383.05352169641736</v>
      </c>
      <c r="S92" s="110">
        <v>417.64259815043812</v>
      </c>
      <c r="T92" s="110">
        <v>559.6531053914365</v>
      </c>
      <c r="U92" s="110">
        <v>606.68298746167306</v>
      </c>
    </row>
    <row r="93" spans="1:21" s="39" customFormat="1" ht="12" customHeight="1" x14ac:dyDescent="0.2">
      <c r="A93" s="63"/>
      <c r="B93" s="111" t="str">
        <f>'[6]Monthly-Summaries-Range'!$B89</f>
        <v>2027M02</v>
      </c>
      <c r="C93" s="111" t="str">
        <f>'[6]Monthly-Summaries-Range'!$C89</f>
        <v>2027Q1</v>
      </c>
      <c r="D93" s="110">
        <v>242.11615163177461</v>
      </c>
      <c r="E93" s="110">
        <v>268.72138273035728</v>
      </c>
      <c r="F93" s="110">
        <v>327.06202294670379</v>
      </c>
      <c r="G93" s="110">
        <v>340.95345142981483</v>
      </c>
      <c r="H93" s="110">
        <v>233.14346554497035</v>
      </c>
      <c r="I93" s="110">
        <v>254.73485128237536</v>
      </c>
      <c r="J93" s="110">
        <v>263.17236260539636</v>
      </c>
      <c r="K93" s="110">
        <v>287.05362024609053</v>
      </c>
      <c r="L93" s="115">
        <v>260</v>
      </c>
      <c r="M93" s="115">
        <v>260</v>
      </c>
      <c r="N93" s="115">
        <v>270</v>
      </c>
      <c r="O93" s="115">
        <v>270</v>
      </c>
      <c r="P93" s="110">
        <v>293.96688236812219</v>
      </c>
      <c r="Q93" s="110">
        <v>318.18132415120414</v>
      </c>
      <c r="R93" s="110">
        <v>382.03477155731792</v>
      </c>
      <c r="S93" s="110">
        <v>416.53185661991955</v>
      </c>
      <c r="T93" s="110">
        <v>558.26793689858664</v>
      </c>
      <c r="U93" s="110">
        <v>605.17274062810282</v>
      </c>
    </row>
    <row r="94" spans="1:21" s="39" customFormat="1" ht="12" customHeight="1" x14ac:dyDescent="0.2">
      <c r="A94" s="63"/>
      <c r="B94" s="111" t="str">
        <f>'[6]Monthly-Summaries-Range'!$B90</f>
        <v>2027M03</v>
      </c>
      <c r="C94" s="111" t="str">
        <f>'[6]Monthly-Summaries-Range'!$C90</f>
        <v>2027Q1</v>
      </c>
      <c r="D94" s="110">
        <v>235.3423429036412</v>
      </c>
      <c r="E94" s="110">
        <v>263.617785862419</v>
      </c>
      <c r="F94" s="110">
        <v>332.40327241556207</v>
      </c>
      <c r="G94" s="110">
        <v>346.52156179905705</v>
      </c>
      <c r="H94" s="110">
        <v>222.06308185061962</v>
      </c>
      <c r="I94" s="110">
        <v>243.48881056433243</v>
      </c>
      <c r="J94" s="110">
        <v>259.35635178691342</v>
      </c>
      <c r="K94" s="110">
        <v>282.43588446003071</v>
      </c>
      <c r="L94" s="115">
        <v>260</v>
      </c>
      <c r="M94" s="115">
        <v>260</v>
      </c>
      <c r="N94" s="115">
        <v>270</v>
      </c>
      <c r="O94" s="115">
        <v>270</v>
      </c>
      <c r="P94" s="110">
        <v>293.5094228292802</v>
      </c>
      <c r="Q94" s="110">
        <v>317.68618306373958</v>
      </c>
      <c r="R94" s="110">
        <v>386.94319025109462</v>
      </c>
      <c r="S94" s="110">
        <v>421.8834971086963</v>
      </c>
      <c r="T94" s="110">
        <v>564.94178818300929</v>
      </c>
      <c r="U94" s="110">
        <v>612.44922924450282</v>
      </c>
    </row>
    <row r="95" spans="1:21" s="39" customFormat="1" ht="12" customHeight="1" x14ac:dyDescent="0.2">
      <c r="A95" s="63"/>
      <c r="B95" s="111" t="str">
        <f>'[6]Monthly-Summaries-Range'!$B91</f>
        <v>2027M04</v>
      </c>
      <c r="C95" s="111" t="str">
        <f>'[6]Monthly-Summaries-Range'!$C91</f>
        <v>2027Q2</v>
      </c>
      <c r="D95" s="110">
        <v>236.05874851714779</v>
      </c>
      <c r="E95" s="110">
        <v>263.87548029580876</v>
      </c>
      <c r="F95" s="110">
        <v>330.27411456686792</v>
      </c>
      <c r="G95" s="110">
        <v>344.30197142714331</v>
      </c>
      <c r="H95" s="110">
        <v>227.99064646788301</v>
      </c>
      <c r="I95" s="110">
        <v>249.78742893034476</v>
      </c>
      <c r="J95" s="110">
        <v>263.81873891622587</v>
      </c>
      <c r="K95" s="110">
        <v>286.98893906575682</v>
      </c>
      <c r="L95" s="115">
        <v>260</v>
      </c>
      <c r="M95" s="115">
        <v>260</v>
      </c>
      <c r="N95" s="115">
        <v>270</v>
      </c>
      <c r="O95" s="115">
        <v>270</v>
      </c>
      <c r="P95" s="110">
        <v>295.39938479248832</v>
      </c>
      <c r="Q95" s="110">
        <v>319.73182369919022</v>
      </c>
      <c r="R95" s="110">
        <v>387.56928946985784</v>
      </c>
      <c r="S95" s="110">
        <v>422.56613201377746</v>
      </c>
      <c r="T95" s="110">
        <v>567.44564700619969</v>
      </c>
      <c r="U95" s="110">
        <v>615.16894239182852</v>
      </c>
    </row>
    <row r="96" spans="1:21" s="39" customFormat="1" ht="12" customHeight="1" x14ac:dyDescent="0.2">
      <c r="A96" s="63"/>
      <c r="B96" s="111" t="str">
        <f>'[6]Monthly-Summaries-Range'!$B92</f>
        <v>2027M05</v>
      </c>
      <c r="C96" s="111" t="str">
        <f>'[6]Monthly-Summaries-Range'!$C92</f>
        <v>2027Q2</v>
      </c>
      <c r="D96" s="110">
        <v>235.59149427916125</v>
      </c>
      <c r="E96" s="110">
        <v>263.40891967314241</v>
      </c>
      <c r="F96" s="110">
        <v>330.66716234356574</v>
      </c>
      <c r="G96" s="110">
        <v>344.71171327009569</v>
      </c>
      <c r="H96" s="110">
        <v>232.08031719584264</v>
      </c>
      <c r="I96" s="110">
        <v>254.28890310972136</v>
      </c>
      <c r="J96" s="110">
        <v>261.21259476985927</v>
      </c>
      <c r="K96" s="110">
        <v>283.83525694567004</v>
      </c>
      <c r="L96" s="115">
        <v>260</v>
      </c>
      <c r="M96" s="115">
        <v>260</v>
      </c>
      <c r="N96" s="115">
        <v>270</v>
      </c>
      <c r="O96" s="115">
        <v>270</v>
      </c>
      <c r="P96" s="110">
        <v>298.23150305083476</v>
      </c>
      <c r="Q96" s="110">
        <v>322.7972272927318</v>
      </c>
      <c r="R96" s="110">
        <v>387.89752846123884</v>
      </c>
      <c r="S96" s="110">
        <v>422.92401042347728</v>
      </c>
      <c r="T96" s="110">
        <v>567.89324870978476</v>
      </c>
      <c r="U96" s="110">
        <v>615.65696176205631</v>
      </c>
    </row>
    <row r="97" spans="1:21" s="39" customFormat="1" ht="12" customHeight="1" x14ac:dyDescent="0.2">
      <c r="A97" s="63"/>
      <c r="B97" s="111" t="str">
        <f>'[6]Monthly-Summaries-Range'!$B93</f>
        <v>2027M06</v>
      </c>
      <c r="C97" s="111" t="str">
        <f>'[6]Monthly-Summaries-Range'!$C93</f>
        <v>2027Q2</v>
      </c>
      <c r="D97" s="110">
        <v>233.61054690318932</v>
      </c>
      <c r="E97" s="110">
        <v>261.62302298457365</v>
      </c>
      <c r="F97" s="110">
        <v>328.30095547562581</v>
      </c>
      <c r="G97" s="110">
        <v>342.24500560666115</v>
      </c>
      <c r="H97" s="110">
        <v>234.20645292822041</v>
      </c>
      <c r="I97" s="110">
        <v>256.7826118240888</v>
      </c>
      <c r="J97" s="110">
        <v>258.52826629910169</v>
      </c>
      <c r="K97" s="110">
        <v>280.58696436198062</v>
      </c>
      <c r="L97" s="115">
        <v>260</v>
      </c>
      <c r="M97" s="115">
        <v>260</v>
      </c>
      <c r="N97" s="115">
        <v>270</v>
      </c>
      <c r="O97" s="115">
        <v>270</v>
      </c>
      <c r="P97" s="110">
        <v>299.92555006805179</v>
      </c>
      <c r="Q97" s="110">
        <v>324.63081520838529</v>
      </c>
      <c r="R97" s="110">
        <v>388.46219497886386</v>
      </c>
      <c r="S97" s="110">
        <v>423.53966535980334</v>
      </c>
      <c r="T97" s="110">
        <v>568.66325380327783</v>
      </c>
      <c r="U97" s="110">
        <v>616.49649699570023</v>
      </c>
    </row>
    <row r="98" spans="1:21" s="39" customFormat="1" ht="12" customHeight="1" x14ac:dyDescent="0.2">
      <c r="A98" s="63"/>
      <c r="B98" s="111" t="str">
        <f>'[6]Monthly-Summaries-Range'!$B94</f>
        <v>2027M07</v>
      </c>
      <c r="C98" s="111" t="str">
        <f>'[6]Monthly-Summaries-Range'!$C94</f>
        <v>2027Q3</v>
      </c>
      <c r="D98" s="110">
        <v>233.4969623643122</v>
      </c>
      <c r="E98" s="110">
        <v>262.24457209345593</v>
      </c>
      <c r="F98" s="110">
        <v>328.79002380026225</v>
      </c>
      <c r="G98" s="110">
        <v>342.75484631444937</v>
      </c>
      <c r="H98" s="110">
        <v>233.82948846543633</v>
      </c>
      <c r="I98" s="110">
        <v>256.65740472192402</v>
      </c>
      <c r="J98" s="110">
        <v>255.15180177143222</v>
      </c>
      <c r="K98" s="110">
        <v>277.47991611003863</v>
      </c>
      <c r="L98" s="115">
        <v>260</v>
      </c>
      <c r="M98" s="115">
        <v>260</v>
      </c>
      <c r="N98" s="115">
        <v>270</v>
      </c>
      <c r="O98" s="115">
        <v>270</v>
      </c>
      <c r="P98" s="110">
        <v>305.97777058701536</v>
      </c>
      <c r="Q98" s="110">
        <v>331.18156515431775</v>
      </c>
      <c r="R98" s="110">
        <v>384.6522827623545</v>
      </c>
      <c r="S98" s="110">
        <v>419.38572460034692</v>
      </c>
      <c r="T98" s="110">
        <v>570.79217186691812</v>
      </c>
      <c r="U98" s="110">
        <v>618.77194870396488</v>
      </c>
    </row>
    <row r="99" spans="1:21" s="39" customFormat="1" ht="12" customHeight="1" x14ac:dyDescent="0.2">
      <c r="A99" s="63"/>
      <c r="B99" s="111" t="str">
        <f>'[6]Monthly-Summaries-Range'!$B95</f>
        <v>2027M08</v>
      </c>
      <c r="C99" s="111" t="str">
        <f>'[6]Monthly-Summaries-Range'!$C95</f>
        <v>2027Q3</v>
      </c>
      <c r="D99" s="110">
        <v>234.84885538721323</v>
      </c>
      <c r="E99" s="110">
        <v>263.57739298458904</v>
      </c>
      <c r="F99" s="110">
        <v>327.89151607093561</v>
      </c>
      <c r="G99" s="110">
        <v>341.81817592792697</v>
      </c>
      <c r="H99" s="110">
        <v>236.19649922396823</v>
      </c>
      <c r="I99" s="110">
        <v>259.1834891157381</v>
      </c>
      <c r="J99" s="110">
        <v>259.39665822242171</v>
      </c>
      <c r="K99" s="110">
        <v>282.61659587139576</v>
      </c>
      <c r="L99" s="115">
        <v>260</v>
      </c>
      <c r="M99" s="115">
        <v>260</v>
      </c>
      <c r="N99" s="115">
        <v>270</v>
      </c>
      <c r="O99" s="115">
        <v>270</v>
      </c>
      <c r="P99" s="110">
        <v>309.80188407911902</v>
      </c>
      <c r="Q99" s="110">
        <v>335.32067594400985</v>
      </c>
      <c r="R99" s="110">
        <v>383.42040210531309</v>
      </c>
      <c r="S99" s="110">
        <v>418.04260723142272</v>
      </c>
      <c r="T99" s="110">
        <v>569.09048738398076</v>
      </c>
      <c r="U99" s="110">
        <v>616.9166050289117</v>
      </c>
    </row>
    <row r="100" spans="1:21" s="39" customFormat="1" ht="12" customHeight="1" x14ac:dyDescent="0.2">
      <c r="A100" s="63"/>
      <c r="B100" s="111" t="str">
        <f>'[6]Monthly-Summaries-Range'!$B96</f>
        <v>2027M09</v>
      </c>
      <c r="C100" s="111" t="str">
        <f>'[6]Monthly-Summaries-Range'!$C96</f>
        <v>2027Q3</v>
      </c>
      <c r="D100" s="110">
        <v>231.60272334398118</v>
      </c>
      <c r="E100" s="110">
        <v>260.18070026398834</v>
      </c>
      <c r="F100" s="110">
        <v>315.91314527095335</v>
      </c>
      <c r="G100" s="110">
        <v>329.33104327350202</v>
      </c>
      <c r="H100" s="110">
        <v>233.44451482375734</v>
      </c>
      <c r="I100" s="110">
        <v>256.25960078752604</v>
      </c>
      <c r="J100" s="110">
        <v>263.42927185086165</v>
      </c>
      <c r="K100" s="110">
        <v>287.49644164468504</v>
      </c>
      <c r="L100" s="115">
        <v>260</v>
      </c>
      <c r="M100" s="115">
        <v>260</v>
      </c>
      <c r="N100" s="115">
        <v>270</v>
      </c>
      <c r="O100" s="115">
        <v>270</v>
      </c>
      <c r="P100" s="110">
        <v>305.66933169701662</v>
      </c>
      <c r="Q100" s="110">
        <v>330.84771974408335</v>
      </c>
      <c r="R100" s="110">
        <v>377.77551396622022</v>
      </c>
      <c r="S100" s="110">
        <v>411.88799536872909</v>
      </c>
      <c r="T100" s="110">
        <v>561.2928013830641</v>
      </c>
      <c r="U100" s="110">
        <v>608.41480134737526</v>
      </c>
    </row>
    <row r="101" spans="1:21" s="39" customFormat="1" ht="12" customHeight="1" x14ac:dyDescent="0.2">
      <c r="A101" s="63"/>
      <c r="B101" s="111" t="str">
        <f>'[6]Monthly-Summaries-Range'!$B97</f>
        <v>2027M10</v>
      </c>
      <c r="C101" s="111" t="str">
        <f>'[6]Monthly-Summaries-Range'!$C97</f>
        <v>2027Q4</v>
      </c>
      <c r="D101" s="110">
        <v>224.57074134072428</v>
      </c>
      <c r="E101" s="110">
        <v>252.62866666530621</v>
      </c>
      <c r="F101" s="110">
        <v>315.40880315310847</v>
      </c>
      <c r="G101" s="110">
        <v>328.80528004293382</v>
      </c>
      <c r="H101" s="110">
        <v>229.94365413534001</v>
      </c>
      <c r="I101" s="110">
        <v>252.55439910992817</v>
      </c>
      <c r="J101" s="110">
        <v>253.50256540641951</v>
      </c>
      <c r="K101" s="110">
        <v>276.50279337879283</v>
      </c>
      <c r="L101" s="115">
        <v>260</v>
      </c>
      <c r="M101" s="115">
        <v>260</v>
      </c>
      <c r="N101" s="115">
        <v>270</v>
      </c>
      <c r="O101" s="115">
        <v>270</v>
      </c>
      <c r="P101" s="110">
        <v>304.3686896926888</v>
      </c>
      <c r="Q101" s="110">
        <v>329.43994213372832</v>
      </c>
      <c r="R101" s="110">
        <v>377.77551396622022</v>
      </c>
      <c r="S101" s="110">
        <v>411.88799536872909</v>
      </c>
      <c r="T101" s="110">
        <v>564.48883024888789</v>
      </c>
      <c r="U101" s="110">
        <v>611.87914520268441</v>
      </c>
    </row>
    <row r="102" spans="1:21" s="39" customFormat="1" ht="12" customHeight="1" x14ac:dyDescent="0.2">
      <c r="A102" s="63"/>
      <c r="B102" s="111" t="str">
        <f>'[6]Monthly-Summaries-Range'!$B98</f>
        <v>2027M11</v>
      </c>
      <c r="C102" s="111" t="str">
        <f>'[6]Monthly-Summaries-Range'!$C98</f>
        <v>2027Q4</v>
      </c>
      <c r="D102" s="110">
        <v>223.23940688954249</v>
      </c>
      <c r="E102" s="110">
        <v>249.26368787645706</v>
      </c>
      <c r="F102" s="110">
        <v>314.78678141560175</v>
      </c>
      <c r="G102" s="110">
        <v>328.15683894189578</v>
      </c>
      <c r="H102" s="110">
        <v>235.41430890018336</v>
      </c>
      <c r="I102" s="110">
        <v>257.80763979503007</v>
      </c>
      <c r="J102" s="110">
        <v>252.13027604309315</v>
      </c>
      <c r="K102" s="110">
        <v>274.84219281886544</v>
      </c>
      <c r="L102" s="115">
        <v>260</v>
      </c>
      <c r="M102" s="115">
        <v>260</v>
      </c>
      <c r="N102" s="115">
        <v>270</v>
      </c>
      <c r="O102" s="115">
        <v>270</v>
      </c>
      <c r="P102" s="110">
        <v>302.73216771317868</v>
      </c>
      <c r="Q102" s="110">
        <v>327.66861766939286</v>
      </c>
      <c r="R102" s="110">
        <v>377.71565002257807</v>
      </c>
      <c r="S102" s="110">
        <v>411.82272581358308</v>
      </c>
      <c r="T102" s="110">
        <v>564.40566505459719</v>
      </c>
      <c r="U102" s="110">
        <v>611.78847033389468</v>
      </c>
    </row>
    <row r="103" spans="1:21" s="39" customFormat="1" ht="12" customHeight="1" x14ac:dyDescent="0.2">
      <c r="A103" s="63"/>
      <c r="B103" s="111" t="str">
        <f>'[6]Monthly-Summaries-Range'!$B99</f>
        <v>2027M12</v>
      </c>
      <c r="C103" s="111" t="str">
        <f>'[6]Monthly-Summaries-Range'!$C99</f>
        <v>2027Q4</v>
      </c>
      <c r="D103" s="110">
        <v>217.05357429639901</v>
      </c>
      <c r="E103" s="110">
        <v>242.39228372833642</v>
      </c>
      <c r="F103" s="110">
        <v>314.73169546642748</v>
      </c>
      <c r="G103" s="110">
        <v>328.09941330645506</v>
      </c>
      <c r="H103" s="110">
        <v>233.21564886826769</v>
      </c>
      <c r="I103" s="110">
        <v>255.4143686916677</v>
      </c>
      <c r="J103" s="110">
        <v>250.73303474292553</v>
      </c>
      <c r="K103" s="110">
        <v>273.15139804378418</v>
      </c>
      <c r="L103" s="115">
        <v>260</v>
      </c>
      <c r="M103" s="115">
        <v>260</v>
      </c>
      <c r="N103" s="115">
        <v>270</v>
      </c>
      <c r="O103" s="115">
        <v>270</v>
      </c>
      <c r="P103" s="110">
        <v>301.63286134140861</v>
      </c>
      <c r="Q103" s="110">
        <v>326.47875997453991</v>
      </c>
      <c r="R103" s="110">
        <v>377.88663613559106</v>
      </c>
      <c r="S103" s="110">
        <v>412.00915167953031</v>
      </c>
      <c r="T103" s="110">
        <v>564.64320525734001</v>
      </c>
      <c r="U103" s="110">
        <v>612.04746000980037</v>
      </c>
    </row>
    <row r="104" spans="1:21" s="39" customFormat="1" ht="12" customHeight="1" x14ac:dyDescent="0.2">
      <c r="A104" s="63"/>
      <c r="B104" s="63"/>
      <c r="C104" s="63"/>
      <c r="D104" s="75"/>
      <c r="E104" s="75"/>
      <c r="F104" s="75"/>
      <c r="G104" s="75"/>
      <c r="H104" s="75"/>
      <c r="I104" s="75"/>
      <c r="J104" s="75"/>
      <c r="K104" s="75"/>
      <c r="L104" s="75"/>
      <c r="M104" s="75"/>
      <c r="N104" s="75"/>
      <c r="O104" s="75"/>
      <c r="P104" s="75"/>
      <c r="Q104" s="75"/>
      <c r="R104" s="75"/>
      <c r="S104" s="75"/>
      <c r="T104" s="75"/>
      <c r="U104" s="75"/>
    </row>
    <row r="105" spans="1:21" s="39" customFormat="1" ht="12" customHeight="1" x14ac:dyDescent="0.2">
      <c r="A105" s="63"/>
      <c r="B105" s="63"/>
      <c r="C105" s="63"/>
      <c r="D105" s="75"/>
      <c r="E105" s="75"/>
      <c r="F105" s="75"/>
      <c r="G105" s="75"/>
      <c r="H105" s="75"/>
      <c r="I105" s="75"/>
      <c r="J105" s="75"/>
      <c r="K105" s="75"/>
      <c r="L105" s="75"/>
      <c r="M105" s="75"/>
      <c r="N105" s="75"/>
      <c r="O105" s="75"/>
      <c r="P105" s="75"/>
      <c r="Q105" s="75"/>
      <c r="R105" s="75"/>
      <c r="S105" s="75"/>
      <c r="T105" s="75"/>
      <c r="U105" s="75"/>
    </row>
    <row r="106" spans="1:21" s="39" customFormat="1" ht="12" customHeight="1" x14ac:dyDescent="0.2">
      <c r="A106" s="63"/>
      <c r="B106" s="63"/>
      <c r="C106" s="63"/>
      <c r="D106" s="75"/>
      <c r="E106" s="75"/>
      <c r="F106" s="75"/>
      <c r="G106" s="75"/>
      <c r="H106" s="75"/>
      <c r="I106" s="75"/>
      <c r="J106" s="75"/>
      <c r="K106" s="75"/>
      <c r="L106" s="75"/>
      <c r="M106" s="75"/>
      <c r="N106" s="75"/>
      <c r="O106" s="75"/>
      <c r="P106" s="75"/>
      <c r="Q106" s="75"/>
      <c r="R106" s="75"/>
      <c r="S106" s="75"/>
      <c r="T106" s="75"/>
      <c r="U106" s="75"/>
    </row>
    <row r="107" spans="1:21" s="89" customFormat="1" ht="12" customHeight="1" x14ac:dyDescent="0.2">
      <c r="A107" s="63"/>
      <c r="B107" s="82" t="str">
        <f>Introduction!B63</f>
        <v>Data compiled May 2025.</v>
      </c>
      <c r="C107" s="75"/>
      <c r="D107" s="75"/>
      <c r="E107" s="75"/>
      <c r="F107" s="75"/>
      <c r="G107" s="75"/>
      <c r="H107" s="75"/>
      <c r="I107" s="75"/>
      <c r="J107" s="75"/>
      <c r="K107" s="75"/>
      <c r="L107" s="75"/>
      <c r="M107" s="75"/>
      <c r="N107" s="75"/>
      <c r="O107" s="75"/>
      <c r="P107" s="100"/>
      <c r="Q107" s="100"/>
      <c r="R107" s="100"/>
      <c r="S107" s="100"/>
      <c r="T107" s="100"/>
      <c r="U107" s="100"/>
    </row>
    <row r="108" spans="1:21" s="89" customFormat="1" ht="12" customHeight="1" x14ac:dyDescent="0.25">
      <c r="B108" s="82" t="s">
        <v>47</v>
      </c>
      <c r="C108" s="56"/>
      <c r="D108" s="56"/>
      <c r="E108" s="101"/>
      <c r="F108" s="56"/>
      <c r="G108" s="56"/>
      <c r="H108" s="101"/>
      <c r="I108" s="56"/>
      <c r="J108" s="56"/>
      <c r="K108" s="56"/>
      <c r="L108" s="56"/>
      <c r="M108" s="56"/>
      <c r="N108" s="56"/>
      <c r="O108" s="102"/>
      <c r="P108" s="100"/>
      <c r="Q108" s="100"/>
      <c r="R108" s="100"/>
      <c r="S108" s="100"/>
      <c r="T108" s="100"/>
      <c r="U108" s="100"/>
    </row>
    <row r="109" spans="1:21" s="39" customFormat="1" ht="12" customHeight="1" x14ac:dyDescent="0.2">
      <c r="A109" s="90"/>
      <c r="B109" s="82" t="str">
        <f>Introduction!B64</f>
        <v>Source: S&amp;P Global Commodity Insights.</v>
      </c>
      <c r="D109" s="99"/>
      <c r="E109" s="99"/>
      <c r="F109" s="99"/>
      <c r="G109" s="99"/>
      <c r="H109" s="99"/>
      <c r="I109" s="99"/>
      <c r="J109" s="99"/>
      <c r="K109" s="99"/>
      <c r="L109" s="99"/>
      <c r="M109" s="99"/>
      <c r="N109" s="99"/>
      <c r="O109" s="103"/>
      <c r="P109" s="99"/>
      <c r="Q109" s="99"/>
      <c r="R109" s="99"/>
      <c r="S109" s="99"/>
      <c r="T109" s="99"/>
      <c r="U109" s="99"/>
    </row>
    <row r="110" spans="1:21" s="91" customFormat="1" ht="12" customHeight="1" x14ac:dyDescent="0.2">
      <c r="B110" s="82" t="str">
        <f>Introduction!B65</f>
        <v>© 2025 S&amp;P Global.</v>
      </c>
      <c r="D110" s="104"/>
      <c r="E110" s="104"/>
      <c r="F110" s="104"/>
      <c r="G110" s="104"/>
      <c r="H110" s="104"/>
      <c r="I110" s="104"/>
      <c r="J110" s="104"/>
      <c r="K110" s="104"/>
      <c r="L110" s="104"/>
      <c r="M110" s="104"/>
      <c r="N110" s="104"/>
      <c r="O110" s="104"/>
      <c r="P110" s="104"/>
      <c r="Q110" s="104"/>
      <c r="R110" s="104"/>
      <c r="S110" s="104"/>
      <c r="T110" s="104"/>
      <c r="U110" s="104"/>
    </row>
    <row r="111" spans="1:21" s="91" customFormat="1" ht="12" customHeight="1" x14ac:dyDescent="0.2">
      <c r="B111" s="92"/>
      <c r="D111" s="104"/>
      <c r="E111" s="104"/>
      <c r="F111" s="104"/>
      <c r="G111" s="104"/>
      <c r="H111" s="104"/>
      <c r="I111" s="104"/>
      <c r="J111" s="104"/>
      <c r="K111" s="104"/>
      <c r="L111" s="104"/>
      <c r="M111" s="104"/>
      <c r="N111" s="104"/>
      <c r="O111" s="104"/>
      <c r="P111" s="104"/>
      <c r="Q111" s="104"/>
      <c r="R111" s="104"/>
      <c r="S111" s="104"/>
      <c r="T111" s="104"/>
      <c r="U111" s="104"/>
    </row>
    <row r="112" spans="1:21" s="91" customFormat="1" x14ac:dyDescent="0.2">
      <c r="D112" s="104"/>
      <c r="E112" s="104"/>
      <c r="F112" s="104"/>
      <c r="G112" s="104"/>
      <c r="H112" s="104"/>
      <c r="I112" s="104"/>
      <c r="J112" s="104"/>
      <c r="K112" s="104"/>
      <c r="L112" s="104"/>
      <c r="M112" s="104"/>
      <c r="N112" s="104"/>
      <c r="O112" s="104"/>
      <c r="P112" s="104"/>
      <c r="Q112" s="104"/>
      <c r="R112" s="104"/>
      <c r="S112" s="104"/>
      <c r="T112" s="104"/>
      <c r="U112" s="104"/>
    </row>
    <row r="113" spans="4:21" s="91" customFormat="1" x14ac:dyDescent="0.2">
      <c r="D113" s="104"/>
      <c r="E113" s="104"/>
      <c r="F113" s="104"/>
      <c r="G113" s="104"/>
      <c r="H113" s="104"/>
      <c r="I113" s="104"/>
      <c r="J113" s="104"/>
      <c r="K113" s="104"/>
      <c r="L113" s="104"/>
      <c r="M113" s="104"/>
      <c r="N113" s="104"/>
      <c r="O113" s="104"/>
      <c r="P113" s="104"/>
      <c r="Q113" s="104"/>
      <c r="R113" s="104"/>
      <c r="S113" s="104"/>
      <c r="T113" s="104"/>
      <c r="U113" s="104"/>
    </row>
    <row r="114" spans="4:21" s="91" customFormat="1" x14ac:dyDescent="0.2">
      <c r="D114" s="104"/>
      <c r="E114" s="104"/>
      <c r="F114" s="104"/>
      <c r="G114" s="104"/>
      <c r="H114" s="104"/>
      <c r="I114" s="104"/>
      <c r="J114" s="104"/>
      <c r="K114" s="104"/>
      <c r="L114" s="104"/>
      <c r="M114" s="104"/>
      <c r="N114" s="104"/>
      <c r="O114" s="104"/>
      <c r="P114" s="104"/>
      <c r="Q114" s="104"/>
      <c r="R114" s="104"/>
      <c r="S114" s="104"/>
      <c r="T114" s="104"/>
      <c r="U114" s="104"/>
    </row>
    <row r="115" spans="4:21" s="91" customFormat="1" x14ac:dyDescent="0.2">
      <c r="D115" s="104"/>
      <c r="E115" s="104"/>
      <c r="F115" s="104"/>
      <c r="G115" s="104"/>
      <c r="H115" s="104"/>
      <c r="I115" s="104"/>
      <c r="J115" s="104"/>
      <c r="K115" s="104"/>
      <c r="L115" s="104"/>
      <c r="M115" s="104"/>
      <c r="N115" s="104"/>
      <c r="O115" s="104"/>
      <c r="P115" s="104"/>
      <c r="Q115" s="104"/>
      <c r="R115" s="104"/>
      <c r="S115" s="104"/>
      <c r="T115" s="104"/>
      <c r="U115" s="104"/>
    </row>
    <row r="116" spans="4:21" s="91" customFormat="1" x14ac:dyDescent="0.2">
      <c r="D116" s="104"/>
      <c r="E116" s="104"/>
      <c r="F116" s="104"/>
      <c r="G116" s="104"/>
      <c r="H116" s="104"/>
      <c r="I116" s="104"/>
      <c r="J116" s="104"/>
      <c r="K116" s="104"/>
      <c r="L116" s="104"/>
      <c r="M116" s="104"/>
      <c r="N116" s="104"/>
      <c r="O116" s="104"/>
      <c r="P116" s="104"/>
      <c r="Q116" s="104"/>
      <c r="R116" s="104"/>
      <c r="S116" s="104"/>
      <c r="T116" s="104"/>
      <c r="U116" s="104"/>
    </row>
    <row r="117" spans="4:21" s="91" customFormat="1" x14ac:dyDescent="0.2">
      <c r="D117" s="104"/>
      <c r="E117" s="104"/>
      <c r="F117" s="104"/>
      <c r="G117" s="104"/>
      <c r="H117" s="104"/>
      <c r="I117" s="104"/>
      <c r="J117" s="104"/>
      <c r="K117" s="104"/>
      <c r="L117" s="104"/>
      <c r="M117" s="104"/>
      <c r="N117" s="104"/>
      <c r="O117" s="104"/>
      <c r="P117" s="104"/>
      <c r="Q117" s="104"/>
      <c r="R117" s="104"/>
      <c r="S117" s="104"/>
      <c r="T117" s="104"/>
      <c r="U117" s="104"/>
    </row>
    <row r="118" spans="4:21" s="91" customFormat="1" x14ac:dyDescent="0.2">
      <c r="D118" s="104"/>
      <c r="E118" s="104"/>
      <c r="F118" s="104"/>
      <c r="G118" s="104"/>
      <c r="H118" s="104"/>
      <c r="I118" s="104"/>
      <c r="J118" s="104"/>
      <c r="K118" s="104"/>
      <c r="L118" s="104"/>
      <c r="M118" s="104"/>
      <c r="N118" s="104"/>
      <c r="O118" s="104"/>
      <c r="P118" s="104"/>
      <c r="Q118" s="104"/>
      <c r="R118" s="104"/>
      <c r="S118" s="104"/>
      <c r="T118" s="104"/>
      <c r="U118" s="104"/>
    </row>
    <row r="119" spans="4:21" s="91" customFormat="1" x14ac:dyDescent="0.2">
      <c r="D119" s="104"/>
      <c r="E119" s="104"/>
      <c r="F119" s="104"/>
      <c r="G119" s="104"/>
      <c r="H119" s="104"/>
      <c r="I119" s="104"/>
      <c r="J119" s="104"/>
      <c r="K119" s="104"/>
      <c r="L119" s="104"/>
      <c r="M119" s="104"/>
      <c r="N119" s="104"/>
      <c r="O119" s="104"/>
      <c r="P119" s="104"/>
      <c r="Q119" s="104"/>
      <c r="R119" s="104"/>
      <c r="S119" s="104"/>
      <c r="T119" s="104"/>
      <c r="U119" s="104"/>
    </row>
    <row r="120" spans="4:21" s="91" customFormat="1" x14ac:dyDescent="0.2">
      <c r="D120" s="104"/>
      <c r="E120" s="104"/>
      <c r="F120" s="104"/>
      <c r="G120" s="104"/>
      <c r="H120" s="104"/>
      <c r="I120" s="104"/>
      <c r="J120" s="104"/>
      <c r="K120" s="104"/>
      <c r="L120" s="104"/>
      <c r="M120" s="104"/>
      <c r="N120" s="104"/>
      <c r="O120" s="104"/>
      <c r="P120" s="104"/>
      <c r="Q120" s="104"/>
      <c r="R120" s="104"/>
      <c r="S120" s="104"/>
      <c r="T120" s="104"/>
      <c r="U120" s="104"/>
    </row>
    <row r="121" spans="4:21" s="91" customFormat="1" x14ac:dyDescent="0.2">
      <c r="D121" s="104"/>
      <c r="E121" s="104"/>
      <c r="F121" s="104"/>
      <c r="G121" s="104"/>
      <c r="H121" s="104"/>
      <c r="I121" s="104"/>
      <c r="J121" s="104"/>
      <c r="K121" s="104"/>
      <c r="L121" s="104"/>
      <c r="M121" s="104"/>
      <c r="N121" s="104"/>
      <c r="O121" s="104"/>
      <c r="P121" s="104"/>
      <c r="Q121" s="104"/>
      <c r="R121" s="104"/>
      <c r="S121" s="104"/>
      <c r="T121" s="104"/>
      <c r="U121" s="104"/>
    </row>
    <row r="122" spans="4:21" s="91" customFormat="1" x14ac:dyDescent="0.2">
      <c r="D122" s="104"/>
      <c r="E122" s="104"/>
      <c r="F122" s="104"/>
      <c r="G122" s="104"/>
      <c r="H122" s="104"/>
      <c r="I122" s="104"/>
      <c r="J122" s="104"/>
      <c r="K122" s="104"/>
      <c r="L122" s="104"/>
      <c r="M122" s="104"/>
      <c r="N122" s="104"/>
      <c r="O122" s="104"/>
      <c r="P122" s="104"/>
      <c r="Q122" s="104"/>
      <c r="R122" s="104"/>
      <c r="S122" s="104"/>
      <c r="T122" s="104"/>
      <c r="U122" s="104"/>
    </row>
    <row r="123" spans="4:21" s="91" customFormat="1" x14ac:dyDescent="0.2">
      <c r="D123" s="104"/>
      <c r="E123" s="104"/>
      <c r="F123" s="104"/>
      <c r="G123" s="104"/>
      <c r="H123" s="104"/>
      <c r="I123" s="104"/>
      <c r="J123" s="104"/>
      <c r="K123" s="104"/>
      <c r="L123" s="104"/>
      <c r="M123" s="104"/>
      <c r="N123" s="104"/>
      <c r="O123" s="104"/>
      <c r="P123" s="104"/>
      <c r="Q123" s="104"/>
      <c r="R123" s="104"/>
      <c r="S123" s="104"/>
      <c r="T123" s="104"/>
      <c r="U123" s="104"/>
    </row>
    <row r="124" spans="4:21" s="91" customFormat="1" x14ac:dyDescent="0.2">
      <c r="D124" s="104"/>
      <c r="E124" s="104"/>
      <c r="F124" s="104"/>
      <c r="G124" s="104"/>
      <c r="H124" s="104"/>
      <c r="I124" s="104"/>
      <c r="J124" s="104"/>
      <c r="K124" s="104"/>
      <c r="L124" s="104"/>
      <c r="M124" s="104"/>
      <c r="N124" s="104"/>
      <c r="O124" s="104"/>
      <c r="P124" s="104"/>
      <c r="Q124" s="104"/>
      <c r="R124" s="104"/>
      <c r="S124" s="104"/>
      <c r="T124" s="104"/>
      <c r="U124" s="104"/>
    </row>
    <row r="125" spans="4:21" s="91" customFormat="1" x14ac:dyDescent="0.2">
      <c r="D125" s="104"/>
      <c r="E125" s="104"/>
      <c r="F125" s="104"/>
      <c r="G125" s="104"/>
      <c r="H125" s="104"/>
      <c r="I125" s="104"/>
      <c r="J125" s="104"/>
      <c r="K125" s="104"/>
      <c r="L125" s="104"/>
      <c r="M125" s="104"/>
      <c r="N125" s="104"/>
      <c r="O125" s="104"/>
      <c r="P125" s="104"/>
      <c r="Q125" s="104"/>
      <c r="R125" s="104"/>
      <c r="S125" s="104"/>
      <c r="T125" s="104"/>
      <c r="U125" s="104"/>
    </row>
    <row r="126" spans="4:21" s="91" customFormat="1" x14ac:dyDescent="0.2">
      <c r="D126" s="104"/>
      <c r="E126" s="104"/>
      <c r="F126" s="104"/>
      <c r="G126" s="104"/>
      <c r="H126" s="104"/>
      <c r="I126" s="104"/>
      <c r="J126" s="104"/>
      <c r="K126" s="104"/>
      <c r="L126" s="104"/>
      <c r="M126" s="104"/>
      <c r="N126" s="104"/>
      <c r="O126" s="104"/>
      <c r="P126" s="104"/>
      <c r="Q126" s="104"/>
      <c r="R126" s="104"/>
      <c r="S126" s="104"/>
      <c r="T126" s="104"/>
      <c r="U126" s="104"/>
    </row>
    <row r="127" spans="4:21" s="91" customFormat="1" x14ac:dyDescent="0.2">
      <c r="D127" s="104"/>
      <c r="E127" s="104"/>
      <c r="F127" s="104"/>
      <c r="G127" s="104"/>
      <c r="H127" s="104"/>
      <c r="I127" s="104"/>
      <c r="J127" s="104"/>
      <c r="K127" s="104"/>
      <c r="L127" s="104"/>
      <c r="M127" s="104"/>
      <c r="N127" s="104"/>
      <c r="O127" s="104"/>
      <c r="P127" s="104"/>
      <c r="Q127" s="104"/>
      <c r="R127" s="104"/>
      <c r="S127" s="104"/>
      <c r="T127" s="104"/>
      <c r="U127" s="104"/>
    </row>
    <row r="128" spans="4:21" s="91" customFormat="1" x14ac:dyDescent="0.2">
      <c r="D128" s="104"/>
      <c r="E128" s="104"/>
      <c r="F128" s="104"/>
      <c r="G128" s="104"/>
      <c r="H128" s="104"/>
      <c r="I128" s="104"/>
      <c r="J128" s="104"/>
      <c r="K128" s="104"/>
      <c r="L128" s="104"/>
      <c r="M128" s="104"/>
      <c r="N128" s="104"/>
      <c r="O128" s="104"/>
      <c r="P128" s="104"/>
      <c r="Q128" s="104"/>
      <c r="R128" s="104"/>
      <c r="S128" s="104"/>
      <c r="T128" s="104"/>
      <c r="U128" s="104"/>
    </row>
    <row r="129" spans="4:21" s="91" customFormat="1" x14ac:dyDescent="0.2">
      <c r="D129" s="104"/>
      <c r="E129" s="104"/>
      <c r="F129" s="104"/>
      <c r="G129" s="104"/>
      <c r="H129" s="104"/>
      <c r="I129" s="104"/>
      <c r="J129" s="104"/>
      <c r="K129" s="104"/>
      <c r="L129" s="104"/>
      <c r="M129" s="104"/>
      <c r="N129" s="104"/>
      <c r="O129" s="104"/>
      <c r="P129" s="104"/>
      <c r="Q129" s="104"/>
      <c r="R129" s="104"/>
      <c r="S129" s="104"/>
      <c r="T129" s="104"/>
      <c r="U129" s="104"/>
    </row>
    <row r="130" spans="4:21" s="91" customFormat="1" x14ac:dyDescent="0.2">
      <c r="D130" s="104"/>
      <c r="E130" s="104"/>
      <c r="F130" s="104"/>
      <c r="G130" s="104"/>
      <c r="H130" s="104"/>
      <c r="I130" s="104"/>
      <c r="J130" s="104"/>
      <c r="K130" s="104"/>
      <c r="L130" s="104"/>
      <c r="M130" s="104"/>
      <c r="N130" s="104"/>
      <c r="O130" s="104"/>
      <c r="P130" s="104"/>
      <c r="Q130" s="104"/>
      <c r="R130" s="104"/>
      <c r="S130" s="104"/>
      <c r="T130" s="104"/>
      <c r="U130" s="104"/>
    </row>
    <row r="131" spans="4:21" s="91" customFormat="1" x14ac:dyDescent="0.2">
      <c r="D131" s="104"/>
      <c r="E131" s="104"/>
      <c r="F131" s="104"/>
      <c r="G131" s="104"/>
      <c r="H131" s="104"/>
      <c r="I131" s="104"/>
      <c r="J131" s="104"/>
      <c r="K131" s="104"/>
      <c r="L131" s="104"/>
      <c r="M131" s="104"/>
      <c r="N131" s="104"/>
      <c r="O131" s="104"/>
      <c r="P131" s="104"/>
      <c r="Q131" s="104"/>
      <c r="R131" s="104"/>
      <c r="S131" s="104"/>
      <c r="T131" s="104"/>
      <c r="U131" s="104"/>
    </row>
    <row r="132" spans="4:21" s="91" customFormat="1" x14ac:dyDescent="0.2">
      <c r="D132" s="104"/>
      <c r="E132" s="104"/>
      <c r="F132" s="104"/>
      <c r="G132" s="104"/>
      <c r="H132" s="104"/>
      <c r="I132" s="104"/>
      <c r="J132" s="104"/>
      <c r="K132" s="104"/>
      <c r="L132" s="104"/>
      <c r="M132" s="104"/>
      <c r="N132" s="104"/>
      <c r="O132" s="104"/>
      <c r="P132" s="104"/>
      <c r="Q132" s="104"/>
      <c r="R132" s="104"/>
      <c r="S132" s="104"/>
      <c r="T132" s="104"/>
      <c r="U132" s="104"/>
    </row>
    <row r="133" spans="4:21" s="91" customFormat="1" x14ac:dyDescent="0.2">
      <c r="D133" s="104"/>
      <c r="E133" s="104"/>
      <c r="F133" s="104"/>
      <c r="G133" s="104"/>
      <c r="H133" s="104"/>
      <c r="I133" s="104"/>
      <c r="J133" s="104"/>
      <c r="K133" s="104"/>
      <c r="L133" s="104"/>
      <c r="M133" s="104"/>
      <c r="N133" s="104"/>
      <c r="O133" s="104"/>
      <c r="P133" s="104"/>
      <c r="Q133" s="104"/>
      <c r="R133" s="104"/>
      <c r="S133" s="104"/>
      <c r="T133" s="104"/>
      <c r="U133" s="104"/>
    </row>
    <row r="134" spans="4:21" s="91" customFormat="1" x14ac:dyDescent="0.2">
      <c r="D134" s="104"/>
      <c r="E134" s="104"/>
      <c r="F134" s="104"/>
      <c r="G134" s="104"/>
      <c r="H134" s="104"/>
      <c r="I134" s="104"/>
      <c r="J134" s="104"/>
      <c r="K134" s="104"/>
      <c r="L134" s="104"/>
      <c r="M134" s="104"/>
      <c r="N134" s="104"/>
      <c r="O134" s="104"/>
      <c r="P134" s="104"/>
      <c r="Q134" s="104"/>
      <c r="R134" s="104"/>
      <c r="S134" s="104"/>
      <c r="T134" s="104"/>
      <c r="U134" s="104"/>
    </row>
    <row r="135" spans="4:21" s="91" customFormat="1" x14ac:dyDescent="0.2">
      <c r="D135" s="104"/>
      <c r="E135" s="104"/>
      <c r="F135" s="104"/>
      <c r="G135" s="104"/>
      <c r="H135" s="104"/>
      <c r="I135" s="104"/>
      <c r="J135" s="104"/>
      <c r="K135" s="104"/>
      <c r="L135" s="104"/>
      <c r="M135" s="104"/>
      <c r="N135" s="104"/>
      <c r="O135" s="104"/>
      <c r="P135" s="104"/>
      <c r="Q135" s="104"/>
      <c r="R135" s="104"/>
      <c r="S135" s="104"/>
      <c r="T135" s="104"/>
      <c r="U135" s="104"/>
    </row>
    <row r="136" spans="4:21" s="91" customFormat="1" x14ac:dyDescent="0.2">
      <c r="D136" s="104"/>
      <c r="E136" s="104"/>
      <c r="F136" s="104"/>
      <c r="G136" s="104"/>
      <c r="H136" s="104"/>
      <c r="I136" s="104"/>
      <c r="J136" s="104"/>
      <c r="K136" s="104"/>
      <c r="L136" s="104"/>
      <c r="M136" s="104"/>
      <c r="N136" s="104"/>
      <c r="O136" s="104"/>
      <c r="P136" s="104"/>
      <c r="Q136" s="104"/>
      <c r="R136" s="104"/>
      <c r="S136" s="104"/>
      <c r="T136" s="104"/>
      <c r="U136" s="104"/>
    </row>
    <row r="137" spans="4:21" s="91" customFormat="1" x14ac:dyDescent="0.2">
      <c r="D137" s="104"/>
      <c r="E137" s="104"/>
      <c r="F137" s="104"/>
      <c r="G137" s="104"/>
      <c r="H137" s="104"/>
      <c r="I137" s="104"/>
      <c r="J137" s="104"/>
      <c r="K137" s="104"/>
      <c r="L137" s="104"/>
      <c r="M137" s="104"/>
      <c r="N137" s="104"/>
      <c r="O137" s="104"/>
      <c r="P137" s="104"/>
      <c r="Q137" s="104"/>
      <c r="R137" s="104"/>
      <c r="S137" s="104"/>
      <c r="T137" s="104"/>
      <c r="U137" s="104"/>
    </row>
    <row r="138" spans="4:21" s="91" customFormat="1" x14ac:dyDescent="0.2">
      <c r="D138" s="104"/>
      <c r="E138" s="104"/>
      <c r="F138" s="104"/>
      <c r="G138" s="104"/>
      <c r="H138" s="104"/>
      <c r="I138" s="104"/>
      <c r="J138" s="104"/>
      <c r="K138" s="104"/>
      <c r="L138" s="104"/>
      <c r="M138" s="104"/>
      <c r="N138" s="104"/>
      <c r="O138" s="104"/>
      <c r="P138" s="104"/>
      <c r="Q138" s="104"/>
      <c r="R138" s="104"/>
      <c r="S138" s="104"/>
      <c r="T138" s="104"/>
      <c r="U138" s="104"/>
    </row>
    <row r="139" spans="4:21" s="91" customFormat="1" x14ac:dyDescent="0.2">
      <c r="D139" s="104"/>
      <c r="E139" s="104"/>
      <c r="F139" s="104"/>
      <c r="G139" s="104"/>
      <c r="H139" s="104"/>
      <c r="I139" s="104"/>
      <c r="J139" s="104"/>
      <c r="K139" s="104"/>
      <c r="L139" s="104"/>
      <c r="M139" s="104"/>
      <c r="N139" s="104"/>
      <c r="O139" s="104"/>
      <c r="P139" s="104"/>
      <c r="Q139" s="104"/>
      <c r="R139" s="104"/>
      <c r="S139" s="104"/>
      <c r="T139" s="104"/>
      <c r="U139" s="104"/>
    </row>
    <row r="140" spans="4:21" s="91" customFormat="1" x14ac:dyDescent="0.2">
      <c r="D140" s="104"/>
      <c r="E140" s="104"/>
      <c r="F140" s="104"/>
      <c r="G140" s="104"/>
      <c r="H140" s="104"/>
      <c r="I140" s="104"/>
      <c r="J140" s="104"/>
      <c r="K140" s="104"/>
      <c r="L140" s="104"/>
      <c r="M140" s="104"/>
      <c r="N140" s="104"/>
      <c r="O140" s="104"/>
      <c r="P140" s="104"/>
      <c r="Q140" s="104"/>
      <c r="R140" s="104"/>
      <c r="S140" s="104"/>
      <c r="T140" s="104"/>
      <c r="U140" s="104"/>
    </row>
    <row r="141" spans="4:21" s="91" customFormat="1" x14ac:dyDescent="0.2">
      <c r="D141" s="104"/>
      <c r="E141" s="104"/>
      <c r="F141" s="104"/>
      <c r="G141" s="104"/>
      <c r="H141" s="104"/>
      <c r="I141" s="104"/>
      <c r="J141" s="104"/>
      <c r="K141" s="104"/>
      <c r="L141" s="104"/>
      <c r="M141" s="104"/>
      <c r="N141" s="104"/>
      <c r="O141" s="104"/>
      <c r="P141" s="104"/>
      <c r="Q141" s="104"/>
      <c r="R141" s="104"/>
      <c r="S141" s="104"/>
      <c r="T141" s="104"/>
      <c r="U141" s="104"/>
    </row>
    <row r="142" spans="4:21" s="91" customFormat="1" x14ac:dyDescent="0.2">
      <c r="D142" s="104"/>
      <c r="E142" s="104"/>
      <c r="F142" s="104"/>
      <c r="G142" s="104"/>
      <c r="H142" s="104"/>
      <c r="I142" s="104"/>
      <c r="J142" s="104"/>
      <c r="K142" s="104"/>
      <c r="L142" s="104"/>
      <c r="M142" s="104"/>
      <c r="N142" s="104"/>
      <c r="O142" s="104"/>
      <c r="P142" s="104"/>
      <c r="Q142" s="104"/>
      <c r="R142" s="104"/>
      <c r="S142" s="104"/>
      <c r="T142" s="104"/>
      <c r="U142" s="104"/>
    </row>
    <row r="143" spans="4:21" s="91" customFormat="1" x14ac:dyDescent="0.2">
      <c r="D143" s="104"/>
      <c r="E143" s="104"/>
      <c r="F143" s="104"/>
      <c r="G143" s="104"/>
      <c r="H143" s="104"/>
      <c r="I143" s="104"/>
      <c r="J143" s="104"/>
      <c r="K143" s="104"/>
      <c r="L143" s="104"/>
      <c r="M143" s="104"/>
      <c r="N143" s="104"/>
      <c r="O143" s="104"/>
      <c r="P143" s="104"/>
      <c r="Q143" s="104"/>
      <c r="R143" s="104"/>
      <c r="S143" s="104"/>
      <c r="T143" s="104"/>
      <c r="U143" s="104"/>
    </row>
    <row r="144" spans="4:21" s="91" customFormat="1" x14ac:dyDescent="0.2">
      <c r="D144" s="104"/>
      <c r="E144" s="104"/>
      <c r="F144" s="104"/>
      <c r="G144" s="104"/>
      <c r="H144" s="104"/>
      <c r="I144" s="104"/>
      <c r="J144" s="104"/>
      <c r="K144" s="104"/>
      <c r="L144" s="104"/>
      <c r="M144" s="104"/>
      <c r="N144" s="104"/>
      <c r="O144" s="104"/>
      <c r="P144" s="104"/>
      <c r="Q144" s="104"/>
      <c r="R144" s="104"/>
      <c r="S144" s="104"/>
      <c r="T144" s="104"/>
      <c r="U144" s="104"/>
    </row>
    <row r="145" spans="4:21" s="91" customFormat="1" x14ac:dyDescent="0.2">
      <c r="D145" s="104"/>
      <c r="E145" s="104"/>
      <c r="F145" s="104"/>
      <c r="G145" s="104"/>
      <c r="H145" s="104"/>
      <c r="I145" s="104"/>
      <c r="J145" s="104"/>
      <c r="K145" s="104"/>
      <c r="L145" s="104"/>
      <c r="M145" s="104"/>
      <c r="N145" s="104"/>
      <c r="O145" s="104"/>
      <c r="P145" s="104"/>
      <c r="Q145" s="104"/>
      <c r="R145" s="104"/>
      <c r="S145" s="104"/>
      <c r="T145" s="104"/>
      <c r="U145" s="104"/>
    </row>
    <row r="146" spans="4:21" s="91" customFormat="1" x14ac:dyDescent="0.2">
      <c r="D146" s="104"/>
      <c r="E146" s="104"/>
      <c r="F146" s="104"/>
      <c r="G146" s="104"/>
      <c r="H146" s="104"/>
      <c r="I146" s="104"/>
      <c r="J146" s="104"/>
      <c r="K146" s="104"/>
      <c r="L146" s="104"/>
      <c r="M146" s="104"/>
      <c r="N146" s="104"/>
      <c r="O146" s="104"/>
      <c r="P146" s="104"/>
      <c r="Q146" s="104"/>
      <c r="R146" s="104"/>
      <c r="S146" s="104"/>
      <c r="T146" s="104"/>
      <c r="U146" s="104"/>
    </row>
    <row r="147" spans="4:21" s="91" customFormat="1" x14ac:dyDescent="0.2">
      <c r="D147" s="104"/>
      <c r="E147" s="104"/>
      <c r="F147" s="104"/>
      <c r="G147" s="104"/>
      <c r="H147" s="104"/>
      <c r="I147" s="104"/>
      <c r="J147" s="104"/>
      <c r="K147" s="104"/>
      <c r="L147" s="104"/>
      <c r="M147" s="104"/>
      <c r="N147" s="104"/>
      <c r="O147" s="104"/>
      <c r="P147" s="104"/>
      <c r="Q147" s="104"/>
      <c r="R147" s="104"/>
      <c r="S147" s="104"/>
      <c r="T147" s="104"/>
      <c r="U147" s="104"/>
    </row>
    <row r="148" spans="4:21" s="91" customFormat="1" x14ac:dyDescent="0.2">
      <c r="D148" s="104"/>
      <c r="E148" s="104"/>
      <c r="F148" s="104"/>
      <c r="G148" s="104"/>
      <c r="H148" s="104"/>
      <c r="I148" s="104"/>
      <c r="J148" s="104"/>
      <c r="K148" s="104"/>
      <c r="L148" s="104"/>
      <c r="M148" s="104"/>
      <c r="N148" s="104"/>
      <c r="O148" s="104"/>
      <c r="P148" s="104"/>
      <c r="Q148" s="104"/>
      <c r="R148" s="104"/>
      <c r="S148" s="104"/>
      <c r="T148" s="104"/>
      <c r="U148" s="104"/>
    </row>
    <row r="149" spans="4:21" s="91" customFormat="1" x14ac:dyDescent="0.2">
      <c r="D149" s="104"/>
      <c r="E149" s="104"/>
      <c r="F149" s="104"/>
      <c r="G149" s="104"/>
      <c r="H149" s="104"/>
      <c r="I149" s="104"/>
      <c r="J149" s="104"/>
      <c r="K149" s="104"/>
      <c r="L149" s="104"/>
      <c r="M149" s="104"/>
      <c r="N149" s="104"/>
      <c r="O149" s="104"/>
      <c r="P149" s="104"/>
      <c r="Q149" s="104"/>
      <c r="R149" s="104"/>
      <c r="S149" s="104"/>
      <c r="T149" s="104"/>
      <c r="U149" s="104"/>
    </row>
    <row r="150" spans="4:21" s="91" customFormat="1" x14ac:dyDescent="0.2">
      <c r="D150" s="104"/>
      <c r="E150" s="104"/>
      <c r="F150" s="104"/>
      <c r="G150" s="104"/>
      <c r="H150" s="104"/>
      <c r="I150" s="104"/>
      <c r="J150" s="104"/>
      <c r="K150" s="104"/>
      <c r="L150" s="104"/>
      <c r="M150" s="104"/>
      <c r="N150" s="104"/>
      <c r="O150" s="104"/>
      <c r="P150" s="104"/>
      <c r="Q150" s="104"/>
      <c r="R150" s="104"/>
      <c r="S150" s="104"/>
      <c r="T150" s="104"/>
      <c r="U150" s="104"/>
    </row>
    <row r="151" spans="4:21" s="91" customFormat="1" x14ac:dyDescent="0.2">
      <c r="D151" s="104"/>
      <c r="E151" s="104"/>
      <c r="F151" s="104"/>
      <c r="G151" s="104"/>
      <c r="H151" s="104"/>
      <c r="I151" s="104"/>
      <c r="J151" s="104"/>
      <c r="K151" s="104"/>
      <c r="L151" s="104"/>
      <c r="M151" s="104"/>
      <c r="N151" s="104"/>
      <c r="O151" s="104"/>
      <c r="P151" s="104"/>
      <c r="Q151" s="104"/>
      <c r="R151" s="104"/>
      <c r="S151" s="104"/>
      <c r="T151" s="104"/>
      <c r="U151" s="104"/>
    </row>
    <row r="152" spans="4:21" s="91" customFormat="1" x14ac:dyDescent="0.2">
      <c r="D152" s="104"/>
      <c r="E152" s="104"/>
      <c r="F152" s="104"/>
      <c r="G152" s="104"/>
      <c r="H152" s="104"/>
      <c r="I152" s="104"/>
      <c r="J152" s="104"/>
      <c r="K152" s="104"/>
      <c r="L152" s="104"/>
      <c r="M152" s="104"/>
      <c r="N152" s="104"/>
      <c r="O152" s="104"/>
      <c r="P152" s="104"/>
      <c r="Q152" s="104"/>
      <c r="R152" s="104"/>
      <c r="S152" s="104"/>
      <c r="T152" s="104"/>
      <c r="U152" s="104"/>
    </row>
    <row r="153" spans="4:21" s="91" customFormat="1" x14ac:dyDescent="0.2">
      <c r="D153" s="104"/>
      <c r="E153" s="104"/>
      <c r="F153" s="104"/>
      <c r="G153" s="104"/>
      <c r="H153" s="104"/>
      <c r="I153" s="104"/>
      <c r="J153" s="104"/>
      <c r="K153" s="104"/>
      <c r="L153" s="104"/>
      <c r="M153" s="104"/>
      <c r="N153" s="104"/>
      <c r="O153" s="104"/>
      <c r="P153" s="104"/>
      <c r="Q153" s="104"/>
      <c r="R153" s="104"/>
      <c r="S153" s="104"/>
      <c r="T153" s="104"/>
      <c r="U153" s="104"/>
    </row>
    <row r="154" spans="4:21" s="91" customFormat="1" x14ac:dyDescent="0.2">
      <c r="D154" s="104"/>
      <c r="E154" s="104"/>
      <c r="F154" s="104"/>
      <c r="G154" s="104"/>
      <c r="H154" s="104"/>
      <c r="I154" s="104"/>
      <c r="J154" s="104"/>
      <c r="K154" s="104"/>
      <c r="L154" s="104"/>
      <c r="M154" s="104"/>
      <c r="N154" s="104"/>
      <c r="O154" s="104"/>
      <c r="P154" s="104"/>
      <c r="Q154" s="104"/>
      <c r="R154" s="104"/>
      <c r="S154" s="104"/>
      <c r="T154" s="104"/>
      <c r="U154" s="104"/>
    </row>
    <row r="155" spans="4:21" s="91" customFormat="1" x14ac:dyDescent="0.2">
      <c r="D155" s="104"/>
      <c r="E155" s="104"/>
      <c r="F155" s="104"/>
      <c r="G155" s="104"/>
      <c r="H155" s="104"/>
      <c r="I155" s="104"/>
      <c r="J155" s="104"/>
      <c r="K155" s="104"/>
      <c r="L155" s="104"/>
      <c r="M155" s="104"/>
      <c r="N155" s="104"/>
      <c r="O155" s="104"/>
      <c r="P155" s="104"/>
      <c r="Q155" s="104"/>
      <c r="R155" s="104"/>
      <c r="S155" s="104"/>
      <c r="T155" s="104"/>
      <c r="U155" s="104"/>
    </row>
    <row r="156" spans="4:21" s="91" customFormat="1" x14ac:dyDescent="0.2">
      <c r="D156" s="104"/>
      <c r="E156" s="104"/>
      <c r="F156" s="104"/>
      <c r="G156" s="104"/>
      <c r="H156" s="104"/>
      <c r="I156" s="104"/>
      <c r="J156" s="104"/>
      <c r="K156" s="104"/>
      <c r="L156" s="104"/>
      <c r="M156" s="104"/>
      <c r="N156" s="104"/>
      <c r="O156" s="104"/>
      <c r="P156" s="104"/>
      <c r="Q156" s="104"/>
      <c r="R156" s="104"/>
      <c r="S156" s="104"/>
      <c r="T156" s="104"/>
      <c r="U156" s="104"/>
    </row>
    <row r="157" spans="4:21" s="91" customFormat="1" x14ac:dyDescent="0.2">
      <c r="D157" s="104"/>
      <c r="E157" s="104"/>
      <c r="F157" s="104"/>
      <c r="G157" s="104"/>
      <c r="H157" s="104"/>
      <c r="I157" s="104"/>
      <c r="J157" s="104"/>
      <c r="K157" s="104"/>
      <c r="L157" s="104"/>
      <c r="M157" s="104"/>
      <c r="N157" s="104"/>
      <c r="O157" s="104"/>
      <c r="P157" s="104"/>
      <c r="Q157" s="104"/>
      <c r="R157" s="104"/>
      <c r="S157" s="104"/>
      <c r="T157" s="104"/>
      <c r="U157" s="104"/>
    </row>
    <row r="158" spans="4:21" s="91" customFormat="1" x14ac:dyDescent="0.2">
      <c r="D158" s="104"/>
      <c r="E158" s="104"/>
      <c r="F158" s="104"/>
      <c r="G158" s="104"/>
      <c r="H158" s="104"/>
      <c r="I158" s="104"/>
      <c r="J158" s="104"/>
      <c r="K158" s="104"/>
      <c r="L158" s="104"/>
      <c r="M158" s="104"/>
      <c r="N158" s="104"/>
      <c r="O158" s="104"/>
      <c r="P158" s="104"/>
      <c r="Q158" s="104"/>
      <c r="R158" s="104"/>
      <c r="S158" s="104"/>
      <c r="T158" s="104"/>
      <c r="U158" s="104"/>
    </row>
    <row r="159" spans="4:21" s="91" customFormat="1" x14ac:dyDescent="0.2">
      <c r="D159" s="104"/>
      <c r="E159" s="104"/>
      <c r="F159" s="104"/>
      <c r="G159" s="104"/>
      <c r="H159" s="104"/>
      <c r="I159" s="104"/>
      <c r="J159" s="104"/>
      <c r="K159" s="104"/>
      <c r="L159" s="104"/>
      <c r="M159" s="104"/>
      <c r="N159" s="104"/>
      <c r="O159" s="104"/>
      <c r="P159" s="104"/>
      <c r="Q159" s="104"/>
      <c r="R159" s="104"/>
      <c r="S159" s="104"/>
      <c r="T159" s="104"/>
      <c r="U159" s="104"/>
    </row>
    <row r="160" spans="4:21" s="91" customFormat="1" x14ac:dyDescent="0.2">
      <c r="D160" s="104"/>
      <c r="E160" s="104"/>
      <c r="F160" s="104"/>
      <c r="G160" s="104"/>
      <c r="H160" s="104"/>
      <c r="I160" s="104"/>
      <c r="J160" s="104"/>
      <c r="K160" s="104"/>
      <c r="L160" s="104"/>
      <c r="M160" s="104"/>
      <c r="N160" s="104"/>
      <c r="O160" s="104"/>
      <c r="P160" s="104"/>
      <c r="Q160" s="104"/>
      <c r="R160" s="104"/>
      <c r="S160" s="104"/>
      <c r="T160" s="104"/>
      <c r="U160" s="104"/>
    </row>
    <row r="161" spans="4:21" s="91" customFormat="1" x14ac:dyDescent="0.2">
      <c r="D161" s="104"/>
      <c r="E161" s="104"/>
      <c r="F161" s="104"/>
      <c r="G161" s="104"/>
      <c r="H161" s="104"/>
      <c r="I161" s="104"/>
      <c r="J161" s="104"/>
      <c r="K161" s="104"/>
      <c r="L161" s="104"/>
      <c r="M161" s="104"/>
      <c r="N161" s="104"/>
      <c r="O161" s="104"/>
      <c r="P161" s="104"/>
      <c r="Q161" s="104"/>
      <c r="R161" s="104"/>
      <c r="S161" s="104"/>
      <c r="T161" s="104"/>
      <c r="U161" s="104"/>
    </row>
    <row r="162" spans="4:21" s="91" customFormat="1" x14ac:dyDescent="0.2">
      <c r="D162" s="104"/>
      <c r="E162" s="104"/>
      <c r="F162" s="104"/>
      <c r="G162" s="104"/>
      <c r="H162" s="104"/>
      <c r="I162" s="104"/>
      <c r="J162" s="104"/>
      <c r="K162" s="104"/>
      <c r="L162" s="104"/>
      <c r="M162" s="104"/>
      <c r="N162" s="104"/>
      <c r="O162" s="104"/>
      <c r="P162" s="104"/>
      <c r="Q162" s="104"/>
      <c r="R162" s="104"/>
      <c r="S162" s="104"/>
      <c r="T162" s="104"/>
      <c r="U162" s="104"/>
    </row>
    <row r="163" spans="4:21" s="91" customFormat="1" x14ac:dyDescent="0.2">
      <c r="D163" s="104"/>
      <c r="E163" s="104"/>
      <c r="F163" s="104"/>
      <c r="G163" s="104"/>
      <c r="H163" s="104"/>
      <c r="I163" s="104"/>
      <c r="J163" s="104"/>
      <c r="K163" s="104"/>
      <c r="L163" s="104"/>
      <c r="M163" s="104"/>
      <c r="N163" s="104"/>
      <c r="O163" s="104"/>
      <c r="P163" s="104"/>
      <c r="Q163" s="104"/>
      <c r="R163" s="104"/>
      <c r="S163" s="104"/>
      <c r="T163" s="104"/>
      <c r="U163" s="104"/>
    </row>
    <row r="164" spans="4:21" s="91" customFormat="1" x14ac:dyDescent="0.2">
      <c r="D164" s="104"/>
      <c r="E164" s="104"/>
      <c r="F164" s="104"/>
      <c r="G164" s="104"/>
      <c r="H164" s="104"/>
      <c r="I164" s="104"/>
      <c r="J164" s="104"/>
      <c r="K164" s="104"/>
      <c r="L164" s="104"/>
      <c r="M164" s="104"/>
      <c r="N164" s="104"/>
      <c r="O164" s="104"/>
      <c r="P164" s="104"/>
      <c r="Q164" s="104"/>
      <c r="R164" s="104"/>
      <c r="S164" s="104"/>
      <c r="T164" s="104"/>
      <c r="U164" s="104"/>
    </row>
    <row r="165" spans="4:21" s="91" customFormat="1" x14ac:dyDescent="0.2">
      <c r="D165" s="104"/>
      <c r="E165" s="104"/>
      <c r="F165" s="104"/>
      <c r="G165" s="104"/>
      <c r="H165" s="104"/>
      <c r="I165" s="104"/>
      <c r="J165" s="104"/>
      <c r="K165" s="104"/>
      <c r="L165" s="104"/>
      <c r="M165" s="104"/>
      <c r="N165" s="104"/>
      <c r="O165" s="104"/>
      <c r="P165" s="104"/>
      <c r="Q165" s="104"/>
      <c r="R165" s="104"/>
      <c r="S165" s="104"/>
      <c r="T165" s="104"/>
      <c r="U165" s="104"/>
    </row>
    <row r="166" spans="4:21" s="91" customFormat="1" x14ac:dyDescent="0.2">
      <c r="D166" s="104"/>
      <c r="E166" s="104"/>
      <c r="F166" s="104"/>
      <c r="G166" s="104"/>
      <c r="H166" s="104"/>
      <c r="I166" s="104"/>
      <c r="J166" s="104"/>
      <c r="K166" s="104"/>
      <c r="L166" s="104"/>
      <c r="M166" s="104"/>
      <c r="N166" s="104"/>
      <c r="O166" s="104"/>
      <c r="P166" s="104"/>
      <c r="Q166" s="104"/>
      <c r="R166" s="104"/>
      <c r="S166" s="104"/>
      <c r="T166" s="104"/>
      <c r="U166" s="104"/>
    </row>
    <row r="167" spans="4:21" s="91" customFormat="1" x14ac:dyDescent="0.2">
      <c r="D167" s="104"/>
      <c r="E167" s="104"/>
      <c r="F167" s="104"/>
      <c r="G167" s="104"/>
      <c r="H167" s="104"/>
      <c r="I167" s="104"/>
      <c r="J167" s="104"/>
      <c r="K167" s="104"/>
      <c r="L167" s="104"/>
      <c r="M167" s="104"/>
      <c r="N167" s="104"/>
      <c r="O167" s="104"/>
      <c r="P167" s="104"/>
      <c r="Q167" s="104"/>
      <c r="R167" s="104"/>
      <c r="S167" s="104"/>
      <c r="T167" s="104"/>
      <c r="U167" s="104"/>
    </row>
    <row r="168" spans="4:21" s="91" customFormat="1" x14ac:dyDescent="0.2">
      <c r="D168" s="104"/>
      <c r="E168" s="104"/>
      <c r="F168" s="104"/>
      <c r="G168" s="104"/>
      <c r="H168" s="104"/>
      <c r="I168" s="104"/>
      <c r="J168" s="104"/>
      <c r="K168" s="104"/>
      <c r="L168" s="104"/>
      <c r="M168" s="104"/>
      <c r="N168" s="104"/>
      <c r="O168" s="104"/>
      <c r="P168" s="104"/>
      <c r="Q168" s="104"/>
      <c r="R168" s="104"/>
      <c r="S168" s="104"/>
      <c r="T168" s="104"/>
      <c r="U168" s="104"/>
    </row>
    <row r="169" spans="4:21" s="91" customFormat="1" x14ac:dyDescent="0.2">
      <c r="D169" s="104"/>
      <c r="E169" s="104"/>
      <c r="F169" s="104"/>
      <c r="G169" s="104"/>
      <c r="H169" s="104"/>
      <c r="I169" s="104"/>
      <c r="J169" s="104"/>
      <c r="K169" s="104"/>
      <c r="L169" s="104"/>
      <c r="M169" s="104"/>
      <c r="N169" s="104"/>
      <c r="O169" s="104"/>
      <c r="P169" s="104"/>
      <c r="Q169" s="104"/>
      <c r="R169" s="104"/>
      <c r="S169" s="104"/>
      <c r="T169" s="104"/>
      <c r="U169" s="104"/>
    </row>
    <row r="170" spans="4:21" s="91" customFormat="1" x14ac:dyDescent="0.2">
      <c r="D170" s="104"/>
      <c r="E170" s="104"/>
      <c r="F170" s="104"/>
      <c r="G170" s="104"/>
      <c r="H170" s="104"/>
      <c r="I170" s="104"/>
      <c r="J170" s="104"/>
      <c r="K170" s="104"/>
      <c r="L170" s="104"/>
      <c r="M170" s="104"/>
      <c r="N170" s="104"/>
      <c r="O170" s="104"/>
      <c r="P170" s="104"/>
      <c r="Q170" s="104"/>
      <c r="R170" s="104"/>
      <c r="S170" s="104"/>
      <c r="T170" s="104"/>
      <c r="U170" s="104"/>
    </row>
    <row r="171" spans="4:21" s="91" customFormat="1" x14ac:dyDescent="0.2">
      <c r="D171" s="104"/>
      <c r="E171" s="104"/>
      <c r="F171" s="104"/>
      <c r="G171" s="104"/>
      <c r="H171" s="104"/>
      <c r="I171" s="104"/>
      <c r="J171" s="104"/>
      <c r="K171" s="104"/>
      <c r="L171" s="104"/>
      <c r="M171" s="104"/>
      <c r="N171" s="104"/>
      <c r="O171" s="104"/>
      <c r="P171" s="104"/>
      <c r="Q171" s="104"/>
      <c r="R171" s="104"/>
      <c r="S171" s="104"/>
      <c r="T171" s="104"/>
      <c r="U171" s="104"/>
    </row>
    <row r="172" spans="4:21" s="91" customFormat="1" x14ac:dyDescent="0.2">
      <c r="D172" s="104"/>
      <c r="E172" s="104"/>
      <c r="F172" s="104"/>
      <c r="G172" s="104"/>
      <c r="H172" s="104"/>
      <c r="I172" s="104"/>
      <c r="J172" s="104"/>
      <c r="K172" s="104"/>
      <c r="L172" s="104"/>
      <c r="M172" s="104"/>
      <c r="N172" s="104"/>
      <c r="O172" s="104"/>
      <c r="P172" s="104"/>
      <c r="Q172" s="104"/>
      <c r="R172" s="104"/>
      <c r="S172" s="104"/>
      <c r="T172" s="104"/>
      <c r="U172" s="104"/>
    </row>
    <row r="173" spans="4:21" s="91" customFormat="1" x14ac:dyDescent="0.2">
      <c r="D173" s="104"/>
      <c r="E173" s="104"/>
      <c r="F173" s="104"/>
      <c r="G173" s="104"/>
      <c r="H173" s="104"/>
      <c r="I173" s="104"/>
      <c r="J173" s="104"/>
      <c r="K173" s="104"/>
      <c r="L173" s="104"/>
      <c r="M173" s="104"/>
      <c r="N173" s="104"/>
      <c r="O173" s="104"/>
      <c r="P173" s="104"/>
      <c r="Q173" s="104"/>
      <c r="R173" s="104"/>
      <c r="S173" s="104"/>
      <c r="T173" s="104"/>
      <c r="U173" s="104"/>
    </row>
    <row r="174" spans="4:21" s="91" customFormat="1" x14ac:dyDescent="0.2">
      <c r="D174" s="104"/>
      <c r="E174" s="104"/>
      <c r="F174" s="104"/>
      <c r="G174" s="104"/>
      <c r="H174" s="104"/>
      <c r="I174" s="104"/>
      <c r="J174" s="104"/>
      <c r="K174" s="104"/>
      <c r="L174" s="104"/>
      <c r="M174" s="104"/>
      <c r="N174" s="104"/>
      <c r="O174" s="104"/>
      <c r="P174" s="104"/>
      <c r="Q174" s="104"/>
      <c r="R174" s="104"/>
      <c r="S174" s="104"/>
      <c r="T174" s="104"/>
      <c r="U174" s="104"/>
    </row>
    <row r="175" spans="4:21" s="91" customFormat="1" x14ac:dyDescent="0.2">
      <c r="D175" s="104"/>
      <c r="E175" s="104"/>
      <c r="F175" s="104"/>
      <c r="G175" s="104"/>
      <c r="H175" s="104"/>
      <c r="I175" s="104"/>
      <c r="J175" s="104"/>
      <c r="K175" s="104"/>
      <c r="L175" s="104"/>
      <c r="M175" s="104"/>
      <c r="N175" s="104"/>
      <c r="O175" s="104"/>
      <c r="P175" s="104"/>
      <c r="Q175" s="104"/>
      <c r="R175" s="104"/>
      <c r="S175" s="104"/>
      <c r="T175" s="104"/>
      <c r="U175" s="104"/>
    </row>
    <row r="176" spans="4:21" s="91" customFormat="1" x14ac:dyDescent="0.2">
      <c r="D176" s="104"/>
      <c r="E176" s="104"/>
      <c r="F176" s="104"/>
      <c r="G176" s="104"/>
      <c r="H176" s="104"/>
      <c r="I176" s="104"/>
      <c r="J176" s="104"/>
      <c r="K176" s="104"/>
      <c r="L176" s="104"/>
      <c r="M176" s="104"/>
      <c r="N176" s="104"/>
      <c r="O176" s="104"/>
      <c r="P176" s="104"/>
      <c r="Q176" s="104"/>
      <c r="R176" s="104"/>
      <c r="S176" s="104"/>
      <c r="T176" s="104"/>
      <c r="U176" s="104"/>
    </row>
    <row r="177" spans="4:21" s="91" customFormat="1" x14ac:dyDescent="0.2">
      <c r="D177" s="104"/>
      <c r="E177" s="104"/>
      <c r="F177" s="104"/>
      <c r="G177" s="104"/>
      <c r="H177" s="104"/>
      <c r="I177" s="104"/>
      <c r="J177" s="104"/>
      <c r="K177" s="104"/>
      <c r="L177" s="104"/>
      <c r="M177" s="104"/>
      <c r="N177" s="104"/>
      <c r="O177" s="104"/>
      <c r="P177" s="104"/>
      <c r="Q177" s="104"/>
      <c r="R177" s="104"/>
      <c r="S177" s="104"/>
      <c r="T177" s="104"/>
      <c r="U177" s="104"/>
    </row>
    <row r="178" spans="4:21" s="91" customFormat="1" x14ac:dyDescent="0.2">
      <c r="D178" s="104"/>
      <c r="E178" s="104"/>
      <c r="F178" s="104"/>
      <c r="G178" s="104"/>
      <c r="H178" s="104"/>
      <c r="I178" s="104"/>
      <c r="J178" s="104"/>
      <c r="K178" s="104"/>
      <c r="L178" s="104"/>
      <c r="M178" s="104"/>
      <c r="N178" s="104"/>
      <c r="O178" s="104"/>
      <c r="P178" s="104"/>
      <c r="Q178" s="104"/>
      <c r="R178" s="104"/>
      <c r="S178" s="104"/>
      <c r="T178" s="104"/>
      <c r="U178" s="104"/>
    </row>
    <row r="179" spans="4:21" s="91" customFormat="1" x14ac:dyDescent="0.2">
      <c r="D179" s="104"/>
      <c r="E179" s="104"/>
      <c r="F179" s="104"/>
      <c r="G179" s="104"/>
      <c r="H179" s="104"/>
      <c r="I179" s="104"/>
      <c r="J179" s="104"/>
      <c r="K179" s="104"/>
      <c r="L179" s="104"/>
      <c r="M179" s="104"/>
      <c r="N179" s="104"/>
      <c r="O179" s="104"/>
      <c r="P179" s="104"/>
      <c r="Q179" s="104"/>
      <c r="R179" s="104"/>
      <c r="S179" s="104"/>
      <c r="T179" s="104"/>
      <c r="U179" s="104"/>
    </row>
    <row r="180" spans="4:21" s="91" customFormat="1" x14ac:dyDescent="0.2">
      <c r="D180" s="104"/>
      <c r="E180" s="104"/>
      <c r="F180" s="104"/>
      <c r="G180" s="104"/>
      <c r="H180" s="104"/>
      <c r="I180" s="104"/>
      <c r="J180" s="104"/>
      <c r="K180" s="104"/>
      <c r="L180" s="104"/>
      <c r="M180" s="104"/>
      <c r="N180" s="104"/>
      <c r="O180" s="104"/>
      <c r="P180" s="104"/>
      <c r="Q180" s="104"/>
      <c r="R180" s="104"/>
      <c r="S180" s="104"/>
      <c r="T180" s="104"/>
      <c r="U180" s="104"/>
    </row>
    <row r="181" spans="4:21" s="91" customFormat="1" x14ac:dyDescent="0.2">
      <c r="D181" s="104"/>
      <c r="E181" s="104"/>
      <c r="F181" s="104"/>
      <c r="G181" s="104"/>
      <c r="H181" s="104"/>
      <c r="I181" s="104"/>
      <c r="J181" s="104"/>
      <c r="K181" s="104"/>
      <c r="L181" s="104"/>
      <c r="M181" s="104"/>
      <c r="N181" s="104"/>
      <c r="O181" s="104"/>
      <c r="P181" s="104"/>
      <c r="Q181" s="104"/>
      <c r="R181" s="104"/>
      <c r="S181" s="104"/>
      <c r="T181" s="104"/>
      <c r="U181" s="104"/>
    </row>
    <row r="182" spans="4:21" s="91" customFormat="1" x14ac:dyDescent="0.2">
      <c r="D182" s="104"/>
      <c r="E182" s="104"/>
      <c r="F182" s="104"/>
      <c r="G182" s="104"/>
      <c r="H182" s="104"/>
      <c r="I182" s="104"/>
      <c r="J182" s="104"/>
      <c r="K182" s="104"/>
      <c r="L182" s="104"/>
      <c r="M182" s="104"/>
      <c r="N182" s="104"/>
      <c r="O182" s="104"/>
      <c r="P182" s="104"/>
      <c r="Q182" s="104"/>
      <c r="R182" s="104"/>
      <c r="S182" s="104"/>
      <c r="T182" s="104"/>
      <c r="U182" s="104"/>
    </row>
    <row r="183" spans="4:21" s="91" customFormat="1" x14ac:dyDescent="0.2">
      <c r="D183" s="104"/>
      <c r="E183" s="104"/>
      <c r="F183" s="104"/>
      <c r="G183" s="104"/>
      <c r="H183" s="104"/>
      <c r="I183" s="104"/>
      <c r="J183" s="104"/>
      <c r="K183" s="104"/>
      <c r="L183" s="104"/>
      <c r="M183" s="104"/>
      <c r="N183" s="104"/>
      <c r="O183" s="104"/>
      <c r="P183" s="104"/>
      <c r="Q183" s="104"/>
      <c r="R183" s="104"/>
      <c r="S183" s="104"/>
      <c r="T183" s="104"/>
      <c r="U183" s="104"/>
    </row>
    <row r="184" spans="4:21" s="91" customFormat="1" x14ac:dyDescent="0.2">
      <c r="D184" s="104"/>
      <c r="E184" s="104"/>
      <c r="F184" s="104"/>
      <c r="G184" s="104"/>
      <c r="H184" s="104"/>
      <c r="I184" s="104"/>
      <c r="J184" s="104"/>
      <c r="K184" s="104"/>
      <c r="L184" s="104"/>
      <c r="M184" s="104"/>
      <c r="N184" s="104"/>
      <c r="O184" s="104"/>
      <c r="P184" s="104"/>
      <c r="Q184" s="104"/>
      <c r="R184" s="104"/>
      <c r="S184" s="104"/>
      <c r="T184" s="104"/>
      <c r="U184" s="104"/>
    </row>
    <row r="185" spans="4:21" s="91" customFormat="1" x14ac:dyDescent="0.2">
      <c r="D185" s="104"/>
      <c r="E185" s="104"/>
      <c r="F185" s="104"/>
      <c r="G185" s="104"/>
      <c r="H185" s="104"/>
      <c r="I185" s="104"/>
      <c r="J185" s="104"/>
      <c r="K185" s="104"/>
      <c r="L185" s="104"/>
      <c r="M185" s="104"/>
      <c r="N185" s="104"/>
      <c r="O185" s="104"/>
      <c r="P185" s="104"/>
      <c r="Q185" s="104"/>
      <c r="R185" s="104"/>
      <c r="S185" s="104"/>
      <c r="T185" s="104"/>
      <c r="U185" s="104"/>
    </row>
    <row r="186" spans="4:21" s="91" customFormat="1" x14ac:dyDescent="0.2">
      <c r="D186" s="104"/>
      <c r="E186" s="104"/>
      <c r="F186" s="104"/>
      <c r="G186" s="104"/>
      <c r="H186" s="104"/>
      <c r="I186" s="104"/>
      <c r="J186" s="104"/>
      <c r="K186" s="104"/>
      <c r="L186" s="104"/>
      <c r="M186" s="104"/>
      <c r="N186" s="104"/>
      <c r="O186" s="104"/>
      <c r="P186" s="104"/>
      <c r="Q186" s="104"/>
      <c r="R186" s="104"/>
      <c r="S186" s="104"/>
      <c r="T186" s="104"/>
      <c r="U186" s="104"/>
    </row>
    <row r="187" spans="4:21" s="91" customFormat="1" x14ac:dyDescent="0.2">
      <c r="D187" s="104"/>
      <c r="E187" s="104"/>
      <c r="F187" s="104"/>
      <c r="G187" s="104"/>
      <c r="H187" s="104"/>
      <c r="I187" s="104"/>
      <c r="J187" s="104"/>
      <c r="K187" s="104"/>
      <c r="L187" s="104"/>
      <c r="M187" s="104"/>
      <c r="N187" s="104"/>
      <c r="O187" s="104"/>
      <c r="P187" s="104"/>
      <c r="Q187" s="104"/>
      <c r="R187" s="104"/>
      <c r="S187" s="104"/>
      <c r="T187" s="104"/>
      <c r="U187" s="104"/>
    </row>
    <row r="188" spans="4:21" s="91" customFormat="1" x14ac:dyDescent="0.2">
      <c r="D188" s="104"/>
      <c r="E188" s="104"/>
      <c r="F188" s="104"/>
      <c r="G188" s="104"/>
      <c r="H188" s="104"/>
      <c r="I188" s="104"/>
      <c r="J188" s="104"/>
      <c r="K188" s="104"/>
      <c r="L188" s="104"/>
      <c r="M188" s="104"/>
      <c r="N188" s="104"/>
      <c r="O188" s="104"/>
      <c r="P188" s="104"/>
      <c r="Q188" s="104"/>
      <c r="R188" s="104"/>
      <c r="S188" s="104"/>
      <c r="T188" s="104"/>
      <c r="U188" s="104"/>
    </row>
    <row r="189" spans="4:21" s="91" customFormat="1" x14ac:dyDescent="0.2">
      <c r="D189" s="104"/>
      <c r="E189" s="104"/>
      <c r="F189" s="104"/>
      <c r="G189" s="104"/>
      <c r="H189" s="104"/>
      <c r="I189" s="104"/>
      <c r="J189" s="104"/>
      <c r="K189" s="104"/>
      <c r="L189" s="104"/>
      <c r="M189" s="104"/>
      <c r="N189" s="104"/>
      <c r="O189" s="104"/>
      <c r="P189" s="104"/>
      <c r="Q189" s="104"/>
      <c r="R189" s="104"/>
      <c r="S189" s="104"/>
      <c r="T189" s="104"/>
      <c r="U189" s="104"/>
    </row>
    <row r="190" spans="4:21" s="91" customFormat="1" x14ac:dyDescent="0.2">
      <c r="D190" s="104"/>
      <c r="E190" s="104"/>
      <c r="F190" s="104"/>
      <c r="G190" s="104"/>
      <c r="H190" s="104"/>
      <c r="I190" s="104"/>
      <c r="J190" s="104"/>
      <c r="K190" s="104"/>
      <c r="L190" s="104"/>
      <c r="M190" s="104"/>
      <c r="N190" s="104"/>
      <c r="O190" s="104"/>
      <c r="P190" s="104"/>
      <c r="Q190" s="104"/>
      <c r="R190" s="104"/>
      <c r="S190" s="104"/>
      <c r="T190" s="104"/>
      <c r="U190" s="104"/>
    </row>
    <row r="191" spans="4:21" s="91" customFormat="1" x14ac:dyDescent="0.2">
      <c r="D191" s="104"/>
      <c r="E191" s="104"/>
      <c r="F191" s="104"/>
      <c r="G191" s="104"/>
      <c r="H191" s="104"/>
      <c r="I191" s="104"/>
      <c r="J191" s="104"/>
      <c r="K191" s="104"/>
      <c r="L191" s="104"/>
      <c r="M191" s="104"/>
      <c r="N191" s="104"/>
      <c r="O191" s="104"/>
      <c r="P191" s="104"/>
      <c r="Q191" s="104"/>
      <c r="R191" s="104"/>
      <c r="S191" s="104"/>
      <c r="T191" s="104"/>
      <c r="U191" s="104"/>
    </row>
    <row r="192" spans="4:21" s="91" customFormat="1" x14ac:dyDescent="0.2">
      <c r="D192" s="104"/>
      <c r="E192" s="104"/>
      <c r="F192" s="104"/>
      <c r="G192" s="104"/>
      <c r="H192" s="104"/>
      <c r="I192" s="104"/>
      <c r="J192" s="104"/>
      <c r="K192" s="104"/>
      <c r="L192" s="104"/>
      <c r="M192" s="104"/>
      <c r="N192" s="104"/>
      <c r="O192" s="104"/>
      <c r="P192" s="104"/>
      <c r="Q192" s="104"/>
      <c r="R192" s="104"/>
      <c r="S192" s="104"/>
      <c r="T192" s="104"/>
      <c r="U192" s="104"/>
    </row>
    <row r="193" spans="4:21" s="91" customFormat="1" x14ac:dyDescent="0.2">
      <c r="D193" s="104"/>
      <c r="E193" s="104"/>
      <c r="F193" s="104"/>
      <c r="G193" s="104"/>
      <c r="H193" s="104"/>
      <c r="I193" s="104"/>
      <c r="J193" s="104"/>
      <c r="K193" s="104"/>
      <c r="L193" s="104"/>
      <c r="M193" s="104"/>
      <c r="N193" s="104"/>
      <c r="O193" s="104"/>
      <c r="P193" s="104"/>
      <c r="Q193" s="104"/>
      <c r="R193" s="104"/>
      <c r="S193" s="104"/>
      <c r="T193" s="104"/>
      <c r="U193" s="104"/>
    </row>
    <row r="194" spans="4:21" s="91" customFormat="1" x14ac:dyDescent="0.2">
      <c r="D194" s="104"/>
      <c r="E194" s="104"/>
      <c r="F194" s="104"/>
      <c r="G194" s="104"/>
      <c r="H194" s="104"/>
      <c r="I194" s="104"/>
      <c r="J194" s="104"/>
      <c r="K194" s="104"/>
      <c r="L194" s="104"/>
      <c r="M194" s="104"/>
      <c r="N194" s="104"/>
      <c r="O194" s="104"/>
      <c r="P194" s="104"/>
      <c r="Q194" s="104"/>
      <c r="R194" s="104"/>
      <c r="S194" s="104"/>
      <c r="T194" s="104"/>
      <c r="U194" s="104"/>
    </row>
    <row r="195" spans="4:21" s="91" customFormat="1" x14ac:dyDescent="0.2">
      <c r="D195" s="104"/>
      <c r="E195" s="104"/>
      <c r="F195" s="104"/>
      <c r="G195" s="104"/>
      <c r="H195" s="104"/>
      <c r="I195" s="104"/>
      <c r="J195" s="104"/>
      <c r="K195" s="104"/>
      <c r="L195" s="104"/>
      <c r="M195" s="104"/>
      <c r="N195" s="104"/>
      <c r="O195" s="104"/>
      <c r="P195" s="104"/>
      <c r="Q195" s="104"/>
      <c r="R195" s="104"/>
      <c r="S195" s="104"/>
      <c r="T195" s="104"/>
      <c r="U195" s="104"/>
    </row>
    <row r="196" spans="4:21" s="91" customFormat="1" x14ac:dyDescent="0.2">
      <c r="D196" s="104"/>
      <c r="E196" s="104"/>
      <c r="F196" s="104"/>
      <c r="G196" s="104"/>
      <c r="H196" s="104"/>
      <c r="I196" s="104"/>
      <c r="J196" s="104"/>
      <c r="K196" s="104"/>
      <c r="L196" s="104"/>
      <c r="M196" s="104"/>
      <c r="N196" s="104"/>
      <c r="O196" s="104"/>
      <c r="P196" s="104"/>
      <c r="Q196" s="104"/>
      <c r="R196" s="104"/>
      <c r="S196" s="104"/>
      <c r="T196" s="104"/>
      <c r="U196" s="104"/>
    </row>
    <row r="197" spans="4:21" s="91" customFormat="1" x14ac:dyDescent="0.2">
      <c r="D197" s="104"/>
      <c r="E197" s="104"/>
      <c r="F197" s="104"/>
      <c r="G197" s="104"/>
      <c r="H197" s="104"/>
      <c r="I197" s="104"/>
      <c r="J197" s="104"/>
      <c r="K197" s="104"/>
      <c r="L197" s="104"/>
      <c r="M197" s="104"/>
      <c r="N197" s="104"/>
      <c r="O197" s="104"/>
      <c r="P197" s="104"/>
      <c r="Q197" s="104"/>
      <c r="R197" s="104"/>
      <c r="S197" s="104"/>
      <c r="T197" s="104"/>
      <c r="U197" s="104"/>
    </row>
    <row r="198" spans="4:21" s="91" customFormat="1" x14ac:dyDescent="0.2">
      <c r="D198" s="104"/>
      <c r="E198" s="104"/>
      <c r="F198" s="104"/>
      <c r="G198" s="104"/>
      <c r="H198" s="104"/>
      <c r="I198" s="104"/>
      <c r="J198" s="104"/>
      <c r="K198" s="104"/>
      <c r="L198" s="104"/>
      <c r="M198" s="104"/>
      <c r="N198" s="104"/>
      <c r="O198" s="104"/>
      <c r="P198" s="104"/>
      <c r="Q198" s="104"/>
      <c r="R198" s="104"/>
      <c r="S198" s="104"/>
      <c r="T198" s="104"/>
      <c r="U198" s="104"/>
    </row>
    <row r="199" spans="4:21" s="91" customFormat="1" x14ac:dyDescent="0.2">
      <c r="D199" s="104"/>
      <c r="E199" s="104"/>
      <c r="F199" s="104"/>
      <c r="G199" s="104"/>
      <c r="H199" s="104"/>
      <c r="I199" s="104"/>
      <c r="J199" s="104"/>
      <c r="K199" s="104"/>
      <c r="L199" s="104"/>
      <c r="M199" s="104"/>
      <c r="N199" s="104"/>
      <c r="O199" s="104"/>
      <c r="P199" s="104"/>
      <c r="Q199" s="104"/>
      <c r="R199" s="104"/>
      <c r="S199" s="104"/>
      <c r="T199" s="104"/>
      <c r="U199" s="104"/>
    </row>
    <row r="200" spans="4:21" s="91" customFormat="1" x14ac:dyDescent="0.2">
      <c r="D200" s="104"/>
      <c r="E200" s="104"/>
      <c r="F200" s="104"/>
      <c r="G200" s="104"/>
      <c r="H200" s="104"/>
      <c r="I200" s="104"/>
      <c r="J200" s="104"/>
      <c r="K200" s="104"/>
      <c r="L200" s="104"/>
      <c r="M200" s="104"/>
      <c r="N200" s="104"/>
      <c r="O200" s="104"/>
      <c r="P200" s="104"/>
      <c r="Q200" s="104"/>
      <c r="R200" s="104"/>
      <c r="S200" s="104"/>
      <c r="T200" s="104"/>
      <c r="U200" s="104"/>
    </row>
    <row r="201" spans="4:21" s="91" customFormat="1" x14ac:dyDescent="0.2">
      <c r="D201" s="104"/>
      <c r="E201" s="104"/>
      <c r="F201" s="104"/>
      <c r="G201" s="104"/>
      <c r="H201" s="104"/>
      <c r="I201" s="104"/>
      <c r="J201" s="104"/>
      <c r="K201" s="104"/>
      <c r="L201" s="104"/>
      <c r="M201" s="104"/>
      <c r="N201" s="104"/>
      <c r="O201" s="104"/>
      <c r="P201" s="104"/>
      <c r="Q201" s="104"/>
      <c r="R201" s="104"/>
      <c r="S201" s="104"/>
      <c r="T201" s="104"/>
      <c r="U201" s="104"/>
    </row>
    <row r="202" spans="4:21" s="91" customFormat="1" x14ac:dyDescent="0.2">
      <c r="D202" s="104"/>
      <c r="E202" s="104"/>
      <c r="F202" s="104"/>
      <c r="G202" s="104"/>
      <c r="H202" s="104"/>
      <c r="I202" s="104"/>
      <c r="J202" s="104"/>
      <c r="K202" s="104"/>
      <c r="L202" s="104"/>
      <c r="M202" s="104"/>
      <c r="N202" s="104"/>
      <c r="O202" s="104"/>
      <c r="P202" s="104"/>
      <c r="Q202" s="104"/>
      <c r="R202" s="104"/>
      <c r="S202" s="104"/>
      <c r="T202" s="104"/>
      <c r="U202" s="104"/>
    </row>
    <row r="203" spans="4:21" s="91" customFormat="1" x14ac:dyDescent="0.2">
      <c r="D203" s="104"/>
      <c r="E203" s="104"/>
      <c r="F203" s="104"/>
      <c r="G203" s="104"/>
      <c r="H203" s="104"/>
      <c r="I203" s="104"/>
      <c r="J203" s="104"/>
      <c r="K203" s="104"/>
      <c r="L203" s="104"/>
      <c r="M203" s="104"/>
      <c r="N203" s="104"/>
      <c r="O203" s="104"/>
      <c r="P203" s="104"/>
      <c r="Q203" s="104"/>
      <c r="R203" s="104"/>
      <c r="S203" s="104"/>
      <c r="T203" s="104"/>
      <c r="U203" s="104"/>
    </row>
    <row r="204" spans="4:21" s="91" customFormat="1" x14ac:dyDescent="0.2">
      <c r="D204" s="104"/>
      <c r="E204" s="104"/>
      <c r="F204" s="104"/>
      <c r="G204" s="104"/>
      <c r="H204" s="104"/>
      <c r="I204" s="104"/>
      <c r="J204" s="104"/>
      <c r="K204" s="104"/>
      <c r="L204" s="104"/>
      <c r="M204" s="104"/>
      <c r="N204" s="104"/>
      <c r="O204" s="104"/>
      <c r="P204" s="104"/>
      <c r="Q204" s="104"/>
      <c r="R204" s="104"/>
      <c r="S204" s="104"/>
      <c r="T204" s="104"/>
      <c r="U204" s="104"/>
    </row>
    <row r="205" spans="4:21" s="91" customFormat="1" x14ac:dyDescent="0.2">
      <c r="D205" s="104"/>
      <c r="E205" s="104"/>
      <c r="F205" s="104"/>
      <c r="G205" s="104"/>
      <c r="H205" s="104"/>
      <c r="I205" s="104"/>
      <c r="J205" s="104"/>
      <c r="K205" s="104"/>
      <c r="L205" s="104"/>
      <c r="M205" s="104"/>
      <c r="N205" s="104"/>
      <c r="O205" s="104"/>
      <c r="P205" s="104"/>
      <c r="Q205" s="104"/>
      <c r="R205" s="104"/>
      <c r="S205" s="104"/>
      <c r="T205" s="104"/>
      <c r="U205" s="104"/>
    </row>
    <row r="206" spans="4:21" s="91" customFormat="1" x14ac:dyDescent="0.2">
      <c r="D206" s="104"/>
      <c r="E206" s="104"/>
      <c r="F206" s="104"/>
      <c r="G206" s="104"/>
      <c r="H206" s="104"/>
      <c r="I206" s="104"/>
      <c r="J206" s="104"/>
      <c r="K206" s="104"/>
      <c r="L206" s="104"/>
      <c r="M206" s="104"/>
      <c r="N206" s="104"/>
      <c r="O206" s="104"/>
      <c r="P206" s="104"/>
      <c r="Q206" s="104"/>
      <c r="R206" s="104"/>
      <c r="S206" s="104"/>
      <c r="T206" s="104"/>
      <c r="U206" s="104"/>
    </row>
    <row r="207" spans="4:21" s="91" customFormat="1" x14ac:dyDescent="0.2">
      <c r="D207" s="104"/>
      <c r="E207" s="104"/>
      <c r="F207" s="104"/>
      <c r="G207" s="104"/>
      <c r="H207" s="104"/>
      <c r="I207" s="104"/>
      <c r="J207" s="104"/>
      <c r="K207" s="104"/>
      <c r="L207" s="104"/>
      <c r="M207" s="104"/>
      <c r="N207" s="104"/>
      <c r="O207" s="104"/>
      <c r="P207" s="104"/>
      <c r="Q207" s="104"/>
      <c r="R207" s="104"/>
      <c r="S207" s="104"/>
      <c r="T207" s="104"/>
      <c r="U207" s="104"/>
    </row>
    <row r="208" spans="4:21" s="91" customFormat="1" x14ac:dyDescent="0.2">
      <c r="D208" s="104"/>
      <c r="E208" s="104"/>
      <c r="F208" s="104"/>
      <c r="G208" s="104"/>
      <c r="H208" s="104"/>
      <c r="I208" s="104"/>
      <c r="J208" s="104"/>
      <c r="K208" s="104"/>
      <c r="L208" s="104"/>
      <c r="M208" s="104"/>
      <c r="N208" s="104"/>
      <c r="O208" s="104"/>
      <c r="P208" s="104"/>
      <c r="Q208" s="104"/>
      <c r="R208" s="104"/>
      <c r="S208" s="104"/>
      <c r="T208" s="104"/>
      <c r="U208" s="104"/>
    </row>
    <row r="209" spans="4:21" s="91" customFormat="1" x14ac:dyDescent="0.2">
      <c r="D209" s="104"/>
      <c r="E209" s="104"/>
      <c r="F209" s="104"/>
      <c r="G209" s="104"/>
      <c r="H209" s="104"/>
      <c r="I209" s="104"/>
      <c r="J209" s="104"/>
      <c r="K209" s="104"/>
      <c r="L209" s="104"/>
      <c r="M209" s="104"/>
      <c r="N209" s="104"/>
      <c r="O209" s="104"/>
      <c r="P209" s="104"/>
      <c r="Q209" s="104"/>
      <c r="R209" s="104"/>
      <c r="S209" s="104"/>
      <c r="T209" s="104"/>
      <c r="U209" s="104"/>
    </row>
    <row r="210" spans="4:21" s="91" customFormat="1" x14ac:dyDescent="0.2">
      <c r="D210" s="104"/>
      <c r="E210" s="104"/>
      <c r="F210" s="104"/>
      <c r="G210" s="104"/>
      <c r="H210" s="104"/>
      <c r="I210" s="104"/>
      <c r="J210" s="104"/>
      <c r="K210" s="104"/>
      <c r="L210" s="104"/>
      <c r="M210" s="104"/>
      <c r="N210" s="104"/>
      <c r="O210" s="104"/>
      <c r="P210" s="104"/>
      <c r="Q210" s="104"/>
      <c r="R210" s="104"/>
      <c r="S210" s="104"/>
      <c r="T210" s="104"/>
      <c r="U210" s="104"/>
    </row>
    <row r="211" spans="4:21" s="91" customFormat="1" x14ac:dyDescent="0.2">
      <c r="D211" s="104"/>
      <c r="E211" s="104"/>
      <c r="F211" s="104"/>
      <c r="G211" s="104"/>
      <c r="H211" s="104"/>
      <c r="I211" s="104"/>
      <c r="J211" s="104"/>
      <c r="K211" s="104"/>
      <c r="L211" s="104"/>
      <c r="M211" s="104"/>
      <c r="N211" s="104"/>
      <c r="O211" s="104"/>
      <c r="P211" s="104"/>
      <c r="Q211" s="104"/>
      <c r="R211" s="104"/>
      <c r="S211" s="104"/>
      <c r="T211" s="104"/>
      <c r="U211" s="104"/>
    </row>
    <row r="212" spans="4:21" s="91" customFormat="1" x14ac:dyDescent="0.2">
      <c r="D212" s="104"/>
      <c r="E212" s="104"/>
      <c r="F212" s="104"/>
      <c r="G212" s="104"/>
      <c r="H212" s="104"/>
      <c r="I212" s="104"/>
      <c r="J212" s="104"/>
      <c r="K212" s="104"/>
      <c r="L212" s="104"/>
      <c r="M212" s="104"/>
      <c r="N212" s="104"/>
      <c r="O212" s="104"/>
      <c r="P212" s="104"/>
      <c r="Q212" s="104"/>
      <c r="R212" s="104"/>
      <c r="S212" s="104"/>
      <c r="T212" s="104"/>
      <c r="U212" s="104"/>
    </row>
    <row r="213" spans="4:21" s="91" customFormat="1" x14ac:dyDescent="0.2">
      <c r="D213" s="104"/>
      <c r="E213" s="104"/>
      <c r="F213" s="104"/>
      <c r="G213" s="104"/>
      <c r="H213" s="104"/>
      <c r="I213" s="104"/>
      <c r="J213" s="104"/>
      <c r="K213" s="104"/>
      <c r="L213" s="104"/>
      <c r="M213" s="104"/>
      <c r="N213" s="104"/>
      <c r="O213" s="104"/>
      <c r="P213" s="104"/>
      <c r="Q213" s="104"/>
      <c r="R213" s="104"/>
      <c r="S213" s="104"/>
      <c r="T213" s="104"/>
      <c r="U213" s="104"/>
    </row>
    <row r="214" spans="4:21" s="91" customFormat="1" x14ac:dyDescent="0.2">
      <c r="D214" s="104"/>
      <c r="E214" s="104"/>
      <c r="F214" s="104"/>
      <c r="G214" s="104"/>
      <c r="H214" s="104"/>
      <c r="I214" s="104"/>
      <c r="J214" s="104"/>
      <c r="K214" s="104"/>
      <c r="L214" s="104"/>
      <c r="M214" s="104"/>
      <c r="N214" s="104"/>
      <c r="O214" s="104"/>
      <c r="P214" s="104"/>
      <c r="Q214" s="104"/>
      <c r="R214" s="104"/>
      <c r="S214" s="104"/>
      <c r="T214" s="104"/>
      <c r="U214" s="104"/>
    </row>
    <row r="215" spans="4:21" s="91" customFormat="1" x14ac:dyDescent="0.2">
      <c r="D215" s="104"/>
      <c r="E215" s="104"/>
      <c r="F215" s="104"/>
      <c r="G215" s="104"/>
      <c r="H215" s="104"/>
      <c r="I215" s="104"/>
      <c r="J215" s="104"/>
      <c r="K215" s="104"/>
      <c r="L215" s="104"/>
      <c r="M215" s="104"/>
      <c r="N215" s="104"/>
      <c r="O215" s="104"/>
      <c r="P215" s="104"/>
      <c r="Q215" s="104"/>
      <c r="R215" s="104"/>
      <c r="S215" s="104"/>
      <c r="T215" s="104"/>
      <c r="U215" s="104"/>
    </row>
    <row r="216" spans="4:21" s="91" customFormat="1" x14ac:dyDescent="0.2">
      <c r="D216" s="104"/>
      <c r="E216" s="104"/>
      <c r="F216" s="104"/>
      <c r="G216" s="104"/>
      <c r="H216" s="104"/>
      <c r="I216" s="104"/>
      <c r="J216" s="104"/>
      <c r="K216" s="104"/>
      <c r="L216" s="104"/>
      <c r="M216" s="104"/>
      <c r="N216" s="104"/>
      <c r="O216" s="104"/>
      <c r="P216" s="104"/>
      <c r="Q216" s="104"/>
      <c r="R216" s="104"/>
      <c r="S216" s="104"/>
      <c r="T216" s="104"/>
      <c r="U216" s="104"/>
    </row>
    <row r="217" spans="4:21" s="91" customFormat="1" x14ac:dyDescent="0.2">
      <c r="D217" s="104"/>
      <c r="E217" s="104"/>
      <c r="F217" s="104"/>
      <c r="G217" s="104"/>
      <c r="H217" s="104"/>
      <c r="I217" s="104"/>
      <c r="J217" s="104"/>
      <c r="K217" s="104"/>
      <c r="L217" s="104"/>
      <c r="M217" s="104"/>
      <c r="N217" s="104"/>
      <c r="O217" s="104"/>
      <c r="P217" s="104"/>
      <c r="Q217" s="104"/>
      <c r="R217" s="104"/>
      <c r="S217" s="104"/>
      <c r="T217" s="104"/>
      <c r="U217" s="104"/>
    </row>
    <row r="218" spans="4:21" s="91" customFormat="1" x14ac:dyDescent="0.2">
      <c r="D218" s="104"/>
      <c r="E218" s="104"/>
      <c r="F218" s="104"/>
      <c r="G218" s="104"/>
      <c r="H218" s="104"/>
      <c r="I218" s="104"/>
      <c r="J218" s="104"/>
      <c r="K218" s="104"/>
      <c r="L218" s="104"/>
      <c r="M218" s="104"/>
      <c r="N218" s="104"/>
      <c r="O218" s="104"/>
      <c r="P218" s="104"/>
      <c r="Q218" s="104"/>
      <c r="R218" s="104"/>
      <c r="S218" s="104"/>
      <c r="T218" s="104"/>
      <c r="U218" s="104"/>
    </row>
    <row r="219" spans="4:21" s="91" customFormat="1" x14ac:dyDescent="0.2">
      <c r="D219" s="104"/>
      <c r="E219" s="104"/>
      <c r="F219" s="104"/>
      <c r="G219" s="104"/>
      <c r="H219" s="104"/>
      <c r="I219" s="104"/>
      <c r="J219" s="104"/>
      <c r="K219" s="104"/>
      <c r="L219" s="104"/>
      <c r="M219" s="104"/>
      <c r="N219" s="104"/>
      <c r="O219" s="104"/>
      <c r="P219" s="104"/>
      <c r="Q219" s="104"/>
      <c r="R219" s="104"/>
      <c r="S219" s="104"/>
      <c r="T219" s="104"/>
      <c r="U219" s="104"/>
    </row>
    <row r="220" spans="4:21" s="91" customFormat="1" x14ac:dyDescent="0.2">
      <c r="D220" s="104"/>
      <c r="E220" s="104"/>
      <c r="F220" s="104"/>
      <c r="G220" s="104"/>
      <c r="H220" s="104"/>
      <c r="I220" s="104"/>
      <c r="J220" s="104"/>
      <c r="K220" s="104"/>
      <c r="L220" s="104"/>
      <c r="M220" s="104"/>
      <c r="N220" s="104"/>
      <c r="O220" s="104"/>
      <c r="P220" s="104"/>
      <c r="Q220" s="104"/>
      <c r="R220" s="104"/>
      <c r="S220" s="104"/>
      <c r="T220" s="104"/>
      <c r="U220" s="104"/>
    </row>
    <row r="221" spans="4:21" s="91" customFormat="1" x14ac:dyDescent="0.2">
      <c r="D221" s="104"/>
      <c r="E221" s="104"/>
      <c r="F221" s="104"/>
      <c r="G221" s="104"/>
      <c r="H221" s="104"/>
      <c r="I221" s="104"/>
      <c r="J221" s="104"/>
      <c r="K221" s="104"/>
      <c r="L221" s="104"/>
      <c r="M221" s="104"/>
      <c r="N221" s="104"/>
      <c r="O221" s="104"/>
      <c r="P221" s="104"/>
      <c r="Q221" s="104"/>
      <c r="R221" s="104"/>
      <c r="S221" s="104"/>
      <c r="T221" s="104"/>
      <c r="U221" s="104"/>
    </row>
    <row r="222" spans="4:21" s="91" customFormat="1" x14ac:dyDescent="0.2">
      <c r="D222" s="104"/>
      <c r="E222" s="104"/>
      <c r="F222" s="104"/>
      <c r="G222" s="104"/>
      <c r="H222" s="104"/>
      <c r="I222" s="104"/>
      <c r="J222" s="104"/>
      <c r="K222" s="104"/>
      <c r="L222" s="104"/>
      <c r="M222" s="104"/>
      <c r="N222" s="104"/>
      <c r="O222" s="104"/>
      <c r="P222" s="104"/>
      <c r="Q222" s="104"/>
      <c r="R222" s="104"/>
      <c r="S222" s="104"/>
      <c r="T222" s="104"/>
      <c r="U222" s="104"/>
    </row>
    <row r="223" spans="4:21" s="91" customFormat="1" x14ac:dyDescent="0.2">
      <c r="D223" s="104"/>
      <c r="E223" s="104"/>
      <c r="F223" s="104"/>
      <c r="G223" s="104"/>
      <c r="H223" s="104"/>
      <c r="I223" s="104"/>
      <c r="J223" s="104"/>
      <c r="K223" s="104"/>
      <c r="L223" s="104"/>
      <c r="M223" s="104"/>
      <c r="N223" s="104"/>
      <c r="O223" s="104"/>
      <c r="P223" s="104"/>
      <c r="Q223" s="104"/>
      <c r="R223" s="104"/>
      <c r="S223" s="104"/>
      <c r="T223" s="104"/>
      <c r="U223" s="104"/>
    </row>
    <row r="224" spans="4:21" s="91" customFormat="1" x14ac:dyDescent="0.2">
      <c r="D224" s="104"/>
      <c r="E224" s="104"/>
      <c r="F224" s="104"/>
      <c r="G224" s="104"/>
      <c r="H224" s="104"/>
      <c r="I224" s="104"/>
      <c r="J224" s="104"/>
      <c r="K224" s="104"/>
      <c r="L224" s="104"/>
      <c r="M224" s="104"/>
      <c r="N224" s="104"/>
      <c r="O224" s="104"/>
      <c r="P224" s="104"/>
      <c r="Q224" s="104"/>
      <c r="R224" s="104"/>
      <c r="S224" s="104"/>
      <c r="T224" s="104"/>
      <c r="U224" s="104"/>
    </row>
    <row r="225" spans="4:21" s="91" customFormat="1" x14ac:dyDescent="0.2">
      <c r="D225" s="104"/>
      <c r="E225" s="104"/>
      <c r="F225" s="104"/>
      <c r="G225" s="104"/>
      <c r="H225" s="104"/>
      <c r="I225" s="104"/>
      <c r="J225" s="104"/>
      <c r="K225" s="104"/>
      <c r="L225" s="104"/>
      <c r="M225" s="104"/>
      <c r="N225" s="104"/>
      <c r="O225" s="104"/>
      <c r="P225" s="104"/>
      <c r="Q225" s="104"/>
      <c r="R225" s="104"/>
      <c r="S225" s="104"/>
      <c r="T225" s="104"/>
      <c r="U225" s="104"/>
    </row>
    <row r="226" spans="4:21" s="91" customFormat="1" x14ac:dyDescent="0.2">
      <c r="D226" s="104"/>
      <c r="E226" s="104"/>
      <c r="F226" s="104"/>
      <c r="G226" s="104"/>
      <c r="H226" s="104"/>
      <c r="I226" s="104"/>
      <c r="J226" s="104"/>
      <c r="K226" s="104"/>
      <c r="L226" s="104"/>
      <c r="M226" s="104"/>
      <c r="N226" s="104"/>
      <c r="O226" s="104"/>
      <c r="P226" s="104"/>
      <c r="Q226" s="104"/>
      <c r="R226" s="104"/>
      <c r="S226" s="104"/>
      <c r="T226" s="104"/>
      <c r="U226" s="104"/>
    </row>
    <row r="227" spans="4:21" s="91" customFormat="1" x14ac:dyDescent="0.2">
      <c r="D227" s="104"/>
      <c r="E227" s="104"/>
      <c r="F227" s="104"/>
      <c r="G227" s="104"/>
      <c r="H227" s="104"/>
      <c r="I227" s="104"/>
      <c r="J227" s="104"/>
      <c r="K227" s="104"/>
      <c r="L227" s="104"/>
      <c r="M227" s="104"/>
      <c r="N227" s="104"/>
      <c r="O227" s="104"/>
      <c r="P227" s="104"/>
      <c r="Q227" s="104"/>
      <c r="R227" s="104"/>
      <c r="S227" s="104"/>
      <c r="T227" s="104"/>
      <c r="U227" s="104"/>
    </row>
    <row r="228" spans="4:21" s="91" customFormat="1" x14ac:dyDescent="0.2">
      <c r="D228" s="104"/>
      <c r="E228" s="104"/>
      <c r="F228" s="104"/>
      <c r="G228" s="104"/>
      <c r="H228" s="104"/>
      <c r="I228" s="104"/>
      <c r="J228" s="104"/>
      <c r="K228" s="104"/>
      <c r="L228" s="104"/>
      <c r="M228" s="104"/>
      <c r="N228" s="104"/>
      <c r="O228" s="104"/>
      <c r="P228" s="104"/>
      <c r="Q228" s="104"/>
      <c r="R228" s="104"/>
      <c r="S228" s="104"/>
      <c r="T228" s="104"/>
      <c r="U228" s="104"/>
    </row>
    <row r="229" spans="4:21" s="91" customFormat="1" x14ac:dyDescent="0.2">
      <c r="D229" s="104"/>
      <c r="E229" s="104"/>
      <c r="F229" s="104"/>
      <c r="G229" s="104"/>
      <c r="H229" s="104"/>
      <c r="I229" s="104"/>
      <c r="J229" s="104"/>
      <c r="K229" s="104"/>
      <c r="L229" s="104"/>
      <c r="M229" s="104"/>
      <c r="N229" s="104"/>
      <c r="O229" s="104"/>
      <c r="P229" s="104"/>
      <c r="Q229" s="104"/>
      <c r="R229" s="104"/>
      <c r="S229" s="104"/>
      <c r="T229" s="104"/>
      <c r="U229" s="104"/>
    </row>
    <row r="230" spans="4:21" s="91" customFormat="1" x14ac:dyDescent="0.2">
      <c r="D230" s="104"/>
      <c r="E230" s="104"/>
      <c r="F230" s="104"/>
      <c r="G230" s="104"/>
      <c r="H230" s="104"/>
      <c r="I230" s="104"/>
      <c r="J230" s="104"/>
      <c r="K230" s="104"/>
      <c r="L230" s="104"/>
      <c r="M230" s="104"/>
      <c r="N230" s="104"/>
      <c r="O230" s="104"/>
      <c r="P230" s="104"/>
      <c r="Q230" s="104"/>
      <c r="R230" s="104"/>
      <c r="S230" s="104"/>
      <c r="T230" s="104"/>
      <c r="U230" s="104"/>
    </row>
    <row r="231" spans="4:21" s="91" customFormat="1" x14ac:dyDescent="0.2">
      <c r="D231" s="104"/>
      <c r="E231" s="104"/>
      <c r="F231" s="104"/>
      <c r="G231" s="104"/>
      <c r="H231" s="104"/>
      <c r="I231" s="104"/>
      <c r="J231" s="104"/>
      <c r="K231" s="104"/>
      <c r="L231" s="104"/>
      <c r="M231" s="104"/>
      <c r="N231" s="104"/>
      <c r="O231" s="104"/>
      <c r="P231" s="104"/>
      <c r="Q231" s="104"/>
      <c r="R231" s="104"/>
      <c r="S231" s="104"/>
      <c r="T231" s="104"/>
      <c r="U231" s="104"/>
    </row>
    <row r="232" spans="4:21" s="91" customFormat="1" x14ac:dyDescent="0.2">
      <c r="D232" s="104"/>
      <c r="E232" s="104"/>
      <c r="F232" s="104"/>
      <c r="G232" s="104"/>
      <c r="H232" s="104"/>
      <c r="I232" s="104"/>
      <c r="J232" s="104"/>
      <c r="K232" s="104"/>
      <c r="L232" s="104"/>
      <c r="M232" s="104"/>
      <c r="N232" s="104"/>
      <c r="O232" s="104"/>
      <c r="P232" s="104"/>
      <c r="Q232" s="104"/>
      <c r="R232" s="104"/>
      <c r="S232" s="104"/>
      <c r="T232" s="104"/>
      <c r="U232" s="104"/>
    </row>
    <row r="233" spans="4:21" s="91" customFormat="1" x14ac:dyDescent="0.2">
      <c r="D233" s="104"/>
      <c r="E233" s="104"/>
      <c r="F233" s="104"/>
      <c r="G233" s="104"/>
      <c r="H233" s="104"/>
      <c r="I233" s="104"/>
      <c r="J233" s="104"/>
      <c r="K233" s="104"/>
      <c r="L233" s="104"/>
      <c r="M233" s="104"/>
      <c r="N233" s="104"/>
      <c r="O233" s="104"/>
      <c r="P233" s="104"/>
      <c r="Q233" s="104"/>
      <c r="R233" s="104"/>
      <c r="S233" s="104"/>
      <c r="T233" s="104"/>
      <c r="U233" s="104"/>
    </row>
    <row r="234" spans="4:21" s="91" customFormat="1" x14ac:dyDescent="0.2">
      <c r="D234" s="104"/>
      <c r="E234" s="104"/>
      <c r="F234" s="104"/>
      <c r="G234" s="104"/>
      <c r="H234" s="104"/>
      <c r="I234" s="104"/>
      <c r="J234" s="104"/>
      <c r="K234" s="104"/>
      <c r="L234" s="104"/>
      <c r="M234" s="104"/>
      <c r="N234" s="104"/>
      <c r="O234" s="104"/>
      <c r="P234" s="104"/>
      <c r="Q234" s="104"/>
      <c r="R234" s="104"/>
      <c r="S234" s="104"/>
      <c r="T234" s="104"/>
      <c r="U234" s="104"/>
    </row>
    <row r="235" spans="4:21" s="91" customFormat="1" x14ac:dyDescent="0.2">
      <c r="D235" s="104"/>
      <c r="E235" s="104"/>
      <c r="F235" s="104"/>
      <c r="G235" s="104"/>
      <c r="H235" s="104"/>
      <c r="I235" s="104"/>
      <c r="J235" s="104"/>
      <c r="K235" s="104"/>
      <c r="L235" s="104"/>
      <c r="M235" s="104"/>
      <c r="N235" s="104"/>
      <c r="O235" s="104"/>
      <c r="P235" s="104"/>
      <c r="Q235" s="104"/>
      <c r="R235" s="104"/>
      <c r="S235" s="104"/>
      <c r="T235" s="104"/>
      <c r="U235" s="104"/>
    </row>
    <row r="236" spans="4:21" s="91" customFormat="1" x14ac:dyDescent="0.2">
      <c r="D236" s="104"/>
      <c r="E236" s="104"/>
      <c r="F236" s="104"/>
      <c r="G236" s="104"/>
      <c r="H236" s="104"/>
      <c r="I236" s="104"/>
      <c r="J236" s="104"/>
      <c r="K236" s="104"/>
      <c r="L236" s="104"/>
      <c r="M236" s="104"/>
      <c r="N236" s="104"/>
      <c r="O236" s="104"/>
      <c r="P236" s="104"/>
      <c r="Q236" s="104"/>
      <c r="R236" s="104"/>
      <c r="S236" s="104"/>
      <c r="T236" s="104"/>
      <c r="U236" s="104"/>
    </row>
    <row r="237" spans="4:21" s="91" customFormat="1" x14ac:dyDescent="0.2">
      <c r="D237" s="104"/>
      <c r="E237" s="104"/>
      <c r="F237" s="104"/>
      <c r="G237" s="104"/>
      <c r="H237" s="104"/>
      <c r="I237" s="104"/>
      <c r="J237" s="104"/>
      <c r="K237" s="104"/>
      <c r="L237" s="104"/>
      <c r="M237" s="104"/>
      <c r="N237" s="104"/>
      <c r="O237" s="104"/>
      <c r="P237" s="104"/>
      <c r="Q237" s="104"/>
      <c r="R237" s="104"/>
      <c r="S237" s="104"/>
      <c r="T237" s="104"/>
      <c r="U237" s="104"/>
    </row>
    <row r="238" spans="4:21" s="91" customFormat="1" x14ac:dyDescent="0.2">
      <c r="D238" s="104"/>
      <c r="E238" s="104"/>
      <c r="F238" s="104"/>
      <c r="G238" s="104"/>
      <c r="H238" s="104"/>
      <c r="I238" s="104"/>
      <c r="J238" s="104"/>
      <c r="K238" s="104"/>
      <c r="L238" s="104"/>
      <c r="M238" s="104"/>
      <c r="N238" s="104"/>
      <c r="O238" s="104"/>
      <c r="P238" s="104"/>
      <c r="Q238" s="104"/>
      <c r="R238" s="104"/>
      <c r="S238" s="104"/>
      <c r="T238" s="104"/>
      <c r="U238" s="104"/>
    </row>
    <row r="239" spans="4:21" s="91" customFormat="1" x14ac:dyDescent="0.2">
      <c r="D239" s="104"/>
      <c r="E239" s="104"/>
      <c r="F239" s="104"/>
      <c r="G239" s="104"/>
      <c r="H239" s="104"/>
      <c r="I239" s="104"/>
      <c r="J239" s="104"/>
      <c r="K239" s="104"/>
      <c r="L239" s="104"/>
      <c r="M239" s="104"/>
      <c r="N239" s="104"/>
      <c r="O239" s="104"/>
      <c r="P239" s="104"/>
      <c r="Q239" s="104"/>
      <c r="R239" s="104"/>
      <c r="S239" s="104"/>
      <c r="T239" s="104"/>
      <c r="U239" s="104"/>
    </row>
    <row r="240" spans="4:21" s="91" customFormat="1" x14ac:dyDescent="0.2">
      <c r="D240" s="104"/>
      <c r="E240" s="104"/>
      <c r="F240" s="104"/>
      <c r="G240" s="104"/>
      <c r="H240" s="104"/>
      <c r="I240" s="104"/>
      <c r="J240" s="104"/>
      <c r="K240" s="104"/>
      <c r="L240" s="104"/>
      <c r="M240" s="104"/>
      <c r="N240" s="104"/>
      <c r="O240" s="104"/>
      <c r="P240" s="104"/>
      <c r="Q240" s="104"/>
      <c r="R240" s="104"/>
      <c r="S240" s="104"/>
      <c r="T240" s="104"/>
      <c r="U240" s="104"/>
    </row>
    <row r="241" spans="4:21" s="91" customFormat="1" x14ac:dyDescent="0.2">
      <c r="D241" s="104"/>
      <c r="E241" s="104"/>
      <c r="F241" s="104"/>
      <c r="G241" s="104"/>
      <c r="H241" s="104"/>
      <c r="I241" s="104"/>
      <c r="J241" s="104"/>
      <c r="K241" s="104"/>
      <c r="L241" s="104"/>
      <c r="M241" s="104"/>
      <c r="N241" s="104"/>
      <c r="O241" s="104"/>
      <c r="P241" s="104"/>
      <c r="Q241" s="104"/>
      <c r="R241" s="104"/>
      <c r="S241" s="104"/>
      <c r="T241" s="104"/>
      <c r="U241" s="104"/>
    </row>
    <row r="242" spans="4:21" s="91" customFormat="1" x14ac:dyDescent="0.2">
      <c r="D242" s="104"/>
      <c r="E242" s="104"/>
      <c r="F242" s="104"/>
      <c r="G242" s="104"/>
      <c r="H242" s="104"/>
      <c r="I242" s="104"/>
      <c r="J242" s="104"/>
      <c r="K242" s="104"/>
      <c r="L242" s="104"/>
      <c r="M242" s="104"/>
      <c r="N242" s="104"/>
      <c r="O242" s="104"/>
      <c r="P242" s="104"/>
      <c r="Q242" s="104"/>
      <c r="R242" s="104"/>
      <c r="S242" s="104"/>
      <c r="T242" s="104"/>
      <c r="U242" s="104"/>
    </row>
    <row r="243" spans="4:21" s="91" customFormat="1" x14ac:dyDescent="0.2">
      <c r="D243" s="104"/>
      <c r="E243" s="104"/>
      <c r="F243" s="104"/>
      <c r="G243" s="104"/>
      <c r="H243" s="104"/>
      <c r="I243" s="104"/>
      <c r="J243" s="104"/>
      <c r="K243" s="104"/>
      <c r="L243" s="104"/>
      <c r="M243" s="104"/>
      <c r="N243" s="104"/>
      <c r="O243" s="104"/>
      <c r="P243" s="104"/>
      <c r="Q243" s="104"/>
      <c r="R243" s="104"/>
      <c r="S243" s="104"/>
      <c r="T243" s="104"/>
      <c r="U243" s="104"/>
    </row>
    <row r="244" spans="4:21" s="91" customFormat="1" x14ac:dyDescent="0.2">
      <c r="D244" s="104"/>
      <c r="E244" s="104"/>
      <c r="F244" s="104"/>
      <c r="G244" s="104"/>
      <c r="H244" s="104"/>
      <c r="I244" s="104"/>
      <c r="J244" s="104"/>
      <c r="K244" s="104"/>
      <c r="L244" s="104"/>
      <c r="M244" s="104"/>
      <c r="N244" s="104"/>
      <c r="O244" s="104"/>
      <c r="P244" s="104"/>
      <c r="Q244" s="104"/>
      <c r="R244" s="104"/>
      <c r="S244" s="104"/>
      <c r="T244" s="104"/>
      <c r="U244" s="104"/>
    </row>
    <row r="245" spans="4:21" s="91" customFormat="1" x14ac:dyDescent="0.2">
      <c r="D245" s="104"/>
      <c r="E245" s="104"/>
      <c r="F245" s="104"/>
      <c r="G245" s="104"/>
      <c r="H245" s="104"/>
      <c r="I245" s="104"/>
      <c r="J245" s="104"/>
      <c r="K245" s="104"/>
      <c r="L245" s="104"/>
      <c r="M245" s="104"/>
      <c r="N245" s="104"/>
      <c r="O245" s="104"/>
      <c r="P245" s="104"/>
      <c r="Q245" s="104"/>
      <c r="R245" s="104"/>
      <c r="S245" s="104"/>
      <c r="T245" s="104"/>
      <c r="U245" s="104"/>
    </row>
    <row r="246" spans="4:21" s="91" customFormat="1" x14ac:dyDescent="0.2">
      <c r="D246" s="104"/>
      <c r="E246" s="104"/>
      <c r="F246" s="104"/>
      <c r="G246" s="104"/>
      <c r="H246" s="104"/>
      <c r="I246" s="104"/>
      <c r="J246" s="104"/>
      <c r="K246" s="104"/>
      <c r="L246" s="104"/>
      <c r="M246" s="104"/>
      <c r="N246" s="104"/>
      <c r="O246" s="104"/>
      <c r="P246" s="104"/>
      <c r="Q246" s="104"/>
      <c r="R246" s="104"/>
      <c r="S246" s="104"/>
      <c r="T246" s="104"/>
      <c r="U246" s="104"/>
    </row>
    <row r="247" spans="4:21" s="91" customFormat="1" x14ac:dyDescent="0.2">
      <c r="D247" s="104"/>
      <c r="E247" s="104"/>
      <c r="F247" s="104"/>
      <c r="G247" s="104"/>
      <c r="H247" s="104"/>
      <c r="I247" s="104"/>
      <c r="J247" s="104"/>
      <c r="K247" s="104"/>
      <c r="L247" s="104"/>
      <c r="M247" s="104"/>
      <c r="N247" s="104"/>
      <c r="O247" s="104"/>
      <c r="P247" s="104"/>
      <c r="Q247" s="104"/>
      <c r="R247" s="104"/>
      <c r="S247" s="104"/>
      <c r="T247" s="104"/>
      <c r="U247" s="104"/>
    </row>
    <row r="248" spans="4:21" s="91" customFormat="1" x14ac:dyDescent="0.2">
      <c r="D248" s="104"/>
      <c r="E248" s="104"/>
      <c r="F248" s="104"/>
      <c r="G248" s="104"/>
      <c r="H248" s="104"/>
      <c r="I248" s="104"/>
      <c r="J248" s="104"/>
      <c r="K248" s="104"/>
      <c r="L248" s="104"/>
      <c r="M248" s="104"/>
      <c r="N248" s="104"/>
      <c r="O248" s="104"/>
      <c r="P248" s="104"/>
      <c r="Q248" s="104"/>
      <c r="R248" s="104"/>
      <c r="S248" s="104"/>
      <c r="T248" s="104"/>
      <c r="U248" s="104"/>
    </row>
    <row r="249" spans="4:21" s="91" customFormat="1" x14ac:dyDescent="0.2">
      <c r="D249" s="104"/>
      <c r="E249" s="104"/>
      <c r="F249" s="104"/>
      <c r="G249" s="104"/>
      <c r="H249" s="104"/>
      <c r="I249" s="104"/>
      <c r="J249" s="104"/>
      <c r="K249" s="104"/>
      <c r="L249" s="104"/>
      <c r="M249" s="104"/>
      <c r="N249" s="104"/>
      <c r="O249" s="104"/>
      <c r="P249" s="104"/>
      <c r="Q249" s="104"/>
      <c r="R249" s="104"/>
      <c r="S249" s="104"/>
      <c r="T249" s="104"/>
      <c r="U249" s="104"/>
    </row>
    <row r="250" spans="4:21" s="91" customFormat="1" x14ac:dyDescent="0.2">
      <c r="D250" s="104"/>
      <c r="E250" s="104"/>
      <c r="F250" s="104"/>
      <c r="G250" s="104"/>
      <c r="H250" s="104"/>
      <c r="I250" s="104"/>
      <c r="J250" s="104"/>
      <c r="K250" s="104"/>
      <c r="L250" s="104"/>
      <c r="M250" s="104"/>
      <c r="N250" s="104"/>
      <c r="O250" s="104"/>
      <c r="P250" s="104"/>
      <c r="Q250" s="104"/>
      <c r="R250" s="104"/>
      <c r="S250" s="104"/>
      <c r="T250" s="104"/>
      <c r="U250" s="104"/>
    </row>
    <row r="251" spans="4:21" s="91" customFormat="1" x14ac:dyDescent="0.2">
      <c r="D251" s="104"/>
      <c r="E251" s="104"/>
      <c r="F251" s="104"/>
      <c r="G251" s="104"/>
      <c r="H251" s="104"/>
      <c r="I251" s="104"/>
      <c r="J251" s="104"/>
      <c r="K251" s="104"/>
      <c r="L251" s="104"/>
      <c r="M251" s="104"/>
      <c r="N251" s="104"/>
      <c r="O251" s="104"/>
      <c r="P251" s="104"/>
      <c r="Q251" s="104"/>
      <c r="R251" s="104"/>
      <c r="S251" s="104"/>
      <c r="T251" s="104"/>
      <c r="U251" s="104"/>
    </row>
    <row r="252" spans="4:21" s="91" customFormat="1" x14ac:dyDescent="0.2">
      <c r="D252" s="104"/>
      <c r="E252" s="104"/>
      <c r="F252" s="104"/>
      <c r="G252" s="104"/>
      <c r="H252" s="104"/>
      <c r="I252" s="104"/>
      <c r="J252" s="104"/>
      <c r="K252" s="104"/>
      <c r="L252" s="104"/>
      <c r="M252" s="104"/>
      <c r="N252" s="104"/>
      <c r="O252" s="104"/>
      <c r="P252" s="104"/>
      <c r="Q252" s="104"/>
      <c r="R252" s="104"/>
      <c r="S252" s="104"/>
      <c r="T252" s="104"/>
      <c r="U252" s="104"/>
    </row>
    <row r="253" spans="4:21" s="91" customFormat="1" x14ac:dyDescent="0.2">
      <c r="D253" s="104"/>
      <c r="E253" s="104"/>
      <c r="F253" s="104"/>
      <c r="G253" s="104"/>
      <c r="H253" s="104"/>
      <c r="I253" s="104"/>
      <c r="J253" s="104"/>
      <c r="K253" s="104"/>
      <c r="L253" s="104"/>
      <c r="M253" s="104"/>
      <c r="N253" s="104"/>
      <c r="O253" s="104"/>
      <c r="P253" s="104"/>
      <c r="Q253" s="104"/>
      <c r="R253" s="104"/>
      <c r="S253" s="104"/>
      <c r="T253" s="104"/>
      <c r="U253" s="104"/>
    </row>
    <row r="254" spans="4:21" s="91" customFormat="1" x14ac:dyDescent="0.2">
      <c r="D254" s="104"/>
      <c r="E254" s="104"/>
      <c r="F254" s="104"/>
      <c r="G254" s="104"/>
      <c r="H254" s="104"/>
      <c r="I254" s="104"/>
      <c r="J254" s="104"/>
      <c r="K254" s="104"/>
      <c r="L254" s="104"/>
      <c r="M254" s="104"/>
      <c r="N254" s="104"/>
      <c r="O254" s="104"/>
      <c r="P254" s="104"/>
      <c r="Q254" s="104"/>
      <c r="R254" s="104"/>
      <c r="S254" s="104"/>
      <c r="T254" s="104"/>
      <c r="U254" s="104"/>
    </row>
    <row r="255" spans="4:21" s="91" customFormat="1" x14ac:dyDescent="0.2">
      <c r="D255" s="104"/>
      <c r="E255" s="104"/>
      <c r="F255" s="104"/>
      <c r="G255" s="104"/>
      <c r="H255" s="104"/>
      <c r="I255" s="104"/>
      <c r="J255" s="104"/>
      <c r="K255" s="104"/>
      <c r="L255" s="104"/>
      <c r="M255" s="104"/>
      <c r="N255" s="104"/>
      <c r="O255" s="104"/>
      <c r="P255" s="104"/>
      <c r="Q255" s="104"/>
      <c r="R255" s="104"/>
      <c r="S255" s="104"/>
      <c r="T255" s="104"/>
      <c r="U255" s="104"/>
    </row>
    <row r="256" spans="4:21" s="91" customFormat="1" x14ac:dyDescent="0.2">
      <c r="D256" s="104"/>
      <c r="E256" s="104"/>
      <c r="F256" s="104"/>
      <c r="G256" s="104"/>
      <c r="H256" s="104"/>
      <c r="I256" s="104"/>
      <c r="J256" s="104"/>
      <c r="K256" s="104"/>
      <c r="L256" s="104"/>
      <c r="M256" s="104"/>
      <c r="N256" s="104"/>
      <c r="O256" s="104"/>
      <c r="P256" s="104"/>
      <c r="Q256" s="104"/>
      <c r="R256" s="104"/>
      <c r="S256" s="104"/>
      <c r="T256" s="104"/>
      <c r="U256" s="104"/>
    </row>
    <row r="257" spans="4:21" s="91" customFormat="1" x14ac:dyDescent="0.2">
      <c r="D257" s="104"/>
      <c r="E257" s="104"/>
      <c r="F257" s="104"/>
      <c r="G257" s="104"/>
      <c r="H257" s="104"/>
      <c r="I257" s="104"/>
      <c r="J257" s="104"/>
      <c r="K257" s="104"/>
      <c r="L257" s="104"/>
      <c r="M257" s="104"/>
      <c r="N257" s="104"/>
      <c r="O257" s="104"/>
      <c r="P257" s="104"/>
      <c r="Q257" s="104"/>
      <c r="R257" s="104"/>
      <c r="S257" s="104"/>
      <c r="T257" s="104"/>
      <c r="U257" s="104"/>
    </row>
    <row r="258" spans="4:21" s="91" customFormat="1" x14ac:dyDescent="0.2">
      <c r="D258" s="104"/>
      <c r="E258" s="104"/>
      <c r="F258" s="104"/>
      <c r="G258" s="104"/>
      <c r="H258" s="104"/>
      <c r="I258" s="104"/>
      <c r="J258" s="104"/>
      <c r="K258" s="104"/>
      <c r="L258" s="104"/>
      <c r="M258" s="104"/>
      <c r="N258" s="104"/>
      <c r="O258" s="104"/>
      <c r="P258" s="104"/>
      <c r="Q258" s="104"/>
      <c r="R258" s="104"/>
      <c r="S258" s="104"/>
      <c r="T258" s="104"/>
      <c r="U258" s="104"/>
    </row>
    <row r="259" spans="4:21" s="91" customFormat="1" x14ac:dyDescent="0.2">
      <c r="D259" s="104"/>
      <c r="E259" s="104"/>
      <c r="F259" s="104"/>
      <c r="G259" s="104"/>
      <c r="H259" s="104"/>
      <c r="I259" s="104"/>
      <c r="J259" s="104"/>
      <c r="K259" s="104"/>
      <c r="L259" s="104"/>
      <c r="M259" s="104"/>
      <c r="N259" s="104"/>
      <c r="O259" s="104"/>
      <c r="P259" s="104"/>
      <c r="Q259" s="104"/>
      <c r="R259" s="104"/>
      <c r="S259" s="104"/>
      <c r="T259" s="104"/>
      <c r="U259" s="104"/>
    </row>
    <row r="260" spans="4:21" s="91" customFormat="1" x14ac:dyDescent="0.2">
      <c r="D260" s="104"/>
      <c r="E260" s="104"/>
      <c r="F260" s="104"/>
      <c r="G260" s="104"/>
      <c r="H260" s="104"/>
      <c r="I260" s="104"/>
      <c r="J260" s="104"/>
      <c r="K260" s="104"/>
      <c r="L260" s="104"/>
      <c r="M260" s="104"/>
      <c r="N260" s="104"/>
      <c r="O260" s="104"/>
      <c r="P260" s="104"/>
      <c r="Q260" s="104"/>
      <c r="R260" s="104"/>
      <c r="S260" s="104"/>
      <c r="T260" s="104"/>
      <c r="U260" s="104"/>
    </row>
    <row r="261" spans="4:21" s="91" customFormat="1" x14ac:dyDescent="0.2">
      <c r="D261" s="104"/>
      <c r="E261" s="104"/>
      <c r="F261" s="104"/>
      <c r="G261" s="104"/>
      <c r="H261" s="104"/>
      <c r="I261" s="104"/>
      <c r="J261" s="104"/>
      <c r="K261" s="104"/>
      <c r="L261" s="104"/>
      <c r="M261" s="104"/>
      <c r="N261" s="104"/>
      <c r="O261" s="104"/>
      <c r="P261" s="104"/>
      <c r="Q261" s="104"/>
      <c r="R261" s="104"/>
      <c r="S261" s="104"/>
      <c r="T261" s="104"/>
      <c r="U261" s="104"/>
    </row>
    <row r="262" spans="4:21" s="91" customFormat="1" x14ac:dyDescent="0.2">
      <c r="D262" s="104"/>
      <c r="E262" s="104"/>
      <c r="F262" s="104"/>
      <c r="G262" s="104"/>
      <c r="H262" s="104"/>
      <c r="I262" s="104"/>
      <c r="J262" s="104"/>
      <c r="K262" s="104"/>
      <c r="L262" s="104"/>
      <c r="M262" s="104"/>
      <c r="N262" s="104"/>
      <c r="O262" s="104"/>
      <c r="P262" s="104"/>
      <c r="Q262" s="104"/>
      <c r="R262" s="104"/>
      <c r="S262" s="104"/>
      <c r="T262" s="104"/>
      <c r="U262" s="104"/>
    </row>
    <row r="263" spans="4:21" s="91" customFormat="1" x14ac:dyDescent="0.2">
      <c r="D263" s="104"/>
      <c r="E263" s="104"/>
      <c r="F263" s="104"/>
      <c r="G263" s="104"/>
      <c r="H263" s="104"/>
      <c r="I263" s="104"/>
      <c r="J263" s="104"/>
      <c r="K263" s="104"/>
      <c r="L263" s="104"/>
      <c r="M263" s="104"/>
      <c r="N263" s="104"/>
      <c r="O263" s="104"/>
      <c r="P263" s="104"/>
      <c r="Q263" s="104"/>
      <c r="R263" s="104"/>
      <c r="S263" s="104"/>
      <c r="T263" s="104"/>
      <c r="U263" s="104"/>
    </row>
    <row r="264" spans="4:21" s="91" customFormat="1" x14ac:dyDescent="0.2">
      <c r="D264" s="104"/>
      <c r="E264" s="104"/>
      <c r="F264" s="104"/>
      <c r="G264" s="104"/>
      <c r="H264" s="104"/>
      <c r="I264" s="104"/>
      <c r="J264" s="104"/>
      <c r="K264" s="104"/>
      <c r="L264" s="104"/>
      <c r="M264" s="104"/>
      <c r="N264" s="104"/>
      <c r="O264" s="104"/>
      <c r="P264" s="104"/>
      <c r="Q264" s="104"/>
      <c r="R264" s="104"/>
      <c r="S264" s="104"/>
      <c r="T264" s="104"/>
      <c r="U264" s="104"/>
    </row>
    <row r="265" spans="4:21" s="91" customFormat="1" x14ac:dyDescent="0.2">
      <c r="D265" s="104"/>
      <c r="E265" s="104"/>
      <c r="F265" s="104"/>
      <c r="G265" s="104"/>
      <c r="H265" s="104"/>
      <c r="I265" s="104"/>
      <c r="J265" s="104"/>
      <c r="K265" s="104"/>
      <c r="L265" s="104"/>
      <c r="M265" s="104"/>
      <c r="N265" s="104"/>
      <c r="O265" s="104"/>
      <c r="P265" s="104"/>
      <c r="Q265" s="104"/>
      <c r="R265" s="104"/>
      <c r="S265" s="104"/>
      <c r="T265" s="104"/>
      <c r="U265" s="104"/>
    </row>
    <row r="266" spans="4:21" s="91" customFormat="1" x14ac:dyDescent="0.2">
      <c r="D266" s="104"/>
      <c r="E266" s="104"/>
      <c r="F266" s="104"/>
      <c r="G266" s="104"/>
      <c r="H266" s="104"/>
      <c r="I266" s="104"/>
      <c r="J266" s="104"/>
      <c r="K266" s="104"/>
      <c r="L266" s="104"/>
      <c r="M266" s="104"/>
      <c r="N266" s="104"/>
      <c r="O266" s="104"/>
      <c r="P266" s="104"/>
      <c r="Q266" s="104"/>
      <c r="R266" s="104"/>
      <c r="S266" s="104"/>
      <c r="T266" s="104"/>
      <c r="U266" s="104"/>
    </row>
    <row r="267" spans="4:21" s="91" customFormat="1" x14ac:dyDescent="0.2">
      <c r="D267" s="104"/>
      <c r="E267" s="104"/>
      <c r="F267" s="104"/>
      <c r="G267" s="104"/>
      <c r="H267" s="104"/>
      <c r="I267" s="104"/>
      <c r="J267" s="104"/>
      <c r="K267" s="104"/>
      <c r="L267" s="104"/>
      <c r="M267" s="104"/>
      <c r="N267" s="104"/>
      <c r="O267" s="104"/>
      <c r="P267" s="104"/>
      <c r="Q267" s="104"/>
      <c r="R267" s="104"/>
      <c r="S267" s="104"/>
      <c r="T267" s="104"/>
      <c r="U267" s="104"/>
    </row>
    <row r="268" spans="4:21" s="91" customFormat="1" x14ac:dyDescent="0.2">
      <c r="D268" s="104"/>
      <c r="E268" s="104"/>
      <c r="F268" s="104"/>
      <c r="G268" s="104"/>
      <c r="H268" s="104"/>
      <c r="I268" s="104"/>
      <c r="J268" s="104"/>
      <c r="K268" s="104"/>
      <c r="L268" s="104"/>
      <c r="M268" s="104"/>
      <c r="N268" s="104"/>
      <c r="O268" s="104"/>
      <c r="P268" s="104"/>
      <c r="Q268" s="104"/>
      <c r="R268" s="104"/>
      <c r="S268" s="104"/>
      <c r="T268" s="104"/>
      <c r="U268" s="104"/>
    </row>
    <row r="269" spans="4:21" s="91" customFormat="1" x14ac:dyDescent="0.2">
      <c r="D269" s="104"/>
      <c r="E269" s="104"/>
      <c r="F269" s="104"/>
      <c r="G269" s="104"/>
      <c r="H269" s="104"/>
      <c r="I269" s="104"/>
      <c r="J269" s="104"/>
      <c r="K269" s="104"/>
      <c r="L269" s="104"/>
      <c r="M269" s="104"/>
      <c r="N269" s="104"/>
      <c r="O269" s="104"/>
      <c r="P269" s="104"/>
      <c r="Q269" s="104"/>
      <c r="R269" s="104"/>
      <c r="S269" s="104"/>
      <c r="T269" s="104"/>
      <c r="U269" s="104"/>
    </row>
    <row r="270" spans="4:21" s="91" customFormat="1" x14ac:dyDescent="0.2">
      <c r="D270" s="104"/>
      <c r="E270" s="104"/>
      <c r="F270" s="104"/>
      <c r="G270" s="104"/>
      <c r="H270" s="104"/>
      <c r="I270" s="104"/>
      <c r="J270" s="104"/>
      <c r="K270" s="104"/>
      <c r="L270" s="104"/>
      <c r="M270" s="104"/>
      <c r="N270" s="104"/>
      <c r="O270" s="104"/>
      <c r="P270" s="104"/>
      <c r="Q270" s="104"/>
      <c r="R270" s="104"/>
      <c r="S270" s="104"/>
      <c r="T270" s="104"/>
      <c r="U270" s="104"/>
    </row>
    <row r="271" spans="4:21" s="91" customFormat="1" x14ac:dyDescent="0.2">
      <c r="D271" s="104"/>
      <c r="E271" s="104"/>
      <c r="F271" s="104"/>
      <c r="G271" s="104"/>
      <c r="H271" s="104"/>
      <c r="I271" s="104"/>
      <c r="J271" s="104"/>
      <c r="K271" s="104"/>
      <c r="L271" s="104"/>
      <c r="M271" s="104"/>
      <c r="N271" s="104"/>
      <c r="O271" s="104"/>
      <c r="P271" s="104"/>
      <c r="Q271" s="104"/>
      <c r="R271" s="104"/>
      <c r="S271" s="104"/>
      <c r="T271" s="104"/>
      <c r="U271" s="104"/>
    </row>
    <row r="272" spans="4:21" s="91" customFormat="1" x14ac:dyDescent="0.2">
      <c r="D272" s="104"/>
      <c r="E272" s="104"/>
      <c r="F272" s="104"/>
      <c r="G272" s="104"/>
      <c r="H272" s="104"/>
      <c r="I272" s="104"/>
      <c r="J272" s="104"/>
      <c r="K272" s="104"/>
      <c r="L272" s="104"/>
      <c r="M272" s="104"/>
      <c r="N272" s="104"/>
      <c r="O272" s="104"/>
      <c r="P272" s="104"/>
      <c r="Q272" s="104"/>
      <c r="R272" s="104"/>
      <c r="S272" s="104"/>
      <c r="T272" s="104"/>
      <c r="U272" s="104"/>
    </row>
    <row r="273" spans="4:21" s="91" customFormat="1" x14ac:dyDescent="0.2">
      <c r="D273" s="104"/>
      <c r="E273" s="104"/>
      <c r="F273" s="104"/>
      <c r="G273" s="104"/>
      <c r="H273" s="104"/>
      <c r="I273" s="104"/>
      <c r="J273" s="104"/>
      <c r="K273" s="104"/>
      <c r="L273" s="104"/>
      <c r="M273" s="104"/>
      <c r="N273" s="104"/>
      <c r="O273" s="104"/>
      <c r="P273" s="104"/>
      <c r="Q273" s="104"/>
      <c r="R273" s="104"/>
      <c r="S273" s="104"/>
      <c r="T273" s="104"/>
      <c r="U273" s="104"/>
    </row>
    <row r="274" spans="4:21" s="91" customFormat="1" x14ac:dyDescent="0.2">
      <c r="D274" s="104"/>
      <c r="E274" s="104"/>
      <c r="F274" s="104"/>
      <c r="G274" s="104"/>
      <c r="H274" s="104"/>
      <c r="I274" s="104"/>
      <c r="J274" s="104"/>
      <c r="K274" s="104"/>
      <c r="L274" s="104"/>
      <c r="M274" s="104"/>
      <c r="N274" s="104"/>
      <c r="O274" s="104"/>
      <c r="P274" s="104"/>
      <c r="Q274" s="104"/>
      <c r="R274" s="104"/>
      <c r="S274" s="104"/>
      <c r="T274" s="104"/>
      <c r="U274" s="104"/>
    </row>
    <row r="275" spans="4:21" s="91" customFormat="1" x14ac:dyDescent="0.2">
      <c r="D275" s="104"/>
      <c r="E275" s="104"/>
      <c r="F275" s="104"/>
      <c r="G275" s="104"/>
      <c r="H275" s="104"/>
      <c r="I275" s="104"/>
      <c r="J275" s="104"/>
      <c r="K275" s="104"/>
      <c r="L275" s="104"/>
      <c r="M275" s="104"/>
      <c r="N275" s="104"/>
      <c r="O275" s="104"/>
      <c r="P275" s="104"/>
      <c r="Q275" s="104"/>
      <c r="R275" s="104"/>
      <c r="S275" s="104"/>
      <c r="T275" s="104"/>
      <c r="U275" s="104"/>
    </row>
    <row r="276" spans="4:21" s="91" customFormat="1" x14ac:dyDescent="0.2">
      <c r="D276" s="104"/>
      <c r="E276" s="104"/>
      <c r="F276" s="104"/>
      <c r="G276" s="104"/>
      <c r="H276" s="104"/>
      <c r="I276" s="104"/>
      <c r="J276" s="104"/>
      <c r="K276" s="104"/>
      <c r="L276" s="104"/>
      <c r="M276" s="104"/>
      <c r="N276" s="104"/>
      <c r="O276" s="104"/>
      <c r="P276" s="104"/>
      <c r="Q276" s="104"/>
      <c r="R276" s="104"/>
      <c r="S276" s="104"/>
      <c r="T276" s="104"/>
      <c r="U276" s="104"/>
    </row>
    <row r="277" spans="4:21" s="91" customFormat="1" x14ac:dyDescent="0.2">
      <c r="D277" s="104"/>
      <c r="E277" s="104"/>
      <c r="F277" s="104"/>
      <c r="G277" s="104"/>
      <c r="H277" s="104"/>
      <c r="I277" s="104"/>
      <c r="J277" s="104"/>
      <c r="K277" s="104"/>
      <c r="L277" s="104"/>
      <c r="M277" s="104"/>
      <c r="N277" s="104"/>
      <c r="O277" s="104"/>
      <c r="P277" s="104"/>
      <c r="Q277" s="104"/>
      <c r="R277" s="104"/>
      <c r="S277" s="104"/>
      <c r="T277" s="104"/>
      <c r="U277" s="104"/>
    </row>
    <row r="278" spans="4:21" s="91" customFormat="1" x14ac:dyDescent="0.2">
      <c r="D278" s="104"/>
      <c r="E278" s="104"/>
      <c r="F278" s="104"/>
      <c r="G278" s="104"/>
      <c r="H278" s="104"/>
      <c r="I278" s="104"/>
      <c r="J278" s="104"/>
      <c r="K278" s="104"/>
      <c r="L278" s="104"/>
      <c r="M278" s="104"/>
      <c r="N278" s="104"/>
      <c r="O278" s="104"/>
      <c r="P278" s="104"/>
      <c r="Q278" s="104"/>
      <c r="R278" s="104"/>
      <c r="S278" s="104"/>
      <c r="T278" s="104"/>
      <c r="U278" s="104"/>
    </row>
    <row r="279" spans="4:21" s="91" customFormat="1" x14ac:dyDescent="0.2">
      <c r="D279" s="104"/>
      <c r="E279" s="104"/>
      <c r="F279" s="104"/>
      <c r="G279" s="104"/>
      <c r="H279" s="104"/>
      <c r="I279" s="104"/>
      <c r="J279" s="104"/>
      <c r="K279" s="104"/>
      <c r="L279" s="104"/>
      <c r="M279" s="104"/>
      <c r="N279" s="104"/>
      <c r="O279" s="104"/>
      <c r="P279" s="104"/>
      <c r="Q279" s="104"/>
      <c r="R279" s="104"/>
      <c r="S279" s="104"/>
      <c r="T279" s="104"/>
      <c r="U279" s="104"/>
    </row>
    <row r="280" spans="4:21" s="91" customFormat="1" x14ac:dyDescent="0.2">
      <c r="D280" s="104"/>
      <c r="E280" s="104"/>
      <c r="F280" s="104"/>
      <c r="G280" s="104"/>
      <c r="H280" s="104"/>
      <c r="I280" s="104"/>
      <c r="J280" s="104"/>
      <c r="K280" s="104"/>
      <c r="L280" s="104"/>
      <c r="M280" s="104"/>
      <c r="N280" s="104"/>
      <c r="O280" s="104"/>
      <c r="P280" s="104"/>
      <c r="Q280" s="104"/>
      <c r="R280" s="104"/>
      <c r="S280" s="104"/>
      <c r="T280" s="104"/>
      <c r="U280" s="104"/>
    </row>
    <row r="281" spans="4:21" s="91" customFormat="1" x14ac:dyDescent="0.2">
      <c r="D281" s="104"/>
      <c r="E281" s="104"/>
      <c r="F281" s="104"/>
      <c r="G281" s="104"/>
      <c r="H281" s="104"/>
      <c r="I281" s="104"/>
      <c r="J281" s="104"/>
      <c r="K281" s="104"/>
      <c r="L281" s="104"/>
      <c r="M281" s="104"/>
      <c r="N281" s="104"/>
      <c r="O281" s="104"/>
      <c r="P281" s="104"/>
      <c r="Q281" s="104"/>
      <c r="R281" s="104"/>
      <c r="S281" s="104"/>
      <c r="T281" s="104"/>
      <c r="U281" s="104"/>
    </row>
    <row r="282" spans="4:21" s="91" customFormat="1" x14ac:dyDescent="0.2">
      <c r="D282" s="104"/>
      <c r="E282" s="104"/>
      <c r="F282" s="104"/>
      <c r="G282" s="104"/>
      <c r="H282" s="104"/>
      <c r="I282" s="104"/>
      <c r="J282" s="104"/>
      <c r="K282" s="104"/>
      <c r="L282" s="104"/>
      <c r="M282" s="104"/>
      <c r="N282" s="104"/>
      <c r="O282" s="104"/>
      <c r="P282" s="104"/>
      <c r="Q282" s="104"/>
      <c r="R282" s="104"/>
      <c r="S282" s="104"/>
      <c r="T282" s="104"/>
      <c r="U282" s="104"/>
    </row>
    <row r="283" spans="4:21" s="91" customFormat="1" x14ac:dyDescent="0.2">
      <c r="D283" s="104"/>
      <c r="E283" s="104"/>
      <c r="F283" s="104"/>
      <c r="G283" s="104"/>
      <c r="H283" s="104"/>
      <c r="I283" s="104"/>
      <c r="J283" s="104"/>
      <c r="K283" s="104"/>
      <c r="L283" s="104"/>
      <c r="M283" s="104"/>
      <c r="N283" s="104"/>
      <c r="O283" s="104"/>
      <c r="P283" s="104"/>
      <c r="Q283" s="104"/>
      <c r="R283" s="104"/>
      <c r="S283" s="104"/>
      <c r="T283" s="104"/>
      <c r="U283" s="104"/>
    </row>
    <row r="284" spans="4:21" s="91" customFormat="1" x14ac:dyDescent="0.2">
      <c r="D284" s="104"/>
      <c r="E284" s="104"/>
      <c r="F284" s="104"/>
      <c r="G284" s="104"/>
      <c r="H284" s="104"/>
      <c r="I284" s="104"/>
      <c r="J284" s="104"/>
      <c r="K284" s="104"/>
      <c r="L284" s="104"/>
      <c r="M284" s="104"/>
      <c r="N284" s="104"/>
      <c r="O284" s="104"/>
      <c r="P284" s="104"/>
      <c r="Q284" s="104"/>
      <c r="R284" s="104"/>
      <c r="S284" s="104"/>
      <c r="T284" s="104"/>
      <c r="U284" s="104"/>
    </row>
    <row r="285" spans="4:21" s="91" customFormat="1" x14ac:dyDescent="0.2">
      <c r="D285" s="104"/>
      <c r="E285" s="104"/>
      <c r="F285" s="104"/>
      <c r="G285" s="104"/>
      <c r="H285" s="104"/>
      <c r="I285" s="104"/>
      <c r="J285" s="104"/>
      <c r="K285" s="104"/>
      <c r="L285" s="104"/>
      <c r="M285" s="104"/>
      <c r="N285" s="104"/>
      <c r="O285" s="104"/>
      <c r="P285" s="104"/>
      <c r="Q285" s="104"/>
      <c r="R285" s="104"/>
      <c r="S285" s="104"/>
      <c r="T285" s="104"/>
      <c r="U285" s="104"/>
    </row>
    <row r="286" spans="4:21" s="91" customFormat="1" x14ac:dyDescent="0.2">
      <c r="D286" s="104"/>
      <c r="E286" s="104"/>
      <c r="F286" s="104"/>
      <c r="G286" s="104"/>
      <c r="H286" s="104"/>
      <c r="I286" s="104"/>
      <c r="J286" s="104"/>
      <c r="K286" s="104"/>
      <c r="L286" s="104"/>
      <c r="M286" s="104"/>
      <c r="N286" s="104"/>
      <c r="O286" s="104"/>
      <c r="P286" s="104"/>
      <c r="Q286" s="104"/>
      <c r="R286" s="104"/>
      <c r="S286" s="104"/>
      <c r="T286" s="104"/>
      <c r="U286" s="104"/>
    </row>
    <row r="287" spans="4:21" s="91" customFormat="1" x14ac:dyDescent="0.2">
      <c r="D287" s="104"/>
      <c r="E287" s="104"/>
      <c r="F287" s="104"/>
      <c r="G287" s="104"/>
      <c r="H287" s="104"/>
      <c r="I287" s="104"/>
      <c r="J287" s="104"/>
      <c r="K287" s="104"/>
      <c r="L287" s="104"/>
      <c r="M287" s="104"/>
      <c r="N287" s="104"/>
      <c r="O287" s="104"/>
      <c r="P287" s="104"/>
      <c r="Q287" s="104"/>
      <c r="R287" s="104"/>
      <c r="S287" s="104"/>
      <c r="T287" s="104"/>
      <c r="U287" s="104"/>
    </row>
    <row r="288" spans="4:21" s="91" customFormat="1" x14ac:dyDescent="0.2">
      <c r="D288" s="104"/>
      <c r="E288" s="104"/>
      <c r="F288" s="104"/>
      <c r="G288" s="104"/>
      <c r="H288" s="104"/>
      <c r="I288" s="104"/>
      <c r="J288" s="104"/>
      <c r="K288" s="104"/>
      <c r="L288" s="104"/>
      <c r="M288" s="104"/>
      <c r="N288" s="104"/>
      <c r="O288" s="104"/>
      <c r="P288" s="104"/>
      <c r="Q288" s="104"/>
      <c r="R288" s="104"/>
      <c r="S288" s="104"/>
      <c r="T288" s="104"/>
      <c r="U288" s="104"/>
    </row>
    <row r="289" spans="4:21" s="91" customFormat="1" x14ac:dyDescent="0.2">
      <c r="D289" s="104"/>
      <c r="E289" s="104"/>
      <c r="F289" s="104"/>
      <c r="G289" s="104"/>
      <c r="H289" s="104"/>
      <c r="I289" s="104"/>
      <c r="J289" s="104"/>
      <c r="K289" s="104"/>
      <c r="L289" s="104"/>
      <c r="M289" s="104"/>
      <c r="N289" s="104"/>
      <c r="O289" s="104"/>
      <c r="P289" s="104"/>
      <c r="Q289" s="104"/>
      <c r="R289" s="104"/>
      <c r="S289" s="104"/>
      <c r="T289" s="104"/>
      <c r="U289" s="104"/>
    </row>
    <row r="290" spans="4:21" s="91" customFormat="1" x14ac:dyDescent="0.2">
      <c r="D290" s="104"/>
      <c r="E290" s="104"/>
      <c r="F290" s="104"/>
      <c r="G290" s="104"/>
      <c r="H290" s="104"/>
      <c r="I290" s="104"/>
      <c r="J290" s="104"/>
      <c r="K290" s="104"/>
      <c r="L290" s="104"/>
      <c r="M290" s="104"/>
      <c r="N290" s="104"/>
      <c r="O290" s="104"/>
      <c r="P290" s="104"/>
      <c r="Q290" s="104"/>
      <c r="R290" s="104"/>
      <c r="S290" s="104"/>
      <c r="T290" s="104"/>
      <c r="U290" s="104"/>
    </row>
    <row r="291" spans="4:21" s="91" customFormat="1" x14ac:dyDescent="0.2">
      <c r="D291" s="104"/>
      <c r="E291" s="104"/>
      <c r="F291" s="104"/>
      <c r="G291" s="104"/>
      <c r="H291" s="104"/>
      <c r="I291" s="104"/>
      <c r="J291" s="104"/>
      <c r="K291" s="104"/>
      <c r="L291" s="104"/>
      <c r="M291" s="104"/>
      <c r="N291" s="104"/>
      <c r="O291" s="104"/>
      <c r="P291" s="104"/>
      <c r="Q291" s="104"/>
      <c r="R291" s="104"/>
      <c r="S291" s="104"/>
      <c r="T291" s="104"/>
      <c r="U291" s="104"/>
    </row>
    <row r="292" spans="4:21" s="91" customFormat="1" x14ac:dyDescent="0.2">
      <c r="D292" s="104"/>
      <c r="E292" s="104"/>
      <c r="F292" s="104"/>
      <c r="G292" s="104"/>
      <c r="H292" s="104"/>
      <c r="I292" s="104"/>
      <c r="J292" s="104"/>
      <c r="K292" s="104"/>
      <c r="L292" s="104"/>
      <c r="M292" s="104"/>
      <c r="N292" s="104"/>
      <c r="O292" s="104"/>
      <c r="P292" s="104"/>
      <c r="Q292" s="104"/>
      <c r="R292" s="104"/>
      <c r="S292" s="104"/>
      <c r="T292" s="104"/>
      <c r="U292" s="104"/>
    </row>
    <row r="293" spans="4:21" s="91" customFormat="1" x14ac:dyDescent="0.2">
      <c r="D293" s="104"/>
      <c r="E293" s="104"/>
      <c r="F293" s="104"/>
      <c r="G293" s="104"/>
      <c r="H293" s="104"/>
      <c r="I293" s="104"/>
      <c r="J293" s="104"/>
      <c r="K293" s="104"/>
      <c r="L293" s="104"/>
      <c r="M293" s="104"/>
      <c r="N293" s="104"/>
      <c r="O293" s="104"/>
      <c r="P293" s="104"/>
      <c r="Q293" s="104"/>
      <c r="R293" s="104"/>
      <c r="S293" s="104"/>
      <c r="T293" s="104"/>
      <c r="U293" s="104"/>
    </row>
    <row r="294" spans="4:21" s="91" customFormat="1" x14ac:dyDescent="0.2">
      <c r="D294" s="104"/>
      <c r="E294" s="104"/>
      <c r="F294" s="104"/>
      <c r="G294" s="104"/>
      <c r="H294" s="104"/>
      <c r="I294" s="104"/>
      <c r="J294" s="104"/>
      <c r="K294" s="104"/>
      <c r="L294" s="104"/>
      <c r="M294" s="104"/>
      <c r="N294" s="104"/>
      <c r="O294" s="104"/>
      <c r="P294" s="104"/>
      <c r="Q294" s="104"/>
      <c r="R294" s="104"/>
      <c r="S294" s="104"/>
      <c r="T294" s="104"/>
      <c r="U294" s="104"/>
    </row>
    <row r="295" spans="4:21" s="91" customFormat="1" x14ac:dyDescent="0.2">
      <c r="D295" s="104"/>
      <c r="E295" s="104"/>
      <c r="F295" s="104"/>
      <c r="G295" s="104"/>
      <c r="H295" s="104"/>
      <c r="I295" s="104"/>
      <c r="J295" s="104"/>
      <c r="K295" s="104"/>
      <c r="L295" s="104"/>
      <c r="M295" s="104"/>
      <c r="N295" s="104"/>
      <c r="O295" s="104"/>
      <c r="P295" s="104"/>
      <c r="Q295" s="104"/>
      <c r="R295" s="104"/>
      <c r="S295" s="104"/>
      <c r="T295" s="104"/>
      <c r="U295" s="104"/>
    </row>
    <row r="296" spans="4:21" s="91" customFormat="1" x14ac:dyDescent="0.2">
      <c r="D296" s="104"/>
      <c r="E296" s="104"/>
      <c r="F296" s="104"/>
      <c r="G296" s="104"/>
      <c r="H296" s="104"/>
      <c r="I296" s="104"/>
      <c r="J296" s="104"/>
      <c r="K296" s="104"/>
      <c r="L296" s="104"/>
      <c r="M296" s="104"/>
      <c r="N296" s="104"/>
      <c r="O296" s="104"/>
      <c r="P296" s="104"/>
      <c r="Q296" s="104"/>
      <c r="R296" s="104"/>
      <c r="S296" s="104"/>
      <c r="T296" s="104"/>
      <c r="U296" s="104"/>
    </row>
    <row r="297" spans="4:21" s="91" customFormat="1" x14ac:dyDescent="0.2">
      <c r="D297" s="104"/>
      <c r="E297" s="104"/>
      <c r="F297" s="104"/>
      <c r="G297" s="104"/>
      <c r="H297" s="104"/>
      <c r="I297" s="104"/>
      <c r="J297" s="104"/>
      <c r="K297" s="104"/>
      <c r="L297" s="104"/>
      <c r="M297" s="104"/>
      <c r="N297" s="104"/>
      <c r="O297" s="104"/>
      <c r="P297" s="104"/>
      <c r="Q297" s="104"/>
      <c r="R297" s="104"/>
      <c r="S297" s="104"/>
      <c r="T297" s="104"/>
      <c r="U297" s="104"/>
    </row>
    <row r="298" spans="4:21" s="91" customFormat="1" x14ac:dyDescent="0.2">
      <c r="D298" s="104"/>
      <c r="E298" s="104"/>
      <c r="F298" s="104"/>
      <c r="G298" s="104"/>
      <c r="H298" s="104"/>
      <c r="I298" s="104"/>
      <c r="J298" s="104"/>
      <c r="K298" s="104"/>
      <c r="L298" s="104"/>
      <c r="M298" s="104"/>
      <c r="N298" s="104"/>
      <c r="O298" s="104"/>
      <c r="P298" s="104"/>
      <c r="Q298" s="104"/>
      <c r="R298" s="104"/>
      <c r="S298" s="104"/>
      <c r="T298" s="104"/>
      <c r="U298" s="104"/>
    </row>
    <row r="299" spans="4:21" s="91" customFormat="1" x14ac:dyDescent="0.2">
      <c r="D299" s="104"/>
      <c r="E299" s="104"/>
      <c r="F299" s="104"/>
      <c r="G299" s="104"/>
      <c r="H299" s="104"/>
      <c r="I299" s="104"/>
      <c r="J299" s="104"/>
      <c r="K299" s="104"/>
      <c r="L299" s="104"/>
      <c r="M299" s="104"/>
      <c r="N299" s="104"/>
      <c r="O299" s="104"/>
      <c r="P299" s="104"/>
      <c r="Q299" s="104"/>
      <c r="R299" s="104"/>
      <c r="S299" s="104"/>
      <c r="T299" s="104"/>
      <c r="U299" s="104"/>
    </row>
    <row r="300" spans="4:21" s="91" customFormat="1" x14ac:dyDescent="0.2">
      <c r="D300" s="104"/>
      <c r="E300" s="104"/>
      <c r="F300" s="104"/>
      <c r="G300" s="104"/>
      <c r="H300" s="104"/>
      <c r="I300" s="104"/>
      <c r="J300" s="104"/>
      <c r="K300" s="104"/>
      <c r="L300" s="104"/>
      <c r="M300" s="104"/>
      <c r="N300" s="104"/>
      <c r="O300" s="104"/>
      <c r="P300" s="104"/>
      <c r="Q300" s="104"/>
      <c r="R300" s="104"/>
      <c r="S300" s="104"/>
      <c r="T300" s="104"/>
      <c r="U300" s="104"/>
    </row>
    <row r="301" spans="4:21" s="91" customFormat="1" x14ac:dyDescent="0.2">
      <c r="D301" s="104"/>
      <c r="E301" s="104"/>
      <c r="F301" s="104"/>
      <c r="G301" s="104"/>
      <c r="H301" s="104"/>
      <c r="I301" s="104"/>
      <c r="J301" s="104"/>
      <c r="K301" s="104"/>
      <c r="L301" s="104"/>
      <c r="M301" s="104"/>
      <c r="N301" s="104"/>
      <c r="O301" s="104"/>
      <c r="P301" s="104"/>
      <c r="Q301" s="104"/>
      <c r="R301" s="104"/>
      <c r="S301" s="104"/>
      <c r="T301" s="104"/>
      <c r="U301" s="104"/>
    </row>
    <row r="302" spans="4:21" s="91" customFormat="1" x14ac:dyDescent="0.2">
      <c r="D302" s="104"/>
      <c r="E302" s="104"/>
      <c r="F302" s="104"/>
      <c r="G302" s="104"/>
      <c r="H302" s="104"/>
      <c r="I302" s="104"/>
      <c r="J302" s="104"/>
      <c r="K302" s="104"/>
      <c r="L302" s="104"/>
      <c r="M302" s="104"/>
      <c r="N302" s="104"/>
      <c r="O302" s="104"/>
      <c r="P302" s="104"/>
      <c r="Q302" s="104"/>
      <c r="R302" s="104"/>
      <c r="S302" s="104"/>
      <c r="T302" s="104"/>
      <c r="U302" s="104"/>
    </row>
  </sheetData>
  <mergeCells count="18">
    <mergeCell ref="R7:S7"/>
    <mergeCell ref="T7:U7"/>
    <mergeCell ref="P6:Q6"/>
    <mergeCell ref="R6:S6"/>
    <mergeCell ref="T6:U6"/>
    <mergeCell ref="N7:O7"/>
    <mergeCell ref="P7:Q7"/>
    <mergeCell ref="D6:E6"/>
    <mergeCell ref="F6:G6"/>
    <mergeCell ref="H6:I6"/>
    <mergeCell ref="J6:K6"/>
    <mergeCell ref="L6:M6"/>
    <mergeCell ref="N6:O6"/>
    <mergeCell ref="D7:E7"/>
    <mergeCell ref="F7:G7"/>
    <mergeCell ref="H7:I7"/>
    <mergeCell ref="J7:K7"/>
    <mergeCell ref="L7:M7"/>
  </mergeCells>
  <phoneticPr fontId="35" type="noConversion"/>
  <conditionalFormatting sqref="C107:D108 F107:G108 I107:M108">
    <cfRule type="cellIs" dxfId="10" priority="24" operator="lessThan">
      <formula>0</formula>
    </cfRule>
  </conditionalFormatting>
  <hyperlinks>
    <hyperlink ref="B4" location="Index!A1" display="Index" xr:uid="{77B14F4A-2ED7-4E1B-B2A8-B69AFB5AC12D}"/>
  </hyperlinks>
  <pageMargins left="0.75" right="0.75" top="1" bottom="1" header="0.5" footer="0.5"/>
  <pageSetup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E26DE-752A-41C3-9862-10558160C245}">
  <dimension ref="A1:CB111"/>
  <sheetViews>
    <sheetView showGridLines="0" zoomScale="80" zoomScaleNormal="80" workbookViewId="0">
      <pane ySplit="7" topLeftCell="A8" activePane="bottomLeft" state="frozen"/>
      <selection pane="bottomLeft" activeCell="D8" sqref="D8:L103"/>
    </sheetView>
  </sheetViews>
  <sheetFormatPr defaultColWidth="18.6640625" defaultRowHeight="10" x14ac:dyDescent="0.2"/>
  <cols>
    <col min="1" max="1" width="4.6640625" style="33" customWidth="1"/>
    <col min="2" max="3" width="12.6640625" style="33" customWidth="1"/>
    <col min="4" max="12" width="28.33203125" style="105" customWidth="1"/>
    <col min="13" max="39" width="12.6640625" style="33" customWidth="1"/>
    <col min="40" max="16384" width="18.6640625" style="33"/>
  </cols>
  <sheetData>
    <row r="1" spans="1:80" customFormat="1" ht="19.899999999999999" customHeight="1" x14ac:dyDescent="0.2">
      <c r="B1" s="1"/>
      <c r="C1" s="1"/>
      <c r="D1" s="93"/>
      <c r="E1" s="93"/>
      <c r="F1" s="93"/>
      <c r="G1" s="93"/>
      <c r="H1" s="93"/>
      <c r="I1" s="93"/>
      <c r="J1" s="93"/>
      <c r="K1" s="93"/>
      <c r="L1" s="93"/>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row>
    <row r="2" spans="1:80" customFormat="1" ht="30" customHeight="1" x14ac:dyDescent="0.2">
      <c r="B2" s="68" t="s">
        <v>16</v>
      </c>
      <c r="C2" s="4"/>
      <c r="D2" s="94"/>
      <c r="E2" s="94"/>
      <c r="F2" s="94"/>
      <c r="G2" s="94"/>
      <c r="H2" s="95"/>
      <c r="I2" s="95"/>
      <c r="J2" s="95"/>
      <c r="K2" s="95"/>
      <c r="L2" s="9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row>
    <row r="3" spans="1:80" customFormat="1" ht="12.75" customHeight="1" x14ac:dyDescent="0.2">
      <c r="B3" s="69" t="s">
        <v>13</v>
      </c>
      <c r="C3" s="4"/>
      <c r="D3" s="94"/>
      <c r="E3" s="94"/>
      <c r="F3" s="94"/>
      <c r="G3" s="94"/>
      <c r="H3" s="95"/>
      <c r="I3" s="95"/>
      <c r="J3" s="95"/>
      <c r="K3" s="95"/>
      <c r="L3" s="9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row>
    <row r="4" spans="1:80" customFormat="1" ht="12.75" customHeight="1" x14ac:dyDescent="0.25">
      <c r="B4" s="61" t="s">
        <v>2</v>
      </c>
      <c r="C4" s="60"/>
      <c r="D4" s="96"/>
      <c r="E4" s="96"/>
      <c r="F4" s="96"/>
      <c r="G4" s="96"/>
      <c r="H4" s="96"/>
      <c r="I4" s="96"/>
      <c r="J4" s="96"/>
      <c r="K4" s="96"/>
      <c r="L4" s="96"/>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row>
    <row r="5" spans="1:80" s="73" customFormat="1" ht="12" customHeight="1" x14ac:dyDescent="0.2">
      <c r="A5" s="70"/>
      <c r="B5" s="71"/>
      <c r="C5" s="72"/>
      <c r="D5" s="97"/>
      <c r="E5" s="97"/>
      <c r="F5" s="97"/>
      <c r="G5" s="97"/>
      <c r="H5" s="97"/>
      <c r="I5" s="97"/>
      <c r="J5" s="97"/>
      <c r="K5" s="97"/>
      <c r="L5" s="97"/>
      <c r="T5" s="74"/>
    </row>
    <row r="6" spans="1:80" s="86" customFormat="1" ht="12.75" customHeight="1" x14ac:dyDescent="0.2">
      <c r="A6" s="84"/>
      <c r="B6" s="85"/>
      <c r="C6" s="85"/>
      <c r="D6" s="107" t="s">
        <v>19</v>
      </c>
      <c r="E6" s="107" t="s">
        <v>20</v>
      </c>
      <c r="F6" s="107" t="s">
        <v>19</v>
      </c>
      <c r="G6" s="107" t="s">
        <v>19</v>
      </c>
      <c r="H6" s="107" t="s">
        <v>19</v>
      </c>
      <c r="I6" s="107" t="s">
        <v>19</v>
      </c>
      <c r="J6" s="107" t="s">
        <v>20</v>
      </c>
      <c r="K6" s="108" t="s">
        <v>20</v>
      </c>
      <c r="L6" s="108" t="s">
        <v>21</v>
      </c>
    </row>
    <row r="7" spans="1:80" s="88" customFormat="1" ht="12.75" customHeight="1" thickBot="1" x14ac:dyDescent="0.35">
      <c r="A7" s="106"/>
      <c r="B7" s="87" t="s">
        <v>14</v>
      </c>
      <c r="C7" s="87" t="s">
        <v>15</v>
      </c>
      <c r="D7" s="109" t="s">
        <v>22</v>
      </c>
      <c r="E7" s="109" t="s">
        <v>23</v>
      </c>
      <c r="F7" s="109" t="s">
        <v>24</v>
      </c>
      <c r="G7" s="109" t="s">
        <v>25</v>
      </c>
      <c r="H7" s="109" t="s">
        <v>26</v>
      </c>
      <c r="I7" s="109" t="s">
        <v>27</v>
      </c>
      <c r="J7" s="109" t="s">
        <v>28</v>
      </c>
      <c r="K7" s="109" t="s">
        <v>31</v>
      </c>
      <c r="L7" s="109" t="s">
        <v>30</v>
      </c>
    </row>
    <row r="8" spans="1:80" s="35" customFormat="1" ht="12" customHeight="1" x14ac:dyDescent="0.2">
      <c r="A8"/>
      <c r="B8" t="str">
        <f>'Monthly potash prices'!B8</f>
        <v>2020M01</v>
      </c>
      <c r="C8" t="str">
        <f>'Monthly potash prices'!C8</f>
        <v>2020Q1</v>
      </c>
      <c r="D8" s="59">
        <v>236.83333333333331</v>
      </c>
      <c r="E8" s="59">
        <v>247.10138137939521</v>
      </c>
      <c r="F8" s="59">
        <v>230.33333333333331</v>
      </c>
      <c r="G8" s="59">
        <v>281.66666666666669</v>
      </c>
      <c r="H8" s="59">
        <v>290</v>
      </c>
      <c r="I8" s="59">
        <v>280</v>
      </c>
      <c r="J8" s="59">
        <v>277.5</v>
      </c>
      <c r="K8" s="59">
        <v>302.83333333333331</v>
      </c>
      <c r="L8" s="59">
        <v>481.5</v>
      </c>
      <c r="M8" s="59"/>
      <c r="N8" s="59"/>
      <c r="O8" s="59"/>
      <c r="P8" s="59"/>
    </row>
    <row r="9" spans="1:80" s="35" customFormat="1" ht="12" customHeight="1" x14ac:dyDescent="0.2">
      <c r="A9" s="63"/>
      <c r="B9" t="str">
        <f>'Monthly potash prices'!B9</f>
        <v>2020M02</v>
      </c>
      <c r="C9" t="str">
        <f>'Monthly potash prices'!C9</f>
        <v>2020Q1</v>
      </c>
      <c r="D9" s="59">
        <v>218</v>
      </c>
      <c r="E9" s="59">
        <v>238.65033041772077</v>
      </c>
      <c r="F9" s="59">
        <v>209</v>
      </c>
      <c r="G9" s="59">
        <v>263.75</v>
      </c>
      <c r="H9" s="59">
        <v>290</v>
      </c>
      <c r="I9" s="59">
        <v>280</v>
      </c>
      <c r="J9" s="59">
        <v>251.25</v>
      </c>
      <c r="K9" s="59">
        <v>291.5</v>
      </c>
      <c r="L9" s="59">
        <v>464.75</v>
      </c>
      <c r="M9" s="75"/>
      <c r="N9" s="75"/>
      <c r="O9" s="75"/>
      <c r="P9" s="77"/>
    </row>
    <row r="10" spans="1:80" s="35" customFormat="1" ht="12" customHeight="1" x14ac:dyDescent="0.2">
      <c r="A10" s="63"/>
      <c r="B10" t="str">
        <f>'Monthly potash prices'!B10</f>
        <v>2020M03</v>
      </c>
      <c r="C10" t="str">
        <f>'Monthly potash prices'!C10</f>
        <v>2020Q1</v>
      </c>
      <c r="D10" s="59">
        <v>211.5</v>
      </c>
      <c r="E10" s="59">
        <v>233.41435319146592</v>
      </c>
      <c r="F10" s="59">
        <v>200</v>
      </c>
      <c r="G10" s="59">
        <v>260</v>
      </c>
      <c r="H10" s="59">
        <v>290</v>
      </c>
      <c r="I10" s="59">
        <v>280</v>
      </c>
      <c r="J10" s="59">
        <v>238.75</v>
      </c>
      <c r="K10" s="59">
        <v>290.75</v>
      </c>
      <c r="L10" s="59">
        <v>470.5</v>
      </c>
      <c r="M10" s="75"/>
      <c r="N10" s="75"/>
      <c r="O10" s="75"/>
      <c r="P10" s="77"/>
    </row>
    <row r="11" spans="1:80" s="35" customFormat="1" ht="12" customHeight="1" x14ac:dyDescent="0.2">
      <c r="A11" s="63"/>
      <c r="B11" t="str">
        <f>'Monthly potash prices'!B11</f>
        <v>2020M04</v>
      </c>
      <c r="C11" t="str">
        <f>'Monthly potash prices'!C11</f>
        <v>2020Q2</v>
      </c>
      <c r="D11" s="59">
        <v>195</v>
      </c>
      <c r="E11" s="59">
        <v>227.35164271896031</v>
      </c>
      <c r="F11" s="59">
        <v>184</v>
      </c>
      <c r="G11" s="59">
        <v>241.25</v>
      </c>
      <c r="H11" s="59">
        <v>290</v>
      </c>
      <c r="I11" s="59">
        <v>280</v>
      </c>
      <c r="J11" s="59">
        <v>225</v>
      </c>
      <c r="K11" s="59">
        <v>275</v>
      </c>
      <c r="L11" s="59">
        <v>457.25</v>
      </c>
      <c r="M11" s="75"/>
      <c r="N11" s="75"/>
      <c r="O11" s="75"/>
      <c r="P11" s="78"/>
    </row>
    <row r="12" spans="1:80" s="35" customFormat="1" ht="12" customHeight="1" x14ac:dyDescent="0.2">
      <c r="A12" s="63"/>
      <c r="B12" t="str">
        <f>'Monthly potash prices'!B12</f>
        <v>2020M05</v>
      </c>
      <c r="C12" t="str">
        <f>'Monthly potash prices'!C12</f>
        <v>2020Q2</v>
      </c>
      <c r="D12" s="59">
        <v>200.5</v>
      </c>
      <c r="E12" s="59">
        <v>223.4935542364567</v>
      </c>
      <c r="F12" s="59">
        <v>188.25</v>
      </c>
      <c r="G12" s="59">
        <v>241.25</v>
      </c>
      <c r="H12" s="59">
        <v>220</v>
      </c>
      <c r="I12" s="59">
        <v>255</v>
      </c>
      <c r="J12" s="59">
        <v>225</v>
      </c>
      <c r="K12" s="59">
        <v>265.25</v>
      </c>
      <c r="L12" s="59">
        <v>463.75</v>
      </c>
      <c r="M12" s="75"/>
      <c r="N12" s="75"/>
      <c r="O12" s="75"/>
      <c r="P12" s="78"/>
    </row>
    <row r="13" spans="1:80" s="35" customFormat="1" ht="12" customHeight="1" x14ac:dyDescent="0.2">
      <c r="A13" s="63"/>
      <c r="B13" t="str">
        <f>'Monthly potash prices'!B13</f>
        <v>2020M06</v>
      </c>
      <c r="C13" t="str">
        <f>'Monthly potash prices'!C13</f>
        <v>2020Q2</v>
      </c>
      <c r="D13" s="59">
        <v>204.5</v>
      </c>
      <c r="E13" s="59">
        <v>219.54360650436973</v>
      </c>
      <c r="F13" s="59">
        <v>194.16666666666666</v>
      </c>
      <c r="G13" s="59">
        <v>239</v>
      </c>
      <c r="H13" s="59">
        <v>220</v>
      </c>
      <c r="I13" s="59">
        <v>230</v>
      </c>
      <c r="J13" s="59">
        <v>235.83333333333331</v>
      </c>
      <c r="K13" s="59">
        <v>265.83333333333331</v>
      </c>
      <c r="L13" s="59">
        <v>480</v>
      </c>
      <c r="M13" s="75"/>
      <c r="N13" s="75"/>
      <c r="O13" s="75"/>
      <c r="P13" s="78"/>
    </row>
    <row r="14" spans="1:80" s="35" customFormat="1" ht="12" customHeight="1" x14ac:dyDescent="0.2">
      <c r="A14" s="63"/>
      <c r="B14" t="str">
        <f>'Monthly potash prices'!B14</f>
        <v>2020M07</v>
      </c>
      <c r="C14" t="str">
        <f>'Monthly potash prices'!C14</f>
        <v>2020Q3</v>
      </c>
      <c r="D14" s="59">
        <v>207.25</v>
      </c>
      <c r="E14" s="59">
        <v>209.43908905019373</v>
      </c>
      <c r="F14" s="59">
        <v>195.5</v>
      </c>
      <c r="G14" s="59">
        <v>236</v>
      </c>
      <c r="H14" s="59">
        <v>220</v>
      </c>
      <c r="I14" s="59">
        <v>230</v>
      </c>
      <c r="J14" s="59">
        <v>243.75</v>
      </c>
      <c r="K14" s="59">
        <v>269.75</v>
      </c>
      <c r="L14" s="59">
        <v>485.5</v>
      </c>
      <c r="M14" s="75"/>
      <c r="N14" s="75"/>
      <c r="O14" s="75"/>
      <c r="P14" s="78"/>
    </row>
    <row r="15" spans="1:80" s="35" customFormat="1" ht="12" customHeight="1" x14ac:dyDescent="0.2">
      <c r="A15" s="63"/>
      <c r="B15" t="str">
        <f>'Monthly potash prices'!B15</f>
        <v>2020M08</v>
      </c>
      <c r="C15" t="str">
        <f>'Monthly potash prices'!C15</f>
        <v>2020Q3</v>
      </c>
      <c r="D15" s="59">
        <v>208</v>
      </c>
      <c r="E15" s="59">
        <v>208.06120030644246</v>
      </c>
      <c r="F15" s="59">
        <v>195</v>
      </c>
      <c r="G15" s="59">
        <v>240</v>
      </c>
      <c r="H15" s="59">
        <v>220</v>
      </c>
      <c r="I15" s="59">
        <v>230</v>
      </c>
      <c r="J15" s="59">
        <v>248.75</v>
      </c>
      <c r="K15" s="59">
        <v>282.5</v>
      </c>
      <c r="L15" s="59">
        <v>498.5</v>
      </c>
      <c r="M15" s="75"/>
      <c r="N15" s="75"/>
      <c r="O15" s="75"/>
      <c r="P15" s="78"/>
    </row>
    <row r="16" spans="1:80" s="35" customFormat="1" ht="12" customHeight="1" x14ac:dyDescent="0.2">
      <c r="A16" s="63"/>
      <c r="B16" t="str">
        <f>'Monthly potash prices'!B16</f>
        <v>2020M09</v>
      </c>
      <c r="C16" t="str">
        <f>'Monthly potash prices'!C16</f>
        <v>2020Q3</v>
      </c>
      <c r="D16" s="59">
        <v>217.25</v>
      </c>
      <c r="E16" s="59">
        <v>212.19486653769627</v>
      </c>
      <c r="F16" s="59">
        <v>203.75</v>
      </c>
      <c r="G16" s="59">
        <v>240</v>
      </c>
      <c r="H16" s="59">
        <v>220</v>
      </c>
      <c r="I16" s="59">
        <v>230</v>
      </c>
      <c r="J16" s="59">
        <v>255</v>
      </c>
      <c r="K16" s="59">
        <v>283</v>
      </c>
      <c r="L16" s="59">
        <v>501.5</v>
      </c>
      <c r="M16" s="75"/>
      <c r="N16" s="75"/>
      <c r="O16" s="75"/>
      <c r="P16" s="78"/>
    </row>
    <row r="17" spans="1:16" s="35" customFormat="1" ht="12" customHeight="1" x14ac:dyDescent="0.2">
      <c r="A17" s="63"/>
      <c r="B17" t="str">
        <f>'Monthly potash prices'!B17</f>
        <v>2020M10</v>
      </c>
      <c r="C17" t="str">
        <f>'Monthly potash prices'!C17</f>
        <v>2020Q4</v>
      </c>
      <c r="D17" s="59">
        <v>214.75</v>
      </c>
      <c r="E17" s="59">
        <v>221.84008774395517</v>
      </c>
      <c r="F17" s="59">
        <v>201.5</v>
      </c>
      <c r="G17" s="59">
        <v>237.5</v>
      </c>
      <c r="H17" s="59">
        <v>220</v>
      </c>
      <c r="I17" s="59">
        <v>230</v>
      </c>
      <c r="J17" s="59">
        <v>254.25</v>
      </c>
      <c r="K17" s="59">
        <v>281.75</v>
      </c>
      <c r="L17" s="59">
        <v>499</v>
      </c>
      <c r="M17" s="75"/>
      <c r="N17" s="75"/>
      <c r="O17" s="75"/>
      <c r="P17" s="78"/>
    </row>
    <row r="18" spans="1:16" s="35" customFormat="1" ht="12" customHeight="1" x14ac:dyDescent="0.2">
      <c r="A18" s="63"/>
      <c r="B18" t="str">
        <f>'Monthly potash prices'!B18</f>
        <v>2020M11</v>
      </c>
      <c r="C18" t="str">
        <f>'Monthly potash prices'!C18</f>
        <v>2020Q4</v>
      </c>
      <c r="D18" s="59">
        <v>213</v>
      </c>
      <c r="E18" s="59">
        <v>242.50841890022434</v>
      </c>
      <c r="F18" s="59">
        <v>201.75</v>
      </c>
      <c r="G18" s="59">
        <v>240</v>
      </c>
      <c r="H18" s="59">
        <v>220</v>
      </c>
      <c r="I18" s="59">
        <v>230</v>
      </c>
      <c r="J18" s="59">
        <v>252.5</v>
      </c>
      <c r="K18" s="59">
        <v>278.5</v>
      </c>
      <c r="L18" s="59">
        <v>498.5</v>
      </c>
      <c r="M18" s="75"/>
      <c r="N18" s="75"/>
      <c r="O18" s="75"/>
      <c r="P18" s="78"/>
    </row>
    <row r="19" spans="1:16" s="35" customFormat="1" ht="12" customHeight="1" x14ac:dyDescent="0.2">
      <c r="A19" s="63"/>
      <c r="B19" t="str">
        <f>'Monthly potash prices'!B19</f>
        <v>2020M12</v>
      </c>
      <c r="C19" t="str">
        <f>'Monthly potash prices'!C19</f>
        <v>2020Q4</v>
      </c>
      <c r="D19" s="59">
        <v>213</v>
      </c>
      <c r="E19" s="59">
        <v>262.62559455899293</v>
      </c>
      <c r="F19" s="59">
        <v>202.25</v>
      </c>
      <c r="G19" s="59">
        <v>245</v>
      </c>
      <c r="H19" s="59">
        <v>220</v>
      </c>
      <c r="I19" s="59">
        <v>230</v>
      </c>
      <c r="J19" s="59">
        <v>252.5</v>
      </c>
      <c r="K19" s="59">
        <v>286</v>
      </c>
      <c r="L19" s="59">
        <v>512</v>
      </c>
      <c r="M19" s="75"/>
      <c r="N19" s="75"/>
      <c r="O19" s="75"/>
      <c r="P19" s="78"/>
    </row>
    <row r="20" spans="1:16" s="35" customFormat="1" ht="12" customHeight="1" x14ac:dyDescent="0.2">
      <c r="A20" s="63"/>
      <c r="B20" t="str">
        <f>'Monthly potash prices'!B20</f>
        <v>2021M01</v>
      </c>
      <c r="C20" t="str">
        <f>'Monthly potash prices'!C20</f>
        <v>2021Q1</v>
      </c>
      <c r="D20" s="59">
        <v>215.5</v>
      </c>
      <c r="E20" s="59">
        <v>278.88468173525797</v>
      </c>
      <c r="F20" s="59">
        <v>202.5</v>
      </c>
      <c r="G20" s="59">
        <v>245.75</v>
      </c>
      <c r="H20" s="59">
        <v>220</v>
      </c>
      <c r="I20" s="59">
        <v>230</v>
      </c>
      <c r="J20" s="59">
        <v>256.25</v>
      </c>
      <c r="K20" s="59">
        <v>288.5</v>
      </c>
      <c r="L20" s="59">
        <v>517</v>
      </c>
      <c r="M20" s="75"/>
      <c r="N20" s="75"/>
      <c r="O20" s="75"/>
      <c r="P20" s="78"/>
    </row>
    <row r="21" spans="1:16" s="35" customFormat="1" ht="12" customHeight="1" x14ac:dyDescent="0.2">
      <c r="A21" s="63"/>
      <c r="B21" t="str">
        <f>'Monthly potash prices'!B21</f>
        <v>2021M02</v>
      </c>
      <c r="C21" t="str">
        <f>'Monthly potash prices'!C21</f>
        <v>2021Q1</v>
      </c>
      <c r="D21" s="59">
        <v>230.25</v>
      </c>
      <c r="E21" s="59">
        <v>320.77249954529668</v>
      </c>
      <c r="F21" s="59">
        <v>217</v>
      </c>
      <c r="G21" s="59">
        <v>250</v>
      </c>
      <c r="H21" s="59">
        <v>226.75</v>
      </c>
      <c r="I21" s="59">
        <v>238.5</v>
      </c>
      <c r="J21" s="59">
        <v>277</v>
      </c>
      <c r="K21" s="59">
        <v>289</v>
      </c>
      <c r="L21" s="59">
        <v>514.5</v>
      </c>
      <c r="M21" s="75"/>
      <c r="N21" s="75"/>
      <c r="O21" s="75"/>
      <c r="P21" s="78"/>
    </row>
    <row r="22" spans="1:16" s="35" customFormat="1" ht="12" customHeight="1" x14ac:dyDescent="0.2">
      <c r="A22" s="63"/>
      <c r="B22" t="str">
        <f>'Monthly potash prices'!B22</f>
        <v>2021M03</v>
      </c>
      <c r="C22" t="str">
        <f>'Monthly potash prices'!C22</f>
        <v>2021Q1</v>
      </c>
      <c r="D22" s="59">
        <v>248.83333333333334</v>
      </c>
      <c r="E22" s="59">
        <v>352.73951840032629</v>
      </c>
      <c r="F22" s="59">
        <v>232.83333333333331</v>
      </c>
      <c r="G22" s="59">
        <v>269.16666666666669</v>
      </c>
      <c r="H22" s="59">
        <v>233.5</v>
      </c>
      <c r="I22" s="59">
        <v>238.5</v>
      </c>
      <c r="J22" s="59">
        <v>321.66666666666669</v>
      </c>
      <c r="K22" s="59">
        <v>300</v>
      </c>
      <c r="L22" s="59">
        <v>513.16666666666663</v>
      </c>
      <c r="M22" s="75"/>
      <c r="N22" s="75"/>
      <c r="O22" s="75"/>
      <c r="P22" s="78"/>
    </row>
    <row r="23" spans="1:16" s="35" customFormat="1" ht="12" customHeight="1" x14ac:dyDescent="0.2">
      <c r="A23" s="63"/>
      <c r="B23" t="str">
        <f>'Monthly potash prices'!B23</f>
        <v>2021M04</v>
      </c>
      <c r="C23" t="str">
        <f>'Monthly potash prices'!C23</f>
        <v>2021Q2</v>
      </c>
      <c r="D23" s="59">
        <v>264</v>
      </c>
      <c r="E23" s="59">
        <v>344.47218593781861</v>
      </c>
      <c r="F23" s="59">
        <v>257.5</v>
      </c>
      <c r="G23" s="59">
        <v>276.25</v>
      </c>
      <c r="H23" s="59">
        <v>233.5</v>
      </c>
      <c r="I23" s="59">
        <v>280</v>
      </c>
      <c r="J23" s="59">
        <v>352.5</v>
      </c>
      <c r="K23" s="59">
        <v>305.5</v>
      </c>
      <c r="L23" s="59">
        <v>530.5</v>
      </c>
      <c r="M23" s="75"/>
      <c r="N23" s="75"/>
      <c r="O23" s="75"/>
      <c r="P23" s="78"/>
    </row>
    <row r="24" spans="1:16" s="35" customFormat="1" ht="12" customHeight="1" x14ac:dyDescent="0.2">
      <c r="A24" s="63"/>
      <c r="B24" t="str">
        <f>'Monthly potash prices'!B24</f>
        <v>2021M05</v>
      </c>
      <c r="C24" t="str">
        <f>'Monthly potash prices'!C24</f>
        <v>2021Q2</v>
      </c>
      <c r="D24" s="59">
        <v>278</v>
      </c>
      <c r="E24" s="59">
        <v>369.2741833253416</v>
      </c>
      <c r="F24" s="59">
        <v>270.5</v>
      </c>
      <c r="G24" s="59">
        <v>291.25</v>
      </c>
      <c r="H24" s="59">
        <v>233.5</v>
      </c>
      <c r="I24" s="59">
        <v>280</v>
      </c>
      <c r="J24" s="59">
        <v>377.5</v>
      </c>
      <c r="K24" s="59">
        <v>319.25</v>
      </c>
      <c r="L24" s="59">
        <v>538.5</v>
      </c>
      <c r="M24" s="75"/>
      <c r="N24" s="75"/>
      <c r="O24" s="75"/>
      <c r="P24" s="78"/>
    </row>
    <row r="25" spans="1:16" s="35" customFormat="1" ht="12" customHeight="1" x14ac:dyDescent="0.2">
      <c r="A25" s="63"/>
      <c r="B25" t="str">
        <f>'Monthly potash prices'!B25</f>
        <v>2021M06</v>
      </c>
      <c r="C25" t="str">
        <f>'Monthly potash prices'!C25</f>
        <v>2021Q2</v>
      </c>
      <c r="D25" s="59">
        <v>341.75</v>
      </c>
      <c r="E25" s="59">
        <v>461.59272915667697</v>
      </c>
      <c r="F25" s="59">
        <v>334.75</v>
      </c>
      <c r="G25" s="59">
        <v>325</v>
      </c>
      <c r="H25" s="59">
        <v>233.5</v>
      </c>
      <c r="I25" s="59">
        <v>280</v>
      </c>
      <c r="J25" s="59">
        <v>470</v>
      </c>
      <c r="K25" s="59">
        <v>332</v>
      </c>
      <c r="L25" s="59">
        <v>534.25</v>
      </c>
      <c r="M25" s="75"/>
      <c r="N25" s="75"/>
      <c r="O25" s="75"/>
      <c r="P25" s="78"/>
    </row>
    <row r="26" spans="1:16" s="35" customFormat="1" ht="12" customHeight="1" x14ac:dyDescent="0.2">
      <c r="A26" s="63"/>
      <c r="B26" t="str">
        <f>'Monthly potash prices'!B26</f>
        <v>2021M07</v>
      </c>
      <c r="C26" t="str">
        <f>'Monthly potash prices'!C26</f>
        <v>2021Q3</v>
      </c>
      <c r="D26" s="59">
        <v>442.5</v>
      </c>
      <c r="E26" s="59">
        <v>573.20171740053024</v>
      </c>
      <c r="F26" s="59">
        <v>426.75</v>
      </c>
      <c r="G26" s="59">
        <v>392.5</v>
      </c>
      <c r="H26" s="59">
        <v>233.5</v>
      </c>
      <c r="I26" s="59">
        <v>280</v>
      </c>
      <c r="J26" s="59">
        <v>615</v>
      </c>
      <c r="K26" s="59">
        <v>416.5</v>
      </c>
      <c r="L26" s="59">
        <v>525.5</v>
      </c>
      <c r="M26" s="75"/>
      <c r="N26" s="75"/>
      <c r="O26" s="75"/>
      <c r="P26" s="78"/>
    </row>
    <row r="27" spans="1:16" s="35" customFormat="1" ht="12" customHeight="1" x14ac:dyDescent="0.2">
      <c r="A27" s="63"/>
      <c r="B27" t="str">
        <f>'Monthly potash prices'!B27</f>
        <v>2021M08</v>
      </c>
      <c r="C27" t="str">
        <f>'Monthly potash prices'!C27</f>
        <v>2021Q3</v>
      </c>
      <c r="D27" s="59">
        <v>524.66666666666663</v>
      </c>
      <c r="E27" s="59">
        <v>606.27104725056074</v>
      </c>
      <c r="F27" s="59">
        <v>512.66666666666663</v>
      </c>
      <c r="G27" s="59">
        <v>486.66666666666663</v>
      </c>
      <c r="H27" s="59">
        <v>233.5</v>
      </c>
      <c r="I27" s="59">
        <v>280</v>
      </c>
      <c r="J27" s="59">
        <v>697.5</v>
      </c>
      <c r="K27" s="59">
        <v>500.83333333333337</v>
      </c>
      <c r="L27" s="59">
        <v>604.16666666666674</v>
      </c>
      <c r="M27" s="75"/>
      <c r="N27" s="75"/>
      <c r="O27" s="75"/>
      <c r="P27" s="78"/>
    </row>
    <row r="28" spans="1:16" s="35" customFormat="1" ht="12" customHeight="1" x14ac:dyDescent="0.2">
      <c r="A28" s="63"/>
      <c r="B28" t="str">
        <f>'Monthly potash prices'!B28</f>
        <v>2021M09</v>
      </c>
      <c r="C28" t="str">
        <f>'Monthly potash prices'!C28</f>
        <v>2021Q3</v>
      </c>
      <c r="D28" s="59">
        <v>556.75</v>
      </c>
      <c r="E28" s="59">
        <v>642.0961545880939</v>
      </c>
      <c r="F28" s="59">
        <v>544</v>
      </c>
      <c r="G28" s="59">
        <v>500</v>
      </c>
      <c r="H28" s="59">
        <v>233.5</v>
      </c>
      <c r="I28" s="59">
        <v>280</v>
      </c>
      <c r="J28" s="59">
        <v>760</v>
      </c>
      <c r="K28" s="59">
        <v>529.75</v>
      </c>
      <c r="L28" s="59">
        <v>675.25</v>
      </c>
      <c r="M28" s="75"/>
      <c r="N28" s="75"/>
      <c r="O28" s="75"/>
      <c r="P28" s="78"/>
    </row>
    <row r="29" spans="1:16" s="35" customFormat="1" ht="12" customHeight="1" x14ac:dyDescent="0.2">
      <c r="A29" s="63"/>
      <c r="B29" t="str">
        <f>'Monthly potash prices'!B29</f>
        <v>2021M10</v>
      </c>
      <c r="C29" t="str">
        <f>'Monthly potash prices'!C29</f>
        <v>2021Q4</v>
      </c>
      <c r="D29" s="59">
        <v>584.25</v>
      </c>
      <c r="E29" s="59">
        <v>748.19358785694203</v>
      </c>
      <c r="F29" s="59">
        <v>574</v>
      </c>
      <c r="G29" s="59">
        <v>545</v>
      </c>
      <c r="H29" s="59">
        <v>233.5</v>
      </c>
      <c r="I29" s="59">
        <v>280</v>
      </c>
      <c r="J29" s="59">
        <v>787.5</v>
      </c>
      <c r="K29" s="59">
        <v>620</v>
      </c>
      <c r="L29" s="59">
        <v>727.5</v>
      </c>
      <c r="M29" s="75"/>
      <c r="N29" s="75"/>
      <c r="O29" s="75"/>
      <c r="P29" s="77"/>
    </row>
    <row r="30" spans="1:16" s="35" customFormat="1" ht="12" customHeight="1" x14ac:dyDescent="0.2">
      <c r="A30" s="63"/>
      <c r="B30" t="str">
        <f>'Monthly potash prices'!B30</f>
        <v>2021M11</v>
      </c>
      <c r="C30" t="str">
        <f>'Monthly potash prices'!C30</f>
        <v>2021Q4</v>
      </c>
      <c r="D30" s="59">
        <v>617</v>
      </c>
      <c r="E30" s="59">
        <v>755.08303157569844</v>
      </c>
      <c r="F30" s="59">
        <v>602.5</v>
      </c>
      <c r="G30" s="59">
        <v>563.75</v>
      </c>
      <c r="H30" s="59">
        <v>233.5</v>
      </c>
      <c r="I30" s="59">
        <v>280</v>
      </c>
      <c r="J30" s="59">
        <v>805</v>
      </c>
      <c r="K30" s="59">
        <v>641.75</v>
      </c>
      <c r="L30" s="59">
        <v>776</v>
      </c>
      <c r="M30" s="75"/>
      <c r="N30" s="75"/>
      <c r="O30" s="75"/>
      <c r="P30" s="77"/>
    </row>
    <row r="31" spans="1:16" s="35" customFormat="1" ht="12" customHeight="1" x14ac:dyDescent="0.2">
      <c r="A31" s="63"/>
      <c r="B31" t="str">
        <f>'Monthly potash prices'!B31</f>
        <v>2021M12</v>
      </c>
      <c r="C31" t="str">
        <f>'Monthly potash prices'!C31</f>
        <v>2021Q4</v>
      </c>
      <c r="D31" s="59">
        <v>638.5</v>
      </c>
      <c r="E31" s="59">
        <v>757.83880906320098</v>
      </c>
      <c r="F31" s="59">
        <v>620.75</v>
      </c>
      <c r="G31" s="59">
        <v>602.5</v>
      </c>
      <c r="H31" s="59">
        <v>233.5</v>
      </c>
      <c r="I31" s="59">
        <v>280</v>
      </c>
      <c r="J31" s="59">
        <v>800</v>
      </c>
      <c r="K31" s="59">
        <v>653.75</v>
      </c>
      <c r="L31" s="59">
        <v>829.75</v>
      </c>
      <c r="M31" s="75"/>
      <c r="N31" s="75"/>
      <c r="O31" s="75"/>
      <c r="P31" s="77"/>
    </row>
    <row r="32" spans="1:16" s="35" customFormat="1" ht="12" customHeight="1" x14ac:dyDescent="0.2">
      <c r="A32" s="63"/>
      <c r="B32" t="str">
        <f>'Monthly potash prices'!B32</f>
        <v>2022M01</v>
      </c>
      <c r="C32" t="str">
        <f>'Monthly potash prices'!C32</f>
        <v>2022Q1</v>
      </c>
      <c r="D32" s="59">
        <v>610.25</v>
      </c>
      <c r="E32" s="59">
        <v>749.57147660069336</v>
      </c>
      <c r="F32" s="59">
        <v>598.5</v>
      </c>
      <c r="G32" s="59">
        <v>557</v>
      </c>
      <c r="H32" s="59">
        <v>247</v>
      </c>
      <c r="I32" s="59">
        <v>445</v>
      </c>
      <c r="J32" s="59">
        <v>793.75</v>
      </c>
      <c r="K32" s="59">
        <v>669</v>
      </c>
      <c r="L32" s="59">
        <v>899</v>
      </c>
      <c r="M32" s="75"/>
      <c r="N32" s="75"/>
      <c r="O32" s="75"/>
      <c r="P32" s="77"/>
    </row>
    <row r="33" spans="1:16" s="35" customFormat="1" ht="12" customHeight="1" x14ac:dyDescent="0.2">
      <c r="A33" s="63"/>
      <c r="B33" t="str">
        <f>'Monthly potash prices'!B33</f>
        <v>2022M02</v>
      </c>
      <c r="C33" t="str">
        <f>'Monthly potash prices'!C33</f>
        <v>2022Q1</v>
      </c>
      <c r="D33" s="59">
        <v>614</v>
      </c>
      <c r="E33" s="59">
        <v>720.63581298191662</v>
      </c>
      <c r="F33" s="59">
        <v>618.75</v>
      </c>
      <c r="G33" s="59">
        <v>561.75</v>
      </c>
      <c r="H33" s="59">
        <v>418.5</v>
      </c>
      <c r="I33" s="59">
        <v>517.5</v>
      </c>
      <c r="J33" s="59">
        <v>782.5</v>
      </c>
      <c r="K33" s="59">
        <v>675</v>
      </c>
      <c r="L33" s="59">
        <v>888.75</v>
      </c>
      <c r="M33" s="75"/>
      <c r="N33" s="75"/>
      <c r="O33" s="75"/>
      <c r="P33" s="77"/>
    </row>
    <row r="34" spans="1:16" s="35" customFormat="1" ht="12" customHeight="1" x14ac:dyDescent="0.2">
      <c r="A34" s="63"/>
      <c r="B34" t="str">
        <f>'Monthly potash prices'!B34</f>
        <v>2022M03</v>
      </c>
      <c r="C34" t="str">
        <f>'Monthly potash prices'!C34</f>
        <v>2022Q1</v>
      </c>
      <c r="D34" s="59">
        <v>758.83333333333337</v>
      </c>
      <c r="E34" s="59">
        <v>831.87736422743615</v>
      </c>
      <c r="F34" s="59">
        <v>769.66666666666674</v>
      </c>
      <c r="G34" s="59">
        <v>723.33333333333326</v>
      </c>
      <c r="H34" s="59">
        <v>590</v>
      </c>
      <c r="I34" s="59">
        <v>590</v>
      </c>
      <c r="J34" s="59">
        <v>993.33333333333326</v>
      </c>
      <c r="K34" s="59">
        <v>758.66666666666663</v>
      </c>
      <c r="L34" s="59">
        <v>879.33333333333337</v>
      </c>
      <c r="M34" s="75"/>
      <c r="N34" s="75"/>
      <c r="O34" s="75"/>
      <c r="P34" s="77"/>
    </row>
    <row r="35" spans="1:16" s="35" customFormat="1" ht="12" customHeight="1" x14ac:dyDescent="0.2">
      <c r="A35" s="63"/>
      <c r="B35" t="str">
        <f>'Monthly potash prices'!B35</f>
        <v>2022M04</v>
      </c>
      <c r="C35" t="str">
        <f>'Monthly potash prices'!C35</f>
        <v>2022Q2</v>
      </c>
      <c r="D35" s="59">
        <v>890.25</v>
      </c>
      <c r="E35" s="59">
        <v>895.6276834383284</v>
      </c>
      <c r="F35" s="59">
        <v>866.5</v>
      </c>
      <c r="G35" s="59">
        <v>837.5</v>
      </c>
      <c r="H35" s="59">
        <v>590</v>
      </c>
      <c r="I35" s="59">
        <v>590</v>
      </c>
      <c r="J35" s="59">
        <v>1192.5</v>
      </c>
      <c r="K35" s="59">
        <v>861.5</v>
      </c>
      <c r="L35" s="59">
        <v>1189</v>
      </c>
      <c r="M35" s="75"/>
      <c r="N35" s="75"/>
      <c r="O35" s="75"/>
      <c r="P35" s="77"/>
    </row>
    <row r="36" spans="1:16" s="35" customFormat="1" ht="12" customHeight="1" x14ac:dyDescent="0.2">
      <c r="A36" s="63"/>
      <c r="B36" t="str">
        <f>'Monthly potash prices'!B36</f>
        <v>2022M05</v>
      </c>
      <c r="C36" t="str">
        <f>'Monthly potash prices'!C36</f>
        <v>2022Q2</v>
      </c>
      <c r="D36" s="59">
        <v>873.75</v>
      </c>
      <c r="E36" s="59">
        <v>869.4477973070542</v>
      </c>
      <c r="F36" s="59">
        <v>856.5</v>
      </c>
      <c r="G36" s="59">
        <v>833.5</v>
      </c>
      <c r="H36" s="59">
        <v>590</v>
      </c>
      <c r="I36" s="59">
        <v>590</v>
      </c>
      <c r="J36" s="59">
        <v>1142.5</v>
      </c>
      <c r="K36" s="59">
        <v>874.25</v>
      </c>
      <c r="L36" s="59">
        <v>1164</v>
      </c>
      <c r="M36" s="75"/>
      <c r="N36" s="75"/>
      <c r="O36" s="75"/>
      <c r="P36" s="77"/>
    </row>
    <row r="37" spans="1:16" s="35" customFormat="1" ht="12" customHeight="1" x14ac:dyDescent="0.2">
      <c r="A37" s="63"/>
      <c r="B37" t="str">
        <f>'Monthly potash prices'!B37</f>
        <v>2022M06</v>
      </c>
      <c r="C37" t="str">
        <f>'Monthly potash prices'!C37</f>
        <v>2022Q2</v>
      </c>
      <c r="D37" s="59">
        <v>847.5</v>
      </c>
      <c r="E37" s="59">
        <v>851.53524363828762</v>
      </c>
      <c r="F37" s="59">
        <v>834.75</v>
      </c>
      <c r="G37" s="59">
        <v>835</v>
      </c>
      <c r="H37" s="59">
        <v>590</v>
      </c>
      <c r="I37" s="59">
        <v>590</v>
      </c>
      <c r="J37" s="59">
        <v>1105</v>
      </c>
      <c r="K37" s="59">
        <v>899.5</v>
      </c>
      <c r="L37" s="59">
        <v>1167</v>
      </c>
      <c r="M37" s="75"/>
      <c r="N37" s="75"/>
      <c r="O37" s="75"/>
      <c r="P37" s="77"/>
    </row>
    <row r="38" spans="1:16" s="35" customFormat="1" ht="12" customHeight="1" x14ac:dyDescent="0.2">
      <c r="A38" s="63"/>
      <c r="B38" t="str">
        <f>'Monthly potash prices'!B38</f>
        <v>2022M07</v>
      </c>
      <c r="C38" t="str">
        <f>'Monthly potash prices'!C38</f>
        <v>2022Q3</v>
      </c>
      <c r="D38" s="59">
        <v>800</v>
      </c>
      <c r="E38" s="59">
        <v>830.86691248201851</v>
      </c>
      <c r="F38" s="59">
        <v>791.25</v>
      </c>
      <c r="G38" s="59">
        <v>836.5</v>
      </c>
      <c r="H38" s="59">
        <v>590</v>
      </c>
      <c r="I38" s="59">
        <v>590</v>
      </c>
      <c r="J38" s="59">
        <v>1005</v>
      </c>
      <c r="K38" s="59">
        <v>850.5</v>
      </c>
      <c r="L38" s="59">
        <v>1182</v>
      </c>
      <c r="M38" s="75"/>
      <c r="N38" s="75"/>
      <c r="O38" s="75"/>
      <c r="P38" s="77"/>
    </row>
    <row r="39" spans="1:16" s="35" customFormat="1" ht="12" customHeight="1" x14ac:dyDescent="0.2">
      <c r="A39" s="63"/>
      <c r="B39" t="str">
        <f>'Monthly potash prices'!B39</f>
        <v>2022M08</v>
      </c>
      <c r="C39" t="str">
        <f>'Monthly potash prices'!C39</f>
        <v>2022Q3</v>
      </c>
      <c r="D39" s="59">
        <v>746</v>
      </c>
      <c r="E39" s="59">
        <v>754.16443907986434</v>
      </c>
      <c r="F39" s="59">
        <v>730.5</v>
      </c>
      <c r="G39" s="59">
        <v>828</v>
      </c>
      <c r="H39" s="59">
        <v>590</v>
      </c>
      <c r="I39" s="59">
        <v>590</v>
      </c>
      <c r="J39" s="59">
        <v>871.66666666666674</v>
      </c>
      <c r="K39" s="59">
        <v>858.66666666666674</v>
      </c>
      <c r="L39" s="59">
        <v>1157.3333333333335</v>
      </c>
      <c r="M39" s="75"/>
      <c r="N39" s="75"/>
      <c r="O39" s="75"/>
      <c r="P39" s="77"/>
    </row>
    <row r="40" spans="1:16" s="35" customFormat="1" ht="12" customHeight="1" x14ac:dyDescent="0.2">
      <c r="A40" s="63"/>
      <c r="B40" t="str">
        <f>'Monthly potash prices'!B40</f>
        <v>2022M09</v>
      </c>
      <c r="C40" t="str">
        <f>'Monthly potash prices'!C40</f>
        <v>2022Q3</v>
      </c>
      <c r="D40" s="59">
        <v>708.75</v>
      </c>
      <c r="E40" s="59">
        <v>668.27604071936821</v>
      </c>
      <c r="F40" s="59">
        <v>696.25</v>
      </c>
      <c r="G40" s="59">
        <v>780</v>
      </c>
      <c r="H40" s="59">
        <v>590</v>
      </c>
      <c r="I40" s="59">
        <v>590</v>
      </c>
      <c r="J40" s="59">
        <v>722.5</v>
      </c>
      <c r="K40" s="59">
        <v>866.5</v>
      </c>
      <c r="L40" s="59">
        <v>1086.25</v>
      </c>
      <c r="M40" s="75"/>
      <c r="N40" s="75"/>
      <c r="O40" s="75"/>
      <c r="P40" s="77"/>
    </row>
    <row r="41" spans="1:16" s="35" customFormat="1" ht="12" customHeight="1" x14ac:dyDescent="0.2">
      <c r="A41" s="63"/>
      <c r="B41" t="str">
        <f>'Monthly potash prices'!B41</f>
        <v>2022M10</v>
      </c>
      <c r="C41" t="str">
        <f>'Monthly potash prices'!C41</f>
        <v>2022Q4</v>
      </c>
      <c r="D41" s="59">
        <v>639.75</v>
      </c>
      <c r="E41" s="59">
        <v>628.31726715058119</v>
      </c>
      <c r="F41" s="59">
        <v>616.5</v>
      </c>
      <c r="G41" s="59">
        <v>715</v>
      </c>
      <c r="H41" s="59">
        <v>590</v>
      </c>
      <c r="I41" s="59">
        <v>590</v>
      </c>
      <c r="J41" s="59">
        <v>620</v>
      </c>
      <c r="K41" s="59">
        <v>847.25</v>
      </c>
      <c r="L41" s="59">
        <v>1002.25</v>
      </c>
      <c r="M41" s="75"/>
      <c r="N41" s="75"/>
      <c r="O41" s="75"/>
      <c r="P41" s="77"/>
    </row>
    <row r="42" spans="1:16" s="35" customFormat="1" ht="12" customHeight="1" x14ac:dyDescent="0.2">
      <c r="A42" s="63"/>
      <c r="B42" t="str">
        <f>'Monthly potash prices'!B42</f>
        <v>2022M11</v>
      </c>
      <c r="C42" t="str">
        <f>'Monthly potash prices'!C42</f>
        <v>2022Q4</v>
      </c>
      <c r="D42" s="59">
        <v>544.25</v>
      </c>
      <c r="E42" s="59">
        <v>586.98060483804284</v>
      </c>
      <c r="F42" s="59">
        <v>525.75</v>
      </c>
      <c r="G42" s="59">
        <v>595</v>
      </c>
      <c r="H42" s="59">
        <v>590</v>
      </c>
      <c r="I42" s="59">
        <v>590</v>
      </c>
      <c r="J42" s="59">
        <v>577.5</v>
      </c>
      <c r="K42" s="59">
        <v>795.5</v>
      </c>
      <c r="L42" s="59">
        <v>927.75</v>
      </c>
      <c r="M42" s="75"/>
      <c r="N42" s="75"/>
      <c r="O42" s="75"/>
      <c r="P42" s="77"/>
    </row>
    <row r="43" spans="1:16" s="35" customFormat="1" ht="12" customHeight="1" x14ac:dyDescent="0.2">
      <c r="A43" s="63"/>
      <c r="B43" t="str">
        <f>'Monthly potash prices'!B43</f>
        <v>2022M12</v>
      </c>
      <c r="C43" t="str">
        <f>'Monthly potash prices'!C43</f>
        <v>2022Q4</v>
      </c>
      <c r="D43" s="59">
        <v>475.75</v>
      </c>
      <c r="E43" s="59">
        <v>548.39972001300725</v>
      </c>
      <c r="F43" s="59">
        <v>457.5</v>
      </c>
      <c r="G43" s="59">
        <v>520</v>
      </c>
      <c r="H43" s="59">
        <v>590</v>
      </c>
      <c r="I43" s="59">
        <v>590</v>
      </c>
      <c r="J43" s="59">
        <v>525</v>
      </c>
      <c r="K43" s="59">
        <v>755.75</v>
      </c>
      <c r="L43" s="59">
        <v>930.5</v>
      </c>
      <c r="M43" s="75"/>
      <c r="N43" s="75"/>
      <c r="O43" s="75"/>
      <c r="P43" s="77"/>
    </row>
    <row r="44" spans="1:16" s="35" customFormat="1" ht="12" customHeight="1" x14ac:dyDescent="0.2">
      <c r="A44" s="63"/>
      <c r="B44" t="str">
        <f>'Monthly potash prices'!B44</f>
        <v>2023M01</v>
      </c>
      <c r="C44" t="str">
        <f>'Monthly potash prices'!C44</f>
        <v>2023Q1</v>
      </c>
      <c r="D44" s="59">
        <v>461</v>
      </c>
      <c r="E44" s="59">
        <v>469.76820236960123</v>
      </c>
      <c r="F44" s="59">
        <v>448.33333333333337</v>
      </c>
      <c r="G44" s="59">
        <v>496.66666666666669</v>
      </c>
      <c r="H44" s="59">
        <v>590</v>
      </c>
      <c r="I44" s="59">
        <v>590</v>
      </c>
      <c r="J44" s="59">
        <v>525</v>
      </c>
      <c r="K44" s="59">
        <v>801.66666666666674</v>
      </c>
      <c r="L44" s="59">
        <v>968.33333333333326</v>
      </c>
      <c r="M44" s="75"/>
      <c r="N44" s="75"/>
      <c r="O44" s="75"/>
      <c r="P44" s="77"/>
    </row>
    <row r="45" spans="1:16" s="35" customFormat="1" ht="12" customHeight="1" x14ac:dyDescent="0.2">
      <c r="A45" s="63"/>
      <c r="B45" t="str">
        <f>'Monthly potash prices'!B45</f>
        <v>2023M02</v>
      </c>
      <c r="C45" t="str">
        <f>'Monthly potash prices'!C45</f>
        <v>2023Q1</v>
      </c>
      <c r="D45" s="59">
        <v>428.25</v>
      </c>
      <c r="E45" s="59">
        <v>413.36662312538238</v>
      </c>
      <c r="F45" s="59">
        <v>421</v>
      </c>
      <c r="G45" s="59">
        <v>470</v>
      </c>
      <c r="H45" s="59">
        <v>590</v>
      </c>
      <c r="I45" s="59">
        <v>590</v>
      </c>
      <c r="J45" s="59">
        <v>498.75</v>
      </c>
      <c r="K45" s="59">
        <v>755</v>
      </c>
      <c r="L45" s="59">
        <v>850.5</v>
      </c>
      <c r="M45" s="75"/>
      <c r="N45" s="75"/>
      <c r="O45" s="75"/>
      <c r="P45" s="77"/>
    </row>
    <row r="46" spans="1:16" s="35" customFormat="1" ht="12" customHeight="1" x14ac:dyDescent="0.2">
      <c r="A46" s="63"/>
      <c r="B46" t="str">
        <f>'Monthly potash prices'!B46</f>
        <v>2023M03</v>
      </c>
      <c r="C46" t="str">
        <f>'Monthly potash prices'!C46</f>
        <v>2023Q1</v>
      </c>
      <c r="D46" s="59">
        <v>422</v>
      </c>
      <c r="E46" s="59">
        <v>414.19335637163312</v>
      </c>
      <c r="F46" s="59">
        <v>412.75</v>
      </c>
      <c r="G46" s="59">
        <v>465</v>
      </c>
      <c r="H46" s="59">
        <v>590</v>
      </c>
      <c r="I46" s="59">
        <v>590</v>
      </c>
      <c r="J46" s="59">
        <v>465</v>
      </c>
      <c r="K46" s="59">
        <v>737.5</v>
      </c>
      <c r="L46" s="59">
        <v>805.5</v>
      </c>
      <c r="M46" s="75"/>
      <c r="N46" s="75"/>
      <c r="O46" s="75"/>
      <c r="P46" s="77"/>
    </row>
    <row r="47" spans="1:16" s="35" customFormat="1" ht="12" customHeight="1" x14ac:dyDescent="0.2">
      <c r="A47" s="63"/>
      <c r="B47" t="str">
        <f>'Monthly potash prices'!B47</f>
        <v>2023M04</v>
      </c>
      <c r="C47" t="str">
        <f>'Monthly potash prices'!C47</f>
        <v>2023Q2</v>
      </c>
      <c r="D47" s="59">
        <v>376.25</v>
      </c>
      <c r="E47" s="59">
        <v>421.63395558789</v>
      </c>
      <c r="F47" s="59">
        <v>371.25</v>
      </c>
      <c r="G47" s="59">
        <v>430.75</v>
      </c>
      <c r="H47" s="59">
        <v>590</v>
      </c>
      <c r="I47" s="59">
        <v>422</v>
      </c>
      <c r="J47" s="59">
        <v>436.25</v>
      </c>
      <c r="K47" s="59">
        <v>663.75</v>
      </c>
      <c r="L47" s="59">
        <v>795</v>
      </c>
      <c r="M47" s="75"/>
      <c r="N47" s="75"/>
      <c r="O47" s="75"/>
      <c r="P47" s="77"/>
    </row>
    <row r="48" spans="1:16" s="35" customFormat="1" ht="12" customHeight="1" x14ac:dyDescent="0.2">
      <c r="A48" s="63"/>
      <c r="B48" t="str">
        <f>'Monthly potash prices'!B48</f>
        <v>2023M05</v>
      </c>
      <c r="C48" t="str">
        <f>'Monthly potash prices'!C48</f>
        <v>2023Q2</v>
      </c>
      <c r="D48" s="59">
        <v>339.25</v>
      </c>
      <c r="E48" s="59">
        <v>435.41284302540271</v>
      </c>
      <c r="F48" s="59">
        <v>326.25</v>
      </c>
      <c r="G48" s="59">
        <v>391.25</v>
      </c>
      <c r="H48" s="59">
        <v>590</v>
      </c>
      <c r="I48" s="59">
        <v>422</v>
      </c>
      <c r="J48" s="59">
        <v>380</v>
      </c>
      <c r="K48" s="59">
        <v>561</v>
      </c>
      <c r="L48" s="59">
        <v>693.75</v>
      </c>
      <c r="M48" s="75"/>
      <c r="N48" s="75"/>
      <c r="O48" s="75"/>
      <c r="P48" s="77"/>
    </row>
    <row r="49" spans="1:19" s="35" customFormat="1" ht="12" customHeight="1" x14ac:dyDescent="0.2">
      <c r="A49" s="63"/>
      <c r="B49" t="str">
        <f>'Monthly potash prices'!B49</f>
        <v>2023M06</v>
      </c>
      <c r="C49" t="str">
        <f>'Monthly potash prices'!C49</f>
        <v>2023Q2</v>
      </c>
      <c r="D49" s="59">
        <v>305</v>
      </c>
      <c r="E49" s="59">
        <v>431.2791767941489</v>
      </c>
      <c r="F49" s="59">
        <v>289.25</v>
      </c>
      <c r="G49" s="59">
        <v>365</v>
      </c>
      <c r="H49" s="59">
        <v>307</v>
      </c>
      <c r="I49" s="59">
        <v>422</v>
      </c>
      <c r="J49" s="59">
        <v>332.5</v>
      </c>
      <c r="K49" s="59">
        <v>495.5</v>
      </c>
      <c r="L49" s="59">
        <v>650</v>
      </c>
      <c r="M49" s="75"/>
      <c r="N49" s="75"/>
      <c r="O49" s="75"/>
      <c r="P49" s="77"/>
    </row>
    <row r="50" spans="1:19" s="36" customFormat="1" ht="12" customHeight="1" x14ac:dyDescent="0.2">
      <c r="A50" s="63"/>
      <c r="B50" t="str">
        <f>'Monthly potash prices'!B50</f>
        <v>2023M07</v>
      </c>
      <c r="C50" t="str">
        <f>'Monthly potash prices'!C50</f>
        <v>2023Q3</v>
      </c>
      <c r="D50" s="59">
        <v>283</v>
      </c>
      <c r="E50" s="59">
        <v>395.4540694566158</v>
      </c>
      <c r="F50" s="59">
        <v>268.75</v>
      </c>
      <c r="G50" s="59">
        <v>315</v>
      </c>
      <c r="H50" s="59">
        <v>307</v>
      </c>
      <c r="I50" s="59">
        <v>422</v>
      </c>
      <c r="J50" s="59">
        <v>341.25</v>
      </c>
      <c r="K50" s="59">
        <v>437.5</v>
      </c>
      <c r="L50" s="59">
        <v>592</v>
      </c>
      <c r="M50" s="75"/>
      <c r="N50" s="75"/>
      <c r="O50" s="75"/>
      <c r="P50" s="79"/>
      <c r="Q50" s="37"/>
      <c r="R50" s="37"/>
      <c r="S50" s="37"/>
    </row>
    <row r="51" spans="1:19" s="35" customFormat="1" ht="12" customHeight="1" x14ac:dyDescent="0.2">
      <c r="A51" s="63"/>
      <c r="B51" t="str">
        <f>'Monthly potash prices'!B51</f>
        <v>2023M08</v>
      </c>
      <c r="C51" t="str">
        <f>'Monthly potash prices'!C51</f>
        <v>2023Q3</v>
      </c>
      <c r="D51" s="59">
        <v>285.33333333333337</v>
      </c>
      <c r="E51" s="59">
        <v>356.23016988449621</v>
      </c>
      <c r="F51" s="59">
        <v>277.33333333333331</v>
      </c>
      <c r="G51" s="59">
        <v>318.33333333333331</v>
      </c>
      <c r="H51" s="59">
        <v>307</v>
      </c>
      <c r="I51" s="59">
        <v>422</v>
      </c>
      <c r="J51" s="59">
        <v>363.33333333333337</v>
      </c>
      <c r="K51" s="59">
        <v>419.16666666666663</v>
      </c>
      <c r="L51" s="59">
        <v>531.16666666666674</v>
      </c>
      <c r="M51" s="75"/>
      <c r="N51" s="75"/>
      <c r="O51" s="75"/>
      <c r="P51" s="79"/>
    </row>
    <row r="52" spans="1:19" s="35" customFormat="1" ht="12" customHeight="1" x14ac:dyDescent="0.2">
      <c r="A52" s="63"/>
      <c r="B52" s="74" t="str">
        <f>'Monthly potash prices'!B52</f>
        <v>2023M09</v>
      </c>
      <c r="C52" s="74" t="str">
        <f>'Monthly potash prices'!C52</f>
        <v>2023Q3</v>
      </c>
      <c r="D52" s="98">
        <v>297</v>
      </c>
      <c r="E52" s="98">
        <v>369.2741833253416</v>
      </c>
      <c r="F52" s="98">
        <v>277.5</v>
      </c>
      <c r="G52" s="98">
        <v>337.5</v>
      </c>
      <c r="H52" s="98">
        <v>307</v>
      </c>
      <c r="I52" s="98">
        <v>422</v>
      </c>
      <c r="J52" s="98">
        <v>352.5</v>
      </c>
      <c r="K52" s="98">
        <v>440</v>
      </c>
      <c r="L52" s="98">
        <v>517.5</v>
      </c>
      <c r="M52" s="75"/>
      <c r="N52" s="75"/>
      <c r="O52" s="75"/>
      <c r="P52" s="77"/>
    </row>
    <row r="53" spans="1:19" s="35" customFormat="1" ht="12" customHeight="1" x14ac:dyDescent="0.2">
      <c r="A53" s="63"/>
      <c r="B53" s="74" t="str">
        <f>'Monthly potash prices'!B53</f>
        <v>2023M10</v>
      </c>
      <c r="C53" s="74" t="str">
        <f>'Monthly potash prices'!C53</f>
        <v>2023Q4</v>
      </c>
      <c r="D53" s="98">
        <v>290.5</v>
      </c>
      <c r="E53" s="98">
        <v>383.0530707628543</v>
      </c>
      <c r="F53" s="98">
        <v>277</v>
      </c>
      <c r="G53" s="98">
        <v>335</v>
      </c>
      <c r="H53" s="98">
        <v>307</v>
      </c>
      <c r="I53" s="98">
        <v>422</v>
      </c>
      <c r="J53" s="98">
        <v>345</v>
      </c>
      <c r="K53" s="98">
        <v>422.00000000000006</v>
      </c>
      <c r="L53" s="98">
        <v>532.5</v>
      </c>
      <c r="M53" s="75"/>
      <c r="N53" s="75"/>
      <c r="O53" s="75"/>
      <c r="P53" s="77"/>
    </row>
    <row r="54" spans="1:19" s="36" customFormat="1" ht="12" customHeight="1" x14ac:dyDescent="0.2">
      <c r="A54" s="63"/>
      <c r="B54" s="74" t="str">
        <f>'Monthly potash prices'!B54</f>
        <v>2023M11</v>
      </c>
      <c r="C54" s="74" t="str">
        <f>'Monthly potash prices'!C54</f>
        <v>2023Q4</v>
      </c>
      <c r="D54" s="98">
        <v>276</v>
      </c>
      <c r="E54" s="98">
        <v>374.78573830034668</v>
      </c>
      <c r="F54" s="98">
        <v>263</v>
      </c>
      <c r="G54" s="98">
        <v>315</v>
      </c>
      <c r="H54" s="98">
        <v>307</v>
      </c>
      <c r="I54" s="98">
        <v>422</v>
      </c>
      <c r="J54" s="98">
        <v>340</v>
      </c>
      <c r="K54" s="98">
        <v>423</v>
      </c>
      <c r="L54" s="98">
        <v>547</v>
      </c>
      <c r="M54" s="75"/>
      <c r="N54" s="75"/>
      <c r="O54" s="75"/>
      <c r="P54" s="79"/>
      <c r="Q54" s="37"/>
      <c r="R54" s="37"/>
      <c r="S54" s="37"/>
    </row>
    <row r="55" spans="1:19" s="35" customFormat="1" ht="12" customHeight="1" x14ac:dyDescent="0.2">
      <c r="A55" s="63"/>
      <c r="B55" s="74" t="str">
        <f>'Monthly potash prices'!B55</f>
        <v>2023M12</v>
      </c>
      <c r="C55" s="74" t="str">
        <f>'Monthly potash prices'!C55</f>
        <v>2023Q4</v>
      </c>
      <c r="D55" s="98">
        <v>272</v>
      </c>
      <c r="E55" s="98">
        <v>355.49529588782883</v>
      </c>
      <c r="F55" s="98">
        <v>254.5</v>
      </c>
      <c r="G55" s="98">
        <v>315</v>
      </c>
      <c r="H55" s="98">
        <v>307</v>
      </c>
      <c r="I55" s="98">
        <v>319</v>
      </c>
      <c r="J55" s="98">
        <v>330</v>
      </c>
      <c r="K55" s="98">
        <v>421</v>
      </c>
      <c r="L55" s="98">
        <v>566</v>
      </c>
      <c r="M55" s="75"/>
      <c r="N55" s="75"/>
      <c r="O55" s="75"/>
      <c r="P55" s="79"/>
    </row>
    <row r="56" spans="1:19" s="35" customFormat="1" ht="12" customHeight="1" x14ac:dyDescent="0.2">
      <c r="A56" s="63"/>
      <c r="B56" s="74" t="str">
        <f>'Monthly potash prices'!B56</f>
        <v>2024M01</v>
      </c>
      <c r="C56" s="74" t="str">
        <f>'Monthly potash prices'!C56</f>
        <v>2024Q1</v>
      </c>
      <c r="D56" s="98">
        <v>268.5</v>
      </c>
      <c r="E56" s="98">
        <v>352.73951840032623</v>
      </c>
      <c r="F56" s="98">
        <v>231</v>
      </c>
      <c r="G56" s="98">
        <v>307.5</v>
      </c>
      <c r="H56" s="98">
        <v>307</v>
      </c>
      <c r="I56" s="98">
        <v>319</v>
      </c>
      <c r="J56" s="98">
        <v>302.5</v>
      </c>
      <c r="K56" s="98">
        <v>409</v>
      </c>
      <c r="L56" s="98">
        <v>605.5</v>
      </c>
      <c r="M56" s="75"/>
      <c r="N56" s="75"/>
      <c r="O56" s="75"/>
      <c r="P56" s="77"/>
    </row>
    <row r="57" spans="1:19" s="35" customFormat="1" ht="12" customHeight="1" x14ac:dyDescent="0.2">
      <c r="A57" s="63"/>
      <c r="B57" s="74" t="str">
        <f>'Monthly potash prices'!B57</f>
        <v>2024M02</v>
      </c>
      <c r="C57" s="74" t="str">
        <f>'Monthly potash prices'!C57</f>
        <v>2024Q1</v>
      </c>
      <c r="D57" s="98">
        <v>255.5</v>
      </c>
      <c r="E57" s="98">
        <v>349.98374091282375</v>
      </c>
      <c r="F57" s="98">
        <v>223.5</v>
      </c>
      <c r="G57" s="98">
        <v>295</v>
      </c>
      <c r="H57" s="98">
        <v>307</v>
      </c>
      <c r="I57" s="98">
        <v>319</v>
      </c>
      <c r="J57" s="98">
        <v>287.5</v>
      </c>
      <c r="K57" s="98">
        <v>388</v>
      </c>
      <c r="L57" s="98">
        <v>619.5</v>
      </c>
      <c r="M57" s="75"/>
      <c r="N57" s="75"/>
      <c r="O57" s="75"/>
      <c r="P57" s="80"/>
    </row>
    <row r="58" spans="1:19" s="35" customFormat="1" ht="12" customHeight="1" x14ac:dyDescent="0.2">
      <c r="A58" s="63"/>
      <c r="B58" s="74" t="str">
        <f>'Monthly potash prices'!B58</f>
        <v>2024M03</v>
      </c>
      <c r="C58" s="74" t="str">
        <f>'Monthly potash prices'!C58</f>
        <v>2024Q1</v>
      </c>
      <c r="D58" s="98">
        <v>256.5</v>
      </c>
      <c r="E58" s="98">
        <v>349.98374091282369</v>
      </c>
      <c r="F58" s="98">
        <v>228.5</v>
      </c>
      <c r="G58" s="98">
        <v>300</v>
      </c>
      <c r="H58" s="98">
        <v>307</v>
      </c>
      <c r="I58" s="98">
        <v>319</v>
      </c>
      <c r="J58" s="98">
        <v>305</v>
      </c>
      <c r="K58" s="98">
        <v>391</v>
      </c>
      <c r="L58" s="98">
        <v>641</v>
      </c>
      <c r="M58" s="75"/>
      <c r="N58" s="75"/>
      <c r="O58" s="75"/>
      <c r="P58" s="80"/>
    </row>
    <row r="59" spans="1:19" s="35" customFormat="1" ht="12" customHeight="1" x14ac:dyDescent="0.2">
      <c r="A59" s="63"/>
      <c r="B59" s="74" t="str">
        <f>'Monthly potash prices'!B59</f>
        <v>2024M04</v>
      </c>
      <c r="C59" s="74" t="str">
        <f>'Monthly potash prices'!C59</f>
        <v>2024Q2</v>
      </c>
      <c r="D59" s="98">
        <v>264.5</v>
      </c>
      <c r="E59" s="98">
        <v>338.96063096281353</v>
      </c>
      <c r="F59" s="98">
        <v>245</v>
      </c>
      <c r="G59" s="98">
        <v>305</v>
      </c>
      <c r="H59" s="98">
        <v>307</v>
      </c>
      <c r="I59" s="98">
        <v>319</v>
      </c>
      <c r="J59" s="98">
        <v>315</v>
      </c>
      <c r="K59" s="98">
        <v>382</v>
      </c>
      <c r="L59" s="98">
        <v>625.5</v>
      </c>
      <c r="M59" s="75"/>
      <c r="N59" s="75"/>
      <c r="O59" s="75"/>
      <c r="P59" s="80"/>
    </row>
    <row r="60" spans="1:19" s="35" customFormat="1" ht="12" customHeight="1" x14ac:dyDescent="0.2">
      <c r="A60" s="63"/>
      <c r="B60" s="74" t="str">
        <f>'Monthly potash prices'!B60</f>
        <v>2024M05</v>
      </c>
      <c r="C60" s="74" t="str">
        <f>'Monthly potash prices'!C60</f>
        <v>2024Q2</v>
      </c>
      <c r="D60" s="98">
        <v>245.5</v>
      </c>
      <c r="E60" s="98">
        <v>330.6932985003059</v>
      </c>
      <c r="F60" s="98">
        <v>242</v>
      </c>
      <c r="G60" s="98">
        <v>290</v>
      </c>
      <c r="H60" s="98">
        <v>307</v>
      </c>
      <c r="I60" s="98">
        <v>319</v>
      </c>
      <c r="J60" s="98">
        <v>312.5</v>
      </c>
      <c r="K60" s="98">
        <v>368</v>
      </c>
      <c r="L60" s="98">
        <v>595</v>
      </c>
      <c r="M60" s="75"/>
      <c r="N60" s="75"/>
      <c r="O60" s="75"/>
      <c r="P60" s="80"/>
    </row>
    <row r="61" spans="1:19" s="35" customFormat="1" ht="12" customHeight="1" x14ac:dyDescent="0.2">
      <c r="A61" s="63"/>
      <c r="B61" s="74" t="str">
        <f>'Monthly potash prices'!B61</f>
        <v>2024M06</v>
      </c>
      <c r="C61" s="74" t="str">
        <f>'Monthly potash prices'!C61</f>
        <v>2024Q2</v>
      </c>
      <c r="D61" s="98">
        <v>246.5</v>
      </c>
      <c r="E61" s="98">
        <v>322.42596603779828</v>
      </c>
      <c r="F61" s="98">
        <v>244.5</v>
      </c>
      <c r="G61" s="98">
        <v>284.5</v>
      </c>
      <c r="H61" s="98">
        <v>307</v>
      </c>
      <c r="I61" s="98">
        <v>319</v>
      </c>
      <c r="J61" s="98">
        <v>317.5</v>
      </c>
      <c r="K61" s="98">
        <v>360</v>
      </c>
      <c r="L61" s="98">
        <v>573.5</v>
      </c>
      <c r="M61" s="75"/>
      <c r="N61" s="75"/>
      <c r="O61" s="75"/>
      <c r="P61" s="80"/>
    </row>
    <row r="62" spans="1:19" s="35" customFormat="1" ht="12" customHeight="1" x14ac:dyDescent="0.2">
      <c r="A62" s="63"/>
      <c r="B62" s="74" t="str">
        <f>'Monthly potash prices'!B62</f>
        <v>2024M07</v>
      </c>
      <c r="C62" s="74" t="str">
        <f>'Monthly potash prices'!C62</f>
        <v>2024Q3</v>
      </c>
      <c r="D62" s="98">
        <v>249.5</v>
      </c>
      <c r="E62" s="98">
        <v>308.64707860028545</v>
      </c>
      <c r="F62" s="98">
        <v>246.5</v>
      </c>
      <c r="G62" s="98">
        <v>286.5</v>
      </c>
      <c r="H62" s="98">
        <v>290</v>
      </c>
      <c r="I62" s="98">
        <v>301</v>
      </c>
      <c r="J62" s="98">
        <v>315</v>
      </c>
      <c r="K62" s="98">
        <v>357.5</v>
      </c>
      <c r="L62" s="98">
        <v>597</v>
      </c>
      <c r="M62" s="75"/>
      <c r="N62" s="75"/>
      <c r="O62" s="75"/>
      <c r="P62" s="80"/>
    </row>
    <row r="63" spans="1:19" s="35" customFormat="1" ht="12" customHeight="1" x14ac:dyDescent="0.2">
      <c r="A63" s="63"/>
      <c r="B63" s="74" t="str">
        <f>'Monthly potash prices'!B63</f>
        <v>2024M08</v>
      </c>
      <c r="C63" s="74" t="str">
        <f>'Monthly potash prices'!C63</f>
        <v>2024Q3</v>
      </c>
      <c r="D63" s="98">
        <v>246</v>
      </c>
      <c r="E63" s="98">
        <v>292.1124136752702</v>
      </c>
      <c r="F63" s="98">
        <v>244.5</v>
      </c>
      <c r="G63" s="98">
        <v>294</v>
      </c>
      <c r="H63" s="98">
        <v>273</v>
      </c>
      <c r="I63" s="98">
        <v>283</v>
      </c>
      <c r="J63" s="98">
        <v>303</v>
      </c>
      <c r="K63" s="98">
        <v>364.5</v>
      </c>
      <c r="L63" s="98">
        <v>599.5</v>
      </c>
      <c r="M63" s="75"/>
      <c r="N63" s="75"/>
      <c r="O63" s="75"/>
      <c r="P63" s="80"/>
    </row>
    <row r="64" spans="1:19" s="36" customFormat="1" ht="12" customHeight="1" x14ac:dyDescent="0.2">
      <c r="A64" s="63"/>
      <c r="B64" s="74" t="str">
        <f>'Monthly potash prices'!B64</f>
        <v>2024M09</v>
      </c>
      <c r="C64" s="74" t="str">
        <f>'Monthly potash prices'!C64</f>
        <v>2024Q3</v>
      </c>
      <c r="D64" s="98">
        <v>242.5</v>
      </c>
      <c r="E64" s="98">
        <v>297.62396865027529</v>
      </c>
      <c r="F64" s="98">
        <v>245</v>
      </c>
      <c r="G64" s="98">
        <v>297.5</v>
      </c>
      <c r="H64" s="98">
        <v>273</v>
      </c>
      <c r="I64" s="98">
        <v>283</v>
      </c>
      <c r="J64" s="98">
        <v>290</v>
      </c>
      <c r="K64" s="98">
        <v>371.5</v>
      </c>
      <c r="L64" s="98">
        <v>604.5</v>
      </c>
      <c r="M64" s="75"/>
      <c r="N64" s="75"/>
      <c r="O64" s="75"/>
      <c r="P64" s="79"/>
      <c r="Q64" s="37"/>
      <c r="R64" s="37"/>
      <c r="S64" s="37"/>
    </row>
    <row r="65" spans="1:16" s="35" customFormat="1" ht="12" customHeight="1" x14ac:dyDescent="0.2">
      <c r="A65" s="63"/>
      <c r="B65" s="74" t="str">
        <f>'Monthly potash prices'!B65</f>
        <v>2024M10</v>
      </c>
      <c r="C65" s="74" t="str">
        <f>'Monthly potash prices'!C65</f>
        <v>2024Q4</v>
      </c>
      <c r="D65" s="98">
        <v>233</v>
      </c>
      <c r="E65" s="98">
        <v>292.1124136752702</v>
      </c>
      <c r="F65" s="98">
        <v>230</v>
      </c>
      <c r="G65" s="98">
        <v>295</v>
      </c>
      <c r="H65" s="98">
        <v>273</v>
      </c>
      <c r="I65" s="98">
        <v>283</v>
      </c>
      <c r="J65" s="98">
        <v>285.5</v>
      </c>
      <c r="K65" s="98">
        <v>363</v>
      </c>
      <c r="L65" s="98">
        <v>616</v>
      </c>
      <c r="M65" s="63"/>
      <c r="N65" s="63"/>
      <c r="O65" s="63"/>
      <c r="P65" s="79"/>
    </row>
    <row r="66" spans="1:16" s="35" customFormat="1" ht="12" customHeight="1" x14ac:dyDescent="0.2">
      <c r="A66" s="63"/>
      <c r="B66" s="74" t="str">
        <f>'Monthly potash prices'!B66</f>
        <v>2024M11</v>
      </c>
      <c r="C66" s="74" t="str">
        <f>'Monthly potash prices'!C66</f>
        <v>2024Q4</v>
      </c>
      <c r="D66" s="98">
        <v>241.5</v>
      </c>
      <c r="E66" s="98">
        <v>289.35663618776766</v>
      </c>
      <c r="F66" s="98">
        <v>242.5</v>
      </c>
      <c r="G66" s="98">
        <v>295</v>
      </c>
      <c r="H66" s="98">
        <v>273</v>
      </c>
      <c r="I66" s="98">
        <v>283</v>
      </c>
      <c r="J66" s="98">
        <v>295</v>
      </c>
      <c r="K66" s="98">
        <v>346.5</v>
      </c>
      <c r="L66" s="98">
        <v>587.5</v>
      </c>
      <c r="M66" s="63"/>
      <c r="N66" s="63"/>
      <c r="O66" s="63"/>
      <c r="P66" s="79"/>
    </row>
    <row r="67" spans="1:16" s="35" customFormat="1" ht="12" customHeight="1" x14ac:dyDescent="0.2">
      <c r="A67" s="63"/>
      <c r="B67" s="74" t="str">
        <f>'Monthly potash prices'!B67</f>
        <v>2024M12</v>
      </c>
      <c r="C67" s="74" t="str">
        <f>'Monthly potash prices'!C67</f>
        <v>2024Q4</v>
      </c>
      <c r="D67" s="98">
        <v>247</v>
      </c>
      <c r="E67" s="98">
        <v>281.08930372526004</v>
      </c>
      <c r="F67" s="98">
        <v>255</v>
      </c>
      <c r="G67" s="98">
        <v>307</v>
      </c>
      <c r="H67" s="98">
        <v>273</v>
      </c>
      <c r="I67" s="98">
        <v>283</v>
      </c>
      <c r="J67" s="98">
        <v>302.5</v>
      </c>
      <c r="K67" s="98">
        <v>336</v>
      </c>
      <c r="L67" s="98">
        <v>587.5</v>
      </c>
      <c r="M67" s="63"/>
      <c r="N67" s="63"/>
      <c r="O67" s="63"/>
      <c r="P67" s="79"/>
    </row>
    <row r="68" spans="1:16" s="35" customFormat="1" ht="12" customHeight="1" x14ac:dyDescent="0.2">
      <c r="A68" s="63"/>
      <c r="B68" s="74" t="str">
        <f>'Monthly potash prices'!B68</f>
        <v>2025M01</v>
      </c>
      <c r="C68" s="74" t="str">
        <f>'Monthly potash prices'!C68</f>
        <v>2025Q1</v>
      </c>
      <c r="D68" s="98">
        <v>255.5</v>
      </c>
      <c r="E68" s="98">
        <v>283.84508121276258</v>
      </c>
      <c r="F68" s="98">
        <v>257.5</v>
      </c>
      <c r="G68" s="98">
        <v>304.5</v>
      </c>
      <c r="H68" s="98">
        <v>273</v>
      </c>
      <c r="I68" s="98">
        <v>283</v>
      </c>
      <c r="J68" s="98">
        <v>309.5</v>
      </c>
      <c r="K68" s="98">
        <v>334</v>
      </c>
      <c r="L68" s="98">
        <v>585</v>
      </c>
      <c r="M68" s="63"/>
      <c r="N68" s="63"/>
      <c r="O68" s="63"/>
      <c r="P68" s="79"/>
    </row>
    <row r="69" spans="1:16" s="35" customFormat="1" ht="12" customHeight="1" x14ac:dyDescent="0.2">
      <c r="A69" s="63"/>
      <c r="B69" s="74" t="str">
        <f>'Monthly potash prices'!B69</f>
        <v>2025M02</v>
      </c>
      <c r="C69" s="74" t="str">
        <f>'Monthly potash prices'!C69</f>
        <v>2025Q1</v>
      </c>
      <c r="D69" s="98">
        <v>259.5</v>
      </c>
      <c r="E69" s="98">
        <v>327.38636551530283</v>
      </c>
      <c r="F69" s="98">
        <v>264.5</v>
      </c>
      <c r="G69" s="98">
        <v>305</v>
      </c>
      <c r="H69" s="98">
        <v>273</v>
      </c>
      <c r="I69" s="98">
        <v>283</v>
      </c>
      <c r="J69" s="98">
        <v>317.5</v>
      </c>
      <c r="K69" s="98">
        <v>342.5</v>
      </c>
      <c r="L69" s="98">
        <v>591</v>
      </c>
      <c r="M69" s="63"/>
      <c r="N69" s="63"/>
      <c r="O69" s="63"/>
      <c r="P69" s="79"/>
    </row>
    <row r="70" spans="1:16" s="35" customFormat="1" ht="12" customHeight="1" x14ac:dyDescent="0.2">
      <c r="A70" s="116"/>
      <c r="B70" s="74" t="str">
        <f>'Monthly potash prices'!B70</f>
        <v>2025M03</v>
      </c>
      <c r="C70" s="74" t="str">
        <f>'Monthly potash prices'!C70</f>
        <v>2025Q1</v>
      </c>
      <c r="D70" s="98">
        <v>260</v>
      </c>
      <c r="E70" s="98">
        <v>333.44907598780844</v>
      </c>
      <c r="F70" s="98">
        <v>256</v>
      </c>
      <c r="G70" s="98">
        <v>312.5</v>
      </c>
      <c r="H70" s="98">
        <v>273</v>
      </c>
      <c r="I70" s="98">
        <v>283</v>
      </c>
      <c r="J70" s="98">
        <v>334.5</v>
      </c>
      <c r="K70" s="98">
        <v>356.5</v>
      </c>
      <c r="L70" s="98">
        <v>610.5</v>
      </c>
      <c r="M70" s="63"/>
      <c r="N70" s="63"/>
      <c r="O70" s="63"/>
      <c r="P70" s="79"/>
    </row>
    <row r="71" spans="1:16" s="298" customFormat="1" ht="12" customHeight="1" x14ac:dyDescent="0.2">
      <c r="A71" s="116"/>
      <c r="B71" s="74" t="str">
        <f>'Monthly potash prices'!B71</f>
        <v>2025M04</v>
      </c>
      <c r="C71" s="74" t="str">
        <f>'Monthly potash prices'!C71</f>
        <v>2025Q2</v>
      </c>
      <c r="D71" s="98">
        <v>284</v>
      </c>
      <c r="E71" s="98">
        <v>349.98374091282375</v>
      </c>
      <c r="F71" s="98">
        <v>286</v>
      </c>
      <c r="G71" s="98">
        <v>327.5</v>
      </c>
      <c r="H71" s="98">
        <v>273</v>
      </c>
      <c r="I71" s="98">
        <v>283</v>
      </c>
      <c r="J71" s="98">
        <v>359.5</v>
      </c>
      <c r="K71" s="98">
        <v>388.5</v>
      </c>
      <c r="L71" s="98">
        <v>670</v>
      </c>
      <c r="M71" s="116"/>
      <c r="N71" s="116"/>
      <c r="O71" s="116"/>
      <c r="P71" s="297"/>
    </row>
    <row r="72" spans="1:16" s="298" customFormat="1" ht="12" customHeight="1" x14ac:dyDescent="0.2">
      <c r="A72" s="116"/>
      <c r="B72" s="74" t="str">
        <f>'Monthly potash prices'!B72</f>
        <v>2025M05</v>
      </c>
      <c r="C72" s="74" t="str">
        <f>'Monthly potash prices'!C72</f>
        <v>2025Q2</v>
      </c>
      <c r="D72" s="98">
        <v>295</v>
      </c>
      <c r="E72" s="98">
        <v>349.98374091282375</v>
      </c>
      <c r="F72" s="98">
        <v>300.5</v>
      </c>
      <c r="G72" s="98">
        <v>354.5</v>
      </c>
      <c r="H72" s="98">
        <v>273</v>
      </c>
      <c r="I72" s="98">
        <v>283</v>
      </c>
      <c r="J72" s="98">
        <v>365.5</v>
      </c>
      <c r="K72" s="98">
        <v>405</v>
      </c>
      <c r="L72" s="98">
        <v>664</v>
      </c>
      <c r="M72" s="116"/>
      <c r="N72" s="116"/>
      <c r="O72" s="116"/>
      <c r="P72" s="297"/>
    </row>
    <row r="73" spans="1:16" s="35" customFormat="1" ht="12" customHeight="1" x14ac:dyDescent="0.2">
      <c r="A73" s="63"/>
      <c r="B73" s="112" t="str">
        <f>'Monthly potash prices'!B73</f>
        <v>2025M06</v>
      </c>
      <c r="C73" s="112" t="str">
        <f>'Monthly potash prices'!C73</f>
        <v>2025Q2</v>
      </c>
      <c r="D73" s="113">
        <v>297.59951272298645</v>
      </c>
      <c r="E73" s="113">
        <v>354.44849616303941</v>
      </c>
      <c r="F73" s="113">
        <v>294.90203885975041</v>
      </c>
      <c r="G73" s="113">
        <v>365.36137022867706</v>
      </c>
      <c r="H73" s="113">
        <v>272.25</v>
      </c>
      <c r="I73" s="113">
        <v>285.5</v>
      </c>
      <c r="J73" s="113">
        <v>364.48636186194153</v>
      </c>
      <c r="K73" s="113">
        <v>420.14995548524985</v>
      </c>
      <c r="L73" s="113">
        <v>678.93430411255599</v>
      </c>
      <c r="M73" s="63"/>
      <c r="N73" s="63"/>
      <c r="O73" s="63"/>
      <c r="P73" s="79"/>
    </row>
    <row r="74" spans="1:16" s="35" customFormat="1" ht="12" customHeight="1" x14ac:dyDescent="0.2">
      <c r="A74" s="63"/>
      <c r="B74" s="112" t="str">
        <f>'Monthly potash prices'!B74</f>
        <v>2025M07</v>
      </c>
      <c r="C74" s="112" t="str">
        <f>'Monthly potash prices'!C74</f>
        <v>2025Q3</v>
      </c>
      <c r="D74" s="113">
        <v>280.31683914483011</v>
      </c>
      <c r="E74" s="113">
        <v>350.3842707047603</v>
      </c>
      <c r="F74" s="113">
        <v>287.91545653167316</v>
      </c>
      <c r="G74" s="113">
        <v>350.81037700260708</v>
      </c>
      <c r="H74" s="113">
        <v>272.25</v>
      </c>
      <c r="I74" s="113">
        <v>285.5</v>
      </c>
      <c r="J74" s="113">
        <v>349.41526688246012</v>
      </c>
      <c r="K74" s="113">
        <v>394.04710771244231</v>
      </c>
      <c r="L74" s="113">
        <v>634.88638485208662</v>
      </c>
      <c r="M74" s="63"/>
      <c r="N74" s="63"/>
      <c r="O74" s="63"/>
      <c r="P74" s="79"/>
    </row>
    <row r="75" spans="1:16" s="35" customFormat="1" ht="12" customHeight="1" x14ac:dyDescent="0.2">
      <c r="A75" s="63"/>
      <c r="B75" s="112" t="str">
        <f>'Monthly potash prices'!B75</f>
        <v>2025M08</v>
      </c>
      <c r="C75" s="112" t="str">
        <f>'Monthly potash prices'!C75</f>
        <v>2025Q3</v>
      </c>
      <c r="D75" s="113">
        <v>264.39635713294848</v>
      </c>
      <c r="E75" s="113">
        <v>349.62351428988279</v>
      </c>
      <c r="F75" s="113">
        <v>281.75374883337474</v>
      </c>
      <c r="G75" s="113">
        <v>340.20203719942288</v>
      </c>
      <c r="H75" s="113">
        <v>272.25</v>
      </c>
      <c r="I75" s="113">
        <v>285.5</v>
      </c>
      <c r="J75" s="113">
        <v>336.45464380580336</v>
      </c>
      <c r="K75" s="113">
        <v>382.2052302728622</v>
      </c>
      <c r="L75" s="113">
        <v>617.09600297167151</v>
      </c>
      <c r="M75" s="63"/>
      <c r="N75" s="63"/>
      <c r="O75" s="63"/>
      <c r="P75" s="79"/>
    </row>
    <row r="76" spans="1:16" s="35" customFormat="1" ht="12" customHeight="1" x14ac:dyDescent="0.2">
      <c r="A76" s="63"/>
      <c r="B76" s="112" t="str">
        <f>'Monthly potash prices'!B76</f>
        <v>2025M09</v>
      </c>
      <c r="C76" s="112" t="str">
        <f>'Monthly potash prices'!C76</f>
        <v>2025Q3</v>
      </c>
      <c r="D76" s="113">
        <v>243.20208387069408</v>
      </c>
      <c r="E76" s="113">
        <v>339.31096052967257</v>
      </c>
      <c r="F76" s="113">
        <v>268.23477757230341</v>
      </c>
      <c r="G76" s="113">
        <v>328.53789381947462</v>
      </c>
      <c r="H76" s="113">
        <v>272.25</v>
      </c>
      <c r="I76" s="113">
        <v>285.5</v>
      </c>
      <c r="J76" s="113">
        <v>313.47585946744118</v>
      </c>
      <c r="K76" s="113">
        <v>377.76529791692394</v>
      </c>
      <c r="L76" s="113">
        <v>610.42576908871092</v>
      </c>
      <c r="M76" s="63"/>
      <c r="N76" s="63"/>
      <c r="O76" s="63"/>
      <c r="P76" s="79"/>
    </row>
    <row r="77" spans="1:16" s="35" customFormat="1" ht="12" customHeight="1" x14ac:dyDescent="0.2">
      <c r="A77" s="63"/>
      <c r="B77" s="112" t="str">
        <f>'Monthly potash prices'!B77</f>
        <v>2025M10</v>
      </c>
      <c r="C77" s="112" t="str">
        <f>'Monthly potash prices'!C77</f>
        <v>2025Q4</v>
      </c>
      <c r="D77" s="113">
        <v>239.62272718900346</v>
      </c>
      <c r="E77" s="113">
        <v>338.04809523924303</v>
      </c>
      <c r="F77" s="113">
        <v>257.6991920044556</v>
      </c>
      <c r="G77" s="113">
        <v>293.7573225624335</v>
      </c>
      <c r="H77" s="113">
        <v>272.25</v>
      </c>
      <c r="I77" s="113">
        <v>285.5</v>
      </c>
      <c r="J77" s="113">
        <v>312.53621946436033</v>
      </c>
      <c r="K77" s="113">
        <v>377.76529791692394</v>
      </c>
      <c r="L77" s="113">
        <v>616.2892957186607</v>
      </c>
      <c r="M77" s="63"/>
      <c r="N77" s="63"/>
      <c r="O77" s="63"/>
      <c r="P77" s="79"/>
    </row>
    <row r="78" spans="1:16" s="35" customFormat="1" ht="12" customHeight="1" x14ac:dyDescent="0.2">
      <c r="A78" s="63"/>
      <c r="B78" s="112" t="str">
        <f>'Monthly potash prices'!B78</f>
        <v>2025M11</v>
      </c>
      <c r="C78" s="112" t="str">
        <f>'Monthly potash prices'!C78</f>
        <v>2025Q4</v>
      </c>
      <c r="D78" s="113">
        <v>242.07714659509153</v>
      </c>
      <c r="E78" s="113">
        <v>337.61467213155254</v>
      </c>
      <c r="F78" s="113">
        <v>258.4018381133202</v>
      </c>
      <c r="G78" s="113">
        <v>293.76159078363116</v>
      </c>
      <c r="H78" s="113">
        <v>272.25</v>
      </c>
      <c r="I78" s="113">
        <v>285.5</v>
      </c>
      <c r="J78" s="113">
        <v>311.94032109609378</v>
      </c>
      <c r="K78" s="113">
        <v>378.25475635673365</v>
      </c>
      <c r="L78" s="113">
        <v>617.03168603038955</v>
      </c>
      <c r="M78" s="63"/>
      <c r="N78" s="63"/>
      <c r="O78" s="63"/>
      <c r="P78" s="79"/>
    </row>
    <row r="79" spans="1:16" s="35" customFormat="1" ht="12" customHeight="1" x14ac:dyDescent="0.2">
      <c r="A79" s="63"/>
      <c r="B79" s="112" t="str">
        <f>'Monthly potash prices'!B79</f>
        <v>2025M12</v>
      </c>
      <c r="C79" s="112" t="str">
        <f>'Monthly potash prices'!C79</f>
        <v>2025Q4</v>
      </c>
      <c r="D79" s="113">
        <v>240.00062082986392</v>
      </c>
      <c r="E79" s="113">
        <v>343.26808866825581</v>
      </c>
      <c r="F79" s="113">
        <v>249.88393126788372</v>
      </c>
      <c r="G79" s="113">
        <v>293.76159078363116</v>
      </c>
      <c r="H79" s="113">
        <v>272.25</v>
      </c>
      <c r="I79" s="113">
        <v>285.5</v>
      </c>
      <c r="J79" s="113">
        <v>313.17222712807666</v>
      </c>
      <c r="K79" s="113">
        <v>376.50474733866452</v>
      </c>
      <c r="L79" s="113">
        <v>614.37734475279763</v>
      </c>
      <c r="M79" s="63"/>
      <c r="N79" s="63"/>
      <c r="O79" s="63"/>
      <c r="P79" s="79"/>
    </row>
    <row r="80" spans="1:16" s="35" customFormat="1" ht="12" customHeight="1" x14ac:dyDescent="0.2">
      <c r="A80" s="63"/>
      <c r="B80" s="112" t="str">
        <f>'Monthly potash prices'!B80</f>
        <v>2026M01</v>
      </c>
      <c r="C80" s="112" t="str">
        <f>'Monthly potash prices'!C80</f>
        <v>2026Q1</v>
      </c>
      <c r="D80" s="113">
        <v>244.15808428063542</v>
      </c>
      <c r="E80" s="113">
        <v>344.65768950598124</v>
      </c>
      <c r="F80" s="113">
        <v>254.61568912498416</v>
      </c>
      <c r="G80" s="113">
        <v>286.10887689380701</v>
      </c>
      <c r="H80" s="113">
        <v>265</v>
      </c>
      <c r="I80" s="113">
        <v>275</v>
      </c>
      <c r="J80" s="113">
        <v>315.62839045783977</v>
      </c>
      <c r="K80" s="113">
        <v>377.21238828851256</v>
      </c>
      <c r="L80" s="113">
        <v>602.87617811382916</v>
      </c>
      <c r="M80" s="63"/>
      <c r="N80" s="63"/>
      <c r="O80" s="63"/>
      <c r="P80" s="79"/>
    </row>
    <row r="81" spans="1:16" s="36" customFormat="1" ht="12" customHeight="1" x14ac:dyDescent="0.2">
      <c r="A81" s="63"/>
      <c r="B81" s="112" t="str">
        <f>'Monthly potash prices'!B81</f>
        <v>2026M02</v>
      </c>
      <c r="C81" s="112" t="str">
        <f>'Monthly potash prices'!C81</f>
        <v>2026Q1</v>
      </c>
      <c r="D81" s="113">
        <v>248.04426178384819</v>
      </c>
      <c r="E81" s="113">
        <v>344.65768950598124</v>
      </c>
      <c r="F81" s="113">
        <v>256.6224832718616</v>
      </c>
      <c r="G81" s="113">
        <v>286.10887689380701</v>
      </c>
      <c r="H81" s="113">
        <v>265</v>
      </c>
      <c r="I81" s="113">
        <v>275</v>
      </c>
      <c r="J81" s="113">
        <v>316.4764207388921</v>
      </c>
      <c r="K81" s="113">
        <v>377.21238828851256</v>
      </c>
      <c r="L81" s="113">
        <v>602.87617811382916</v>
      </c>
      <c r="M81" s="75"/>
      <c r="N81" s="75"/>
      <c r="O81" s="75"/>
      <c r="P81" s="79"/>
    </row>
    <row r="82" spans="1:16" s="36" customFormat="1" ht="12" customHeight="1" x14ac:dyDescent="0.2">
      <c r="A82" s="63"/>
      <c r="B82" s="112" t="str">
        <f>'Monthly potash prices'!B82</f>
        <v>2026M03</v>
      </c>
      <c r="C82" s="112" t="str">
        <f>'Monthly potash prices'!C82</f>
        <v>2026Q1</v>
      </c>
      <c r="D82" s="113">
        <v>248.36443831301739</v>
      </c>
      <c r="E82" s="113">
        <v>353.21057783533303</v>
      </c>
      <c r="F82" s="113">
        <v>250.5870202193791</v>
      </c>
      <c r="G82" s="113">
        <v>286.11299267853326</v>
      </c>
      <c r="H82" s="113">
        <v>265</v>
      </c>
      <c r="I82" s="113">
        <v>275</v>
      </c>
      <c r="J82" s="113">
        <v>322.32469572701893</v>
      </c>
      <c r="K82" s="113">
        <v>388.44766728960343</v>
      </c>
      <c r="L82" s="113">
        <v>619.5692096493492</v>
      </c>
      <c r="M82" s="75"/>
      <c r="N82" s="75"/>
      <c r="O82" s="75"/>
      <c r="P82" s="79"/>
    </row>
    <row r="83" spans="1:16" s="36" customFormat="1" ht="12" customHeight="1" x14ac:dyDescent="0.2">
      <c r="A83" s="63"/>
      <c r="B83" s="112" t="str">
        <f>'Monthly potash prices'!B83</f>
        <v>2026M04</v>
      </c>
      <c r="C83" s="112" t="str">
        <f>'Monthly potash prices'!C83</f>
        <v>2026Q2</v>
      </c>
      <c r="D83" s="113">
        <v>247.06167779223051</v>
      </c>
      <c r="E83" s="113">
        <v>347.97224001715176</v>
      </c>
      <c r="F83" s="113">
        <v>254.54462048726762</v>
      </c>
      <c r="G83" s="113">
        <v>291.97898295525158</v>
      </c>
      <c r="H83" s="113">
        <v>265</v>
      </c>
      <c r="I83" s="113">
        <v>275</v>
      </c>
      <c r="J83" s="113">
        <v>322.32469572701893</v>
      </c>
      <c r="K83" s="113">
        <v>388.44766728960343</v>
      </c>
      <c r="L83" s="113">
        <v>590.43539940813207</v>
      </c>
      <c r="M83" s="75"/>
      <c r="N83" s="75"/>
      <c r="O83" s="75"/>
      <c r="P83" s="79"/>
    </row>
    <row r="84" spans="1:16" s="36" customFormat="1" ht="12" customHeight="1" x14ac:dyDescent="0.2">
      <c r="A84" s="63"/>
      <c r="B84" s="112" t="str">
        <f>'Monthly potash prices'!B84</f>
        <v>2026M05</v>
      </c>
      <c r="C84" s="112" t="str">
        <f>'Monthly potash prices'!C84</f>
        <v>2026Q2</v>
      </c>
      <c r="D84" s="113">
        <v>245.24856811454737</v>
      </c>
      <c r="E84" s="113">
        <v>346.49195302282214</v>
      </c>
      <c r="F84" s="113">
        <v>257.21706390550901</v>
      </c>
      <c r="G84" s="113">
        <v>290.82725692275596</v>
      </c>
      <c r="H84" s="113">
        <v>265</v>
      </c>
      <c r="I84" s="113">
        <v>275</v>
      </c>
      <c r="J84" s="113">
        <v>323.57833122553541</v>
      </c>
      <c r="K84" s="113">
        <v>394.72574157447178</v>
      </c>
      <c r="L84" s="113">
        <v>599.32455203876975</v>
      </c>
      <c r="M84" s="75"/>
      <c r="N84" s="75"/>
      <c r="O84" s="75"/>
      <c r="P84" s="79"/>
    </row>
    <row r="85" spans="1:16" s="36" customFormat="1" ht="12" customHeight="1" x14ac:dyDescent="0.2">
      <c r="A85" s="63"/>
      <c r="B85" s="112" t="str">
        <f>'Monthly potash prices'!B85</f>
        <v>2026M06</v>
      </c>
      <c r="C85" s="112" t="str">
        <f>'Monthly potash prices'!C85</f>
        <v>2026Q2</v>
      </c>
      <c r="D85" s="113">
        <v>241.90402720673563</v>
      </c>
      <c r="E85" s="113">
        <v>338.185564686502</v>
      </c>
      <c r="F85" s="113">
        <v>257.52753405114896</v>
      </c>
      <c r="G85" s="113">
        <v>289.65895277315275</v>
      </c>
      <c r="H85" s="113">
        <v>265</v>
      </c>
      <c r="I85" s="113">
        <v>275</v>
      </c>
      <c r="J85" s="113">
        <v>323.57833122553541</v>
      </c>
      <c r="K85" s="113">
        <v>394.72574157447178</v>
      </c>
      <c r="L85" s="113">
        <v>599.32455203876975</v>
      </c>
      <c r="M85" s="75"/>
      <c r="N85" s="75"/>
      <c r="O85" s="75"/>
      <c r="P85" s="79"/>
    </row>
    <row r="86" spans="1:16" s="36" customFormat="1" ht="12" customHeight="1" x14ac:dyDescent="0.2">
      <c r="A86" s="63"/>
      <c r="B86" s="112" t="str">
        <f>'Monthly potash prices'!B86</f>
        <v>2026M07</v>
      </c>
      <c r="C86" s="112" t="str">
        <f>'Monthly potash prices'!C86</f>
        <v>2026Q3</v>
      </c>
      <c r="D86" s="113">
        <v>241.95617593968586</v>
      </c>
      <c r="E86" s="113">
        <v>340.88541761982123</v>
      </c>
      <c r="F86" s="113">
        <v>254.36006321925339</v>
      </c>
      <c r="G86" s="113">
        <v>286.48682761279395</v>
      </c>
      <c r="H86" s="113">
        <v>265</v>
      </c>
      <c r="I86" s="113">
        <v>275</v>
      </c>
      <c r="J86" s="113">
        <v>323.77311409461754</v>
      </c>
      <c r="K86" s="113">
        <v>398.96166659756454</v>
      </c>
      <c r="L86" s="113">
        <v>589.56003577713477</v>
      </c>
      <c r="M86" s="75"/>
      <c r="N86" s="75"/>
      <c r="O86" s="75"/>
      <c r="P86" s="79"/>
    </row>
    <row r="87" spans="1:16" s="36" customFormat="1" ht="12" customHeight="1" x14ac:dyDescent="0.2">
      <c r="A87" s="63"/>
      <c r="B87" s="112" t="str">
        <f>'Monthly potash prices'!B87</f>
        <v>2026M08</v>
      </c>
      <c r="C87" s="112" t="str">
        <f>'Monthly potash prices'!C87</f>
        <v>2026Q3</v>
      </c>
      <c r="D87" s="113">
        <v>243.42176785214534</v>
      </c>
      <c r="E87" s="113">
        <v>339.63801884840802</v>
      </c>
      <c r="F87" s="113">
        <v>254.1839946975274</v>
      </c>
      <c r="G87" s="113">
        <v>291.11400397438393</v>
      </c>
      <c r="H87" s="113">
        <v>265</v>
      </c>
      <c r="I87" s="113">
        <v>275</v>
      </c>
      <c r="J87" s="113">
        <v>322.93045911651933</v>
      </c>
      <c r="K87" s="113">
        <v>398.57568062492021</v>
      </c>
      <c r="L87" s="113">
        <v>589.02774755354608</v>
      </c>
      <c r="M87" s="75"/>
      <c r="N87" s="75"/>
      <c r="O87" s="75"/>
      <c r="P87" s="79"/>
    </row>
    <row r="88" spans="1:16" s="36" customFormat="1" ht="12" customHeight="1" x14ac:dyDescent="0.2">
      <c r="A88" s="63"/>
      <c r="B88" s="112" t="str">
        <f>'Monthly potash prices'!B88</f>
        <v>2026M09</v>
      </c>
      <c r="C88" s="112" t="str">
        <f>'Monthly potash prices'!C88</f>
        <v>2026Q3</v>
      </c>
      <c r="D88" s="113">
        <v>240.47958592514135</v>
      </c>
      <c r="E88" s="113">
        <v>330.9326046372683</v>
      </c>
      <c r="F88" s="113">
        <v>248.59230853477405</v>
      </c>
      <c r="G88" s="113">
        <v>295.54637433326036</v>
      </c>
      <c r="H88" s="113">
        <v>265</v>
      </c>
      <c r="I88" s="113">
        <v>275</v>
      </c>
      <c r="J88" s="113">
        <v>314.65616153761459</v>
      </c>
      <c r="K88" s="113">
        <v>399.5350867067757</v>
      </c>
      <c r="L88" s="113">
        <v>590.35080226331286</v>
      </c>
      <c r="M88" s="75"/>
      <c r="N88" s="75"/>
      <c r="O88" s="75"/>
      <c r="P88" s="79"/>
    </row>
    <row r="89" spans="1:16" s="36" customFormat="1" ht="12" customHeight="1" x14ac:dyDescent="0.2">
      <c r="A89" s="63"/>
      <c r="B89" s="112" t="str">
        <f>'Monthly potash prices'!B89</f>
        <v>2026M10</v>
      </c>
      <c r="C89" s="112" t="str">
        <f>'Monthly potash prices'!C89</f>
        <v>2026Q4</v>
      </c>
      <c r="D89" s="113">
        <v>237.71399502151888</v>
      </c>
      <c r="E89" s="113">
        <v>330.9326046372683</v>
      </c>
      <c r="F89" s="113">
        <v>243.58983824287009</v>
      </c>
      <c r="G89" s="113">
        <v>265.973079657055</v>
      </c>
      <c r="H89" s="113">
        <v>265</v>
      </c>
      <c r="I89" s="113">
        <v>275</v>
      </c>
      <c r="J89" s="113">
        <v>314.18271478785834</v>
      </c>
      <c r="K89" s="113">
        <v>398.15155038561102</v>
      </c>
      <c r="L89" s="113">
        <v>577.87526573782111</v>
      </c>
      <c r="M89" s="75"/>
      <c r="N89" s="75"/>
      <c r="O89" s="75"/>
      <c r="P89" s="79"/>
    </row>
    <row r="90" spans="1:16" s="36" customFormat="1" ht="12" customHeight="1" x14ac:dyDescent="0.2">
      <c r="A90" s="63"/>
      <c r="B90" s="112" t="str">
        <f>'Monthly potash prices'!B90</f>
        <v>2026M11</v>
      </c>
      <c r="C90" s="112" t="str">
        <f>'Monthly potash prices'!C90</f>
        <v>2026Q4</v>
      </c>
      <c r="D90" s="113">
        <v>239.48699156477002</v>
      </c>
      <c r="E90" s="113">
        <v>330.47787639987155</v>
      </c>
      <c r="F90" s="113">
        <v>247.05805991744847</v>
      </c>
      <c r="G90" s="113">
        <v>270.27630419627866</v>
      </c>
      <c r="H90" s="113">
        <v>265</v>
      </c>
      <c r="I90" s="113">
        <v>275</v>
      </c>
      <c r="J90" s="113">
        <v>312.81414241957987</v>
      </c>
      <c r="K90" s="113">
        <v>395.97004686704929</v>
      </c>
      <c r="L90" s="113">
        <v>574.92092172544358</v>
      </c>
      <c r="M90" s="75"/>
      <c r="N90" s="75"/>
      <c r="O90" s="75"/>
      <c r="P90" s="79"/>
    </row>
    <row r="91" spans="1:16" s="36" customFormat="1" ht="12" customHeight="1" x14ac:dyDescent="0.2">
      <c r="A91" s="63"/>
      <c r="B91" s="112" t="str">
        <f>'Monthly potash prices'!B91</f>
        <v>2026M12</v>
      </c>
      <c r="C91" s="112" t="str">
        <f>'Monthly potash prices'!C91</f>
        <v>2026Q4</v>
      </c>
      <c r="D91" s="113">
        <v>236.90346976082083</v>
      </c>
      <c r="E91" s="113">
        <v>332.9598851629537</v>
      </c>
      <c r="F91" s="113">
        <v>242.52665234256324</v>
      </c>
      <c r="G91" s="113">
        <v>274.36084124827221</v>
      </c>
      <c r="H91" s="113">
        <v>265</v>
      </c>
      <c r="I91" s="113">
        <v>275</v>
      </c>
      <c r="J91" s="113">
        <v>311.85798358171303</v>
      </c>
      <c r="K91" s="113">
        <v>400.75633315555467</v>
      </c>
      <c r="L91" s="113">
        <v>581.40284399494908</v>
      </c>
      <c r="M91" s="75"/>
      <c r="N91" s="75"/>
      <c r="O91" s="75"/>
      <c r="P91" s="79"/>
    </row>
    <row r="92" spans="1:16" s="36" customFormat="1" ht="12" customHeight="1" x14ac:dyDescent="0.2">
      <c r="A92" s="63"/>
      <c r="B92" s="112" t="str">
        <f>'Monthly potash prices'!B92</f>
        <v>2027M01</v>
      </c>
      <c r="C92" s="112" t="str">
        <f>'Monthly potash prices'!C92</f>
        <v>2027Q1</v>
      </c>
      <c r="D92" s="113">
        <v>256.1289627283125</v>
      </c>
      <c r="E92" s="113">
        <v>334.00773718825928</v>
      </c>
      <c r="F92" s="113">
        <v>245.62752044918491</v>
      </c>
      <c r="G92" s="113">
        <v>279.133928682261</v>
      </c>
      <c r="H92" s="113">
        <v>260</v>
      </c>
      <c r="I92" s="113">
        <v>270</v>
      </c>
      <c r="J92" s="113">
        <v>309.52593938469045</v>
      </c>
      <c r="K92" s="113">
        <v>400.34805992342774</v>
      </c>
      <c r="L92" s="113">
        <v>583.16804642655484</v>
      </c>
      <c r="M92" s="75"/>
      <c r="N92" s="75"/>
      <c r="O92" s="75"/>
      <c r="P92" s="79"/>
    </row>
    <row r="93" spans="1:16" s="36" customFormat="1" ht="12" customHeight="1" x14ac:dyDescent="0.2">
      <c r="A93" s="63"/>
      <c r="B93" s="112" t="str">
        <f>'Monthly potash prices'!B93</f>
        <v>2027M02</v>
      </c>
      <c r="C93" s="112" t="str">
        <f>'Monthly potash prices'!C93</f>
        <v>2027Q1</v>
      </c>
      <c r="D93" s="113">
        <v>255.41876718106596</v>
      </c>
      <c r="E93" s="113">
        <v>334.00773718825928</v>
      </c>
      <c r="F93" s="113">
        <v>243.93915841367286</v>
      </c>
      <c r="G93" s="113">
        <v>275.11299142574342</v>
      </c>
      <c r="H93" s="113">
        <v>260</v>
      </c>
      <c r="I93" s="113">
        <v>270</v>
      </c>
      <c r="J93" s="113">
        <v>306.07410325966316</v>
      </c>
      <c r="K93" s="113">
        <v>399.28331408861874</v>
      </c>
      <c r="L93" s="113">
        <v>581.72033876334467</v>
      </c>
      <c r="M93" s="75"/>
      <c r="N93" s="75"/>
      <c r="O93" s="75"/>
      <c r="P93" s="79"/>
    </row>
    <row r="94" spans="1:16" s="36" customFormat="1" ht="12" customHeight="1" x14ac:dyDescent="0.2">
      <c r="A94" s="63"/>
      <c r="B94" s="112" t="str">
        <f>'Monthly potash prices'!B94</f>
        <v>2027M03</v>
      </c>
      <c r="C94" s="112" t="str">
        <f>'Monthly potash prices'!C94</f>
        <v>2027Q1</v>
      </c>
      <c r="D94" s="113">
        <v>249.48006438303008</v>
      </c>
      <c r="E94" s="113">
        <v>339.46241710730953</v>
      </c>
      <c r="F94" s="113">
        <v>232.77594620747601</v>
      </c>
      <c r="G94" s="113">
        <v>270.89611812347209</v>
      </c>
      <c r="H94" s="113">
        <v>260</v>
      </c>
      <c r="I94" s="113">
        <v>270</v>
      </c>
      <c r="J94" s="113">
        <v>305.59780294650989</v>
      </c>
      <c r="K94" s="113">
        <v>404.41334367989543</v>
      </c>
      <c r="L94" s="113">
        <v>588.695508713756</v>
      </c>
      <c r="M94" s="75"/>
      <c r="N94" s="75"/>
      <c r="O94" s="75"/>
      <c r="P94" s="79"/>
    </row>
    <row r="95" spans="1:16" s="36" customFormat="1" ht="12" customHeight="1" x14ac:dyDescent="0.2">
      <c r="A95" s="63"/>
      <c r="B95" s="112" t="str">
        <f>'Monthly potash prices'!B95</f>
        <v>2027M04</v>
      </c>
      <c r="C95" s="112" t="str">
        <f>'Monthly potash prices'!C95</f>
        <v>2027Q2</v>
      </c>
      <c r="D95" s="113">
        <v>249.96711440647829</v>
      </c>
      <c r="E95" s="113">
        <v>337.28804299700562</v>
      </c>
      <c r="F95" s="113">
        <v>238.88903769911389</v>
      </c>
      <c r="G95" s="113">
        <v>275.40383899099135</v>
      </c>
      <c r="H95" s="113">
        <v>260</v>
      </c>
      <c r="I95" s="113">
        <v>270</v>
      </c>
      <c r="J95" s="113">
        <v>307.56560424583927</v>
      </c>
      <c r="K95" s="113">
        <v>405.06771074181768</v>
      </c>
      <c r="L95" s="113">
        <v>591.30729469901416</v>
      </c>
      <c r="M95" s="75"/>
      <c r="N95" s="75"/>
      <c r="O95" s="75"/>
      <c r="P95" s="79"/>
    </row>
    <row r="96" spans="1:16" s="36" customFormat="1" ht="12" customHeight="1" x14ac:dyDescent="0.2">
      <c r="A96" s="63"/>
      <c r="B96" s="112" t="str">
        <f>'Monthly potash prices'!B96</f>
        <v>2027M05</v>
      </c>
      <c r="C96" s="112" t="str">
        <f>'Monthly potash prices'!C96</f>
        <v>2027Q2</v>
      </c>
      <c r="D96" s="113">
        <v>249.50020697615184</v>
      </c>
      <c r="E96" s="113">
        <v>337.68943780683071</v>
      </c>
      <c r="F96" s="113">
        <v>243.184610152782</v>
      </c>
      <c r="G96" s="113">
        <v>272.52392585776465</v>
      </c>
      <c r="H96" s="113">
        <v>260</v>
      </c>
      <c r="I96" s="113">
        <v>270</v>
      </c>
      <c r="J96" s="113">
        <v>310.51436517178331</v>
      </c>
      <c r="K96" s="113">
        <v>405.41076944235806</v>
      </c>
      <c r="L96" s="113">
        <v>591.77510523592059</v>
      </c>
      <c r="M96" s="75"/>
      <c r="N96" s="75"/>
      <c r="O96" s="75"/>
      <c r="P96" s="79"/>
    </row>
    <row r="97" spans="1:16" s="36" customFormat="1" ht="12" customHeight="1" x14ac:dyDescent="0.2">
      <c r="A97" s="63"/>
      <c r="B97" s="112" t="str">
        <f>'Monthly potash prices'!B97</f>
        <v>2027M06</v>
      </c>
      <c r="C97" s="112" t="str">
        <f>'Monthly potash prices'!C97</f>
        <v>2027Q2</v>
      </c>
      <c r="D97" s="113">
        <v>247.6167849438815</v>
      </c>
      <c r="E97" s="113">
        <v>335.27298054114351</v>
      </c>
      <c r="F97" s="113">
        <v>245.49453237615461</v>
      </c>
      <c r="G97" s="113">
        <v>269.55761533054113</v>
      </c>
      <c r="H97" s="113">
        <v>260</v>
      </c>
      <c r="I97" s="113">
        <v>270</v>
      </c>
      <c r="J97" s="113">
        <v>312.27818263821854</v>
      </c>
      <c r="K97" s="113">
        <v>406.00093016933363</v>
      </c>
      <c r="L97" s="113">
        <v>592.57987539948908</v>
      </c>
      <c r="M97" s="75"/>
      <c r="N97" s="75"/>
      <c r="O97" s="75"/>
      <c r="P97" s="79"/>
    </row>
    <row r="98" spans="1:16" s="36" customFormat="1" ht="12" customHeight="1" x14ac:dyDescent="0.2">
      <c r="A98" s="63"/>
      <c r="B98" s="112" t="str">
        <f>'Monthly potash prices'!B98</f>
        <v>2027M07</v>
      </c>
      <c r="C98" s="112" t="str">
        <f>'Monthly potash prices'!C98</f>
        <v>2027Q3</v>
      </c>
      <c r="D98" s="113">
        <v>247.87076722888406</v>
      </c>
      <c r="E98" s="113">
        <v>335.77243505735578</v>
      </c>
      <c r="F98" s="113">
        <v>245.24344659368018</v>
      </c>
      <c r="G98" s="113">
        <v>266.31585894073544</v>
      </c>
      <c r="H98" s="113">
        <v>260</v>
      </c>
      <c r="I98" s="113">
        <v>270</v>
      </c>
      <c r="J98" s="113">
        <v>318.57966787066653</v>
      </c>
      <c r="K98" s="113">
        <v>402.01900368135068</v>
      </c>
      <c r="L98" s="113">
        <v>594.7820602854415</v>
      </c>
      <c r="M98" s="75"/>
      <c r="N98" s="75"/>
      <c r="O98" s="75"/>
      <c r="P98" s="79"/>
    </row>
    <row r="99" spans="1:16" s="36" customFormat="1" ht="12" customHeight="1" x14ac:dyDescent="0.2">
      <c r="A99" s="63"/>
      <c r="B99" s="112" t="str">
        <f>'Monthly potash prices'!B99</f>
        <v>2027M08</v>
      </c>
      <c r="C99" s="112" t="str">
        <f>'Monthly potash prices'!C99</f>
        <v>2027Q3</v>
      </c>
      <c r="D99" s="113">
        <v>249.21312418590114</v>
      </c>
      <c r="E99" s="113">
        <v>334.85484599943129</v>
      </c>
      <c r="F99" s="113">
        <v>247.68999416985315</v>
      </c>
      <c r="G99" s="113">
        <v>271.00662704690876</v>
      </c>
      <c r="H99" s="113">
        <v>260</v>
      </c>
      <c r="I99" s="113">
        <v>270</v>
      </c>
      <c r="J99" s="113">
        <v>322.56128001156446</v>
      </c>
      <c r="K99" s="113">
        <v>400.7315046683679</v>
      </c>
      <c r="L99" s="113">
        <v>593.00354620644623</v>
      </c>
      <c r="M99" s="75"/>
      <c r="N99" s="75"/>
      <c r="O99" s="75"/>
      <c r="P99" s="79"/>
    </row>
    <row r="100" spans="1:16" s="36" customFormat="1" ht="12" customHeight="1" x14ac:dyDescent="0.2">
      <c r="A100" s="63"/>
      <c r="B100" s="112" t="str">
        <f>'Monthly potash prices'!B100</f>
        <v>2027M09</v>
      </c>
      <c r="C100" s="112" t="str">
        <f>'Monthly potash prices'!C100</f>
        <v>2027Q3</v>
      </c>
      <c r="D100" s="113">
        <v>245.89171180398478</v>
      </c>
      <c r="E100" s="113">
        <v>322.62209427222768</v>
      </c>
      <c r="F100" s="113">
        <v>244.85205780564169</v>
      </c>
      <c r="G100" s="113">
        <v>275.46285674777334</v>
      </c>
      <c r="H100" s="113">
        <v>260</v>
      </c>
      <c r="I100" s="113">
        <v>270</v>
      </c>
      <c r="J100" s="113">
        <v>318.25852572054998</v>
      </c>
      <c r="K100" s="113">
        <v>394.83175466747468</v>
      </c>
      <c r="L100" s="113">
        <v>584.85380136521962</v>
      </c>
      <c r="M100" s="75"/>
      <c r="N100" s="75"/>
      <c r="O100" s="75"/>
      <c r="P100" s="79"/>
    </row>
    <row r="101" spans="1:16" s="36" customFormat="1" ht="12" customHeight="1" x14ac:dyDescent="0.2">
      <c r="A101" s="63"/>
      <c r="B101" s="112" t="str">
        <f>'Monthly potash prices'!B101</f>
        <v>2027M10</v>
      </c>
      <c r="C101" s="112" t="str">
        <f>'Monthly potash prices'!C101</f>
        <v>2027Q4</v>
      </c>
      <c r="D101" s="113">
        <v>238.59970400301523</v>
      </c>
      <c r="E101" s="113">
        <v>322.10704159802117</v>
      </c>
      <c r="F101" s="113">
        <v>241.24902662263409</v>
      </c>
      <c r="G101" s="113">
        <v>265.00267939260618</v>
      </c>
      <c r="H101" s="113">
        <v>260</v>
      </c>
      <c r="I101" s="113">
        <v>270</v>
      </c>
      <c r="J101" s="113">
        <v>316.90431591320856</v>
      </c>
      <c r="K101" s="113">
        <v>394.83175466747468</v>
      </c>
      <c r="L101" s="113">
        <v>588.18398772578621</v>
      </c>
      <c r="M101" s="75"/>
      <c r="N101" s="75"/>
      <c r="O101" s="75"/>
      <c r="P101" s="79"/>
    </row>
    <row r="102" spans="1:16" s="36" customFormat="1" ht="12" customHeight="1" x14ac:dyDescent="0.2">
      <c r="A102" s="63"/>
      <c r="B102" s="112" t="str">
        <f>'Monthly potash prices'!B102</f>
        <v>2027M11</v>
      </c>
      <c r="C102" s="112" t="str">
        <f>'Monthly potash prices'!C102</f>
        <v>2027Q4</v>
      </c>
      <c r="D102" s="113">
        <v>236.25154738299977</v>
      </c>
      <c r="E102" s="113">
        <v>321.4718101787488</v>
      </c>
      <c r="F102" s="113">
        <v>246.61097434760671</v>
      </c>
      <c r="G102" s="113">
        <v>263.48623443097927</v>
      </c>
      <c r="H102" s="113">
        <v>260</v>
      </c>
      <c r="I102" s="113">
        <v>270</v>
      </c>
      <c r="J102" s="113">
        <v>315.20039269128574</v>
      </c>
      <c r="K102" s="113">
        <v>394.76918791808055</v>
      </c>
      <c r="L102" s="113">
        <v>588.09706769424588</v>
      </c>
      <c r="M102" s="75"/>
      <c r="N102" s="75"/>
      <c r="O102" s="75"/>
      <c r="P102" s="79"/>
    </row>
    <row r="103" spans="1:16" s="36" customFormat="1" ht="12" customHeight="1" x14ac:dyDescent="0.2">
      <c r="A103" s="63"/>
      <c r="B103" s="112" t="str">
        <f>'Monthly potash prices'!B103</f>
        <v>2027M12</v>
      </c>
      <c r="C103" s="112" t="str">
        <f>'Monthly potash prices'!C103</f>
        <v>2027Q4</v>
      </c>
      <c r="D103" s="113">
        <v>229.72292901236773</v>
      </c>
      <c r="E103" s="113">
        <v>321.41555438644127</v>
      </c>
      <c r="F103" s="113">
        <v>244.31500877996768</v>
      </c>
      <c r="G103" s="113">
        <v>261.94221639335484</v>
      </c>
      <c r="H103" s="113">
        <v>260</v>
      </c>
      <c r="I103" s="113">
        <v>270</v>
      </c>
      <c r="J103" s="113">
        <v>314.05581065797423</v>
      </c>
      <c r="K103" s="113">
        <v>394.94789390756068</v>
      </c>
      <c r="L103" s="113">
        <v>588.34533263357025</v>
      </c>
      <c r="M103" s="75"/>
      <c r="N103" s="75"/>
      <c r="O103" s="75"/>
      <c r="P103" s="79"/>
    </row>
    <row r="104" spans="1:16" s="36" customFormat="1" ht="12" customHeight="1" x14ac:dyDescent="0.2">
      <c r="A104" s="63"/>
      <c r="C104" s="81"/>
      <c r="D104" s="75"/>
      <c r="E104" s="75"/>
      <c r="F104" s="75"/>
      <c r="G104" s="75"/>
      <c r="H104" s="75"/>
      <c r="I104" s="75"/>
      <c r="J104" s="75"/>
      <c r="K104" s="75"/>
      <c r="L104" s="75"/>
      <c r="M104" s="75"/>
      <c r="N104" s="75"/>
      <c r="O104" s="75"/>
      <c r="P104" s="79"/>
    </row>
    <row r="105" spans="1:16" s="36" customFormat="1" ht="12" customHeight="1" x14ac:dyDescent="0.2">
      <c r="A105" s="63"/>
      <c r="C105" s="81"/>
      <c r="D105" s="75"/>
      <c r="E105" s="75"/>
      <c r="F105" s="75"/>
      <c r="G105" s="75"/>
      <c r="H105" s="75"/>
      <c r="I105" s="75"/>
      <c r="J105" s="75"/>
      <c r="K105" s="75"/>
      <c r="L105" s="75"/>
      <c r="M105" s="75"/>
      <c r="N105" s="75"/>
      <c r="O105" s="75"/>
      <c r="P105" s="79"/>
    </row>
    <row r="106" spans="1:16" s="36" customFormat="1" ht="12" customHeight="1" x14ac:dyDescent="0.2">
      <c r="A106" s="63"/>
      <c r="C106" s="81"/>
      <c r="D106" s="75"/>
      <c r="E106" s="75"/>
      <c r="F106" s="75"/>
      <c r="G106" s="75"/>
      <c r="H106" s="75"/>
      <c r="I106" s="75"/>
      <c r="J106" s="75"/>
      <c r="K106" s="75"/>
      <c r="L106" s="75"/>
      <c r="M106" s="75"/>
      <c r="N106" s="75"/>
      <c r="O106" s="75"/>
      <c r="P106" s="79"/>
    </row>
    <row r="107" spans="1:16" s="36" customFormat="1" ht="12" customHeight="1" x14ac:dyDescent="0.2">
      <c r="A107" s="63"/>
      <c r="B107" s="82" t="str">
        <f>Introduction!B63</f>
        <v>Data compiled May 2025.</v>
      </c>
      <c r="C107" s="81"/>
      <c r="D107" s="75"/>
      <c r="E107" s="75"/>
      <c r="F107" s="75"/>
      <c r="G107" s="75"/>
      <c r="H107" s="75"/>
      <c r="I107" s="75"/>
      <c r="J107" s="75"/>
      <c r="K107" s="75"/>
      <c r="L107" s="75"/>
      <c r="M107" s="75"/>
      <c r="N107" s="75"/>
      <c r="O107" s="75"/>
      <c r="P107" s="79"/>
    </row>
    <row r="108" spans="1:16" s="36" customFormat="1" ht="12" customHeight="1" x14ac:dyDescent="0.25">
      <c r="B108" s="82" t="s">
        <v>48</v>
      </c>
      <c r="C108" s="55"/>
      <c r="D108" s="56"/>
      <c r="E108" s="56"/>
      <c r="F108" s="101"/>
      <c r="G108" s="56"/>
      <c r="H108" s="56"/>
      <c r="I108" s="101"/>
      <c r="J108" s="56"/>
      <c r="K108" s="56"/>
      <c r="L108" s="56"/>
      <c r="M108" s="56"/>
      <c r="N108" s="56"/>
      <c r="O108" s="56"/>
      <c r="P108" s="58"/>
    </row>
    <row r="109" spans="1:16" s="35" customFormat="1" ht="12" customHeight="1" x14ac:dyDescent="0.2">
      <c r="A109" s="34"/>
      <c r="B109" s="82" t="str">
        <f>Introduction!B64</f>
        <v>Source: S&amp;P Global Commodity Insights.</v>
      </c>
      <c r="C109" s="38"/>
      <c r="D109" s="99"/>
      <c r="E109" s="99"/>
      <c r="F109" s="99"/>
      <c r="G109" s="99"/>
      <c r="H109" s="99"/>
      <c r="I109" s="99"/>
      <c r="J109" s="99"/>
      <c r="K109" s="99"/>
      <c r="L109" s="99"/>
      <c r="M109" s="39"/>
      <c r="N109" s="39"/>
      <c r="O109" s="39"/>
      <c r="P109" s="40"/>
    </row>
    <row r="110" spans="1:16" ht="12" customHeight="1" x14ac:dyDescent="0.2">
      <c r="B110" s="82" t="str">
        <f>Introduction!B65</f>
        <v>© 2025 S&amp;P Global.</v>
      </c>
    </row>
    <row r="111" spans="1:16" ht="12" customHeight="1" x14ac:dyDescent="0.2">
      <c r="B111" s="53"/>
    </row>
  </sheetData>
  <conditionalFormatting sqref="M81:N103 C104:E108 G104:H108 J104:N108">
    <cfRule type="cellIs" dxfId="9" priority="2" operator="lessThan">
      <formula>0</formula>
    </cfRule>
  </conditionalFormatting>
  <hyperlinks>
    <hyperlink ref="B4" location="Index!A1" display="Index" xr:uid="{6B3F81E2-FCC9-4677-84AE-B55255981A3C}"/>
  </hyperlinks>
  <pageMargins left="0.75" right="0.75" top="1" bottom="1" header="0.5" footer="0.5"/>
  <pageSetup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7C292-D1B1-4D1C-AA5F-C79F70706A97}">
  <dimension ref="A1:CB48"/>
  <sheetViews>
    <sheetView showGridLines="0" zoomScale="80" zoomScaleNormal="80" workbookViewId="0">
      <selection activeCell="C8" sqref="C8:T39"/>
    </sheetView>
  </sheetViews>
  <sheetFormatPr defaultColWidth="18.6640625" defaultRowHeight="10" x14ac:dyDescent="0.2"/>
  <cols>
    <col min="1" max="1" width="4.6640625" style="33" customWidth="1"/>
    <col min="2" max="39" width="12.6640625" style="33" customWidth="1"/>
    <col min="40" max="16384" width="18.6640625" style="33"/>
  </cols>
  <sheetData>
    <row r="1" spans="1:80" customFormat="1" ht="19.899999999999999" customHeight="1" x14ac:dyDescent="0.2">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row>
    <row r="2" spans="1:80" customFormat="1" ht="30" customHeight="1" x14ac:dyDescent="0.2">
      <c r="B2" s="68" t="s">
        <v>16</v>
      </c>
      <c r="C2" s="4"/>
      <c r="D2" s="4"/>
      <c r="E2" s="4"/>
      <c r="F2" s="4"/>
      <c r="G2" s="4"/>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row>
    <row r="3" spans="1:80" customFormat="1" ht="12.75" customHeight="1" x14ac:dyDescent="0.2">
      <c r="B3" s="69" t="s">
        <v>13</v>
      </c>
      <c r="C3" s="4"/>
      <c r="D3" s="4"/>
      <c r="E3" s="4"/>
      <c r="F3" s="4"/>
      <c r="G3" s="4"/>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row>
    <row r="4" spans="1:80" customFormat="1" ht="12.75" customHeight="1" x14ac:dyDescent="0.25">
      <c r="B4" s="61" t="s">
        <v>2</v>
      </c>
      <c r="C4" s="60"/>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row>
    <row r="5" spans="1:80" s="73" customFormat="1" ht="12" customHeight="1" x14ac:dyDescent="0.2">
      <c r="A5" s="70"/>
      <c r="B5" s="71"/>
      <c r="C5" s="72"/>
      <c r="T5" s="74"/>
    </row>
    <row r="6" spans="1:80" s="86" customFormat="1" ht="12.75" customHeight="1" x14ac:dyDescent="0.3">
      <c r="A6" s="84"/>
      <c r="B6" s="85"/>
      <c r="C6" s="317" t="s">
        <v>19</v>
      </c>
      <c r="D6" s="318"/>
      <c r="E6" s="317" t="s">
        <v>20</v>
      </c>
      <c r="F6" s="318"/>
      <c r="G6" s="317" t="s">
        <v>19</v>
      </c>
      <c r="H6" s="318"/>
      <c r="I6" s="317" t="s">
        <v>19</v>
      </c>
      <c r="J6" s="318"/>
      <c r="K6" s="317" t="s">
        <v>19</v>
      </c>
      <c r="L6" s="318"/>
      <c r="M6" s="317" t="s">
        <v>19</v>
      </c>
      <c r="N6" s="318"/>
      <c r="O6" s="319" t="s">
        <v>20</v>
      </c>
      <c r="P6" s="320"/>
      <c r="Q6" s="313" t="s">
        <v>19</v>
      </c>
      <c r="R6" s="314"/>
      <c r="S6" s="313" t="s">
        <v>21</v>
      </c>
      <c r="T6" s="314"/>
    </row>
    <row r="7" spans="1:80" s="88" customFormat="1" ht="15" customHeight="1" thickBot="1" x14ac:dyDescent="0.35">
      <c r="A7" s="84"/>
      <c r="B7" s="87" t="s">
        <v>15</v>
      </c>
      <c r="C7" s="315" t="s">
        <v>22</v>
      </c>
      <c r="D7" s="316"/>
      <c r="E7" s="315" t="s">
        <v>23</v>
      </c>
      <c r="F7" s="316"/>
      <c r="G7" s="321" t="s">
        <v>24</v>
      </c>
      <c r="H7" s="316"/>
      <c r="I7" s="315" t="s">
        <v>25</v>
      </c>
      <c r="J7" s="316"/>
      <c r="K7" s="315" t="s">
        <v>26</v>
      </c>
      <c r="L7" s="316"/>
      <c r="M7" s="315" t="s">
        <v>27</v>
      </c>
      <c r="N7" s="316"/>
      <c r="O7" s="315" t="s">
        <v>28</v>
      </c>
      <c r="P7" s="316"/>
      <c r="Q7" s="315" t="s">
        <v>29</v>
      </c>
      <c r="R7" s="316"/>
      <c r="S7" s="315" t="s">
        <v>30</v>
      </c>
      <c r="T7" s="316"/>
      <c r="U7" s="86"/>
    </row>
    <row r="8" spans="1:80" s="35" customFormat="1" ht="12" customHeight="1" x14ac:dyDescent="0.2">
      <c r="A8"/>
      <c r="B8" s="59" t="s">
        <v>32</v>
      </c>
      <c r="C8" s="59">
        <v>197</v>
      </c>
      <c r="D8" s="59">
        <v>244</v>
      </c>
      <c r="E8" s="59">
        <v>231.48530895021412</v>
      </c>
      <c r="F8" s="59">
        <v>253.53152885023451</v>
      </c>
      <c r="G8" s="59">
        <v>187</v>
      </c>
      <c r="H8" s="59">
        <v>251</v>
      </c>
      <c r="I8" s="59">
        <v>240</v>
      </c>
      <c r="J8" s="59">
        <v>295</v>
      </c>
      <c r="K8" s="59">
        <v>290</v>
      </c>
      <c r="L8" s="59">
        <v>290</v>
      </c>
      <c r="M8" s="59">
        <v>280</v>
      </c>
      <c r="N8" s="59">
        <v>280</v>
      </c>
      <c r="O8" s="59">
        <v>220</v>
      </c>
      <c r="P8" s="59">
        <v>315</v>
      </c>
      <c r="Q8" s="59">
        <v>278</v>
      </c>
      <c r="R8" s="59">
        <v>313</v>
      </c>
      <c r="S8" s="59">
        <v>450</v>
      </c>
      <c r="T8" s="59">
        <v>498</v>
      </c>
    </row>
    <row r="9" spans="1:80" s="35" customFormat="1" ht="12" customHeight="1" x14ac:dyDescent="0.2">
      <c r="A9" s="63"/>
      <c r="B9" s="59" t="s">
        <v>33</v>
      </c>
      <c r="C9" s="59">
        <v>187</v>
      </c>
      <c r="D9" s="59">
        <v>211</v>
      </c>
      <c r="E9" s="59">
        <v>214.95064402519881</v>
      </c>
      <c r="F9" s="59">
        <v>231.48530895021412</v>
      </c>
      <c r="G9" s="59">
        <v>167</v>
      </c>
      <c r="H9" s="59">
        <v>210</v>
      </c>
      <c r="I9" s="59">
        <v>220</v>
      </c>
      <c r="J9" s="59">
        <v>260</v>
      </c>
      <c r="K9" s="59">
        <v>220</v>
      </c>
      <c r="L9" s="59">
        <v>290</v>
      </c>
      <c r="M9" s="59">
        <v>230</v>
      </c>
      <c r="N9" s="59">
        <v>280</v>
      </c>
      <c r="O9" s="59">
        <v>215</v>
      </c>
      <c r="P9" s="59">
        <v>250.00000000000003</v>
      </c>
      <c r="Q9" s="59">
        <v>254.99999999999997</v>
      </c>
      <c r="R9" s="59">
        <v>287</v>
      </c>
      <c r="S9" s="59">
        <v>453</v>
      </c>
      <c r="T9" s="59">
        <v>490</v>
      </c>
    </row>
    <row r="10" spans="1:80" s="35" customFormat="1" ht="12" customHeight="1" x14ac:dyDescent="0.2">
      <c r="A10" s="63"/>
      <c r="B10" s="59" t="s">
        <v>34</v>
      </c>
      <c r="C10" s="59">
        <v>197</v>
      </c>
      <c r="D10" s="59">
        <v>235</v>
      </c>
      <c r="E10" s="59">
        <v>203.92753407518862</v>
      </c>
      <c r="F10" s="59">
        <v>214.95064402519881</v>
      </c>
      <c r="G10" s="59">
        <v>176</v>
      </c>
      <c r="H10" s="59">
        <v>227</v>
      </c>
      <c r="I10" s="59">
        <v>230.00000000000003</v>
      </c>
      <c r="J10" s="59">
        <v>250</v>
      </c>
      <c r="K10" s="59">
        <v>220</v>
      </c>
      <c r="L10" s="59">
        <v>220</v>
      </c>
      <c r="M10" s="59">
        <v>230</v>
      </c>
      <c r="N10" s="59">
        <v>230</v>
      </c>
      <c r="O10" s="59">
        <v>229.99999999999997</v>
      </c>
      <c r="P10" s="59">
        <v>265</v>
      </c>
      <c r="Q10" s="59">
        <v>259</v>
      </c>
      <c r="R10" s="59">
        <v>289</v>
      </c>
      <c r="S10" s="59">
        <v>473</v>
      </c>
      <c r="T10" s="59">
        <v>508</v>
      </c>
    </row>
    <row r="11" spans="1:80" s="35" customFormat="1" ht="12" customHeight="1" x14ac:dyDescent="0.2">
      <c r="A11" s="63"/>
      <c r="B11" s="59" t="s">
        <v>35</v>
      </c>
      <c r="C11" s="59">
        <v>198</v>
      </c>
      <c r="D11" s="59">
        <v>234</v>
      </c>
      <c r="E11" s="59">
        <v>214.95064402519881</v>
      </c>
      <c r="F11" s="59">
        <v>266.75926079024674</v>
      </c>
      <c r="G11" s="59">
        <v>179</v>
      </c>
      <c r="H11" s="59">
        <v>226</v>
      </c>
      <c r="I11" s="59">
        <v>230.00000000000003</v>
      </c>
      <c r="J11" s="59">
        <v>255</v>
      </c>
      <c r="K11" s="59">
        <v>220</v>
      </c>
      <c r="L11" s="59">
        <v>220</v>
      </c>
      <c r="M11" s="59">
        <v>230</v>
      </c>
      <c r="N11" s="59">
        <v>230</v>
      </c>
      <c r="O11" s="59">
        <v>245</v>
      </c>
      <c r="P11" s="59">
        <v>267</v>
      </c>
      <c r="Q11" s="59">
        <v>267</v>
      </c>
      <c r="R11" s="59">
        <v>297</v>
      </c>
      <c r="S11" s="59">
        <v>488</v>
      </c>
      <c r="T11" s="59">
        <v>522</v>
      </c>
    </row>
    <row r="12" spans="1:80" s="35" customFormat="1" ht="12" customHeight="1" x14ac:dyDescent="0.2">
      <c r="A12" s="63"/>
      <c r="B12" s="59" t="s">
        <v>36</v>
      </c>
      <c r="C12" s="59">
        <v>202</v>
      </c>
      <c r="D12" s="59">
        <v>291</v>
      </c>
      <c r="E12" s="59">
        <v>275.5777487502549</v>
      </c>
      <c r="F12" s="59">
        <v>358.25107337533137</v>
      </c>
      <c r="G12" s="59">
        <v>177</v>
      </c>
      <c r="H12" s="59">
        <v>286</v>
      </c>
      <c r="I12" s="59">
        <v>235</v>
      </c>
      <c r="J12" s="59">
        <v>285</v>
      </c>
      <c r="K12" s="59">
        <v>220</v>
      </c>
      <c r="L12" s="59">
        <v>247</v>
      </c>
      <c r="M12" s="59">
        <v>230</v>
      </c>
      <c r="N12" s="59">
        <v>247</v>
      </c>
      <c r="O12" s="59">
        <v>240</v>
      </c>
      <c r="P12" s="59">
        <v>350</v>
      </c>
      <c r="Q12" s="59">
        <v>277</v>
      </c>
      <c r="R12" s="59">
        <v>313</v>
      </c>
      <c r="S12" s="59">
        <v>501</v>
      </c>
      <c r="T12" s="59">
        <v>529</v>
      </c>
    </row>
    <row r="13" spans="1:80" s="35" customFormat="1" ht="12" customHeight="1" x14ac:dyDescent="0.2">
      <c r="A13" s="63"/>
      <c r="B13" s="59" t="s">
        <v>37</v>
      </c>
      <c r="C13" s="59">
        <v>221</v>
      </c>
      <c r="D13" s="59">
        <v>461</v>
      </c>
      <c r="E13" s="59">
        <v>336.20485347531098</v>
      </c>
      <c r="F13" s="59">
        <v>501.55150272546399</v>
      </c>
      <c r="G13" s="59">
        <v>197</v>
      </c>
      <c r="H13" s="59">
        <v>473</v>
      </c>
      <c r="I13" s="59">
        <v>260</v>
      </c>
      <c r="J13" s="59">
        <v>350</v>
      </c>
      <c r="K13" s="59">
        <v>220</v>
      </c>
      <c r="L13" s="59">
        <v>247</v>
      </c>
      <c r="M13" s="59">
        <v>280</v>
      </c>
      <c r="N13" s="59">
        <v>280</v>
      </c>
      <c r="O13" s="59">
        <v>330</v>
      </c>
      <c r="P13" s="59">
        <v>540</v>
      </c>
      <c r="Q13" s="59">
        <v>280</v>
      </c>
      <c r="R13" s="59">
        <v>392</v>
      </c>
      <c r="S13" s="59">
        <v>517</v>
      </c>
      <c r="T13" s="59">
        <v>549</v>
      </c>
    </row>
    <row r="14" spans="1:80" s="35" customFormat="1" ht="12" customHeight="1" x14ac:dyDescent="0.2">
      <c r="A14" s="63"/>
      <c r="B14" s="59" t="s">
        <v>38</v>
      </c>
      <c r="C14" s="59">
        <v>309</v>
      </c>
      <c r="D14" s="59">
        <v>698</v>
      </c>
      <c r="E14" s="59">
        <v>556.66705247551488</v>
      </c>
      <c r="F14" s="59">
        <v>688.94437187563722</v>
      </c>
      <c r="G14" s="59">
        <v>269</v>
      </c>
      <c r="H14" s="59">
        <v>706</v>
      </c>
      <c r="I14" s="59">
        <v>360</v>
      </c>
      <c r="J14" s="59">
        <v>520</v>
      </c>
      <c r="K14" s="59">
        <v>220</v>
      </c>
      <c r="L14" s="59">
        <v>247</v>
      </c>
      <c r="M14" s="59">
        <v>280</v>
      </c>
      <c r="N14" s="59">
        <v>280</v>
      </c>
      <c r="O14" s="59">
        <v>550</v>
      </c>
      <c r="P14" s="59">
        <v>790</v>
      </c>
      <c r="Q14" s="59">
        <v>367</v>
      </c>
      <c r="R14" s="59">
        <v>556</v>
      </c>
      <c r="S14" s="59">
        <v>518</v>
      </c>
      <c r="T14" s="59">
        <v>684</v>
      </c>
    </row>
    <row r="15" spans="1:80" s="35" customFormat="1" ht="12" customHeight="1" x14ac:dyDescent="0.2">
      <c r="A15" s="63"/>
      <c r="B15" s="59" t="s">
        <v>39</v>
      </c>
      <c r="C15" s="59">
        <v>466</v>
      </c>
      <c r="D15" s="59">
        <v>740</v>
      </c>
      <c r="E15" s="59">
        <v>744.05992162568828</v>
      </c>
      <c r="F15" s="59">
        <v>760.59458655070353</v>
      </c>
      <c r="G15" s="59">
        <v>431</v>
      </c>
      <c r="H15" s="59">
        <v>745</v>
      </c>
      <c r="I15" s="59">
        <v>520</v>
      </c>
      <c r="J15" s="59">
        <v>630</v>
      </c>
      <c r="K15" s="59">
        <v>220</v>
      </c>
      <c r="L15" s="59">
        <v>247</v>
      </c>
      <c r="M15" s="59">
        <v>280</v>
      </c>
      <c r="N15" s="59">
        <v>280</v>
      </c>
      <c r="O15" s="59">
        <v>770</v>
      </c>
      <c r="P15" s="59">
        <v>825</v>
      </c>
      <c r="Q15" s="59">
        <v>601</v>
      </c>
      <c r="R15" s="59">
        <v>676</v>
      </c>
      <c r="S15" s="59">
        <v>659</v>
      </c>
      <c r="T15" s="59">
        <v>901</v>
      </c>
    </row>
    <row r="16" spans="1:80" s="35" customFormat="1" ht="12" customHeight="1" x14ac:dyDescent="0.2">
      <c r="A16" s="63"/>
      <c r="B16" s="59" t="s">
        <v>40</v>
      </c>
      <c r="C16" s="59">
        <v>481</v>
      </c>
      <c r="D16" s="59">
        <v>1114</v>
      </c>
      <c r="E16" s="59">
        <v>705.47903680065258</v>
      </c>
      <c r="F16" s="59">
        <v>920.42968082585151</v>
      </c>
      <c r="G16" s="59">
        <v>447</v>
      </c>
      <c r="H16" s="59">
        <v>1100</v>
      </c>
      <c r="I16" s="59">
        <v>520</v>
      </c>
      <c r="J16" s="59">
        <v>950</v>
      </c>
      <c r="K16" s="59">
        <v>247</v>
      </c>
      <c r="L16" s="59">
        <v>590</v>
      </c>
      <c r="M16" s="59">
        <v>445</v>
      </c>
      <c r="N16" s="59">
        <v>590</v>
      </c>
      <c r="O16" s="59">
        <v>750</v>
      </c>
      <c r="P16" s="59">
        <v>1210</v>
      </c>
      <c r="Q16" s="59">
        <v>637</v>
      </c>
      <c r="R16" s="59">
        <v>876.99999999999989</v>
      </c>
      <c r="S16" s="59">
        <v>859</v>
      </c>
      <c r="T16" s="59">
        <v>912</v>
      </c>
    </row>
    <row r="17" spans="1:20" s="35" customFormat="1" ht="12" customHeight="1" x14ac:dyDescent="0.2">
      <c r="A17" s="63"/>
      <c r="B17" s="59" t="s">
        <v>41</v>
      </c>
      <c r="C17" s="59">
        <v>643</v>
      </c>
      <c r="D17" s="59">
        <v>1116</v>
      </c>
      <c r="E17" s="59">
        <v>848.77946615078508</v>
      </c>
      <c r="F17" s="59">
        <v>920.42968082585151</v>
      </c>
      <c r="G17" s="59">
        <v>624</v>
      </c>
      <c r="H17" s="59">
        <v>1090</v>
      </c>
      <c r="I17" s="59">
        <v>700</v>
      </c>
      <c r="J17" s="59">
        <v>950</v>
      </c>
      <c r="K17" s="59">
        <v>590</v>
      </c>
      <c r="L17" s="59">
        <v>590</v>
      </c>
      <c r="M17" s="59">
        <v>590</v>
      </c>
      <c r="N17" s="59">
        <v>590</v>
      </c>
      <c r="O17" s="59">
        <v>1100</v>
      </c>
      <c r="P17" s="59">
        <v>1210</v>
      </c>
      <c r="Q17" s="59">
        <v>816</v>
      </c>
      <c r="R17" s="59">
        <v>948</v>
      </c>
      <c r="S17" s="59">
        <v>1156</v>
      </c>
      <c r="T17" s="59">
        <v>1197</v>
      </c>
    </row>
    <row r="18" spans="1:20" s="35" customFormat="1" ht="12" customHeight="1" x14ac:dyDescent="0.2">
      <c r="A18" s="63"/>
      <c r="B18" s="59" t="s">
        <v>42</v>
      </c>
      <c r="C18" s="59">
        <v>571</v>
      </c>
      <c r="D18" s="59">
        <v>956</v>
      </c>
      <c r="E18" s="59">
        <v>633.82882212558627</v>
      </c>
      <c r="F18" s="59">
        <v>848.77946615078497</v>
      </c>
      <c r="G18" s="59">
        <v>540</v>
      </c>
      <c r="H18" s="59">
        <v>950</v>
      </c>
      <c r="I18" s="59">
        <v>710</v>
      </c>
      <c r="J18" s="59">
        <v>950</v>
      </c>
      <c r="K18" s="59">
        <v>590</v>
      </c>
      <c r="L18" s="59">
        <v>590</v>
      </c>
      <c r="M18" s="59">
        <v>590</v>
      </c>
      <c r="N18" s="59">
        <v>590</v>
      </c>
      <c r="O18" s="59">
        <v>640</v>
      </c>
      <c r="P18" s="59">
        <v>1060</v>
      </c>
      <c r="Q18" s="59">
        <v>825</v>
      </c>
      <c r="R18" s="59">
        <v>895</v>
      </c>
      <c r="S18" s="59">
        <v>1012</v>
      </c>
      <c r="T18" s="59">
        <v>1199</v>
      </c>
    </row>
    <row r="19" spans="1:20" s="35" customFormat="1" ht="12" customHeight="1" x14ac:dyDescent="0.2">
      <c r="A19" s="63"/>
      <c r="B19" s="59" t="s">
        <v>43</v>
      </c>
      <c r="C19" s="59">
        <v>438</v>
      </c>
      <c r="D19" s="59">
        <v>779</v>
      </c>
      <c r="E19" s="59">
        <v>540.13238755049963</v>
      </c>
      <c r="F19" s="59">
        <v>639.34037710059135</v>
      </c>
      <c r="G19" s="59">
        <v>420</v>
      </c>
      <c r="H19" s="59">
        <v>767</v>
      </c>
      <c r="I19" s="59">
        <v>480</v>
      </c>
      <c r="J19" s="59">
        <v>830</v>
      </c>
      <c r="K19" s="59">
        <v>590</v>
      </c>
      <c r="L19" s="59">
        <v>590</v>
      </c>
      <c r="M19" s="59">
        <v>590</v>
      </c>
      <c r="N19" s="59">
        <v>590</v>
      </c>
      <c r="O19" s="59">
        <v>500</v>
      </c>
      <c r="P19" s="59">
        <v>660</v>
      </c>
      <c r="Q19" s="59">
        <v>640</v>
      </c>
      <c r="R19" s="59">
        <v>860.00000000000011</v>
      </c>
      <c r="S19" s="59">
        <v>849</v>
      </c>
      <c r="T19" s="59">
        <v>1117</v>
      </c>
    </row>
    <row r="20" spans="1:20" s="35" customFormat="1" ht="12" customHeight="1" x14ac:dyDescent="0.2">
      <c r="A20" s="63"/>
      <c r="B20" s="59" t="s">
        <v>44</v>
      </c>
      <c r="C20" s="59">
        <v>385</v>
      </c>
      <c r="D20" s="59">
        <v>489</v>
      </c>
      <c r="E20" s="59">
        <v>407.85506815037724</v>
      </c>
      <c r="F20" s="59">
        <v>518.08616765047918</v>
      </c>
      <c r="G20" s="59">
        <v>374</v>
      </c>
      <c r="H20" s="59">
        <v>475</v>
      </c>
      <c r="I20" s="59">
        <v>430</v>
      </c>
      <c r="J20" s="59">
        <v>530</v>
      </c>
      <c r="K20" s="59">
        <v>590</v>
      </c>
      <c r="L20" s="59">
        <v>590</v>
      </c>
      <c r="M20" s="59">
        <v>590</v>
      </c>
      <c r="N20" s="59">
        <v>590</v>
      </c>
      <c r="O20" s="59">
        <v>450</v>
      </c>
      <c r="P20" s="59">
        <v>550</v>
      </c>
      <c r="Q20" s="59">
        <v>675</v>
      </c>
      <c r="R20" s="59">
        <v>866</v>
      </c>
      <c r="S20" s="59">
        <v>793</v>
      </c>
      <c r="T20" s="59">
        <v>1032</v>
      </c>
    </row>
    <row r="21" spans="1:20" s="35" customFormat="1" ht="12" customHeight="1" x14ac:dyDescent="0.2">
      <c r="A21" s="63"/>
      <c r="B21" s="59" t="s">
        <v>45</v>
      </c>
      <c r="C21" s="59">
        <v>261</v>
      </c>
      <c r="D21" s="59">
        <v>405</v>
      </c>
      <c r="E21" s="59">
        <v>413.36662312538238</v>
      </c>
      <c r="F21" s="59">
        <v>440.92439800040785</v>
      </c>
      <c r="G21" s="59">
        <v>250</v>
      </c>
      <c r="H21" s="59">
        <v>405</v>
      </c>
      <c r="I21" s="59">
        <v>350</v>
      </c>
      <c r="J21" s="59">
        <v>448.00000000000006</v>
      </c>
      <c r="K21" s="59">
        <v>307</v>
      </c>
      <c r="L21" s="59">
        <v>590</v>
      </c>
      <c r="M21" s="59">
        <v>422</v>
      </c>
      <c r="N21" s="59">
        <v>422</v>
      </c>
      <c r="O21" s="59">
        <v>310</v>
      </c>
      <c r="P21" s="59">
        <v>470.00000000000006</v>
      </c>
      <c r="Q21" s="59">
        <v>437</v>
      </c>
      <c r="R21" s="59">
        <v>729</v>
      </c>
      <c r="S21" s="59">
        <v>589</v>
      </c>
      <c r="T21" s="59">
        <v>829</v>
      </c>
    </row>
    <row r="22" spans="1:20" s="35" customFormat="1" ht="12" customHeight="1" x14ac:dyDescent="0.2">
      <c r="A22" s="63"/>
      <c r="B22" s="59" t="s">
        <v>46</v>
      </c>
      <c r="C22" s="59">
        <v>257</v>
      </c>
      <c r="D22" s="59">
        <v>320</v>
      </c>
      <c r="E22" s="59">
        <v>341.71640845031607</v>
      </c>
      <c r="F22" s="59">
        <v>418.87817810038746</v>
      </c>
      <c r="G22" s="59">
        <v>237</v>
      </c>
      <c r="H22" s="59">
        <v>315</v>
      </c>
      <c r="I22" s="59">
        <v>290</v>
      </c>
      <c r="J22" s="59">
        <v>360</v>
      </c>
      <c r="K22" s="59">
        <v>307</v>
      </c>
      <c r="L22" s="59">
        <v>307</v>
      </c>
      <c r="M22" s="59">
        <v>422</v>
      </c>
      <c r="N22" s="59">
        <v>422</v>
      </c>
      <c r="O22" s="59">
        <v>330</v>
      </c>
      <c r="P22" s="59">
        <v>370</v>
      </c>
      <c r="Q22" s="59">
        <v>393</v>
      </c>
      <c r="R22" s="59">
        <v>483.00000000000006</v>
      </c>
      <c r="S22" s="59">
        <v>483</v>
      </c>
      <c r="T22" s="59">
        <v>680</v>
      </c>
    </row>
    <row r="23" spans="1:20" s="35" customFormat="1" ht="12" customHeight="1" x14ac:dyDescent="0.2">
      <c r="A23" s="63"/>
      <c r="B23" s="98" t="s">
        <v>50</v>
      </c>
      <c r="C23" s="98">
        <v>245</v>
      </c>
      <c r="D23" s="98">
        <v>309</v>
      </c>
      <c r="E23" s="98">
        <v>352.73951840032629</v>
      </c>
      <c r="F23" s="98">
        <v>385.80884825035685</v>
      </c>
      <c r="G23" s="98">
        <v>229</v>
      </c>
      <c r="H23" s="98">
        <v>295</v>
      </c>
      <c r="I23" s="98">
        <v>290</v>
      </c>
      <c r="J23" s="98">
        <v>350</v>
      </c>
      <c r="K23" s="98">
        <v>307</v>
      </c>
      <c r="L23" s="98">
        <v>307</v>
      </c>
      <c r="M23" s="98">
        <v>319</v>
      </c>
      <c r="N23" s="98">
        <v>422</v>
      </c>
      <c r="O23" s="98">
        <v>310</v>
      </c>
      <c r="P23" s="98">
        <v>360</v>
      </c>
      <c r="Q23" s="98">
        <v>401.00000000000006</v>
      </c>
      <c r="R23" s="98">
        <v>443.00000000000006</v>
      </c>
      <c r="S23" s="98">
        <v>506</v>
      </c>
      <c r="T23" s="98">
        <v>589</v>
      </c>
    </row>
    <row r="24" spans="1:20" s="35" customFormat="1" ht="12" customHeight="1" x14ac:dyDescent="0.2">
      <c r="A24" s="63"/>
      <c r="B24" s="98" t="s">
        <v>51</v>
      </c>
      <c r="C24" s="98">
        <v>237</v>
      </c>
      <c r="D24" s="98">
        <v>294</v>
      </c>
      <c r="E24" s="98">
        <v>341.71640845031607</v>
      </c>
      <c r="F24" s="98">
        <v>363.76262835033646</v>
      </c>
      <c r="G24" s="98">
        <v>187</v>
      </c>
      <c r="H24" s="98">
        <v>270</v>
      </c>
      <c r="I24" s="98">
        <v>280</v>
      </c>
      <c r="J24" s="98">
        <v>335</v>
      </c>
      <c r="K24" s="98">
        <v>307</v>
      </c>
      <c r="L24" s="98">
        <v>307</v>
      </c>
      <c r="M24" s="98">
        <v>319</v>
      </c>
      <c r="N24" s="98">
        <v>319</v>
      </c>
      <c r="O24" s="98">
        <v>275</v>
      </c>
      <c r="P24" s="98">
        <v>320</v>
      </c>
      <c r="Q24" s="98">
        <v>366</v>
      </c>
      <c r="R24" s="98">
        <v>438</v>
      </c>
      <c r="S24" s="98">
        <v>591</v>
      </c>
      <c r="T24" s="98">
        <v>653</v>
      </c>
    </row>
    <row r="25" spans="1:20" s="35" customFormat="1" ht="12" customHeight="1" x14ac:dyDescent="0.2">
      <c r="A25" s="63"/>
      <c r="B25" s="116" t="s">
        <v>52</v>
      </c>
      <c r="C25" s="98">
        <v>210</v>
      </c>
      <c r="D25" s="98">
        <v>299</v>
      </c>
      <c r="E25" s="98">
        <v>314.15863357529059</v>
      </c>
      <c r="F25" s="98">
        <v>352.73951840032629</v>
      </c>
      <c r="G25" s="98">
        <v>199</v>
      </c>
      <c r="H25" s="98">
        <v>290</v>
      </c>
      <c r="I25" s="98">
        <v>270</v>
      </c>
      <c r="J25" s="98">
        <v>320</v>
      </c>
      <c r="K25" s="98">
        <v>307</v>
      </c>
      <c r="L25" s="98">
        <v>307</v>
      </c>
      <c r="M25" s="98">
        <v>319</v>
      </c>
      <c r="N25" s="98">
        <v>319</v>
      </c>
      <c r="O25" s="98">
        <v>300</v>
      </c>
      <c r="P25" s="98">
        <v>330</v>
      </c>
      <c r="Q25" s="98">
        <v>354</v>
      </c>
      <c r="R25" s="98">
        <v>404</v>
      </c>
      <c r="S25" s="98">
        <v>534</v>
      </c>
      <c r="T25" s="98">
        <v>647</v>
      </c>
    </row>
    <row r="26" spans="1:20" s="35" customFormat="1" ht="12" customHeight="1" x14ac:dyDescent="0.2">
      <c r="A26" s="63"/>
      <c r="B26" s="116" t="s">
        <v>53</v>
      </c>
      <c r="C26" s="98">
        <v>214</v>
      </c>
      <c r="D26" s="98">
        <v>285</v>
      </c>
      <c r="E26" s="98">
        <v>286.60085870026512</v>
      </c>
      <c r="F26" s="98">
        <v>314.15863357529059</v>
      </c>
      <c r="G26" s="98">
        <v>208</v>
      </c>
      <c r="H26" s="98">
        <v>285</v>
      </c>
      <c r="I26" s="98">
        <v>274</v>
      </c>
      <c r="J26" s="98">
        <v>310</v>
      </c>
      <c r="K26" s="98">
        <v>273</v>
      </c>
      <c r="L26" s="98">
        <v>307</v>
      </c>
      <c r="M26" s="98">
        <v>283</v>
      </c>
      <c r="N26" s="98">
        <v>319</v>
      </c>
      <c r="O26" s="98">
        <v>285</v>
      </c>
      <c r="P26" s="98">
        <v>325</v>
      </c>
      <c r="Q26" s="98">
        <v>336</v>
      </c>
      <c r="R26" s="98">
        <v>389</v>
      </c>
      <c r="S26" s="98">
        <v>541</v>
      </c>
      <c r="T26" s="98">
        <v>656</v>
      </c>
    </row>
    <row r="27" spans="1:20" s="35" customFormat="1" ht="12" customHeight="1" x14ac:dyDescent="0.2">
      <c r="A27" s="63"/>
      <c r="B27" s="116" t="s">
        <v>54</v>
      </c>
      <c r="C27" s="98">
        <v>208</v>
      </c>
      <c r="D27" s="98">
        <v>270</v>
      </c>
      <c r="E27" s="98">
        <v>275.5777487502549</v>
      </c>
      <c r="F27" s="98">
        <v>297.62396865027529</v>
      </c>
      <c r="G27" s="98">
        <v>190</v>
      </c>
      <c r="H27" s="98">
        <v>280</v>
      </c>
      <c r="I27" s="98">
        <v>270</v>
      </c>
      <c r="J27" s="98">
        <v>330</v>
      </c>
      <c r="K27" s="98">
        <v>273</v>
      </c>
      <c r="L27" s="98">
        <v>273</v>
      </c>
      <c r="M27" s="98">
        <v>283</v>
      </c>
      <c r="N27" s="98">
        <v>283</v>
      </c>
      <c r="O27" s="98">
        <v>276</v>
      </c>
      <c r="P27" s="98">
        <v>315</v>
      </c>
      <c r="Q27" s="98">
        <v>323</v>
      </c>
      <c r="R27" s="98">
        <v>380</v>
      </c>
      <c r="S27" s="98">
        <v>552</v>
      </c>
      <c r="T27" s="98">
        <v>659</v>
      </c>
    </row>
    <row r="28" spans="1:20" s="35" customFormat="1" ht="12" customHeight="1" x14ac:dyDescent="0.2">
      <c r="A28" s="63"/>
      <c r="B28" s="116" t="s">
        <v>55</v>
      </c>
      <c r="C28" s="98">
        <v>229</v>
      </c>
      <c r="D28" s="98">
        <v>288</v>
      </c>
      <c r="E28" s="98">
        <v>275.5777487502549</v>
      </c>
      <c r="F28" s="98">
        <v>341.71640845031607</v>
      </c>
      <c r="G28" s="98">
        <v>224</v>
      </c>
      <c r="H28" s="98">
        <v>305</v>
      </c>
      <c r="I28" s="98">
        <v>289</v>
      </c>
      <c r="J28" s="98">
        <v>330</v>
      </c>
      <c r="K28" s="98">
        <v>273</v>
      </c>
      <c r="L28" s="98">
        <v>273</v>
      </c>
      <c r="M28" s="98">
        <v>283</v>
      </c>
      <c r="N28" s="98">
        <v>283</v>
      </c>
      <c r="O28" s="98">
        <v>300</v>
      </c>
      <c r="P28" s="98">
        <v>349</v>
      </c>
      <c r="Q28" s="98">
        <v>326</v>
      </c>
      <c r="R28" s="98">
        <v>377</v>
      </c>
      <c r="S28" s="98">
        <v>559</v>
      </c>
      <c r="T28" s="98">
        <v>644</v>
      </c>
    </row>
    <row r="29" spans="1:20" s="35" customFormat="1" ht="12" customHeight="1" x14ac:dyDescent="0.2">
      <c r="A29" s="63"/>
      <c r="B29" s="111" t="s">
        <v>62</v>
      </c>
      <c r="C29" s="113">
        <v>257</v>
      </c>
      <c r="D29" s="113">
        <v>314.55346950904874</v>
      </c>
      <c r="E29" s="113">
        <v>347.07771490981969</v>
      </c>
      <c r="F29" s="113">
        <v>361.81927741625907</v>
      </c>
      <c r="G29" s="113">
        <v>252</v>
      </c>
      <c r="H29" s="113">
        <v>320</v>
      </c>
      <c r="I29" s="113">
        <v>295</v>
      </c>
      <c r="J29" s="113">
        <v>381.89386884438562</v>
      </c>
      <c r="K29" s="113">
        <v>272.25</v>
      </c>
      <c r="L29" s="113">
        <v>273</v>
      </c>
      <c r="M29" s="113">
        <v>283</v>
      </c>
      <c r="N29" s="113">
        <v>285.5</v>
      </c>
      <c r="O29" s="113">
        <v>340</v>
      </c>
      <c r="P29" s="113">
        <v>379</v>
      </c>
      <c r="Q29" s="113">
        <v>368</v>
      </c>
      <c r="R29" s="113">
        <v>438.29991097049975</v>
      </c>
      <c r="S29" s="113">
        <v>638</v>
      </c>
      <c r="T29" s="113">
        <v>706.39697573480873</v>
      </c>
    </row>
    <row r="30" spans="1:20" s="35" customFormat="1" ht="12" customHeight="1" x14ac:dyDescent="0.2">
      <c r="A30" s="63"/>
      <c r="B30" s="111" t="s">
        <v>63</v>
      </c>
      <c r="C30" s="113">
        <v>229.07195771471305</v>
      </c>
      <c r="D30" s="113">
        <v>296.27218822810477</v>
      </c>
      <c r="E30" s="113">
        <v>332.25496538804367</v>
      </c>
      <c r="F30" s="113">
        <v>357.67053610549078</v>
      </c>
      <c r="G30" s="113">
        <v>255.9147729104422</v>
      </c>
      <c r="H30" s="113">
        <v>301.01736167713574</v>
      </c>
      <c r="I30" s="113">
        <v>315.26173759940514</v>
      </c>
      <c r="J30" s="113">
        <v>366.20406476623191</v>
      </c>
      <c r="K30" s="113">
        <v>272.25</v>
      </c>
      <c r="L30" s="113">
        <v>272.25</v>
      </c>
      <c r="M30" s="113">
        <v>285.5</v>
      </c>
      <c r="N30" s="113">
        <v>285.5</v>
      </c>
      <c r="O30" s="113">
        <v>301.0758509913299</v>
      </c>
      <c r="P30" s="113">
        <v>363.23691260148303</v>
      </c>
      <c r="Q30" s="113">
        <v>361.44630691966074</v>
      </c>
      <c r="R30" s="113">
        <v>411.06945264120043</v>
      </c>
      <c r="S30" s="113">
        <v>585.90929497169259</v>
      </c>
      <c r="T30" s="113">
        <v>660.45952714543341</v>
      </c>
    </row>
    <row r="31" spans="1:20" s="35" customFormat="1" ht="12" customHeight="1" x14ac:dyDescent="0.2">
      <c r="A31" s="63"/>
      <c r="B31" s="111" t="s">
        <v>102</v>
      </c>
      <c r="C31" s="113">
        <v>225.39751653484743</v>
      </c>
      <c r="D31" s="113">
        <v>255.53494258371941</v>
      </c>
      <c r="E31" s="113">
        <v>330.59395142573095</v>
      </c>
      <c r="F31" s="113">
        <v>350.4063725661249</v>
      </c>
      <c r="G31" s="113">
        <v>238.57799235724033</v>
      </c>
      <c r="H31" s="113">
        <v>270.01825744700028</v>
      </c>
      <c r="I31" s="113">
        <v>281.88664286765476</v>
      </c>
      <c r="J31" s="113">
        <v>305.63244295644813</v>
      </c>
      <c r="K31" s="113">
        <v>272.25</v>
      </c>
      <c r="L31" s="113">
        <v>272.25</v>
      </c>
      <c r="M31" s="113">
        <v>285.5</v>
      </c>
      <c r="N31" s="113">
        <v>285.5</v>
      </c>
      <c r="O31" s="113">
        <v>299.60105314670903</v>
      </c>
      <c r="P31" s="113">
        <v>325.56022497093488</v>
      </c>
      <c r="Q31" s="113">
        <v>360.24021055848175</v>
      </c>
      <c r="R31" s="113">
        <v>394.59489134979748</v>
      </c>
      <c r="S31" s="113">
        <v>589.70796825770526</v>
      </c>
      <c r="T31" s="113">
        <v>641.81572676714597</v>
      </c>
    </row>
    <row r="32" spans="1:20" s="35" customFormat="1" ht="12" customHeight="1" x14ac:dyDescent="0.2">
      <c r="A32" s="63"/>
      <c r="B32" s="111" t="s">
        <v>109</v>
      </c>
      <c r="C32" s="113">
        <v>231.06472669508221</v>
      </c>
      <c r="D32" s="113">
        <v>262.48614751148432</v>
      </c>
      <c r="E32" s="113">
        <v>337.49050876156025</v>
      </c>
      <c r="F32" s="113">
        <v>360.55561649039913</v>
      </c>
      <c r="G32" s="113">
        <v>239.09825128909554</v>
      </c>
      <c r="H32" s="113">
        <v>267.99442686487345</v>
      </c>
      <c r="I32" s="113">
        <v>274.54726949007181</v>
      </c>
      <c r="J32" s="113">
        <v>297.67476640037677</v>
      </c>
      <c r="K32" s="113">
        <v>265</v>
      </c>
      <c r="L32" s="113">
        <v>265</v>
      </c>
      <c r="M32" s="113">
        <v>275</v>
      </c>
      <c r="N32" s="113">
        <v>275</v>
      </c>
      <c r="O32" s="113">
        <v>303.14323538520466</v>
      </c>
      <c r="P32" s="113">
        <v>335.07473321272886</v>
      </c>
      <c r="Q32" s="113">
        <v>360.91728229947563</v>
      </c>
      <c r="R32" s="113">
        <v>405.22812335680146</v>
      </c>
      <c r="S32" s="113">
        <v>578.66541146324357</v>
      </c>
      <c r="T32" s="113">
        <v>644.50109449911099</v>
      </c>
    </row>
    <row r="33" spans="1:20" s="35" customFormat="1" ht="12" customHeight="1" x14ac:dyDescent="0.2">
      <c r="A33" s="63"/>
      <c r="B33" s="111" t="s">
        <v>110</v>
      </c>
      <c r="C33" s="113">
        <v>228.30693819769542</v>
      </c>
      <c r="D33" s="113">
        <v>260.84600895766175</v>
      </c>
      <c r="E33" s="113">
        <v>331.1529722300956</v>
      </c>
      <c r="F33" s="113">
        <v>355.20834707113551</v>
      </c>
      <c r="G33" s="113">
        <v>242.98001809869839</v>
      </c>
      <c r="H33" s="113">
        <v>269.26934191539743</v>
      </c>
      <c r="I33" s="113">
        <v>278.14354669664527</v>
      </c>
      <c r="J33" s="113">
        <v>303.71520960148479</v>
      </c>
      <c r="K33" s="113">
        <v>265</v>
      </c>
      <c r="L33" s="113">
        <v>265</v>
      </c>
      <c r="M33" s="113">
        <v>275</v>
      </c>
      <c r="N33" s="113">
        <v>275</v>
      </c>
      <c r="O33" s="113">
        <v>309.57465824130895</v>
      </c>
      <c r="P33" s="113">
        <v>336.37795814640623</v>
      </c>
      <c r="Q33" s="113">
        <v>371.6672112224054</v>
      </c>
      <c r="R33" s="113">
        <v>411.7774026419699</v>
      </c>
      <c r="S33" s="113">
        <v>566.675878825116</v>
      </c>
      <c r="T33" s="113">
        <v>623.46807295890676</v>
      </c>
    </row>
    <row r="34" spans="1:20" s="35" customFormat="1" ht="12" customHeight="1" x14ac:dyDescent="0.2">
      <c r="A34" s="63"/>
      <c r="B34" s="111" t="s">
        <v>111</v>
      </c>
      <c r="C34" s="113">
        <v>226.40385431423047</v>
      </c>
      <c r="D34" s="113">
        <v>257.44538921226348</v>
      </c>
      <c r="E34" s="113">
        <v>324.05083799205858</v>
      </c>
      <c r="F34" s="113">
        <v>347.97415370669239</v>
      </c>
      <c r="G34" s="113">
        <v>237.03225952963163</v>
      </c>
      <c r="H34" s="113">
        <v>266.10583912191584</v>
      </c>
      <c r="I34" s="113">
        <v>274.83036906653052</v>
      </c>
      <c r="J34" s="113">
        <v>308.06404737188433</v>
      </c>
      <c r="K34" s="113">
        <v>265</v>
      </c>
      <c r="L34" s="113">
        <v>265</v>
      </c>
      <c r="M34" s="113">
        <v>275</v>
      </c>
      <c r="N34" s="113">
        <v>275</v>
      </c>
      <c r="O34" s="113">
        <v>302.20946444025071</v>
      </c>
      <c r="P34" s="113">
        <v>336.58044594444755</v>
      </c>
      <c r="Q34" s="113">
        <v>381.35770697908123</v>
      </c>
      <c r="R34" s="113">
        <v>416.79450550202057</v>
      </c>
      <c r="S34" s="113">
        <v>565.28355668838867</v>
      </c>
      <c r="T34" s="113">
        <v>614.15214744628781</v>
      </c>
    </row>
    <row r="35" spans="1:20" s="35" customFormat="1" ht="12" customHeight="1" x14ac:dyDescent="0.2">
      <c r="A35" s="63"/>
      <c r="B35" s="111" t="s">
        <v>112</v>
      </c>
      <c r="C35" s="113">
        <v>223.58854057236135</v>
      </c>
      <c r="D35" s="113">
        <v>252.85026868210431</v>
      </c>
      <c r="E35" s="113">
        <v>323.60556586014343</v>
      </c>
      <c r="F35" s="113">
        <v>339.88380924839942</v>
      </c>
      <c r="G35" s="113">
        <v>231.47032691472552</v>
      </c>
      <c r="H35" s="113">
        <v>258.28226627173285</v>
      </c>
      <c r="I35" s="113">
        <v>254.46900969540184</v>
      </c>
      <c r="J35" s="113">
        <v>286.66226477116942</v>
      </c>
      <c r="K35" s="113">
        <v>265</v>
      </c>
      <c r="L35" s="113">
        <v>265</v>
      </c>
      <c r="M35" s="113">
        <v>275</v>
      </c>
      <c r="N35" s="113">
        <v>275</v>
      </c>
      <c r="O35" s="113">
        <v>299.52197261638429</v>
      </c>
      <c r="P35" s="113">
        <v>326.61068398789723</v>
      </c>
      <c r="Q35" s="113">
        <v>378.864633358606</v>
      </c>
      <c r="R35" s="113">
        <v>418.06850827837371</v>
      </c>
      <c r="S35" s="113">
        <v>551.75557931461549</v>
      </c>
      <c r="T35" s="113">
        <v>604.84819738546298</v>
      </c>
    </row>
    <row r="36" spans="1:20" s="35" customFormat="1" ht="12" customHeight="1" x14ac:dyDescent="0.2">
      <c r="A36" s="63"/>
      <c r="B36" s="111" t="s">
        <v>105</v>
      </c>
      <c r="C36" s="113">
        <v>235.3423429036412</v>
      </c>
      <c r="D36" s="113">
        <v>269.6503269686425</v>
      </c>
      <c r="E36" s="113">
        <v>327.06202294670379</v>
      </c>
      <c r="F36" s="113">
        <v>346.52156179905705</v>
      </c>
      <c r="G36" s="113">
        <v>222.06308185061962</v>
      </c>
      <c r="H36" s="113">
        <v>256.56403748087257</v>
      </c>
      <c r="I36" s="113">
        <v>259.35635178691342</v>
      </c>
      <c r="J36" s="113">
        <v>291.45679400350963</v>
      </c>
      <c r="K36" s="113">
        <v>260</v>
      </c>
      <c r="L36" s="113">
        <v>260</v>
      </c>
      <c r="M36" s="113">
        <v>270</v>
      </c>
      <c r="N36" s="113">
        <v>270</v>
      </c>
      <c r="O36" s="113">
        <v>293.5094228292802</v>
      </c>
      <c r="P36" s="113">
        <v>321.76970283897043</v>
      </c>
      <c r="Q36" s="113">
        <v>382.03477155731792</v>
      </c>
      <c r="R36" s="113">
        <v>421.8834971086963</v>
      </c>
      <c r="S36" s="113">
        <v>558.26793689858664</v>
      </c>
      <c r="T36" s="113">
        <v>612.44922924450282</v>
      </c>
    </row>
    <row r="37" spans="1:20" s="35" customFormat="1" ht="12" customHeight="1" x14ac:dyDescent="0.2">
      <c r="A37" s="63"/>
      <c r="B37" s="111" t="s">
        <v>106</v>
      </c>
      <c r="C37" s="113">
        <v>233.61054690318932</v>
      </c>
      <c r="D37" s="113">
        <v>263.87548029580876</v>
      </c>
      <c r="E37" s="113">
        <v>328.30095547562581</v>
      </c>
      <c r="F37" s="113">
        <v>344.71171327009569</v>
      </c>
      <c r="G37" s="113">
        <v>227.99064646788301</v>
      </c>
      <c r="H37" s="113">
        <v>256.7826118240888</v>
      </c>
      <c r="I37" s="113">
        <v>258.52826629910169</v>
      </c>
      <c r="J37" s="113">
        <v>286.98893906575682</v>
      </c>
      <c r="K37" s="113">
        <v>260</v>
      </c>
      <c r="L37" s="113">
        <v>260</v>
      </c>
      <c r="M37" s="113">
        <v>270</v>
      </c>
      <c r="N37" s="113">
        <v>270</v>
      </c>
      <c r="O37" s="113">
        <v>295.39938479248832</v>
      </c>
      <c r="P37" s="113">
        <v>324.63081520838529</v>
      </c>
      <c r="Q37" s="113">
        <v>387.56928946985784</v>
      </c>
      <c r="R37" s="113">
        <v>423.53966535980334</v>
      </c>
      <c r="S37" s="113">
        <v>567.44564700619969</v>
      </c>
      <c r="T37" s="113">
        <v>616.49649699570023</v>
      </c>
    </row>
    <row r="38" spans="1:20" s="35" customFormat="1" ht="12" customHeight="1" x14ac:dyDescent="0.2">
      <c r="A38" s="63"/>
      <c r="B38" s="111" t="s">
        <v>107</v>
      </c>
      <c r="C38" s="113">
        <v>231.60272334398118</v>
      </c>
      <c r="D38" s="113">
        <v>263.57739298458904</v>
      </c>
      <c r="E38" s="113">
        <v>315.91314527095335</v>
      </c>
      <c r="F38" s="113">
        <v>342.75484631444937</v>
      </c>
      <c r="G38" s="113">
        <v>233.44451482375734</v>
      </c>
      <c r="H38" s="113">
        <v>259.1834891157381</v>
      </c>
      <c r="I38" s="113">
        <v>255.15180177143222</v>
      </c>
      <c r="J38" s="113">
        <v>287.49644164468504</v>
      </c>
      <c r="K38" s="113">
        <v>260</v>
      </c>
      <c r="L38" s="113">
        <v>260</v>
      </c>
      <c r="M38" s="113">
        <v>270</v>
      </c>
      <c r="N38" s="113">
        <v>270</v>
      </c>
      <c r="O38" s="113">
        <v>305.66933169701662</v>
      </c>
      <c r="P38" s="113">
        <v>335.32067594400985</v>
      </c>
      <c r="Q38" s="113">
        <v>377.77551396622022</v>
      </c>
      <c r="R38" s="113">
        <v>419.38572460034692</v>
      </c>
      <c r="S38" s="113">
        <v>561.2928013830641</v>
      </c>
      <c r="T38" s="113">
        <v>618.77194870396488</v>
      </c>
    </row>
    <row r="39" spans="1:20" s="35" customFormat="1" ht="12" customHeight="1" x14ac:dyDescent="0.2">
      <c r="A39" s="63"/>
      <c r="B39" s="111" t="s">
        <v>108</v>
      </c>
      <c r="C39" s="113">
        <v>217.05357429639901</v>
      </c>
      <c r="D39" s="113">
        <v>252.62866666530621</v>
      </c>
      <c r="E39" s="113">
        <v>314.73169546642748</v>
      </c>
      <c r="F39" s="113">
        <v>328.80528004293382</v>
      </c>
      <c r="G39" s="113">
        <v>229.94365413534001</v>
      </c>
      <c r="H39" s="113">
        <v>257.80763979503007</v>
      </c>
      <c r="I39" s="113">
        <v>250.73303474292553</v>
      </c>
      <c r="J39" s="113">
        <v>276.50279337879283</v>
      </c>
      <c r="K39" s="113">
        <v>260</v>
      </c>
      <c r="L39" s="113">
        <v>260</v>
      </c>
      <c r="M39" s="113">
        <v>270</v>
      </c>
      <c r="N39" s="113">
        <v>270</v>
      </c>
      <c r="O39" s="113">
        <v>301.63286134140861</v>
      </c>
      <c r="P39" s="113">
        <v>329.43994213372832</v>
      </c>
      <c r="Q39" s="113">
        <v>377.71565002257807</v>
      </c>
      <c r="R39" s="113">
        <v>412.00915167953031</v>
      </c>
      <c r="S39" s="113">
        <v>564.40566505459719</v>
      </c>
      <c r="T39" s="113">
        <v>612.04746000980037</v>
      </c>
    </row>
    <row r="40" spans="1:20" s="35" customFormat="1" ht="12" customHeight="1" x14ac:dyDescent="0.2">
      <c r="A40" s="63"/>
      <c r="B40" s="63"/>
      <c r="C40" s="63"/>
      <c r="D40" s="75"/>
      <c r="E40" s="75"/>
      <c r="F40" s="76"/>
      <c r="G40" s="75"/>
      <c r="H40" s="75"/>
      <c r="I40" s="76"/>
      <c r="J40" s="75"/>
      <c r="K40" s="75"/>
      <c r="L40" s="75"/>
      <c r="M40" s="75"/>
      <c r="N40" s="75"/>
      <c r="O40" s="75"/>
      <c r="P40" s="77"/>
    </row>
    <row r="41" spans="1:20" s="35" customFormat="1" ht="12" customHeight="1" x14ac:dyDescent="0.2">
      <c r="A41" s="63"/>
      <c r="B41" s="63"/>
      <c r="C41" s="63"/>
      <c r="D41" s="75"/>
      <c r="E41" s="75"/>
      <c r="F41" s="76"/>
      <c r="G41" s="75"/>
      <c r="H41" s="75"/>
      <c r="I41" s="76"/>
      <c r="J41" s="75"/>
      <c r="K41" s="75"/>
      <c r="L41" s="75"/>
      <c r="M41" s="75"/>
      <c r="N41" s="75"/>
      <c r="O41" s="75"/>
      <c r="P41" s="77"/>
    </row>
    <row r="42" spans="1:20" s="35" customFormat="1" ht="12" customHeight="1" x14ac:dyDescent="0.2">
      <c r="A42" s="63"/>
      <c r="B42" s="63"/>
      <c r="C42" s="63"/>
      <c r="D42" s="75"/>
      <c r="E42" s="75"/>
      <c r="F42" s="76"/>
      <c r="G42" s="75"/>
      <c r="H42" s="75"/>
      <c r="I42" s="76"/>
      <c r="J42" s="75"/>
      <c r="K42" s="75"/>
      <c r="L42" s="75"/>
      <c r="M42" s="75"/>
      <c r="N42" s="75"/>
      <c r="O42" s="75"/>
      <c r="P42" s="77"/>
    </row>
    <row r="43" spans="1:20" s="36" customFormat="1" ht="12.75" customHeight="1" x14ac:dyDescent="0.2">
      <c r="A43" s="63"/>
      <c r="B43" s="82" t="str">
        <f>Introduction!B63</f>
        <v>Data compiled May 2025.</v>
      </c>
      <c r="C43" s="81"/>
      <c r="D43" s="75"/>
      <c r="E43" s="75"/>
      <c r="F43" s="76"/>
      <c r="G43" s="75"/>
      <c r="H43" s="75"/>
      <c r="I43" s="76"/>
      <c r="J43" s="75"/>
      <c r="K43" s="75"/>
      <c r="L43" s="75"/>
      <c r="M43" s="75"/>
      <c r="N43" s="75"/>
      <c r="O43" s="75"/>
      <c r="P43" s="79"/>
    </row>
    <row r="44" spans="1:20" s="36" customFormat="1" ht="12" customHeight="1" x14ac:dyDescent="0.2">
      <c r="A44" s="63"/>
      <c r="B44" s="82" t="s">
        <v>49</v>
      </c>
      <c r="C44" s="81"/>
      <c r="D44" s="75"/>
      <c r="E44" s="75"/>
      <c r="F44" s="76"/>
      <c r="G44" s="75"/>
      <c r="H44" s="75"/>
      <c r="I44" s="76"/>
      <c r="J44" s="75"/>
      <c r="K44" s="75"/>
      <c r="L44" s="75"/>
      <c r="M44" s="75"/>
      <c r="N44" s="75"/>
      <c r="O44" s="75"/>
      <c r="P44" s="79"/>
    </row>
    <row r="45" spans="1:20" s="36" customFormat="1" ht="12" customHeight="1" x14ac:dyDescent="0.25">
      <c r="B45" s="82" t="str">
        <f>Introduction!B64</f>
        <v>Source: S&amp;P Global Commodity Insights.</v>
      </c>
      <c r="C45" s="55"/>
      <c r="D45" s="56"/>
      <c r="E45" s="56"/>
      <c r="F45" s="57"/>
      <c r="G45" s="56"/>
      <c r="H45" s="56"/>
      <c r="I45" s="57"/>
      <c r="J45" s="56"/>
      <c r="K45" s="56"/>
      <c r="L45" s="56"/>
      <c r="M45" s="56"/>
      <c r="N45" s="56"/>
      <c r="O45" s="56"/>
      <c r="P45" s="58"/>
    </row>
    <row r="46" spans="1:20" s="35" customFormat="1" ht="12" customHeight="1" x14ac:dyDescent="0.2">
      <c r="A46" s="34"/>
      <c r="B46" s="82" t="str">
        <f>Introduction!B65</f>
        <v>© 2025 S&amp;P Global.</v>
      </c>
      <c r="C46" s="38"/>
      <c r="D46" s="39"/>
      <c r="E46" s="39"/>
      <c r="F46" s="39"/>
      <c r="G46" s="39"/>
      <c r="H46" s="39"/>
      <c r="I46" s="39"/>
      <c r="J46" s="39"/>
      <c r="K46" s="39"/>
      <c r="L46" s="39"/>
      <c r="M46" s="39"/>
      <c r="N46" s="39"/>
      <c r="O46" s="39"/>
      <c r="P46" s="40"/>
    </row>
    <row r="47" spans="1:20" ht="12" customHeight="1" x14ac:dyDescent="0.2">
      <c r="B47" s="53"/>
    </row>
    <row r="48" spans="1:20" ht="12" customHeight="1" x14ac:dyDescent="0.2">
      <c r="B48" s="53"/>
    </row>
  </sheetData>
  <mergeCells count="18">
    <mergeCell ref="K7:L7"/>
    <mergeCell ref="K6:L6"/>
    <mergeCell ref="M6:N6"/>
    <mergeCell ref="O6:P6"/>
    <mergeCell ref="C6:D6"/>
    <mergeCell ref="E6:F6"/>
    <mergeCell ref="G6:H6"/>
    <mergeCell ref="I6:J6"/>
    <mergeCell ref="C7:D7"/>
    <mergeCell ref="E7:F7"/>
    <mergeCell ref="G7:H7"/>
    <mergeCell ref="I7:J7"/>
    <mergeCell ref="Q6:R6"/>
    <mergeCell ref="S6:T6"/>
    <mergeCell ref="M7:N7"/>
    <mergeCell ref="O7:P7"/>
    <mergeCell ref="Q7:R7"/>
    <mergeCell ref="S7:T7"/>
  </mergeCells>
  <phoneticPr fontId="35" type="noConversion"/>
  <conditionalFormatting sqref="C43:E45 G43:H45 J43:N45">
    <cfRule type="cellIs" dxfId="8" priority="2" operator="lessThan">
      <formula>0</formula>
    </cfRule>
  </conditionalFormatting>
  <hyperlinks>
    <hyperlink ref="B4" location="Index!A1" display="Index" xr:uid="{825FAFF8-6886-4A14-BA76-9114B511867E}"/>
  </hyperlinks>
  <pageMargins left="0.75" right="0.75" top="1" bottom="1" header="0.5" footer="0.5"/>
  <pageSetup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1F99D-4DD3-488B-85A6-BA91C23EDBA8}">
  <dimension ref="A1:BP53"/>
  <sheetViews>
    <sheetView showGridLines="0" zoomScale="80" zoomScaleNormal="80" workbookViewId="0">
      <pane xSplit="4" ySplit="7" topLeftCell="E8" activePane="bottomRight" state="frozen"/>
      <selection activeCell="B46" sqref="B46"/>
      <selection pane="topRight" activeCell="B46" sqref="B46"/>
      <selection pane="bottomLeft" activeCell="B46" sqref="B46"/>
      <selection pane="bottomRight" activeCell="E9" sqref="E9:BP38"/>
    </sheetView>
  </sheetViews>
  <sheetFormatPr defaultColWidth="18.77734375" defaultRowHeight="10" x14ac:dyDescent="0.2"/>
  <cols>
    <col min="1" max="1" width="4.6640625" style="264" customWidth="1"/>
    <col min="2" max="2" width="11.33203125" style="264" customWidth="1"/>
    <col min="3" max="3" width="22" style="264" bestFit="1" customWidth="1"/>
    <col min="4" max="4" width="11.44140625" style="264" bestFit="1" customWidth="1"/>
    <col min="5" max="67" width="8.44140625" style="289" bestFit="1" customWidth="1"/>
    <col min="68" max="68" width="8.44140625" style="264" bestFit="1" customWidth="1"/>
    <col min="69" max="16384" width="18.77734375" style="264"/>
  </cols>
  <sheetData>
    <row r="1" spans="1:68" s="235" customFormat="1" ht="20.149999999999999" customHeight="1" x14ac:dyDescent="0.2">
      <c r="B1" s="236"/>
      <c r="C1" s="236"/>
      <c r="D1" s="236"/>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c r="AL1" s="279"/>
      <c r="AM1" s="279"/>
      <c r="AN1" s="279"/>
      <c r="AO1" s="279"/>
      <c r="AP1" s="279"/>
      <c r="AQ1" s="279"/>
      <c r="AR1" s="279"/>
      <c r="AS1" s="279"/>
      <c r="AT1" s="279"/>
      <c r="AU1" s="279"/>
      <c r="AV1" s="279"/>
      <c r="AW1" s="279"/>
      <c r="AX1" s="279"/>
      <c r="AY1" s="280"/>
      <c r="AZ1" s="280"/>
      <c r="BA1" s="280"/>
      <c r="BB1" s="280"/>
      <c r="BC1" s="280"/>
      <c r="BD1" s="280"/>
      <c r="BE1" s="280"/>
      <c r="BF1" s="280"/>
      <c r="BG1" s="280"/>
      <c r="BH1" s="280"/>
      <c r="BI1" s="280"/>
      <c r="BJ1" s="280"/>
      <c r="BK1" s="280"/>
      <c r="BL1" s="280"/>
      <c r="BM1" s="280"/>
      <c r="BN1" s="280"/>
      <c r="BO1" s="280"/>
    </row>
    <row r="2" spans="1:68" s="235" customFormat="1" ht="0.65" customHeight="1" x14ac:dyDescent="0.2">
      <c r="B2" s="237"/>
      <c r="C2" s="237"/>
      <c r="D2" s="238"/>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c r="AP2" s="281"/>
      <c r="AQ2" s="281"/>
      <c r="AR2" s="281"/>
      <c r="AS2" s="281"/>
      <c r="AT2" s="281"/>
      <c r="AU2" s="281"/>
      <c r="AV2" s="281"/>
      <c r="AW2" s="281"/>
      <c r="AX2" s="281"/>
      <c r="AY2" s="280"/>
      <c r="AZ2" s="280"/>
      <c r="BA2" s="280"/>
      <c r="BB2" s="280"/>
      <c r="BC2" s="280"/>
      <c r="BD2" s="280"/>
      <c r="BE2" s="280"/>
      <c r="BF2" s="280"/>
      <c r="BG2" s="280"/>
      <c r="BH2" s="280"/>
      <c r="BI2" s="280"/>
      <c r="BJ2" s="280"/>
      <c r="BK2" s="280"/>
      <c r="BL2" s="280"/>
      <c r="BM2" s="280"/>
      <c r="BN2" s="280"/>
      <c r="BO2" s="280"/>
    </row>
    <row r="3" spans="1:68" s="235" customFormat="1" ht="30" customHeight="1" x14ac:dyDescent="0.2">
      <c r="B3" s="240" t="s">
        <v>118</v>
      </c>
      <c r="C3" s="240"/>
      <c r="D3" s="24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0"/>
      <c r="AZ3" s="280"/>
      <c r="BA3" s="280"/>
      <c r="BB3" s="280"/>
      <c r="BC3" s="280"/>
      <c r="BD3" s="280"/>
      <c r="BE3" s="280"/>
      <c r="BF3" s="280"/>
      <c r="BG3" s="280"/>
      <c r="BH3" s="280"/>
      <c r="BI3" s="280"/>
      <c r="BJ3" s="280"/>
      <c r="BK3" s="280"/>
      <c r="BL3" s="280"/>
      <c r="BM3" s="280"/>
      <c r="BN3" s="280"/>
      <c r="BO3" s="280"/>
    </row>
    <row r="4" spans="1:68" s="235" customFormat="1" ht="12" customHeight="1" x14ac:dyDescent="0.25">
      <c r="B4" s="242" t="s">
        <v>2</v>
      </c>
      <c r="C4" s="242"/>
      <c r="D4" s="243"/>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row>
    <row r="5" spans="1:68" s="248" customFormat="1" ht="12" customHeight="1" x14ac:dyDescent="0.2">
      <c r="A5" s="245"/>
      <c r="B5" s="246"/>
      <c r="C5" s="246"/>
      <c r="D5" s="247"/>
      <c r="E5" s="283"/>
      <c r="F5" s="283"/>
      <c r="G5" s="283"/>
      <c r="H5" s="283"/>
      <c r="I5" s="283"/>
      <c r="J5" s="283"/>
      <c r="K5" s="283"/>
      <c r="L5" s="283"/>
      <c r="M5" s="283"/>
      <c r="N5" s="283"/>
      <c r="O5" s="283"/>
      <c r="P5" s="283"/>
      <c r="Q5" s="283"/>
      <c r="R5" s="283"/>
      <c r="S5" s="283"/>
      <c r="T5" s="283"/>
      <c r="U5" s="283"/>
      <c r="V5" s="283"/>
      <c r="W5" s="283"/>
      <c r="X5" s="283"/>
      <c r="Y5" s="283"/>
      <c r="Z5" s="283"/>
      <c r="AA5" s="283"/>
      <c r="AB5" s="283"/>
      <c r="AC5" s="283"/>
      <c r="AD5" s="283"/>
      <c r="AE5" s="283"/>
      <c r="AF5" s="283"/>
      <c r="AG5" s="283"/>
      <c r="AH5" s="283"/>
      <c r="AI5" s="283"/>
      <c r="AJ5" s="283"/>
      <c r="AK5" s="283"/>
      <c r="AL5" s="283"/>
      <c r="AM5" s="283"/>
      <c r="AN5" s="283"/>
      <c r="AO5" s="283"/>
      <c r="AP5" s="283"/>
      <c r="AQ5" s="283"/>
      <c r="AR5" s="283"/>
      <c r="AS5" s="283"/>
      <c r="AT5" s="283"/>
      <c r="AU5" s="283"/>
      <c r="AV5" s="283"/>
      <c r="AW5" s="283"/>
      <c r="AX5" s="283"/>
      <c r="AY5" s="283"/>
      <c r="AZ5" s="283"/>
      <c r="BA5" s="283"/>
      <c r="BB5" s="283"/>
      <c r="BC5" s="283"/>
      <c r="BD5" s="283"/>
      <c r="BE5" s="283"/>
      <c r="BF5" s="283"/>
      <c r="BG5" s="283"/>
      <c r="BH5" s="283"/>
      <c r="BI5" s="283"/>
      <c r="BJ5" s="283"/>
      <c r="BK5" s="283"/>
      <c r="BL5" s="283"/>
      <c r="BM5" s="283"/>
      <c r="BN5" s="283"/>
      <c r="BO5" s="283"/>
    </row>
    <row r="6" spans="1:68" s="255" customFormat="1" ht="12" customHeight="1" x14ac:dyDescent="0.25">
      <c r="A6" s="249"/>
      <c r="B6" s="250"/>
      <c r="C6" s="250"/>
      <c r="D6" s="251" t="s">
        <v>14</v>
      </c>
      <c r="E6" s="277" t="s">
        <v>119</v>
      </c>
      <c r="F6" s="277" t="s">
        <v>120</v>
      </c>
      <c r="G6" s="277" t="s">
        <v>121</v>
      </c>
      <c r="H6" s="277" t="s">
        <v>122</v>
      </c>
      <c r="I6" s="277" t="s">
        <v>123</v>
      </c>
      <c r="J6" s="277" t="s">
        <v>124</v>
      </c>
      <c r="K6" s="277" t="s">
        <v>125</v>
      </c>
      <c r="L6" s="277" t="s">
        <v>126</v>
      </c>
      <c r="M6" s="277" t="s">
        <v>127</v>
      </c>
      <c r="N6" s="277" t="s">
        <v>128</v>
      </c>
      <c r="O6" s="277" t="s">
        <v>129</v>
      </c>
      <c r="P6" s="277" t="s">
        <v>130</v>
      </c>
      <c r="Q6" s="277" t="s">
        <v>131</v>
      </c>
      <c r="R6" s="277" t="s">
        <v>132</v>
      </c>
      <c r="S6" s="277" t="s">
        <v>133</v>
      </c>
      <c r="T6" s="277" t="s">
        <v>134</v>
      </c>
      <c r="U6" s="277" t="s">
        <v>135</v>
      </c>
      <c r="V6" s="277" t="s">
        <v>136</v>
      </c>
      <c r="W6" s="277" t="s">
        <v>137</v>
      </c>
      <c r="X6" s="277" t="s">
        <v>138</v>
      </c>
      <c r="Y6" s="277" t="s">
        <v>139</v>
      </c>
      <c r="Z6" s="277" t="s">
        <v>140</v>
      </c>
      <c r="AA6" s="277" t="s">
        <v>141</v>
      </c>
      <c r="AB6" s="277" t="s">
        <v>142</v>
      </c>
      <c r="AC6" s="277" t="s">
        <v>143</v>
      </c>
      <c r="AD6" s="277" t="s">
        <v>144</v>
      </c>
      <c r="AE6" s="277" t="s">
        <v>145</v>
      </c>
      <c r="AF6" s="277" t="s">
        <v>146</v>
      </c>
      <c r="AG6" s="277" t="s">
        <v>147</v>
      </c>
      <c r="AH6" s="277" t="s">
        <v>148</v>
      </c>
      <c r="AI6" s="277" t="s">
        <v>149</v>
      </c>
      <c r="AJ6" s="277" t="s">
        <v>150</v>
      </c>
      <c r="AK6" s="277" t="s">
        <v>151</v>
      </c>
      <c r="AL6" s="277" t="s">
        <v>152</v>
      </c>
      <c r="AM6" s="277" t="s">
        <v>153</v>
      </c>
      <c r="AN6" s="277" t="s">
        <v>154</v>
      </c>
      <c r="AO6" s="277" t="s">
        <v>155</v>
      </c>
      <c r="AP6" s="277" t="s">
        <v>156</v>
      </c>
      <c r="AQ6" s="277" t="s">
        <v>157</v>
      </c>
      <c r="AR6" s="277" t="s">
        <v>158</v>
      </c>
      <c r="AS6" s="277" t="s">
        <v>159</v>
      </c>
      <c r="AT6" s="277" t="s">
        <v>160</v>
      </c>
      <c r="AU6" s="277" t="s">
        <v>161</v>
      </c>
      <c r="AV6" s="277" t="s">
        <v>162</v>
      </c>
      <c r="AW6" s="277" t="s">
        <v>163</v>
      </c>
      <c r="AX6" s="277" t="s">
        <v>164</v>
      </c>
      <c r="AY6" s="277" t="s">
        <v>165</v>
      </c>
      <c r="AZ6" s="277" t="s">
        <v>166</v>
      </c>
      <c r="BA6" s="284" t="s">
        <v>167</v>
      </c>
      <c r="BB6" s="285" t="s">
        <v>168</v>
      </c>
      <c r="BC6" s="284" t="s">
        <v>169</v>
      </c>
      <c r="BD6" s="284" t="s">
        <v>170</v>
      </c>
      <c r="BE6" s="284" t="s">
        <v>171</v>
      </c>
      <c r="BF6" s="285" t="s">
        <v>172</v>
      </c>
      <c r="BG6" s="284" t="s">
        <v>173</v>
      </c>
      <c r="BH6" s="284" t="s">
        <v>174</v>
      </c>
      <c r="BI6" s="284" t="s">
        <v>175</v>
      </c>
      <c r="BJ6" s="284" t="s">
        <v>176</v>
      </c>
      <c r="BK6" s="284" t="s">
        <v>177</v>
      </c>
      <c r="BL6" s="285" t="s">
        <v>178</v>
      </c>
      <c r="BM6" s="285" t="s">
        <v>179</v>
      </c>
      <c r="BN6" s="284" t="s">
        <v>180</v>
      </c>
      <c r="BO6" s="284" t="s">
        <v>181</v>
      </c>
      <c r="BP6" s="284" t="s">
        <v>272</v>
      </c>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t="s">
        <v>62</v>
      </c>
    </row>
    <row r="8" spans="1:68" s="261" customFormat="1" ht="15" customHeight="1" x14ac:dyDescent="0.25">
      <c r="A8" s="249"/>
      <c r="B8" s="257" t="s">
        <v>182</v>
      </c>
      <c r="C8" s="257" t="s">
        <v>183</v>
      </c>
      <c r="D8" s="257" t="s">
        <v>184</v>
      </c>
      <c r="E8" s="286"/>
      <c r="F8" s="286"/>
      <c r="G8" s="286"/>
      <c r="H8" s="286"/>
      <c r="I8" s="286"/>
      <c r="J8" s="286"/>
      <c r="K8" s="286"/>
      <c r="L8" s="286"/>
      <c r="M8" s="286"/>
      <c r="N8" s="286"/>
      <c r="O8" s="286"/>
      <c r="P8" s="286"/>
      <c r="Q8" s="286"/>
      <c r="R8" s="286"/>
      <c r="S8" s="286"/>
      <c r="T8" s="286"/>
      <c r="U8" s="286"/>
      <c r="V8" s="286"/>
      <c r="W8" s="286"/>
      <c r="X8" s="286"/>
      <c r="Y8" s="286"/>
      <c r="Z8" s="286"/>
      <c r="AA8" s="286"/>
      <c r="AB8" s="286"/>
      <c r="AC8" s="286"/>
      <c r="AD8" s="286"/>
      <c r="AE8" s="286"/>
      <c r="AF8" s="286"/>
      <c r="AG8" s="286"/>
      <c r="AH8" s="286"/>
      <c r="AI8" s="286"/>
      <c r="AJ8" s="286"/>
      <c r="AK8" s="286"/>
      <c r="AL8" s="286"/>
      <c r="AM8" s="286"/>
      <c r="AN8" s="286"/>
      <c r="AO8" s="286"/>
      <c r="AP8" s="286"/>
      <c r="AQ8" s="286"/>
      <c r="AR8" s="286"/>
      <c r="AS8" s="286"/>
      <c r="AT8" s="286"/>
      <c r="AU8" s="286"/>
      <c r="AV8" s="286"/>
      <c r="AW8" s="286"/>
      <c r="AX8" s="286"/>
      <c r="AY8" s="286"/>
      <c r="AZ8" s="286"/>
      <c r="BA8" s="287"/>
      <c r="BB8" s="288"/>
      <c r="BC8" s="287"/>
      <c r="BD8" s="287"/>
      <c r="BE8" s="287"/>
      <c r="BF8" s="288"/>
      <c r="BG8" s="287"/>
      <c r="BH8" s="287"/>
      <c r="BI8" s="287"/>
      <c r="BJ8" s="287"/>
      <c r="BK8" s="287"/>
      <c r="BL8" s="288"/>
      <c r="BM8" s="288"/>
      <c r="BN8" s="287"/>
      <c r="BO8" s="287"/>
      <c r="BP8" s="287"/>
    </row>
    <row r="9" spans="1:68" s="255" customFormat="1" ht="12" customHeight="1" x14ac:dyDescent="0.25">
      <c r="A9" s="249"/>
      <c r="B9" s="262" t="s">
        <v>185</v>
      </c>
      <c r="C9" s="262" t="s">
        <v>186</v>
      </c>
      <c r="D9" s="262" t="s">
        <v>187</v>
      </c>
      <c r="E9" s="293">
        <v>176.06299999999999</v>
      </c>
      <c r="F9" s="293">
        <v>70.305000000000007</v>
      </c>
      <c r="G9" s="293">
        <v>98.674000000000007</v>
      </c>
      <c r="H9" s="293">
        <v>91.924000000000007</v>
      </c>
      <c r="I9" s="293">
        <v>120.509</v>
      </c>
      <c r="J9" s="293">
        <v>70.304000000000002</v>
      </c>
      <c r="K9" s="293">
        <v>81.676000000000002</v>
      </c>
      <c r="L9" s="293">
        <v>87.588999999999999</v>
      </c>
      <c r="M9" s="293">
        <v>112.93600000000001</v>
      </c>
      <c r="N9" s="293">
        <v>137.86500000000001</v>
      </c>
      <c r="O9" s="293">
        <v>92.165999999999997</v>
      </c>
      <c r="P9" s="293">
        <v>99.531999999999996</v>
      </c>
      <c r="Q9" s="293">
        <v>67.143000000000001</v>
      </c>
      <c r="R9" s="293">
        <v>72.951999999999998</v>
      </c>
      <c r="S9" s="293">
        <v>153.55500000000001</v>
      </c>
      <c r="T9" s="293">
        <v>131.149</v>
      </c>
      <c r="U9" s="293">
        <v>113.39100000000001</v>
      </c>
      <c r="V9" s="293">
        <v>76.83</v>
      </c>
      <c r="W9" s="293">
        <v>209.18799999999999</v>
      </c>
      <c r="X9" s="293">
        <v>94.57</v>
      </c>
      <c r="Y9" s="293">
        <v>81.671999999999997</v>
      </c>
      <c r="Z9" s="293">
        <v>142.71899999999999</v>
      </c>
      <c r="AA9" s="293">
        <v>141.08099999999999</v>
      </c>
      <c r="AB9" s="293">
        <v>69.906999999999996</v>
      </c>
      <c r="AC9" s="293">
        <v>70.870999999999995</v>
      </c>
      <c r="AD9" s="293">
        <v>53.054000000000002</v>
      </c>
      <c r="AE9" s="293">
        <v>227.40199999999999</v>
      </c>
      <c r="AF9" s="293">
        <v>64.930000000000007</v>
      </c>
      <c r="AG9" s="293">
        <v>93.138999999999996</v>
      </c>
      <c r="AH9" s="293">
        <v>106.206</v>
      </c>
      <c r="AI9" s="293">
        <v>43.259</v>
      </c>
      <c r="AJ9" s="293">
        <v>89.349000000000004</v>
      </c>
      <c r="AK9" s="293">
        <v>105.39100000000001</v>
      </c>
      <c r="AL9" s="293">
        <v>151.99199999999999</v>
      </c>
      <c r="AM9" s="293">
        <v>58.792000000000002</v>
      </c>
      <c r="AN9" s="293">
        <v>53.09</v>
      </c>
      <c r="AO9" s="293">
        <v>47.293999999999997</v>
      </c>
      <c r="AP9" s="293">
        <v>51.256999999999998</v>
      </c>
      <c r="AQ9" s="293">
        <v>105.773</v>
      </c>
      <c r="AR9" s="293">
        <v>113.78100000000001</v>
      </c>
      <c r="AS9" s="293">
        <v>32.204999999999998</v>
      </c>
      <c r="AT9" s="293">
        <v>46.67</v>
      </c>
      <c r="AU9" s="293">
        <v>112.977</v>
      </c>
      <c r="AV9" s="293">
        <v>60.872</v>
      </c>
      <c r="AW9" s="293">
        <v>71.549000000000007</v>
      </c>
      <c r="AX9" s="293">
        <v>89.638000000000005</v>
      </c>
      <c r="AY9" s="293">
        <v>110.18899999999999</v>
      </c>
      <c r="AZ9" s="293">
        <v>109.905</v>
      </c>
      <c r="BA9" s="293">
        <v>146.745</v>
      </c>
      <c r="BB9" s="293">
        <v>83.61</v>
      </c>
      <c r="BC9" s="293">
        <v>78.87</v>
      </c>
      <c r="BD9" s="293">
        <v>169.613</v>
      </c>
      <c r="BE9" s="293">
        <v>70.975999999999999</v>
      </c>
      <c r="BF9" s="293">
        <v>93.114999999999995</v>
      </c>
      <c r="BG9" s="293">
        <v>127.48</v>
      </c>
      <c r="BH9" s="293">
        <v>79.599000000000004</v>
      </c>
      <c r="BI9" s="293">
        <v>144.977</v>
      </c>
      <c r="BJ9" s="293">
        <v>161.00200000000001</v>
      </c>
      <c r="BK9" s="293">
        <v>73.599000000000004</v>
      </c>
      <c r="BL9" s="293">
        <v>69.724999999999994</v>
      </c>
      <c r="BM9" s="293">
        <v>84.742999999999995</v>
      </c>
      <c r="BN9" s="293">
        <v>87.933999999999997</v>
      </c>
      <c r="BO9" s="293">
        <v>139.327</v>
      </c>
      <c r="BP9" s="293">
        <v>0</v>
      </c>
    </row>
    <row r="10" spans="1:68" s="255" customFormat="1" ht="12" customHeight="1" x14ac:dyDescent="0.25">
      <c r="A10" s="249"/>
      <c r="B10" s="262" t="s">
        <v>185</v>
      </c>
      <c r="C10" s="262" t="s">
        <v>186</v>
      </c>
      <c r="D10" s="262" t="s">
        <v>188</v>
      </c>
      <c r="E10" s="293">
        <v>33.790999999999997</v>
      </c>
      <c r="F10" s="293">
        <v>38.292999999999999</v>
      </c>
      <c r="G10" s="293">
        <v>75.914000000000001</v>
      </c>
      <c r="H10" s="293">
        <v>80.016999999999996</v>
      </c>
      <c r="I10" s="293">
        <v>53.633000000000003</v>
      </c>
      <c r="J10" s="293">
        <v>44.893000000000001</v>
      </c>
      <c r="K10" s="293">
        <v>48.673000000000002</v>
      </c>
      <c r="L10" s="293">
        <v>48.706000000000003</v>
      </c>
      <c r="M10" s="293">
        <v>46.25</v>
      </c>
      <c r="N10" s="293">
        <v>53.978000000000002</v>
      </c>
      <c r="O10" s="293">
        <v>61.674999999999997</v>
      </c>
      <c r="P10" s="293">
        <v>36.46</v>
      </c>
      <c r="Q10" s="293">
        <v>38.015000000000001</v>
      </c>
      <c r="R10" s="293">
        <v>76.658000000000001</v>
      </c>
      <c r="S10" s="293">
        <v>113.315</v>
      </c>
      <c r="T10" s="293">
        <v>60.634999999999998</v>
      </c>
      <c r="U10" s="293">
        <v>40.499000000000002</v>
      </c>
      <c r="V10" s="293">
        <v>71.887</v>
      </c>
      <c r="W10" s="293">
        <v>59.082000000000001</v>
      </c>
      <c r="X10" s="293">
        <v>36.207999999999998</v>
      </c>
      <c r="Y10" s="293">
        <v>41.406999999999996</v>
      </c>
      <c r="Z10" s="293">
        <v>45.625999999999998</v>
      </c>
      <c r="AA10" s="293">
        <v>47.707000000000001</v>
      </c>
      <c r="AB10" s="293">
        <v>44.447000000000003</v>
      </c>
      <c r="AC10" s="293">
        <v>40.686</v>
      </c>
      <c r="AD10" s="293">
        <v>42.527000000000001</v>
      </c>
      <c r="AE10" s="293">
        <v>52.834000000000003</v>
      </c>
      <c r="AF10" s="293">
        <v>49.345999999999997</v>
      </c>
      <c r="AG10" s="293">
        <v>45.902000000000001</v>
      </c>
      <c r="AH10" s="293">
        <v>46.640999999999998</v>
      </c>
      <c r="AI10" s="293">
        <v>24.452000000000002</v>
      </c>
      <c r="AJ10" s="293">
        <v>16.559000000000001</v>
      </c>
      <c r="AK10" s="293">
        <v>22.983000000000001</v>
      </c>
      <c r="AL10" s="293">
        <v>24.074000000000002</v>
      </c>
      <c r="AM10" s="293">
        <v>25.509</v>
      </c>
      <c r="AN10" s="293">
        <v>31.582999999999998</v>
      </c>
      <c r="AO10" s="293">
        <v>12.573</v>
      </c>
      <c r="AP10" s="293">
        <v>26.779</v>
      </c>
      <c r="AQ10" s="293">
        <v>42.488</v>
      </c>
      <c r="AR10" s="293">
        <v>43.073</v>
      </c>
      <c r="AS10" s="293">
        <v>12.77</v>
      </c>
      <c r="AT10" s="293">
        <v>36.229999999999997</v>
      </c>
      <c r="AU10" s="293">
        <v>9.0739999999999998</v>
      </c>
      <c r="AV10" s="293">
        <v>37.386000000000003</v>
      </c>
      <c r="AW10" s="293">
        <v>51.192</v>
      </c>
      <c r="AX10" s="293">
        <v>59.316000000000003</v>
      </c>
      <c r="AY10" s="293">
        <v>45.308</v>
      </c>
      <c r="AZ10" s="293">
        <v>34.762</v>
      </c>
      <c r="BA10" s="293">
        <v>47.104999999999997</v>
      </c>
      <c r="BB10" s="293">
        <v>49.472000000000001</v>
      </c>
      <c r="BC10" s="293">
        <v>58.283000000000001</v>
      </c>
      <c r="BD10" s="293">
        <v>32.939</v>
      </c>
      <c r="BE10" s="293">
        <v>50.921999999999997</v>
      </c>
      <c r="BF10" s="293">
        <v>41.795999999999999</v>
      </c>
      <c r="BG10" s="293">
        <v>57.332999999999998</v>
      </c>
      <c r="BH10" s="293">
        <v>33.026000000000003</v>
      </c>
      <c r="BI10" s="293">
        <v>58.155000000000001</v>
      </c>
      <c r="BJ10" s="293">
        <v>39.466000000000001</v>
      </c>
      <c r="BK10" s="293">
        <v>43.731000000000002</v>
      </c>
      <c r="BL10" s="293">
        <v>17.213999999999999</v>
      </c>
      <c r="BM10" s="293">
        <v>57.597000000000001</v>
      </c>
      <c r="BN10" s="293">
        <v>28.72</v>
      </c>
      <c r="BO10" s="293">
        <v>3.5270000000000001</v>
      </c>
      <c r="BP10" s="293">
        <v>0</v>
      </c>
    </row>
    <row r="11" spans="1:68" s="255" customFormat="1" ht="12" customHeight="1" x14ac:dyDescent="0.25">
      <c r="A11" s="249"/>
      <c r="B11" s="262" t="s">
        <v>185</v>
      </c>
      <c r="C11" s="262" t="s">
        <v>186</v>
      </c>
      <c r="D11" s="276" t="s">
        <v>189</v>
      </c>
      <c r="E11" s="293">
        <v>31.672999999999998</v>
      </c>
      <c r="F11" s="293">
        <v>66.021000000000001</v>
      </c>
      <c r="G11" s="293">
        <v>26.728999999999999</v>
      </c>
      <c r="H11" s="293">
        <v>47.475000000000001</v>
      </c>
      <c r="I11" s="293">
        <v>50.643999999999998</v>
      </c>
      <c r="J11" s="293">
        <v>41.442</v>
      </c>
      <c r="K11" s="293">
        <v>34.392000000000003</v>
      </c>
      <c r="L11" s="293">
        <v>27.678999999999998</v>
      </c>
      <c r="M11" s="293">
        <v>40.161999999999999</v>
      </c>
      <c r="N11" s="293">
        <v>19.972999999999999</v>
      </c>
      <c r="O11" s="293">
        <v>46.478999999999999</v>
      </c>
      <c r="P11" s="293">
        <v>36.354999999999997</v>
      </c>
      <c r="Q11" s="293">
        <v>62.238</v>
      </c>
      <c r="R11" s="293">
        <v>29.341999999999999</v>
      </c>
      <c r="S11" s="293">
        <v>74.971999999999994</v>
      </c>
      <c r="T11" s="293">
        <v>38.633000000000003</v>
      </c>
      <c r="U11" s="293">
        <v>54.38</v>
      </c>
      <c r="V11" s="293">
        <v>45.009</v>
      </c>
      <c r="W11" s="293">
        <v>61.051000000000002</v>
      </c>
      <c r="X11" s="293">
        <v>61.222999999999999</v>
      </c>
      <c r="Y11" s="293">
        <v>32.061</v>
      </c>
      <c r="Z11" s="293">
        <v>20.413</v>
      </c>
      <c r="AA11" s="293">
        <v>49.039000000000001</v>
      </c>
      <c r="AB11" s="293">
        <v>14.196999999999999</v>
      </c>
      <c r="AC11" s="293">
        <v>22.513999999999999</v>
      </c>
      <c r="AD11" s="293">
        <v>26.785</v>
      </c>
      <c r="AE11" s="293">
        <v>36.090000000000003</v>
      </c>
      <c r="AF11" s="293">
        <v>37.878</v>
      </c>
      <c r="AG11" s="293">
        <v>18.276</v>
      </c>
      <c r="AH11" s="293">
        <v>33.121000000000002</v>
      </c>
      <c r="AI11" s="293">
        <v>37.423000000000002</v>
      </c>
      <c r="AJ11" s="293">
        <v>25.209</v>
      </c>
      <c r="AK11" s="293">
        <v>31.934999999999999</v>
      </c>
      <c r="AL11" s="293">
        <v>25.370999999999999</v>
      </c>
      <c r="AM11" s="293">
        <v>32.805999999999997</v>
      </c>
      <c r="AN11" s="293">
        <v>27.591000000000001</v>
      </c>
      <c r="AO11" s="293">
        <v>19.692</v>
      </c>
      <c r="AP11" s="293">
        <v>14.866</v>
      </c>
      <c r="AQ11" s="293">
        <v>15.506</v>
      </c>
      <c r="AR11" s="293">
        <v>43.018000000000001</v>
      </c>
      <c r="AS11" s="293">
        <v>28.225000000000001</v>
      </c>
      <c r="AT11" s="293">
        <v>44.795999999999999</v>
      </c>
      <c r="AU11" s="293">
        <v>18.082999999999998</v>
      </c>
      <c r="AV11" s="293">
        <v>32.459000000000003</v>
      </c>
      <c r="AW11" s="293">
        <v>14.414</v>
      </c>
      <c r="AX11" s="293">
        <v>25.975000000000001</v>
      </c>
      <c r="AY11" s="293">
        <v>26.137</v>
      </c>
      <c r="AZ11" s="293">
        <v>38.130000000000003</v>
      </c>
      <c r="BA11" s="293">
        <v>58.3</v>
      </c>
      <c r="BB11" s="293">
        <v>42.164000000000001</v>
      </c>
      <c r="BC11" s="293">
        <v>45.201999999999998</v>
      </c>
      <c r="BD11" s="293">
        <v>27.05</v>
      </c>
      <c r="BE11" s="293">
        <v>38.521000000000001</v>
      </c>
      <c r="BF11" s="293">
        <v>29.672999999999998</v>
      </c>
      <c r="BG11" s="293">
        <v>12.315</v>
      </c>
      <c r="BH11" s="293">
        <v>34.566000000000003</v>
      </c>
      <c r="BI11" s="293">
        <v>36.497</v>
      </c>
      <c r="BJ11" s="293">
        <v>25.314</v>
      </c>
      <c r="BK11" s="293">
        <v>18.677</v>
      </c>
      <c r="BL11" s="293">
        <v>35.683999999999997</v>
      </c>
      <c r="BM11" s="293">
        <v>17.617000000000001</v>
      </c>
      <c r="BN11" s="293">
        <v>13.675000000000001</v>
      </c>
      <c r="BO11" s="293">
        <v>23.207999999999998</v>
      </c>
      <c r="BP11" s="293">
        <v>0</v>
      </c>
    </row>
    <row r="12" spans="1:68" s="255" customFormat="1" ht="12" customHeight="1" x14ac:dyDescent="0.25">
      <c r="A12" s="249"/>
      <c r="B12" s="262" t="s">
        <v>185</v>
      </c>
      <c r="C12" s="262" t="s">
        <v>190</v>
      </c>
      <c r="D12" s="276" t="s">
        <v>191</v>
      </c>
      <c r="E12" s="293">
        <v>21.353999999999999</v>
      </c>
      <c r="F12" s="293">
        <v>21.492000000000001</v>
      </c>
      <c r="G12" s="293">
        <v>36.744999999999997</v>
      </c>
      <c r="H12" s="293">
        <v>43.134999999999998</v>
      </c>
      <c r="I12" s="293">
        <v>37.722999999999999</v>
      </c>
      <c r="J12" s="293">
        <v>8.9239999999999995</v>
      </c>
      <c r="K12" s="293">
        <v>21.631</v>
      </c>
      <c r="L12" s="293">
        <v>10.250999999999999</v>
      </c>
      <c r="M12" s="293">
        <v>28.561</v>
      </c>
      <c r="N12" s="293">
        <v>39.470999999999997</v>
      </c>
      <c r="O12" s="293">
        <v>33.054000000000002</v>
      </c>
      <c r="P12" s="293">
        <v>42.941000000000003</v>
      </c>
      <c r="Q12" s="293">
        <v>25.844999999999999</v>
      </c>
      <c r="R12" s="293">
        <v>36.856999999999999</v>
      </c>
      <c r="S12" s="293">
        <v>55.988</v>
      </c>
      <c r="T12" s="293">
        <v>22.736999999999998</v>
      </c>
      <c r="U12" s="293">
        <v>16.891999999999999</v>
      </c>
      <c r="V12" s="293">
        <v>23.655000000000001</v>
      </c>
      <c r="W12" s="293">
        <v>34.905000000000001</v>
      </c>
      <c r="X12" s="293">
        <v>27.995999999999999</v>
      </c>
      <c r="Y12" s="293">
        <v>24.936</v>
      </c>
      <c r="Z12" s="293">
        <v>17.577999999999999</v>
      </c>
      <c r="AA12" s="293">
        <v>51.237000000000002</v>
      </c>
      <c r="AB12" s="293">
        <v>23.132000000000001</v>
      </c>
      <c r="AC12" s="293">
        <v>18.664999999999999</v>
      </c>
      <c r="AD12" s="293">
        <v>13.224</v>
      </c>
      <c r="AE12" s="293">
        <v>50.725000000000001</v>
      </c>
      <c r="AF12" s="293">
        <v>10.177</v>
      </c>
      <c r="AG12" s="293">
        <v>22.994</v>
      </c>
      <c r="AH12" s="293">
        <v>5.5839999999999996</v>
      </c>
      <c r="AI12" s="293">
        <v>0.154</v>
      </c>
      <c r="AJ12" s="293">
        <v>2.1520000000000001</v>
      </c>
      <c r="AK12" s="293">
        <v>14.922000000000001</v>
      </c>
      <c r="AL12" s="293">
        <v>13.157999999999999</v>
      </c>
      <c r="AM12" s="293">
        <v>37.795999999999999</v>
      </c>
      <c r="AN12" s="293">
        <v>29.678999999999998</v>
      </c>
      <c r="AO12" s="293">
        <v>11.803000000000001</v>
      </c>
      <c r="AP12" s="293">
        <v>13.663</v>
      </c>
      <c r="AQ12" s="293">
        <v>17.076000000000001</v>
      </c>
      <c r="AR12" s="293">
        <v>16.151</v>
      </c>
      <c r="AS12" s="293">
        <v>33.588000000000001</v>
      </c>
      <c r="AT12" s="293">
        <v>28.734000000000002</v>
      </c>
      <c r="AU12" s="293">
        <v>15.766999999999999</v>
      </c>
      <c r="AV12" s="293">
        <v>12.19</v>
      </c>
      <c r="AW12" s="293">
        <v>10.585000000000001</v>
      </c>
      <c r="AX12" s="293">
        <v>51.381999999999998</v>
      </c>
      <c r="AY12" s="293">
        <v>25.305</v>
      </c>
      <c r="AZ12" s="293">
        <v>31.1</v>
      </c>
      <c r="BA12" s="293">
        <v>29.143000000000001</v>
      </c>
      <c r="BB12" s="293">
        <v>22.484000000000002</v>
      </c>
      <c r="BC12" s="293">
        <v>85.968999999999994</v>
      </c>
      <c r="BD12" s="293">
        <v>16.594000000000001</v>
      </c>
      <c r="BE12" s="293">
        <v>27.693000000000001</v>
      </c>
      <c r="BF12" s="293">
        <v>19.622</v>
      </c>
      <c r="BG12" s="293">
        <v>7.0049999999999999</v>
      </c>
      <c r="BH12" s="293">
        <v>34.67</v>
      </c>
      <c r="BI12" s="293">
        <v>2.9990000000000001</v>
      </c>
      <c r="BJ12" s="293">
        <v>23.713000000000001</v>
      </c>
      <c r="BK12" s="293">
        <v>13.122</v>
      </c>
      <c r="BL12" s="293">
        <v>15.225</v>
      </c>
      <c r="BM12" s="293">
        <v>29.271999999999998</v>
      </c>
      <c r="BN12" s="293">
        <v>15.569000000000001</v>
      </c>
      <c r="BO12" s="293">
        <v>23.329000000000001</v>
      </c>
      <c r="BP12" s="293">
        <v>0</v>
      </c>
    </row>
    <row r="13" spans="1:68" s="263" customFormat="1" ht="12" customHeight="1" x14ac:dyDescent="0.2">
      <c r="B13" s="262" t="s">
        <v>185</v>
      </c>
      <c r="C13" s="262" t="s">
        <v>190</v>
      </c>
      <c r="D13" s="276" t="s">
        <v>192</v>
      </c>
      <c r="E13" s="293">
        <v>18.084</v>
      </c>
      <c r="F13" s="293">
        <v>60.319000000000003</v>
      </c>
      <c r="G13" s="293">
        <v>26.370999999999999</v>
      </c>
      <c r="H13" s="293">
        <v>45.658000000000001</v>
      </c>
      <c r="I13" s="293">
        <v>6.8479999999999999</v>
      </c>
      <c r="J13" s="293">
        <v>0.35799999999999998</v>
      </c>
      <c r="K13" s="293">
        <v>25.052</v>
      </c>
      <c r="L13" s="293">
        <v>10.888</v>
      </c>
      <c r="M13" s="293">
        <v>6.8949999999999996</v>
      </c>
      <c r="N13" s="293">
        <v>12.929</v>
      </c>
      <c r="O13" s="293">
        <v>20.93</v>
      </c>
      <c r="P13" s="293">
        <v>28.001000000000001</v>
      </c>
      <c r="Q13" s="293">
        <v>19.433</v>
      </c>
      <c r="R13" s="293">
        <v>33.709000000000003</v>
      </c>
      <c r="S13" s="293">
        <v>34.976999999999997</v>
      </c>
      <c r="T13" s="293">
        <v>25.634</v>
      </c>
      <c r="U13" s="293">
        <v>43.948</v>
      </c>
      <c r="V13" s="293">
        <v>3.4910000000000001</v>
      </c>
      <c r="W13" s="293">
        <v>0.88300000000000001</v>
      </c>
      <c r="X13" s="293">
        <v>11.196999999999999</v>
      </c>
      <c r="Y13" s="293">
        <v>6.7690000000000001</v>
      </c>
      <c r="Z13" s="293">
        <v>25.943000000000001</v>
      </c>
      <c r="AA13" s="293">
        <v>26.393000000000001</v>
      </c>
      <c r="AB13" s="293">
        <v>44.927</v>
      </c>
      <c r="AC13" s="293">
        <v>27.745999999999999</v>
      </c>
      <c r="AD13" s="293">
        <v>20.027999999999999</v>
      </c>
      <c r="AE13" s="293">
        <v>16.215</v>
      </c>
      <c r="AF13" s="293">
        <v>9.4049999999999994</v>
      </c>
      <c r="AG13" s="293">
        <v>15.47</v>
      </c>
      <c r="AH13" s="293">
        <v>12.374000000000001</v>
      </c>
      <c r="AI13" s="293">
        <v>12.968</v>
      </c>
      <c r="AJ13" s="293">
        <v>5.3310000000000004</v>
      </c>
      <c r="AK13" s="293">
        <v>20.992000000000001</v>
      </c>
      <c r="AL13" s="293">
        <v>6.7590000000000003</v>
      </c>
      <c r="AM13" s="293">
        <v>7.9829999999999997</v>
      </c>
      <c r="AN13" s="293">
        <v>30.013999999999999</v>
      </c>
      <c r="AO13" s="293">
        <v>68.846000000000004</v>
      </c>
      <c r="AP13" s="293">
        <v>4.54</v>
      </c>
      <c r="AQ13" s="293">
        <v>47.725000000000001</v>
      </c>
      <c r="AR13" s="293">
        <v>32.393000000000001</v>
      </c>
      <c r="AS13" s="293">
        <v>19.591000000000001</v>
      </c>
      <c r="AT13" s="293">
        <v>23.352</v>
      </c>
      <c r="AU13" s="293">
        <v>5.65</v>
      </c>
      <c r="AV13" s="293">
        <v>10.372999999999999</v>
      </c>
      <c r="AW13" s="293">
        <v>21.539000000000001</v>
      </c>
      <c r="AX13" s="293">
        <v>5.8470000000000004</v>
      </c>
      <c r="AY13" s="293">
        <v>9.1010000000000009</v>
      </c>
      <c r="AZ13" s="293">
        <v>10.007999999999999</v>
      </c>
      <c r="BA13" s="293">
        <v>5.3970000000000002</v>
      </c>
      <c r="BB13" s="293">
        <v>52.203000000000003</v>
      </c>
      <c r="BC13" s="293">
        <v>43.128999999999998</v>
      </c>
      <c r="BD13" s="293">
        <v>39.095999999999997</v>
      </c>
      <c r="BE13" s="293">
        <v>16.850000000000001</v>
      </c>
      <c r="BF13" s="293">
        <v>1.1220000000000001</v>
      </c>
      <c r="BG13" s="293">
        <v>23.620999999999999</v>
      </c>
      <c r="BH13" s="293">
        <v>13.834</v>
      </c>
      <c r="BI13" s="293">
        <v>18.47</v>
      </c>
      <c r="BJ13" s="293">
        <v>6.09</v>
      </c>
      <c r="BK13" s="293">
        <v>14.872999999999999</v>
      </c>
      <c r="BL13" s="293">
        <v>16.648</v>
      </c>
      <c r="BM13" s="293">
        <v>41.576999999999998</v>
      </c>
      <c r="BN13" s="293">
        <v>25.478999999999999</v>
      </c>
      <c r="BO13" s="293">
        <v>76.069999999999993</v>
      </c>
      <c r="BP13" s="293">
        <v>0</v>
      </c>
    </row>
    <row r="14" spans="1:68" s="255" customFormat="1" ht="12" customHeight="1" x14ac:dyDescent="0.25">
      <c r="A14" s="249"/>
      <c r="B14" s="262" t="s">
        <v>185</v>
      </c>
      <c r="C14" s="262" t="s">
        <v>193</v>
      </c>
      <c r="D14" s="276" t="s">
        <v>194</v>
      </c>
      <c r="E14" s="293">
        <v>0</v>
      </c>
      <c r="F14" s="293">
        <v>0</v>
      </c>
      <c r="G14" s="293">
        <v>0</v>
      </c>
      <c r="H14" s="293">
        <v>0</v>
      </c>
      <c r="I14" s="293">
        <v>0</v>
      </c>
      <c r="J14" s="293">
        <v>0</v>
      </c>
      <c r="K14" s="293">
        <v>0</v>
      </c>
      <c r="L14" s="293">
        <v>0</v>
      </c>
      <c r="M14" s="293">
        <v>0</v>
      </c>
      <c r="N14" s="293">
        <v>0</v>
      </c>
      <c r="O14" s="293">
        <v>0</v>
      </c>
      <c r="P14" s="293">
        <v>8.9999999999999993E-3</v>
      </c>
      <c r="Q14" s="293">
        <v>0</v>
      </c>
      <c r="R14" s="293">
        <v>0</v>
      </c>
      <c r="S14" s="293">
        <v>0</v>
      </c>
      <c r="T14" s="293">
        <v>0</v>
      </c>
      <c r="U14" s="293">
        <v>0</v>
      </c>
      <c r="V14" s="293">
        <v>0</v>
      </c>
      <c r="W14" s="293">
        <v>0</v>
      </c>
      <c r="X14" s="293">
        <v>0.253</v>
      </c>
      <c r="Y14" s="293">
        <v>0</v>
      </c>
      <c r="Z14" s="293">
        <v>0</v>
      </c>
      <c r="AA14" s="293">
        <v>0</v>
      </c>
      <c r="AB14" s="293">
        <v>0</v>
      </c>
      <c r="AC14" s="293">
        <v>1.0999999999999999E-2</v>
      </c>
      <c r="AD14" s="293">
        <v>8.9999999999999993E-3</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row>
    <row r="15" spans="1:68" s="255" customFormat="1" ht="12" customHeight="1" x14ac:dyDescent="0.25">
      <c r="A15" s="249"/>
      <c r="B15" s="262" t="s">
        <v>185</v>
      </c>
      <c r="C15" s="262" t="s">
        <v>193</v>
      </c>
      <c r="D15" s="276" t="s">
        <v>195</v>
      </c>
      <c r="E15" s="293">
        <v>0</v>
      </c>
      <c r="F15" s="293">
        <v>0</v>
      </c>
      <c r="G15" s="293">
        <v>0</v>
      </c>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93">
        <v>0</v>
      </c>
      <c r="AK15" s="293">
        <v>0</v>
      </c>
      <c r="AL15" s="293">
        <v>0</v>
      </c>
      <c r="AM15" s="293">
        <v>0</v>
      </c>
      <c r="AN15" s="293">
        <v>0</v>
      </c>
      <c r="AO15" s="293">
        <v>0</v>
      </c>
      <c r="AP15" s="293">
        <v>0</v>
      </c>
      <c r="AQ15" s="293">
        <v>0</v>
      </c>
      <c r="AR15" s="293">
        <v>0</v>
      </c>
      <c r="AS15" s="293">
        <v>0</v>
      </c>
      <c r="AT15" s="293">
        <v>0</v>
      </c>
      <c r="AU15" s="293">
        <v>0</v>
      </c>
      <c r="AV15" s="293">
        <v>0</v>
      </c>
      <c r="AW15" s="293">
        <v>0</v>
      </c>
      <c r="AX15" s="293">
        <v>0</v>
      </c>
      <c r="AY15" s="293">
        <v>0</v>
      </c>
      <c r="AZ15" s="293">
        <v>0</v>
      </c>
      <c r="BA15" s="293">
        <v>0</v>
      </c>
      <c r="BB15" s="293">
        <v>0</v>
      </c>
      <c r="BC15" s="293">
        <v>0</v>
      </c>
      <c r="BD15" s="293">
        <v>0</v>
      </c>
      <c r="BE15" s="293">
        <v>0</v>
      </c>
      <c r="BF15" s="293">
        <v>0</v>
      </c>
      <c r="BG15" s="293">
        <v>0</v>
      </c>
      <c r="BH15" s="293">
        <v>0</v>
      </c>
      <c r="BI15" s="293">
        <v>0</v>
      </c>
      <c r="BJ15" s="293">
        <v>0</v>
      </c>
      <c r="BK15" s="293">
        <v>0</v>
      </c>
      <c r="BL15" s="293">
        <v>0</v>
      </c>
      <c r="BM15" s="293">
        <v>0</v>
      </c>
      <c r="BN15" s="293">
        <v>0</v>
      </c>
      <c r="BO15" s="293">
        <v>0</v>
      </c>
      <c r="BP15" s="293">
        <v>0</v>
      </c>
    </row>
    <row r="16" spans="1:68" s="255" customFormat="1" ht="12" customHeight="1" x14ac:dyDescent="0.25">
      <c r="A16" s="249"/>
      <c r="B16" s="262" t="s">
        <v>185</v>
      </c>
      <c r="C16" s="262" t="s">
        <v>196</v>
      </c>
      <c r="D16" s="276" t="s">
        <v>197</v>
      </c>
      <c r="E16" s="293">
        <v>78.793000000000006</v>
      </c>
      <c r="F16" s="293">
        <v>98.78</v>
      </c>
      <c r="G16" s="293">
        <v>114.239</v>
      </c>
      <c r="H16" s="293">
        <v>71.701999999999998</v>
      </c>
      <c r="I16" s="293">
        <v>50.871000000000002</v>
      </c>
      <c r="J16" s="293">
        <v>79.019000000000005</v>
      </c>
      <c r="K16" s="293">
        <v>87.903000000000006</v>
      </c>
      <c r="L16" s="293">
        <v>82.305999999999997</v>
      </c>
      <c r="M16" s="293">
        <v>81.643000000000001</v>
      </c>
      <c r="N16" s="293">
        <v>62.088000000000001</v>
      </c>
      <c r="O16" s="293">
        <v>92.611000000000004</v>
      </c>
      <c r="P16" s="293">
        <v>116.64</v>
      </c>
      <c r="Q16" s="293">
        <v>100.15600000000001</v>
      </c>
      <c r="R16" s="293">
        <v>100.607</v>
      </c>
      <c r="S16" s="293">
        <v>106.527</v>
      </c>
      <c r="T16" s="293">
        <v>56.87</v>
      </c>
      <c r="U16" s="293">
        <v>77.593000000000004</v>
      </c>
      <c r="V16" s="293">
        <v>112.824</v>
      </c>
      <c r="W16" s="293">
        <v>80.507999999999996</v>
      </c>
      <c r="X16" s="293">
        <v>97.519000000000005</v>
      </c>
      <c r="Y16" s="293">
        <v>64.061999999999998</v>
      </c>
      <c r="Z16" s="293">
        <v>67.659000000000006</v>
      </c>
      <c r="AA16" s="293">
        <v>84.376999999999995</v>
      </c>
      <c r="AB16" s="293">
        <v>97.561000000000007</v>
      </c>
      <c r="AC16" s="293">
        <v>57.63</v>
      </c>
      <c r="AD16" s="293">
        <v>71.790999999999997</v>
      </c>
      <c r="AE16" s="293">
        <v>25.146000000000001</v>
      </c>
      <c r="AF16" s="293">
        <v>39.170999999999999</v>
      </c>
      <c r="AG16" s="293">
        <v>57.235999999999997</v>
      </c>
      <c r="AH16" s="293">
        <v>60.356000000000002</v>
      </c>
      <c r="AI16" s="293">
        <v>77.132000000000005</v>
      </c>
      <c r="AJ16" s="293">
        <v>60.274000000000001</v>
      </c>
      <c r="AK16" s="293">
        <v>92.989000000000004</v>
      </c>
      <c r="AL16" s="293">
        <v>48.945999999999998</v>
      </c>
      <c r="AM16" s="293">
        <v>51.290999999999997</v>
      </c>
      <c r="AN16" s="293">
        <v>46.158999999999999</v>
      </c>
      <c r="AO16" s="293">
        <v>22.42</v>
      </c>
      <c r="AP16" s="293">
        <v>32.340000000000003</v>
      </c>
      <c r="AQ16" s="293">
        <v>37.975999999999999</v>
      </c>
      <c r="AR16" s="293">
        <v>23.244</v>
      </c>
      <c r="AS16" s="293">
        <v>28.837</v>
      </c>
      <c r="AT16" s="293">
        <v>61.55</v>
      </c>
      <c r="AU16" s="293">
        <v>43.198999999999998</v>
      </c>
      <c r="AV16" s="293">
        <v>61.889000000000003</v>
      </c>
      <c r="AW16" s="293">
        <v>59.658000000000001</v>
      </c>
      <c r="AX16" s="293">
        <v>69.281000000000006</v>
      </c>
      <c r="AY16" s="293">
        <v>71.215000000000003</v>
      </c>
      <c r="AZ16" s="293">
        <v>51.404000000000003</v>
      </c>
      <c r="BA16" s="293">
        <v>85.561999999999998</v>
      </c>
      <c r="BB16" s="293">
        <v>85.203000000000003</v>
      </c>
      <c r="BC16" s="293">
        <v>103.254</v>
      </c>
      <c r="BD16" s="293">
        <v>52.953000000000003</v>
      </c>
      <c r="BE16" s="293">
        <v>42.616999999999997</v>
      </c>
      <c r="BF16" s="293">
        <v>63.774000000000001</v>
      </c>
      <c r="BG16" s="293">
        <v>111.92100000000001</v>
      </c>
      <c r="BH16" s="293">
        <v>87.322000000000003</v>
      </c>
      <c r="BI16" s="293">
        <v>57.6</v>
      </c>
      <c r="BJ16" s="293">
        <v>76.665999999999997</v>
      </c>
      <c r="BK16" s="293">
        <v>84.653000000000006</v>
      </c>
      <c r="BL16" s="293">
        <v>107.25700000000001</v>
      </c>
      <c r="BM16" s="293">
        <v>151.12299999999999</v>
      </c>
      <c r="BN16" s="293">
        <v>118.943</v>
      </c>
      <c r="BO16" s="293">
        <v>64.412000000000006</v>
      </c>
      <c r="BP16" s="293">
        <v>0</v>
      </c>
    </row>
    <row r="17" spans="1:68" s="255" customFormat="1" ht="12" customHeight="1" x14ac:dyDescent="0.25">
      <c r="A17" s="249"/>
      <c r="B17" s="262" t="s">
        <v>198</v>
      </c>
      <c r="C17" s="262" t="s">
        <v>198</v>
      </c>
      <c r="D17" s="276" t="s">
        <v>199</v>
      </c>
      <c r="E17" s="293">
        <v>1.9950000000000001</v>
      </c>
      <c r="F17" s="293">
        <v>7.2649999999999997</v>
      </c>
      <c r="G17" s="293">
        <v>10.254</v>
      </c>
      <c r="H17" s="293">
        <v>7.1849999999999996</v>
      </c>
      <c r="I17" s="293">
        <v>4.1909999999999998</v>
      </c>
      <c r="J17" s="293">
        <v>30.298999999999999</v>
      </c>
      <c r="K17" s="293">
        <v>38.372</v>
      </c>
      <c r="L17" s="293">
        <v>49.360999999999997</v>
      </c>
      <c r="M17" s="293">
        <v>38.802999999999997</v>
      </c>
      <c r="N17" s="293">
        <v>9</v>
      </c>
      <c r="O17" s="293">
        <v>23.422999999999998</v>
      </c>
      <c r="P17" s="293">
        <v>9.2460000000000004</v>
      </c>
      <c r="Q17" s="293">
        <v>5.8639999999999999</v>
      </c>
      <c r="R17" s="293">
        <v>11.563000000000001</v>
      </c>
      <c r="S17" s="293">
        <v>10.401999999999999</v>
      </c>
      <c r="T17" s="293">
        <v>10.223000000000001</v>
      </c>
      <c r="U17" s="293">
        <v>15.212</v>
      </c>
      <c r="V17" s="293">
        <v>33.274999999999999</v>
      </c>
      <c r="W17" s="293">
        <v>53.219000000000001</v>
      </c>
      <c r="X17" s="293">
        <v>51.36</v>
      </c>
      <c r="Y17" s="293">
        <v>36.744</v>
      </c>
      <c r="Z17" s="293">
        <v>21.92</v>
      </c>
      <c r="AA17" s="293">
        <v>13.638999999999999</v>
      </c>
      <c r="AB17" s="293">
        <v>12.603999999999999</v>
      </c>
      <c r="AC17" s="293">
        <v>3.7040000000000002</v>
      </c>
      <c r="AD17" s="293">
        <v>3.621</v>
      </c>
      <c r="AE17" s="293">
        <v>1.2330000000000001</v>
      </c>
      <c r="AF17" s="293">
        <v>0.22500000000000001</v>
      </c>
      <c r="AG17" s="293">
        <v>2.8620000000000001</v>
      </c>
      <c r="AH17" s="293">
        <v>11.606999999999999</v>
      </c>
      <c r="AI17" s="293">
        <v>13.451000000000001</v>
      </c>
      <c r="AJ17" s="293">
        <v>3.2829999999999999</v>
      </c>
      <c r="AK17" s="293">
        <v>3.4950000000000001</v>
      </c>
      <c r="AL17" s="293">
        <v>2.97</v>
      </c>
      <c r="AM17" s="293">
        <v>2.11</v>
      </c>
      <c r="AN17" s="293">
        <v>2.4470000000000001</v>
      </c>
      <c r="AO17" s="293">
        <v>1.4970000000000001</v>
      </c>
      <c r="AP17" s="293">
        <v>2.2170000000000001</v>
      </c>
      <c r="AQ17" s="293">
        <v>2.3759999999999999</v>
      </c>
      <c r="AR17" s="293">
        <v>1.038</v>
      </c>
      <c r="AS17" s="293">
        <v>3.6840000000000002</v>
      </c>
      <c r="AT17" s="293">
        <v>24.734999999999999</v>
      </c>
      <c r="AU17" s="293">
        <v>32.328000000000003</v>
      </c>
      <c r="AV17" s="293">
        <v>18.305</v>
      </c>
      <c r="AW17" s="293">
        <v>13.705</v>
      </c>
      <c r="AX17" s="293">
        <v>29.172999999999998</v>
      </c>
      <c r="AY17" s="293">
        <v>10.74</v>
      </c>
      <c r="AZ17" s="293">
        <v>1.419</v>
      </c>
      <c r="BA17" s="293">
        <v>1.48</v>
      </c>
      <c r="BB17" s="293">
        <v>2.13</v>
      </c>
      <c r="BC17" s="293">
        <v>8.4550000000000001</v>
      </c>
      <c r="BD17" s="293">
        <v>4.2939999999999996</v>
      </c>
      <c r="BE17" s="293">
        <v>2.6629999999999998</v>
      </c>
      <c r="BF17" s="293">
        <v>10.744999999999999</v>
      </c>
      <c r="BG17" s="293">
        <v>30.562000000000001</v>
      </c>
      <c r="BH17" s="293">
        <v>42.956000000000003</v>
      </c>
      <c r="BI17" s="293">
        <v>25.379000000000001</v>
      </c>
      <c r="BJ17" s="293">
        <v>8.6980000000000004</v>
      </c>
      <c r="BK17" s="293">
        <v>4.8890000000000002</v>
      </c>
      <c r="BL17" s="293">
        <v>3.6160000000000001</v>
      </c>
      <c r="BM17" s="293">
        <v>1.76</v>
      </c>
      <c r="BN17" s="293">
        <v>13.481999999999999</v>
      </c>
      <c r="BO17" s="293">
        <v>6.8209999999999997</v>
      </c>
      <c r="BP17" s="293">
        <v>0</v>
      </c>
    </row>
    <row r="18" spans="1:68" s="255" customFormat="1" ht="12" customHeight="1" x14ac:dyDescent="0.25">
      <c r="A18" s="249"/>
      <c r="B18" s="262" t="s">
        <v>200</v>
      </c>
      <c r="C18" s="262" t="s">
        <v>201</v>
      </c>
      <c r="D18" s="276" t="s">
        <v>202</v>
      </c>
      <c r="E18" s="293">
        <v>10.769</v>
      </c>
      <c r="F18" s="293">
        <v>10.566000000000001</v>
      </c>
      <c r="G18" s="293">
        <v>1.8460000000000001</v>
      </c>
      <c r="H18" s="293">
        <v>15.635</v>
      </c>
      <c r="I18" s="293">
        <v>14.032999999999999</v>
      </c>
      <c r="J18" s="293">
        <v>21.143999999999998</v>
      </c>
      <c r="K18" s="293">
        <v>13.048</v>
      </c>
      <c r="L18" s="293">
        <v>10.34</v>
      </c>
      <c r="M18" s="293">
        <v>0.129</v>
      </c>
      <c r="N18" s="293">
        <v>13.571</v>
      </c>
      <c r="O18" s="293">
        <v>4.8000000000000001E-2</v>
      </c>
      <c r="P18" s="293">
        <v>0.121</v>
      </c>
      <c r="Q18" s="293">
        <v>5.5759999999999996</v>
      </c>
      <c r="R18" s="293">
        <v>8.0239999999999991</v>
      </c>
      <c r="S18" s="293">
        <v>0.10299999999999999</v>
      </c>
      <c r="T18" s="293">
        <v>6.3220000000000001</v>
      </c>
      <c r="U18" s="293">
        <v>4.024</v>
      </c>
      <c r="V18" s="293">
        <v>8.5969999999999995</v>
      </c>
      <c r="W18" s="293">
        <v>9.8000000000000004E-2</v>
      </c>
      <c r="X18" s="293">
        <v>0.54800000000000004</v>
      </c>
      <c r="Y18" s="293">
        <v>4.5019999999999998</v>
      </c>
      <c r="Z18" s="293">
        <v>0.1</v>
      </c>
      <c r="AA18" s="293">
        <v>0.27600000000000002</v>
      </c>
      <c r="AB18" s="293">
        <v>0.54800000000000004</v>
      </c>
      <c r="AC18" s="293">
        <v>0.31</v>
      </c>
      <c r="AD18" s="293">
        <v>9.7000000000000003E-2</v>
      </c>
      <c r="AE18" s="293">
        <v>3.1659999999999999</v>
      </c>
      <c r="AF18" s="293">
        <v>2.7E-2</v>
      </c>
      <c r="AG18" s="293">
        <v>6.0000000000000001E-3</v>
      </c>
      <c r="AH18" s="293">
        <v>3.012</v>
      </c>
      <c r="AI18" s="293">
        <v>0.10299999999999999</v>
      </c>
      <c r="AJ18" s="293">
        <v>0.58699999999999997</v>
      </c>
      <c r="AK18" s="293">
        <v>1.052</v>
      </c>
      <c r="AL18" s="293">
        <v>6.0000000000000001E-3</v>
      </c>
      <c r="AM18" s="293">
        <v>6.4000000000000001E-2</v>
      </c>
      <c r="AN18" s="293">
        <v>1.0999999999999999E-2</v>
      </c>
      <c r="AO18" s="293">
        <v>0.12</v>
      </c>
      <c r="AP18" s="293">
        <v>10.625</v>
      </c>
      <c r="AQ18" s="293">
        <v>9.2999999999999999E-2</v>
      </c>
      <c r="AR18" s="293">
        <v>4.5999999999999999E-2</v>
      </c>
      <c r="AS18" s="293">
        <v>2.7519999999999998</v>
      </c>
      <c r="AT18" s="293">
        <v>0.68799999999999994</v>
      </c>
      <c r="AU18" s="293">
        <v>0.56999999999999995</v>
      </c>
      <c r="AV18" s="293">
        <v>22.303000000000001</v>
      </c>
      <c r="AW18" s="293">
        <v>9.36</v>
      </c>
      <c r="AX18" s="293">
        <v>15.55</v>
      </c>
      <c r="AY18" s="293">
        <v>24.866</v>
      </c>
      <c r="AZ18" s="293">
        <v>32.569000000000003</v>
      </c>
      <c r="BA18" s="293">
        <v>2.3E-2</v>
      </c>
      <c r="BB18" s="293">
        <v>2.5000000000000001E-2</v>
      </c>
      <c r="BC18" s="293">
        <v>2.4E-2</v>
      </c>
      <c r="BD18" s="293">
        <v>6.2E-2</v>
      </c>
      <c r="BE18" s="293">
        <v>0.13200000000000001</v>
      </c>
      <c r="BF18" s="293">
        <v>2.3E-2</v>
      </c>
      <c r="BG18" s="293">
        <v>2.8000000000000001E-2</v>
      </c>
      <c r="BH18" s="293">
        <v>6.9000000000000006E-2</v>
      </c>
      <c r="BI18" s="293">
        <v>3.7999999999999999E-2</v>
      </c>
      <c r="BJ18" s="293">
        <v>0.04</v>
      </c>
      <c r="BK18" s="293">
        <v>5.0999999999999997E-2</v>
      </c>
      <c r="BL18" s="293">
        <v>2.5999999999999999E-2</v>
      </c>
      <c r="BM18" s="293">
        <v>24.5</v>
      </c>
      <c r="BN18" s="293">
        <v>0</v>
      </c>
      <c r="BO18" s="293">
        <v>0</v>
      </c>
      <c r="BP18" s="293">
        <v>0</v>
      </c>
    </row>
    <row r="19" spans="1:68" s="255" customFormat="1" ht="12" customHeight="1" x14ac:dyDescent="0.25">
      <c r="A19" s="249"/>
      <c r="B19" s="262" t="s">
        <v>200</v>
      </c>
      <c r="C19" s="262" t="s">
        <v>201</v>
      </c>
      <c r="D19" s="276" t="s">
        <v>203</v>
      </c>
      <c r="E19" s="293">
        <v>2.1469999999999998</v>
      </c>
      <c r="F19" s="293">
        <v>39.203000000000003</v>
      </c>
      <c r="G19" s="293">
        <v>53.18</v>
      </c>
      <c r="H19" s="293">
        <v>3.4000000000000002E-2</v>
      </c>
      <c r="I19" s="293">
        <v>44.115000000000002</v>
      </c>
      <c r="J19" s="293">
        <v>40.756</v>
      </c>
      <c r="K19" s="293">
        <v>4.1000000000000002E-2</v>
      </c>
      <c r="L19" s="293">
        <v>0.129</v>
      </c>
      <c r="M19" s="293">
        <v>68.203999999999994</v>
      </c>
      <c r="N19" s="293">
        <v>36.030999999999999</v>
      </c>
      <c r="O19" s="293">
        <v>0</v>
      </c>
      <c r="P19" s="293">
        <v>0.21</v>
      </c>
      <c r="Q19" s="293">
        <v>72.442999999999998</v>
      </c>
      <c r="R19" s="293">
        <v>9.1430000000000007</v>
      </c>
      <c r="S19" s="293">
        <v>88.623999999999995</v>
      </c>
      <c r="T19" s="293">
        <v>0.29299999999999998</v>
      </c>
      <c r="U19" s="293">
        <v>36.063000000000002</v>
      </c>
      <c r="V19" s="293">
        <v>37.264000000000003</v>
      </c>
      <c r="W19" s="293">
        <v>0.123</v>
      </c>
      <c r="X19" s="293">
        <v>0.09</v>
      </c>
      <c r="Y19" s="293">
        <v>75.349999999999994</v>
      </c>
      <c r="Z19" s="293">
        <v>0.115</v>
      </c>
      <c r="AA19" s="293">
        <v>55.292999999999999</v>
      </c>
      <c r="AB19" s="293">
        <v>55.271999999999998</v>
      </c>
      <c r="AC19" s="293">
        <v>30.491</v>
      </c>
      <c r="AD19" s="293">
        <v>0.17699999999999999</v>
      </c>
      <c r="AE19" s="293">
        <v>24.446000000000002</v>
      </c>
      <c r="AF19" s="293">
        <v>0.161</v>
      </c>
      <c r="AG19" s="293">
        <v>0.111</v>
      </c>
      <c r="AH19" s="293">
        <v>10.301</v>
      </c>
      <c r="AI19" s="293">
        <v>38.582000000000001</v>
      </c>
      <c r="AJ19" s="293">
        <v>51.537999999999997</v>
      </c>
      <c r="AK19" s="293">
        <v>1.0999999999999999E-2</v>
      </c>
      <c r="AL19" s="293">
        <v>1.0999999999999999E-2</v>
      </c>
      <c r="AM19" s="293">
        <v>51.539000000000001</v>
      </c>
      <c r="AN19" s="293">
        <v>40.902000000000001</v>
      </c>
      <c r="AO19" s="293">
        <v>13.318</v>
      </c>
      <c r="AP19" s="293">
        <v>0.28399999999999997</v>
      </c>
      <c r="AQ19" s="293">
        <v>6.0739999999999998</v>
      </c>
      <c r="AR19" s="293">
        <v>5.4139999999999997</v>
      </c>
      <c r="AS19" s="293">
        <v>27.206</v>
      </c>
      <c r="AT19" s="293">
        <v>0.34599999999999997</v>
      </c>
      <c r="AU19" s="293">
        <v>10.034000000000001</v>
      </c>
      <c r="AV19" s="293">
        <v>11.032</v>
      </c>
      <c r="AW19" s="293">
        <v>72.882999999999996</v>
      </c>
      <c r="AX19" s="293">
        <v>33.368000000000002</v>
      </c>
      <c r="AY19" s="293">
        <v>31.582999999999998</v>
      </c>
      <c r="AZ19" s="293">
        <v>14.194000000000001</v>
      </c>
      <c r="BA19" s="293">
        <v>0</v>
      </c>
      <c r="BB19" s="293">
        <v>14.481</v>
      </c>
      <c r="BC19" s="293">
        <v>13.023</v>
      </c>
      <c r="BD19" s="293">
        <v>32.673000000000002</v>
      </c>
      <c r="BE19" s="293">
        <v>60.223999999999997</v>
      </c>
      <c r="BF19" s="293">
        <v>0.32900000000000001</v>
      </c>
      <c r="BG19" s="293">
        <v>32.475000000000001</v>
      </c>
      <c r="BH19" s="293">
        <v>35.049999999999997</v>
      </c>
      <c r="BI19" s="293">
        <v>37.271000000000001</v>
      </c>
      <c r="BJ19" s="293">
        <v>33.347999999999999</v>
      </c>
      <c r="BK19" s="293">
        <v>35.639000000000003</v>
      </c>
      <c r="BL19" s="293">
        <v>20.837</v>
      </c>
      <c r="BM19" s="293">
        <v>20.402000000000001</v>
      </c>
      <c r="BN19" s="293">
        <v>0.189</v>
      </c>
      <c r="BO19" s="293">
        <v>0</v>
      </c>
      <c r="BP19" s="293">
        <v>0</v>
      </c>
    </row>
    <row r="20" spans="1:68" s="255" customFormat="1" ht="12" customHeight="1" x14ac:dyDescent="0.25">
      <c r="A20" s="249"/>
      <c r="B20" s="262" t="s">
        <v>200</v>
      </c>
      <c r="C20" s="262" t="s">
        <v>204</v>
      </c>
      <c r="D20" s="276" t="s">
        <v>205</v>
      </c>
      <c r="E20" s="293">
        <v>4.9059999999999997</v>
      </c>
      <c r="F20" s="293">
        <v>7.0490000000000004</v>
      </c>
      <c r="G20" s="293">
        <v>28.463000000000001</v>
      </c>
      <c r="H20" s="293">
        <v>16.170000000000002</v>
      </c>
      <c r="I20" s="293">
        <v>14.298999999999999</v>
      </c>
      <c r="J20" s="293">
        <v>23.085000000000001</v>
      </c>
      <c r="K20" s="293">
        <v>111.57</v>
      </c>
      <c r="L20" s="293">
        <v>62.667999999999999</v>
      </c>
      <c r="M20" s="293">
        <v>49.853999999999999</v>
      </c>
      <c r="N20" s="293">
        <v>26.248000000000001</v>
      </c>
      <c r="O20" s="293">
        <v>44.283999999999999</v>
      </c>
      <c r="P20" s="293">
        <v>15.837999999999999</v>
      </c>
      <c r="Q20" s="293">
        <v>3.577</v>
      </c>
      <c r="R20" s="293">
        <v>6.4850000000000003</v>
      </c>
      <c r="S20" s="293">
        <v>27.132999999999999</v>
      </c>
      <c r="T20" s="293">
        <v>58.939</v>
      </c>
      <c r="U20" s="293">
        <v>12.215</v>
      </c>
      <c r="V20" s="293">
        <v>64.257000000000005</v>
      </c>
      <c r="W20" s="293">
        <v>77.960999999999999</v>
      </c>
      <c r="X20" s="293">
        <v>11.688000000000001</v>
      </c>
      <c r="Y20" s="293">
        <v>63.046999999999997</v>
      </c>
      <c r="Z20" s="293">
        <v>39.273000000000003</v>
      </c>
      <c r="AA20" s="293">
        <v>25.373999999999999</v>
      </c>
      <c r="AB20" s="293">
        <v>15.791</v>
      </c>
      <c r="AC20" s="293">
        <v>36.813000000000002</v>
      </c>
      <c r="AD20" s="293">
        <v>0.29599999999999999</v>
      </c>
      <c r="AE20" s="293">
        <v>37.423999999999999</v>
      </c>
      <c r="AF20" s="293">
        <v>5.6740000000000004</v>
      </c>
      <c r="AG20" s="293">
        <v>23.648</v>
      </c>
      <c r="AH20" s="293">
        <v>20.079999999999998</v>
      </c>
      <c r="AI20" s="293">
        <v>57.064</v>
      </c>
      <c r="AJ20" s="293">
        <v>14.032</v>
      </c>
      <c r="AK20" s="293">
        <v>45.19</v>
      </c>
      <c r="AL20" s="293">
        <v>36.168999999999997</v>
      </c>
      <c r="AM20" s="293">
        <v>50.02</v>
      </c>
      <c r="AN20" s="293">
        <v>27.561</v>
      </c>
      <c r="AO20" s="293">
        <v>4.673</v>
      </c>
      <c r="AP20" s="293">
        <v>9.8290000000000006</v>
      </c>
      <c r="AQ20" s="293">
        <v>0.64200000000000002</v>
      </c>
      <c r="AR20" s="293">
        <v>30.242000000000001</v>
      </c>
      <c r="AS20" s="293">
        <v>8.2129999999999992</v>
      </c>
      <c r="AT20" s="293">
        <v>26.849</v>
      </c>
      <c r="AU20" s="293">
        <v>19.327999999999999</v>
      </c>
      <c r="AV20" s="293">
        <v>24.521999999999998</v>
      </c>
      <c r="AW20" s="293">
        <v>111.33499999999999</v>
      </c>
      <c r="AX20" s="293">
        <v>64.381</v>
      </c>
      <c r="AY20" s="293">
        <v>25.388000000000002</v>
      </c>
      <c r="AZ20" s="293">
        <v>8.3710000000000004</v>
      </c>
      <c r="BA20" s="293">
        <v>39.223999999999997</v>
      </c>
      <c r="BB20" s="293">
        <v>16.873000000000001</v>
      </c>
      <c r="BC20" s="293">
        <v>34.384999999999998</v>
      </c>
      <c r="BD20" s="293">
        <v>40.436</v>
      </c>
      <c r="BE20" s="293">
        <v>61.249000000000002</v>
      </c>
      <c r="BF20" s="293">
        <v>43.734999999999999</v>
      </c>
      <c r="BG20" s="293">
        <v>50.231999999999999</v>
      </c>
      <c r="BH20" s="293">
        <v>51.128999999999998</v>
      </c>
      <c r="BI20" s="293">
        <v>62.033999999999999</v>
      </c>
      <c r="BJ20" s="293">
        <v>20.867999999999999</v>
      </c>
      <c r="BK20" s="293">
        <v>2.9790000000000001</v>
      </c>
      <c r="BL20" s="293">
        <v>6.9850000000000003</v>
      </c>
      <c r="BM20" s="293">
        <v>17.797999999999998</v>
      </c>
      <c r="BN20" s="293">
        <v>23.411999999999999</v>
      </c>
      <c r="BO20" s="293">
        <v>28.866</v>
      </c>
      <c r="BP20" s="293">
        <v>0</v>
      </c>
    </row>
    <row r="21" spans="1:68" s="255" customFormat="1" ht="12" customHeight="1" x14ac:dyDescent="0.25">
      <c r="A21" s="249"/>
      <c r="B21" s="262" t="s">
        <v>206</v>
      </c>
      <c r="C21" s="262" t="s">
        <v>207</v>
      </c>
      <c r="D21" s="276" t="s">
        <v>208</v>
      </c>
      <c r="E21" s="293">
        <v>8.5999999999999993E-2</v>
      </c>
      <c r="F21" s="293">
        <v>5.1999999999999998E-2</v>
      </c>
      <c r="G21" s="293">
        <v>9.0999999999999998E-2</v>
      </c>
      <c r="H21" s="293">
        <v>79.424999999999997</v>
      </c>
      <c r="I21" s="293">
        <v>1.7000000000000001E-2</v>
      </c>
      <c r="J21" s="293">
        <v>0.13500000000000001</v>
      </c>
      <c r="K21" s="293">
        <v>0.11700000000000001</v>
      </c>
      <c r="L21" s="293">
        <v>0.105</v>
      </c>
      <c r="M21" s="293">
        <v>32.74</v>
      </c>
      <c r="N21" s="293">
        <v>42.366999999999997</v>
      </c>
      <c r="O21" s="293">
        <v>8.9999999999999993E-3</v>
      </c>
      <c r="P21" s="293">
        <v>33.054000000000002</v>
      </c>
      <c r="Q21" s="293">
        <v>0.182</v>
      </c>
      <c r="R21" s="293">
        <v>6.0000000000000001E-3</v>
      </c>
      <c r="S21" s="293">
        <v>0.11</v>
      </c>
      <c r="T21" s="293">
        <v>0.17799999999999999</v>
      </c>
      <c r="U21" s="293">
        <v>32.481000000000002</v>
      </c>
      <c r="V21" s="293">
        <v>29.196000000000002</v>
      </c>
      <c r="W21" s="293">
        <v>0.22</v>
      </c>
      <c r="X21" s="293">
        <v>0.13200000000000001</v>
      </c>
      <c r="Y21" s="293">
        <v>32.984000000000002</v>
      </c>
      <c r="Z21" s="293">
        <v>32.234000000000002</v>
      </c>
      <c r="AA21" s="293">
        <v>29.321000000000002</v>
      </c>
      <c r="AB21" s="293">
        <v>158.309</v>
      </c>
      <c r="AC21" s="293">
        <v>95.590999999999994</v>
      </c>
      <c r="AD21" s="293">
        <v>32.963000000000001</v>
      </c>
      <c r="AE21" s="293">
        <v>1E-3</v>
      </c>
      <c r="AF21" s="293">
        <v>6.0000000000000001E-3</v>
      </c>
      <c r="AG21" s="293">
        <v>0.10299999999999999</v>
      </c>
      <c r="AH21" s="293">
        <v>0</v>
      </c>
      <c r="AI21" s="293">
        <v>88.1</v>
      </c>
      <c r="AJ21" s="293">
        <v>140.98699999999999</v>
      </c>
      <c r="AK21" s="293">
        <v>0</v>
      </c>
      <c r="AL21" s="293">
        <v>219.83199999999999</v>
      </c>
      <c r="AM21" s="293">
        <v>109.913</v>
      </c>
      <c r="AN21" s="293">
        <v>109.735</v>
      </c>
      <c r="AO21" s="293">
        <v>109.93600000000001</v>
      </c>
      <c r="AP21" s="293">
        <v>0.1</v>
      </c>
      <c r="AQ21" s="293">
        <v>0.16400000000000001</v>
      </c>
      <c r="AR21" s="293">
        <v>109.952</v>
      </c>
      <c r="AS21" s="293">
        <v>55.127000000000002</v>
      </c>
      <c r="AT21" s="293">
        <v>164.928</v>
      </c>
      <c r="AU21" s="293">
        <v>54.959000000000003</v>
      </c>
      <c r="AV21" s="293">
        <v>108.72</v>
      </c>
      <c r="AW21" s="293">
        <v>164.60599999999999</v>
      </c>
      <c r="AX21" s="293">
        <v>162.43600000000001</v>
      </c>
      <c r="AY21" s="293">
        <v>54.97</v>
      </c>
      <c r="AZ21" s="293">
        <v>55.1</v>
      </c>
      <c r="BA21" s="293">
        <v>1E-3</v>
      </c>
      <c r="BB21" s="293">
        <v>0</v>
      </c>
      <c r="BC21" s="293">
        <v>3.0000000000000001E-3</v>
      </c>
      <c r="BD21" s="293">
        <v>1E-3</v>
      </c>
      <c r="BE21" s="293">
        <v>44.029000000000003</v>
      </c>
      <c r="BF21" s="293">
        <v>44</v>
      </c>
      <c r="BG21" s="293">
        <v>87.935000000000002</v>
      </c>
      <c r="BH21" s="293">
        <v>0</v>
      </c>
      <c r="BI21" s="293">
        <v>0</v>
      </c>
      <c r="BJ21" s="293">
        <v>87.903000000000006</v>
      </c>
      <c r="BK21" s="293">
        <v>0</v>
      </c>
      <c r="BL21" s="293">
        <v>43.966999999999999</v>
      </c>
      <c r="BM21" s="293">
        <v>43.959000000000003</v>
      </c>
      <c r="BN21" s="293">
        <v>0</v>
      </c>
      <c r="BO21" s="293">
        <v>0</v>
      </c>
      <c r="BP21" s="293">
        <v>0</v>
      </c>
    </row>
    <row r="22" spans="1:68" s="255" customFormat="1" ht="12" customHeight="1" x14ac:dyDescent="0.25">
      <c r="A22" s="249"/>
      <c r="B22" s="262" t="s">
        <v>206</v>
      </c>
      <c r="C22" s="262" t="s">
        <v>207</v>
      </c>
      <c r="D22" s="276" t="s">
        <v>209</v>
      </c>
      <c r="E22" s="293">
        <v>378.57499999999999</v>
      </c>
      <c r="F22" s="293">
        <v>229.78</v>
      </c>
      <c r="G22" s="293">
        <v>269.05200000000002</v>
      </c>
      <c r="H22" s="293">
        <v>429.25099999999998</v>
      </c>
      <c r="I22" s="293">
        <v>319.05900000000003</v>
      </c>
      <c r="J22" s="293">
        <v>458.95499999999998</v>
      </c>
      <c r="K22" s="293">
        <v>461.57299999999998</v>
      </c>
      <c r="L22" s="293">
        <v>578.40800000000002</v>
      </c>
      <c r="M22" s="293">
        <v>555.86900000000003</v>
      </c>
      <c r="N22" s="293">
        <v>525.48800000000006</v>
      </c>
      <c r="O22" s="293">
        <v>510.52100000000002</v>
      </c>
      <c r="P22" s="293">
        <v>305.19400000000002</v>
      </c>
      <c r="Q22" s="293">
        <v>568.33900000000006</v>
      </c>
      <c r="R22" s="293">
        <v>247.64099999999999</v>
      </c>
      <c r="S22" s="293">
        <v>133.78100000000001</v>
      </c>
      <c r="T22" s="293">
        <v>172.886</v>
      </c>
      <c r="U22" s="293">
        <v>146.483</v>
      </c>
      <c r="V22" s="293">
        <v>489.34</v>
      </c>
      <c r="W22" s="293">
        <v>232.36099999999999</v>
      </c>
      <c r="X22" s="293">
        <v>228.815</v>
      </c>
      <c r="Y22" s="293">
        <v>335.01299999999998</v>
      </c>
      <c r="Z22" s="293">
        <v>275.988</v>
      </c>
      <c r="AA22" s="293">
        <v>135.10499999999999</v>
      </c>
      <c r="AB22" s="293">
        <v>194.447</v>
      </c>
      <c r="AC22" s="293">
        <v>315.50099999999998</v>
      </c>
      <c r="AD22" s="293">
        <v>324.58199999999999</v>
      </c>
      <c r="AE22" s="293">
        <v>55.798000000000002</v>
      </c>
      <c r="AF22" s="293">
        <v>245.477</v>
      </c>
      <c r="AG22" s="293">
        <v>358.40899999999999</v>
      </c>
      <c r="AH22" s="293">
        <v>136.405</v>
      </c>
      <c r="AI22" s="293">
        <v>235.37200000000001</v>
      </c>
      <c r="AJ22" s="293">
        <v>188.036</v>
      </c>
      <c r="AK22" s="293">
        <v>220.78800000000001</v>
      </c>
      <c r="AL22" s="293">
        <v>278.10899999999998</v>
      </c>
      <c r="AM22" s="293">
        <v>197.90600000000001</v>
      </c>
      <c r="AN22" s="293">
        <v>138.517</v>
      </c>
      <c r="AO22" s="293">
        <v>168.149</v>
      </c>
      <c r="AP22" s="293">
        <v>96.631</v>
      </c>
      <c r="AQ22" s="293">
        <v>94.951999999999998</v>
      </c>
      <c r="AR22" s="293">
        <v>123.664</v>
      </c>
      <c r="AS22" s="293">
        <v>573.96900000000005</v>
      </c>
      <c r="AT22" s="293">
        <v>409.084</v>
      </c>
      <c r="AU22" s="293">
        <v>334.28899999999999</v>
      </c>
      <c r="AV22" s="293">
        <v>196.74700000000001</v>
      </c>
      <c r="AW22" s="293">
        <v>268.887</v>
      </c>
      <c r="AX22" s="293">
        <v>400.55799999999999</v>
      </c>
      <c r="AY22" s="293">
        <v>297.07</v>
      </c>
      <c r="AZ22" s="293">
        <v>204.82</v>
      </c>
      <c r="BA22" s="293">
        <v>207.81200000000001</v>
      </c>
      <c r="BB22" s="293">
        <v>249.643</v>
      </c>
      <c r="BC22" s="293">
        <v>45.710999999999999</v>
      </c>
      <c r="BD22" s="293">
        <v>209.30099999999999</v>
      </c>
      <c r="BE22" s="293">
        <v>315.98700000000002</v>
      </c>
      <c r="BF22" s="293">
        <v>488.36200000000002</v>
      </c>
      <c r="BG22" s="293">
        <v>194.255</v>
      </c>
      <c r="BH22" s="293">
        <v>256.55900000000003</v>
      </c>
      <c r="BI22" s="293">
        <v>338.33600000000001</v>
      </c>
      <c r="BJ22" s="293">
        <v>414.04599999999999</v>
      </c>
      <c r="BK22" s="293">
        <v>787.52499999999998</v>
      </c>
      <c r="BL22" s="293">
        <v>247.78299999999999</v>
      </c>
      <c r="BM22" s="293">
        <v>533.16899999999998</v>
      </c>
      <c r="BN22" s="293">
        <v>423.072</v>
      </c>
      <c r="BO22" s="293">
        <v>0</v>
      </c>
      <c r="BP22" s="293">
        <v>0</v>
      </c>
    </row>
    <row r="23" spans="1:68" s="255" customFormat="1" ht="12" customHeight="1" x14ac:dyDescent="0.25">
      <c r="A23" s="249"/>
      <c r="B23" s="262" t="s">
        <v>206</v>
      </c>
      <c r="C23" s="262" t="s">
        <v>210</v>
      </c>
      <c r="D23" s="276" t="s">
        <v>211</v>
      </c>
      <c r="E23" s="293">
        <v>903.798</v>
      </c>
      <c r="F23" s="293">
        <v>487.89100000000002</v>
      </c>
      <c r="G23" s="293">
        <v>757.93700000000001</v>
      </c>
      <c r="H23" s="293">
        <v>751.92700000000002</v>
      </c>
      <c r="I23" s="293">
        <v>480.459</v>
      </c>
      <c r="J23" s="293">
        <v>493.89</v>
      </c>
      <c r="K23" s="293">
        <v>857.02200000000005</v>
      </c>
      <c r="L23" s="293">
        <v>854.90599999999995</v>
      </c>
      <c r="M23" s="293">
        <v>1205.2270000000001</v>
      </c>
      <c r="N23" s="293">
        <v>698.01199999999994</v>
      </c>
      <c r="O23" s="293">
        <v>774.14700000000005</v>
      </c>
      <c r="P23" s="293">
        <v>564.40499999999997</v>
      </c>
      <c r="Q23" s="293">
        <v>856.88</v>
      </c>
      <c r="R23" s="293">
        <v>602.476</v>
      </c>
      <c r="S23" s="293">
        <v>1132.7080000000001</v>
      </c>
      <c r="T23" s="293">
        <v>949.18700000000001</v>
      </c>
      <c r="U23" s="293">
        <v>554.22400000000005</v>
      </c>
      <c r="V23" s="293">
        <v>498.76900000000001</v>
      </c>
      <c r="W23" s="293">
        <v>547.28300000000002</v>
      </c>
      <c r="X23" s="293">
        <v>382.54599999999999</v>
      </c>
      <c r="Y23" s="293">
        <v>544.99900000000002</v>
      </c>
      <c r="Z23" s="293">
        <v>619.36099999999999</v>
      </c>
      <c r="AA23" s="293">
        <v>694.33900000000006</v>
      </c>
      <c r="AB23" s="293">
        <v>290.25900000000001</v>
      </c>
      <c r="AC23" s="293">
        <v>698.54499999999996</v>
      </c>
      <c r="AD23" s="293">
        <v>771.15099999999995</v>
      </c>
      <c r="AE23" s="293">
        <v>642.46900000000005</v>
      </c>
      <c r="AF23" s="293">
        <v>822.52099999999996</v>
      </c>
      <c r="AG23" s="293">
        <v>542.57899999999995</v>
      </c>
      <c r="AH23" s="293">
        <v>613.81899999999996</v>
      </c>
      <c r="AI23" s="293">
        <v>692.9</v>
      </c>
      <c r="AJ23" s="293">
        <v>766.17499999999995</v>
      </c>
      <c r="AK23" s="293">
        <v>651.37900000000002</v>
      </c>
      <c r="AL23" s="293">
        <v>514.49300000000005</v>
      </c>
      <c r="AM23" s="293">
        <v>639.18799999999999</v>
      </c>
      <c r="AN23" s="293">
        <v>644.46699999999998</v>
      </c>
      <c r="AO23" s="293">
        <v>939.76199999999994</v>
      </c>
      <c r="AP23" s="293">
        <v>694.04300000000001</v>
      </c>
      <c r="AQ23" s="293">
        <v>955.96400000000006</v>
      </c>
      <c r="AR23" s="293">
        <v>939.68700000000001</v>
      </c>
      <c r="AS23" s="293">
        <v>659.19500000000005</v>
      </c>
      <c r="AT23" s="293">
        <v>1057.5440000000001</v>
      </c>
      <c r="AU23" s="293">
        <v>1004.045</v>
      </c>
      <c r="AV23" s="293">
        <v>841.96699999999998</v>
      </c>
      <c r="AW23" s="293">
        <v>1058.636</v>
      </c>
      <c r="AX23" s="293">
        <v>1122.3320000000001</v>
      </c>
      <c r="AY23" s="293">
        <v>1179.0719999999999</v>
      </c>
      <c r="AZ23" s="293">
        <v>1282.8810000000001</v>
      </c>
      <c r="BA23" s="293">
        <v>1814.7170000000001</v>
      </c>
      <c r="BB23" s="293">
        <v>877.60299999999995</v>
      </c>
      <c r="BC23" s="293">
        <v>1201.5160000000001</v>
      </c>
      <c r="BD23" s="293">
        <v>776.16300000000001</v>
      </c>
      <c r="BE23" s="293">
        <v>1015.304</v>
      </c>
      <c r="BF23" s="293">
        <v>836.72400000000005</v>
      </c>
      <c r="BG23" s="293">
        <v>736.88400000000001</v>
      </c>
      <c r="BH23" s="293">
        <v>934.14800000000002</v>
      </c>
      <c r="BI23" s="293">
        <v>1159.549</v>
      </c>
      <c r="BJ23" s="293">
        <v>973.86500000000001</v>
      </c>
      <c r="BK23" s="293">
        <v>1028.0229999999999</v>
      </c>
      <c r="BL23" s="293">
        <v>1424.633</v>
      </c>
      <c r="BM23" s="293">
        <v>1225.6769999999999</v>
      </c>
      <c r="BN23" s="293">
        <v>1139.7529999999999</v>
      </c>
      <c r="BO23" s="293">
        <v>1237.009</v>
      </c>
      <c r="BP23" s="293">
        <v>1113.9880000000001</v>
      </c>
    </row>
    <row r="24" spans="1:68" s="255" customFormat="1" ht="12" customHeight="1" x14ac:dyDescent="0.25">
      <c r="A24" s="249"/>
      <c r="B24" s="262" t="s">
        <v>206</v>
      </c>
      <c r="C24" s="262" t="s">
        <v>210</v>
      </c>
      <c r="D24" s="276" t="s">
        <v>212</v>
      </c>
      <c r="E24" s="293">
        <v>49.317999999999998</v>
      </c>
      <c r="F24" s="293">
        <v>32.128</v>
      </c>
      <c r="G24" s="293">
        <v>46.968000000000004</v>
      </c>
      <c r="H24" s="293">
        <v>77.302000000000007</v>
      </c>
      <c r="I24" s="293">
        <v>11</v>
      </c>
      <c r="J24" s="293">
        <v>72.55</v>
      </c>
      <c r="K24" s="293">
        <v>4.601</v>
      </c>
      <c r="L24" s="293">
        <v>24.17</v>
      </c>
      <c r="M24" s="293">
        <v>12.17</v>
      </c>
      <c r="N24" s="293">
        <v>40.371000000000002</v>
      </c>
      <c r="O24" s="293">
        <v>49.944000000000003</v>
      </c>
      <c r="P24" s="293">
        <v>16.106000000000002</v>
      </c>
      <c r="Q24" s="293">
        <v>49.48</v>
      </c>
      <c r="R24" s="293">
        <v>37.098999999999997</v>
      </c>
      <c r="S24" s="293">
        <v>79.113</v>
      </c>
      <c r="T24" s="293">
        <v>23.698</v>
      </c>
      <c r="U24" s="293">
        <v>28.707000000000001</v>
      </c>
      <c r="V24" s="293">
        <v>46.564999999999998</v>
      </c>
      <c r="W24" s="293">
        <v>73.274000000000001</v>
      </c>
      <c r="X24" s="293">
        <v>8.8219999999999992</v>
      </c>
      <c r="Y24" s="293">
        <v>42.23</v>
      </c>
      <c r="Z24" s="293">
        <v>36.112000000000002</v>
      </c>
      <c r="AA24" s="293">
        <v>54.412999999999997</v>
      </c>
      <c r="AB24" s="293">
        <v>24.593</v>
      </c>
      <c r="AC24" s="293">
        <v>71.656000000000006</v>
      </c>
      <c r="AD24" s="293">
        <v>34.908000000000001</v>
      </c>
      <c r="AE24" s="293">
        <v>30.5</v>
      </c>
      <c r="AF24" s="293">
        <v>1.6739999999999999</v>
      </c>
      <c r="AG24" s="293">
        <v>69.025000000000006</v>
      </c>
      <c r="AH24" s="293">
        <v>44.064999999999998</v>
      </c>
      <c r="AI24" s="293">
        <v>37.762999999999998</v>
      </c>
      <c r="AJ24" s="293">
        <v>5.4050000000000002</v>
      </c>
      <c r="AK24" s="293">
        <v>44.206000000000003</v>
      </c>
      <c r="AL24" s="293">
        <v>77.165999999999997</v>
      </c>
      <c r="AM24" s="293">
        <v>27.981000000000002</v>
      </c>
      <c r="AN24" s="293">
        <v>8.5820000000000007</v>
      </c>
      <c r="AO24" s="293">
        <v>41.619</v>
      </c>
      <c r="AP24" s="293">
        <v>5.9740000000000002</v>
      </c>
      <c r="AQ24" s="293">
        <v>36.908000000000001</v>
      </c>
      <c r="AR24" s="293">
        <v>52.307000000000002</v>
      </c>
      <c r="AS24" s="293">
        <v>1.996</v>
      </c>
      <c r="AT24" s="293">
        <v>31.292000000000002</v>
      </c>
      <c r="AU24" s="293">
        <v>0.05</v>
      </c>
      <c r="AV24" s="293">
        <v>7.54</v>
      </c>
      <c r="AW24" s="293">
        <v>2.3959999999999999</v>
      </c>
      <c r="AX24" s="293">
        <v>51.505000000000003</v>
      </c>
      <c r="AY24" s="293">
        <v>59.043999999999997</v>
      </c>
      <c r="AZ24" s="293">
        <v>2.8929999999999998</v>
      </c>
      <c r="BA24" s="293">
        <v>31.155999999999999</v>
      </c>
      <c r="BB24" s="293">
        <v>9.782</v>
      </c>
      <c r="BC24" s="293">
        <v>22.829000000000001</v>
      </c>
      <c r="BD24" s="293">
        <v>26.957999999999998</v>
      </c>
      <c r="BE24" s="293">
        <v>47.814</v>
      </c>
      <c r="BF24" s="293">
        <v>12.907</v>
      </c>
      <c r="BG24" s="293">
        <v>26.387</v>
      </c>
      <c r="BH24" s="293">
        <v>28.052</v>
      </c>
      <c r="BI24" s="293">
        <v>6.0519999999999996</v>
      </c>
      <c r="BJ24" s="293">
        <v>69.254999999999995</v>
      </c>
      <c r="BK24" s="293">
        <v>31.291</v>
      </c>
      <c r="BL24" s="293">
        <v>29.625</v>
      </c>
      <c r="BM24" s="293">
        <v>6.6520000000000001</v>
      </c>
      <c r="BN24" s="293">
        <v>26.126999999999999</v>
      </c>
      <c r="BO24" s="293">
        <v>2.359</v>
      </c>
      <c r="BP24" s="293">
        <v>0</v>
      </c>
    </row>
    <row r="25" spans="1:68" s="255" customFormat="1" ht="12" customHeight="1" x14ac:dyDescent="0.25">
      <c r="A25" s="249"/>
      <c r="B25" s="262" t="s">
        <v>206</v>
      </c>
      <c r="C25" s="262" t="s">
        <v>210</v>
      </c>
      <c r="D25" s="276" t="s">
        <v>213</v>
      </c>
      <c r="E25" s="293">
        <v>68.429000000000002</v>
      </c>
      <c r="F25" s="293">
        <v>86.424000000000007</v>
      </c>
      <c r="G25" s="293">
        <v>42.616999999999997</v>
      </c>
      <c r="H25" s="293">
        <v>100.66500000000001</v>
      </c>
      <c r="I25" s="293">
        <v>33.231000000000002</v>
      </c>
      <c r="J25" s="293">
        <v>58.585999999999999</v>
      </c>
      <c r="K25" s="293">
        <v>81.186999999999998</v>
      </c>
      <c r="L25" s="293">
        <v>52.155999999999999</v>
      </c>
      <c r="M25" s="293">
        <v>35.960999999999999</v>
      </c>
      <c r="N25" s="293">
        <v>3.3660000000000001</v>
      </c>
      <c r="O25" s="293">
        <v>70.63</v>
      </c>
      <c r="P25" s="293">
        <v>48.654000000000003</v>
      </c>
      <c r="Q25" s="293">
        <v>40.316000000000003</v>
      </c>
      <c r="R25" s="293">
        <v>105.55200000000001</v>
      </c>
      <c r="S25" s="293">
        <v>42.762</v>
      </c>
      <c r="T25" s="293">
        <v>67.266000000000005</v>
      </c>
      <c r="U25" s="293">
        <v>46.154000000000003</v>
      </c>
      <c r="V25" s="293">
        <v>88.888999999999996</v>
      </c>
      <c r="W25" s="293">
        <v>112.997</v>
      </c>
      <c r="X25" s="293">
        <v>35.932000000000002</v>
      </c>
      <c r="Y25" s="293">
        <v>32.581000000000003</v>
      </c>
      <c r="Z25" s="293">
        <v>87.694000000000003</v>
      </c>
      <c r="AA25" s="293">
        <v>57.914999999999999</v>
      </c>
      <c r="AB25" s="293">
        <v>52.667000000000002</v>
      </c>
      <c r="AC25" s="293">
        <v>39.521999999999998</v>
      </c>
      <c r="AD25" s="293">
        <v>49.048000000000002</v>
      </c>
      <c r="AE25" s="293">
        <v>78.608000000000004</v>
      </c>
      <c r="AF25" s="293">
        <v>55.878</v>
      </c>
      <c r="AG25" s="293">
        <v>73.822999999999993</v>
      </c>
      <c r="AH25" s="293">
        <v>72.775999999999996</v>
      </c>
      <c r="AI25" s="293">
        <v>7.2640000000000002</v>
      </c>
      <c r="AJ25" s="293">
        <v>117.54600000000001</v>
      </c>
      <c r="AK25" s="293">
        <v>71.816999999999993</v>
      </c>
      <c r="AL25" s="293">
        <v>21.260999999999999</v>
      </c>
      <c r="AM25" s="293">
        <v>34.107999999999997</v>
      </c>
      <c r="AN25" s="293">
        <v>30.654</v>
      </c>
      <c r="AO25" s="293">
        <v>30.393000000000001</v>
      </c>
      <c r="AP25" s="293">
        <v>31.189</v>
      </c>
      <c r="AQ25" s="293">
        <v>99.373000000000005</v>
      </c>
      <c r="AR25" s="293">
        <v>35.462000000000003</v>
      </c>
      <c r="AS25" s="293">
        <v>92.623000000000005</v>
      </c>
      <c r="AT25" s="293">
        <v>37.344000000000001</v>
      </c>
      <c r="AU25" s="293">
        <v>69.078999999999994</v>
      </c>
      <c r="AV25" s="293">
        <v>1.512</v>
      </c>
      <c r="AW25" s="293">
        <v>42.554000000000002</v>
      </c>
      <c r="AX25" s="293">
        <v>37.183999999999997</v>
      </c>
      <c r="AY25" s="293">
        <v>52.148000000000003</v>
      </c>
      <c r="AZ25" s="293">
        <v>30.76</v>
      </c>
      <c r="BA25" s="293">
        <v>142.899</v>
      </c>
      <c r="BB25" s="293">
        <v>67.992999999999995</v>
      </c>
      <c r="BC25" s="293">
        <v>55.798999999999999</v>
      </c>
      <c r="BD25" s="293">
        <v>71.649000000000001</v>
      </c>
      <c r="BE25" s="293">
        <v>18.361000000000001</v>
      </c>
      <c r="BF25" s="293">
        <v>107.681</v>
      </c>
      <c r="BG25" s="293">
        <v>49.447000000000003</v>
      </c>
      <c r="BH25" s="293">
        <v>9.6340000000000003</v>
      </c>
      <c r="BI25" s="293">
        <v>64.325999999999993</v>
      </c>
      <c r="BJ25" s="293">
        <v>42.326999999999998</v>
      </c>
      <c r="BK25" s="293">
        <v>39.302</v>
      </c>
      <c r="BL25" s="293">
        <v>100.248</v>
      </c>
      <c r="BM25" s="293">
        <v>8.7680000000000007</v>
      </c>
      <c r="BN25" s="293">
        <v>106.43300000000001</v>
      </c>
      <c r="BO25" s="293">
        <v>39.274000000000001</v>
      </c>
      <c r="BP25" s="293">
        <v>36.331000000000003</v>
      </c>
    </row>
    <row r="26" spans="1:68" s="255" customFormat="1" ht="12" customHeight="1" x14ac:dyDescent="0.25">
      <c r="A26" s="249"/>
      <c r="B26" s="262" t="s">
        <v>206</v>
      </c>
      <c r="C26" s="262" t="s">
        <v>210</v>
      </c>
      <c r="D26" s="276" t="s">
        <v>214</v>
      </c>
      <c r="E26" s="293">
        <v>17.686</v>
      </c>
      <c r="F26" s="293">
        <v>54.234000000000002</v>
      </c>
      <c r="G26" s="293">
        <v>18.329000000000001</v>
      </c>
      <c r="H26" s="293">
        <v>17.834</v>
      </c>
      <c r="I26" s="293">
        <v>49.014000000000003</v>
      </c>
      <c r="J26" s="293">
        <v>42.738999999999997</v>
      </c>
      <c r="K26" s="293">
        <v>27.071999999999999</v>
      </c>
      <c r="L26" s="293">
        <v>42.622</v>
      </c>
      <c r="M26" s="293">
        <v>58.332999999999998</v>
      </c>
      <c r="N26" s="293">
        <v>5.3419999999999996</v>
      </c>
      <c r="O26" s="293">
        <v>5.0129999999999999</v>
      </c>
      <c r="P26" s="293">
        <v>76.003</v>
      </c>
      <c r="Q26" s="293">
        <v>23.234000000000002</v>
      </c>
      <c r="R26" s="293">
        <v>24.673999999999999</v>
      </c>
      <c r="S26" s="293">
        <v>26.170999999999999</v>
      </c>
      <c r="T26" s="293">
        <v>23.882999999999999</v>
      </c>
      <c r="U26" s="293">
        <v>46.456000000000003</v>
      </c>
      <c r="V26" s="293">
        <v>14.619</v>
      </c>
      <c r="W26" s="293">
        <v>50.204999999999998</v>
      </c>
      <c r="X26" s="293">
        <v>11.958</v>
      </c>
      <c r="Y26" s="293">
        <v>38.896999999999998</v>
      </c>
      <c r="Z26" s="293">
        <v>40.503999999999998</v>
      </c>
      <c r="AA26" s="293">
        <v>3.1659999999999999</v>
      </c>
      <c r="AB26" s="293">
        <v>0.60099999999999998</v>
      </c>
      <c r="AC26" s="293">
        <v>67.741</v>
      </c>
      <c r="AD26" s="293">
        <v>21.338000000000001</v>
      </c>
      <c r="AE26" s="293">
        <v>50.774999999999999</v>
      </c>
      <c r="AF26" s="293">
        <v>38.069000000000003</v>
      </c>
      <c r="AG26" s="293">
        <v>20.417000000000002</v>
      </c>
      <c r="AH26" s="293">
        <v>31.088999999999999</v>
      </c>
      <c r="AI26" s="293">
        <v>58.932000000000002</v>
      </c>
      <c r="AJ26" s="293">
        <v>1.2789999999999999</v>
      </c>
      <c r="AK26" s="293">
        <v>1.2090000000000001</v>
      </c>
      <c r="AL26" s="293">
        <v>23.891999999999999</v>
      </c>
      <c r="AM26" s="293">
        <v>15.904</v>
      </c>
      <c r="AN26" s="293">
        <v>70.668000000000006</v>
      </c>
      <c r="AO26" s="293">
        <v>34.009</v>
      </c>
      <c r="AP26" s="293">
        <v>20.231000000000002</v>
      </c>
      <c r="AQ26" s="293">
        <v>5.9930000000000003</v>
      </c>
      <c r="AR26" s="293">
        <v>0.66200000000000003</v>
      </c>
      <c r="AS26" s="293">
        <v>31.78</v>
      </c>
      <c r="AT26" s="293">
        <v>13.087</v>
      </c>
      <c r="AU26" s="293">
        <v>53.552999999999997</v>
      </c>
      <c r="AV26" s="293">
        <v>52.366</v>
      </c>
      <c r="AW26" s="293">
        <v>17.303000000000001</v>
      </c>
      <c r="AX26" s="293">
        <v>12.388999999999999</v>
      </c>
      <c r="AY26" s="293">
        <v>18.626000000000001</v>
      </c>
      <c r="AZ26" s="293">
        <v>17.977</v>
      </c>
      <c r="BA26" s="293">
        <v>46.098999999999997</v>
      </c>
      <c r="BB26" s="293">
        <v>51.2</v>
      </c>
      <c r="BC26" s="293">
        <v>28.895</v>
      </c>
      <c r="BD26" s="293">
        <v>47.06</v>
      </c>
      <c r="BE26" s="293">
        <v>8.5399999999999991</v>
      </c>
      <c r="BF26" s="293">
        <v>59.692999999999998</v>
      </c>
      <c r="BG26" s="293">
        <v>5.7949999999999999</v>
      </c>
      <c r="BH26" s="293">
        <v>25.224</v>
      </c>
      <c r="BI26" s="293">
        <v>33.454000000000001</v>
      </c>
      <c r="BJ26" s="293">
        <v>16.593</v>
      </c>
      <c r="BK26" s="293">
        <v>18.247</v>
      </c>
      <c r="BL26" s="293">
        <v>65.471999999999994</v>
      </c>
      <c r="BM26" s="293">
        <v>18.233000000000001</v>
      </c>
      <c r="BN26" s="293">
        <v>0.69799999999999995</v>
      </c>
      <c r="BO26" s="293">
        <v>33.186999999999998</v>
      </c>
      <c r="BP26" s="293">
        <v>0</v>
      </c>
    </row>
    <row r="27" spans="1:68" s="255" customFormat="1" ht="12" customHeight="1" x14ac:dyDescent="0.25">
      <c r="A27" s="249"/>
      <c r="B27" s="262" t="s">
        <v>206</v>
      </c>
      <c r="C27" s="262" t="s">
        <v>215</v>
      </c>
      <c r="D27" s="276" t="s">
        <v>216</v>
      </c>
      <c r="E27" s="293">
        <v>291.31900000000002</v>
      </c>
      <c r="F27" s="293">
        <v>226.87299999999999</v>
      </c>
      <c r="G27" s="293">
        <v>145.51300000000001</v>
      </c>
      <c r="H27" s="293">
        <v>382.52600000000001</v>
      </c>
      <c r="I27" s="293">
        <v>309.00599999999997</v>
      </c>
      <c r="J27" s="293">
        <v>215.68799999999999</v>
      </c>
      <c r="K27" s="293">
        <v>153.28100000000001</v>
      </c>
      <c r="L27" s="293">
        <v>237.39400000000001</v>
      </c>
      <c r="M27" s="293">
        <v>170.322</v>
      </c>
      <c r="N27" s="293">
        <v>156.84299999999999</v>
      </c>
      <c r="O27" s="293">
        <v>229.08699999999999</v>
      </c>
      <c r="P27" s="293">
        <v>345.06900000000002</v>
      </c>
      <c r="Q27" s="293">
        <v>335.92500000000001</v>
      </c>
      <c r="R27" s="293">
        <v>301.12900000000002</v>
      </c>
      <c r="S27" s="293">
        <v>331.63900000000001</v>
      </c>
      <c r="T27" s="293">
        <v>420.32600000000002</v>
      </c>
      <c r="U27" s="293">
        <v>266.90699999999998</v>
      </c>
      <c r="V27" s="293">
        <v>385.46199999999999</v>
      </c>
      <c r="W27" s="293">
        <v>327.61099999999999</v>
      </c>
      <c r="X27" s="293">
        <v>226.38300000000001</v>
      </c>
      <c r="Y27" s="293">
        <v>420.233</v>
      </c>
      <c r="Z27" s="293">
        <v>293.45299999999997</v>
      </c>
      <c r="AA27" s="293">
        <v>339.86700000000002</v>
      </c>
      <c r="AB27" s="293">
        <v>366.63299999999998</v>
      </c>
      <c r="AC27" s="293">
        <v>306.10700000000003</v>
      </c>
      <c r="AD27" s="293">
        <v>216.31700000000001</v>
      </c>
      <c r="AE27" s="293">
        <v>448.03</v>
      </c>
      <c r="AF27" s="293">
        <v>205.744</v>
      </c>
      <c r="AG27" s="293">
        <v>178.65799999999999</v>
      </c>
      <c r="AH27" s="293">
        <v>216.804</v>
      </c>
      <c r="AI27" s="293">
        <v>284.55200000000002</v>
      </c>
      <c r="AJ27" s="293">
        <v>286.77800000000002</v>
      </c>
      <c r="AK27" s="293">
        <v>174.59800000000001</v>
      </c>
      <c r="AL27" s="293">
        <v>317.78199999999998</v>
      </c>
      <c r="AM27" s="293">
        <v>318.70999999999998</v>
      </c>
      <c r="AN27" s="293">
        <v>262.31</v>
      </c>
      <c r="AO27" s="293">
        <v>219.54900000000001</v>
      </c>
      <c r="AP27" s="293">
        <v>175.24</v>
      </c>
      <c r="AQ27" s="293">
        <v>184.55199999999999</v>
      </c>
      <c r="AR27" s="293">
        <v>140.07499999999999</v>
      </c>
      <c r="AS27" s="293">
        <v>186.55799999999999</v>
      </c>
      <c r="AT27" s="293">
        <v>155.00700000000001</v>
      </c>
      <c r="AU27" s="293">
        <v>182.44200000000001</v>
      </c>
      <c r="AV27" s="293">
        <v>179.76599999999999</v>
      </c>
      <c r="AW27" s="293">
        <v>132.375</v>
      </c>
      <c r="AX27" s="293">
        <v>197.43700000000001</v>
      </c>
      <c r="AY27" s="293">
        <v>437.608</v>
      </c>
      <c r="AZ27" s="293">
        <v>201.45500000000001</v>
      </c>
      <c r="BA27" s="293">
        <v>292.57799999999997</v>
      </c>
      <c r="BB27" s="293">
        <v>269.37400000000002</v>
      </c>
      <c r="BC27" s="293">
        <v>357.05599999999998</v>
      </c>
      <c r="BD27" s="293">
        <v>267.899</v>
      </c>
      <c r="BE27" s="293">
        <v>324.01600000000002</v>
      </c>
      <c r="BF27" s="293">
        <v>213.398</v>
      </c>
      <c r="BG27" s="293">
        <v>400.904</v>
      </c>
      <c r="BH27" s="293">
        <v>397.37400000000002</v>
      </c>
      <c r="BI27" s="293">
        <v>172.78800000000001</v>
      </c>
      <c r="BJ27" s="293">
        <v>254.251</v>
      </c>
      <c r="BK27" s="293">
        <v>180.946</v>
      </c>
      <c r="BL27" s="293">
        <v>310.00299999999999</v>
      </c>
      <c r="BM27" s="293">
        <v>466.94200000000001</v>
      </c>
      <c r="BN27" s="293">
        <v>274.20999999999998</v>
      </c>
      <c r="BO27" s="293">
        <v>0</v>
      </c>
      <c r="BP27" s="293">
        <v>0</v>
      </c>
    </row>
    <row r="28" spans="1:68" s="255" customFormat="1" ht="12" customHeight="1" x14ac:dyDescent="0.25">
      <c r="A28" s="249"/>
      <c r="B28" s="262" t="s">
        <v>206</v>
      </c>
      <c r="C28" s="262" t="s">
        <v>215</v>
      </c>
      <c r="D28" s="276" t="s">
        <v>217</v>
      </c>
      <c r="E28" s="293">
        <v>75.337000000000003</v>
      </c>
      <c r="F28" s="293">
        <v>113.202</v>
      </c>
      <c r="G28" s="293">
        <v>171.62799999999999</v>
      </c>
      <c r="H28" s="293">
        <v>170.184</v>
      </c>
      <c r="I28" s="293">
        <v>134.66200000000001</v>
      </c>
      <c r="J28" s="293">
        <v>43.588999999999999</v>
      </c>
      <c r="K28" s="293">
        <v>75.915999999999997</v>
      </c>
      <c r="L28" s="293">
        <v>86.087999999999994</v>
      </c>
      <c r="M28" s="293">
        <v>131.06299999999999</v>
      </c>
      <c r="N28" s="293">
        <v>67.015000000000001</v>
      </c>
      <c r="O28" s="293">
        <v>142.571</v>
      </c>
      <c r="P28" s="293">
        <v>88.593000000000004</v>
      </c>
      <c r="Q28" s="293">
        <v>128.94999999999999</v>
      </c>
      <c r="R28" s="293">
        <v>159.863</v>
      </c>
      <c r="S28" s="293">
        <v>197.84200000000001</v>
      </c>
      <c r="T28" s="293">
        <v>163.52000000000001</v>
      </c>
      <c r="U28" s="293">
        <v>168.804</v>
      </c>
      <c r="V28" s="293">
        <v>143.51499999999999</v>
      </c>
      <c r="W28" s="293">
        <v>146.84</v>
      </c>
      <c r="X28" s="293">
        <v>116.188</v>
      </c>
      <c r="Y28" s="293">
        <v>50.460999999999999</v>
      </c>
      <c r="Z28" s="293">
        <v>137.89400000000001</v>
      </c>
      <c r="AA28" s="293">
        <v>238.48599999999999</v>
      </c>
      <c r="AB28" s="293">
        <v>210.88900000000001</v>
      </c>
      <c r="AC28" s="293">
        <v>192.83600000000001</v>
      </c>
      <c r="AD28" s="293">
        <v>181.18799999999999</v>
      </c>
      <c r="AE28" s="293">
        <v>120.69</v>
      </c>
      <c r="AF28" s="293">
        <v>88.658000000000001</v>
      </c>
      <c r="AG28" s="293">
        <v>71.887</v>
      </c>
      <c r="AH28" s="293">
        <v>93.403000000000006</v>
      </c>
      <c r="AI28" s="293">
        <v>115.407</v>
      </c>
      <c r="AJ28" s="293">
        <v>173.26400000000001</v>
      </c>
      <c r="AK28" s="293">
        <v>63.100999999999999</v>
      </c>
      <c r="AL28" s="293">
        <v>53.685000000000002</v>
      </c>
      <c r="AM28" s="293">
        <v>80.28</v>
      </c>
      <c r="AN28" s="293">
        <v>74.858999999999995</v>
      </c>
      <c r="AO28" s="293">
        <v>157.637</v>
      </c>
      <c r="AP28" s="293">
        <v>41.371000000000002</v>
      </c>
      <c r="AQ28" s="293">
        <v>74.272999999999996</v>
      </c>
      <c r="AR28" s="293">
        <v>116.64100000000001</v>
      </c>
      <c r="AS28" s="293">
        <v>144.79499999999999</v>
      </c>
      <c r="AT28" s="293">
        <v>53.62</v>
      </c>
      <c r="AU28" s="293">
        <v>128.85400000000001</v>
      </c>
      <c r="AV28" s="293">
        <v>126.089</v>
      </c>
      <c r="AW28" s="293">
        <v>125.83199999999999</v>
      </c>
      <c r="AX28" s="293">
        <v>157.43899999999999</v>
      </c>
      <c r="AY28" s="293">
        <v>120.78</v>
      </c>
      <c r="AZ28" s="293">
        <v>127.173</v>
      </c>
      <c r="BA28" s="293">
        <v>141.142</v>
      </c>
      <c r="BB28" s="293">
        <v>100.991</v>
      </c>
      <c r="BC28" s="293">
        <v>120.50700000000001</v>
      </c>
      <c r="BD28" s="293">
        <v>109.28100000000001</v>
      </c>
      <c r="BE28" s="293">
        <v>152.679</v>
      </c>
      <c r="BF28" s="293">
        <v>122.54600000000001</v>
      </c>
      <c r="BG28" s="293">
        <v>128.142</v>
      </c>
      <c r="BH28" s="293">
        <v>157.25700000000001</v>
      </c>
      <c r="BI28" s="293">
        <v>117.36799999999999</v>
      </c>
      <c r="BJ28" s="293">
        <v>270.36200000000002</v>
      </c>
      <c r="BK28" s="293">
        <v>68.858999999999995</v>
      </c>
      <c r="BL28" s="293">
        <v>155.386</v>
      </c>
      <c r="BM28" s="293">
        <v>123.51600000000001</v>
      </c>
      <c r="BN28" s="293">
        <v>63.415999999999997</v>
      </c>
      <c r="BO28" s="293">
        <v>0</v>
      </c>
      <c r="BP28" s="293">
        <v>0</v>
      </c>
    </row>
    <row r="29" spans="1:68" s="255" customFormat="1" ht="12" customHeight="1" x14ac:dyDescent="0.25">
      <c r="A29" s="249"/>
      <c r="B29" s="262" t="s">
        <v>206</v>
      </c>
      <c r="C29" s="262" t="s">
        <v>215</v>
      </c>
      <c r="D29" s="276" t="s">
        <v>218</v>
      </c>
      <c r="E29" s="293">
        <v>21.010999999999999</v>
      </c>
      <c r="F29" s="293">
        <v>5.6079999999999997</v>
      </c>
      <c r="G29" s="293">
        <v>13.882</v>
      </c>
      <c r="H29" s="293">
        <v>1.0840000000000001</v>
      </c>
      <c r="I29" s="293">
        <v>24.658999999999999</v>
      </c>
      <c r="J29" s="293">
        <v>17.745999999999999</v>
      </c>
      <c r="K29" s="293">
        <v>11.395</v>
      </c>
      <c r="L29" s="293">
        <v>24.885000000000002</v>
      </c>
      <c r="M29" s="293">
        <v>18.05</v>
      </c>
      <c r="N29" s="293">
        <v>24.189</v>
      </c>
      <c r="O29" s="293">
        <v>28.55</v>
      </c>
      <c r="P29" s="293">
        <v>22.577000000000002</v>
      </c>
      <c r="Q29" s="293">
        <v>29.231999999999999</v>
      </c>
      <c r="R29" s="293">
        <v>22.567</v>
      </c>
      <c r="S29" s="293">
        <v>23.594000000000001</v>
      </c>
      <c r="T29" s="293">
        <v>21.727</v>
      </c>
      <c r="U29" s="293">
        <v>28.741</v>
      </c>
      <c r="V29" s="293">
        <v>11.768000000000001</v>
      </c>
      <c r="W29" s="293">
        <v>28.891999999999999</v>
      </c>
      <c r="X29" s="293">
        <v>10.347</v>
      </c>
      <c r="Y29" s="293">
        <v>15.614000000000001</v>
      </c>
      <c r="Z29" s="293">
        <v>15.372</v>
      </c>
      <c r="AA29" s="293">
        <v>22.553999999999998</v>
      </c>
      <c r="AB29" s="293">
        <v>37.033000000000001</v>
      </c>
      <c r="AC29" s="293">
        <v>2.2909999999999999</v>
      </c>
      <c r="AD29" s="293">
        <v>4.4189999999999996</v>
      </c>
      <c r="AE29" s="293">
        <v>4.8840000000000003</v>
      </c>
      <c r="AF29" s="293">
        <v>17.948</v>
      </c>
      <c r="AG29" s="293">
        <v>20.518999999999998</v>
      </c>
      <c r="AH29" s="293">
        <v>13.409000000000001</v>
      </c>
      <c r="AI29" s="293">
        <v>24.157</v>
      </c>
      <c r="AJ29" s="293">
        <v>14.262</v>
      </c>
      <c r="AK29" s="293">
        <v>3.9049999999999998</v>
      </c>
      <c r="AL29" s="293">
        <v>16.427</v>
      </c>
      <c r="AM29" s="293">
        <v>7.883</v>
      </c>
      <c r="AN29" s="293">
        <v>25.687000000000001</v>
      </c>
      <c r="AO29" s="293">
        <v>26.25</v>
      </c>
      <c r="AP29" s="293">
        <v>4.0709999999999997</v>
      </c>
      <c r="AQ29" s="293">
        <v>14.448</v>
      </c>
      <c r="AR29" s="293">
        <v>5.5519999999999996</v>
      </c>
      <c r="AS29" s="293">
        <v>11.766</v>
      </c>
      <c r="AT29" s="293">
        <v>13.064</v>
      </c>
      <c r="AU29" s="293">
        <v>22.529</v>
      </c>
      <c r="AV29" s="293">
        <v>16.050999999999998</v>
      </c>
      <c r="AW29" s="293">
        <v>32.165999999999997</v>
      </c>
      <c r="AX29" s="293">
        <v>10.56</v>
      </c>
      <c r="AY29" s="293">
        <v>23.692</v>
      </c>
      <c r="AZ29" s="293">
        <v>28.805</v>
      </c>
      <c r="BA29" s="293">
        <v>18.626999999999999</v>
      </c>
      <c r="BB29" s="293">
        <v>8.9489999999999998</v>
      </c>
      <c r="BC29" s="293">
        <v>12.734999999999999</v>
      </c>
      <c r="BD29" s="293">
        <v>7.0529999999999999</v>
      </c>
      <c r="BE29" s="293">
        <v>29.637</v>
      </c>
      <c r="BF29" s="293">
        <v>11.904999999999999</v>
      </c>
      <c r="BG29" s="293">
        <v>18.321000000000002</v>
      </c>
      <c r="BH29" s="293">
        <v>32.856999999999999</v>
      </c>
      <c r="BI29" s="293">
        <v>4.492</v>
      </c>
      <c r="BJ29" s="293">
        <v>15.315</v>
      </c>
      <c r="BK29" s="293">
        <v>32.447000000000003</v>
      </c>
      <c r="BL29" s="293">
        <v>22.524000000000001</v>
      </c>
      <c r="BM29" s="293">
        <v>21.306999999999999</v>
      </c>
      <c r="BN29" s="293">
        <v>0</v>
      </c>
      <c r="BO29" s="293">
        <v>0</v>
      </c>
      <c r="BP29" s="293">
        <v>0</v>
      </c>
    </row>
    <row r="30" spans="1:68" s="255" customFormat="1" ht="12" customHeight="1" x14ac:dyDescent="0.25">
      <c r="A30" s="249"/>
      <c r="B30" s="262" t="s">
        <v>206</v>
      </c>
      <c r="C30" s="262" t="s">
        <v>215</v>
      </c>
      <c r="D30" s="276" t="s">
        <v>219</v>
      </c>
      <c r="E30" s="293">
        <v>6.4649999999999999</v>
      </c>
      <c r="F30" s="293">
        <v>16.998999999999999</v>
      </c>
      <c r="G30" s="293">
        <v>86.263999999999996</v>
      </c>
      <c r="H30" s="293">
        <v>35.296999999999997</v>
      </c>
      <c r="I30" s="293">
        <v>116.46299999999999</v>
      </c>
      <c r="J30" s="293">
        <v>65.087999999999994</v>
      </c>
      <c r="K30" s="293">
        <v>85.548000000000002</v>
      </c>
      <c r="L30" s="293">
        <v>120.81100000000001</v>
      </c>
      <c r="M30" s="293">
        <v>58.78</v>
      </c>
      <c r="N30" s="293">
        <v>75.269000000000005</v>
      </c>
      <c r="O30" s="293">
        <v>22.995999999999999</v>
      </c>
      <c r="P30" s="293">
        <v>56.433999999999997</v>
      </c>
      <c r="Q30" s="293">
        <v>74.762</v>
      </c>
      <c r="R30" s="293">
        <v>75.754999999999995</v>
      </c>
      <c r="S30" s="293">
        <v>61.878</v>
      </c>
      <c r="T30" s="293">
        <v>70.662999999999997</v>
      </c>
      <c r="U30" s="293">
        <v>157.15299999999999</v>
      </c>
      <c r="V30" s="293">
        <v>73.682000000000002</v>
      </c>
      <c r="W30" s="293">
        <v>82.168999999999997</v>
      </c>
      <c r="X30" s="293">
        <v>80.238</v>
      </c>
      <c r="Y30" s="293">
        <v>106.309</v>
      </c>
      <c r="Z30" s="293">
        <v>35.981000000000002</v>
      </c>
      <c r="AA30" s="293">
        <v>79.453000000000003</v>
      </c>
      <c r="AB30" s="293">
        <v>81.38</v>
      </c>
      <c r="AC30" s="293">
        <v>41.984999999999999</v>
      </c>
      <c r="AD30" s="293">
        <v>21.155999999999999</v>
      </c>
      <c r="AE30" s="293">
        <v>106.886</v>
      </c>
      <c r="AF30" s="293">
        <v>83.138000000000005</v>
      </c>
      <c r="AG30" s="293">
        <v>157.37100000000001</v>
      </c>
      <c r="AH30" s="293">
        <v>81.111000000000004</v>
      </c>
      <c r="AI30" s="293">
        <v>59.128999999999998</v>
      </c>
      <c r="AJ30" s="293">
        <v>102.485</v>
      </c>
      <c r="AK30" s="293">
        <v>12.811999999999999</v>
      </c>
      <c r="AL30" s="293">
        <v>15.688000000000001</v>
      </c>
      <c r="AM30" s="293">
        <v>30.343</v>
      </c>
      <c r="AN30" s="293">
        <v>24.045999999999999</v>
      </c>
      <c r="AO30" s="293">
        <v>48.741</v>
      </c>
      <c r="AP30" s="293">
        <v>34.36</v>
      </c>
      <c r="AQ30" s="293">
        <v>11.545999999999999</v>
      </c>
      <c r="AR30" s="293">
        <v>39.881</v>
      </c>
      <c r="AS30" s="293">
        <v>49.021000000000001</v>
      </c>
      <c r="AT30" s="293">
        <v>109.96299999999999</v>
      </c>
      <c r="AU30" s="293">
        <v>62.48</v>
      </c>
      <c r="AV30" s="293">
        <v>76.563999999999993</v>
      </c>
      <c r="AW30" s="293">
        <v>41.677999999999997</v>
      </c>
      <c r="AX30" s="293">
        <v>64.944999999999993</v>
      </c>
      <c r="AY30" s="293">
        <v>82.016999999999996</v>
      </c>
      <c r="AZ30" s="293">
        <v>88.37</v>
      </c>
      <c r="BA30" s="293">
        <v>71.203999999999994</v>
      </c>
      <c r="BB30" s="293">
        <v>59.962000000000003</v>
      </c>
      <c r="BC30" s="293">
        <v>68.069000000000003</v>
      </c>
      <c r="BD30" s="293">
        <v>43.256999999999998</v>
      </c>
      <c r="BE30" s="293">
        <v>130.358</v>
      </c>
      <c r="BF30" s="293">
        <v>48.645000000000003</v>
      </c>
      <c r="BG30" s="293">
        <v>152.67599999999999</v>
      </c>
      <c r="BH30" s="293">
        <v>97.706999999999994</v>
      </c>
      <c r="BI30" s="293">
        <v>49.662999999999997</v>
      </c>
      <c r="BJ30" s="293">
        <v>82.465999999999994</v>
      </c>
      <c r="BK30" s="293">
        <v>68.605000000000004</v>
      </c>
      <c r="BL30" s="293">
        <v>35.671999999999997</v>
      </c>
      <c r="BM30" s="293">
        <v>92.899000000000001</v>
      </c>
      <c r="BN30" s="293">
        <v>60.252000000000002</v>
      </c>
      <c r="BO30" s="293">
        <v>126.773</v>
      </c>
      <c r="BP30" s="293">
        <v>0</v>
      </c>
    </row>
    <row r="31" spans="1:68" s="255" customFormat="1" ht="12" customHeight="1" x14ac:dyDescent="0.25">
      <c r="A31" s="249"/>
      <c r="B31" s="262" t="s">
        <v>206</v>
      </c>
      <c r="C31" s="262" t="s">
        <v>215</v>
      </c>
      <c r="D31" s="276" t="s">
        <v>220</v>
      </c>
      <c r="E31" s="293">
        <v>109.515</v>
      </c>
      <c r="F31" s="293">
        <v>118.322</v>
      </c>
      <c r="G31" s="293">
        <v>51.997</v>
      </c>
      <c r="H31" s="293">
        <v>62.417999999999999</v>
      </c>
      <c r="I31" s="293">
        <v>186.25299999999999</v>
      </c>
      <c r="J31" s="293">
        <v>67.263000000000005</v>
      </c>
      <c r="K31" s="293">
        <v>114.63500000000001</v>
      </c>
      <c r="L31" s="293">
        <v>106.236</v>
      </c>
      <c r="M31" s="293">
        <v>92.412000000000006</v>
      </c>
      <c r="N31" s="293">
        <v>59.658999999999999</v>
      </c>
      <c r="O31" s="293">
        <v>68.605999999999995</v>
      </c>
      <c r="P31" s="293">
        <v>111.40600000000001</v>
      </c>
      <c r="Q31" s="293">
        <v>54.975000000000001</v>
      </c>
      <c r="R31" s="293">
        <v>96.224999999999994</v>
      </c>
      <c r="S31" s="293">
        <v>64.884</v>
      </c>
      <c r="T31" s="293">
        <v>129.40100000000001</v>
      </c>
      <c r="U31" s="293">
        <v>176.089</v>
      </c>
      <c r="V31" s="293">
        <v>70.459000000000003</v>
      </c>
      <c r="W31" s="293">
        <v>137.018</v>
      </c>
      <c r="X31" s="293">
        <v>37.491</v>
      </c>
      <c r="Y31" s="293">
        <v>66.168999999999997</v>
      </c>
      <c r="Z31" s="293">
        <v>107.327</v>
      </c>
      <c r="AA31" s="293">
        <v>165.75899999999999</v>
      </c>
      <c r="AB31" s="293">
        <v>104.77</v>
      </c>
      <c r="AC31" s="293">
        <v>67.042000000000002</v>
      </c>
      <c r="AD31" s="293">
        <v>177.39500000000001</v>
      </c>
      <c r="AE31" s="293">
        <v>45.399000000000001</v>
      </c>
      <c r="AF31" s="293">
        <v>111.289</v>
      </c>
      <c r="AG31" s="293">
        <v>46.481000000000002</v>
      </c>
      <c r="AH31" s="293">
        <v>20.954000000000001</v>
      </c>
      <c r="AI31" s="293">
        <v>4.2290000000000001</v>
      </c>
      <c r="AJ31" s="293">
        <v>36.133000000000003</v>
      </c>
      <c r="AK31" s="293">
        <v>25.716000000000001</v>
      </c>
      <c r="AL31" s="293">
        <v>22.747</v>
      </c>
      <c r="AM31" s="293">
        <v>110.959</v>
      </c>
      <c r="AN31" s="293">
        <v>78.168000000000006</v>
      </c>
      <c r="AO31" s="293">
        <v>19.318999999999999</v>
      </c>
      <c r="AP31" s="293">
        <v>14.493</v>
      </c>
      <c r="AQ31" s="293">
        <v>29.693000000000001</v>
      </c>
      <c r="AR31" s="293">
        <v>38.49</v>
      </c>
      <c r="AS31" s="293">
        <v>38.488</v>
      </c>
      <c r="AT31" s="293">
        <v>117.685</v>
      </c>
      <c r="AU31" s="293">
        <v>49.276000000000003</v>
      </c>
      <c r="AV31" s="293">
        <v>192.983</v>
      </c>
      <c r="AW31" s="293">
        <v>161.011</v>
      </c>
      <c r="AX31" s="293">
        <v>117.64400000000001</v>
      </c>
      <c r="AY31" s="293">
        <v>41.341999999999999</v>
      </c>
      <c r="AZ31" s="293">
        <v>96.39</v>
      </c>
      <c r="BA31" s="293">
        <v>60.107999999999997</v>
      </c>
      <c r="BB31" s="293">
        <v>48.978000000000002</v>
      </c>
      <c r="BC31" s="293">
        <v>261.27999999999997</v>
      </c>
      <c r="BD31" s="293">
        <v>231.286</v>
      </c>
      <c r="BE31" s="293">
        <v>252.578</v>
      </c>
      <c r="BF31" s="293">
        <v>87.225999999999999</v>
      </c>
      <c r="BG31" s="293">
        <v>70.840999999999994</v>
      </c>
      <c r="BH31" s="293">
        <v>115.47199999999999</v>
      </c>
      <c r="BI31" s="293">
        <v>44.646000000000001</v>
      </c>
      <c r="BJ31" s="293">
        <v>96.778999999999996</v>
      </c>
      <c r="BK31" s="293">
        <v>48.570999999999998</v>
      </c>
      <c r="BL31" s="293">
        <v>61.055999999999997</v>
      </c>
      <c r="BM31" s="293">
        <v>46.098999999999997</v>
      </c>
      <c r="BN31" s="293">
        <v>182.22800000000001</v>
      </c>
      <c r="BO31" s="293">
        <v>86.483999999999995</v>
      </c>
      <c r="BP31" s="293">
        <v>0</v>
      </c>
    </row>
    <row r="32" spans="1:68" s="263" customFormat="1" ht="12" customHeight="1" x14ac:dyDescent="0.2">
      <c r="B32" s="262" t="s">
        <v>221</v>
      </c>
      <c r="C32" s="262" t="s">
        <v>222</v>
      </c>
      <c r="D32" s="276" t="s">
        <v>223</v>
      </c>
      <c r="E32" s="293">
        <v>23.562999999999999</v>
      </c>
      <c r="F32" s="293">
        <v>82.495000000000005</v>
      </c>
      <c r="G32" s="293">
        <v>68.021000000000001</v>
      </c>
      <c r="H32" s="293">
        <v>61.875</v>
      </c>
      <c r="I32" s="293">
        <v>18.247</v>
      </c>
      <c r="J32" s="293">
        <v>33.159999999999997</v>
      </c>
      <c r="K32" s="293">
        <v>37.994999999999997</v>
      </c>
      <c r="L32" s="293">
        <v>14.074999999999999</v>
      </c>
      <c r="M32" s="293">
        <v>23.991</v>
      </c>
      <c r="N32" s="293">
        <v>34.758000000000003</v>
      </c>
      <c r="O32" s="293">
        <v>17.388999999999999</v>
      </c>
      <c r="P32" s="293">
        <v>5.6289999999999996</v>
      </c>
      <c r="Q32" s="293">
        <v>25.091000000000001</v>
      </c>
      <c r="R32" s="293">
        <v>95.403999999999996</v>
      </c>
      <c r="S32" s="293">
        <v>93.016000000000005</v>
      </c>
      <c r="T32" s="293">
        <v>12.978</v>
      </c>
      <c r="U32" s="293">
        <v>92.012</v>
      </c>
      <c r="V32" s="293">
        <v>10.521000000000001</v>
      </c>
      <c r="W32" s="293">
        <v>48.014000000000003</v>
      </c>
      <c r="X32" s="293">
        <v>36.781999999999996</v>
      </c>
      <c r="Y32" s="293">
        <v>20.895</v>
      </c>
      <c r="Z32" s="293">
        <v>36.386000000000003</v>
      </c>
      <c r="AA32" s="293">
        <v>22.138000000000002</v>
      </c>
      <c r="AB32" s="293">
        <v>75.266999999999996</v>
      </c>
      <c r="AC32" s="293">
        <v>19.838000000000001</v>
      </c>
      <c r="AD32" s="293">
        <v>86.171999999999997</v>
      </c>
      <c r="AE32" s="293">
        <v>14.026</v>
      </c>
      <c r="AF32" s="293">
        <v>42.098999999999997</v>
      </c>
      <c r="AG32" s="293">
        <v>2.472</v>
      </c>
      <c r="AH32" s="293">
        <v>8.5830000000000002</v>
      </c>
      <c r="AI32" s="293">
        <v>25.529</v>
      </c>
      <c r="AJ32" s="293">
        <v>44.499000000000002</v>
      </c>
      <c r="AK32" s="293">
        <v>9.7539999999999996</v>
      </c>
      <c r="AL32" s="293">
        <v>8.9860000000000007</v>
      </c>
      <c r="AM32" s="293">
        <v>20.914999999999999</v>
      </c>
      <c r="AN32" s="293">
        <v>3.2050000000000001</v>
      </c>
      <c r="AO32" s="293">
        <v>3.0430000000000001</v>
      </c>
      <c r="AP32" s="293">
        <v>55.226999999999997</v>
      </c>
      <c r="AQ32" s="293">
        <v>41.662999999999997</v>
      </c>
      <c r="AR32" s="293">
        <v>88.554000000000002</v>
      </c>
      <c r="AS32" s="293">
        <v>23.262</v>
      </c>
      <c r="AT32" s="293">
        <v>16.838000000000001</v>
      </c>
      <c r="AU32" s="293">
        <v>8.3810000000000002</v>
      </c>
      <c r="AV32" s="293">
        <v>27.443999999999999</v>
      </c>
      <c r="AW32" s="293">
        <v>24.244</v>
      </c>
      <c r="AX32" s="293">
        <v>37.976999999999997</v>
      </c>
      <c r="AY32" s="293">
        <v>6.1159999999999997</v>
      </c>
      <c r="AZ32" s="293">
        <v>17.542000000000002</v>
      </c>
      <c r="BA32" s="293">
        <v>94.512</v>
      </c>
      <c r="BB32" s="293">
        <v>49.707000000000001</v>
      </c>
      <c r="BC32" s="293">
        <v>46.777999999999999</v>
      </c>
      <c r="BD32" s="293">
        <v>42.689</v>
      </c>
      <c r="BE32" s="293">
        <v>44.555</v>
      </c>
      <c r="BF32" s="293">
        <v>33.347000000000001</v>
      </c>
      <c r="BG32" s="293">
        <v>17.931999999999999</v>
      </c>
      <c r="BH32" s="293">
        <v>36.744999999999997</v>
      </c>
      <c r="BI32" s="293">
        <v>22.954999999999998</v>
      </c>
      <c r="BJ32" s="293">
        <v>38.622999999999998</v>
      </c>
      <c r="BK32" s="293">
        <v>16.61</v>
      </c>
      <c r="BL32" s="293">
        <v>83.46</v>
      </c>
      <c r="BM32" s="293">
        <v>73.263000000000005</v>
      </c>
      <c r="BN32" s="293">
        <v>55.033999999999999</v>
      </c>
      <c r="BO32" s="293">
        <v>62.601999999999997</v>
      </c>
      <c r="BP32" s="293">
        <v>0</v>
      </c>
    </row>
    <row r="33" spans="1:68" s="255" customFormat="1" ht="12" customHeight="1" x14ac:dyDescent="0.25">
      <c r="A33" s="249"/>
      <c r="B33" s="262" t="s">
        <v>224</v>
      </c>
      <c r="C33" s="262" t="s">
        <v>225</v>
      </c>
      <c r="D33" s="276" t="s">
        <v>226</v>
      </c>
      <c r="E33" s="293">
        <v>890.428</v>
      </c>
      <c r="F33" s="293">
        <v>1020.963</v>
      </c>
      <c r="G33" s="293">
        <v>1037.0350000000001</v>
      </c>
      <c r="H33" s="293">
        <v>1404.434</v>
      </c>
      <c r="I33" s="293">
        <v>1011.205</v>
      </c>
      <c r="J33" s="293">
        <v>767.09699999999998</v>
      </c>
      <c r="K33" s="293">
        <v>937.08199999999999</v>
      </c>
      <c r="L33" s="293">
        <v>1019.345</v>
      </c>
      <c r="M33" s="293">
        <v>1080.4680000000001</v>
      </c>
      <c r="N33" s="293">
        <v>893.41</v>
      </c>
      <c r="O33" s="293">
        <v>792.41800000000001</v>
      </c>
      <c r="P33" s="293">
        <v>1033.845</v>
      </c>
      <c r="Q33" s="293">
        <v>1181.3230000000001</v>
      </c>
      <c r="R33" s="293">
        <v>1115.518</v>
      </c>
      <c r="S33" s="293">
        <v>1287.9110000000001</v>
      </c>
      <c r="T33" s="293">
        <v>1461.2249999999999</v>
      </c>
      <c r="U33" s="293">
        <v>1120.288</v>
      </c>
      <c r="V33" s="293">
        <v>1026.5830000000001</v>
      </c>
      <c r="W33" s="293">
        <v>1063.934</v>
      </c>
      <c r="X33" s="293">
        <v>994.16099999999994</v>
      </c>
      <c r="Y33" s="293">
        <v>930.029</v>
      </c>
      <c r="Z33" s="293">
        <v>1110.44</v>
      </c>
      <c r="AA33" s="293">
        <v>1188.9380000000001</v>
      </c>
      <c r="AB33" s="293">
        <v>973.95100000000002</v>
      </c>
      <c r="AC33" s="293">
        <v>904.21500000000003</v>
      </c>
      <c r="AD33" s="293">
        <v>1039.5899999999999</v>
      </c>
      <c r="AE33" s="293">
        <v>1149.0519999999999</v>
      </c>
      <c r="AF33" s="293">
        <v>1056.338</v>
      </c>
      <c r="AG33" s="293">
        <v>905.56799999999998</v>
      </c>
      <c r="AH33" s="293">
        <v>840.87900000000002</v>
      </c>
      <c r="AI33" s="293">
        <v>687.42499999999995</v>
      </c>
      <c r="AJ33" s="293">
        <v>1033.711</v>
      </c>
      <c r="AK33" s="293">
        <v>841.43200000000002</v>
      </c>
      <c r="AL33" s="293">
        <v>758.20500000000004</v>
      </c>
      <c r="AM33" s="293">
        <v>933.43600000000004</v>
      </c>
      <c r="AN33" s="293">
        <v>810.52700000000004</v>
      </c>
      <c r="AO33" s="293">
        <v>927.06899999999996</v>
      </c>
      <c r="AP33" s="293">
        <v>911.29899999999998</v>
      </c>
      <c r="AQ33" s="293">
        <v>1057.1579999999999</v>
      </c>
      <c r="AR33" s="293">
        <v>1212.837</v>
      </c>
      <c r="AS33" s="293">
        <v>915.29</v>
      </c>
      <c r="AT33" s="293">
        <v>803.99900000000002</v>
      </c>
      <c r="AU33" s="293">
        <v>778.09</v>
      </c>
      <c r="AV33" s="293">
        <v>972.03599999999994</v>
      </c>
      <c r="AW33" s="293">
        <v>1034.6590000000001</v>
      </c>
      <c r="AX33" s="293">
        <v>1023.687</v>
      </c>
      <c r="AY33" s="293">
        <v>1069.3030000000001</v>
      </c>
      <c r="AZ33" s="293">
        <v>1145.498</v>
      </c>
      <c r="BA33" s="293">
        <v>951.96</v>
      </c>
      <c r="BB33" s="293">
        <v>1215.8530000000001</v>
      </c>
      <c r="BC33" s="293">
        <v>1411.1420000000001</v>
      </c>
      <c r="BD33" s="293">
        <v>1450.345</v>
      </c>
      <c r="BE33" s="293">
        <v>1321.2049999999999</v>
      </c>
      <c r="BF33" s="293">
        <v>1150.06</v>
      </c>
      <c r="BG33" s="293">
        <v>995.005</v>
      </c>
      <c r="BH33" s="293">
        <v>908.89599999999996</v>
      </c>
      <c r="BI33" s="293">
        <v>905.59</v>
      </c>
      <c r="BJ33" s="293">
        <v>1341.2750000000001</v>
      </c>
      <c r="BK33" s="293">
        <v>1193.287</v>
      </c>
      <c r="BL33" s="293">
        <v>1124.577</v>
      </c>
      <c r="BM33" s="293">
        <v>1164.674</v>
      </c>
      <c r="BN33" s="293">
        <v>906.33</v>
      </c>
      <c r="BO33" s="293">
        <v>1252.0319999999999</v>
      </c>
      <c r="BP33" s="293">
        <v>0</v>
      </c>
    </row>
    <row r="34" spans="1:68" s="255" customFormat="1" ht="12" customHeight="1" x14ac:dyDescent="0.25">
      <c r="A34" s="249"/>
      <c r="B34" s="262" t="s">
        <v>224</v>
      </c>
      <c r="C34" s="262" t="s">
        <v>227</v>
      </c>
      <c r="D34" s="276" t="s">
        <v>228</v>
      </c>
      <c r="E34" s="293">
        <v>4.601</v>
      </c>
      <c r="F34" s="293">
        <v>0.21299999999999999</v>
      </c>
      <c r="G34" s="293">
        <v>13.750999999999999</v>
      </c>
      <c r="H34" s="293">
        <v>26.78</v>
      </c>
      <c r="I34" s="293">
        <v>0.436</v>
      </c>
      <c r="J34" s="293">
        <v>36.070999999999998</v>
      </c>
      <c r="K34" s="293">
        <v>10.975</v>
      </c>
      <c r="L34" s="293">
        <v>0.40400000000000003</v>
      </c>
      <c r="M34" s="293">
        <v>9.2520000000000007</v>
      </c>
      <c r="N34" s="293">
        <v>12.268000000000001</v>
      </c>
      <c r="O34" s="293">
        <v>0.24399999999999999</v>
      </c>
      <c r="P34" s="293">
        <v>18.331</v>
      </c>
      <c r="Q34" s="293">
        <v>0.91300000000000003</v>
      </c>
      <c r="R34" s="293">
        <v>15.971</v>
      </c>
      <c r="S34" s="293">
        <v>24.032</v>
      </c>
      <c r="T34" s="293">
        <v>24.777999999999999</v>
      </c>
      <c r="U34" s="293">
        <v>23.701000000000001</v>
      </c>
      <c r="V34" s="293">
        <v>1.004</v>
      </c>
      <c r="W34" s="293">
        <v>5.8319999999999999</v>
      </c>
      <c r="X34" s="293">
        <v>0.185</v>
      </c>
      <c r="Y34" s="293">
        <v>2.1440000000000001</v>
      </c>
      <c r="Z34" s="293">
        <v>0.53100000000000003</v>
      </c>
      <c r="AA34" s="293">
        <v>0.94899999999999995</v>
      </c>
      <c r="AB34" s="293">
        <v>0.495</v>
      </c>
      <c r="AC34" s="293">
        <v>75.251000000000005</v>
      </c>
      <c r="AD34" s="293">
        <v>3.1709999999999998</v>
      </c>
      <c r="AE34" s="293">
        <v>7.0090000000000003</v>
      </c>
      <c r="AF34" s="293">
        <v>47.762</v>
      </c>
      <c r="AG34" s="293">
        <v>9.5739999999999998</v>
      </c>
      <c r="AH34" s="293">
        <v>0.59599999999999997</v>
      </c>
      <c r="AI34" s="293">
        <v>0.77400000000000002</v>
      </c>
      <c r="AJ34" s="293">
        <v>0.95699999999999996</v>
      </c>
      <c r="AK34" s="293">
        <v>0.64900000000000002</v>
      </c>
      <c r="AL34" s="293">
        <v>5.577</v>
      </c>
      <c r="AM34" s="293">
        <v>3.7370000000000001</v>
      </c>
      <c r="AN34" s="293">
        <v>5.7089999999999996</v>
      </c>
      <c r="AO34" s="293">
        <v>0.60899999999999999</v>
      </c>
      <c r="AP34" s="293">
        <v>29.713000000000001</v>
      </c>
      <c r="AQ34" s="293">
        <v>31.602</v>
      </c>
      <c r="AR34" s="293">
        <v>16.847000000000001</v>
      </c>
      <c r="AS34" s="293">
        <v>12.278</v>
      </c>
      <c r="AT34" s="293">
        <v>26.238</v>
      </c>
      <c r="AU34" s="293">
        <v>22.184000000000001</v>
      </c>
      <c r="AV34" s="293">
        <v>26.99</v>
      </c>
      <c r="AW34" s="293">
        <v>5.867</v>
      </c>
      <c r="AX34" s="293">
        <v>4.2030000000000003</v>
      </c>
      <c r="AY34" s="293">
        <v>6.6079999999999997</v>
      </c>
      <c r="AZ34" s="293">
        <v>0.36199999999999999</v>
      </c>
      <c r="BA34" s="293">
        <v>5.6429999999999998</v>
      </c>
      <c r="BB34" s="293">
        <v>11.926</v>
      </c>
      <c r="BC34" s="293">
        <v>33.838000000000001</v>
      </c>
      <c r="BD34" s="293">
        <v>56.158999999999999</v>
      </c>
      <c r="BE34" s="293">
        <v>12.852</v>
      </c>
      <c r="BF34" s="293">
        <v>3.8849999999999998</v>
      </c>
      <c r="BG34" s="293">
        <v>1.028</v>
      </c>
      <c r="BH34" s="293">
        <v>6.31</v>
      </c>
      <c r="BI34" s="293">
        <v>1.2969999999999999</v>
      </c>
      <c r="BJ34" s="293">
        <v>1.3360000000000001</v>
      </c>
      <c r="BK34" s="293">
        <v>23.062999999999999</v>
      </c>
      <c r="BL34" s="293">
        <v>6.077</v>
      </c>
      <c r="BM34" s="293">
        <v>12.493</v>
      </c>
      <c r="BN34" s="293">
        <v>28.009</v>
      </c>
      <c r="BO34" s="293">
        <v>0</v>
      </c>
      <c r="BP34" s="293">
        <v>0</v>
      </c>
    </row>
    <row r="35" spans="1:68" s="255" customFormat="1" ht="12" customHeight="1" x14ac:dyDescent="0.25">
      <c r="A35" s="249"/>
      <c r="B35" s="262" t="s">
        <v>224</v>
      </c>
      <c r="C35" s="262" t="s">
        <v>229</v>
      </c>
      <c r="D35" s="276" t="s">
        <v>116</v>
      </c>
      <c r="E35" s="293">
        <v>545.13</v>
      </c>
      <c r="F35" s="293">
        <v>362.51100000000002</v>
      </c>
      <c r="G35" s="293">
        <v>843.96699999999998</v>
      </c>
      <c r="H35" s="293">
        <v>633.81600000000003</v>
      </c>
      <c r="I35" s="293">
        <v>1254.933</v>
      </c>
      <c r="J35" s="293">
        <v>1067.6669999999999</v>
      </c>
      <c r="K35" s="293">
        <v>1309.6790000000001</v>
      </c>
      <c r="L35" s="293">
        <v>1322.838</v>
      </c>
      <c r="M35" s="293">
        <v>897.197</v>
      </c>
      <c r="N35" s="293">
        <v>1005.364</v>
      </c>
      <c r="O35" s="293">
        <v>1090.1590000000001</v>
      </c>
      <c r="P35" s="293">
        <v>902.43100000000004</v>
      </c>
      <c r="Q35" s="293">
        <v>770.23199999999997</v>
      </c>
      <c r="R35" s="293">
        <v>998.31</v>
      </c>
      <c r="S35" s="293">
        <v>755.053</v>
      </c>
      <c r="T35" s="293">
        <v>684.71299999999997</v>
      </c>
      <c r="U35" s="293">
        <v>822.5</v>
      </c>
      <c r="V35" s="293">
        <v>994.125</v>
      </c>
      <c r="W35" s="293">
        <v>1301.181</v>
      </c>
      <c r="X35" s="293">
        <v>1485.749</v>
      </c>
      <c r="Y35" s="293">
        <v>1211.1600000000001</v>
      </c>
      <c r="Z35" s="293">
        <v>1387.1289999999999</v>
      </c>
      <c r="AA35" s="293">
        <v>1417.854</v>
      </c>
      <c r="AB35" s="293">
        <v>951.63400000000001</v>
      </c>
      <c r="AC35" s="293">
        <v>716.01900000000001</v>
      </c>
      <c r="AD35" s="293">
        <v>940.49800000000005</v>
      </c>
      <c r="AE35" s="293">
        <v>880.19399999999996</v>
      </c>
      <c r="AF35" s="293">
        <v>1256.915</v>
      </c>
      <c r="AG35" s="293">
        <v>1475.7070000000001</v>
      </c>
      <c r="AH35" s="293">
        <v>1606.296</v>
      </c>
      <c r="AI35" s="293">
        <v>1554.5830000000001</v>
      </c>
      <c r="AJ35" s="293">
        <v>980.63699999999994</v>
      </c>
      <c r="AK35" s="293">
        <v>757.98400000000004</v>
      </c>
      <c r="AL35" s="293">
        <v>667.846</v>
      </c>
      <c r="AM35" s="293">
        <v>458.19799999999998</v>
      </c>
      <c r="AN35" s="293">
        <v>511.637</v>
      </c>
      <c r="AO35" s="293">
        <v>522.81600000000003</v>
      </c>
      <c r="AP35" s="293">
        <v>789.56</v>
      </c>
      <c r="AQ35" s="293">
        <v>1124.7439999999999</v>
      </c>
      <c r="AR35" s="293">
        <v>1055.096</v>
      </c>
      <c r="AS35" s="293">
        <v>1272.4259999999999</v>
      </c>
      <c r="AT35" s="293">
        <v>1181.3240000000001</v>
      </c>
      <c r="AU35" s="293">
        <v>1180.047</v>
      </c>
      <c r="AV35" s="293">
        <v>1627.9010000000001</v>
      </c>
      <c r="AW35" s="293">
        <v>1159.7380000000001</v>
      </c>
      <c r="AX35" s="293">
        <v>1266.414</v>
      </c>
      <c r="AY35" s="293">
        <v>1145.3499999999999</v>
      </c>
      <c r="AZ35" s="293">
        <v>1113.8599999999999</v>
      </c>
      <c r="BA35" s="293">
        <v>853.726</v>
      </c>
      <c r="BB35" s="293">
        <v>591.19200000000001</v>
      </c>
      <c r="BC35" s="293">
        <v>1034.723</v>
      </c>
      <c r="BD35" s="293">
        <v>1245.8679999999999</v>
      </c>
      <c r="BE35" s="293">
        <v>1638.96</v>
      </c>
      <c r="BF35" s="293">
        <v>1574.123</v>
      </c>
      <c r="BG35" s="293">
        <v>1671.74</v>
      </c>
      <c r="BH35" s="293">
        <v>1338.019</v>
      </c>
      <c r="BI35" s="293">
        <v>1111.903</v>
      </c>
      <c r="BJ35" s="293">
        <v>1117.0909999999999</v>
      </c>
      <c r="BK35" s="293">
        <v>1030.9939999999999</v>
      </c>
      <c r="BL35" s="293">
        <v>839.995</v>
      </c>
      <c r="BM35" s="293">
        <v>797.51300000000003</v>
      </c>
      <c r="BN35" s="293">
        <v>834.04200000000003</v>
      </c>
      <c r="BO35" s="293">
        <v>1009.973</v>
      </c>
      <c r="BP35" s="293">
        <v>1186.665</v>
      </c>
    </row>
    <row r="36" spans="1:68" s="255" customFormat="1" ht="12" customHeight="1" x14ac:dyDescent="0.25">
      <c r="A36" s="249"/>
      <c r="B36" s="262" t="s">
        <v>224</v>
      </c>
      <c r="C36" s="262" t="s">
        <v>229</v>
      </c>
      <c r="D36" s="276" t="s">
        <v>230</v>
      </c>
      <c r="E36" s="293">
        <v>43.802</v>
      </c>
      <c r="F36" s="293">
        <v>52.018999999999998</v>
      </c>
      <c r="G36" s="293">
        <v>24.748000000000001</v>
      </c>
      <c r="H36" s="293">
        <v>80.174000000000007</v>
      </c>
      <c r="I36" s="293">
        <v>52.682000000000002</v>
      </c>
      <c r="J36" s="293">
        <v>68.822000000000003</v>
      </c>
      <c r="K36" s="293">
        <v>62.841000000000001</v>
      </c>
      <c r="L36" s="293">
        <v>53.457999999999998</v>
      </c>
      <c r="M36" s="293">
        <v>56.731999999999999</v>
      </c>
      <c r="N36" s="293">
        <v>35.075000000000003</v>
      </c>
      <c r="O36" s="293">
        <v>37.219000000000001</v>
      </c>
      <c r="P36" s="293">
        <v>46.247</v>
      </c>
      <c r="Q36" s="293">
        <v>36.607999999999997</v>
      </c>
      <c r="R36" s="293">
        <v>21.033999999999999</v>
      </c>
      <c r="S36" s="293">
        <v>91.941999999999993</v>
      </c>
      <c r="T36" s="293">
        <v>60.511000000000003</v>
      </c>
      <c r="U36" s="293">
        <v>50.134999999999998</v>
      </c>
      <c r="V36" s="293">
        <v>40.552999999999997</v>
      </c>
      <c r="W36" s="293">
        <v>62.136000000000003</v>
      </c>
      <c r="X36" s="293">
        <v>55.43</v>
      </c>
      <c r="Y36" s="293">
        <v>43.643000000000001</v>
      </c>
      <c r="Z36" s="293">
        <v>65.174999999999997</v>
      </c>
      <c r="AA36" s="293">
        <v>32.179000000000002</v>
      </c>
      <c r="AB36" s="293">
        <v>57.896000000000001</v>
      </c>
      <c r="AC36" s="293">
        <v>66.875</v>
      </c>
      <c r="AD36" s="293">
        <v>55.444000000000003</v>
      </c>
      <c r="AE36" s="293">
        <v>22.376000000000001</v>
      </c>
      <c r="AF36" s="293">
        <v>71.278999999999996</v>
      </c>
      <c r="AG36" s="293">
        <v>18.617000000000001</v>
      </c>
      <c r="AH36" s="293">
        <v>32.06</v>
      </c>
      <c r="AI36" s="293">
        <v>38.270000000000003</v>
      </c>
      <c r="AJ36" s="293">
        <v>8.9670000000000005</v>
      </c>
      <c r="AK36" s="293">
        <v>21.986000000000001</v>
      </c>
      <c r="AL36" s="293">
        <v>29.52</v>
      </c>
      <c r="AM36" s="293">
        <v>29.956</v>
      </c>
      <c r="AN36" s="293">
        <v>25.439</v>
      </c>
      <c r="AO36" s="293">
        <v>37.256</v>
      </c>
      <c r="AP36" s="293">
        <v>53.454999999999998</v>
      </c>
      <c r="AQ36" s="293">
        <v>57.127000000000002</v>
      </c>
      <c r="AR36" s="293">
        <v>58.337000000000003</v>
      </c>
      <c r="AS36" s="293">
        <v>21.943000000000001</v>
      </c>
      <c r="AT36" s="293">
        <v>42.856999999999999</v>
      </c>
      <c r="AU36" s="293">
        <v>27.061</v>
      </c>
      <c r="AV36" s="293">
        <v>55.244999999999997</v>
      </c>
      <c r="AW36" s="293">
        <v>55.13</v>
      </c>
      <c r="AX36" s="293">
        <v>29.206</v>
      </c>
      <c r="AY36" s="293">
        <v>43.543999999999997</v>
      </c>
      <c r="AZ36" s="293">
        <v>36.451999999999998</v>
      </c>
      <c r="BA36" s="293">
        <v>67.846000000000004</v>
      </c>
      <c r="BB36" s="293">
        <v>47.002000000000002</v>
      </c>
      <c r="BC36" s="293">
        <v>31.576000000000001</v>
      </c>
      <c r="BD36" s="293">
        <v>46.76</v>
      </c>
      <c r="BE36" s="293">
        <v>53.874000000000002</v>
      </c>
      <c r="BF36" s="293">
        <v>25.079000000000001</v>
      </c>
      <c r="BG36" s="293">
        <v>57.624000000000002</v>
      </c>
      <c r="BH36" s="293">
        <v>69.277000000000001</v>
      </c>
      <c r="BI36" s="293">
        <v>34.03</v>
      </c>
      <c r="BJ36" s="293">
        <v>63.591999999999999</v>
      </c>
      <c r="BK36" s="293">
        <v>69.016999999999996</v>
      </c>
      <c r="BL36" s="293">
        <v>37.529000000000003</v>
      </c>
      <c r="BM36" s="293">
        <v>55.588000000000001</v>
      </c>
      <c r="BN36" s="293">
        <v>57.624000000000002</v>
      </c>
      <c r="BO36" s="293">
        <v>32.991999999999997</v>
      </c>
      <c r="BP36" s="293">
        <v>0</v>
      </c>
    </row>
    <row r="37" spans="1:68" s="255" customFormat="1" ht="12" customHeight="1" x14ac:dyDescent="0.25">
      <c r="A37" s="245"/>
      <c r="B37" s="262" t="s">
        <v>224</v>
      </c>
      <c r="C37" s="262" t="s">
        <v>229</v>
      </c>
      <c r="D37" s="276" t="s">
        <v>231</v>
      </c>
      <c r="E37" s="293">
        <v>6.4359999999999999</v>
      </c>
      <c r="F37" s="293">
        <v>7.2030000000000003</v>
      </c>
      <c r="G37" s="293">
        <v>23.227</v>
      </c>
      <c r="H37" s="293">
        <v>9.2989999999999995</v>
      </c>
      <c r="I37" s="293">
        <v>14.737</v>
      </c>
      <c r="J37" s="293">
        <v>55.756</v>
      </c>
      <c r="K37" s="293">
        <v>31.111999999999998</v>
      </c>
      <c r="L37" s="293">
        <v>52.619</v>
      </c>
      <c r="M37" s="293">
        <v>27.959</v>
      </c>
      <c r="N37" s="293">
        <v>18.295000000000002</v>
      </c>
      <c r="O37" s="293">
        <v>28.873000000000001</v>
      </c>
      <c r="P37" s="293">
        <v>3.2669999999999999</v>
      </c>
      <c r="Q37" s="293">
        <v>19.468</v>
      </c>
      <c r="R37" s="293">
        <v>25.859000000000002</v>
      </c>
      <c r="S37" s="293">
        <v>30.768999999999998</v>
      </c>
      <c r="T37" s="293">
        <v>12.8</v>
      </c>
      <c r="U37" s="293">
        <v>20.149999999999999</v>
      </c>
      <c r="V37" s="293">
        <v>46.438000000000002</v>
      </c>
      <c r="W37" s="293">
        <v>33.301000000000002</v>
      </c>
      <c r="X37" s="293">
        <v>45.585000000000001</v>
      </c>
      <c r="Y37" s="293">
        <v>31.6</v>
      </c>
      <c r="Z37" s="293">
        <v>19.350999999999999</v>
      </c>
      <c r="AA37" s="293">
        <v>22.353999999999999</v>
      </c>
      <c r="AB37" s="293">
        <v>21.08</v>
      </c>
      <c r="AC37" s="293">
        <v>23.562000000000001</v>
      </c>
      <c r="AD37" s="293">
        <v>16.495000000000001</v>
      </c>
      <c r="AE37" s="293">
        <v>12.827</v>
      </c>
      <c r="AF37" s="293">
        <v>9.9269999999999996</v>
      </c>
      <c r="AG37" s="293">
        <v>30.792000000000002</v>
      </c>
      <c r="AH37" s="293">
        <v>26.135000000000002</v>
      </c>
      <c r="AI37" s="293">
        <v>16.783999999999999</v>
      </c>
      <c r="AJ37" s="293">
        <v>12.555</v>
      </c>
      <c r="AK37" s="293">
        <v>13.702</v>
      </c>
      <c r="AL37" s="293">
        <v>8.4689999999999994</v>
      </c>
      <c r="AM37" s="293">
        <v>23.721</v>
      </c>
      <c r="AN37" s="293">
        <v>13.868</v>
      </c>
      <c r="AO37" s="293">
        <v>15.7</v>
      </c>
      <c r="AP37" s="293">
        <v>7.93</v>
      </c>
      <c r="AQ37" s="293">
        <v>17.04</v>
      </c>
      <c r="AR37" s="293">
        <v>19.103000000000002</v>
      </c>
      <c r="AS37" s="293">
        <v>18.693999999999999</v>
      </c>
      <c r="AT37" s="293">
        <v>23.863</v>
      </c>
      <c r="AU37" s="293">
        <v>59.369</v>
      </c>
      <c r="AV37" s="293">
        <v>42.576000000000001</v>
      </c>
      <c r="AW37" s="293">
        <v>55.444000000000003</v>
      </c>
      <c r="AX37" s="293">
        <v>42.591000000000001</v>
      </c>
      <c r="AY37" s="293">
        <v>37.418999999999997</v>
      </c>
      <c r="AZ37" s="293">
        <v>29.934999999999999</v>
      </c>
      <c r="BA37" s="293">
        <v>17.015000000000001</v>
      </c>
      <c r="BB37" s="293">
        <v>15.638</v>
      </c>
      <c r="BC37" s="293">
        <v>11.97</v>
      </c>
      <c r="BD37" s="293">
        <v>20.053999999999998</v>
      </c>
      <c r="BE37" s="293">
        <v>41.792999999999999</v>
      </c>
      <c r="BF37" s="293">
        <v>42.201999999999998</v>
      </c>
      <c r="BG37" s="293">
        <v>74.421999999999997</v>
      </c>
      <c r="BH37" s="293">
        <v>49.488</v>
      </c>
      <c r="BI37" s="293">
        <v>53.552999999999997</v>
      </c>
      <c r="BJ37" s="293">
        <v>13.813000000000001</v>
      </c>
      <c r="BK37" s="293">
        <v>24.425999999999998</v>
      </c>
      <c r="BL37" s="293">
        <v>23.966000000000001</v>
      </c>
      <c r="BM37" s="293">
        <v>26.327000000000002</v>
      </c>
      <c r="BN37" s="293">
        <v>20.091999999999999</v>
      </c>
      <c r="BO37" s="293">
        <v>18.559000000000001</v>
      </c>
      <c r="BP37" s="293">
        <v>20.164000000000001</v>
      </c>
    </row>
    <row r="38" spans="1:68" s="255" customFormat="1" ht="12" customHeight="1" x14ac:dyDescent="0.25">
      <c r="A38" s="249"/>
      <c r="B38" s="262" t="s">
        <v>224</v>
      </c>
      <c r="C38" s="262" t="s">
        <v>229</v>
      </c>
      <c r="D38" s="276" t="s">
        <v>232</v>
      </c>
      <c r="E38" s="293">
        <v>5.8999999999999997E-2</v>
      </c>
      <c r="F38" s="293">
        <v>10.651999999999999</v>
      </c>
      <c r="G38" s="293">
        <v>7.2999999999999995E-2</v>
      </c>
      <c r="H38" s="293">
        <v>4.8689999999999998</v>
      </c>
      <c r="I38" s="293">
        <v>13.911</v>
      </c>
      <c r="J38" s="293">
        <v>11.381</v>
      </c>
      <c r="K38" s="293">
        <v>15.08</v>
      </c>
      <c r="L38" s="293">
        <v>16.867999999999999</v>
      </c>
      <c r="M38" s="293">
        <v>11.722</v>
      </c>
      <c r="N38" s="293">
        <v>12.605</v>
      </c>
      <c r="O38" s="293">
        <v>7.1230000000000002</v>
      </c>
      <c r="P38" s="293">
        <v>1.2</v>
      </c>
      <c r="Q38" s="293">
        <v>0.82</v>
      </c>
      <c r="R38" s="293">
        <v>11.005000000000001</v>
      </c>
      <c r="S38" s="293">
        <v>21.65</v>
      </c>
      <c r="T38" s="293">
        <v>7.6020000000000003</v>
      </c>
      <c r="U38" s="293">
        <v>17.039000000000001</v>
      </c>
      <c r="V38" s="293">
        <v>4.83</v>
      </c>
      <c r="W38" s="293">
        <v>15.675000000000001</v>
      </c>
      <c r="X38" s="293">
        <v>13.574</v>
      </c>
      <c r="Y38" s="293">
        <v>8.4190000000000005</v>
      </c>
      <c r="Z38" s="293">
        <v>5.2640000000000002</v>
      </c>
      <c r="AA38" s="293">
        <v>10.315</v>
      </c>
      <c r="AB38" s="293">
        <v>2E-3</v>
      </c>
      <c r="AC38" s="293">
        <v>6.5000000000000002E-2</v>
      </c>
      <c r="AD38" s="293">
        <v>17.667999999999999</v>
      </c>
      <c r="AE38" s="293">
        <v>6.0659999999999998</v>
      </c>
      <c r="AF38" s="293">
        <v>5.8540000000000001</v>
      </c>
      <c r="AG38" s="293">
        <v>3.0110000000000001</v>
      </c>
      <c r="AH38" s="293">
        <v>20.472999999999999</v>
      </c>
      <c r="AI38" s="293">
        <v>0.182</v>
      </c>
      <c r="AJ38" s="293">
        <v>9.5180000000000007</v>
      </c>
      <c r="AK38" s="293">
        <v>3.258</v>
      </c>
      <c r="AL38" s="293">
        <v>13.037000000000001</v>
      </c>
      <c r="AM38" s="293">
        <v>13.263</v>
      </c>
      <c r="AN38" s="293">
        <v>12.244</v>
      </c>
      <c r="AO38" s="293">
        <v>3.3010000000000002</v>
      </c>
      <c r="AP38" s="293">
        <v>2.4E-2</v>
      </c>
      <c r="AQ38" s="293">
        <v>19.709</v>
      </c>
      <c r="AR38" s="293">
        <v>4.9580000000000002</v>
      </c>
      <c r="AS38" s="293">
        <v>7.1020000000000003</v>
      </c>
      <c r="AT38" s="293">
        <v>17.510999999999999</v>
      </c>
      <c r="AU38" s="293">
        <v>2.0099999999999998</v>
      </c>
      <c r="AV38" s="293">
        <v>12.002000000000001</v>
      </c>
      <c r="AW38" s="293">
        <v>11.121</v>
      </c>
      <c r="AX38" s="293">
        <v>41.76</v>
      </c>
      <c r="AY38" s="293">
        <v>9.141</v>
      </c>
      <c r="AZ38" s="293">
        <v>1.504</v>
      </c>
      <c r="BA38" s="293">
        <v>2.4E-2</v>
      </c>
      <c r="BB38" s="293">
        <v>3.0310000000000001</v>
      </c>
      <c r="BC38" s="293">
        <v>10.074999999999999</v>
      </c>
      <c r="BD38" s="293">
        <v>29.271000000000001</v>
      </c>
      <c r="BE38" s="293">
        <v>19.79</v>
      </c>
      <c r="BF38" s="293">
        <v>2E-3</v>
      </c>
      <c r="BG38" s="293">
        <v>0.21</v>
      </c>
      <c r="BH38" s="293">
        <v>10.894</v>
      </c>
      <c r="BI38" s="293">
        <v>31.788</v>
      </c>
      <c r="BJ38" s="293">
        <v>12.127000000000001</v>
      </c>
      <c r="BK38" s="293">
        <v>2.9670000000000001</v>
      </c>
      <c r="BL38" s="293">
        <v>15.355</v>
      </c>
      <c r="BM38" s="293">
        <v>31.11</v>
      </c>
      <c r="BN38" s="293">
        <v>0.127</v>
      </c>
      <c r="BO38" s="293">
        <v>1.2999999999999999E-2</v>
      </c>
      <c r="BP38" s="293">
        <v>0</v>
      </c>
    </row>
    <row r="39" spans="1:68" x14ac:dyDescent="0.2">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5"/>
    </row>
    <row r="40" spans="1:68" x14ac:dyDescent="0.2">
      <c r="E40" s="294"/>
      <c r="F40" s="294"/>
      <c r="G40" s="294"/>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5"/>
    </row>
    <row r="41" spans="1:68" ht="12" customHeight="1" x14ac:dyDescent="0.2">
      <c r="B41" s="268" t="str">
        <f>'Quarterly potash prices'!B43</f>
        <v>Data compiled May 2025.</v>
      </c>
      <c r="C41" s="265"/>
    </row>
    <row r="42" spans="1:68" ht="12" customHeight="1" x14ac:dyDescent="0.2">
      <c r="B42" s="265" t="s">
        <v>233</v>
      </c>
      <c r="C42" s="265"/>
    </row>
    <row r="43" spans="1:68" ht="12" customHeight="1" x14ac:dyDescent="0.2">
      <c r="B43" s="265" t="s">
        <v>271</v>
      </c>
      <c r="C43" s="265"/>
    </row>
    <row r="44" spans="1:68" ht="12" customHeight="1" x14ac:dyDescent="0.2">
      <c r="B44" s="265" t="s">
        <v>234</v>
      </c>
      <c r="C44" s="265"/>
    </row>
    <row r="45" spans="1:68" ht="12" customHeight="1" x14ac:dyDescent="0.2">
      <c r="B45" s="266" t="s">
        <v>4</v>
      </c>
      <c r="C45" s="266"/>
    </row>
    <row r="46" spans="1:68" ht="12" customHeight="1" x14ac:dyDescent="0.2">
      <c r="B46" s="269" t="str">
        <f>'Quarterly potash prices'!B46</f>
        <v>© 2025 S&amp;P Global.</v>
      </c>
      <c r="C46" s="266"/>
    </row>
    <row r="47" spans="1:68" ht="12" customHeight="1" x14ac:dyDescent="0.2"/>
    <row r="48" spans="1:68" ht="12" customHeight="1" x14ac:dyDescent="0.2"/>
    <row r="49" ht="12" customHeight="1" x14ac:dyDescent="0.2"/>
    <row r="50" ht="12" customHeight="1" x14ac:dyDescent="0.2"/>
    <row r="51" ht="12" customHeight="1" x14ac:dyDescent="0.2"/>
    <row r="52" ht="12" customHeight="1" x14ac:dyDescent="0.2"/>
    <row r="53" ht="12" customHeight="1" x14ac:dyDescent="0.2"/>
  </sheetData>
  <phoneticPr fontId="35" type="noConversion"/>
  <conditionalFormatting sqref="H7:H8">
    <cfRule type="cellIs" dxfId="7" priority="1" operator="lessThan">
      <formula>0</formula>
    </cfRule>
  </conditionalFormatting>
  <conditionalFormatting sqref="J7:K8">
    <cfRule type="cellIs" dxfId="6" priority="2" operator="lessThan">
      <formula>0</formula>
    </cfRule>
  </conditionalFormatting>
  <hyperlinks>
    <hyperlink ref="B4" location="Index!A1" display="Index" xr:uid="{E874B4BB-A931-4B0B-B469-E7B2E8A5AA97}"/>
  </hyperlinks>
  <pageMargins left="0.75" right="0.75" top="1" bottom="1" header="0.5" footer="0.5"/>
  <pageSetup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864EC-88D3-4529-9B29-7C22EECA3FB4}">
  <dimension ref="A1:BP37"/>
  <sheetViews>
    <sheetView showGridLines="0" zoomScale="80" zoomScaleNormal="80" workbookViewId="0">
      <pane xSplit="4" ySplit="7" topLeftCell="E8" activePane="bottomRight" state="frozen"/>
      <selection activeCell="B27" sqref="B27"/>
      <selection pane="topRight" activeCell="B27" sqref="B27"/>
      <selection pane="bottomLeft" activeCell="B27" sqref="B27"/>
      <selection pane="bottomRight" activeCell="E9" sqref="E9:BP22"/>
    </sheetView>
  </sheetViews>
  <sheetFormatPr defaultColWidth="18.77734375" defaultRowHeight="10" x14ac:dyDescent="0.2"/>
  <cols>
    <col min="1" max="1" width="4.6640625" style="264" customWidth="1"/>
    <col min="2" max="2" width="11.33203125" style="264" customWidth="1"/>
    <col min="3" max="3" width="22" style="264" bestFit="1" customWidth="1"/>
    <col min="4" max="4" width="29.77734375" style="264" customWidth="1"/>
    <col min="5" max="68" width="8.44140625" style="264" bestFit="1" customWidth="1"/>
    <col min="69" max="16384" width="18.77734375" style="264"/>
  </cols>
  <sheetData>
    <row r="1" spans="1:68" s="235" customFormat="1" ht="20.149999999999999" customHeight="1" x14ac:dyDescent="0.2">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row>
    <row r="2" spans="1:68" s="235" customFormat="1" ht="0.65" customHeight="1" x14ac:dyDescent="0.2">
      <c r="B2" s="237"/>
      <c r="C2" s="237"/>
      <c r="D2" s="238"/>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row>
    <row r="3" spans="1:68" s="235" customFormat="1" ht="30" customHeight="1" x14ac:dyDescent="0.2">
      <c r="B3" s="240" t="s">
        <v>235</v>
      </c>
      <c r="C3" s="240"/>
      <c r="D3" s="241"/>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row>
    <row r="4" spans="1:68" s="235" customFormat="1" ht="12" customHeight="1" x14ac:dyDescent="0.25">
      <c r="B4" s="242" t="s">
        <v>2</v>
      </c>
      <c r="C4" s="242"/>
      <c r="D4" s="243"/>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row>
    <row r="5" spans="1:68" s="248" customFormat="1" ht="12" customHeight="1" x14ac:dyDescent="0.2">
      <c r="A5" s="245"/>
      <c r="B5" s="246"/>
      <c r="C5" s="246"/>
      <c r="D5" s="247"/>
    </row>
    <row r="6" spans="1:68" s="255" customFormat="1" ht="12" customHeight="1" x14ac:dyDescent="0.25">
      <c r="A6" s="249"/>
      <c r="B6" s="250"/>
      <c r="C6" s="250"/>
      <c r="D6" s="251" t="s">
        <v>14</v>
      </c>
      <c r="E6" s="252" t="s">
        <v>119</v>
      </c>
      <c r="F6" s="252" t="s">
        <v>120</v>
      </c>
      <c r="G6" s="252" t="s">
        <v>121</v>
      </c>
      <c r="H6" s="252" t="s">
        <v>122</v>
      </c>
      <c r="I6" s="252" t="s">
        <v>123</v>
      </c>
      <c r="J6" s="252" t="s">
        <v>124</v>
      </c>
      <c r="K6" s="252" t="s">
        <v>125</v>
      </c>
      <c r="L6" s="252" t="s">
        <v>126</v>
      </c>
      <c r="M6" s="252" t="s">
        <v>127</v>
      </c>
      <c r="N6" s="252" t="s">
        <v>128</v>
      </c>
      <c r="O6" s="252" t="s">
        <v>129</v>
      </c>
      <c r="P6" s="252" t="s">
        <v>130</v>
      </c>
      <c r="Q6" s="252" t="s">
        <v>131</v>
      </c>
      <c r="R6" s="252" t="s">
        <v>132</v>
      </c>
      <c r="S6" s="252" t="s">
        <v>133</v>
      </c>
      <c r="T6" s="252" t="s">
        <v>134</v>
      </c>
      <c r="U6" s="252" t="s">
        <v>135</v>
      </c>
      <c r="V6" s="252" t="s">
        <v>136</v>
      </c>
      <c r="W6" s="252" t="s">
        <v>137</v>
      </c>
      <c r="X6" s="252" t="s">
        <v>138</v>
      </c>
      <c r="Y6" s="252" t="s">
        <v>139</v>
      </c>
      <c r="Z6" s="252" t="s">
        <v>140</v>
      </c>
      <c r="AA6" s="252" t="s">
        <v>141</v>
      </c>
      <c r="AB6" s="252" t="s">
        <v>142</v>
      </c>
      <c r="AC6" s="252" t="s">
        <v>143</v>
      </c>
      <c r="AD6" s="252" t="s">
        <v>144</v>
      </c>
      <c r="AE6" s="252" t="s">
        <v>145</v>
      </c>
      <c r="AF6" s="252" t="s">
        <v>146</v>
      </c>
      <c r="AG6" s="252" t="s">
        <v>147</v>
      </c>
      <c r="AH6" s="252" t="s">
        <v>148</v>
      </c>
      <c r="AI6" s="252" t="s">
        <v>149</v>
      </c>
      <c r="AJ6" s="252" t="s">
        <v>150</v>
      </c>
      <c r="AK6" s="252" t="s">
        <v>151</v>
      </c>
      <c r="AL6" s="252" t="s">
        <v>152</v>
      </c>
      <c r="AM6" s="252" t="s">
        <v>153</v>
      </c>
      <c r="AN6" s="252" t="s">
        <v>154</v>
      </c>
      <c r="AO6" s="252" t="s">
        <v>155</v>
      </c>
      <c r="AP6" s="252" t="s">
        <v>156</v>
      </c>
      <c r="AQ6" s="252" t="s">
        <v>157</v>
      </c>
      <c r="AR6" s="252" t="s">
        <v>158</v>
      </c>
      <c r="AS6" s="252" t="s">
        <v>159</v>
      </c>
      <c r="AT6" s="252" t="s">
        <v>160</v>
      </c>
      <c r="AU6" s="252" t="s">
        <v>161</v>
      </c>
      <c r="AV6" s="252" t="s">
        <v>162</v>
      </c>
      <c r="AW6" s="252" t="s">
        <v>163</v>
      </c>
      <c r="AX6" s="252" t="s">
        <v>164</v>
      </c>
      <c r="AY6" s="252" t="s">
        <v>165</v>
      </c>
      <c r="AZ6" s="252" t="s">
        <v>166</v>
      </c>
      <c r="BA6" s="253" t="s">
        <v>167</v>
      </c>
      <c r="BB6" s="254" t="s">
        <v>168</v>
      </c>
      <c r="BC6" s="253" t="s">
        <v>169</v>
      </c>
      <c r="BD6" s="253" t="s">
        <v>170</v>
      </c>
      <c r="BE6" s="253" t="s">
        <v>171</v>
      </c>
      <c r="BF6" s="254" t="s">
        <v>172</v>
      </c>
      <c r="BG6" s="253" t="s">
        <v>173</v>
      </c>
      <c r="BH6" s="253" t="s">
        <v>174</v>
      </c>
      <c r="BI6" s="253" t="s">
        <v>175</v>
      </c>
      <c r="BJ6" s="253" t="s">
        <v>176</v>
      </c>
      <c r="BK6" s="253" t="s">
        <v>177</v>
      </c>
      <c r="BL6" s="254" t="s">
        <v>178</v>
      </c>
      <c r="BM6" s="254" t="s">
        <v>179</v>
      </c>
      <c r="BN6" s="253" t="s">
        <v>180</v>
      </c>
      <c r="BO6" s="253" t="s">
        <v>181</v>
      </c>
      <c r="BP6" s="253" t="s">
        <v>272</v>
      </c>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t="s">
        <v>62</v>
      </c>
    </row>
    <row r="8" spans="1:68" s="261" customFormat="1" ht="15" customHeight="1" x14ac:dyDescent="0.25">
      <c r="A8" s="249"/>
      <c r="B8" s="257" t="s">
        <v>182</v>
      </c>
      <c r="C8" s="257" t="s">
        <v>183</v>
      </c>
      <c r="D8" s="257" t="s">
        <v>184</v>
      </c>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9"/>
      <c r="BB8" s="260"/>
      <c r="BC8" s="259"/>
      <c r="BD8" s="259"/>
      <c r="BE8" s="259"/>
      <c r="BF8" s="260"/>
      <c r="BG8" s="259"/>
      <c r="BH8" s="259"/>
      <c r="BI8" s="259"/>
      <c r="BJ8" s="259"/>
      <c r="BK8" s="259"/>
      <c r="BL8" s="260"/>
      <c r="BM8" s="260"/>
      <c r="BN8" s="259"/>
      <c r="BO8" s="259"/>
      <c r="BP8" s="259"/>
    </row>
    <row r="9" spans="1:68" s="255" customFormat="1" ht="12" customHeight="1" x14ac:dyDescent="0.25">
      <c r="A9" s="249"/>
      <c r="B9" s="262" t="s">
        <v>185</v>
      </c>
      <c r="C9" s="262" t="s">
        <v>186</v>
      </c>
      <c r="D9" s="276" t="s">
        <v>236</v>
      </c>
      <c r="E9" s="292">
        <v>324.16699999999997</v>
      </c>
      <c r="F9" s="292">
        <v>212.17699999999999</v>
      </c>
      <c r="G9" s="292">
        <v>255.72599999999997</v>
      </c>
      <c r="H9" s="292">
        <v>282.12100000000004</v>
      </c>
      <c r="I9" s="292">
        <v>304.79400000000004</v>
      </c>
      <c r="J9" s="292">
        <v>193.87</v>
      </c>
      <c r="K9" s="292">
        <v>248.17300000000003</v>
      </c>
      <c r="L9" s="292">
        <v>312.84299999999996</v>
      </c>
      <c r="M9" s="292">
        <v>218.78399999999999</v>
      </c>
      <c r="N9" s="292">
        <v>255.32400000000001</v>
      </c>
      <c r="O9" s="292">
        <v>305.68299999999994</v>
      </c>
      <c r="P9" s="292">
        <v>231.46399999999997</v>
      </c>
      <c r="Q9" s="292">
        <v>273.02499999999998</v>
      </c>
      <c r="R9" s="292">
        <v>396.49399999999997</v>
      </c>
      <c r="S9" s="292">
        <v>397.39700000000005</v>
      </c>
      <c r="T9" s="292">
        <v>236.48699999999997</v>
      </c>
      <c r="U9" s="292">
        <v>242.77999999999997</v>
      </c>
      <c r="V9" s="292">
        <v>269.69200000000001</v>
      </c>
      <c r="W9" s="292">
        <v>272.89400000000001</v>
      </c>
      <c r="X9" s="292">
        <v>203.00700000000001</v>
      </c>
      <c r="Y9" s="292">
        <v>240.904</v>
      </c>
      <c r="Z9" s="292">
        <v>337.01900000000006</v>
      </c>
      <c r="AA9" s="292">
        <v>262.21499999999997</v>
      </c>
      <c r="AB9" s="292">
        <v>244.91400000000002</v>
      </c>
      <c r="AC9" s="292">
        <v>256.73899999999998</v>
      </c>
      <c r="AD9" s="292">
        <v>307.04500000000002</v>
      </c>
      <c r="AE9" s="292">
        <v>291.065</v>
      </c>
      <c r="AF9" s="292">
        <v>294.423</v>
      </c>
      <c r="AG9" s="292">
        <v>276.54500000000002</v>
      </c>
      <c r="AH9" s="292">
        <v>295.44600000000003</v>
      </c>
      <c r="AI9" s="292">
        <v>277.70699999999999</v>
      </c>
      <c r="AJ9" s="292">
        <v>191.005</v>
      </c>
      <c r="AK9" s="292">
        <v>244.55699999999999</v>
      </c>
      <c r="AL9" s="292">
        <v>227.97800000000001</v>
      </c>
      <c r="AM9" s="292">
        <v>289.10300000000001</v>
      </c>
      <c r="AN9" s="292">
        <v>291.15100000000001</v>
      </c>
      <c r="AO9" s="292">
        <v>285.233</v>
      </c>
      <c r="AP9" s="292">
        <v>272.64</v>
      </c>
      <c r="AQ9" s="292">
        <v>334.57799999999997</v>
      </c>
      <c r="AR9" s="292">
        <v>295.94799999999998</v>
      </c>
      <c r="AS9" s="292">
        <v>248.06299999999999</v>
      </c>
      <c r="AT9" s="292">
        <v>246.01900000000001</v>
      </c>
      <c r="AU9" s="292">
        <v>251.95</v>
      </c>
      <c r="AV9" s="292">
        <v>256.32400000000001</v>
      </c>
      <c r="AW9" s="292">
        <v>334.16699999999997</v>
      </c>
      <c r="AX9" s="292">
        <v>256.73</v>
      </c>
      <c r="AY9" s="292">
        <v>270.24</v>
      </c>
      <c r="AZ9" s="292">
        <v>228.458</v>
      </c>
      <c r="BA9" s="292">
        <v>262.02800000000002</v>
      </c>
      <c r="BB9" s="292">
        <v>285.98200000000003</v>
      </c>
      <c r="BC9" s="292">
        <v>333.55599999999998</v>
      </c>
      <c r="BD9" s="292">
        <v>279.86200000000002</v>
      </c>
      <c r="BE9" s="292">
        <v>276.06200000000001</v>
      </c>
      <c r="BF9" s="292">
        <v>293.012</v>
      </c>
      <c r="BG9" s="292">
        <v>188.08699999999999</v>
      </c>
      <c r="BH9" s="292">
        <v>244.53700000000001</v>
      </c>
      <c r="BI9" s="292">
        <v>292.089</v>
      </c>
      <c r="BJ9" s="292">
        <v>294.05700000000002</v>
      </c>
      <c r="BK9" s="292">
        <v>250.16</v>
      </c>
      <c r="BL9" s="292">
        <v>243.43</v>
      </c>
      <c r="BM9" s="292">
        <v>276.51100000000002</v>
      </c>
      <c r="BN9" s="292">
        <v>273.30500000000001</v>
      </c>
      <c r="BO9" s="292">
        <v>154.648</v>
      </c>
      <c r="BP9" s="292">
        <v>0</v>
      </c>
    </row>
    <row r="10" spans="1:68" s="255" customFormat="1" ht="12" customHeight="1" x14ac:dyDescent="0.25">
      <c r="A10" s="249"/>
      <c r="B10" s="262" t="s">
        <v>185</v>
      </c>
      <c r="C10" s="262" t="s">
        <v>190</v>
      </c>
      <c r="D10" s="276" t="s">
        <v>237</v>
      </c>
      <c r="E10" s="292">
        <v>46.267000000000003</v>
      </c>
      <c r="F10" s="292">
        <v>51.045000000000002</v>
      </c>
      <c r="G10" s="292">
        <v>44.887</v>
      </c>
      <c r="H10" s="292">
        <v>14.956</v>
      </c>
      <c r="I10" s="292">
        <v>26.832000000000001</v>
      </c>
      <c r="J10" s="292">
        <v>31.748000000000001</v>
      </c>
      <c r="K10" s="292">
        <v>41.744999999999997</v>
      </c>
      <c r="L10" s="292">
        <v>11.632999999999999</v>
      </c>
      <c r="M10" s="292">
        <v>11.125</v>
      </c>
      <c r="N10" s="292">
        <v>18.440000000000001</v>
      </c>
      <c r="O10" s="292">
        <v>43.368000000000002</v>
      </c>
      <c r="P10" s="292">
        <v>58.786999999999999</v>
      </c>
      <c r="Q10" s="292">
        <v>23.762</v>
      </c>
      <c r="R10" s="292">
        <v>24.791</v>
      </c>
      <c r="S10" s="292">
        <v>37.642000000000003</v>
      </c>
      <c r="T10" s="292">
        <v>14.398999999999999</v>
      </c>
      <c r="U10" s="292">
        <v>22.861999999999998</v>
      </c>
      <c r="V10" s="292">
        <v>83.566000000000003</v>
      </c>
      <c r="W10" s="292">
        <v>21.129000000000001</v>
      </c>
      <c r="X10" s="292">
        <v>17.899999999999999</v>
      </c>
      <c r="Y10" s="292">
        <v>74.545000000000002</v>
      </c>
      <c r="Z10" s="292">
        <v>45.506</v>
      </c>
      <c r="AA10" s="292">
        <v>15.638</v>
      </c>
      <c r="AB10" s="292">
        <v>87.228999999999999</v>
      </c>
      <c r="AC10" s="292">
        <v>23.361000000000001</v>
      </c>
      <c r="AD10" s="292">
        <v>22.933</v>
      </c>
      <c r="AE10" s="292">
        <v>88.76</v>
      </c>
      <c r="AF10" s="292">
        <v>31.286999999999999</v>
      </c>
      <c r="AG10" s="292">
        <v>69.994</v>
      </c>
      <c r="AH10" s="292">
        <v>69.474000000000004</v>
      </c>
      <c r="AI10" s="292">
        <v>43.945999999999998</v>
      </c>
      <c r="AJ10" s="292">
        <v>25.117999999999999</v>
      </c>
      <c r="AK10" s="292">
        <v>48.912999999999997</v>
      </c>
      <c r="AL10" s="292">
        <v>47.732999999999997</v>
      </c>
      <c r="AM10" s="292">
        <v>30.759</v>
      </c>
      <c r="AN10" s="292">
        <v>69.507000000000005</v>
      </c>
      <c r="AO10" s="292">
        <v>19.588000000000001</v>
      </c>
      <c r="AP10" s="292">
        <v>43.046999999999997</v>
      </c>
      <c r="AQ10" s="292">
        <v>39.246000000000002</v>
      </c>
      <c r="AR10" s="292">
        <v>19.25</v>
      </c>
      <c r="AS10" s="292">
        <v>31.873999999999999</v>
      </c>
      <c r="AT10" s="292">
        <v>45.975000000000001</v>
      </c>
      <c r="AU10" s="292">
        <v>45.146999999999998</v>
      </c>
      <c r="AV10" s="292">
        <v>43.627000000000002</v>
      </c>
      <c r="AW10" s="292">
        <v>43.87</v>
      </c>
      <c r="AX10" s="292">
        <v>20.484000000000002</v>
      </c>
      <c r="AY10" s="292">
        <v>42.726999999999997</v>
      </c>
      <c r="AZ10" s="292">
        <v>53.317999999999998</v>
      </c>
      <c r="BA10" s="292">
        <v>45.838000000000001</v>
      </c>
      <c r="BB10" s="292">
        <v>54.999000000000002</v>
      </c>
      <c r="BC10" s="292">
        <v>69.587999999999994</v>
      </c>
      <c r="BD10" s="292">
        <v>41.363</v>
      </c>
      <c r="BE10" s="292">
        <v>53.573</v>
      </c>
      <c r="BF10" s="292">
        <v>80.123000000000005</v>
      </c>
      <c r="BG10" s="292">
        <v>44.314</v>
      </c>
      <c r="BH10" s="292">
        <v>58.719000000000001</v>
      </c>
      <c r="BI10" s="292">
        <v>38.984999999999999</v>
      </c>
      <c r="BJ10" s="292">
        <v>33.719000000000001</v>
      </c>
      <c r="BK10" s="292">
        <v>31.814</v>
      </c>
      <c r="BL10" s="292">
        <v>87.379000000000005</v>
      </c>
      <c r="BM10" s="292">
        <v>32.398000000000003</v>
      </c>
      <c r="BN10" s="292">
        <v>44.817</v>
      </c>
      <c r="BO10" s="292">
        <v>64.015000000000001</v>
      </c>
      <c r="BP10" s="292">
        <v>0</v>
      </c>
    </row>
    <row r="11" spans="1:68" s="255" customFormat="1" ht="12" customHeight="1" x14ac:dyDescent="0.25">
      <c r="A11" s="249"/>
      <c r="B11" s="262" t="s">
        <v>198</v>
      </c>
      <c r="C11" s="262" t="s">
        <v>198</v>
      </c>
      <c r="D11" s="276" t="s">
        <v>238</v>
      </c>
      <c r="E11" s="292">
        <v>723.35500000000002</v>
      </c>
      <c r="F11" s="292">
        <v>603.33600000000001</v>
      </c>
      <c r="G11" s="292">
        <v>1015.22</v>
      </c>
      <c r="H11" s="292">
        <v>791.255</v>
      </c>
      <c r="I11" s="292">
        <v>1026.4369999999999</v>
      </c>
      <c r="J11" s="292">
        <v>1231.3330000000001</v>
      </c>
      <c r="K11" s="292">
        <v>1127.029</v>
      </c>
      <c r="L11" s="292">
        <v>915.09500000000003</v>
      </c>
      <c r="M11" s="292">
        <v>1102.8969999999999</v>
      </c>
      <c r="N11" s="292">
        <v>1129.2280000000001</v>
      </c>
      <c r="O11" s="292">
        <v>950.56200000000001</v>
      </c>
      <c r="P11" s="292">
        <v>1142.6410000000001</v>
      </c>
      <c r="Q11" s="292">
        <v>1047.58</v>
      </c>
      <c r="R11" s="292">
        <v>764.25900000000001</v>
      </c>
      <c r="S11" s="292">
        <v>1143.7360000000001</v>
      </c>
      <c r="T11" s="292">
        <v>718.00800000000004</v>
      </c>
      <c r="U11" s="292">
        <v>792.55600000000004</v>
      </c>
      <c r="V11" s="292">
        <v>809.49599999999998</v>
      </c>
      <c r="W11" s="292">
        <v>1044.979</v>
      </c>
      <c r="X11" s="292">
        <v>659.91800000000001</v>
      </c>
      <c r="Y11" s="292">
        <v>713.23599999999999</v>
      </c>
      <c r="Z11" s="292">
        <v>760.173</v>
      </c>
      <c r="AA11" s="292">
        <v>1031.1030000000001</v>
      </c>
      <c r="AB11" s="292">
        <v>676.89599999999996</v>
      </c>
      <c r="AC11" s="292">
        <v>680.82899999999995</v>
      </c>
      <c r="AD11" s="292">
        <v>855.38</v>
      </c>
      <c r="AE11" s="292">
        <v>710</v>
      </c>
      <c r="AF11" s="292">
        <v>320.024</v>
      </c>
      <c r="AG11" s="292">
        <v>308.25</v>
      </c>
      <c r="AH11" s="292">
        <v>237.24</v>
      </c>
      <c r="AI11" s="292">
        <v>219.31399999999999</v>
      </c>
      <c r="AJ11" s="292">
        <v>189.59800000000001</v>
      </c>
      <c r="AK11" s="292">
        <v>207.893</v>
      </c>
      <c r="AL11" s="292">
        <v>108.84099999999999</v>
      </c>
      <c r="AM11" s="292">
        <v>208.404</v>
      </c>
      <c r="AN11" s="292">
        <v>177.102</v>
      </c>
      <c r="AO11" s="292">
        <v>325.947</v>
      </c>
      <c r="AP11" s="292">
        <v>387.435</v>
      </c>
      <c r="AQ11" s="292">
        <v>425.72699999999998</v>
      </c>
      <c r="AR11" s="292">
        <v>370.46199999999999</v>
      </c>
      <c r="AS11" s="292">
        <v>505.64</v>
      </c>
      <c r="AT11" s="292">
        <v>632.27499999999998</v>
      </c>
      <c r="AU11" s="292">
        <v>570.46100000000001</v>
      </c>
      <c r="AV11" s="292">
        <v>399.46699999999998</v>
      </c>
      <c r="AW11" s="292">
        <v>321.745</v>
      </c>
      <c r="AX11" s="292">
        <v>408.46100000000001</v>
      </c>
      <c r="AY11" s="292">
        <v>121.453</v>
      </c>
      <c r="AZ11" s="292">
        <v>470.91300000000001</v>
      </c>
      <c r="BA11" s="292">
        <v>434.87200000000001</v>
      </c>
      <c r="BB11" s="292">
        <v>228.536</v>
      </c>
      <c r="BC11" s="292">
        <v>424.65499999999997</v>
      </c>
      <c r="BD11" s="292">
        <v>213.71100000000001</v>
      </c>
      <c r="BE11" s="292">
        <v>383.96300000000002</v>
      </c>
      <c r="BF11" s="292">
        <v>326.16000000000003</v>
      </c>
      <c r="BG11" s="292">
        <v>198.79</v>
      </c>
      <c r="BH11" s="292">
        <v>261.464</v>
      </c>
      <c r="BI11" s="292">
        <v>384.64299999999997</v>
      </c>
      <c r="BJ11" s="292">
        <v>230.15199999999999</v>
      </c>
      <c r="BK11" s="292">
        <v>164.768</v>
      </c>
      <c r="BL11" s="292">
        <v>370.61399999999998</v>
      </c>
      <c r="BM11" s="292">
        <v>309.93299999999999</v>
      </c>
      <c r="BN11" s="292">
        <v>319.06200000000001</v>
      </c>
      <c r="BO11" s="292">
        <v>377.99700000000001</v>
      </c>
      <c r="BP11" s="292">
        <v>0</v>
      </c>
    </row>
    <row r="12" spans="1:68" s="255" customFormat="1" ht="12" customHeight="1" x14ac:dyDescent="0.25">
      <c r="A12" s="249"/>
      <c r="B12" s="262" t="s">
        <v>198</v>
      </c>
      <c r="C12" s="262" t="s">
        <v>198</v>
      </c>
      <c r="D12" s="262" t="s">
        <v>239</v>
      </c>
      <c r="E12" s="292">
        <v>108.494</v>
      </c>
      <c r="F12" s="292">
        <v>456.01299999999998</v>
      </c>
      <c r="G12" s="292">
        <v>580.923</v>
      </c>
      <c r="H12" s="292">
        <v>893.74</v>
      </c>
      <c r="I12" s="292">
        <v>951.99599999999998</v>
      </c>
      <c r="J12" s="292">
        <v>894.4</v>
      </c>
      <c r="K12" s="292">
        <v>1085.643</v>
      </c>
      <c r="L12" s="292">
        <v>839.16099999999994</v>
      </c>
      <c r="M12" s="292">
        <v>1012.501</v>
      </c>
      <c r="N12" s="292">
        <v>1008.1180000000001</v>
      </c>
      <c r="O12" s="292">
        <v>772.42</v>
      </c>
      <c r="P12" s="292">
        <v>916.72900000000004</v>
      </c>
      <c r="Q12" s="292">
        <v>1029.393</v>
      </c>
      <c r="R12" s="292">
        <v>730.81299999999999</v>
      </c>
      <c r="S12" s="292">
        <v>1165.924</v>
      </c>
      <c r="T12" s="292">
        <v>922.07500000000005</v>
      </c>
      <c r="U12" s="292">
        <v>1222.8219999999999</v>
      </c>
      <c r="V12" s="292">
        <v>1177.9100000000001</v>
      </c>
      <c r="W12" s="292">
        <v>820.67700000000002</v>
      </c>
      <c r="X12" s="292">
        <v>724.91600000000005</v>
      </c>
      <c r="Y12" s="292">
        <v>1356.27</v>
      </c>
      <c r="Z12" s="292">
        <v>873.32299999999998</v>
      </c>
      <c r="AA12" s="292">
        <v>1025.498</v>
      </c>
      <c r="AB12" s="292">
        <v>785.15</v>
      </c>
      <c r="AC12" s="292">
        <v>877.80100000000004</v>
      </c>
      <c r="AD12" s="292">
        <v>795.28099999999995</v>
      </c>
      <c r="AE12" s="292">
        <v>800.78499999999997</v>
      </c>
      <c r="AF12" s="292">
        <v>792.68899999999996</v>
      </c>
      <c r="AG12" s="292">
        <v>710.83600000000001</v>
      </c>
      <c r="AH12" s="292">
        <v>699.97699999999998</v>
      </c>
      <c r="AI12" s="292">
        <v>697.28399999999999</v>
      </c>
      <c r="AJ12" s="292">
        <v>545.82799999999997</v>
      </c>
      <c r="AK12" s="292">
        <v>416.05599999999998</v>
      </c>
      <c r="AL12" s="292">
        <v>416.488</v>
      </c>
      <c r="AM12" s="292">
        <v>507.59500000000003</v>
      </c>
      <c r="AN12" s="292">
        <v>549.61699999999996</v>
      </c>
      <c r="AO12" s="292">
        <v>616.58399999999995</v>
      </c>
      <c r="AP12" s="292">
        <v>595.65499999999997</v>
      </c>
      <c r="AQ12" s="292">
        <v>722.01099999999997</v>
      </c>
      <c r="AR12" s="292">
        <v>814.77800000000002</v>
      </c>
      <c r="AS12" s="292">
        <v>908.02</v>
      </c>
      <c r="AT12" s="292">
        <v>1019.234</v>
      </c>
      <c r="AU12" s="292">
        <v>927.07799999999997</v>
      </c>
      <c r="AV12" s="292">
        <v>905.71199999999999</v>
      </c>
      <c r="AW12" s="292">
        <v>1190.5930000000001</v>
      </c>
      <c r="AX12" s="292">
        <v>1241.4829999999999</v>
      </c>
      <c r="AY12" s="292">
        <v>1294.9559999999999</v>
      </c>
      <c r="AZ12" s="292">
        <v>1026.4280000000001</v>
      </c>
      <c r="BA12" s="292">
        <v>1057.7670000000001</v>
      </c>
      <c r="BB12" s="292">
        <v>1150.9970000000001</v>
      </c>
      <c r="BC12" s="292">
        <v>1381.768</v>
      </c>
      <c r="BD12" s="292">
        <v>1140.912</v>
      </c>
      <c r="BE12" s="292">
        <v>1389.6610000000001</v>
      </c>
      <c r="BF12" s="292">
        <v>1367.646</v>
      </c>
      <c r="BG12" s="292">
        <v>1353.3309999999999</v>
      </c>
      <c r="BH12" s="292">
        <v>1461.704</v>
      </c>
      <c r="BI12" s="292">
        <v>1328.961</v>
      </c>
      <c r="BJ12" s="292">
        <v>1616.258</v>
      </c>
      <c r="BK12" s="292">
        <v>1450.694</v>
      </c>
      <c r="BL12" s="292">
        <v>1526.924</v>
      </c>
      <c r="BM12" s="292">
        <v>1433.0809999999999</v>
      </c>
      <c r="BN12" s="292">
        <v>1085.896</v>
      </c>
      <c r="BO12" s="292">
        <v>918.81500000000005</v>
      </c>
      <c r="BP12" s="292">
        <v>0</v>
      </c>
    </row>
    <row r="13" spans="1:68" s="263" customFormat="1" ht="12" customHeight="1" x14ac:dyDescent="0.2">
      <c r="B13" s="262" t="s">
        <v>198</v>
      </c>
      <c r="C13" s="262" t="s">
        <v>198</v>
      </c>
      <c r="D13" s="262" t="s">
        <v>240</v>
      </c>
      <c r="E13" s="292">
        <v>5.8470000000000004</v>
      </c>
      <c r="F13" s="292">
        <v>6.4370000000000003</v>
      </c>
      <c r="G13" s="292">
        <v>9.6460000000000008</v>
      </c>
      <c r="H13" s="292">
        <v>3.4409999999999998</v>
      </c>
      <c r="I13" s="292">
        <v>4.46</v>
      </c>
      <c r="J13" s="292">
        <v>9.984</v>
      </c>
      <c r="K13" s="292">
        <v>14.500999999999999</v>
      </c>
      <c r="L13" s="292">
        <v>14.577</v>
      </c>
      <c r="M13" s="292">
        <v>14.289</v>
      </c>
      <c r="N13" s="292">
        <v>14.536</v>
      </c>
      <c r="O13" s="292">
        <v>10.254</v>
      </c>
      <c r="P13" s="292">
        <v>10.561999999999999</v>
      </c>
      <c r="Q13" s="292">
        <v>9.0399999999999991</v>
      </c>
      <c r="R13" s="292">
        <v>12.717000000000001</v>
      </c>
      <c r="S13" s="292">
        <v>15.627000000000001</v>
      </c>
      <c r="T13" s="292">
        <v>12.4</v>
      </c>
      <c r="U13" s="292">
        <v>12.375</v>
      </c>
      <c r="V13" s="292">
        <v>10.064</v>
      </c>
      <c r="W13" s="292">
        <v>15.513999999999999</v>
      </c>
      <c r="X13" s="292">
        <v>14.827</v>
      </c>
      <c r="Y13" s="292">
        <v>16.870999999999999</v>
      </c>
      <c r="Z13" s="292">
        <v>16.064</v>
      </c>
      <c r="AA13" s="292">
        <v>20.331</v>
      </c>
      <c r="AB13" s="292">
        <v>19.209</v>
      </c>
      <c r="AC13" s="292">
        <v>12.81</v>
      </c>
      <c r="AD13" s="292">
        <v>7.6210000000000004</v>
      </c>
      <c r="AE13" s="292">
        <v>17.706</v>
      </c>
      <c r="AF13" s="292">
        <v>40.764000000000003</v>
      </c>
      <c r="AG13" s="292">
        <v>23.327000000000002</v>
      </c>
      <c r="AH13" s="292">
        <v>17.704999999999998</v>
      </c>
      <c r="AI13" s="292">
        <v>25.189</v>
      </c>
      <c r="AJ13" s="292">
        <v>15.794</v>
      </c>
      <c r="AK13" s="292">
        <v>5.1559999999999997</v>
      </c>
      <c r="AL13" s="292">
        <v>13.323</v>
      </c>
      <c r="AM13" s="292">
        <v>3.0539999999999998</v>
      </c>
      <c r="AN13" s="292">
        <v>1.431</v>
      </c>
      <c r="AO13" s="292">
        <v>1.2250000000000001</v>
      </c>
      <c r="AP13" s="292">
        <v>3.2589999999999999</v>
      </c>
      <c r="AQ13" s="292">
        <v>4.4820000000000002</v>
      </c>
      <c r="AR13" s="292">
        <v>6.2229999999999999</v>
      </c>
      <c r="AS13" s="292">
        <v>9.0220000000000002</v>
      </c>
      <c r="AT13" s="292">
        <v>4.3719999999999999</v>
      </c>
      <c r="AU13" s="292">
        <v>4.327</v>
      </c>
      <c r="AV13" s="292">
        <v>5.2649999999999997</v>
      </c>
      <c r="AW13" s="292">
        <v>2.16</v>
      </c>
      <c r="AX13" s="292">
        <v>2.9140000000000001</v>
      </c>
      <c r="AY13" s="292">
        <v>9.2569999999999997</v>
      </c>
      <c r="AZ13" s="292">
        <v>6.4770000000000003</v>
      </c>
      <c r="BA13" s="292">
        <v>5.7549999999999999</v>
      </c>
      <c r="BB13" s="292">
        <v>7.4950000000000001</v>
      </c>
      <c r="BC13" s="292">
        <v>3.2589999999999999</v>
      </c>
      <c r="BD13" s="292">
        <v>2.9569999999999999</v>
      </c>
      <c r="BE13" s="292">
        <v>2.5950000000000002</v>
      </c>
      <c r="BF13" s="292">
        <v>6.4560000000000004</v>
      </c>
      <c r="BG13" s="292">
        <v>7.0359999999999996</v>
      </c>
      <c r="BH13" s="292">
        <v>7.5119999999999996</v>
      </c>
      <c r="BI13" s="292">
        <v>8.5350000000000001</v>
      </c>
      <c r="BJ13" s="292">
        <v>10.305</v>
      </c>
      <c r="BK13" s="292">
        <v>10.55</v>
      </c>
      <c r="BL13" s="292">
        <v>13.413</v>
      </c>
      <c r="BM13" s="292">
        <v>17.257999999999999</v>
      </c>
      <c r="BN13" s="292">
        <v>14.129</v>
      </c>
      <c r="BO13" s="292">
        <v>0</v>
      </c>
      <c r="BP13" s="292">
        <v>0</v>
      </c>
    </row>
    <row r="14" spans="1:68" s="255" customFormat="1" ht="12" customHeight="1" x14ac:dyDescent="0.25">
      <c r="A14" s="249"/>
      <c r="B14" s="262" t="s">
        <v>198</v>
      </c>
      <c r="C14" s="262" t="s">
        <v>198</v>
      </c>
      <c r="D14" s="276" t="s">
        <v>241</v>
      </c>
      <c r="E14" s="292">
        <v>1.0680000000000001</v>
      </c>
      <c r="F14" s="292">
        <v>1.621</v>
      </c>
      <c r="G14" s="292">
        <v>0.61699999999999999</v>
      </c>
      <c r="H14" s="292">
        <v>0</v>
      </c>
      <c r="I14" s="292">
        <v>0</v>
      </c>
      <c r="J14" s="292">
        <v>2.7549999999999999</v>
      </c>
      <c r="K14" s="292">
        <v>4.3019999999999996</v>
      </c>
      <c r="L14" s="292">
        <v>2.7949999999999999</v>
      </c>
      <c r="M14" s="292">
        <v>0.86499999999999999</v>
      </c>
      <c r="N14" s="292">
        <v>0</v>
      </c>
      <c r="O14" s="292">
        <v>3.835</v>
      </c>
      <c r="P14" s="292">
        <v>0</v>
      </c>
      <c r="Q14" s="292">
        <v>6.4530000000000003</v>
      </c>
      <c r="R14" s="292">
        <v>3.7749999999999999</v>
      </c>
      <c r="S14" s="292">
        <v>3.976</v>
      </c>
      <c r="T14" s="292">
        <v>0</v>
      </c>
      <c r="U14" s="292">
        <v>0.94299999999999995</v>
      </c>
      <c r="V14" s="292">
        <v>0.125</v>
      </c>
      <c r="W14" s="292">
        <v>8.8999999999999996E-2</v>
      </c>
      <c r="X14" s="292">
        <v>4.1459999999999999</v>
      </c>
      <c r="Y14" s="292">
        <v>1.641</v>
      </c>
      <c r="Z14" s="292">
        <v>0.53600000000000003</v>
      </c>
      <c r="AA14" s="292">
        <v>8.7379999999999995</v>
      </c>
      <c r="AB14" s="292">
        <v>3.5150000000000001</v>
      </c>
      <c r="AC14" s="292">
        <v>2.3620000000000001</v>
      </c>
      <c r="AD14" s="292">
        <v>0.14299999999999999</v>
      </c>
      <c r="AE14" s="292">
        <v>4.8529999999999998</v>
      </c>
      <c r="AF14" s="292">
        <v>2.7410000000000001</v>
      </c>
      <c r="AG14" s="292">
        <v>0.28499999999999998</v>
      </c>
      <c r="AH14" s="292">
        <v>0</v>
      </c>
      <c r="AI14" s="292">
        <v>10.592000000000001</v>
      </c>
      <c r="AJ14" s="292">
        <v>5.1669999999999998</v>
      </c>
      <c r="AK14" s="292">
        <v>21.6</v>
      </c>
      <c r="AL14" s="292">
        <v>2.0489999999999999</v>
      </c>
      <c r="AM14" s="292">
        <v>10.754</v>
      </c>
      <c r="AN14" s="292">
        <v>13.33</v>
      </c>
      <c r="AO14" s="292">
        <v>41.970999999999997</v>
      </c>
      <c r="AP14" s="292">
        <v>0.311</v>
      </c>
      <c r="AQ14" s="292">
        <v>57.155999999999999</v>
      </c>
      <c r="AR14" s="292">
        <v>0.53300000000000003</v>
      </c>
      <c r="AS14" s="292">
        <v>94.617999999999995</v>
      </c>
      <c r="AT14" s="292">
        <v>6.9550000000000001</v>
      </c>
      <c r="AU14" s="292">
        <v>30</v>
      </c>
      <c r="AV14" s="292">
        <v>0.48299999999999998</v>
      </c>
      <c r="AW14" s="292">
        <v>81.942999999999998</v>
      </c>
      <c r="AX14" s="292">
        <v>4.7E-2</v>
      </c>
      <c r="AY14" s="292">
        <v>4.8079999999999998</v>
      </c>
      <c r="AZ14" s="292">
        <v>5.085</v>
      </c>
      <c r="BA14" s="292">
        <v>1.982</v>
      </c>
      <c r="BB14" s="292">
        <v>22.033000000000001</v>
      </c>
      <c r="BC14" s="292">
        <v>9.6709999999999994</v>
      </c>
      <c r="BD14" s="292">
        <v>81.081000000000003</v>
      </c>
      <c r="BE14" s="292">
        <v>56.866999999999997</v>
      </c>
      <c r="BF14" s="292">
        <v>28.54</v>
      </c>
      <c r="BG14" s="292">
        <v>83.513999999999996</v>
      </c>
      <c r="BH14" s="292">
        <v>21.756</v>
      </c>
      <c r="BI14" s="292">
        <v>38.17</v>
      </c>
      <c r="BJ14" s="292">
        <v>63.451000000000001</v>
      </c>
      <c r="BK14" s="292">
        <v>48.168999999999997</v>
      </c>
      <c r="BL14" s="292">
        <v>20.228999999999999</v>
      </c>
      <c r="BM14" s="292">
        <v>114.22799999999999</v>
      </c>
      <c r="BN14" s="292">
        <v>6.335</v>
      </c>
      <c r="BO14" s="292">
        <v>0</v>
      </c>
      <c r="BP14" s="292">
        <v>0</v>
      </c>
    </row>
    <row r="15" spans="1:68" s="291" customFormat="1" ht="12" customHeight="1" x14ac:dyDescent="0.25">
      <c r="A15" s="290"/>
      <c r="B15" s="276" t="s">
        <v>242</v>
      </c>
      <c r="C15" s="276" t="s">
        <v>242</v>
      </c>
      <c r="D15" s="276" t="s">
        <v>243</v>
      </c>
      <c r="E15" s="292">
        <v>139.29900000000001</v>
      </c>
      <c r="F15" s="292">
        <v>215.06900000000002</v>
      </c>
      <c r="G15" s="292">
        <v>265.81600000000003</v>
      </c>
      <c r="H15" s="292">
        <v>293.88400000000001</v>
      </c>
      <c r="I15" s="292">
        <v>349.17700000000008</v>
      </c>
      <c r="J15" s="292">
        <v>261.48899999999998</v>
      </c>
      <c r="K15" s="292">
        <v>288.875</v>
      </c>
      <c r="L15" s="292">
        <v>374.536</v>
      </c>
      <c r="M15" s="292">
        <v>384.84800000000001</v>
      </c>
      <c r="N15" s="292">
        <v>289.40900000000005</v>
      </c>
      <c r="O15" s="292">
        <v>330.21</v>
      </c>
      <c r="P15" s="292">
        <v>223.89499999999998</v>
      </c>
      <c r="Q15" s="292">
        <v>474.78400000000005</v>
      </c>
      <c r="R15" s="292">
        <v>213.28000000000003</v>
      </c>
      <c r="S15" s="292">
        <v>348.77100000000007</v>
      </c>
      <c r="T15" s="292">
        <v>218.10899999999998</v>
      </c>
      <c r="U15" s="292">
        <v>173.14200000000002</v>
      </c>
      <c r="V15" s="292">
        <v>312.197</v>
      </c>
      <c r="W15" s="292">
        <v>329.75799999999998</v>
      </c>
      <c r="X15" s="292">
        <v>314.12200000000001</v>
      </c>
      <c r="Y15" s="292">
        <v>346.75699999999995</v>
      </c>
      <c r="Z15" s="292">
        <v>230.23099999999999</v>
      </c>
      <c r="AA15" s="292">
        <v>228.41400000000002</v>
      </c>
      <c r="AB15" s="292">
        <v>233.82599999999999</v>
      </c>
      <c r="AC15" s="292">
        <v>531.34499999999991</v>
      </c>
      <c r="AD15" s="292">
        <v>196.108</v>
      </c>
      <c r="AE15" s="292">
        <v>183.46499999999995</v>
      </c>
      <c r="AF15" s="292">
        <v>414.78699999999998</v>
      </c>
      <c r="AG15" s="292">
        <v>292.71100000000001</v>
      </c>
      <c r="AH15" s="292">
        <v>289.76299999999998</v>
      </c>
      <c r="AI15" s="292">
        <v>387.065</v>
      </c>
      <c r="AJ15" s="292">
        <v>293.17500000000001</v>
      </c>
      <c r="AK15" s="292">
        <v>299.125</v>
      </c>
      <c r="AL15" s="292">
        <v>295.88300000000004</v>
      </c>
      <c r="AM15" s="292">
        <v>207.72700000000003</v>
      </c>
      <c r="AN15" s="292">
        <v>337.65300000000002</v>
      </c>
      <c r="AO15" s="292">
        <v>226.73500000000001</v>
      </c>
      <c r="AP15" s="292">
        <v>127.962</v>
      </c>
      <c r="AQ15" s="292">
        <v>254.80699999999999</v>
      </c>
      <c r="AR15" s="292">
        <v>337.22899999999998</v>
      </c>
      <c r="AS15" s="292">
        <v>261.90300000000002</v>
      </c>
      <c r="AT15" s="292">
        <v>380.88900000000001</v>
      </c>
      <c r="AU15" s="292">
        <v>353.23500000000001</v>
      </c>
      <c r="AV15" s="292">
        <v>349.67799999999994</v>
      </c>
      <c r="AW15" s="292">
        <v>216.38700000000003</v>
      </c>
      <c r="AX15" s="292">
        <v>376.142</v>
      </c>
      <c r="AY15" s="292">
        <v>290.79700000000003</v>
      </c>
      <c r="AZ15" s="292">
        <v>190.232</v>
      </c>
      <c r="BA15" s="292">
        <v>390.55799999999999</v>
      </c>
      <c r="BB15" s="292">
        <v>226.23999999999998</v>
      </c>
      <c r="BC15" s="292">
        <v>295.71999999999997</v>
      </c>
      <c r="BD15" s="292">
        <v>166.994</v>
      </c>
      <c r="BE15" s="292">
        <v>302.82000000000005</v>
      </c>
      <c r="BF15" s="292">
        <v>260.90200000000004</v>
      </c>
      <c r="BG15" s="292">
        <v>267.21000000000004</v>
      </c>
      <c r="BH15" s="292">
        <v>206.36</v>
      </c>
      <c r="BI15" s="292">
        <v>183.023</v>
      </c>
      <c r="BJ15" s="292">
        <v>392.084</v>
      </c>
      <c r="BK15" s="292">
        <v>270.12099999999998</v>
      </c>
      <c r="BL15" s="292">
        <v>205.80799999999999</v>
      </c>
      <c r="BM15" s="292">
        <v>414.04700000000003</v>
      </c>
      <c r="BN15" s="292">
        <v>203.12899999999999</v>
      </c>
      <c r="BO15" s="292">
        <v>343.51299999999998</v>
      </c>
      <c r="BP15" s="292">
        <v>0</v>
      </c>
    </row>
    <row r="16" spans="1:68" s="291" customFormat="1" ht="12" customHeight="1" x14ac:dyDescent="0.25">
      <c r="A16" s="290"/>
      <c r="B16" s="276" t="s">
        <v>242</v>
      </c>
      <c r="C16" s="276" t="s">
        <v>242</v>
      </c>
      <c r="D16" s="276" t="s">
        <v>244</v>
      </c>
      <c r="E16" s="292">
        <v>186.07000000000002</v>
      </c>
      <c r="F16" s="292">
        <v>76.978999999999999</v>
      </c>
      <c r="G16" s="292">
        <v>163.33599999999998</v>
      </c>
      <c r="H16" s="292">
        <v>261.923</v>
      </c>
      <c r="I16" s="292">
        <v>135.03100000000001</v>
      </c>
      <c r="J16" s="292">
        <v>231.16900000000001</v>
      </c>
      <c r="K16" s="292">
        <v>196.88800000000001</v>
      </c>
      <c r="L16" s="292">
        <v>166.863</v>
      </c>
      <c r="M16" s="292">
        <v>94.778000000000006</v>
      </c>
      <c r="N16" s="292">
        <v>290.24399999999997</v>
      </c>
      <c r="O16" s="292">
        <v>150.81100000000001</v>
      </c>
      <c r="P16" s="292">
        <v>119.99300000000001</v>
      </c>
      <c r="Q16" s="292">
        <v>208.185</v>
      </c>
      <c r="R16" s="292">
        <v>242.68199999999996</v>
      </c>
      <c r="S16" s="292">
        <v>82.638999999999996</v>
      </c>
      <c r="T16" s="292">
        <v>194.24599999999998</v>
      </c>
      <c r="U16" s="292">
        <v>88.518999999999991</v>
      </c>
      <c r="V16" s="292">
        <v>235.70400000000001</v>
      </c>
      <c r="W16" s="292">
        <v>208.124</v>
      </c>
      <c r="X16" s="292">
        <v>123.238</v>
      </c>
      <c r="Y16" s="292">
        <v>217.01900000000001</v>
      </c>
      <c r="Z16" s="292">
        <v>105.553</v>
      </c>
      <c r="AA16" s="292">
        <v>207.601</v>
      </c>
      <c r="AB16" s="292">
        <v>93.084000000000003</v>
      </c>
      <c r="AC16" s="292">
        <v>197.614</v>
      </c>
      <c r="AD16" s="292">
        <v>135.393</v>
      </c>
      <c r="AE16" s="292">
        <v>96.956999999999994</v>
      </c>
      <c r="AF16" s="292">
        <v>217.488</v>
      </c>
      <c r="AG16" s="292">
        <v>215.06700000000001</v>
      </c>
      <c r="AH16" s="292">
        <v>84.416999999999987</v>
      </c>
      <c r="AI16" s="292">
        <v>164.12000000000003</v>
      </c>
      <c r="AJ16" s="292">
        <v>200.67000000000004</v>
      </c>
      <c r="AK16" s="292">
        <v>126.22</v>
      </c>
      <c r="AL16" s="292">
        <v>110.19200000000001</v>
      </c>
      <c r="AM16" s="292">
        <v>112.19300000000001</v>
      </c>
      <c r="AN16" s="292">
        <v>84.480999999999995</v>
      </c>
      <c r="AO16" s="292">
        <v>227.25299999999999</v>
      </c>
      <c r="AP16" s="292">
        <v>178.77600000000001</v>
      </c>
      <c r="AQ16" s="292">
        <v>206.82</v>
      </c>
      <c r="AR16" s="292">
        <v>190.17399999999998</v>
      </c>
      <c r="AS16" s="292">
        <v>164.17099999999999</v>
      </c>
      <c r="AT16" s="292">
        <v>170.31</v>
      </c>
      <c r="AU16" s="292">
        <v>212.45000000000002</v>
      </c>
      <c r="AV16" s="292">
        <v>291.65299999999996</v>
      </c>
      <c r="AW16" s="292">
        <v>160.58699999999999</v>
      </c>
      <c r="AX16" s="292">
        <v>203.15699999999998</v>
      </c>
      <c r="AY16" s="292">
        <v>222.804</v>
      </c>
      <c r="AZ16" s="292">
        <v>114.34400000000001</v>
      </c>
      <c r="BA16" s="292">
        <v>190.203</v>
      </c>
      <c r="BB16" s="292">
        <v>171.78100000000001</v>
      </c>
      <c r="BC16" s="292">
        <v>159.13399999999999</v>
      </c>
      <c r="BD16" s="292">
        <v>185.00099999999998</v>
      </c>
      <c r="BE16" s="292">
        <v>201.63200000000001</v>
      </c>
      <c r="BF16" s="292">
        <v>136.31199999999998</v>
      </c>
      <c r="BG16" s="292">
        <v>244.69200000000001</v>
      </c>
      <c r="BH16" s="292">
        <v>219.86500000000001</v>
      </c>
      <c r="BI16" s="292">
        <v>135.07600000000002</v>
      </c>
      <c r="BJ16" s="292">
        <v>234.33900000000003</v>
      </c>
      <c r="BK16" s="292">
        <v>179.83099999999999</v>
      </c>
      <c r="BL16" s="292">
        <v>145.624</v>
      </c>
      <c r="BM16" s="292">
        <v>172.56200000000001</v>
      </c>
      <c r="BN16" s="292">
        <v>208.42299999999997</v>
      </c>
      <c r="BO16" s="292">
        <v>102.92400000000001</v>
      </c>
      <c r="BP16" s="292">
        <v>0</v>
      </c>
    </row>
    <row r="17" spans="1:68" s="255" customFormat="1" ht="12" customHeight="1" x14ac:dyDescent="0.25">
      <c r="A17" s="249"/>
      <c r="B17" s="262" t="s">
        <v>206</v>
      </c>
      <c r="C17" s="262" t="s">
        <v>215</v>
      </c>
      <c r="D17" s="276" t="s">
        <v>245</v>
      </c>
      <c r="E17" s="292">
        <v>48.978999999999999</v>
      </c>
      <c r="F17" s="292">
        <v>45.597999999999999</v>
      </c>
      <c r="G17" s="292">
        <v>53.921999999999997</v>
      </c>
      <c r="H17" s="292">
        <v>26.085999999999999</v>
      </c>
      <c r="I17" s="292">
        <v>56.445999999999998</v>
      </c>
      <c r="J17" s="292">
        <v>59.84</v>
      </c>
      <c r="K17" s="292">
        <v>45.841000000000001</v>
      </c>
      <c r="L17" s="292">
        <v>55.283999999999999</v>
      </c>
      <c r="M17" s="292">
        <v>55.506</v>
      </c>
      <c r="N17" s="292">
        <v>34.43</v>
      </c>
      <c r="O17" s="292">
        <v>47.612000000000002</v>
      </c>
      <c r="P17" s="292">
        <v>71.525000000000006</v>
      </c>
      <c r="Q17" s="292">
        <v>62.073</v>
      </c>
      <c r="R17" s="292">
        <v>50.847000000000001</v>
      </c>
      <c r="S17" s="292">
        <v>100.36</v>
      </c>
      <c r="T17" s="292">
        <v>123.46599999999999</v>
      </c>
      <c r="U17" s="292">
        <v>57.970999999999997</v>
      </c>
      <c r="V17" s="292">
        <v>40.695</v>
      </c>
      <c r="W17" s="292">
        <v>39.463999999999999</v>
      </c>
      <c r="X17" s="292">
        <v>61.51</v>
      </c>
      <c r="Y17" s="292">
        <v>59.613999999999997</v>
      </c>
      <c r="Z17" s="292">
        <v>51.805</v>
      </c>
      <c r="AA17" s="292">
        <v>62.487000000000002</v>
      </c>
      <c r="AB17" s="292">
        <v>60.533999999999999</v>
      </c>
      <c r="AC17" s="292">
        <v>76.665000000000006</v>
      </c>
      <c r="AD17" s="292">
        <v>41.509</v>
      </c>
      <c r="AE17" s="292">
        <v>111.369</v>
      </c>
      <c r="AF17" s="292">
        <v>149.15899999999999</v>
      </c>
      <c r="AG17" s="292">
        <v>130.74199999999999</v>
      </c>
      <c r="AH17" s="292">
        <v>127.255</v>
      </c>
      <c r="AI17" s="292">
        <v>93.777000000000001</v>
      </c>
      <c r="AJ17" s="292">
        <v>74.611000000000004</v>
      </c>
      <c r="AK17" s="292">
        <v>76.629000000000005</v>
      </c>
      <c r="AL17" s="292">
        <v>99.712000000000003</v>
      </c>
      <c r="AM17" s="292">
        <v>61.442999999999998</v>
      </c>
      <c r="AN17" s="292">
        <v>111.95</v>
      </c>
      <c r="AO17" s="292">
        <v>195.73500000000001</v>
      </c>
      <c r="AP17" s="292">
        <v>99.340999999999994</v>
      </c>
      <c r="AQ17" s="292">
        <v>239.94499999999999</v>
      </c>
      <c r="AR17" s="292">
        <v>103.678</v>
      </c>
      <c r="AS17" s="292">
        <v>105.172</v>
      </c>
      <c r="AT17" s="292">
        <v>274.55399999999997</v>
      </c>
      <c r="AU17" s="292">
        <v>281.40600000000001</v>
      </c>
      <c r="AV17" s="292">
        <v>297.18700000000001</v>
      </c>
      <c r="AW17" s="292">
        <v>191.476</v>
      </c>
      <c r="AX17" s="292">
        <v>212.04499999999999</v>
      </c>
      <c r="AY17" s="292">
        <v>201.649</v>
      </c>
      <c r="AZ17" s="292">
        <v>266.36599999999999</v>
      </c>
      <c r="BA17" s="292">
        <v>230.274</v>
      </c>
      <c r="BB17" s="292">
        <v>212.929</v>
      </c>
      <c r="BC17" s="292">
        <v>222.01400000000001</v>
      </c>
      <c r="BD17" s="292">
        <v>226.21899999999999</v>
      </c>
      <c r="BE17" s="292">
        <v>320.363</v>
      </c>
      <c r="BF17" s="292">
        <v>264.12599999999998</v>
      </c>
      <c r="BG17" s="292">
        <v>218.02500000000001</v>
      </c>
      <c r="BH17" s="292">
        <v>179.68199999999999</v>
      </c>
      <c r="BI17" s="292">
        <v>261.92500000000001</v>
      </c>
      <c r="BJ17" s="292">
        <v>267.25799999999998</v>
      </c>
      <c r="BK17" s="292">
        <v>298.72199999999998</v>
      </c>
      <c r="BL17" s="292">
        <v>305.79000000000002</v>
      </c>
      <c r="BM17" s="292">
        <v>227.1</v>
      </c>
      <c r="BN17" s="292">
        <v>172.39500000000001</v>
      </c>
      <c r="BO17" s="292">
        <v>195.084</v>
      </c>
      <c r="BP17" s="292">
        <v>0</v>
      </c>
    </row>
    <row r="18" spans="1:68" s="255" customFormat="1" ht="12" customHeight="1" x14ac:dyDescent="0.25">
      <c r="A18" s="249"/>
      <c r="B18" s="262" t="s">
        <v>224</v>
      </c>
      <c r="C18" s="262" t="s">
        <v>225</v>
      </c>
      <c r="D18" s="262" t="s">
        <v>114</v>
      </c>
      <c r="E18" s="292">
        <v>1403.0740000000001</v>
      </c>
      <c r="F18" s="292">
        <v>1587.0050000000001</v>
      </c>
      <c r="G18" s="292">
        <v>2007.296</v>
      </c>
      <c r="H18" s="292">
        <v>2179.7130000000002</v>
      </c>
      <c r="I18" s="292">
        <v>1730.3789999999999</v>
      </c>
      <c r="J18" s="292">
        <v>1886.5519999999999</v>
      </c>
      <c r="K18" s="292">
        <v>1938.0350000000001</v>
      </c>
      <c r="L18" s="292">
        <v>1733.71</v>
      </c>
      <c r="M18" s="292">
        <v>2086.4769999999999</v>
      </c>
      <c r="N18" s="292">
        <v>1631.547</v>
      </c>
      <c r="O18" s="292">
        <v>1316.741</v>
      </c>
      <c r="P18" s="292">
        <v>1750.431</v>
      </c>
      <c r="Q18" s="292">
        <v>1696.723</v>
      </c>
      <c r="R18" s="292">
        <v>1504.6130000000001</v>
      </c>
      <c r="S18" s="292">
        <v>1739.8589999999999</v>
      </c>
      <c r="T18" s="292">
        <v>1875.616</v>
      </c>
      <c r="U18" s="292">
        <v>2355.0990000000002</v>
      </c>
      <c r="V18" s="292">
        <v>1992.365</v>
      </c>
      <c r="W18" s="292">
        <v>1604.8109999999999</v>
      </c>
      <c r="X18" s="292">
        <v>1834.1569999999999</v>
      </c>
      <c r="Y18" s="292">
        <v>1789.999</v>
      </c>
      <c r="Z18" s="292">
        <v>1854.1479999999999</v>
      </c>
      <c r="AA18" s="292">
        <v>1648.694</v>
      </c>
      <c r="AB18" s="292">
        <v>1728.913</v>
      </c>
      <c r="AC18" s="292">
        <v>1389.16</v>
      </c>
      <c r="AD18" s="292">
        <v>1535.6110000000001</v>
      </c>
      <c r="AE18" s="292">
        <v>2047.335</v>
      </c>
      <c r="AF18" s="292">
        <v>1739.1790000000001</v>
      </c>
      <c r="AG18" s="292">
        <v>2349.386</v>
      </c>
      <c r="AH18" s="292">
        <v>2156.6309999999999</v>
      </c>
      <c r="AI18" s="292">
        <v>1851.749</v>
      </c>
      <c r="AJ18" s="292">
        <v>2038.7650000000001</v>
      </c>
      <c r="AK18" s="292">
        <v>1559.635</v>
      </c>
      <c r="AL18" s="292">
        <v>1701.6420000000001</v>
      </c>
      <c r="AM18" s="292">
        <v>1575.211</v>
      </c>
      <c r="AN18" s="292">
        <v>1362.021</v>
      </c>
      <c r="AO18" s="292">
        <v>1536.604</v>
      </c>
      <c r="AP18" s="292">
        <v>1538.4480000000001</v>
      </c>
      <c r="AQ18" s="292">
        <v>1922.1220000000001</v>
      </c>
      <c r="AR18" s="292">
        <v>2066.2179999999998</v>
      </c>
      <c r="AS18" s="292">
        <v>1719.883</v>
      </c>
      <c r="AT18" s="292">
        <v>1925.336</v>
      </c>
      <c r="AU18" s="292">
        <v>1409.269</v>
      </c>
      <c r="AV18" s="292">
        <v>2028.9870000000001</v>
      </c>
      <c r="AW18" s="292">
        <v>1973.6189999999999</v>
      </c>
      <c r="AX18" s="292">
        <v>2307.819</v>
      </c>
      <c r="AY18" s="292">
        <v>2100.2600000000002</v>
      </c>
      <c r="AZ18" s="292">
        <v>2265.127</v>
      </c>
      <c r="BA18" s="292">
        <v>1511.2429999999999</v>
      </c>
      <c r="BB18" s="292">
        <v>1842.087</v>
      </c>
      <c r="BC18" s="292">
        <v>2000.433</v>
      </c>
      <c r="BD18" s="292">
        <v>2203.337</v>
      </c>
      <c r="BE18" s="292">
        <v>2183.6860000000001</v>
      </c>
      <c r="BF18" s="292">
        <v>1973.3710000000001</v>
      </c>
      <c r="BG18" s="292">
        <v>2064.2849999999999</v>
      </c>
      <c r="BH18" s="292">
        <v>1815.2380000000001</v>
      </c>
      <c r="BI18" s="292">
        <v>1738.3920000000001</v>
      </c>
      <c r="BJ18" s="292">
        <v>2039.934</v>
      </c>
      <c r="BK18" s="292">
        <v>1664.58</v>
      </c>
      <c r="BL18" s="292">
        <v>1841.252</v>
      </c>
      <c r="BM18" s="292">
        <v>1987.4580000000001</v>
      </c>
      <c r="BN18" s="292">
        <v>1380.135</v>
      </c>
      <c r="BO18" s="292">
        <v>2053.346</v>
      </c>
      <c r="BP18" s="292">
        <v>0</v>
      </c>
    </row>
    <row r="19" spans="1:68" s="255" customFormat="1" ht="12" customHeight="1" x14ac:dyDescent="0.25">
      <c r="A19" s="249"/>
      <c r="B19" s="262" t="s">
        <v>224</v>
      </c>
      <c r="C19" s="262" t="s">
        <v>225</v>
      </c>
      <c r="D19" s="262" t="s">
        <v>226</v>
      </c>
      <c r="E19" s="292">
        <v>206.023</v>
      </c>
      <c r="F19" s="292">
        <v>218.59800000000001</v>
      </c>
      <c r="G19" s="292">
        <v>447.12700000000001</v>
      </c>
      <c r="H19" s="292">
        <v>273.822</v>
      </c>
      <c r="I19" s="292">
        <v>397.43599999999998</v>
      </c>
      <c r="J19" s="292">
        <v>323.625</v>
      </c>
      <c r="K19" s="292">
        <v>252.667</v>
      </c>
      <c r="L19" s="292">
        <v>302.80200000000002</v>
      </c>
      <c r="M19" s="292">
        <v>242.90799999999999</v>
      </c>
      <c r="N19" s="292">
        <v>216.65299999999999</v>
      </c>
      <c r="O19" s="292">
        <v>175.81899999999999</v>
      </c>
      <c r="P19" s="292">
        <v>135.09200000000001</v>
      </c>
      <c r="Q19" s="292">
        <v>247.547</v>
      </c>
      <c r="R19" s="292">
        <v>155.12899999999999</v>
      </c>
      <c r="S19" s="292">
        <v>181.548</v>
      </c>
      <c r="T19" s="292">
        <v>51.645000000000003</v>
      </c>
      <c r="U19" s="292">
        <v>302.29500000000002</v>
      </c>
      <c r="V19" s="292">
        <v>252.64699999999999</v>
      </c>
      <c r="W19" s="292">
        <v>390.35399999999998</v>
      </c>
      <c r="X19" s="292">
        <v>297.76499999999999</v>
      </c>
      <c r="Y19" s="292">
        <v>323.36500000000001</v>
      </c>
      <c r="Z19" s="292">
        <v>331.44</v>
      </c>
      <c r="AA19" s="292">
        <v>285.27999999999997</v>
      </c>
      <c r="AB19" s="292">
        <v>293.06599999999997</v>
      </c>
      <c r="AC19" s="292">
        <v>262.14299999999997</v>
      </c>
      <c r="AD19" s="292">
        <v>55.716000000000001</v>
      </c>
      <c r="AE19" s="292">
        <v>389.76299999999998</v>
      </c>
      <c r="AF19" s="292">
        <v>298.11900000000003</v>
      </c>
      <c r="AG19" s="292">
        <v>383.63799999999998</v>
      </c>
      <c r="AH19" s="292">
        <v>355.44799999999998</v>
      </c>
      <c r="AI19" s="292">
        <v>173.63</v>
      </c>
      <c r="AJ19" s="292">
        <v>347.95</v>
      </c>
      <c r="AK19" s="292">
        <v>395.82799999999997</v>
      </c>
      <c r="AL19" s="292">
        <v>175.893</v>
      </c>
      <c r="AM19" s="292">
        <v>157.77699999999999</v>
      </c>
      <c r="AN19" s="292">
        <v>164.517</v>
      </c>
      <c r="AO19" s="292">
        <v>419.26299999999998</v>
      </c>
      <c r="AP19" s="292">
        <v>188.42400000000001</v>
      </c>
      <c r="AQ19" s="292">
        <v>493.09899999999999</v>
      </c>
      <c r="AR19" s="292">
        <v>310.71499999999997</v>
      </c>
      <c r="AS19" s="292">
        <v>64.051000000000002</v>
      </c>
      <c r="AT19" s="292">
        <v>35.192</v>
      </c>
      <c r="AU19" s="292">
        <v>168.03299999999999</v>
      </c>
      <c r="AV19" s="292">
        <v>214.51400000000001</v>
      </c>
      <c r="AW19" s="292">
        <v>144.982</v>
      </c>
      <c r="AX19" s="292">
        <v>295.03800000000001</v>
      </c>
      <c r="AY19" s="292">
        <v>190.58099999999999</v>
      </c>
      <c r="AZ19" s="292">
        <v>457.31200000000001</v>
      </c>
      <c r="BA19" s="292">
        <v>263.613</v>
      </c>
      <c r="BB19" s="292">
        <v>253.17699999999999</v>
      </c>
      <c r="BC19" s="292">
        <v>375.904</v>
      </c>
      <c r="BD19" s="292">
        <v>492.67899999999997</v>
      </c>
      <c r="BE19" s="292">
        <v>596.92200000000003</v>
      </c>
      <c r="BF19" s="292">
        <v>582.55899999999997</v>
      </c>
      <c r="BG19" s="292">
        <v>318.64100000000002</v>
      </c>
      <c r="BH19" s="292">
        <v>132.21600000000001</v>
      </c>
      <c r="BI19" s="292">
        <v>189.92699999999999</v>
      </c>
      <c r="BJ19" s="292">
        <v>422.06400000000002</v>
      </c>
      <c r="BK19" s="292">
        <v>526.58699999999999</v>
      </c>
      <c r="BL19" s="292">
        <v>407.30799999999999</v>
      </c>
      <c r="BM19" s="292">
        <v>497.50400000000002</v>
      </c>
      <c r="BN19" s="292">
        <v>298.56799999999998</v>
      </c>
      <c r="BO19" s="292">
        <v>338.93200000000002</v>
      </c>
      <c r="BP19" s="292">
        <v>0</v>
      </c>
    </row>
    <row r="20" spans="1:68" s="255" customFormat="1" ht="12" customHeight="1" x14ac:dyDescent="0.25">
      <c r="A20" s="249"/>
      <c r="B20" s="262" t="s">
        <v>224</v>
      </c>
      <c r="C20" s="262" t="s">
        <v>229</v>
      </c>
      <c r="D20" s="276" t="s">
        <v>246</v>
      </c>
      <c r="E20" s="292">
        <v>0</v>
      </c>
      <c r="F20" s="292">
        <v>0.97399999999999998</v>
      </c>
      <c r="G20" s="292">
        <v>0.30199999999999999</v>
      </c>
      <c r="H20" s="292">
        <v>0</v>
      </c>
      <c r="I20" s="292">
        <v>1.5089999999999999</v>
      </c>
      <c r="J20" s="292">
        <v>0</v>
      </c>
      <c r="K20" s="292">
        <v>1.119</v>
      </c>
      <c r="L20" s="292">
        <v>1.1419999999999999</v>
      </c>
      <c r="M20" s="292">
        <v>0.70399999999999996</v>
      </c>
      <c r="N20" s="292">
        <v>1.5089999999999999</v>
      </c>
      <c r="O20" s="292">
        <v>0.81299999999999994</v>
      </c>
      <c r="P20" s="292">
        <v>0.80500000000000005</v>
      </c>
      <c r="Q20" s="292">
        <v>0.60399999999999998</v>
      </c>
      <c r="R20" s="292">
        <v>2.6779999999999999</v>
      </c>
      <c r="S20" s="292">
        <v>1.157</v>
      </c>
      <c r="T20" s="292">
        <v>1.006</v>
      </c>
      <c r="U20" s="292">
        <v>3.7549999999999999</v>
      </c>
      <c r="V20" s="292">
        <v>1.006</v>
      </c>
      <c r="W20" s="292">
        <v>1.202</v>
      </c>
      <c r="X20" s="292">
        <v>5.8920000000000003</v>
      </c>
      <c r="Y20" s="292">
        <v>6.3879999999999999</v>
      </c>
      <c r="Z20" s="292">
        <v>3.5049999999999999</v>
      </c>
      <c r="AA20" s="292">
        <v>2.012</v>
      </c>
      <c r="AB20" s="292">
        <v>3.32</v>
      </c>
      <c r="AC20" s="292">
        <v>3.42</v>
      </c>
      <c r="AD20" s="292">
        <v>6.4790000000000001</v>
      </c>
      <c r="AE20" s="292">
        <v>2.722</v>
      </c>
      <c r="AF20" s="292">
        <v>3.6150000000000002</v>
      </c>
      <c r="AG20" s="292">
        <v>7.9160000000000004</v>
      </c>
      <c r="AH20" s="292">
        <v>6.1319999999999997</v>
      </c>
      <c r="AI20" s="292">
        <v>0.503</v>
      </c>
      <c r="AJ20" s="292">
        <v>1.006</v>
      </c>
      <c r="AK20" s="292">
        <v>3.2450000000000001</v>
      </c>
      <c r="AL20" s="292">
        <v>3.758</v>
      </c>
      <c r="AM20" s="292">
        <v>2.8029999999999999</v>
      </c>
      <c r="AN20" s="292">
        <v>5.78</v>
      </c>
      <c r="AO20" s="292">
        <v>5.2249999999999996</v>
      </c>
      <c r="AP20" s="292">
        <v>3.4239999999999999</v>
      </c>
      <c r="AQ20" s="292">
        <v>3.3839999999999999</v>
      </c>
      <c r="AR20" s="292">
        <v>2.4289999999999998</v>
      </c>
      <c r="AS20" s="292">
        <v>4.8410000000000002</v>
      </c>
      <c r="AT20" s="292">
        <v>3.4140000000000001</v>
      </c>
      <c r="AU20" s="292">
        <v>3.11</v>
      </c>
      <c r="AV20" s="292">
        <v>13.483000000000001</v>
      </c>
      <c r="AW20" s="292">
        <v>10.513</v>
      </c>
      <c r="AX20" s="292">
        <v>10.029</v>
      </c>
      <c r="AY20" s="292">
        <v>6.9119999999999999</v>
      </c>
      <c r="AZ20" s="292">
        <v>8.4060000000000006</v>
      </c>
      <c r="BA20" s="292">
        <v>5.9539999999999997</v>
      </c>
      <c r="BB20" s="292">
        <v>4.476</v>
      </c>
      <c r="BC20" s="292">
        <v>5.1959999999999997</v>
      </c>
      <c r="BD20" s="292">
        <v>1.58</v>
      </c>
      <c r="BE20" s="292">
        <v>4.1970000000000001</v>
      </c>
      <c r="BF20" s="292">
        <v>1.6990000000000001</v>
      </c>
      <c r="BG20" s="292">
        <v>3.2240000000000002</v>
      </c>
      <c r="BH20" s="292">
        <v>7.6280000000000001</v>
      </c>
      <c r="BI20" s="292">
        <v>5.9219999999999997</v>
      </c>
      <c r="BJ20" s="292">
        <v>6.1130000000000004</v>
      </c>
      <c r="BK20" s="292">
        <v>3.0710000000000002</v>
      </c>
      <c r="BL20" s="292">
        <v>3.53</v>
      </c>
      <c r="BM20" s="292">
        <v>2.7989999999999999</v>
      </c>
      <c r="BN20" s="292">
        <v>5.601</v>
      </c>
      <c r="BO20" s="292">
        <v>2.8359999999999999</v>
      </c>
      <c r="BP20" s="292">
        <v>0</v>
      </c>
    </row>
    <row r="21" spans="1:68" s="255" customFormat="1" ht="12" customHeight="1" x14ac:dyDescent="0.25">
      <c r="A21" s="249"/>
      <c r="B21" s="262" t="s">
        <v>224</v>
      </c>
      <c r="C21" s="262" t="s">
        <v>229</v>
      </c>
      <c r="D21" s="262" t="s">
        <v>116</v>
      </c>
      <c r="E21" s="292">
        <v>0.23699999999999999</v>
      </c>
      <c r="F21" s="292">
        <v>0.28100000000000003</v>
      </c>
      <c r="G21" s="292">
        <v>7.8E-2</v>
      </c>
      <c r="H21" s="292">
        <v>6.4000000000000001E-2</v>
      </c>
      <c r="I21" s="292">
        <v>1.552</v>
      </c>
      <c r="J21" s="292">
        <v>2.536</v>
      </c>
      <c r="K21" s="292">
        <v>4.782</v>
      </c>
      <c r="L21" s="292">
        <v>2.7490000000000001</v>
      </c>
      <c r="M21" s="292">
        <v>3.355</v>
      </c>
      <c r="N21" s="292">
        <v>1.825</v>
      </c>
      <c r="O21" s="292">
        <v>0.85899999999999999</v>
      </c>
      <c r="P21" s="292">
        <v>0.38700000000000001</v>
      </c>
      <c r="Q21" s="292">
        <v>0.08</v>
      </c>
      <c r="R21" s="292">
        <v>0.442</v>
      </c>
      <c r="S21" s="292">
        <v>0.54</v>
      </c>
      <c r="T21" s="292">
        <v>0.69799999999999995</v>
      </c>
      <c r="U21" s="292">
        <v>3.069</v>
      </c>
      <c r="V21" s="292">
        <v>4.5369999999999999</v>
      </c>
      <c r="W21" s="292">
        <v>3.7050000000000001</v>
      </c>
      <c r="X21" s="292">
        <v>1.482</v>
      </c>
      <c r="Y21" s="292">
        <v>0.66200000000000003</v>
      </c>
      <c r="Z21" s="292">
        <v>0.91700000000000004</v>
      </c>
      <c r="AA21" s="292">
        <v>0.252</v>
      </c>
      <c r="AB21" s="292">
        <v>0.17399999999999999</v>
      </c>
      <c r="AC21" s="292">
        <v>9.9000000000000005E-2</v>
      </c>
      <c r="AD21" s="292">
        <v>0.106</v>
      </c>
      <c r="AE21" s="292">
        <v>8.7999999999999995E-2</v>
      </c>
      <c r="AF21" s="292">
        <v>4.1000000000000002E-2</v>
      </c>
      <c r="AG21" s="292">
        <v>0.53700000000000003</v>
      </c>
      <c r="AH21" s="292">
        <v>0.91100000000000003</v>
      </c>
      <c r="AI21" s="292">
        <v>0.17799999999999999</v>
      </c>
      <c r="AJ21" s="292">
        <v>0.11600000000000001</v>
      </c>
      <c r="AK21" s="292">
        <v>1.21</v>
      </c>
      <c r="AL21" s="292">
        <v>1.61</v>
      </c>
      <c r="AM21" s="292">
        <v>1.7170000000000001</v>
      </c>
      <c r="AN21" s="292">
        <v>0.60599999999999998</v>
      </c>
      <c r="AO21" s="292">
        <v>0.27</v>
      </c>
      <c r="AP21" s="292">
        <v>0.219</v>
      </c>
      <c r="AQ21" s="292">
        <v>0.313</v>
      </c>
      <c r="AR21" s="292">
        <v>0.26100000000000001</v>
      </c>
      <c r="AS21" s="292">
        <v>0.26700000000000002</v>
      </c>
      <c r="AT21" s="292">
        <v>1.768</v>
      </c>
      <c r="AU21" s="292">
        <v>3.3919999999999999</v>
      </c>
      <c r="AV21" s="292">
        <v>4.226</v>
      </c>
      <c r="AW21" s="292">
        <v>4.4649999999999999</v>
      </c>
      <c r="AX21" s="292">
        <v>0.58499999999999996</v>
      </c>
      <c r="AY21" s="292">
        <v>1.4379999999999999</v>
      </c>
      <c r="AZ21" s="292">
        <v>0.66500000000000004</v>
      </c>
      <c r="BA21" s="292">
        <v>0.88200000000000001</v>
      </c>
      <c r="BB21" s="292">
        <v>2.3319999999999999</v>
      </c>
      <c r="BC21" s="292">
        <v>0.74</v>
      </c>
      <c r="BD21" s="292">
        <v>4.0650000000000004</v>
      </c>
      <c r="BE21" s="292">
        <v>6.8209999999999997</v>
      </c>
      <c r="BF21" s="292">
        <v>9.0459999999999994</v>
      </c>
      <c r="BG21" s="292">
        <v>11.026</v>
      </c>
      <c r="BH21" s="292">
        <v>8.0180000000000007</v>
      </c>
      <c r="BI21" s="292">
        <v>7.6159999999999997</v>
      </c>
      <c r="BJ21" s="292">
        <v>2.3490000000000002</v>
      </c>
      <c r="BK21" s="292">
        <v>0.77700000000000002</v>
      </c>
      <c r="BL21" s="292">
        <v>0.60599999999999998</v>
      </c>
      <c r="BM21" s="292">
        <v>0.93500000000000005</v>
      </c>
      <c r="BN21" s="292">
        <v>0.77200000000000002</v>
      </c>
      <c r="BO21" s="292">
        <v>0.23599999999999999</v>
      </c>
      <c r="BP21" s="292">
        <v>6.6319999999999997</v>
      </c>
    </row>
    <row r="22" spans="1:68" s="255" customFormat="1" ht="12" customHeight="1" x14ac:dyDescent="0.25">
      <c r="A22" s="249"/>
      <c r="B22" s="262" t="s">
        <v>224</v>
      </c>
      <c r="C22" s="262" t="s">
        <v>229</v>
      </c>
      <c r="D22" s="262" t="s">
        <v>247</v>
      </c>
      <c r="E22" s="292">
        <v>45.658000000000001</v>
      </c>
      <c r="F22" s="292">
        <v>32.347999999999999</v>
      </c>
      <c r="G22" s="292">
        <v>35.457000000000001</v>
      </c>
      <c r="H22" s="292">
        <v>46.683999999999997</v>
      </c>
      <c r="I22" s="292">
        <v>30.103999999999999</v>
      </c>
      <c r="J22" s="292">
        <v>21</v>
      </c>
      <c r="K22" s="292">
        <v>76.632999999999996</v>
      </c>
      <c r="L22" s="292">
        <v>21.791</v>
      </c>
      <c r="M22" s="292">
        <v>43.603000000000002</v>
      </c>
      <c r="N22" s="292">
        <v>79.058000000000007</v>
      </c>
      <c r="O22" s="292">
        <v>55.65</v>
      </c>
      <c r="P22" s="292">
        <v>71.518000000000001</v>
      </c>
      <c r="Q22" s="292">
        <v>77.55</v>
      </c>
      <c r="R22" s="292">
        <v>29.303999999999998</v>
      </c>
      <c r="S22" s="292">
        <v>51.484999999999999</v>
      </c>
      <c r="T22" s="292">
        <v>23.573</v>
      </c>
      <c r="U22" s="292">
        <v>48.585000000000001</v>
      </c>
      <c r="V22" s="292">
        <v>36.360999999999997</v>
      </c>
      <c r="W22" s="292">
        <v>44.194000000000003</v>
      </c>
      <c r="X22" s="292">
        <v>38.435000000000002</v>
      </c>
      <c r="Y22" s="292">
        <v>31.99</v>
      </c>
      <c r="Z22" s="292">
        <v>83.897000000000006</v>
      </c>
      <c r="AA22" s="292">
        <v>36.390999999999998</v>
      </c>
      <c r="AB22" s="292">
        <v>121.28400000000001</v>
      </c>
      <c r="AC22" s="292">
        <v>117.25700000000001</v>
      </c>
      <c r="AD22" s="292">
        <v>2.327</v>
      </c>
      <c r="AE22" s="292">
        <v>106.006</v>
      </c>
      <c r="AF22" s="292">
        <v>32.000999999999998</v>
      </c>
      <c r="AG22" s="292">
        <v>65.427000000000007</v>
      </c>
      <c r="AH22" s="292">
        <v>33.180999999999997</v>
      </c>
      <c r="AI22" s="292">
        <v>57.662999999999997</v>
      </c>
      <c r="AJ22" s="292">
        <v>8.8829999999999991</v>
      </c>
      <c r="AK22" s="292">
        <v>55.652999999999999</v>
      </c>
      <c r="AL22" s="292">
        <v>33.704999999999998</v>
      </c>
      <c r="AM22" s="292">
        <v>23.027000000000001</v>
      </c>
      <c r="AN22" s="292">
        <v>59.79</v>
      </c>
      <c r="AO22" s="292">
        <v>12.554</v>
      </c>
      <c r="AP22" s="292">
        <v>41.228000000000002</v>
      </c>
      <c r="AQ22" s="292">
        <v>4.5519999999999996</v>
      </c>
      <c r="AR22" s="292">
        <v>33.433</v>
      </c>
      <c r="AS22" s="292">
        <v>14.731999999999999</v>
      </c>
      <c r="AT22" s="292">
        <v>14.048999999999999</v>
      </c>
      <c r="AU22" s="292">
        <v>46.25</v>
      </c>
      <c r="AV22" s="292">
        <v>24.8</v>
      </c>
      <c r="AW22" s="292">
        <v>28.834</v>
      </c>
      <c r="AX22" s="292">
        <v>40.494999999999997</v>
      </c>
      <c r="AY22" s="292">
        <v>28.478999999999999</v>
      </c>
      <c r="AZ22" s="292">
        <v>79.227999999999994</v>
      </c>
      <c r="BA22" s="292">
        <v>39.863999999999997</v>
      </c>
      <c r="BB22" s="292">
        <v>39.140999999999998</v>
      </c>
      <c r="BC22" s="292">
        <v>30.803000000000001</v>
      </c>
      <c r="BD22" s="292">
        <v>61.283999999999999</v>
      </c>
      <c r="BE22" s="292">
        <v>43.548999999999999</v>
      </c>
      <c r="BF22" s="292">
        <v>51.838999999999999</v>
      </c>
      <c r="BG22" s="292">
        <v>38.377000000000002</v>
      </c>
      <c r="BH22" s="292">
        <v>55.335999999999999</v>
      </c>
      <c r="BI22" s="292">
        <v>29.765000000000001</v>
      </c>
      <c r="BJ22" s="292">
        <v>48.905000000000001</v>
      </c>
      <c r="BK22" s="292">
        <v>17.634</v>
      </c>
      <c r="BL22" s="292">
        <v>44.692</v>
      </c>
      <c r="BM22" s="292">
        <v>10.276999999999999</v>
      </c>
      <c r="BN22" s="292">
        <v>38.131999999999998</v>
      </c>
      <c r="BO22" s="292">
        <v>14.233000000000001</v>
      </c>
      <c r="BP22" s="292">
        <v>0</v>
      </c>
    </row>
    <row r="23" spans="1:68" s="255" customFormat="1" ht="12" customHeight="1" x14ac:dyDescent="0.25">
      <c r="A23" s="249"/>
      <c r="B23" s="262"/>
      <c r="C23" s="262"/>
      <c r="D23" s="262"/>
    </row>
    <row r="24" spans="1:68" s="255" customFormat="1" ht="12" customHeight="1" x14ac:dyDescent="0.25">
      <c r="A24" s="249"/>
      <c r="B24" s="262"/>
      <c r="C24" s="262"/>
      <c r="D24" s="262"/>
    </row>
    <row r="25" spans="1:68" ht="12" customHeight="1" x14ac:dyDescent="0.2">
      <c r="B25" s="268" t="str">
        <f>'Monthly MOP imports'!B41</f>
        <v>Data compiled May 2025.</v>
      </c>
      <c r="C25" s="265"/>
    </row>
    <row r="26" spans="1:68" ht="12" customHeight="1" x14ac:dyDescent="0.2">
      <c r="B26" s="265" t="s">
        <v>233</v>
      </c>
      <c r="C26" s="265"/>
    </row>
    <row r="27" spans="1:68" ht="12" customHeight="1" x14ac:dyDescent="0.2">
      <c r="B27" s="265" t="s">
        <v>271</v>
      </c>
      <c r="C27" s="265"/>
    </row>
    <row r="28" spans="1:68" ht="12" customHeight="1" x14ac:dyDescent="0.2">
      <c r="B28" s="265" t="s">
        <v>248</v>
      </c>
      <c r="C28" s="265"/>
    </row>
    <row r="29" spans="1:68" ht="12" customHeight="1" x14ac:dyDescent="0.2">
      <c r="B29" s="266" t="s">
        <v>4</v>
      </c>
      <c r="C29" s="266"/>
    </row>
    <row r="30" spans="1:68" ht="12" customHeight="1" x14ac:dyDescent="0.2">
      <c r="B30" s="269" t="str">
        <f>'Monthly MOP imports'!B46</f>
        <v>© 2025 S&amp;P Global.</v>
      </c>
      <c r="C30" s="266"/>
    </row>
    <row r="31" spans="1:68" ht="12" customHeight="1" x14ac:dyDescent="0.2"/>
    <row r="32" spans="1:68" ht="12" customHeight="1" x14ac:dyDescent="0.2"/>
    <row r="33" ht="12" customHeight="1" x14ac:dyDescent="0.2"/>
    <row r="34" ht="12" customHeight="1" x14ac:dyDescent="0.2"/>
    <row r="35" ht="12" customHeight="1" x14ac:dyDescent="0.2"/>
    <row r="36" ht="12" customHeight="1" x14ac:dyDescent="0.2"/>
    <row r="37" ht="12" customHeight="1" x14ac:dyDescent="0.2"/>
  </sheetData>
  <phoneticPr fontId="35" type="noConversion"/>
  <conditionalFormatting sqref="H7:H8 H23:H24">
    <cfRule type="cellIs" dxfId="5" priority="1" operator="lessThan">
      <formula>0</formula>
    </cfRule>
  </conditionalFormatting>
  <conditionalFormatting sqref="J7:K8 J23:K24">
    <cfRule type="cellIs" dxfId="4" priority="2" operator="lessThan">
      <formula>0</formula>
    </cfRule>
  </conditionalFormatting>
  <hyperlinks>
    <hyperlink ref="B4" location="Index!A1" display="Index" xr:uid="{E9FA3F03-6932-4BE1-AAFE-6C61B4E6266B}"/>
  </hyperlinks>
  <pageMargins left="0.75" right="0.75" top="1" bottom="1" header="0.5" footer="0.5"/>
  <pageSetup orientation="portrait"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E1C6-83ED-4807-AE14-B2BF569C4463}">
  <dimension ref="A1:BP53"/>
  <sheetViews>
    <sheetView showGridLines="0" zoomScale="80" zoomScaleNormal="80" workbookViewId="0">
      <pane xSplit="4" ySplit="7" topLeftCell="E8" activePane="bottomRight" state="frozen"/>
      <selection activeCell="D8" sqref="D8"/>
      <selection pane="topRight" activeCell="D8" sqref="D8"/>
      <selection pane="bottomLeft" activeCell="D8" sqref="D8"/>
      <selection pane="bottomRight" activeCell="E9" sqref="E9:BP38"/>
    </sheetView>
  </sheetViews>
  <sheetFormatPr defaultColWidth="18.77734375" defaultRowHeight="10" x14ac:dyDescent="0.2"/>
  <cols>
    <col min="1" max="1" width="4.6640625" style="264" customWidth="1"/>
    <col min="2" max="2" width="11.33203125" style="264" customWidth="1"/>
    <col min="3" max="3" width="22" style="264" bestFit="1" customWidth="1"/>
    <col min="4" max="4" width="13.44140625" style="264" bestFit="1" customWidth="1"/>
    <col min="5" max="68" width="8.44140625" style="264" bestFit="1" customWidth="1"/>
    <col min="69" max="16384" width="18.77734375" style="264"/>
  </cols>
  <sheetData>
    <row r="1" spans="1:68" s="235" customFormat="1" ht="20.149999999999999" customHeight="1" x14ac:dyDescent="0.2">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row>
    <row r="2" spans="1:68" s="235" customFormat="1" ht="0.65" customHeight="1" x14ac:dyDescent="0.2">
      <c r="B2" s="237"/>
      <c r="C2" s="237"/>
      <c r="D2" s="238"/>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row>
    <row r="3" spans="1:68" s="235" customFormat="1" ht="30" customHeight="1" x14ac:dyDescent="0.2">
      <c r="B3" s="240" t="s">
        <v>249</v>
      </c>
      <c r="C3" s="240"/>
      <c r="D3" s="241"/>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row>
    <row r="4" spans="1:68" s="235" customFormat="1" ht="12" customHeight="1" x14ac:dyDescent="0.25">
      <c r="B4" s="242" t="s">
        <v>2</v>
      </c>
      <c r="C4" s="242"/>
      <c r="D4" s="243"/>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row>
    <row r="5" spans="1:68" s="248" customFormat="1" ht="12" customHeight="1" x14ac:dyDescent="0.2">
      <c r="A5" s="245"/>
      <c r="B5" s="246"/>
      <c r="C5" s="246"/>
      <c r="D5" s="247"/>
    </row>
    <row r="6" spans="1:68" s="255" customFormat="1" ht="12" customHeight="1" x14ac:dyDescent="0.25">
      <c r="A6" s="249"/>
      <c r="B6" s="250"/>
      <c r="C6" s="250"/>
      <c r="D6" s="251" t="s">
        <v>14</v>
      </c>
      <c r="E6" s="252" t="s">
        <v>119</v>
      </c>
      <c r="F6" s="252" t="s">
        <v>120</v>
      </c>
      <c r="G6" s="252" t="s">
        <v>121</v>
      </c>
      <c r="H6" s="252" t="s">
        <v>122</v>
      </c>
      <c r="I6" s="252" t="s">
        <v>123</v>
      </c>
      <c r="J6" s="252" t="s">
        <v>124</v>
      </c>
      <c r="K6" s="252" t="s">
        <v>125</v>
      </c>
      <c r="L6" s="252" t="s">
        <v>126</v>
      </c>
      <c r="M6" s="252" t="s">
        <v>127</v>
      </c>
      <c r="N6" s="252" t="s">
        <v>128</v>
      </c>
      <c r="O6" s="252" t="s">
        <v>129</v>
      </c>
      <c r="P6" s="252" t="s">
        <v>130</v>
      </c>
      <c r="Q6" s="252" t="s">
        <v>131</v>
      </c>
      <c r="R6" s="252" t="s">
        <v>132</v>
      </c>
      <c r="S6" s="252" t="s">
        <v>133</v>
      </c>
      <c r="T6" s="252" t="s">
        <v>134</v>
      </c>
      <c r="U6" s="252" t="s">
        <v>135</v>
      </c>
      <c r="V6" s="252" t="s">
        <v>136</v>
      </c>
      <c r="W6" s="252" t="s">
        <v>137</v>
      </c>
      <c r="X6" s="252" t="s">
        <v>138</v>
      </c>
      <c r="Y6" s="252" t="s">
        <v>139</v>
      </c>
      <c r="Z6" s="252" t="s">
        <v>140</v>
      </c>
      <c r="AA6" s="252" t="s">
        <v>141</v>
      </c>
      <c r="AB6" s="252" t="s">
        <v>142</v>
      </c>
      <c r="AC6" s="252" t="s">
        <v>143</v>
      </c>
      <c r="AD6" s="252" t="s">
        <v>144</v>
      </c>
      <c r="AE6" s="252" t="s">
        <v>145</v>
      </c>
      <c r="AF6" s="252" t="s">
        <v>146</v>
      </c>
      <c r="AG6" s="252" t="s">
        <v>147</v>
      </c>
      <c r="AH6" s="252" t="s">
        <v>148</v>
      </c>
      <c r="AI6" s="252" t="s">
        <v>149</v>
      </c>
      <c r="AJ6" s="252" t="s">
        <v>150</v>
      </c>
      <c r="AK6" s="252" t="s">
        <v>151</v>
      </c>
      <c r="AL6" s="252" t="s">
        <v>152</v>
      </c>
      <c r="AM6" s="252" t="s">
        <v>153</v>
      </c>
      <c r="AN6" s="252" t="s">
        <v>154</v>
      </c>
      <c r="AO6" s="252" t="s">
        <v>155</v>
      </c>
      <c r="AP6" s="252" t="s">
        <v>156</v>
      </c>
      <c r="AQ6" s="252" t="s">
        <v>157</v>
      </c>
      <c r="AR6" s="252" t="s">
        <v>158</v>
      </c>
      <c r="AS6" s="252" t="s">
        <v>159</v>
      </c>
      <c r="AT6" s="252" t="s">
        <v>160</v>
      </c>
      <c r="AU6" s="252" t="s">
        <v>161</v>
      </c>
      <c r="AV6" s="252" t="s">
        <v>162</v>
      </c>
      <c r="AW6" s="252" t="s">
        <v>163</v>
      </c>
      <c r="AX6" s="252" t="s">
        <v>164</v>
      </c>
      <c r="AY6" s="252" t="s">
        <v>165</v>
      </c>
      <c r="AZ6" s="252" t="s">
        <v>166</v>
      </c>
      <c r="BA6" s="253" t="s">
        <v>167</v>
      </c>
      <c r="BB6" s="254" t="s">
        <v>168</v>
      </c>
      <c r="BC6" s="253" t="s">
        <v>169</v>
      </c>
      <c r="BD6" s="253" t="s">
        <v>170</v>
      </c>
      <c r="BE6" s="253" t="s">
        <v>171</v>
      </c>
      <c r="BF6" s="254" t="s">
        <v>172</v>
      </c>
      <c r="BG6" s="253" t="s">
        <v>173</v>
      </c>
      <c r="BH6" s="253" t="s">
        <v>174</v>
      </c>
      <c r="BI6" s="253" t="s">
        <v>175</v>
      </c>
      <c r="BJ6" s="253" t="s">
        <v>176</v>
      </c>
      <c r="BK6" s="253" t="s">
        <v>177</v>
      </c>
      <c r="BL6" s="254" t="s">
        <v>178</v>
      </c>
      <c r="BM6" s="254" t="s">
        <v>179</v>
      </c>
      <c r="BN6" s="253" t="s">
        <v>180</v>
      </c>
      <c r="BO6" s="253" t="s">
        <v>181</v>
      </c>
      <c r="BP6" s="253" t="s">
        <v>272</v>
      </c>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t="s">
        <v>62</v>
      </c>
    </row>
    <row r="8" spans="1:68" s="261" customFormat="1" ht="15" customHeight="1" x14ac:dyDescent="0.25">
      <c r="A8" s="249"/>
      <c r="B8" s="257" t="s">
        <v>182</v>
      </c>
      <c r="C8" s="257" t="s">
        <v>183</v>
      </c>
      <c r="D8" s="257" t="s">
        <v>184</v>
      </c>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9"/>
      <c r="BB8" s="260"/>
      <c r="BC8" s="259"/>
      <c r="BD8" s="259"/>
      <c r="BE8" s="259"/>
      <c r="BF8" s="260"/>
      <c r="BG8" s="259"/>
      <c r="BH8" s="259"/>
      <c r="BI8" s="259"/>
      <c r="BJ8" s="259"/>
      <c r="BK8" s="259"/>
      <c r="BL8" s="260"/>
      <c r="BM8" s="260"/>
      <c r="BN8" s="259"/>
      <c r="BO8" s="259"/>
      <c r="BP8" s="259"/>
    </row>
    <row r="9" spans="1:68" s="255" customFormat="1" ht="12" customHeight="1" x14ac:dyDescent="0.25">
      <c r="A9" s="249"/>
      <c r="B9" s="262" t="s">
        <v>185</v>
      </c>
      <c r="C9" s="262" t="s">
        <v>186</v>
      </c>
      <c r="D9" s="262" t="s">
        <v>187</v>
      </c>
      <c r="E9" s="293">
        <v>18.986999999999998</v>
      </c>
      <c r="F9" s="293">
        <v>21.533000000000001</v>
      </c>
      <c r="G9" s="293">
        <v>31.803000000000001</v>
      </c>
      <c r="H9" s="293">
        <v>22.696999999999999</v>
      </c>
      <c r="I9" s="293">
        <v>13.368</v>
      </c>
      <c r="J9" s="293">
        <v>32.795999999999999</v>
      </c>
      <c r="K9" s="293">
        <v>50.634</v>
      </c>
      <c r="L9" s="293">
        <v>12.887</v>
      </c>
      <c r="M9" s="293">
        <v>23.762</v>
      </c>
      <c r="N9" s="293">
        <v>15.103999999999999</v>
      </c>
      <c r="O9" s="293">
        <v>7.9660000000000002</v>
      </c>
      <c r="P9" s="293">
        <v>7.2140000000000004</v>
      </c>
      <c r="Q9" s="293">
        <v>5.9169999999999998</v>
      </c>
      <c r="R9" s="293">
        <v>5.5309999999999997</v>
      </c>
      <c r="S9" s="293">
        <v>16.373999999999999</v>
      </c>
      <c r="T9" s="293">
        <v>9.7959999999999994</v>
      </c>
      <c r="U9" s="293">
        <v>20.106000000000002</v>
      </c>
      <c r="V9" s="293">
        <v>14.423</v>
      </c>
      <c r="W9" s="293">
        <v>18.263999999999999</v>
      </c>
      <c r="X9" s="293">
        <v>13.824999999999999</v>
      </c>
      <c r="Y9" s="293">
        <v>19.579999999999998</v>
      </c>
      <c r="Z9" s="293">
        <v>10.808999999999999</v>
      </c>
      <c r="AA9" s="293">
        <v>18.835999999999999</v>
      </c>
      <c r="AB9" s="293">
        <v>0.74</v>
      </c>
      <c r="AC9" s="293">
        <v>0.33100000000000002</v>
      </c>
      <c r="AD9" s="293">
        <v>8.6430000000000007</v>
      </c>
      <c r="AE9" s="293">
        <v>49.45</v>
      </c>
      <c r="AF9" s="293">
        <v>16.416</v>
      </c>
      <c r="AG9" s="293">
        <v>10.927</v>
      </c>
      <c r="AH9" s="293">
        <v>12.491</v>
      </c>
      <c r="AI9" s="293">
        <v>2.8090000000000002</v>
      </c>
      <c r="AJ9" s="293">
        <v>1.2410000000000001</v>
      </c>
      <c r="AK9" s="293">
        <v>0.61799999999999999</v>
      </c>
      <c r="AL9" s="293">
        <v>27.291</v>
      </c>
      <c r="AM9" s="293">
        <v>16.779</v>
      </c>
      <c r="AN9" s="293">
        <v>27.867999999999999</v>
      </c>
      <c r="AO9" s="293">
        <v>0</v>
      </c>
      <c r="AP9" s="293">
        <v>0</v>
      </c>
      <c r="AQ9" s="293">
        <v>0</v>
      </c>
      <c r="AR9" s="293">
        <v>0</v>
      </c>
      <c r="AS9" s="293">
        <v>0</v>
      </c>
      <c r="AT9" s="293">
        <v>0</v>
      </c>
      <c r="AU9" s="293">
        <v>0</v>
      </c>
      <c r="AV9" s="293">
        <v>0</v>
      </c>
      <c r="AW9" s="293">
        <v>0</v>
      </c>
      <c r="AX9" s="293">
        <v>0</v>
      </c>
      <c r="AY9" s="293">
        <v>0</v>
      </c>
      <c r="AZ9" s="293">
        <v>0</v>
      </c>
      <c r="BA9" s="293">
        <v>0</v>
      </c>
      <c r="BB9" s="293">
        <v>0</v>
      </c>
      <c r="BC9" s="293">
        <v>0</v>
      </c>
      <c r="BD9" s="293">
        <v>0</v>
      </c>
      <c r="BE9" s="293">
        <v>0</v>
      </c>
      <c r="BF9" s="293">
        <v>0</v>
      </c>
      <c r="BG9" s="293">
        <v>0</v>
      </c>
      <c r="BH9" s="293">
        <v>0</v>
      </c>
      <c r="BI9" s="293">
        <v>0</v>
      </c>
      <c r="BJ9" s="293">
        <v>0</v>
      </c>
      <c r="BK9" s="293">
        <v>0</v>
      </c>
      <c r="BL9" s="293">
        <v>17.603000000000002</v>
      </c>
      <c r="BM9" s="293">
        <v>14.769</v>
      </c>
      <c r="BN9" s="293">
        <v>15.566000000000001</v>
      </c>
      <c r="BO9" s="293">
        <v>0</v>
      </c>
      <c r="BP9" s="293">
        <v>0</v>
      </c>
    </row>
    <row r="10" spans="1:68" s="255" customFormat="1" ht="12" customHeight="1" x14ac:dyDescent="0.25">
      <c r="A10" s="249"/>
      <c r="B10" s="262" t="s">
        <v>185</v>
      </c>
      <c r="C10" s="262" t="s">
        <v>186</v>
      </c>
      <c r="D10" s="262" t="s">
        <v>188</v>
      </c>
      <c r="E10" s="293">
        <v>7.9779999999999998</v>
      </c>
      <c r="F10" s="293">
        <v>8.532</v>
      </c>
      <c r="G10" s="293">
        <v>15.919</v>
      </c>
      <c r="H10" s="293">
        <v>9.5419999999999998</v>
      </c>
      <c r="I10" s="293">
        <v>5.95</v>
      </c>
      <c r="J10" s="293">
        <v>3.194</v>
      </c>
      <c r="K10" s="293">
        <v>4.22</v>
      </c>
      <c r="L10" s="293">
        <v>5.5359999999999996</v>
      </c>
      <c r="M10" s="293">
        <v>7.1689999999999996</v>
      </c>
      <c r="N10" s="293">
        <v>8.4570000000000007</v>
      </c>
      <c r="O10" s="293">
        <v>9.2710000000000008</v>
      </c>
      <c r="P10" s="293">
        <v>9.0839999999999996</v>
      </c>
      <c r="Q10" s="293">
        <v>13.954000000000001</v>
      </c>
      <c r="R10" s="293">
        <v>12.744</v>
      </c>
      <c r="S10" s="293">
        <v>12.471</v>
      </c>
      <c r="T10" s="293">
        <v>7.6230000000000002</v>
      </c>
      <c r="U10" s="293">
        <v>12.576000000000001</v>
      </c>
      <c r="V10" s="293">
        <v>4.6689999999999996</v>
      </c>
      <c r="W10" s="293">
        <v>6.702</v>
      </c>
      <c r="X10" s="293">
        <v>9.6180000000000003</v>
      </c>
      <c r="Y10" s="293">
        <v>6.2649999999999997</v>
      </c>
      <c r="Z10" s="293">
        <v>8.9390000000000001</v>
      </c>
      <c r="AA10" s="293">
        <v>8.9789999999999992</v>
      </c>
      <c r="AB10" s="293">
        <v>3.6579999999999999</v>
      </c>
      <c r="AC10" s="293">
        <v>9.7530000000000001</v>
      </c>
      <c r="AD10" s="293">
        <v>6.9859999999999998</v>
      </c>
      <c r="AE10" s="293">
        <v>19.257000000000001</v>
      </c>
      <c r="AF10" s="293">
        <v>6.133</v>
      </c>
      <c r="AG10" s="293">
        <v>16.696000000000002</v>
      </c>
      <c r="AH10" s="293">
        <v>7.3090000000000002</v>
      </c>
      <c r="AI10" s="293">
        <v>4.3</v>
      </c>
      <c r="AJ10" s="293">
        <v>4.2160000000000002</v>
      </c>
      <c r="AK10" s="293">
        <v>10.507</v>
      </c>
      <c r="AL10" s="293">
        <v>5.6</v>
      </c>
      <c r="AM10" s="293">
        <v>5.2089999999999996</v>
      </c>
      <c r="AN10" s="293">
        <v>3.0219999999999998</v>
      </c>
      <c r="AO10" s="293">
        <v>5.17</v>
      </c>
      <c r="AP10" s="293">
        <v>4.5880000000000001</v>
      </c>
      <c r="AQ10" s="293">
        <v>12.176</v>
      </c>
      <c r="AR10" s="293">
        <v>4.1959999999999997</v>
      </c>
      <c r="AS10" s="293">
        <v>3.6230000000000002</v>
      </c>
      <c r="AT10" s="293">
        <v>6.7690000000000001</v>
      </c>
      <c r="AU10" s="293">
        <v>2.0409999999999999</v>
      </c>
      <c r="AV10" s="293">
        <v>2.383</v>
      </c>
      <c r="AW10" s="293">
        <v>3.8690000000000002</v>
      </c>
      <c r="AX10" s="293">
        <v>5.78</v>
      </c>
      <c r="AY10" s="293">
        <v>6.7190000000000003</v>
      </c>
      <c r="AZ10" s="293">
        <v>3.5019999999999998</v>
      </c>
      <c r="BA10" s="293">
        <v>8.4009999999999998</v>
      </c>
      <c r="BB10" s="293">
        <v>8.2520000000000007</v>
      </c>
      <c r="BC10" s="293">
        <v>3.5819999999999999</v>
      </c>
      <c r="BD10" s="293">
        <v>6.1109999999999998</v>
      </c>
      <c r="BE10" s="293">
        <v>2.6040000000000001</v>
      </c>
      <c r="BF10" s="293">
        <v>5.3810000000000002</v>
      </c>
      <c r="BG10" s="293">
        <v>4.58</v>
      </c>
      <c r="BH10" s="293">
        <v>1.9790000000000001</v>
      </c>
      <c r="BI10" s="293">
        <v>4.7030000000000003</v>
      </c>
      <c r="BJ10" s="293">
        <v>3.8450000000000002</v>
      </c>
      <c r="BK10" s="293">
        <v>5.7030000000000003</v>
      </c>
      <c r="BL10" s="293">
        <v>1.633</v>
      </c>
      <c r="BM10" s="293">
        <v>9.2469999999999999</v>
      </c>
      <c r="BN10" s="293">
        <v>7.3330000000000002</v>
      </c>
      <c r="BO10" s="293">
        <v>0.13500000000000001</v>
      </c>
      <c r="BP10" s="293">
        <v>0</v>
      </c>
    </row>
    <row r="11" spans="1:68" s="255" customFormat="1" ht="12" customHeight="1" x14ac:dyDescent="0.25">
      <c r="A11" s="249"/>
      <c r="B11" s="262" t="s">
        <v>185</v>
      </c>
      <c r="C11" s="262" t="s">
        <v>186</v>
      </c>
      <c r="D11" s="262" t="s">
        <v>236</v>
      </c>
      <c r="E11" s="293">
        <v>0.33</v>
      </c>
      <c r="F11" s="293">
        <v>0.97599999999999998</v>
      </c>
      <c r="G11" s="293">
        <v>0.495</v>
      </c>
      <c r="H11" s="293">
        <v>0.67300000000000004</v>
      </c>
      <c r="I11" s="293">
        <v>0.68200000000000005</v>
      </c>
      <c r="J11" s="293">
        <v>0.44800000000000001</v>
      </c>
      <c r="K11" s="293">
        <v>1.341</v>
      </c>
      <c r="L11" s="293">
        <v>0.51300000000000001</v>
      </c>
      <c r="M11" s="293">
        <v>0.371</v>
      </c>
      <c r="N11" s="293">
        <v>0.52500000000000002</v>
      </c>
      <c r="O11" s="293">
        <v>1.0860000000000001</v>
      </c>
      <c r="P11" s="293">
        <v>0.91100000000000003</v>
      </c>
      <c r="Q11" s="293">
        <v>0.60499999999999998</v>
      </c>
      <c r="R11" s="293">
        <v>3.1360000000000001</v>
      </c>
      <c r="S11" s="293">
        <v>0.42099999999999999</v>
      </c>
      <c r="T11" s="293">
        <v>0.98699999999999999</v>
      </c>
      <c r="U11" s="293">
        <v>0.55500000000000005</v>
      </c>
      <c r="V11" s="293">
        <v>0.66800000000000004</v>
      </c>
      <c r="W11" s="293">
        <v>0.79900000000000004</v>
      </c>
      <c r="X11" s="293">
        <v>0.58199999999999996</v>
      </c>
      <c r="Y11" s="293">
        <v>0.84399999999999997</v>
      </c>
      <c r="Z11" s="293">
        <v>0.35699999999999998</v>
      </c>
      <c r="AA11" s="293">
        <v>0.56799999999999995</v>
      </c>
      <c r="AB11" s="293">
        <v>0.49399999999999999</v>
      </c>
      <c r="AC11" s="293">
        <v>0.29199999999999998</v>
      </c>
      <c r="AD11" s="293">
        <v>0.53300000000000003</v>
      </c>
      <c r="AE11" s="293">
        <v>0.67200000000000004</v>
      </c>
      <c r="AF11" s="293">
        <v>0.57999999999999996</v>
      </c>
      <c r="AG11" s="293">
        <v>0.55800000000000005</v>
      </c>
      <c r="AH11" s="293">
        <v>0.49399999999999999</v>
      </c>
      <c r="AI11" s="293">
        <v>0.52600000000000002</v>
      </c>
      <c r="AJ11" s="293">
        <v>0.39200000000000002</v>
      </c>
      <c r="AK11" s="293">
        <v>0.33300000000000002</v>
      </c>
      <c r="AL11" s="293">
        <v>0.27300000000000002</v>
      </c>
      <c r="AM11" s="293">
        <v>0.439</v>
      </c>
      <c r="AN11" s="293">
        <v>0.375</v>
      </c>
      <c r="AO11" s="293">
        <v>0.99399999999999999</v>
      </c>
      <c r="AP11" s="293">
        <v>0.54900000000000004</v>
      </c>
      <c r="AQ11" s="293">
        <v>1.3</v>
      </c>
      <c r="AR11" s="293">
        <v>0.61599999999999999</v>
      </c>
      <c r="AS11" s="293">
        <v>0.68400000000000005</v>
      </c>
      <c r="AT11" s="293">
        <v>0.745</v>
      </c>
      <c r="AU11" s="293">
        <v>0.65600000000000003</v>
      </c>
      <c r="AV11" s="293">
        <v>0.78900000000000003</v>
      </c>
      <c r="AW11" s="293">
        <v>0.749</v>
      </c>
      <c r="AX11" s="293">
        <v>0.88100000000000001</v>
      </c>
      <c r="AY11" s="293">
        <v>0.51</v>
      </c>
      <c r="AZ11" s="293">
        <v>0.82099999999999995</v>
      </c>
      <c r="BA11" s="293">
        <v>0.77</v>
      </c>
      <c r="BB11" s="293">
        <v>0.72299999999999998</v>
      </c>
      <c r="BC11" s="293">
        <v>0.36199999999999999</v>
      </c>
      <c r="BD11" s="293">
        <v>0.441</v>
      </c>
      <c r="BE11" s="293">
        <v>0.79700000000000004</v>
      </c>
      <c r="BF11" s="293">
        <v>0.7</v>
      </c>
      <c r="BG11" s="293">
        <v>1.0489999999999999</v>
      </c>
      <c r="BH11" s="293">
        <v>0.55000000000000004</v>
      </c>
      <c r="BI11" s="293">
        <v>0.59699999999999998</v>
      </c>
      <c r="BJ11" s="293">
        <v>1.004</v>
      </c>
      <c r="BK11" s="293">
        <v>0.745</v>
      </c>
      <c r="BL11" s="293">
        <v>0.45800000000000002</v>
      </c>
      <c r="BM11" s="293">
        <v>0.74099999999999999</v>
      </c>
      <c r="BN11" s="293">
        <v>1.835</v>
      </c>
      <c r="BO11" s="293">
        <v>2E-3</v>
      </c>
      <c r="BP11" s="293">
        <v>0</v>
      </c>
    </row>
    <row r="12" spans="1:68" s="255" customFormat="1" ht="12" customHeight="1" x14ac:dyDescent="0.25">
      <c r="A12" s="249"/>
      <c r="B12" s="262" t="s">
        <v>185</v>
      </c>
      <c r="C12" s="262" t="s">
        <v>186</v>
      </c>
      <c r="D12" s="262" t="s">
        <v>189</v>
      </c>
      <c r="E12" s="293">
        <v>9.2810000000000006</v>
      </c>
      <c r="F12" s="293">
        <v>6.61</v>
      </c>
      <c r="G12" s="293">
        <v>8.4659999999999993</v>
      </c>
      <c r="H12" s="293">
        <v>8.923</v>
      </c>
      <c r="I12" s="293">
        <v>14.911</v>
      </c>
      <c r="J12" s="293">
        <v>2.1139999999999999</v>
      </c>
      <c r="K12" s="293">
        <v>3.6419999999999999</v>
      </c>
      <c r="L12" s="293">
        <v>5.6139999999999999</v>
      </c>
      <c r="M12" s="293">
        <v>6.6340000000000003</v>
      </c>
      <c r="N12" s="293">
        <v>6.8789999999999996</v>
      </c>
      <c r="O12" s="293">
        <v>2.819</v>
      </c>
      <c r="P12" s="293">
        <v>4.2309999999999999</v>
      </c>
      <c r="Q12" s="293">
        <v>6.4589999999999996</v>
      </c>
      <c r="R12" s="293">
        <v>8.6859999999999999</v>
      </c>
      <c r="S12" s="293">
        <v>10.292</v>
      </c>
      <c r="T12" s="293">
        <v>7.9249999999999998</v>
      </c>
      <c r="U12" s="293">
        <v>6.1959999999999997</v>
      </c>
      <c r="V12" s="293">
        <v>4.49</v>
      </c>
      <c r="W12" s="293">
        <v>7.0739999999999998</v>
      </c>
      <c r="X12" s="293">
        <v>10.291</v>
      </c>
      <c r="Y12" s="293">
        <v>6.8490000000000002</v>
      </c>
      <c r="Z12" s="293">
        <v>9.1389999999999993</v>
      </c>
      <c r="AA12" s="293">
        <v>4.5389999999999997</v>
      </c>
      <c r="AB12" s="293">
        <v>7.343</v>
      </c>
      <c r="AC12" s="293">
        <v>5.4939999999999998</v>
      </c>
      <c r="AD12" s="293">
        <v>3.9780000000000002</v>
      </c>
      <c r="AE12" s="293">
        <v>2.2639999999999998</v>
      </c>
      <c r="AF12" s="293">
        <v>4.9710000000000001</v>
      </c>
      <c r="AG12" s="293">
        <v>5.7240000000000002</v>
      </c>
      <c r="AH12" s="293">
        <v>0.64800000000000002</v>
      </c>
      <c r="AI12" s="293">
        <v>0.89800000000000002</v>
      </c>
      <c r="AJ12" s="293">
        <v>3.052</v>
      </c>
      <c r="AK12" s="293">
        <v>0.503</v>
      </c>
      <c r="AL12" s="293">
        <v>5.8650000000000002</v>
      </c>
      <c r="AM12" s="293">
        <v>2.9470000000000001</v>
      </c>
      <c r="AN12" s="293">
        <v>4.359</v>
      </c>
      <c r="AO12" s="293">
        <v>1.7869999999999999</v>
      </c>
      <c r="AP12" s="293">
        <v>2.6150000000000002</v>
      </c>
      <c r="AQ12" s="293">
        <v>2.5619999999999998</v>
      </c>
      <c r="AR12" s="293">
        <v>1.161</v>
      </c>
      <c r="AS12" s="293">
        <v>6.3769999999999998</v>
      </c>
      <c r="AT12" s="293">
        <v>7.8810000000000002</v>
      </c>
      <c r="AU12" s="293">
        <v>2.1859999999999999</v>
      </c>
      <c r="AV12" s="293">
        <v>5.375</v>
      </c>
      <c r="AW12" s="293">
        <v>4.3739999999999997</v>
      </c>
      <c r="AX12" s="293">
        <v>5.0830000000000002</v>
      </c>
      <c r="AY12" s="293">
        <v>2.4780000000000002</v>
      </c>
      <c r="AZ12" s="293">
        <v>6.266</v>
      </c>
      <c r="BA12" s="293">
        <v>3.2050000000000001</v>
      </c>
      <c r="BB12" s="293">
        <v>6.0549999999999997</v>
      </c>
      <c r="BC12" s="293">
        <v>2.3980000000000001</v>
      </c>
      <c r="BD12" s="293">
        <v>9.2750000000000004</v>
      </c>
      <c r="BE12" s="293">
        <v>4.3289999999999997</v>
      </c>
      <c r="BF12" s="293">
        <v>6.0419999999999998</v>
      </c>
      <c r="BG12" s="293">
        <v>6.3710000000000004</v>
      </c>
      <c r="BH12" s="293">
        <v>6.0839999999999996</v>
      </c>
      <c r="BI12" s="293">
        <v>8.7460000000000004</v>
      </c>
      <c r="BJ12" s="293">
        <v>6.9930000000000003</v>
      </c>
      <c r="BK12" s="293">
        <v>3.085</v>
      </c>
      <c r="BL12" s="293">
        <v>11.923999999999999</v>
      </c>
      <c r="BM12" s="293">
        <v>3.222</v>
      </c>
      <c r="BN12" s="293">
        <v>11.281000000000001</v>
      </c>
      <c r="BO12" s="293">
        <v>0.246</v>
      </c>
      <c r="BP12" s="293">
        <v>0</v>
      </c>
    </row>
    <row r="13" spans="1:68" s="255" customFormat="1" ht="12" customHeight="1" x14ac:dyDescent="0.25">
      <c r="A13" s="249"/>
      <c r="B13" s="262" t="s">
        <v>185</v>
      </c>
      <c r="C13" s="262" t="s">
        <v>190</v>
      </c>
      <c r="D13" s="262" t="s">
        <v>250</v>
      </c>
      <c r="E13" s="293">
        <v>5.3209999999999997</v>
      </c>
      <c r="F13" s="293">
        <v>4.2119999999999997</v>
      </c>
      <c r="G13" s="293">
        <v>3.093</v>
      </c>
      <c r="H13" s="293">
        <v>5.62</v>
      </c>
      <c r="I13" s="293">
        <v>1.931</v>
      </c>
      <c r="J13" s="293">
        <v>0.65600000000000003</v>
      </c>
      <c r="K13" s="293">
        <v>0.77900000000000003</v>
      </c>
      <c r="L13" s="293">
        <v>0.52600000000000002</v>
      </c>
      <c r="M13" s="293">
        <v>2.82</v>
      </c>
      <c r="N13" s="293">
        <v>1.363</v>
      </c>
      <c r="O13" s="293">
        <v>3.3050000000000002</v>
      </c>
      <c r="P13" s="293">
        <v>6.1660000000000004</v>
      </c>
      <c r="Q13" s="293">
        <v>5.1449999999999996</v>
      </c>
      <c r="R13" s="293">
        <v>7.7039999999999997</v>
      </c>
      <c r="S13" s="293">
        <v>2.9609999999999999</v>
      </c>
      <c r="T13" s="293">
        <v>1.611</v>
      </c>
      <c r="U13" s="293">
        <v>0.93899999999999995</v>
      </c>
      <c r="V13" s="293">
        <v>0.80800000000000005</v>
      </c>
      <c r="W13" s="293">
        <v>1.012</v>
      </c>
      <c r="X13" s="293">
        <v>0.64300000000000002</v>
      </c>
      <c r="Y13" s="293">
        <v>1.27</v>
      </c>
      <c r="Z13" s="293">
        <v>2.6680000000000001</v>
      </c>
      <c r="AA13" s="293">
        <v>1.6719999999999999</v>
      </c>
      <c r="AB13" s="293">
        <v>2.6059999999999999</v>
      </c>
      <c r="AC13" s="293">
        <v>3.1509999999999998</v>
      </c>
      <c r="AD13" s="293">
        <v>4.6340000000000003</v>
      </c>
      <c r="AE13" s="293">
        <v>0.66400000000000003</v>
      </c>
      <c r="AF13" s="293">
        <v>0.745</v>
      </c>
      <c r="AG13" s="293">
        <v>0.66700000000000004</v>
      </c>
      <c r="AH13" s="293">
        <v>0.39800000000000002</v>
      </c>
      <c r="AI13" s="293">
        <v>0.34799999999999998</v>
      </c>
      <c r="AJ13" s="293">
        <v>0.19600000000000001</v>
      </c>
      <c r="AK13" s="293">
        <v>0.29499999999999998</v>
      </c>
      <c r="AL13" s="293">
        <v>0.47399999999999998</v>
      </c>
      <c r="AM13" s="293">
        <v>2.1760000000000002</v>
      </c>
      <c r="AN13" s="293">
        <v>6.1790000000000003</v>
      </c>
      <c r="AO13" s="293">
        <v>0.622</v>
      </c>
      <c r="AP13" s="293">
        <v>3.3279999999999998</v>
      </c>
      <c r="AQ13" s="293">
        <v>1.087</v>
      </c>
      <c r="AR13" s="293">
        <v>0.39800000000000002</v>
      </c>
      <c r="AS13" s="293">
        <v>0.33900000000000002</v>
      </c>
      <c r="AT13" s="293">
        <v>0.71699999999999997</v>
      </c>
      <c r="AU13" s="293">
        <v>0.35899999999999999</v>
      </c>
      <c r="AV13" s="293">
        <v>0.14599999999999999</v>
      </c>
      <c r="AW13" s="293">
        <v>1.2330000000000001</v>
      </c>
      <c r="AX13" s="293">
        <v>8.2520000000000007</v>
      </c>
      <c r="AY13" s="293">
        <v>2.0139999999999998</v>
      </c>
      <c r="AZ13" s="293">
        <v>3.9649999999999999</v>
      </c>
      <c r="BA13" s="293">
        <v>1.722</v>
      </c>
      <c r="BB13" s="293">
        <v>1.9450000000000001</v>
      </c>
      <c r="BC13" s="293">
        <v>0.81899999999999995</v>
      </c>
      <c r="BD13" s="293">
        <v>0.79</v>
      </c>
      <c r="BE13" s="293">
        <v>7.3949999999999996</v>
      </c>
      <c r="BF13" s="293">
        <v>0.33700000000000002</v>
      </c>
      <c r="BG13" s="293">
        <v>1.02</v>
      </c>
      <c r="BH13" s="293">
        <v>0.59099999999999997</v>
      </c>
      <c r="BI13" s="293">
        <v>4.4329999999999998</v>
      </c>
      <c r="BJ13" s="293">
        <v>1.7470000000000001</v>
      </c>
      <c r="BK13" s="293">
        <v>3.6989999999999998</v>
      </c>
      <c r="BL13" s="293">
        <v>5.8529999999999998</v>
      </c>
      <c r="BM13" s="293">
        <v>1.5009999999999999</v>
      </c>
      <c r="BN13" s="293">
        <v>3.3050000000000002</v>
      </c>
      <c r="BO13" s="293">
        <v>0.41499999999999998</v>
      </c>
      <c r="BP13" s="293">
        <v>0</v>
      </c>
    </row>
    <row r="14" spans="1:68" s="255" customFormat="1" ht="12" customHeight="1" x14ac:dyDescent="0.25">
      <c r="A14" s="249"/>
      <c r="B14" s="262" t="s">
        <v>185</v>
      </c>
      <c r="C14" s="262" t="s">
        <v>190</v>
      </c>
      <c r="D14" s="262" t="s">
        <v>191</v>
      </c>
      <c r="E14" s="293">
        <v>4.43</v>
      </c>
      <c r="F14" s="293">
        <v>3.601</v>
      </c>
      <c r="G14" s="293">
        <v>9.1059999999999999</v>
      </c>
      <c r="H14" s="293">
        <v>7.0069999999999997</v>
      </c>
      <c r="I14" s="293">
        <v>1.4259999999999999</v>
      </c>
      <c r="J14" s="293">
        <v>1.1279999999999999</v>
      </c>
      <c r="K14" s="293">
        <v>4.3550000000000004</v>
      </c>
      <c r="L14" s="293">
        <v>1.161</v>
      </c>
      <c r="M14" s="293">
        <v>3.9489999999999998</v>
      </c>
      <c r="N14" s="293">
        <v>3.9449999999999998</v>
      </c>
      <c r="O14" s="293">
        <v>3.6139999999999999</v>
      </c>
      <c r="P14" s="293">
        <v>7.8360000000000003</v>
      </c>
      <c r="Q14" s="293">
        <v>5.484</v>
      </c>
      <c r="R14" s="293">
        <v>6.319</v>
      </c>
      <c r="S14" s="293">
        <v>5.2549999999999999</v>
      </c>
      <c r="T14" s="293">
        <v>8.74</v>
      </c>
      <c r="U14" s="293">
        <v>4.5759999999999996</v>
      </c>
      <c r="V14" s="293">
        <v>2.9460000000000002</v>
      </c>
      <c r="W14" s="293">
        <v>2.77</v>
      </c>
      <c r="X14" s="293">
        <v>1.74</v>
      </c>
      <c r="Y14" s="293">
        <v>3.8260000000000001</v>
      </c>
      <c r="Z14" s="293">
        <v>2.8889999999999998</v>
      </c>
      <c r="AA14" s="293">
        <v>3.5230000000000001</v>
      </c>
      <c r="AB14" s="293">
        <v>2.198</v>
      </c>
      <c r="AC14" s="293">
        <v>8.1</v>
      </c>
      <c r="AD14" s="293">
        <v>5.2610000000000001</v>
      </c>
      <c r="AE14" s="293">
        <v>5.2549999999999999</v>
      </c>
      <c r="AF14" s="293">
        <v>1.4590000000000001</v>
      </c>
      <c r="AG14" s="293">
        <v>1.079</v>
      </c>
      <c r="AH14" s="293">
        <v>0.99</v>
      </c>
      <c r="AI14" s="293">
        <v>0.97299999999999998</v>
      </c>
      <c r="AJ14" s="293">
        <v>0.88500000000000001</v>
      </c>
      <c r="AK14" s="293">
        <v>1.163</v>
      </c>
      <c r="AL14" s="293">
        <v>2.835</v>
      </c>
      <c r="AM14" s="293">
        <v>2.7410000000000001</v>
      </c>
      <c r="AN14" s="293">
        <v>5.1070000000000002</v>
      </c>
      <c r="AO14" s="293">
        <v>2.6869999999999998</v>
      </c>
      <c r="AP14" s="293">
        <v>5.609</v>
      </c>
      <c r="AQ14" s="293">
        <v>4.9619999999999997</v>
      </c>
      <c r="AR14" s="293">
        <v>3.835</v>
      </c>
      <c r="AS14" s="293">
        <v>1.4179999999999999</v>
      </c>
      <c r="AT14" s="293">
        <v>0.874</v>
      </c>
      <c r="AU14" s="293">
        <v>0.57699999999999996</v>
      </c>
      <c r="AV14" s="293">
        <v>0.38900000000000001</v>
      </c>
      <c r="AW14" s="293">
        <v>4.4610000000000003</v>
      </c>
      <c r="AX14" s="293">
        <v>3.0539999999999998</v>
      </c>
      <c r="AY14" s="293">
        <v>4.4290000000000003</v>
      </c>
      <c r="AZ14" s="293">
        <v>6.5129999999999999</v>
      </c>
      <c r="BA14" s="293">
        <v>6.2439999999999998</v>
      </c>
      <c r="BB14" s="293">
        <v>6.7830000000000004</v>
      </c>
      <c r="BC14" s="293">
        <v>2.468</v>
      </c>
      <c r="BD14" s="293">
        <v>3.2789999999999999</v>
      </c>
      <c r="BE14" s="293">
        <v>2.242</v>
      </c>
      <c r="BF14" s="293">
        <v>2.0779999999999998</v>
      </c>
      <c r="BG14" s="293">
        <v>1.3089999999999999</v>
      </c>
      <c r="BH14" s="293">
        <v>2.4129999999999998</v>
      </c>
      <c r="BI14" s="293">
        <v>5.3289999999999997</v>
      </c>
      <c r="BJ14" s="293">
        <v>2.7170000000000001</v>
      </c>
      <c r="BK14" s="293">
        <v>7.4409999999999998</v>
      </c>
      <c r="BL14" s="293">
        <v>2.0539999999999998</v>
      </c>
      <c r="BM14" s="293">
        <v>8.282</v>
      </c>
      <c r="BN14" s="293">
        <v>3.3069999999999999</v>
      </c>
      <c r="BO14" s="293">
        <v>0.90800000000000003</v>
      </c>
      <c r="BP14" s="293">
        <v>0</v>
      </c>
    </row>
    <row r="15" spans="1:68" s="255" customFormat="1" ht="12" customHeight="1" x14ac:dyDescent="0.25">
      <c r="A15" s="249"/>
      <c r="B15" s="262" t="s">
        <v>185</v>
      </c>
      <c r="C15" s="262" t="s">
        <v>190</v>
      </c>
      <c r="D15" s="262" t="s">
        <v>237</v>
      </c>
      <c r="E15" s="293">
        <v>7.734</v>
      </c>
      <c r="F15" s="293">
        <v>5.2530000000000001</v>
      </c>
      <c r="G15" s="293">
        <v>8.7650000000000006</v>
      </c>
      <c r="H15" s="293">
        <v>4.88</v>
      </c>
      <c r="I15" s="293">
        <v>6.181</v>
      </c>
      <c r="J15" s="293">
        <v>6.3040000000000003</v>
      </c>
      <c r="K15" s="293">
        <v>5.13</v>
      </c>
      <c r="L15" s="293">
        <v>5.75</v>
      </c>
      <c r="M15" s="293">
        <v>2.3769999999999998</v>
      </c>
      <c r="N15" s="293">
        <v>7.7290000000000001</v>
      </c>
      <c r="O15" s="293">
        <v>5.9119999999999999</v>
      </c>
      <c r="P15" s="293">
        <v>1.0609999999999999</v>
      </c>
      <c r="Q15" s="293">
        <v>7.1429999999999998</v>
      </c>
      <c r="R15" s="293">
        <v>5.6550000000000002</v>
      </c>
      <c r="S15" s="293">
        <v>9.6440000000000001</v>
      </c>
      <c r="T15" s="293">
        <v>3.7440000000000002</v>
      </c>
      <c r="U15" s="293">
        <v>6.4630000000000001</v>
      </c>
      <c r="V15" s="293">
        <v>8.6590000000000007</v>
      </c>
      <c r="W15" s="293">
        <v>5.8609999999999998</v>
      </c>
      <c r="X15" s="293">
        <v>2.641</v>
      </c>
      <c r="Y15" s="293">
        <v>11.122</v>
      </c>
      <c r="Z15" s="293">
        <v>2.5</v>
      </c>
      <c r="AA15" s="293">
        <v>4.9139999999999997</v>
      </c>
      <c r="AB15" s="293">
        <v>6.8760000000000003</v>
      </c>
      <c r="AC15" s="293">
        <v>1.869</v>
      </c>
      <c r="AD15" s="293">
        <v>1.4510000000000001</v>
      </c>
      <c r="AE15" s="293">
        <v>4.1870000000000003</v>
      </c>
      <c r="AF15" s="293">
        <v>6.3029999999999999</v>
      </c>
      <c r="AG15" s="293">
        <v>5.452</v>
      </c>
      <c r="AH15" s="293">
        <v>2.976</v>
      </c>
      <c r="AI15" s="293">
        <v>1.2450000000000001</v>
      </c>
      <c r="AJ15" s="293">
        <v>4.7619999999999996</v>
      </c>
      <c r="AK15" s="293">
        <v>0.92800000000000005</v>
      </c>
      <c r="AL15" s="293">
        <v>5.5650000000000004</v>
      </c>
      <c r="AM15" s="293">
        <v>1.0780000000000001</v>
      </c>
      <c r="AN15" s="293">
        <v>4.9889999999999999</v>
      </c>
      <c r="AO15" s="293">
        <v>1.887</v>
      </c>
      <c r="AP15" s="293">
        <v>1.796</v>
      </c>
      <c r="AQ15" s="293">
        <v>1.921</v>
      </c>
      <c r="AR15" s="293">
        <v>5.4160000000000004</v>
      </c>
      <c r="AS15" s="293">
        <v>8.7210000000000001</v>
      </c>
      <c r="AT15" s="293">
        <v>6.4080000000000004</v>
      </c>
      <c r="AU15" s="293">
        <v>2.4380000000000002</v>
      </c>
      <c r="AV15" s="293">
        <v>4.6500000000000004</v>
      </c>
      <c r="AW15" s="293">
        <v>4.7359999999999998</v>
      </c>
      <c r="AX15" s="293">
        <v>6.4180000000000001</v>
      </c>
      <c r="AY15" s="293">
        <v>5.1369999999999996</v>
      </c>
      <c r="AZ15" s="293">
        <v>5.274</v>
      </c>
      <c r="BA15" s="293">
        <v>2.2530000000000001</v>
      </c>
      <c r="BB15" s="293">
        <v>5.3680000000000003</v>
      </c>
      <c r="BC15" s="293">
        <v>6.6059999999999999</v>
      </c>
      <c r="BD15" s="293">
        <v>3.383</v>
      </c>
      <c r="BE15" s="293">
        <v>12.461</v>
      </c>
      <c r="BF15" s="293">
        <v>2.2789999999999999</v>
      </c>
      <c r="BG15" s="293">
        <v>5.7960000000000003</v>
      </c>
      <c r="BH15" s="293">
        <v>4.7060000000000004</v>
      </c>
      <c r="BI15" s="293">
        <v>5.13</v>
      </c>
      <c r="BJ15" s="293">
        <v>5.1970000000000001</v>
      </c>
      <c r="BK15" s="293">
        <v>6.577</v>
      </c>
      <c r="BL15" s="293">
        <v>3.9649999999999999</v>
      </c>
      <c r="BM15" s="293">
        <v>0.82199999999999995</v>
      </c>
      <c r="BN15" s="293">
        <v>6.3150000000000004</v>
      </c>
      <c r="BO15" s="293">
        <v>4.1369999999999996</v>
      </c>
      <c r="BP15" s="293">
        <v>0</v>
      </c>
    </row>
    <row r="16" spans="1:68" s="255" customFormat="1" ht="12" customHeight="1" x14ac:dyDescent="0.25">
      <c r="A16" s="249"/>
      <c r="B16" s="262" t="s">
        <v>185</v>
      </c>
      <c r="C16" s="262" t="s">
        <v>190</v>
      </c>
      <c r="D16" s="262" t="s">
        <v>192</v>
      </c>
      <c r="E16" s="293">
        <v>1.9530000000000001</v>
      </c>
      <c r="F16" s="293">
        <v>2.0059999999999998</v>
      </c>
      <c r="G16" s="293">
        <v>6.0839999999999996</v>
      </c>
      <c r="H16" s="293">
        <v>1.2809999999999999</v>
      </c>
      <c r="I16" s="293">
        <v>8.4920000000000009</v>
      </c>
      <c r="J16" s="293">
        <v>2.569</v>
      </c>
      <c r="K16" s="293">
        <v>0.63300000000000001</v>
      </c>
      <c r="L16" s="293">
        <v>0.24</v>
      </c>
      <c r="M16" s="293">
        <v>3.21</v>
      </c>
      <c r="N16" s="293">
        <v>3.649</v>
      </c>
      <c r="O16" s="293">
        <v>3.2010000000000001</v>
      </c>
      <c r="P16" s="293">
        <v>6.3010000000000002</v>
      </c>
      <c r="Q16" s="293">
        <v>1.8180000000000001</v>
      </c>
      <c r="R16" s="293">
        <v>2.27</v>
      </c>
      <c r="S16" s="293">
        <v>3.1070000000000002</v>
      </c>
      <c r="T16" s="293">
        <v>2.4329999999999998</v>
      </c>
      <c r="U16" s="293">
        <v>0.82699999999999996</v>
      </c>
      <c r="V16" s="293">
        <v>1.3140000000000001</v>
      </c>
      <c r="W16" s="293">
        <v>6.3920000000000003</v>
      </c>
      <c r="X16" s="293">
        <v>4.0650000000000004</v>
      </c>
      <c r="Y16" s="293">
        <v>1.8420000000000001</v>
      </c>
      <c r="Z16" s="293">
        <v>0.876</v>
      </c>
      <c r="AA16" s="293">
        <v>2.7029999999999998</v>
      </c>
      <c r="AB16" s="293">
        <v>2.4849999999999999</v>
      </c>
      <c r="AC16" s="293">
        <v>2.75</v>
      </c>
      <c r="AD16" s="293">
        <v>4.68</v>
      </c>
      <c r="AE16" s="293">
        <v>3.2090000000000001</v>
      </c>
      <c r="AF16" s="293">
        <v>2.5169999999999999</v>
      </c>
      <c r="AG16" s="293">
        <v>0.83699999999999997</v>
      </c>
      <c r="AH16" s="293">
        <v>0.97199999999999998</v>
      </c>
      <c r="AI16" s="293">
        <v>0.67200000000000004</v>
      </c>
      <c r="AJ16" s="293">
        <v>0.54400000000000004</v>
      </c>
      <c r="AK16" s="293">
        <v>2.14</v>
      </c>
      <c r="AL16" s="293">
        <v>1.012</v>
      </c>
      <c r="AM16" s="293">
        <v>1.6459999999999999</v>
      </c>
      <c r="AN16" s="293">
        <v>2.109</v>
      </c>
      <c r="AO16" s="293">
        <v>4.8239999999999998</v>
      </c>
      <c r="AP16" s="293">
        <v>0.52200000000000002</v>
      </c>
      <c r="AQ16" s="293">
        <v>1.327</v>
      </c>
      <c r="AR16" s="293">
        <v>1.766</v>
      </c>
      <c r="AS16" s="293">
        <v>3.07</v>
      </c>
      <c r="AT16" s="293">
        <v>1.0169999999999999</v>
      </c>
      <c r="AU16" s="293">
        <v>4.0609999999999999</v>
      </c>
      <c r="AV16" s="293">
        <v>0.83199999999999996</v>
      </c>
      <c r="AW16" s="293">
        <v>1.671</v>
      </c>
      <c r="AX16" s="293">
        <v>1.1519999999999999</v>
      </c>
      <c r="AY16" s="293">
        <v>1.042</v>
      </c>
      <c r="AZ16" s="293">
        <v>1.2589999999999999</v>
      </c>
      <c r="BA16" s="293">
        <v>0.40699999999999997</v>
      </c>
      <c r="BB16" s="293">
        <v>0.14000000000000001</v>
      </c>
      <c r="BC16" s="293">
        <v>2.6230000000000002</v>
      </c>
      <c r="BD16" s="293">
        <v>3.5190000000000001</v>
      </c>
      <c r="BE16" s="293">
        <v>1.3280000000000001</v>
      </c>
      <c r="BF16" s="293">
        <v>3.1859999999999999</v>
      </c>
      <c r="BG16" s="293">
        <v>1.655</v>
      </c>
      <c r="BH16" s="293">
        <v>2.8919999999999999</v>
      </c>
      <c r="BI16" s="293">
        <v>1.7689999999999999</v>
      </c>
      <c r="BJ16" s="293">
        <v>2.2050000000000001</v>
      </c>
      <c r="BK16" s="293">
        <v>2.0059999999999998</v>
      </c>
      <c r="BL16" s="293">
        <v>2.08</v>
      </c>
      <c r="BM16" s="293">
        <v>1.8169999999999999</v>
      </c>
      <c r="BN16" s="293">
        <v>1.3420000000000001</v>
      </c>
      <c r="BO16" s="293">
        <v>1.885</v>
      </c>
      <c r="BP16" s="293">
        <v>0</v>
      </c>
    </row>
    <row r="17" spans="1:68" s="255" customFormat="1" ht="12" customHeight="1" x14ac:dyDescent="0.25">
      <c r="A17" s="249"/>
      <c r="B17" s="262" t="s">
        <v>185</v>
      </c>
      <c r="C17" s="262" t="s">
        <v>193</v>
      </c>
      <c r="D17" s="262" t="s">
        <v>195</v>
      </c>
      <c r="E17" s="293">
        <v>0</v>
      </c>
      <c r="F17" s="293">
        <v>0</v>
      </c>
      <c r="G17" s="293">
        <v>0</v>
      </c>
      <c r="H17" s="293">
        <v>0</v>
      </c>
      <c r="I17" s="293">
        <v>0</v>
      </c>
      <c r="J17" s="293">
        <v>0</v>
      </c>
      <c r="K17" s="293">
        <v>0</v>
      </c>
      <c r="L17" s="293">
        <v>0</v>
      </c>
      <c r="M17" s="293">
        <v>0</v>
      </c>
      <c r="N17" s="293">
        <v>0</v>
      </c>
      <c r="O17" s="293">
        <v>0</v>
      </c>
      <c r="P17" s="293">
        <v>0</v>
      </c>
      <c r="Q17" s="293">
        <v>0</v>
      </c>
      <c r="R17" s="293">
        <v>0</v>
      </c>
      <c r="S17" s="293">
        <v>0</v>
      </c>
      <c r="T17" s="293">
        <v>0</v>
      </c>
      <c r="U17" s="293">
        <v>0</v>
      </c>
      <c r="V17" s="293">
        <v>0</v>
      </c>
      <c r="W17" s="293">
        <v>0</v>
      </c>
      <c r="X17" s="293">
        <v>0</v>
      </c>
      <c r="Y17" s="293">
        <v>0</v>
      </c>
      <c r="Z17" s="293">
        <v>0</v>
      </c>
      <c r="AA17" s="293">
        <v>0</v>
      </c>
      <c r="AB17" s="293">
        <v>0</v>
      </c>
      <c r="AC17" s="293">
        <v>0</v>
      </c>
      <c r="AD17" s="293">
        <v>0</v>
      </c>
      <c r="AE17" s="293">
        <v>0</v>
      </c>
      <c r="AF17" s="293">
        <v>0</v>
      </c>
      <c r="AG17" s="293">
        <v>0</v>
      </c>
      <c r="AH17" s="293">
        <v>0</v>
      </c>
      <c r="AI17" s="293">
        <v>0</v>
      </c>
      <c r="AJ17" s="293">
        <v>0</v>
      </c>
      <c r="AK17" s="293">
        <v>0</v>
      </c>
      <c r="AL17" s="293">
        <v>0</v>
      </c>
      <c r="AM17" s="293">
        <v>0</v>
      </c>
      <c r="AN17" s="293">
        <v>0</v>
      </c>
      <c r="AO17" s="293">
        <v>0</v>
      </c>
      <c r="AP17" s="293">
        <v>0</v>
      </c>
      <c r="AQ17" s="293">
        <v>0</v>
      </c>
      <c r="AR17" s="293">
        <v>0</v>
      </c>
      <c r="AS17" s="293">
        <v>0</v>
      </c>
      <c r="AT17" s="293">
        <v>0</v>
      </c>
      <c r="AU17" s="293">
        <v>0</v>
      </c>
      <c r="AV17" s="293">
        <v>0</v>
      </c>
      <c r="AW17" s="293">
        <v>0</v>
      </c>
      <c r="AX17" s="293">
        <v>0</v>
      </c>
      <c r="AY17" s="293">
        <v>0</v>
      </c>
      <c r="AZ17" s="293">
        <v>0</v>
      </c>
      <c r="BA17" s="293">
        <v>0</v>
      </c>
      <c r="BB17" s="293">
        <v>0</v>
      </c>
      <c r="BC17" s="293">
        <v>0</v>
      </c>
      <c r="BD17" s="293">
        <v>0</v>
      </c>
      <c r="BE17" s="293">
        <v>0</v>
      </c>
      <c r="BF17" s="293">
        <v>0</v>
      </c>
      <c r="BG17" s="293">
        <v>0</v>
      </c>
      <c r="BH17" s="293">
        <v>0</v>
      </c>
      <c r="BI17" s="293">
        <v>0</v>
      </c>
      <c r="BJ17" s="293">
        <v>0</v>
      </c>
      <c r="BK17" s="293">
        <v>0</v>
      </c>
      <c r="BL17" s="293">
        <v>0</v>
      </c>
      <c r="BM17" s="293">
        <v>0</v>
      </c>
      <c r="BN17" s="293">
        <v>0</v>
      </c>
      <c r="BO17" s="293">
        <v>0</v>
      </c>
      <c r="BP17" s="293">
        <v>0</v>
      </c>
    </row>
    <row r="18" spans="1:68" s="255" customFormat="1" ht="12" customHeight="1" x14ac:dyDescent="0.25">
      <c r="A18" s="249"/>
      <c r="B18" s="262" t="s">
        <v>185</v>
      </c>
      <c r="C18" s="262" t="s">
        <v>193</v>
      </c>
      <c r="D18" s="262" t="s">
        <v>251</v>
      </c>
      <c r="E18" s="293">
        <v>2.2770000000000001</v>
      </c>
      <c r="F18" s="293">
        <v>0</v>
      </c>
      <c r="G18" s="293">
        <v>0</v>
      </c>
      <c r="H18" s="293">
        <v>0</v>
      </c>
      <c r="I18" s="293">
        <v>0</v>
      </c>
      <c r="J18" s="293">
        <v>0</v>
      </c>
      <c r="K18" s="293">
        <v>0</v>
      </c>
      <c r="L18" s="293">
        <v>0</v>
      </c>
      <c r="M18" s="293">
        <v>0</v>
      </c>
      <c r="N18" s="293">
        <v>0</v>
      </c>
      <c r="O18" s="293">
        <v>0</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93">
        <v>0</v>
      </c>
      <c r="AK18" s="293">
        <v>0</v>
      </c>
      <c r="AL18" s="293">
        <v>0</v>
      </c>
      <c r="AM18" s="293">
        <v>0</v>
      </c>
      <c r="AN18" s="293">
        <v>0</v>
      </c>
      <c r="AO18" s="293">
        <v>0</v>
      </c>
      <c r="AP18" s="293">
        <v>0</v>
      </c>
      <c r="AQ18" s="293">
        <v>0</v>
      </c>
      <c r="AR18" s="293">
        <v>0</v>
      </c>
      <c r="AS18" s="293">
        <v>0</v>
      </c>
      <c r="AT18" s="293">
        <v>0</v>
      </c>
      <c r="AU18" s="293">
        <v>0</v>
      </c>
      <c r="AV18" s="293">
        <v>0</v>
      </c>
      <c r="AW18" s="293">
        <v>0</v>
      </c>
      <c r="AX18" s="293">
        <v>0</v>
      </c>
      <c r="AY18" s="293">
        <v>0</v>
      </c>
      <c r="AZ18" s="293">
        <v>0</v>
      </c>
      <c r="BA18" s="293">
        <v>0</v>
      </c>
      <c r="BB18" s="293">
        <v>0</v>
      </c>
      <c r="BC18" s="293">
        <v>0</v>
      </c>
      <c r="BD18" s="293">
        <v>0</v>
      </c>
      <c r="BE18" s="293">
        <v>0</v>
      </c>
      <c r="BF18" s="293">
        <v>0</v>
      </c>
      <c r="BG18" s="293">
        <v>0</v>
      </c>
      <c r="BH18" s="293">
        <v>0</v>
      </c>
      <c r="BI18" s="293">
        <v>0</v>
      </c>
      <c r="BJ18" s="293">
        <v>0</v>
      </c>
      <c r="BK18" s="293">
        <v>0</v>
      </c>
      <c r="BL18" s="293">
        <v>0</v>
      </c>
      <c r="BM18" s="293">
        <v>0</v>
      </c>
      <c r="BN18" s="293">
        <v>0</v>
      </c>
      <c r="BO18" s="293">
        <v>0</v>
      </c>
      <c r="BP18" s="293">
        <v>0</v>
      </c>
    </row>
    <row r="19" spans="1:68" s="255" customFormat="1" ht="12" customHeight="1" x14ac:dyDescent="0.25">
      <c r="A19" s="249"/>
      <c r="B19" s="262" t="s">
        <v>185</v>
      </c>
      <c r="C19" s="262" t="s">
        <v>196</v>
      </c>
      <c r="D19" s="262" t="s">
        <v>197</v>
      </c>
      <c r="E19" s="293">
        <v>2.7280000000000002</v>
      </c>
      <c r="F19" s="293">
        <v>3.04</v>
      </c>
      <c r="G19" s="293">
        <v>3.1880000000000002</v>
      </c>
      <c r="H19" s="293">
        <v>1.496</v>
      </c>
      <c r="I19" s="293">
        <v>0.72</v>
      </c>
      <c r="J19" s="293">
        <v>1.861</v>
      </c>
      <c r="K19" s="293">
        <v>1.2330000000000001</v>
      </c>
      <c r="L19" s="293">
        <v>1.7709999999999999</v>
      </c>
      <c r="M19" s="293">
        <v>1.5209999999999999</v>
      </c>
      <c r="N19" s="293">
        <v>1.667</v>
      </c>
      <c r="O19" s="293">
        <v>2.879</v>
      </c>
      <c r="P19" s="293">
        <v>4.2119999999999997</v>
      </c>
      <c r="Q19" s="293">
        <v>1.5529999999999999</v>
      </c>
      <c r="R19" s="293">
        <v>2.5310000000000001</v>
      </c>
      <c r="S19" s="293">
        <v>3.613</v>
      </c>
      <c r="T19" s="293">
        <v>2.0920000000000001</v>
      </c>
      <c r="U19" s="293">
        <v>1.145</v>
      </c>
      <c r="V19" s="293">
        <v>1.708</v>
      </c>
      <c r="W19" s="293">
        <v>1.956</v>
      </c>
      <c r="X19" s="293">
        <v>2.0510000000000002</v>
      </c>
      <c r="Y19" s="293">
        <v>1.202</v>
      </c>
      <c r="Z19" s="293">
        <v>2.2810000000000001</v>
      </c>
      <c r="AA19" s="293">
        <v>2.9369999999999998</v>
      </c>
      <c r="AB19" s="293">
        <v>2.347</v>
      </c>
      <c r="AC19" s="293">
        <v>1.369</v>
      </c>
      <c r="AD19" s="293">
        <v>2.3719999999999999</v>
      </c>
      <c r="AE19" s="293">
        <v>2.5990000000000002</v>
      </c>
      <c r="AF19" s="293">
        <v>1.319</v>
      </c>
      <c r="AG19" s="293">
        <v>1.208</v>
      </c>
      <c r="AH19" s="293">
        <v>0.56799999999999995</v>
      </c>
      <c r="AI19" s="293">
        <v>1.3080000000000001</v>
      </c>
      <c r="AJ19" s="293">
        <v>0.85499999999999998</v>
      </c>
      <c r="AK19" s="293">
        <v>1.393</v>
      </c>
      <c r="AL19" s="293">
        <v>1.472</v>
      </c>
      <c r="AM19" s="293">
        <v>1.147</v>
      </c>
      <c r="AN19" s="293">
        <v>1.107</v>
      </c>
      <c r="AO19" s="293">
        <v>0.57699999999999996</v>
      </c>
      <c r="AP19" s="293">
        <v>0.75600000000000001</v>
      </c>
      <c r="AQ19" s="293">
        <v>1.2689999999999999</v>
      </c>
      <c r="AR19" s="293">
        <v>0.86299999999999999</v>
      </c>
      <c r="AS19" s="293">
        <v>0.83399999999999996</v>
      </c>
      <c r="AT19" s="293">
        <v>1.377</v>
      </c>
      <c r="AU19" s="293">
        <v>0.60399999999999998</v>
      </c>
      <c r="AV19" s="293">
        <v>0.78700000000000003</v>
      </c>
      <c r="AW19" s="293">
        <v>0.85</v>
      </c>
      <c r="AX19" s="293">
        <v>1.6060000000000001</v>
      </c>
      <c r="AY19" s="293">
        <v>2.4830000000000001</v>
      </c>
      <c r="AZ19" s="293">
        <v>1.214</v>
      </c>
      <c r="BA19" s="293">
        <v>0.91</v>
      </c>
      <c r="BB19" s="293">
        <v>2.7120000000000002</v>
      </c>
      <c r="BC19" s="293">
        <v>1.3520000000000001</v>
      </c>
      <c r="BD19" s="293">
        <v>1.627</v>
      </c>
      <c r="BE19" s="293">
        <v>0.84099999999999997</v>
      </c>
      <c r="BF19" s="293">
        <v>1.373</v>
      </c>
      <c r="BG19" s="293">
        <v>1.22</v>
      </c>
      <c r="BH19" s="293">
        <v>1.4590000000000001</v>
      </c>
      <c r="BI19" s="293">
        <v>0.98599999999999999</v>
      </c>
      <c r="BJ19" s="293">
        <v>1.6279999999999999</v>
      </c>
      <c r="BK19" s="293">
        <v>2.431</v>
      </c>
      <c r="BL19" s="293">
        <v>1.583</v>
      </c>
      <c r="BM19" s="293">
        <v>2.266</v>
      </c>
      <c r="BN19" s="293">
        <v>2.3010000000000002</v>
      </c>
      <c r="BO19" s="293">
        <v>0</v>
      </c>
      <c r="BP19" s="293">
        <v>0</v>
      </c>
    </row>
    <row r="20" spans="1:68" s="255" customFormat="1" ht="12" customHeight="1" x14ac:dyDescent="0.25">
      <c r="A20" s="249"/>
      <c r="B20" s="262" t="s">
        <v>200</v>
      </c>
      <c r="C20" s="262" t="s">
        <v>201</v>
      </c>
      <c r="D20" s="262" t="s">
        <v>252</v>
      </c>
      <c r="E20" s="293">
        <v>0</v>
      </c>
      <c r="F20" s="293">
        <v>4.9000000000000002E-2</v>
      </c>
      <c r="G20" s="293">
        <v>0.17</v>
      </c>
      <c r="H20" s="293">
        <v>0.215</v>
      </c>
      <c r="I20" s="293">
        <v>0</v>
      </c>
      <c r="J20" s="293">
        <v>4.6609999999999996</v>
      </c>
      <c r="K20" s="293">
        <v>0</v>
      </c>
      <c r="L20" s="293">
        <v>5.5960000000000001</v>
      </c>
      <c r="M20" s="293">
        <v>0</v>
      </c>
      <c r="N20" s="293">
        <v>0.72199999999999998</v>
      </c>
      <c r="O20" s="293">
        <v>2.4E-2</v>
      </c>
      <c r="P20" s="293">
        <v>0.22900000000000001</v>
      </c>
      <c r="Q20" s="293">
        <v>0.2</v>
      </c>
      <c r="R20" s="293">
        <v>0</v>
      </c>
      <c r="S20" s="293">
        <v>0.154</v>
      </c>
      <c r="T20" s="293">
        <v>0.123</v>
      </c>
      <c r="U20" s="293">
        <v>5.6000000000000001E-2</v>
      </c>
      <c r="V20" s="293">
        <v>4.8000000000000001E-2</v>
      </c>
      <c r="W20" s="293">
        <v>0.08</v>
      </c>
      <c r="X20" s="293">
        <v>0.38600000000000001</v>
      </c>
      <c r="Y20" s="293">
        <v>2.9000000000000001E-2</v>
      </c>
      <c r="Z20" s="293">
        <v>0.81299999999999994</v>
      </c>
      <c r="AA20" s="293">
        <v>0.83199999999999996</v>
      </c>
      <c r="AB20" s="293">
        <v>0</v>
      </c>
      <c r="AC20" s="293">
        <v>4.2889999999999997</v>
      </c>
      <c r="AD20" s="293">
        <v>0.35</v>
      </c>
      <c r="AE20" s="293">
        <v>0.61499999999999999</v>
      </c>
      <c r="AF20" s="293">
        <v>0</v>
      </c>
      <c r="AG20" s="293">
        <v>0.12</v>
      </c>
      <c r="AH20" s="293">
        <v>0.504</v>
      </c>
      <c r="AI20" s="293">
        <v>0</v>
      </c>
      <c r="AJ20" s="293">
        <v>0.129</v>
      </c>
      <c r="AK20" s="293">
        <v>4.25</v>
      </c>
      <c r="AL20" s="293">
        <v>0</v>
      </c>
      <c r="AM20" s="293">
        <v>3.8260000000000001</v>
      </c>
      <c r="AN20" s="293">
        <v>0.72899999999999998</v>
      </c>
      <c r="AO20" s="293">
        <v>0.19400000000000001</v>
      </c>
      <c r="AP20" s="293">
        <v>1.732</v>
      </c>
      <c r="AQ20" s="293">
        <v>13.96</v>
      </c>
      <c r="AR20" s="293">
        <v>0.436</v>
      </c>
      <c r="AS20" s="293">
        <v>9.8000000000000004E-2</v>
      </c>
      <c r="AT20" s="293">
        <v>2.8000000000000001E-2</v>
      </c>
      <c r="AU20" s="293">
        <v>0.23</v>
      </c>
      <c r="AV20" s="293">
        <v>0.13300000000000001</v>
      </c>
      <c r="AW20" s="293">
        <v>9.4</v>
      </c>
      <c r="AX20" s="293">
        <v>2.1589999999999998</v>
      </c>
      <c r="AY20" s="293">
        <v>0.33200000000000002</v>
      </c>
      <c r="AZ20" s="293">
        <v>5.2469999999999999</v>
      </c>
      <c r="BA20" s="293">
        <v>0</v>
      </c>
      <c r="BB20" s="293">
        <v>0.77700000000000002</v>
      </c>
      <c r="BC20" s="293">
        <v>3.3000000000000002E-2</v>
      </c>
      <c r="BD20" s="293">
        <v>0.80800000000000005</v>
      </c>
      <c r="BE20" s="293">
        <v>0</v>
      </c>
      <c r="BF20" s="293">
        <v>0.76500000000000001</v>
      </c>
      <c r="BG20" s="293">
        <v>1.087</v>
      </c>
      <c r="BH20" s="293">
        <v>0.32500000000000001</v>
      </c>
      <c r="BI20" s="293">
        <v>0.22</v>
      </c>
      <c r="BJ20" s="293">
        <v>1.046</v>
      </c>
      <c r="BK20" s="293">
        <v>0.30199999999999999</v>
      </c>
      <c r="BL20" s="293">
        <v>0.441</v>
      </c>
      <c r="BM20" s="293">
        <v>0.65500000000000003</v>
      </c>
      <c r="BN20" s="293">
        <v>0.23499999999999999</v>
      </c>
      <c r="BO20" s="293">
        <v>0</v>
      </c>
      <c r="BP20" s="293">
        <v>0</v>
      </c>
    </row>
    <row r="21" spans="1:68" s="255" customFormat="1" ht="12" customHeight="1" x14ac:dyDescent="0.25">
      <c r="A21" s="249"/>
      <c r="B21" s="262" t="s">
        <v>200</v>
      </c>
      <c r="C21" s="262" t="s">
        <v>201</v>
      </c>
      <c r="D21" s="262" t="s">
        <v>202</v>
      </c>
      <c r="E21" s="293">
        <v>2.7269999999999999</v>
      </c>
      <c r="F21" s="293">
        <v>1.248</v>
      </c>
      <c r="G21" s="293">
        <v>1.9119999999999999</v>
      </c>
      <c r="H21" s="293">
        <v>4.1520000000000001</v>
      </c>
      <c r="I21" s="293">
        <v>5.7919999999999998</v>
      </c>
      <c r="J21" s="293">
        <v>3.3639999999999999</v>
      </c>
      <c r="K21" s="293">
        <v>2.5190000000000001</v>
      </c>
      <c r="L21" s="293">
        <v>4.8499999999999996</v>
      </c>
      <c r="M21" s="293">
        <v>2.0449999999999999</v>
      </c>
      <c r="N21" s="293">
        <v>6.1870000000000003</v>
      </c>
      <c r="O21" s="293">
        <v>2.6150000000000002</v>
      </c>
      <c r="P21" s="293">
        <v>2.2669999999999999</v>
      </c>
      <c r="Q21" s="293">
        <v>3.0209999999999999</v>
      </c>
      <c r="R21" s="293">
        <v>3.9430000000000001</v>
      </c>
      <c r="S21" s="293">
        <v>3.94</v>
      </c>
      <c r="T21" s="293">
        <v>1.6739999999999999</v>
      </c>
      <c r="U21" s="293">
        <v>3.665</v>
      </c>
      <c r="V21" s="293">
        <v>1.8360000000000001</v>
      </c>
      <c r="W21" s="293">
        <v>5.4189999999999996</v>
      </c>
      <c r="X21" s="293">
        <v>2.9660000000000002</v>
      </c>
      <c r="Y21" s="293">
        <v>3.0190000000000001</v>
      </c>
      <c r="Z21" s="293">
        <v>2.4049999999999998</v>
      </c>
      <c r="AA21" s="293">
        <v>2.472</v>
      </c>
      <c r="AB21" s="293">
        <v>0.72499999999999998</v>
      </c>
      <c r="AC21" s="293">
        <v>1.877</v>
      </c>
      <c r="AD21" s="293">
        <v>2.7570000000000001</v>
      </c>
      <c r="AE21" s="293">
        <v>0.128</v>
      </c>
      <c r="AF21" s="293">
        <v>0.30299999999999999</v>
      </c>
      <c r="AG21" s="293">
        <v>0.39300000000000002</v>
      </c>
      <c r="AH21" s="293">
        <v>2.3530000000000002</v>
      </c>
      <c r="AI21" s="293">
        <v>2.5999999999999999E-2</v>
      </c>
      <c r="AJ21" s="293">
        <v>1.083</v>
      </c>
      <c r="AK21" s="293">
        <v>0.83899999999999997</v>
      </c>
      <c r="AL21" s="293">
        <v>1E-3</v>
      </c>
      <c r="AM21" s="293">
        <v>1E-3</v>
      </c>
      <c r="AN21" s="293">
        <v>0.95299999999999996</v>
      </c>
      <c r="AO21" s="293">
        <v>1.4650000000000001</v>
      </c>
      <c r="AP21" s="293">
        <v>0.29299999999999998</v>
      </c>
      <c r="AQ21" s="293">
        <v>0.89600000000000002</v>
      </c>
      <c r="AR21" s="293">
        <v>1.0820000000000001</v>
      </c>
      <c r="AS21" s="293">
        <v>2.1970000000000001</v>
      </c>
      <c r="AT21" s="293">
        <v>0.60399999999999998</v>
      </c>
      <c r="AU21" s="293">
        <v>8.0220000000000002</v>
      </c>
      <c r="AV21" s="293">
        <v>1.9510000000000001</v>
      </c>
      <c r="AW21" s="293">
        <v>7.5380000000000003</v>
      </c>
      <c r="AX21" s="293">
        <v>2.7930000000000001</v>
      </c>
      <c r="AY21" s="293">
        <v>5.1520000000000001</v>
      </c>
      <c r="AZ21" s="293">
        <v>10.087</v>
      </c>
      <c r="BA21" s="293">
        <v>1.4E-2</v>
      </c>
      <c r="BB21" s="293">
        <v>2E-3</v>
      </c>
      <c r="BC21" s="293">
        <v>2.1000000000000001E-2</v>
      </c>
      <c r="BD21" s="293">
        <v>2.1000000000000001E-2</v>
      </c>
      <c r="BE21" s="293">
        <v>2E-3</v>
      </c>
      <c r="BF21" s="293">
        <v>8.6999999999999994E-2</v>
      </c>
      <c r="BG21" s="293">
        <v>0.495</v>
      </c>
      <c r="BH21" s="293">
        <v>0.14899999999999999</v>
      </c>
      <c r="BI21" s="293">
        <v>1.2999999999999999E-2</v>
      </c>
      <c r="BJ21" s="293">
        <v>3.0000000000000001E-3</v>
      </c>
      <c r="BK21" s="293">
        <v>5.0999999999999997E-2</v>
      </c>
      <c r="BL21" s="293">
        <v>0.153</v>
      </c>
      <c r="BM21" s="293">
        <v>0.88100000000000001</v>
      </c>
      <c r="BN21" s="293">
        <v>0</v>
      </c>
      <c r="BO21" s="293">
        <v>0</v>
      </c>
      <c r="BP21" s="293">
        <v>0</v>
      </c>
    </row>
    <row r="22" spans="1:68" s="255" customFormat="1" ht="12" customHeight="1" x14ac:dyDescent="0.25">
      <c r="A22" s="249"/>
      <c r="B22" s="262" t="s">
        <v>200</v>
      </c>
      <c r="C22" s="262" t="s">
        <v>201</v>
      </c>
      <c r="D22" s="262" t="s">
        <v>203</v>
      </c>
      <c r="E22" s="293">
        <v>2.5680000000000001</v>
      </c>
      <c r="F22" s="293">
        <v>3.8029999999999999</v>
      </c>
      <c r="G22" s="293">
        <v>3.2389999999999999</v>
      </c>
      <c r="H22" s="293">
        <v>3.2549999999999999</v>
      </c>
      <c r="I22" s="293">
        <v>4.2220000000000004</v>
      </c>
      <c r="J22" s="293">
        <v>7.3440000000000003</v>
      </c>
      <c r="K22" s="293">
        <v>3.298</v>
      </c>
      <c r="L22" s="293">
        <v>2.6230000000000002</v>
      </c>
      <c r="M22" s="293">
        <v>8.2530000000000001</v>
      </c>
      <c r="N22" s="293">
        <v>5.8630000000000004</v>
      </c>
      <c r="O22" s="293">
        <v>4.5140000000000002</v>
      </c>
      <c r="P22" s="293">
        <v>3.8010000000000002</v>
      </c>
      <c r="Q22" s="293">
        <v>3.1</v>
      </c>
      <c r="R22" s="293">
        <v>1.708</v>
      </c>
      <c r="S22" s="293">
        <v>5.09</v>
      </c>
      <c r="T22" s="293">
        <v>2.972</v>
      </c>
      <c r="U22" s="293">
        <v>2.1539999999999999</v>
      </c>
      <c r="V22" s="293">
        <v>3.7410000000000001</v>
      </c>
      <c r="W22" s="293">
        <v>1.0880000000000001</v>
      </c>
      <c r="X22" s="293">
        <v>2.17</v>
      </c>
      <c r="Y22" s="293">
        <v>8.9540000000000006</v>
      </c>
      <c r="Z22" s="293">
        <v>3.9369999999999998</v>
      </c>
      <c r="AA22" s="293">
        <v>2.6549999999999998</v>
      </c>
      <c r="AB22" s="293">
        <v>4.0519999999999996</v>
      </c>
      <c r="AC22" s="293">
        <v>2.2829999999999999</v>
      </c>
      <c r="AD22" s="293">
        <v>3.3940000000000001</v>
      </c>
      <c r="AE22" s="293">
        <v>3.617</v>
      </c>
      <c r="AF22" s="293">
        <v>3.504</v>
      </c>
      <c r="AG22" s="293">
        <v>3.992</v>
      </c>
      <c r="AH22" s="293">
        <v>2.9390000000000001</v>
      </c>
      <c r="AI22" s="293">
        <v>2.9039999999999999</v>
      </c>
      <c r="AJ22" s="293">
        <v>1.746</v>
      </c>
      <c r="AK22" s="293">
        <v>1.238</v>
      </c>
      <c r="AL22" s="293">
        <v>1.9390000000000001</v>
      </c>
      <c r="AM22" s="293">
        <v>1.5429999999999999</v>
      </c>
      <c r="AN22" s="293">
        <v>4.1790000000000003</v>
      </c>
      <c r="AO22" s="293">
        <v>1.786</v>
      </c>
      <c r="AP22" s="293">
        <v>1.07</v>
      </c>
      <c r="AQ22" s="293">
        <v>1.871</v>
      </c>
      <c r="AR22" s="293">
        <v>3.052</v>
      </c>
      <c r="AS22" s="293">
        <v>3.8820000000000001</v>
      </c>
      <c r="AT22" s="293">
        <v>2.89</v>
      </c>
      <c r="AU22" s="293">
        <v>3.8559999999999999</v>
      </c>
      <c r="AV22" s="293">
        <v>3.7069999999999999</v>
      </c>
      <c r="AW22" s="293">
        <v>2.6920000000000002</v>
      </c>
      <c r="AX22" s="293">
        <v>2.0880000000000001</v>
      </c>
      <c r="AY22" s="293">
        <v>2.089</v>
      </c>
      <c r="AZ22" s="293">
        <v>2.6040000000000001</v>
      </c>
      <c r="BA22" s="293">
        <v>2.206</v>
      </c>
      <c r="BB22" s="293">
        <v>4.6769999999999996</v>
      </c>
      <c r="BC22" s="293">
        <v>2.0139999999999998</v>
      </c>
      <c r="BD22" s="293">
        <v>4.4889999999999999</v>
      </c>
      <c r="BE22" s="293">
        <v>8.6999999999999993</v>
      </c>
      <c r="BF22" s="293">
        <v>2.7229999999999999</v>
      </c>
      <c r="BG22" s="293">
        <v>5.22</v>
      </c>
      <c r="BH22" s="293">
        <v>3.2690000000000001</v>
      </c>
      <c r="BI22" s="293">
        <v>2.4849999999999999</v>
      </c>
      <c r="BJ22" s="293">
        <v>3.9649999999999999</v>
      </c>
      <c r="BK22" s="293">
        <v>4.8029999999999999</v>
      </c>
      <c r="BL22" s="293">
        <v>2.0379999999999998</v>
      </c>
      <c r="BM22" s="293">
        <v>5.359</v>
      </c>
      <c r="BN22" s="293">
        <v>2.9449999999999998</v>
      </c>
      <c r="BO22" s="293">
        <v>0</v>
      </c>
      <c r="BP22" s="293">
        <v>0</v>
      </c>
    </row>
    <row r="23" spans="1:68" s="255" customFormat="1" ht="12" customHeight="1" x14ac:dyDescent="0.25">
      <c r="A23" s="249"/>
      <c r="B23" s="262" t="s">
        <v>200</v>
      </c>
      <c r="C23" s="262" t="s">
        <v>204</v>
      </c>
      <c r="D23" s="262" t="s">
        <v>205</v>
      </c>
      <c r="E23" s="293">
        <v>2.149</v>
      </c>
      <c r="F23" s="293">
        <v>2.2850000000000001</v>
      </c>
      <c r="G23" s="293">
        <v>2.9820000000000002</v>
      </c>
      <c r="H23" s="293">
        <v>0.998</v>
      </c>
      <c r="I23" s="293">
        <v>4.5170000000000003</v>
      </c>
      <c r="J23" s="293">
        <v>2.2909999999999999</v>
      </c>
      <c r="K23" s="293">
        <v>8.2089999999999996</v>
      </c>
      <c r="L23" s="293">
        <v>7.7320000000000002</v>
      </c>
      <c r="M23" s="293">
        <v>6.6719999999999997</v>
      </c>
      <c r="N23" s="293">
        <v>5.351</v>
      </c>
      <c r="O23" s="293">
        <v>15.432</v>
      </c>
      <c r="P23" s="293">
        <v>3.2290000000000001</v>
      </c>
      <c r="Q23" s="293">
        <v>5.3520000000000003</v>
      </c>
      <c r="R23" s="293">
        <v>5.923</v>
      </c>
      <c r="S23" s="293">
        <v>2.754</v>
      </c>
      <c r="T23" s="293">
        <v>1.2869999999999999</v>
      </c>
      <c r="U23" s="293">
        <v>5.7439999999999998</v>
      </c>
      <c r="V23" s="293">
        <v>31.564</v>
      </c>
      <c r="W23" s="293">
        <v>8.5340000000000007</v>
      </c>
      <c r="X23" s="293">
        <v>8.6460000000000008</v>
      </c>
      <c r="Y23" s="293">
        <v>11.385</v>
      </c>
      <c r="Z23" s="293">
        <v>5.4770000000000003</v>
      </c>
      <c r="AA23" s="293">
        <v>5.1970000000000001</v>
      </c>
      <c r="AB23" s="293">
        <v>7.4470000000000001</v>
      </c>
      <c r="AC23" s="293">
        <v>1.41</v>
      </c>
      <c r="AD23" s="293">
        <v>8.093</v>
      </c>
      <c r="AE23" s="293">
        <v>6.5</v>
      </c>
      <c r="AF23" s="293">
        <v>1.831</v>
      </c>
      <c r="AG23" s="293">
        <v>5.4850000000000003</v>
      </c>
      <c r="AH23" s="293">
        <v>9.7490000000000006</v>
      </c>
      <c r="AI23" s="293">
        <v>1.9059999999999999</v>
      </c>
      <c r="AJ23" s="293">
        <v>0.75800000000000001</v>
      </c>
      <c r="AK23" s="293">
        <v>4.444</v>
      </c>
      <c r="AL23" s="293">
        <v>3.9569999999999999</v>
      </c>
      <c r="AM23" s="293">
        <v>9.1739999999999995</v>
      </c>
      <c r="AN23" s="293">
        <v>6.5289999999999999</v>
      </c>
      <c r="AO23" s="293">
        <v>6.0750000000000002</v>
      </c>
      <c r="AP23" s="293">
        <v>0.73</v>
      </c>
      <c r="AQ23" s="293">
        <v>2.8130000000000002</v>
      </c>
      <c r="AR23" s="293">
        <v>0.77100000000000002</v>
      </c>
      <c r="AS23" s="293">
        <v>2.3620000000000001</v>
      </c>
      <c r="AT23" s="293">
        <v>2.871</v>
      </c>
      <c r="AU23" s="293">
        <v>6.2389999999999999</v>
      </c>
      <c r="AV23" s="293">
        <v>1.0980000000000001</v>
      </c>
      <c r="AW23" s="293">
        <v>4.3570000000000002</v>
      </c>
      <c r="AX23" s="293">
        <v>2.0630000000000002</v>
      </c>
      <c r="AY23" s="293">
        <v>6.1349999999999998</v>
      </c>
      <c r="AZ23" s="293">
        <v>3.887</v>
      </c>
      <c r="BA23" s="293">
        <v>11.003</v>
      </c>
      <c r="BB23" s="293">
        <v>8.3040000000000003</v>
      </c>
      <c r="BC23" s="293">
        <v>4.4029999999999996</v>
      </c>
      <c r="BD23" s="293">
        <v>6.391</v>
      </c>
      <c r="BE23" s="293">
        <v>9.1319999999999997</v>
      </c>
      <c r="BF23" s="293">
        <v>2.609</v>
      </c>
      <c r="BG23" s="293">
        <v>25.881</v>
      </c>
      <c r="BH23" s="293">
        <v>10.093</v>
      </c>
      <c r="BI23" s="293">
        <v>18.812000000000001</v>
      </c>
      <c r="BJ23" s="293">
        <v>10.212</v>
      </c>
      <c r="BK23" s="293">
        <v>7.2210000000000001</v>
      </c>
      <c r="BL23" s="293">
        <v>6.7629999999999999</v>
      </c>
      <c r="BM23" s="293">
        <v>18.731999999999999</v>
      </c>
      <c r="BN23" s="293">
        <v>11.564</v>
      </c>
      <c r="BO23" s="293">
        <v>8.3699999999999992</v>
      </c>
      <c r="BP23" s="293">
        <v>0</v>
      </c>
    </row>
    <row r="24" spans="1:68" s="255" customFormat="1" ht="12" customHeight="1" x14ac:dyDescent="0.25">
      <c r="A24" s="249"/>
      <c r="B24" s="262" t="s">
        <v>242</v>
      </c>
      <c r="C24" s="262" t="s">
        <v>242</v>
      </c>
      <c r="D24" s="262" t="s">
        <v>253</v>
      </c>
      <c r="E24" s="293">
        <v>1.206</v>
      </c>
      <c r="F24" s="293">
        <v>0.439</v>
      </c>
      <c r="G24" s="293">
        <v>0.88200000000000001</v>
      </c>
      <c r="H24" s="293">
        <v>2.4430000000000001</v>
      </c>
      <c r="I24" s="293">
        <v>1.69</v>
      </c>
      <c r="J24" s="293">
        <v>1.048</v>
      </c>
      <c r="K24" s="293">
        <v>4.093</v>
      </c>
      <c r="L24" s="293">
        <v>1.72</v>
      </c>
      <c r="M24" s="293">
        <v>0.999</v>
      </c>
      <c r="N24" s="293">
        <v>0.45800000000000002</v>
      </c>
      <c r="O24" s="293">
        <v>2.4260000000000002</v>
      </c>
      <c r="P24" s="293">
        <v>0.873</v>
      </c>
      <c r="Q24" s="293">
        <v>1.36</v>
      </c>
      <c r="R24" s="293">
        <v>1.278</v>
      </c>
      <c r="S24" s="293">
        <v>1.877</v>
      </c>
      <c r="T24" s="293">
        <v>2.4159999999999999</v>
      </c>
      <c r="U24" s="293">
        <v>1.976</v>
      </c>
      <c r="V24" s="293">
        <v>0.38</v>
      </c>
      <c r="W24" s="293">
        <v>0.316</v>
      </c>
      <c r="X24" s="293">
        <v>0.3</v>
      </c>
      <c r="Y24" s="293">
        <v>0.55900000000000005</v>
      </c>
      <c r="Z24" s="293">
        <v>1.8720000000000001</v>
      </c>
      <c r="AA24" s="293">
        <v>0.24199999999999999</v>
      </c>
      <c r="AB24" s="293">
        <v>0.25700000000000001</v>
      </c>
      <c r="AC24" s="293">
        <v>1.5620000000000001</v>
      </c>
      <c r="AD24" s="293">
        <v>1.79</v>
      </c>
      <c r="AE24" s="293">
        <v>0.505</v>
      </c>
      <c r="AF24" s="293">
        <v>1.806</v>
      </c>
      <c r="AG24" s="293">
        <v>1.82</v>
      </c>
      <c r="AH24" s="293">
        <v>1.6160000000000001</v>
      </c>
      <c r="AI24" s="293">
        <v>1.474</v>
      </c>
      <c r="AJ24" s="293">
        <v>1.27</v>
      </c>
      <c r="AK24" s="293">
        <v>0.96099999999999997</v>
      </c>
      <c r="AL24" s="293">
        <v>0.38200000000000001</v>
      </c>
      <c r="AM24" s="293">
        <v>1.012</v>
      </c>
      <c r="AN24" s="293">
        <v>1.7569999999999999</v>
      </c>
      <c r="AO24" s="293">
        <v>1.446</v>
      </c>
      <c r="AP24" s="293">
        <v>2.2949999999999999</v>
      </c>
      <c r="AQ24" s="293">
        <v>1.0660000000000001</v>
      </c>
      <c r="AR24" s="293">
        <v>1.121</v>
      </c>
      <c r="AS24" s="293">
        <v>1.327</v>
      </c>
      <c r="AT24" s="293">
        <v>0.31900000000000001</v>
      </c>
      <c r="AU24" s="293">
        <v>2.4670000000000001</v>
      </c>
      <c r="AV24" s="293">
        <v>0.27400000000000002</v>
      </c>
      <c r="AW24" s="293">
        <v>0.623</v>
      </c>
      <c r="AX24" s="293">
        <v>1.8029999999999999</v>
      </c>
      <c r="AY24" s="293">
        <v>0.97099999999999997</v>
      </c>
      <c r="AZ24" s="293">
        <v>1.673</v>
      </c>
      <c r="BA24" s="293">
        <v>0.43</v>
      </c>
      <c r="BB24" s="293">
        <v>0.23599999999999999</v>
      </c>
      <c r="BC24" s="293">
        <v>1.262</v>
      </c>
      <c r="BD24" s="293">
        <v>2.4390000000000001</v>
      </c>
      <c r="BE24" s="293">
        <v>3.0339999999999998</v>
      </c>
      <c r="BF24" s="293">
        <v>1.173</v>
      </c>
      <c r="BG24" s="293">
        <v>2.2989999999999999</v>
      </c>
      <c r="BH24" s="293">
        <v>1.0489999999999999</v>
      </c>
      <c r="BI24" s="293">
        <v>2.3740000000000001</v>
      </c>
      <c r="BJ24" s="293">
        <v>3.41</v>
      </c>
      <c r="BK24" s="293">
        <v>1.8779999999999999</v>
      </c>
      <c r="BL24" s="293">
        <v>1.895</v>
      </c>
      <c r="BM24" s="293">
        <v>2.6669999999999998</v>
      </c>
      <c r="BN24" s="293">
        <v>1.867</v>
      </c>
      <c r="BO24" s="293">
        <v>0</v>
      </c>
      <c r="BP24" s="293">
        <v>0</v>
      </c>
    </row>
    <row r="25" spans="1:68" s="255" customFormat="1" ht="12" customHeight="1" x14ac:dyDescent="0.25">
      <c r="A25" s="249"/>
      <c r="B25" s="262" t="s">
        <v>206</v>
      </c>
      <c r="C25" s="262" t="s">
        <v>207</v>
      </c>
      <c r="D25" s="262" t="s">
        <v>209</v>
      </c>
      <c r="E25" s="293">
        <v>2.48</v>
      </c>
      <c r="F25" s="293">
        <v>1.6279999999999999</v>
      </c>
      <c r="G25" s="293">
        <v>1.85</v>
      </c>
      <c r="H25" s="293">
        <v>13.287000000000001</v>
      </c>
      <c r="I25" s="293">
        <v>4.0369999999999999</v>
      </c>
      <c r="J25" s="293">
        <v>1.597</v>
      </c>
      <c r="K25" s="293">
        <v>6.843</v>
      </c>
      <c r="L25" s="293">
        <v>4.5389999999999997</v>
      </c>
      <c r="M25" s="293">
        <v>5.2489999999999997</v>
      </c>
      <c r="N25" s="293">
        <v>5.3540000000000001</v>
      </c>
      <c r="O25" s="293">
        <v>6.97</v>
      </c>
      <c r="P25" s="293">
        <v>6.6029999999999998</v>
      </c>
      <c r="Q25" s="293">
        <v>2.4550000000000001</v>
      </c>
      <c r="R25" s="293">
        <v>2.4670000000000001</v>
      </c>
      <c r="S25" s="293">
        <v>2.5659999999999998</v>
      </c>
      <c r="T25" s="293">
        <v>14.577999999999999</v>
      </c>
      <c r="U25" s="293">
        <v>3.2480000000000002</v>
      </c>
      <c r="V25" s="293">
        <v>4.7389999999999999</v>
      </c>
      <c r="W25" s="293">
        <v>4.1219999999999999</v>
      </c>
      <c r="X25" s="293">
        <v>3.9039999999999999</v>
      </c>
      <c r="Y25" s="293">
        <v>3.9510000000000001</v>
      </c>
      <c r="Z25" s="293">
        <v>4.0140000000000002</v>
      </c>
      <c r="AA25" s="293">
        <v>4.6909999999999998</v>
      </c>
      <c r="AB25" s="293">
        <v>5.4740000000000002</v>
      </c>
      <c r="AC25" s="293">
        <v>4.3470000000000004</v>
      </c>
      <c r="AD25" s="293">
        <v>1.7030000000000001</v>
      </c>
      <c r="AE25" s="293">
        <v>1.6930000000000001</v>
      </c>
      <c r="AF25" s="293">
        <v>3.3260000000000001</v>
      </c>
      <c r="AG25" s="293">
        <v>12.72</v>
      </c>
      <c r="AH25" s="293">
        <v>5.4279999999999999</v>
      </c>
      <c r="AI25" s="293">
        <v>4.194</v>
      </c>
      <c r="AJ25" s="293">
        <v>4.6239999999999997</v>
      </c>
      <c r="AK25" s="293">
        <v>3.742</v>
      </c>
      <c r="AL25" s="293">
        <v>5.2779999999999996</v>
      </c>
      <c r="AM25" s="293">
        <v>4.3849999999999998</v>
      </c>
      <c r="AN25" s="293">
        <v>3.339</v>
      </c>
      <c r="AO25" s="293">
        <v>1.655</v>
      </c>
      <c r="AP25" s="293">
        <v>1.778</v>
      </c>
      <c r="AQ25" s="293">
        <v>14.362</v>
      </c>
      <c r="AR25" s="293">
        <v>1.7110000000000001</v>
      </c>
      <c r="AS25" s="293">
        <v>2.327</v>
      </c>
      <c r="AT25" s="293">
        <v>3.1930000000000001</v>
      </c>
      <c r="AU25" s="293">
        <v>5.22</v>
      </c>
      <c r="AV25" s="293">
        <v>3.8250000000000002</v>
      </c>
      <c r="AW25" s="293">
        <v>3.399</v>
      </c>
      <c r="AX25" s="293">
        <v>5.4470000000000001</v>
      </c>
      <c r="AY25" s="293">
        <v>4.6509999999999998</v>
      </c>
      <c r="AZ25" s="293">
        <v>5.1340000000000003</v>
      </c>
      <c r="BA25" s="293">
        <v>2.9729999999999999</v>
      </c>
      <c r="BB25" s="293">
        <v>4.2779999999999996</v>
      </c>
      <c r="BC25" s="293">
        <v>2.2970000000000002</v>
      </c>
      <c r="BD25" s="293">
        <v>11.741</v>
      </c>
      <c r="BE25" s="293">
        <v>2.355</v>
      </c>
      <c r="BF25" s="293">
        <v>2.698</v>
      </c>
      <c r="BG25" s="293">
        <v>3.6320000000000001</v>
      </c>
      <c r="BH25" s="293">
        <v>4.8259999999999996</v>
      </c>
      <c r="BI25" s="293">
        <v>8.5589999999999993</v>
      </c>
      <c r="BJ25" s="293">
        <v>15.837999999999999</v>
      </c>
      <c r="BK25" s="293">
        <v>7.758</v>
      </c>
      <c r="BL25" s="293">
        <v>6.407</v>
      </c>
      <c r="BM25" s="293">
        <v>5.1219999999999999</v>
      </c>
      <c r="BN25" s="293">
        <v>3.2229999999999999</v>
      </c>
      <c r="BO25" s="293">
        <v>0</v>
      </c>
      <c r="BP25" s="293">
        <v>0</v>
      </c>
    </row>
    <row r="26" spans="1:68" s="255" customFormat="1" ht="12" customHeight="1" x14ac:dyDescent="0.25">
      <c r="A26" s="249"/>
      <c r="B26" s="262" t="s">
        <v>206</v>
      </c>
      <c r="C26" s="262" t="s">
        <v>207</v>
      </c>
      <c r="D26" s="262" t="s">
        <v>254</v>
      </c>
      <c r="E26" s="293">
        <v>5.1340000000000003</v>
      </c>
      <c r="F26" s="293">
        <v>5.5839999999999996</v>
      </c>
      <c r="G26" s="293">
        <v>5.2480000000000002</v>
      </c>
      <c r="H26" s="293">
        <v>5.3979999999999997</v>
      </c>
      <c r="I26" s="293">
        <v>3.44</v>
      </c>
      <c r="J26" s="293">
        <v>5.1929999999999996</v>
      </c>
      <c r="K26" s="293">
        <v>6.1479999999999997</v>
      </c>
      <c r="L26" s="293">
        <v>4.3209999999999997</v>
      </c>
      <c r="M26" s="293">
        <v>5.0659999999999998</v>
      </c>
      <c r="N26" s="293">
        <v>5.101</v>
      </c>
      <c r="O26" s="293">
        <v>2.758</v>
      </c>
      <c r="P26" s="293">
        <v>6.8979999999999997</v>
      </c>
      <c r="Q26" s="293">
        <v>6.14</v>
      </c>
      <c r="R26" s="293">
        <v>6.42</v>
      </c>
      <c r="S26" s="293">
        <v>6.5519999999999996</v>
      </c>
      <c r="T26" s="293">
        <v>12.554</v>
      </c>
      <c r="U26" s="293">
        <v>10.234</v>
      </c>
      <c r="V26" s="293">
        <v>10.377000000000001</v>
      </c>
      <c r="W26" s="293">
        <v>21.7</v>
      </c>
      <c r="X26" s="293">
        <v>12.093999999999999</v>
      </c>
      <c r="Y26" s="293">
        <v>10.88</v>
      </c>
      <c r="Z26" s="293">
        <v>8.2249999999999996</v>
      </c>
      <c r="AA26" s="293">
        <v>16.638999999999999</v>
      </c>
      <c r="AB26" s="293">
        <v>10.726000000000001</v>
      </c>
      <c r="AC26" s="293">
        <v>6.1769999999999996</v>
      </c>
      <c r="AD26" s="293">
        <v>4.0039999999999996</v>
      </c>
      <c r="AE26" s="293">
        <v>6.5389999999999997</v>
      </c>
      <c r="AF26" s="293">
        <v>1.4930000000000001</v>
      </c>
      <c r="AG26" s="293">
        <v>5.08</v>
      </c>
      <c r="AH26" s="293">
        <v>6.7880000000000003</v>
      </c>
      <c r="AI26" s="293">
        <v>2.762</v>
      </c>
      <c r="AJ26" s="293">
        <v>11.138</v>
      </c>
      <c r="AK26" s="293">
        <v>4.1289999999999996</v>
      </c>
      <c r="AL26" s="293">
        <v>1.6659999999999999</v>
      </c>
      <c r="AM26" s="293">
        <v>0.34200000000000003</v>
      </c>
      <c r="AN26" s="293">
        <v>1.663</v>
      </c>
      <c r="AO26" s="293">
        <v>1.607</v>
      </c>
      <c r="AP26" s="293">
        <v>0.315</v>
      </c>
      <c r="AQ26" s="293">
        <v>0.60799999999999998</v>
      </c>
      <c r="AR26" s="293">
        <v>1.583</v>
      </c>
      <c r="AS26" s="293">
        <v>1.157</v>
      </c>
      <c r="AT26" s="293">
        <v>2.62</v>
      </c>
      <c r="AU26" s="293">
        <v>3.67</v>
      </c>
      <c r="AV26" s="293">
        <v>5.4359999999999999</v>
      </c>
      <c r="AW26" s="293">
        <v>2.327</v>
      </c>
      <c r="AX26" s="293">
        <v>5.194</v>
      </c>
      <c r="AY26" s="293">
        <v>7.7779999999999996</v>
      </c>
      <c r="AZ26" s="293">
        <v>10.162000000000001</v>
      </c>
      <c r="BA26" s="293">
        <v>10.654999999999999</v>
      </c>
      <c r="BB26" s="293">
        <v>6.7610000000000001</v>
      </c>
      <c r="BC26" s="293">
        <v>4.1769999999999996</v>
      </c>
      <c r="BD26" s="293">
        <v>6.1130000000000004</v>
      </c>
      <c r="BE26" s="293">
        <v>11.635</v>
      </c>
      <c r="BF26" s="293">
        <v>7.4470000000000001</v>
      </c>
      <c r="BG26" s="293">
        <v>6.5170000000000003</v>
      </c>
      <c r="BH26" s="293">
        <v>3.7970000000000002</v>
      </c>
      <c r="BI26" s="293">
        <v>1.849</v>
      </c>
      <c r="BJ26" s="293">
        <v>3.2269999999999999</v>
      </c>
      <c r="BK26" s="293">
        <v>2.605</v>
      </c>
      <c r="BL26" s="293">
        <v>4.9880000000000004</v>
      </c>
      <c r="BM26" s="293">
        <v>0</v>
      </c>
      <c r="BN26" s="293">
        <v>0</v>
      </c>
      <c r="BO26" s="293">
        <v>0</v>
      </c>
      <c r="BP26" s="293">
        <v>0</v>
      </c>
    </row>
    <row r="27" spans="1:68" s="255" customFormat="1" ht="12" customHeight="1" x14ac:dyDescent="0.25">
      <c r="A27" s="249"/>
      <c r="B27" s="262" t="s">
        <v>206</v>
      </c>
      <c r="C27" s="262" t="s">
        <v>210</v>
      </c>
      <c r="D27" s="262" t="s">
        <v>211</v>
      </c>
      <c r="E27" s="293">
        <v>10.4</v>
      </c>
      <c r="F27" s="293">
        <v>11.276</v>
      </c>
      <c r="G27" s="293">
        <v>10.753</v>
      </c>
      <c r="H27" s="293">
        <v>3.7610000000000001</v>
      </c>
      <c r="I27" s="293">
        <v>5.9660000000000002</v>
      </c>
      <c r="J27" s="293">
        <v>3.5979999999999999</v>
      </c>
      <c r="K27" s="293">
        <v>5.3810000000000002</v>
      </c>
      <c r="L27" s="293">
        <v>3.61</v>
      </c>
      <c r="M27" s="293">
        <v>5.0419999999999998</v>
      </c>
      <c r="N27" s="293">
        <v>3.3420000000000001</v>
      </c>
      <c r="O27" s="293">
        <v>5.6150000000000002</v>
      </c>
      <c r="P27" s="293">
        <v>6.5229999999999997</v>
      </c>
      <c r="Q27" s="293">
        <v>5.62</v>
      </c>
      <c r="R27" s="293">
        <v>3.1720000000000002</v>
      </c>
      <c r="S27" s="293">
        <v>3.9860000000000002</v>
      </c>
      <c r="T27" s="293">
        <v>3.4910000000000001</v>
      </c>
      <c r="U27" s="293">
        <v>3.7869999999999999</v>
      </c>
      <c r="V27" s="293">
        <v>6.6390000000000002</v>
      </c>
      <c r="W27" s="293">
        <v>2.3170000000000002</v>
      </c>
      <c r="X27" s="293">
        <v>3.879</v>
      </c>
      <c r="Y27" s="293">
        <v>7.13</v>
      </c>
      <c r="Z27" s="293">
        <v>5.0910000000000002</v>
      </c>
      <c r="AA27" s="293">
        <v>4.9960000000000004</v>
      </c>
      <c r="AB27" s="293">
        <v>1.3560000000000001</v>
      </c>
      <c r="AC27" s="293">
        <v>3.6230000000000002</v>
      </c>
      <c r="AD27" s="293">
        <v>2.4689999999999999</v>
      </c>
      <c r="AE27" s="293">
        <v>2.883</v>
      </c>
      <c r="AF27" s="293">
        <v>0.68300000000000005</v>
      </c>
      <c r="AG27" s="293">
        <v>2.95</v>
      </c>
      <c r="AH27" s="293">
        <v>4.0570000000000004</v>
      </c>
      <c r="AI27" s="293">
        <v>2.411</v>
      </c>
      <c r="AJ27" s="293">
        <v>3.4660000000000002</v>
      </c>
      <c r="AK27" s="293">
        <v>7.3929999999999998</v>
      </c>
      <c r="AL27" s="293">
        <v>3.5619999999999998</v>
      </c>
      <c r="AM27" s="293">
        <v>2.4249999999999998</v>
      </c>
      <c r="AN27" s="293">
        <v>2.6520000000000001</v>
      </c>
      <c r="AO27" s="293">
        <v>0.80700000000000005</v>
      </c>
      <c r="AP27" s="293">
        <v>2.5129999999999999</v>
      </c>
      <c r="AQ27" s="293">
        <v>3.121</v>
      </c>
      <c r="AR27" s="293">
        <v>4.4080000000000004</v>
      </c>
      <c r="AS27" s="293">
        <v>1.0680000000000001</v>
      </c>
      <c r="AT27" s="293">
        <v>3.7879999999999998</v>
      </c>
      <c r="AU27" s="293">
        <v>4.859</v>
      </c>
      <c r="AV27" s="293">
        <v>3.5179999999999998</v>
      </c>
      <c r="AW27" s="293">
        <v>3.9609999999999999</v>
      </c>
      <c r="AX27" s="293">
        <v>4.3789999999999996</v>
      </c>
      <c r="AY27" s="293">
        <v>4.3869999999999996</v>
      </c>
      <c r="AZ27" s="293">
        <v>0.878</v>
      </c>
      <c r="BA27" s="293">
        <v>1.8839999999999999</v>
      </c>
      <c r="BB27" s="293">
        <v>2.3759999999999999</v>
      </c>
      <c r="BC27" s="293">
        <v>0.83699999999999997</v>
      </c>
      <c r="BD27" s="293">
        <v>1.3009999999999999</v>
      </c>
      <c r="BE27" s="293">
        <v>0.47899999999999998</v>
      </c>
      <c r="BF27" s="293">
        <v>2.8140000000000001</v>
      </c>
      <c r="BG27" s="293">
        <v>3.9940000000000002</v>
      </c>
      <c r="BH27" s="293">
        <v>2.2320000000000002</v>
      </c>
      <c r="BI27" s="293">
        <v>1.742</v>
      </c>
      <c r="BJ27" s="293">
        <v>4.2880000000000003</v>
      </c>
      <c r="BK27" s="293">
        <v>3.581</v>
      </c>
      <c r="BL27" s="293">
        <v>0.59599999999999997</v>
      </c>
      <c r="BM27" s="293">
        <v>3.5419999999999998</v>
      </c>
      <c r="BN27" s="293">
        <v>0.69</v>
      </c>
      <c r="BO27" s="293">
        <v>1.0169999999999999</v>
      </c>
      <c r="BP27" s="293">
        <v>4.0469999999999997</v>
      </c>
    </row>
    <row r="28" spans="1:68" s="255" customFormat="1" ht="12" customHeight="1" x14ac:dyDescent="0.25">
      <c r="A28" s="249"/>
      <c r="B28" s="262" t="s">
        <v>206</v>
      </c>
      <c r="C28" s="262" t="s">
        <v>210</v>
      </c>
      <c r="D28" s="262" t="s">
        <v>212</v>
      </c>
      <c r="E28" s="293">
        <v>5.4189999999999996</v>
      </c>
      <c r="F28" s="293">
        <v>4.0960000000000001</v>
      </c>
      <c r="G28" s="293">
        <v>9.3450000000000006</v>
      </c>
      <c r="H28" s="293">
        <v>6.1909999999999998</v>
      </c>
      <c r="I28" s="293">
        <v>4.4340000000000002</v>
      </c>
      <c r="J28" s="293">
        <v>7.3330000000000002</v>
      </c>
      <c r="K28" s="293">
        <v>6.0789999999999997</v>
      </c>
      <c r="L28" s="293">
        <v>5.5439999999999996</v>
      </c>
      <c r="M28" s="293">
        <v>7.5060000000000002</v>
      </c>
      <c r="N28" s="293">
        <v>4.5919999999999996</v>
      </c>
      <c r="O28" s="293">
        <v>9.0079999999999991</v>
      </c>
      <c r="P28" s="293">
        <v>3.9849999999999999</v>
      </c>
      <c r="Q28" s="293">
        <v>3.4940000000000002</v>
      </c>
      <c r="R28" s="293">
        <v>5.07</v>
      </c>
      <c r="S28" s="293">
        <v>5.6980000000000004</v>
      </c>
      <c r="T28" s="293">
        <v>8.4220000000000006</v>
      </c>
      <c r="U28" s="293">
        <v>5.7539999999999996</v>
      </c>
      <c r="V28" s="293">
        <v>6.0140000000000002</v>
      </c>
      <c r="W28" s="293">
        <v>5.0049999999999999</v>
      </c>
      <c r="X28" s="293">
        <v>4.78</v>
      </c>
      <c r="Y28" s="293">
        <v>7.71</v>
      </c>
      <c r="Z28" s="293">
        <v>9.9139999999999997</v>
      </c>
      <c r="AA28" s="293">
        <v>6.016</v>
      </c>
      <c r="AB28" s="293">
        <v>3.4119999999999999</v>
      </c>
      <c r="AC28" s="293">
        <v>6.048</v>
      </c>
      <c r="AD28" s="293">
        <v>6.2249999999999996</v>
      </c>
      <c r="AE28" s="293">
        <v>3.8639999999999999</v>
      </c>
      <c r="AF28" s="293">
        <v>10.417999999999999</v>
      </c>
      <c r="AG28" s="293">
        <v>11.69</v>
      </c>
      <c r="AH28" s="293">
        <v>5.3869999999999996</v>
      </c>
      <c r="AI28" s="293">
        <v>12.111000000000001</v>
      </c>
      <c r="AJ28" s="293">
        <v>2.6080000000000001</v>
      </c>
      <c r="AK28" s="293">
        <v>4.0919999999999996</v>
      </c>
      <c r="AL28" s="293">
        <v>5.6559999999999997</v>
      </c>
      <c r="AM28" s="293">
        <v>3.5960000000000001</v>
      </c>
      <c r="AN28" s="293">
        <v>5.3250000000000002</v>
      </c>
      <c r="AO28" s="293">
        <v>2.1989999999999998</v>
      </c>
      <c r="AP28" s="293">
        <v>9.6050000000000004</v>
      </c>
      <c r="AQ28" s="293">
        <v>3.3839999999999999</v>
      </c>
      <c r="AR28" s="293">
        <v>9.0050000000000008</v>
      </c>
      <c r="AS28" s="293">
        <v>2.3210000000000002</v>
      </c>
      <c r="AT28" s="293">
        <v>2.423</v>
      </c>
      <c r="AU28" s="293">
        <v>3.16</v>
      </c>
      <c r="AV28" s="293">
        <v>1.54</v>
      </c>
      <c r="AW28" s="293">
        <v>4.306</v>
      </c>
      <c r="AX28" s="293">
        <v>3.165</v>
      </c>
      <c r="AY28" s="293">
        <v>4.7300000000000004</v>
      </c>
      <c r="AZ28" s="293">
        <v>4.6849999999999996</v>
      </c>
      <c r="BA28" s="293">
        <v>2.125</v>
      </c>
      <c r="BB28" s="293">
        <v>2.2400000000000002</v>
      </c>
      <c r="BC28" s="293">
        <v>2.8370000000000002</v>
      </c>
      <c r="BD28" s="293">
        <v>2.4020000000000001</v>
      </c>
      <c r="BE28" s="293">
        <v>3.673</v>
      </c>
      <c r="BF28" s="293">
        <v>4.1050000000000004</v>
      </c>
      <c r="BG28" s="293">
        <v>5.68</v>
      </c>
      <c r="BH28" s="293">
        <v>0.76200000000000001</v>
      </c>
      <c r="BI28" s="293">
        <v>3.6469999999999998</v>
      </c>
      <c r="BJ28" s="293">
        <v>6.8620000000000001</v>
      </c>
      <c r="BK28" s="293">
        <v>2.3479999999999999</v>
      </c>
      <c r="BL28" s="293">
        <v>4.3819999999999997</v>
      </c>
      <c r="BM28" s="293">
        <v>3.4630000000000001</v>
      </c>
      <c r="BN28" s="293">
        <v>1.7010000000000001</v>
      </c>
      <c r="BO28" s="293">
        <v>4.2439999999999998</v>
      </c>
      <c r="BP28" s="293">
        <v>0</v>
      </c>
    </row>
    <row r="29" spans="1:68" s="255" customFormat="1" ht="12" customHeight="1" x14ac:dyDescent="0.25">
      <c r="A29" s="249"/>
      <c r="B29" s="262" t="s">
        <v>206</v>
      </c>
      <c r="C29" s="262" t="s">
        <v>210</v>
      </c>
      <c r="D29" s="262" t="s">
        <v>213</v>
      </c>
      <c r="E29" s="293">
        <v>1.238</v>
      </c>
      <c r="F29" s="293">
        <v>1.6220000000000001</v>
      </c>
      <c r="G29" s="293">
        <v>1.095</v>
      </c>
      <c r="H29" s="293">
        <v>1.86</v>
      </c>
      <c r="I29" s="293">
        <v>1.117</v>
      </c>
      <c r="J29" s="293">
        <v>1.1599999999999999</v>
      </c>
      <c r="K29" s="293">
        <v>2.0699999999999998</v>
      </c>
      <c r="L29" s="293">
        <v>1.8029999999999999</v>
      </c>
      <c r="M29" s="293">
        <v>1.462</v>
      </c>
      <c r="N29" s="293">
        <v>1.831</v>
      </c>
      <c r="O29" s="293">
        <v>1.103</v>
      </c>
      <c r="P29" s="293">
        <v>2.7040000000000002</v>
      </c>
      <c r="Q29" s="293">
        <v>2.9630000000000001</v>
      </c>
      <c r="R29" s="293">
        <v>1.1140000000000001</v>
      </c>
      <c r="S29" s="293">
        <v>1.454</v>
      </c>
      <c r="T29" s="293">
        <v>1.224</v>
      </c>
      <c r="U29" s="293">
        <v>1.276</v>
      </c>
      <c r="V29" s="293">
        <v>0.78800000000000003</v>
      </c>
      <c r="W29" s="293">
        <v>1.3080000000000001</v>
      </c>
      <c r="X29" s="293">
        <v>0.55200000000000005</v>
      </c>
      <c r="Y29" s="293">
        <v>1.026</v>
      </c>
      <c r="Z29" s="293">
        <v>0.46800000000000003</v>
      </c>
      <c r="AA29" s="293">
        <v>1.6779999999999999</v>
      </c>
      <c r="AB29" s="293">
        <v>3.073</v>
      </c>
      <c r="AC29" s="293">
        <v>1.248</v>
      </c>
      <c r="AD29" s="293">
        <v>1.0620000000000001</v>
      </c>
      <c r="AE29" s="293">
        <v>2.2799999999999998</v>
      </c>
      <c r="AF29" s="293">
        <v>1.7270000000000001</v>
      </c>
      <c r="AG29" s="293">
        <v>1.4610000000000001</v>
      </c>
      <c r="AH29" s="293">
        <v>0.74299999999999999</v>
      </c>
      <c r="AI29" s="293">
        <v>2.5880000000000001</v>
      </c>
      <c r="AJ29" s="293">
        <v>1.647</v>
      </c>
      <c r="AK29" s="293">
        <v>0.20200000000000001</v>
      </c>
      <c r="AL29" s="293">
        <v>6.3E-2</v>
      </c>
      <c r="AM29" s="293">
        <v>0.14899999999999999</v>
      </c>
      <c r="AN29" s="293">
        <v>0.2</v>
      </c>
      <c r="AO29" s="293">
        <v>1.1639999999999999</v>
      </c>
      <c r="AP29" s="293">
        <v>0.95099999999999996</v>
      </c>
      <c r="AQ29" s="293">
        <v>3.4079999999999999</v>
      </c>
      <c r="AR29" s="293">
        <v>1.736</v>
      </c>
      <c r="AS29" s="293">
        <v>1.6379999999999999</v>
      </c>
      <c r="AT29" s="293">
        <v>0.312</v>
      </c>
      <c r="AU29" s="293">
        <v>0.79200000000000004</v>
      </c>
      <c r="AV29" s="293">
        <v>0.86799999999999999</v>
      </c>
      <c r="AW29" s="293">
        <v>0.44400000000000001</v>
      </c>
      <c r="AX29" s="293">
        <v>0.56100000000000005</v>
      </c>
      <c r="AY29" s="293">
        <v>0.441</v>
      </c>
      <c r="AZ29" s="293">
        <v>0.57899999999999996</v>
      </c>
      <c r="BA29" s="293">
        <v>1.9350000000000001</v>
      </c>
      <c r="BB29" s="293">
        <v>1.829</v>
      </c>
      <c r="BC29" s="293">
        <v>3.484</v>
      </c>
      <c r="BD29" s="293">
        <v>2.3069999999999999</v>
      </c>
      <c r="BE29" s="293">
        <v>2.8370000000000002</v>
      </c>
      <c r="BF29" s="293">
        <v>1.681</v>
      </c>
      <c r="BG29" s="293">
        <v>1.6990000000000001</v>
      </c>
      <c r="BH29" s="293">
        <v>1.667</v>
      </c>
      <c r="BI29" s="293">
        <v>1.5920000000000001</v>
      </c>
      <c r="BJ29" s="293">
        <v>0.66700000000000004</v>
      </c>
      <c r="BK29" s="293">
        <v>0.36499999999999999</v>
      </c>
      <c r="BL29" s="293">
        <v>1.095</v>
      </c>
      <c r="BM29" s="293">
        <v>1.0209999999999999</v>
      </c>
      <c r="BN29" s="293">
        <v>1.6919999999999999</v>
      </c>
      <c r="BO29" s="293">
        <v>1.423</v>
      </c>
      <c r="BP29" s="293">
        <v>2.1219999999999999</v>
      </c>
    </row>
    <row r="30" spans="1:68" s="255" customFormat="1" ht="12" customHeight="1" x14ac:dyDescent="0.25">
      <c r="A30" s="249"/>
      <c r="B30" s="262" t="s">
        <v>206</v>
      </c>
      <c r="C30" s="262" t="s">
        <v>215</v>
      </c>
      <c r="D30" s="262" t="s">
        <v>220</v>
      </c>
      <c r="E30" s="293">
        <v>0.58399999999999996</v>
      </c>
      <c r="F30" s="293">
        <v>1.887</v>
      </c>
      <c r="G30" s="293">
        <v>1.321</v>
      </c>
      <c r="H30" s="293">
        <v>0.68</v>
      </c>
      <c r="I30" s="293">
        <v>0.65800000000000003</v>
      </c>
      <c r="J30" s="293">
        <v>0.97599999999999998</v>
      </c>
      <c r="K30" s="293">
        <v>1.157</v>
      </c>
      <c r="L30" s="293">
        <v>0.96</v>
      </c>
      <c r="M30" s="293">
        <v>0.81</v>
      </c>
      <c r="N30" s="293">
        <v>1.3720000000000001</v>
      </c>
      <c r="O30" s="293">
        <v>1.319</v>
      </c>
      <c r="P30" s="293">
        <v>0.78100000000000003</v>
      </c>
      <c r="Q30" s="293">
        <v>0.59699999999999998</v>
      </c>
      <c r="R30" s="293">
        <v>0.48199999999999998</v>
      </c>
      <c r="S30" s="293">
        <v>1.321</v>
      </c>
      <c r="T30" s="293">
        <v>0.46600000000000003</v>
      </c>
      <c r="U30" s="293">
        <v>0.94199999999999995</v>
      </c>
      <c r="V30" s="293">
        <v>1.6</v>
      </c>
      <c r="W30" s="293">
        <v>1.204</v>
      </c>
      <c r="X30" s="293">
        <v>1.704</v>
      </c>
      <c r="Y30" s="293">
        <v>1.07</v>
      </c>
      <c r="Z30" s="293">
        <v>1.65</v>
      </c>
      <c r="AA30" s="293">
        <v>0.67300000000000004</v>
      </c>
      <c r="AB30" s="293">
        <v>0.45900000000000002</v>
      </c>
      <c r="AC30" s="293">
        <v>1.2569999999999999</v>
      </c>
      <c r="AD30" s="293">
        <v>0.99399999999999999</v>
      </c>
      <c r="AE30" s="293">
        <v>0.78800000000000003</v>
      </c>
      <c r="AF30" s="293">
        <v>1.125</v>
      </c>
      <c r="AG30" s="293">
        <v>1.157</v>
      </c>
      <c r="AH30" s="293">
        <v>0.82099999999999995</v>
      </c>
      <c r="AI30" s="293">
        <v>0.48899999999999999</v>
      </c>
      <c r="AJ30" s="293">
        <v>0.63600000000000001</v>
      </c>
      <c r="AK30" s="293">
        <v>0.55800000000000005</v>
      </c>
      <c r="AL30" s="293">
        <v>0.74399999999999999</v>
      </c>
      <c r="AM30" s="293">
        <v>0.64600000000000002</v>
      </c>
      <c r="AN30" s="293">
        <v>0.24</v>
      </c>
      <c r="AO30" s="293">
        <v>0.45400000000000001</v>
      </c>
      <c r="AP30" s="293">
        <v>0.85</v>
      </c>
      <c r="AQ30" s="293">
        <v>1.038</v>
      </c>
      <c r="AR30" s="293">
        <v>1.3959999999999999</v>
      </c>
      <c r="AS30" s="293">
        <v>1.883</v>
      </c>
      <c r="AT30" s="293">
        <v>1.798</v>
      </c>
      <c r="AU30" s="293">
        <v>1.4670000000000001</v>
      </c>
      <c r="AV30" s="293">
        <v>1.417</v>
      </c>
      <c r="AW30" s="293">
        <v>1.5189999999999999</v>
      </c>
      <c r="AX30" s="293">
        <v>1.4490000000000001</v>
      </c>
      <c r="AY30" s="293">
        <v>1.3580000000000001</v>
      </c>
      <c r="AZ30" s="293">
        <v>1.4159999999999999</v>
      </c>
      <c r="BA30" s="293">
        <v>1.7030000000000001</v>
      </c>
      <c r="BB30" s="293">
        <v>2.1589999999999998</v>
      </c>
      <c r="BC30" s="293">
        <v>2.613</v>
      </c>
      <c r="BD30" s="293">
        <v>3.6040000000000001</v>
      </c>
      <c r="BE30" s="293">
        <v>3.7349999999999999</v>
      </c>
      <c r="BF30" s="293">
        <v>2.8439999999999999</v>
      </c>
      <c r="BG30" s="293">
        <v>2.5129999999999999</v>
      </c>
      <c r="BH30" s="293">
        <v>4.1970000000000001</v>
      </c>
      <c r="BI30" s="293">
        <v>3.6589999999999998</v>
      </c>
      <c r="BJ30" s="293">
        <v>3.5339999999999998</v>
      </c>
      <c r="BK30" s="293">
        <v>4.9059999999999997</v>
      </c>
      <c r="BL30" s="293">
        <v>4.4770000000000003</v>
      </c>
      <c r="BM30" s="293">
        <v>2.798</v>
      </c>
      <c r="BN30" s="293">
        <v>2.9180000000000001</v>
      </c>
      <c r="BO30" s="293">
        <v>3.6989999999999998</v>
      </c>
      <c r="BP30" s="293">
        <v>0</v>
      </c>
    </row>
    <row r="31" spans="1:68" s="255" customFormat="1" ht="12" customHeight="1" x14ac:dyDescent="0.25">
      <c r="A31" s="249"/>
      <c r="B31" s="262" t="s">
        <v>221</v>
      </c>
      <c r="C31" s="262" t="s">
        <v>222</v>
      </c>
      <c r="D31" s="262" t="s">
        <v>223</v>
      </c>
      <c r="E31" s="293">
        <v>6.3250000000000002</v>
      </c>
      <c r="F31" s="293">
        <v>7.0720000000000001</v>
      </c>
      <c r="G31" s="293">
        <v>16</v>
      </c>
      <c r="H31" s="293">
        <v>4.335</v>
      </c>
      <c r="I31" s="293">
        <v>4.8410000000000002</v>
      </c>
      <c r="J31" s="293">
        <v>5.0910000000000002</v>
      </c>
      <c r="K31" s="293">
        <v>4.9809999999999999</v>
      </c>
      <c r="L31" s="293">
        <v>3.7839999999999998</v>
      </c>
      <c r="M31" s="293">
        <v>4.5759999999999996</v>
      </c>
      <c r="N31" s="293">
        <v>2.726</v>
      </c>
      <c r="O31" s="293">
        <v>9.3160000000000007</v>
      </c>
      <c r="P31" s="293">
        <v>17.611999999999998</v>
      </c>
      <c r="Q31" s="293">
        <v>5.1550000000000002</v>
      </c>
      <c r="R31" s="293">
        <v>2.4900000000000002</v>
      </c>
      <c r="S31" s="293">
        <v>5.4619999999999997</v>
      </c>
      <c r="T31" s="293">
        <v>3.0649999999999999</v>
      </c>
      <c r="U31" s="293">
        <v>17.507000000000001</v>
      </c>
      <c r="V31" s="293">
        <v>3.12</v>
      </c>
      <c r="W31" s="293">
        <v>4.0359999999999996</v>
      </c>
      <c r="X31" s="293">
        <v>5.16</v>
      </c>
      <c r="Y31" s="293">
        <v>4.1539999999999999</v>
      </c>
      <c r="Z31" s="293">
        <v>5.19</v>
      </c>
      <c r="AA31" s="293">
        <v>2.742</v>
      </c>
      <c r="AB31" s="293">
        <v>5.7190000000000003</v>
      </c>
      <c r="AC31" s="293">
        <v>11.901999999999999</v>
      </c>
      <c r="AD31" s="293">
        <v>3.181</v>
      </c>
      <c r="AE31" s="293">
        <v>7.5110000000000001</v>
      </c>
      <c r="AF31" s="293">
        <v>2.4009999999999998</v>
      </c>
      <c r="AG31" s="293">
        <v>4.5419999999999998</v>
      </c>
      <c r="AH31" s="293">
        <v>4.1440000000000001</v>
      </c>
      <c r="AI31" s="293">
        <v>4.9649999999999999</v>
      </c>
      <c r="AJ31" s="293">
        <v>14.494999999999999</v>
      </c>
      <c r="AK31" s="293">
        <v>5.835</v>
      </c>
      <c r="AL31" s="293">
        <v>7.3129999999999997</v>
      </c>
      <c r="AM31" s="293">
        <v>9.65</v>
      </c>
      <c r="AN31" s="293">
        <v>12.327999999999999</v>
      </c>
      <c r="AO31" s="293">
        <v>4.7350000000000003</v>
      </c>
      <c r="AP31" s="293">
        <v>6.694</v>
      </c>
      <c r="AQ31" s="293">
        <v>8.2390000000000008</v>
      </c>
      <c r="AR31" s="293">
        <v>3.359</v>
      </c>
      <c r="AS31" s="293">
        <v>3.0750000000000002</v>
      </c>
      <c r="AT31" s="293">
        <v>6.0970000000000004</v>
      </c>
      <c r="AU31" s="293">
        <v>5.3209999999999997</v>
      </c>
      <c r="AV31" s="293">
        <v>6.0259999999999998</v>
      </c>
      <c r="AW31" s="293">
        <v>5.5720000000000001</v>
      </c>
      <c r="AX31" s="293">
        <v>5.7649999999999997</v>
      </c>
      <c r="AY31" s="293">
        <v>7.5019999999999998</v>
      </c>
      <c r="AZ31" s="293">
        <v>148.19800000000001</v>
      </c>
      <c r="BA31" s="293">
        <v>10.167999999999999</v>
      </c>
      <c r="BB31" s="293">
        <v>5.7649999999999997</v>
      </c>
      <c r="BC31" s="293">
        <v>9.0790000000000006</v>
      </c>
      <c r="BD31" s="293">
        <v>3.7559999999999998</v>
      </c>
      <c r="BE31" s="293">
        <v>6.117</v>
      </c>
      <c r="BF31" s="293">
        <v>3.77</v>
      </c>
      <c r="BG31" s="293">
        <v>17.155999999999999</v>
      </c>
      <c r="BH31" s="293">
        <v>6.4039999999999999</v>
      </c>
      <c r="BI31" s="293">
        <v>6.7380000000000004</v>
      </c>
      <c r="BJ31" s="293">
        <v>7.49</v>
      </c>
      <c r="BK31" s="293">
        <v>6.048</v>
      </c>
      <c r="BL31" s="293">
        <v>9.41</v>
      </c>
      <c r="BM31" s="293">
        <v>14.659000000000001</v>
      </c>
      <c r="BN31" s="293">
        <v>4.819</v>
      </c>
      <c r="BO31" s="293">
        <v>7.2370000000000001</v>
      </c>
      <c r="BP31" s="293">
        <v>0</v>
      </c>
    </row>
    <row r="32" spans="1:68" s="255" customFormat="1" ht="12" customHeight="1" x14ac:dyDescent="0.25">
      <c r="A32" s="249"/>
      <c r="B32" s="262" t="s">
        <v>224</v>
      </c>
      <c r="C32" s="262" t="s">
        <v>225</v>
      </c>
      <c r="D32" s="262" t="s">
        <v>114</v>
      </c>
      <c r="E32" s="293">
        <v>0.32800000000000001</v>
      </c>
      <c r="F32" s="293">
        <v>0.67300000000000004</v>
      </c>
      <c r="G32" s="293">
        <v>0.86</v>
      </c>
      <c r="H32" s="293">
        <v>1.76</v>
      </c>
      <c r="I32" s="293">
        <v>1.48</v>
      </c>
      <c r="J32" s="293">
        <v>0.22800000000000001</v>
      </c>
      <c r="K32" s="293">
        <v>0.22700000000000001</v>
      </c>
      <c r="L32" s="293">
        <v>0.40200000000000002</v>
      </c>
      <c r="M32" s="293">
        <v>0.11899999999999999</v>
      </c>
      <c r="N32" s="293">
        <v>2.0640000000000001</v>
      </c>
      <c r="O32" s="293">
        <v>3.617</v>
      </c>
      <c r="P32" s="293">
        <v>2.3479999999999999</v>
      </c>
      <c r="Q32" s="293">
        <v>0.48199999999999998</v>
      </c>
      <c r="R32" s="293">
        <v>0.32400000000000001</v>
      </c>
      <c r="S32" s="293">
        <v>0.63300000000000001</v>
      </c>
      <c r="T32" s="293">
        <v>0.53400000000000003</v>
      </c>
      <c r="U32" s="293">
        <v>2.2309999999999999</v>
      </c>
      <c r="V32" s="293">
        <v>1.137</v>
      </c>
      <c r="W32" s="293">
        <v>0.39100000000000001</v>
      </c>
      <c r="X32" s="293">
        <v>6.9000000000000006E-2</v>
      </c>
      <c r="Y32" s="293">
        <v>0.78100000000000003</v>
      </c>
      <c r="Z32" s="293">
        <v>1.41</v>
      </c>
      <c r="AA32" s="293">
        <v>2.7</v>
      </c>
      <c r="AB32" s="293">
        <v>0.77900000000000003</v>
      </c>
      <c r="AC32" s="293">
        <v>2.38</v>
      </c>
      <c r="AD32" s="293">
        <v>0.63</v>
      </c>
      <c r="AE32" s="293">
        <v>0.98399999999999999</v>
      </c>
      <c r="AF32" s="293">
        <v>1.022</v>
      </c>
      <c r="AG32" s="293">
        <v>1.452</v>
      </c>
      <c r="AH32" s="293">
        <v>1.5209999999999999</v>
      </c>
      <c r="AI32" s="293">
        <v>0.224</v>
      </c>
      <c r="AJ32" s="293">
        <v>0.23799999999999999</v>
      </c>
      <c r="AK32" s="293">
        <v>0.439</v>
      </c>
      <c r="AL32" s="293">
        <v>10.037000000000001</v>
      </c>
      <c r="AM32" s="293">
        <v>1.1819999999999999</v>
      </c>
      <c r="AN32" s="293">
        <v>0.72599999999999998</v>
      </c>
      <c r="AO32" s="293">
        <v>1.3460000000000001</v>
      </c>
      <c r="AP32" s="293">
        <v>0.44400000000000001</v>
      </c>
      <c r="AQ32" s="293">
        <v>0.38</v>
      </c>
      <c r="AR32" s="293">
        <v>0.4</v>
      </c>
      <c r="AS32" s="293">
        <v>0.61699999999999999</v>
      </c>
      <c r="AT32" s="293">
        <v>8.2000000000000003E-2</v>
      </c>
      <c r="AU32" s="293">
        <v>0.20399999999999999</v>
      </c>
      <c r="AV32" s="293">
        <v>0.26200000000000001</v>
      </c>
      <c r="AW32" s="293">
        <v>1.0640000000000001</v>
      </c>
      <c r="AX32" s="293">
        <v>8.4659999999999993</v>
      </c>
      <c r="AY32" s="293">
        <v>3.056</v>
      </c>
      <c r="AZ32" s="293">
        <v>0.67100000000000004</v>
      </c>
      <c r="BA32" s="293">
        <v>0.44500000000000001</v>
      </c>
      <c r="BB32" s="293">
        <v>0.47599999999999998</v>
      </c>
      <c r="BC32" s="293">
        <v>1.0209999999999999</v>
      </c>
      <c r="BD32" s="293">
        <v>0.72299999999999998</v>
      </c>
      <c r="BE32" s="293">
        <v>0.377</v>
      </c>
      <c r="BF32" s="293">
        <v>0.501</v>
      </c>
      <c r="BG32" s="293">
        <v>0.17899999999999999</v>
      </c>
      <c r="BH32" s="293">
        <v>0.20899999999999999</v>
      </c>
      <c r="BI32" s="293">
        <v>0.72</v>
      </c>
      <c r="BJ32" s="293">
        <v>1.458</v>
      </c>
      <c r="BK32" s="293">
        <v>0.42799999999999999</v>
      </c>
      <c r="BL32" s="293">
        <v>1.7849999999999999</v>
      </c>
      <c r="BM32" s="293">
        <v>1.256</v>
      </c>
      <c r="BN32" s="293">
        <v>0.219</v>
      </c>
      <c r="BO32" s="293">
        <v>0.45300000000000001</v>
      </c>
      <c r="BP32" s="293">
        <v>0</v>
      </c>
    </row>
    <row r="33" spans="1:68" s="255" customFormat="1" ht="12" customHeight="1" x14ac:dyDescent="0.25">
      <c r="A33" s="249"/>
      <c r="B33" s="262" t="s">
        <v>224</v>
      </c>
      <c r="C33" s="262" t="s">
        <v>225</v>
      </c>
      <c r="D33" s="262" t="s">
        <v>226</v>
      </c>
      <c r="E33" s="293">
        <v>2.5950000000000002</v>
      </c>
      <c r="F33" s="293">
        <v>9.1850000000000005</v>
      </c>
      <c r="G33" s="293">
        <v>4.9509999999999996</v>
      </c>
      <c r="H33" s="293">
        <v>6.2450000000000001</v>
      </c>
      <c r="I33" s="293">
        <v>12.615</v>
      </c>
      <c r="J33" s="293">
        <v>3.36</v>
      </c>
      <c r="K33" s="293">
        <v>2.8380000000000001</v>
      </c>
      <c r="L33" s="293">
        <v>3.7749999999999999</v>
      </c>
      <c r="M33" s="293">
        <v>2.8980000000000001</v>
      </c>
      <c r="N33" s="293">
        <v>9.0340000000000007</v>
      </c>
      <c r="O33" s="293">
        <v>27.15</v>
      </c>
      <c r="P33" s="293">
        <v>2.7989999999999999</v>
      </c>
      <c r="Q33" s="293">
        <v>22.507000000000001</v>
      </c>
      <c r="R33" s="293">
        <v>3.2839999999999998</v>
      </c>
      <c r="S33" s="293">
        <v>3.6339999999999999</v>
      </c>
      <c r="T33" s="293">
        <v>3.4239999999999999</v>
      </c>
      <c r="U33" s="293">
        <v>3.677</v>
      </c>
      <c r="V33" s="293">
        <v>12.125999999999999</v>
      </c>
      <c r="W33" s="293">
        <v>2.3439999999999999</v>
      </c>
      <c r="X33" s="293">
        <v>38.704999999999998</v>
      </c>
      <c r="Y33" s="293">
        <v>7.7690000000000001</v>
      </c>
      <c r="Z33" s="293">
        <v>2.68</v>
      </c>
      <c r="AA33" s="293">
        <v>28.027999999999999</v>
      </c>
      <c r="AB33" s="293">
        <v>2.0590000000000002</v>
      </c>
      <c r="AC33" s="293">
        <v>13.617000000000001</v>
      </c>
      <c r="AD33" s="293">
        <v>7.7380000000000004</v>
      </c>
      <c r="AE33" s="293">
        <v>10.217000000000001</v>
      </c>
      <c r="AF33" s="293">
        <v>26.363</v>
      </c>
      <c r="AG33" s="293">
        <v>14.686</v>
      </c>
      <c r="AH33" s="293">
        <v>3.7610000000000001</v>
      </c>
      <c r="AI33" s="293">
        <v>3.2330000000000001</v>
      </c>
      <c r="AJ33" s="293">
        <v>2.4550000000000001</v>
      </c>
      <c r="AK33" s="293">
        <v>12.971</v>
      </c>
      <c r="AL33" s="293">
        <v>3.714</v>
      </c>
      <c r="AM33" s="293">
        <v>2.375</v>
      </c>
      <c r="AN33" s="293">
        <v>21.966999999999999</v>
      </c>
      <c r="AO33" s="293">
        <v>3.363</v>
      </c>
      <c r="AP33" s="293">
        <v>13.15</v>
      </c>
      <c r="AQ33" s="293">
        <v>8.8559999999999999</v>
      </c>
      <c r="AR33" s="293">
        <v>13.398</v>
      </c>
      <c r="AS33" s="293">
        <v>20.593</v>
      </c>
      <c r="AT33" s="293">
        <v>2.3759999999999999</v>
      </c>
      <c r="AU33" s="293">
        <v>3.0569999999999999</v>
      </c>
      <c r="AV33" s="293">
        <v>3.2320000000000002</v>
      </c>
      <c r="AW33" s="293">
        <v>2.8980000000000001</v>
      </c>
      <c r="AX33" s="293">
        <v>3.7480000000000002</v>
      </c>
      <c r="AY33" s="293">
        <v>1.5549999999999999</v>
      </c>
      <c r="AZ33" s="293">
        <v>1.825</v>
      </c>
      <c r="BA33" s="293">
        <v>10.394</v>
      </c>
      <c r="BB33" s="293">
        <v>2.8610000000000002</v>
      </c>
      <c r="BC33" s="293">
        <v>17.815000000000001</v>
      </c>
      <c r="BD33" s="293">
        <v>15.266</v>
      </c>
      <c r="BE33" s="293">
        <v>17.123999999999999</v>
      </c>
      <c r="BF33" s="293">
        <v>11.03</v>
      </c>
      <c r="BG33" s="293">
        <v>2.3929999999999998</v>
      </c>
      <c r="BH33" s="293">
        <v>2.1739999999999999</v>
      </c>
      <c r="BI33" s="293">
        <v>7.5860000000000003</v>
      </c>
      <c r="BJ33" s="293">
        <v>5.5510000000000002</v>
      </c>
      <c r="BK33" s="293">
        <v>22.675999999999998</v>
      </c>
      <c r="BL33" s="293">
        <v>7.077</v>
      </c>
      <c r="BM33" s="293">
        <v>2.2930000000000001</v>
      </c>
      <c r="BN33" s="293">
        <v>2.2290000000000001</v>
      </c>
      <c r="BO33" s="293">
        <v>18.765999999999998</v>
      </c>
      <c r="BP33" s="293">
        <v>0</v>
      </c>
    </row>
    <row r="34" spans="1:68" s="255" customFormat="1" ht="12" customHeight="1" x14ac:dyDescent="0.25">
      <c r="A34" s="249"/>
      <c r="B34" s="262" t="s">
        <v>224</v>
      </c>
      <c r="C34" s="262" t="s">
        <v>227</v>
      </c>
      <c r="D34" s="262" t="s">
        <v>228</v>
      </c>
      <c r="E34" s="293">
        <v>0</v>
      </c>
      <c r="F34" s="293">
        <v>0</v>
      </c>
      <c r="G34" s="293">
        <v>0</v>
      </c>
      <c r="H34" s="293">
        <v>7.444</v>
      </c>
      <c r="I34" s="293">
        <v>0</v>
      </c>
      <c r="J34" s="293">
        <v>0</v>
      </c>
      <c r="K34" s="293">
        <v>3.2389999999999999</v>
      </c>
      <c r="L34" s="293">
        <v>0</v>
      </c>
      <c r="M34" s="293">
        <v>0</v>
      </c>
      <c r="N34" s="293">
        <v>0</v>
      </c>
      <c r="O34" s="293">
        <v>0</v>
      </c>
      <c r="P34" s="293">
        <v>0</v>
      </c>
      <c r="Q34" s="293">
        <v>5.8049999999999997</v>
      </c>
      <c r="R34" s="293">
        <v>3.7210000000000001</v>
      </c>
      <c r="S34" s="293">
        <v>19.094999999999999</v>
      </c>
      <c r="T34" s="293">
        <v>9.0830000000000002</v>
      </c>
      <c r="U34" s="293">
        <v>0.91900000000000004</v>
      </c>
      <c r="V34" s="293">
        <v>7.98</v>
      </c>
      <c r="W34" s="293">
        <v>4.0880000000000001</v>
      </c>
      <c r="X34" s="293">
        <v>6.88</v>
      </c>
      <c r="Y34" s="293">
        <v>2.847</v>
      </c>
      <c r="Z34" s="293">
        <v>2.5249999999999999</v>
      </c>
      <c r="AA34" s="293">
        <v>11.635999999999999</v>
      </c>
      <c r="AB34" s="293">
        <v>1.446</v>
      </c>
      <c r="AC34" s="293">
        <v>2.4089999999999998</v>
      </c>
      <c r="AD34" s="293">
        <v>8.4689999999999994</v>
      </c>
      <c r="AE34" s="293">
        <v>5.7409999999999997</v>
      </c>
      <c r="AF34" s="293">
        <v>13.814</v>
      </c>
      <c r="AG34" s="293">
        <v>7.9219999999999997</v>
      </c>
      <c r="AH34" s="293">
        <v>4.3170000000000002</v>
      </c>
      <c r="AI34" s="293">
        <v>4.3620000000000001</v>
      </c>
      <c r="AJ34" s="293">
        <v>15.039</v>
      </c>
      <c r="AK34" s="293">
        <v>8.9990000000000006</v>
      </c>
      <c r="AL34" s="293">
        <v>1.1319999999999999</v>
      </c>
      <c r="AM34" s="293">
        <v>1.651</v>
      </c>
      <c r="AN34" s="293">
        <v>0.80200000000000005</v>
      </c>
      <c r="AO34" s="293">
        <v>3.4420000000000002</v>
      </c>
      <c r="AP34" s="293">
        <v>3.3210000000000002</v>
      </c>
      <c r="AQ34" s="293">
        <v>2.234</v>
      </c>
      <c r="AR34" s="293">
        <v>5.6390000000000002</v>
      </c>
      <c r="AS34" s="293">
        <v>7.8209999999999997</v>
      </c>
      <c r="AT34" s="293">
        <v>3.5840000000000001</v>
      </c>
      <c r="AU34" s="293">
        <v>8.0139999999999993</v>
      </c>
      <c r="AV34" s="293">
        <v>7.6020000000000003</v>
      </c>
      <c r="AW34" s="293">
        <v>12.215</v>
      </c>
      <c r="AX34" s="293">
        <v>15.343</v>
      </c>
      <c r="AY34" s="293">
        <v>1.88</v>
      </c>
      <c r="AZ34" s="293">
        <v>4.6349999999999998</v>
      </c>
      <c r="BA34" s="293">
        <v>11.734</v>
      </c>
      <c r="BB34" s="293">
        <v>2.7360000000000002</v>
      </c>
      <c r="BC34" s="293">
        <v>6.6859999999999999</v>
      </c>
      <c r="BD34" s="293">
        <v>12.042999999999999</v>
      </c>
      <c r="BE34" s="293">
        <v>10.077</v>
      </c>
      <c r="BF34" s="293">
        <v>2.972</v>
      </c>
      <c r="BG34" s="293">
        <v>5.9820000000000002</v>
      </c>
      <c r="BH34" s="293">
        <v>3.4239999999999999</v>
      </c>
      <c r="BI34" s="293">
        <v>15.756</v>
      </c>
      <c r="BJ34" s="293">
        <v>1.21</v>
      </c>
      <c r="BK34" s="293">
        <v>1.1599999999999999</v>
      </c>
      <c r="BL34" s="293">
        <v>6.5</v>
      </c>
      <c r="BM34" s="293">
        <v>3.18</v>
      </c>
      <c r="BN34" s="293">
        <v>3.4940000000000002</v>
      </c>
      <c r="BO34" s="293">
        <v>0</v>
      </c>
      <c r="BP34" s="293">
        <v>0</v>
      </c>
    </row>
    <row r="35" spans="1:68" s="255" customFormat="1" ht="12" customHeight="1" x14ac:dyDescent="0.25">
      <c r="A35" s="249"/>
      <c r="B35" s="262" t="s">
        <v>224</v>
      </c>
      <c r="C35" s="262" t="s">
        <v>229</v>
      </c>
      <c r="D35" s="262" t="s">
        <v>116</v>
      </c>
      <c r="E35" s="293">
        <v>11.696999999999999</v>
      </c>
      <c r="F35" s="293">
        <v>2.9809999999999999</v>
      </c>
      <c r="G35" s="293">
        <v>6.0970000000000004</v>
      </c>
      <c r="H35" s="293">
        <v>1.6439999999999999</v>
      </c>
      <c r="I35" s="293">
        <v>1.6419999999999999</v>
      </c>
      <c r="J35" s="293">
        <v>1.633</v>
      </c>
      <c r="K35" s="293">
        <v>10.862</v>
      </c>
      <c r="L35" s="293">
        <v>2.2759999999999998</v>
      </c>
      <c r="M35" s="293">
        <v>1.79</v>
      </c>
      <c r="N35" s="293">
        <v>5.202</v>
      </c>
      <c r="O35" s="293">
        <v>2.0920000000000001</v>
      </c>
      <c r="P35" s="293">
        <v>1.38</v>
      </c>
      <c r="Q35" s="293">
        <v>3.246</v>
      </c>
      <c r="R35" s="293">
        <v>6.6619999999999999</v>
      </c>
      <c r="S35" s="293">
        <v>2.2170000000000001</v>
      </c>
      <c r="T35" s="293">
        <v>11.622999999999999</v>
      </c>
      <c r="U35" s="293">
        <v>4.085</v>
      </c>
      <c r="V35" s="293">
        <v>2.403</v>
      </c>
      <c r="W35" s="293">
        <v>7.9139999999999997</v>
      </c>
      <c r="X35" s="293">
        <v>3.496</v>
      </c>
      <c r="Y35" s="293">
        <v>3.6080000000000001</v>
      </c>
      <c r="Z35" s="293">
        <v>2.69</v>
      </c>
      <c r="AA35" s="293">
        <v>2.21</v>
      </c>
      <c r="AB35" s="293">
        <v>7.3040000000000003</v>
      </c>
      <c r="AC35" s="293">
        <v>1.8089999999999999</v>
      </c>
      <c r="AD35" s="293">
        <v>7.8659999999999997</v>
      </c>
      <c r="AE35" s="293">
        <v>9.5169999999999995</v>
      </c>
      <c r="AF35" s="293">
        <v>3.173</v>
      </c>
      <c r="AG35" s="293">
        <v>8.125</v>
      </c>
      <c r="AH35" s="293">
        <v>4.1870000000000003</v>
      </c>
      <c r="AI35" s="293">
        <v>15.971</v>
      </c>
      <c r="AJ35" s="293">
        <v>1.5389999999999999</v>
      </c>
      <c r="AK35" s="293">
        <v>0.68600000000000005</v>
      </c>
      <c r="AL35" s="293">
        <v>1.0860000000000001</v>
      </c>
      <c r="AM35" s="293">
        <v>0.41199999999999998</v>
      </c>
      <c r="AN35" s="293">
        <v>0.93799999999999994</v>
      </c>
      <c r="AO35" s="293">
        <v>0.38</v>
      </c>
      <c r="AP35" s="293">
        <v>0.55600000000000005</v>
      </c>
      <c r="AQ35" s="293">
        <v>15.824</v>
      </c>
      <c r="AR35" s="293">
        <v>0.36899999999999999</v>
      </c>
      <c r="AS35" s="293">
        <v>6.9710000000000001</v>
      </c>
      <c r="AT35" s="293">
        <v>0.6</v>
      </c>
      <c r="AU35" s="293">
        <v>1.1839999999999999</v>
      </c>
      <c r="AV35" s="293">
        <v>1.4790000000000001</v>
      </c>
      <c r="AW35" s="293">
        <v>1.038</v>
      </c>
      <c r="AX35" s="293">
        <v>1.234</v>
      </c>
      <c r="AY35" s="293">
        <v>5.81</v>
      </c>
      <c r="AZ35" s="293">
        <v>3.7610000000000001</v>
      </c>
      <c r="BA35" s="293">
        <v>4.0869999999999997</v>
      </c>
      <c r="BB35" s="293">
        <v>11.523</v>
      </c>
      <c r="BC35" s="293">
        <v>20.658000000000001</v>
      </c>
      <c r="BD35" s="293">
        <v>1.407</v>
      </c>
      <c r="BE35" s="293">
        <v>0.52300000000000002</v>
      </c>
      <c r="BF35" s="293">
        <v>0.95499999999999996</v>
      </c>
      <c r="BG35" s="293">
        <v>1.6919999999999999</v>
      </c>
      <c r="BH35" s="293">
        <v>3.266</v>
      </c>
      <c r="BI35" s="293">
        <v>0.81599999999999995</v>
      </c>
      <c r="BJ35" s="293">
        <v>3.53</v>
      </c>
      <c r="BK35" s="293">
        <v>3.3109999999999999</v>
      </c>
      <c r="BL35" s="293">
        <v>2.73</v>
      </c>
      <c r="BM35" s="293">
        <v>9.4410000000000007</v>
      </c>
      <c r="BN35" s="293">
        <v>4.63</v>
      </c>
      <c r="BO35" s="293">
        <v>15.996</v>
      </c>
      <c r="BP35" s="293">
        <v>3.0939999999999999</v>
      </c>
    </row>
    <row r="36" spans="1:68" s="255" customFormat="1" ht="12" customHeight="1" x14ac:dyDescent="0.25">
      <c r="A36" s="249"/>
      <c r="B36" s="262" t="s">
        <v>224</v>
      </c>
      <c r="C36" s="262" t="s">
        <v>229</v>
      </c>
      <c r="D36" s="262" t="s">
        <v>247</v>
      </c>
      <c r="E36" s="293">
        <v>2.5190000000000001</v>
      </c>
      <c r="F36" s="293">
        <v>2.5179999999999998</v>
      </c>
      <c r="G36" s="293">
        <v>0.28100000000000003</v>
      </c>
      <c r="H36" s="293">
        <v>2.081</v>
      </c>
      <c r="I36" s="293">
        <v>3.4929999999999999</v>
      </c>
      <c r="J36" s="293">
        <v>5.0609999999999999</v>
      </c>
      <c r="K36" s="293">
        <v>7.2720000000000002</v>
      </c>
      <c r="L36" s="293">
        <v>2.359</v>
      </c>
      <c r="M36" s="293">
        <v>4.9989999999999997</v>
      </c>
      <c r="N36" s="293">
        <v>1.0549999999999999</v>
      </c>
      <c r="O36" s="293">
        <v>3.2130000000000001</v>
      </c>
      <c r="P36" s="293">
        <v>5.4509999999999996</v>
      </c>
      <c r="Q36" s="293">
        <v>2.6930000000000001</v>
      </c>
      <c r="R36" s="293">
        <v>3.3170000000000002</v>
      </c>
      <c r="S36" s="293">
        <v>2.6059999999999999</v>
      </c>
      <c r="T36" s="293">
        <v>1.4730000000000001</v>
      </c>
      <c r="U36" s="293">
        <v>0.53500000000000003</v>
      </c>
      <c r="V36" s="293">
        <v>0.752</v>
      </c>
      <c r="W36" s="293">
        <v>1.2949999999999999</v>
      </c>
      <c r="X36" s="293">
        <v>1.62</v>
      </c>
      <c r="Y36" s="293">
        <v>10.567</v>
      </c>
      <c r="Z36" s="293">
        <v>3.1749999999999998</v>
      </c>
      <c r="AA36" s="293">
        <v>2.4870000000000001</v>
      </c>
      <c r="AB36" s="293">
        <v>0.98099999999999998</v>
      </c>
      <c r="AC36" s="293">
        <v>1.042</v>
      </c>
      <c r="AD36" s="293">
        <v>1.1120000000000001</v>
      </c>
      <c r="AE36" s="293">
        <v>2.2450000000000001</v>
      </c>
      <c r="AF36" s="293">
        <v>0.92400000000000004</v>
      </c>
      <c r="AG36" s="293">
        <v>1.159</v>
      </c>
      <c r="AH36" s="293">
        <v>1.286</v>
      </c>
      <c r="AI36" s="293">
        <v>1.72</v>
      </c>
      <c r="AJ36" s="293">
        <v>1.512</v>
      </c>
      <c r="AK36" s="293">
        <v>1.335</v>
      </c>
      <c r="AL36" s="293">
        <v>4.593</v>
      </c>
      <c r="AM36" s="293">
        <v>1.702</v>
      </c>
      <c r="AN36" s="293">
        <v>2.423</v>
      </c>
      <c r="AO36" s="293">
        <v>1.403</v>
      </c>
      <c r="AP36" s="293">
        <v>0.78800000000000003</v>
      </c>
      <c r="AQ36" s="293">
        <v>1.089</v>
      </c>
      <c r="AR36" s="293">
        <v>1.085</v>
      </c>
      <c r="AS36" s="293">
        <v>0.64600000000000002</v>
      </c>
      <c r="AT36" s="293">
        <v>3.1E-2</v>
      </c>
      <c r="AU36" s="293">
        <v>1.393</v>
      </c>
      <c r="AV36" s="293">
        <v>1.5960000000000001</v>
      </c>
      <c r="AW36" s="293">
        <v>2.335</v>
      </c>
      <c r="AX36" s="293">
        <v>3.1549999999999998</v>
      </c>
      <c r="AY36" s="293">
        <v>0.88</v>
      </c>
      <c r="AZ36" s="293">
        <v>1.603</v>
      </c>
      <c r="BA36" s="293">
        <v>1.345</v>
      </c>
      <c r="BB36" s="293">
        <v>0.14199999999999999</v>
      </c>
      <c r="BC36" s="293">
        <v>1.1719999999999999</v>
      </c>
      <c r="BD36" s="293">
        <v>0.95599999999999996</v>
      </c>
      <c r="BE36" s="293">
        <v>1.43</v>
      </c>
      <c r="BF36" s="293">
        <v>1.502</v>
      </c>
      <c r="BG36" s="293">
        <v>1.85</v>
      </c>
      <c r="BH36" s="293">
        <v>2.0750000000000002</v>
      </c>
      <c r="BI36" s="293">
        <v>3.1840000000000002</v>
      </c>
      <c r="BJ36" s="293">
        <v>2.5409999999999999</v>
      </c>
      <c r="BK36" s="293">
        <v>1.5</v>
      </c>
      <c r="BL36" s="293">
        <v>0.51400000000000001</v>
      </c>
      <c r="BM36" s="293">
        <v>0</v>
      </c>
      <c r="BN36" s="293">
        <v>1.155</v>
      </c>
      <c r="BO36" s="293">
        <v>0.58499999999999996</v>
      </c>
      <c r="BP36" s="293">
        <v>0</v>
      </c>
    </row>
    <row r="37" spans="1:68" s="255" customFormat="1" ht="12" customHeight="1" x14ac:dyDescent="0.25">
      <c r="A37" s="249"/>
      <c r="B37" s="262" t="s">
        <v>224</v>
      </c>
      <c r="C37" s="262" t="s">
        <v>229</v>
      </c>
      <c r="D37" s="262" t="s">
        <v>230</v>
      </c>
      <c r="E37" s="293">
        <v>1.6160000000000001</v>
      </c>
      <c r="F37" s="293">
        <v>1.8260000000000001</v>
      </c>
      <c r="G37" s="293">
        <v>2.5470000000000002</v>
      </c>
      <c r="H37" s="293">
        <v>4.21</v>
      </c>
      <c r="I37" s="293">
        <v>5.1829999999999998</v>
      </c>
      <c r="J37" s="293">
        <v>1.702</v>
      </c>
      <c r="K37" s="293">
        <v>2.734</v>
      </c>
      <c r="L37" s="293">
        <v>1.3560000000000001</v>
      </c>
      <c r="M37" s="293">
        <v>0.65500000000000003</v>
      </c>
      <c r="N37" s="293">
        <v>1.0409999999999999</v>
      </c>
      <c r="O37" s="293">
        <v>2.2130000000000001</v>
      </c>
      <c r="P37" s="293">
        <v>1.806</v>
      </c>
      <c r="Q37" s="293">
        <v>1.704</v>
      </c>
      <c r="R37" s="293">
        <v>3.4329999999999998</v>
      </c>
      <c r="S37" s="293">
        <v>1.958</v>
      </c>
      <c r="T37" s="293">
        <v>2.7389999999999999</v>
      </c>
      <c r="U37" s="293">
        <v>2.8679999999999999</v>
      </c>
      <c r="V37" s="293">
        <v>0.96399999999999997</v>
      </c>
      <c r="W37" s="293">
        <v>2.3170000000000002</v>
      </c>
      <c r="X37" s="293">
        <v>1.994</v>
      </c>
      <c r="Y37" s="293">
        <v>0.97599999999999998</v>
      </c>
      <c r="Z37" s="293">
        <v>2.5129999999999999</v>
      </c>
      <c r="AA37" s="293">
        <v>2.157</v>
      </c>
      <c r="AB37" s="293">
        <v>1.746</v>
      </c>
      <c r="AC37" s="293">
        <v>3.9510000000000001</v>
      </c>
      <c r="AD37" s="293">
        <v>1.57</v>
      </c>
      <c r="AE37" s="293">
        <v>2.0649999999999999</v>
      </c>
      <c r="AF37" s="293">
        <v>6.0579999999999998</v>
      </c>
      <c r="AG37" s="293">
        <v>1.4019999999999999</v>
      </c>
      <c r="AH37" s="293">
        <v>2.133</v>
      </c>
      <c r="AI37" s="293">
        <v>2.9769999999999999</v>
      </c>
      <c r="AJ37" s="293">
        <v>0.97199999999999998</v>
      </c>
      <c r="AK37" s="293">
        <v>2.4660000000000002</v>
      </c>
      <c r="AL37" s="293">
        <v>2.238</v>
      </c>
      <c r="AM37" s="293">
        <v>2.113</v>
      </c>
      <c r="AN37" s="293">
        <v>2.8660000000000001</v>
      </c>
      <c r="AO37" s="293">
        <v>2.08</v>
      </c>
      <c r="AP37" s="293">
        <v>3.7589999999999999</v>
      </c>
      <c r="AQ37" s="293">
        <v>4.4279999999999999</v>
      </c>
      <c r="AR37" s="293">
        <v>6.6120000000000001</v>
      </c>
      <c r="AS37" s="293">
        <v>1.84</v>
      </c>
      <c r="AT37" s="293">
        <v>1.4390000000000001</v>
      </c>
      <c r="AU37" s="293">
        <v>0.98799999999999999</v>
      </c>
      <c r="AV37" s="293">
        <v>2.9209999999999998</v>
      </c>
      <c r="AW37" s="293">
        <v>1.379</v>
      </c>
      <c r="AX37" s="293">
        <v>0.51700000000000002</v>
      </c>
      <c r="AY37" s="293">
        <v>0.57599999999999996</v>
      </c>
      <c r="AZ37" s="293">
        <v>1.2170000000000001</v>
      </c>
      <c r="BA37" s="293">
        <v>0.51400000000000001</v>
      </c>
      <c r="BB37" s="293">
        <v>0.42599999999999999</v>
      </c>
      <c r="BC37" s="293">
        <v>1.4179999999999999</v>
      </c>
      <c r="BD37" s="293">
        <v>4.8109999999999999</v>
      </c>
      <c r="BE37" s="293">
        <v>0.95199999999999996</v>
      </c>
      <c r="BF37" s="293">
        <v>3.46</v>
      </c>
      <c r="BG37" s="293">
        <v>3.9449999999999998</v>
      </c>
      <c r="BH37" s="293">
        <v>3.4159999999999999</v>
      </c>
      <c r="BI37" s="293">
        <v>1.395</v>
      </c>
      <c r="BJ37" s="293">
        <v>1.8009999999999999</v>
      </c>
      <c r="BK37" s="293">
        <v>3.7789999999999999</v>
      </c>
      <c r="BL37" s="293">
        <v>2.6120000000000001</v>
      </c>
      <c r="BM37" s="293">
        <v>3.2010000000000001</v>
      </c>
      <c r="BN37" s="293">
        <v>3.339</v>
      </c>
      <c r="BO37" s="293">
        <v>1.569</v>
      </c>
      <c r="BP37" s="293">
        <v>0</v>
      </c>
    </row>
    <row r="38" spans="1:68" s="255" customFormat="1" ht="12" customHeight="1" x14ac:dyDescent="0.25">
      <c r="A38" s="249"/>
      <c r="B38" s="262" t="s">
        <v>224</v>
      </c>
      <c r="C38" s="262" t="s">
        <v>229</v>
      </c>
      <c r="D38" s="262" t="s">
        <v>255</v>
      </c>
      <c r="E38" s="293">
        <v>7.7930000000000001</v>
      </c>
      <c r="F38" s="293">
        <v>6.4850000000000003</v>
      </c>
      <c r="G38" s="293">
        <v>3.0209999999999999</v>
      </c>
      <c r="H38" s="293">
        <v>2.2749999999999999</v>
      </c>
      <c r="I38" s="293">
        <v>7.181</v>
      </c>
      <c r="J38" s="293">
        <v>4.8860000000000001</v>
      </c>
      <c r="K38" s="293">
        <v>9.8510000000000009</v>
      </c>
      <c r="L38" s="293">
        <v>4.6719999999999997</v>
      </c>
      <c r="M38" s="293">
        <v>7.3869999999999996</v>
      </c>
      <c r="N38" s="293">
        <v>7.1619999999999999</v>
      </c>
      <c r="O38" s="293">
        <v>15.273</v>
      </c>
      <c r="P38" s="293">
        <v>9.3390000000000004</v>
      </c>
      <c r="Q38" s="293">
        <v>5.03</v>
      </c>
      <c r="R38" s="293">
        <v>3.899</v>
      </c>
      <c r="S38" s="293">
        <v>6.8490000000000002</v>
      </c>
      <c r="T38" s="293">
        <v>6.77</v>
      </c>
      <c r="U38" s="293">
        <v>8.1270000000000007</v>
      </c>
      <c r="V38" s="293">
        <v>4.93</v>
      </c>
      <c r="W38" s="293">
        <v>3.6709999999999998</v>
      </c>
      <c r="X38" s="293">
        <v>6.8650000000000002</v>
      </c>
      <c r="Y38" s="293">
        <v>13.186</v>
      </c>
      <c r="Z38" s="293">
        <v>5.9320000000000004</v>
      </c>
      <c r="AA38" s="293">
        <v>10.997</v>
      </c>
      <c r="AB38" s="293">
        <v>1.4510000000000001</v>
      </c>
      <c r="AC38" s="293">
        <v>12.696999999999999</v>
      </c>
      <c r="AD38" s="293">
        <v>9.1549999999999994</v>
      </c>
      <c r="AE38" s="293">
        <v>3.8250000000000002</v>
      </c>
      <c r="AF38" s="293">
        <v>13.989000000000001</v>
      </c>
      <c r="AG38" s="293">
        <v>4.4240000000000004</v>
      </c>
      <c r="AH38" s="293">
        <v>1.4159999999999999</v>
      </c>
      <c r="AI38" s="293">
        <v>2.2200000000000002</v>
      </c>
      <c r="AJ38" s="293">
        <v>11.609</v>
      </c>
      <c r="AK38" s="293">
        <v>14.291</v>
      </c>
      <c r="AL38" s="293">
        <v>2.2240000000000002</v>
      </c>
      <c r="AM38" s="293">
        <v>2.6549999999999998</v>
      </c>
      <c r="AN38" s="293">
        <v>4.2350000000000003</v>
      </c>
      <c r="AO38" s="293">
        <v>4.3860000000000001</v>
      </c>
      <c r="AP38" s="293">
        <v>0.81499999999999995</v>
      </c>
      <c r="AQ38" s="293">
        <v>3.5640000000000001</v>
      </c>
      <c r="AR38" s="293">
        <v>2.1429999999999998</v>
      </c>
      <c r="AS38" s="293">
        <v>1.6279999999999999</v>
      </c>
      <c r="AT38" s="293">
        <v>1.242</v>
      </c>
      <c r="AU38" s="293">
        <v>2.3650000000000002</v>
      </c>
      <c r="AV38" s="293">
        <v>4.1509999999999998</v>
      </c>
      <c r="AW38" s="293">
        <v>5.3380000000000001</v>
      </c>
      <c r="AX38" s="293">
        <v>4.4029999999999996</v>
      </c>
      <c r="AY38" s="293">
        <v>3.3420000000000001</v>
      </c>
      <c r="AZ38" s="293">
        <v>6.9660000000000002</v>
      </c>
      <c r="BA38" s="293">
        <v>8.2070000000000007</v>
      </c>
      <c r="BB38" s="293">
        <v>8.4589999999999996</v>
      </c>
      <c r="BC38" s="293">
        <v>8.73</v>
      </c>
      <c r="BD38" s="293">
        <v>4.6970000000000001</v>
      </c>
      <c r="BE38" s="293">
        <v>6.4589999999999996</v>
      </c>
      <c r="BF38" s="293">
        <v>4.694</v>
      </c>
      <c r="BG38" s="293">
        <v>8.8510000000000009</v>
      </c>
      <c r="BH38" s="293">
        <v>8.6630000000000003</v>
      </c>
      <c r="BI38" s="293">
        <v>3.9460000000000002</v>
      </c>
      <c r="BJ38" s="293">
        <v>8.4329999999999998</v>
      </c>
      <c r="BK38" s="293">
        <v>10.009</v>
      </c>
      <c r="BL38" s="293">
        <v>8.81</v>
      </c>
      <c r="BM38" s="293">
        <v>9.08</v>
      </c>
      <c r="BN38" s="293">
        <v>6.2210000000000001</v>
      </c>
      <c r="BO38" s="293">
        <v>0</v>
      </c>
      <c r="BP38" s="293">
        <v>0</v>
      </c>
    </row>
    <row r="39" spans="1:68" x14ac:dyDescent="0.2">
      <c r="E39" s="295"/>
      <c r="F39" s="295"/>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c r="AP39" s="295"/>
      <c r="AQ39" s="295"/>
      <c r="AR39" s="295"/>
      <c r="AS39" s="295"/>
      <c r="AT39" s="295"/>
      <c r="AU39" s="295"/>
      <c r="AV39" s="295"/>
      <c r="AW39" s="295"/>
      <c r="AX39" s="295"/>
      <c r="AY39" s="295"/>
      <c r="AZ39" s="295"/>
      <c r="BA39" s="295"/>
      <c r="BB39" s="295"/>
      <c r="BC39" s="295"/>
      <c r="BD39" s="295"/>
      <c r="BE39" s="295"/>
      <c r="BF39" s="295"/>
      <c r="BG39" s="295"/>
      <c r="BH39" s="295"/>
      <c r="BI39" s="295"/>
      <c r="BJ39" s="295"/>
      <c r="BK39" s="295"/>
      <c r="BL39" s="295"/>
      <c r="BM39" s="295"/>
      <c r="BN39" s="295"/>
      <c r="BO39" s="295"/>
      <c r="BP39" s="295"/>
    </row>
    <row r="41" spans="1:68" ht="12" customHeight="1" x14ac:dyDescent="0.2">
      <c r="B41" s="268" t="str">
        <f>'Monthly MOP exports'!B25</f>
        <v>Data compiled May 2025.</v>
      </c>
      <c r="C41" s="265"/>
    </row>
    <row r="42" spans="1:68" ht="12" customHeight="1" x14ac:dyDescent="0.2">
      <c r="B42" s="265" t="s">
        <v>233</v>
      </c>
      <c r="C42" s="265"/>
    </row>
    <row r="43" spans="1:68" ht="12" customHeight="1" x14ac:dyDescent="0.2">
      <c r="B43" s="265" t="s">
        <v>271</v>
      </c>
      <c r="C43" s="265"/>
    </row>
    <row r="44" spans="1:68" ht="12" customHeight="1" x14ac:dyDescent="0.2">
      <c r="B44" s="265" t="s">
        <v>256</v>
      </c>
      <c r="C44" s="265"/>
    </row>
    <row r="45" spans="1:68" ht="12" customHeight="1" x14ac:dyDescent="0.2">
      <c r="B45" s="266" t="s">
        <v>4</v>
      </c>
      <c r="C45" s="266"/>
    </row>
    <row r="46" spans="1:68" ht="12" customHeight="1" x14ac:dyDescent="0.2">
      <c r="B46" s="269" t="str">
        <f>'Monthly MOP exports'!B30</f>
        <v>© 2025 S&amp;P Global.</v>
      </c>
      <c r="C46" s="266"/>
    </row>
    <row r="47" spans="1:68" ht="12" customHeight="1" x14ac:dyDescent="0.2"/>
    <row r="48" spans="1:68" ht="12" customHeight="1" x14ac:dyDescent="0.2"/>
    <row r="49" ht="12" customHeight="1" x14ac:dyDescent="0.2"/>
    <row r="50" ht="12" customHeight="1" x14ac:dyDescent="0.2"/>
    <row r="51" ht="12" customHeight="1" x14ac:dyDescent="0.2"/>
    <row r="52" ht="12" customHeight="1" x14ac:dyDescent="0.2"/>
    <row r="53" ht="12" customHeight="1" x14ac:dyDescent="0.2"/>
  </sheetData>
  <phoneticPr fontId="35" type="noConversion"/>
  <conditionalFormatting sqref="H7:H8 J7:K8">
    <cfRule type="cellIs" dxfId="3" priority="1" operator="lessThan">
      <formula>0</formula>
    </cfRule>
  </conditionalFormatting>
  <hyperlinks>
    <hyperlink ref="B4" location="Index!A1" display="Index" xr:uid="{489BC9FF-075E-48FB-9AD8-94EE65B10B47}"/>
  </hyperlinks>
  <pageMargins left="0.75" right="0.75" top="1" bottom="1" header="0.5" footer="0.5"/>
  <pageSetup orientation="portrait"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D0990-E23B-48F7-A785-B95D0B43D78A}">
  <dimension ref="A1:BP45"/>
  <sheetViews>
    <sheetView showGridLines="0" zoomScale="80" zoomScaleNormal="80" workbookViewId="0">
      <pane xSplit="4" ySplit="7" topLeftCell="E8" activePane="bottomRight" state="frozen"/>
      <selection activeCell="D8" sqref="D8"/>
      <selection pane="topRight" activeCell="D8" sqref="D8"/>
      <selection pane="bottomLeft" activeCell="D8" sqref="D8"/>
      <selection pane="bottomRight" activeCell="E9" sqref="E9:BO30"/>
    </sheetView>
  </sheetViews>
  <sheetFormatPr defaultColWidth="18.77734375" defaultRowHeight="10" x14ac:dyDescent="0.2"/>
  <cols>
    <col min="1" max="1" width="4.6640625" style="264" customWidth="1"/>
    <col min="2" max="2" width="11.33203125" style="264" customWidth="1"/>
    <col min="3" max="3" width="22" style="264" bestFit="1" customWidth="1"/>
    <col min="4" max="4" width="13.44140625" style="264" bestFit="1" customWidth="1"/>
    <col min="5" max="68" width="8.44140625" style="264" bestFit="1" customWidth="1"/>
    <col min="69" max="16384" width="18.77734375" style="264"/>
  </cols>
  <sheetData>
    <row r="1" spans="1:68" s="235" customFormat="1" ht="20.149999999999999" customHeight="1" x14ac:dyDescent="0.2">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row>
    <row r="2" spans="1:68" s="235" customFormat="1" ht="0.65" customHeight="1" x14ac:dyDescent="0.2">
      <c r="B2" s="237"/>
      <c r="C2" s="237"/>
      <c r="D2" s="238"/>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row>
    <row r="3" spans="1:68" s="235" customFormat="1" ht="30" customHeight="1" x14ac:dyDescent="0.2">
      <c r="B3" s="240" t="s">
        <v>257</v>
      </c>
      <c r="C3" s="240"/>
      <c r="D3" s="241"/>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row>
    <row r="4" spans="1:68" s="235" customFormat="1" ht="12" customHeight="1" x14ac:dyDescent="0.25">
      <c r="B4" s="242" t="s">
        <v>2</v>
      </c>
      <c r="C4" s="242"/>
      <c r="D4" s="243"/>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99"/>
    </row>
    <row r="5" spans="1:68" s="248" customFormat="1" ht="12" customHeight="1" x14ac:dyDescent="0.2">
      <c r="A5" s="245"/>
      <c r="B5" s="246"/>
      <c r="C5" s="246"/>
      <c r="D5" s="247"/>
    </row>
    <row r="6" spans="1:68" s="255" customFormat="1" ht="12" customHeight="1" x14ac:dyDescent="0.25">
      <c r="A6" s="249"/>
      <c r="B6" s="250"/>
      <c r="C6" s="250"/>
      <c r="D6" s="251" t="s">
        <v>14</v>
      </c>
      <c r="E6" s="252" t="s">
        <v>119</v>
      </c>
      <c r="F6" s="252" t="s">
        <v>120</v>
      </c>
      <c r="G6" s="252" t="s">
        <v>121</v>
      </c>
      <c r="H6" s="252" t="s">
        <v>122</v>
      </c>
      <c r="I6" s="252" t="s">
        <v>123</v>
      </c>
      <c r="J6" s="252" t="s">
        <v>124</v>
      </c>
      <c r="K6" s="252" t="s">
        <v>125</v>
      </c>
      <c r="L6" s="252" t="s">
        <v>126</v>
      </c>
      <c r="M6" s="252" t="s">
        <v>127</v>
      </c>
      <c r="N6" s="252" t="s">
        <v>128</v>
      </c>
      <c r="O6" s="252" t="s">
        <v>129</v>
      </c>
      <c r="P6" s="252" t="s">
        <v>130</v>
      </c>
      <c r="Q6" s="252" t="s">
        <v>131</v>
      </c>
      <c r="R6" s="252" t="s">
        <v>132</v>
      </c>
      <c r="S6" s="252" t="s">
        <v>133</v>
      </c>
      <c r="T6" s="252" t="s">
        <v>134</v>
      </c>
      <c r="U6" s="252" t="s">
        <v>135</v>
      </c>
      <c r="V6" s="252" t="s">
        <v>136</v>
      </c>
      <c r="W6" s="252" t="s">
        <v>137</v>
      </c>
      <c r="X6" s="252" t="s">
        <v>138</v>
      </c>
      <c r="Y6" s="252" t="s">
        <v>139</v>
      </c>
      <c r="Z6" s="252" t="s">
        <v>140</v>
      </c>
      <c r="AA6" s="252" t="s">
        <v>141</v>
      </c>
      <c r="AB6" s="252" t="s">
        <v>142</v>
      </c>
      <c r="AC6" s="252" t="s">
        <v>143</v>
      </c>
      <c r="AD6" s="252" t="s">
        <v>144</v>
      </c>
      <c r="AE6" s="252" t="s">
        <v>145</v>
      </c>
      <c r="AF6" s="252" t="s">
        <v>146</v>
      </c>
      <c r="AG6" s="252" t="s">
        <v>147</v>
      </c>
      <c r="AH6" s="252" t="s">
        <v>148</v>
      </c>
      <c r="AI6" s="252" t="s">
        <v>149</v>
      </c>
      <c r="AJ6" s="252" t="s">
        <v>150</v>
      </c>
      <c r="AK6" s="252" t="s">
        <v>151</v>
      </c>
      <c r="AL6" s="252" t="s">
        <v>152</v>
      </c>
      <c r="AM6" s="252" t="s">
        <v>153</v>
      </c>
      <c r="AN6" s="252" t="s">
        <v>154</v>
      </c>
      <c r="AO6" s="252" t="s">
        <v>155</v>
      </c>
      <c r="AP6" s="252" t="s">
        <v>156</v>
      </c>
      <c r="AQ6" s="252" t="s">
        <v>157</v>
      </c>
      <c r="AR6" s="252" t="s">
        <v>158</v>
      </c>
      <c r="AS6" s="252" t="s">
        <v>159</v>
      </c>
      <c r="AT6" s="252" t="s">
        <v>160</v>
      </c>
      <c r="AU6" s="252" t="s">
        <v>161</v>
      </c>
      <c r="AV6" s="252" t="s">
        <v>162</v>
      </c>
      <c r="AW6" s="252" t="s">
        <v>163</v>
      </c>
      <c r="AX6" s="252" t="s">
        <v>164</v>
      </c>
      <c r="AY6" s="252" t="s">
        <v>165</v>
      </c>
      <c r="AZ6" s="252" t="s">
        <v>166</v>
      </c>
      <c r="BA6" s="253" t="s">
        <v>167</v>
      </c>
      <c r="BB6" s="254" t="s">
        <v>168</v>
      </c>
      <c r="BC6" s="253" t="s">
        <v>169</v>
      </c>
      <c r="BD6" s="253" t="s">
        <v>170</v>
      </c>
      <c r="BE6" s="253" t="s">
        <v>171</v>
      </c>
      <c r="BF6" s="254" t="s">
        <v>172</v>
      </c>
      <c r="BG6" s="253" t="s">
        <v>173</v>
      </c>
      <c r="BH6" s="253" t="s">
        <v>174</v>
      </c>
      <c r="BI6" s="253" t="s">
        <v>175</v>
      </c>
      <c r="BJ6" s="253" t="s">
        <v>176</v>
      </c>
      <c r="BK6" s="253" t="s">
        <v>177</v>
      </c>
      <c r="BL6" s="254" t="s">
        <v>178</v>
      </c>
      <c r="BM6" s="254" t="s">
        <v>179</v>
      </c>
      <c r="BN6" s="253" t="s">
        <v>180</v>
      </c>
      <c r="BO6" s="253" t="s">
        <v>181</v>
      </c>
      <c r="BP6" s="253"/>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row>
    <row r="8" spans="1:68" s="261" customFormat="1" ht="15" customHeight="1" x14ac:dyDescent="0.25">
      <c r="A8" s="249"/>
      <c r="B8" s="257" t="s">
        <v>182</v>
      </c>
      <c r="C8" s="257" t="s">
        <v>183</v>
      </c>
      <c r="D8" s="257" t="s">
        <v>184</v>
      </c>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9"/>
      <c r="BB8" s="260"/>
      <c r="BC8" s="259"/>
      <c r="BD8" s="259"/>
      <c r="BE8" s="259"/>
      <c r="BF8" s="260"/>
      <c r="BG8" s="259"/>
      <c r="BH8" s="259"/>
      <c r="BI8" s="259"/>
      <c r="BJ8" s="259"/>
      <c r="BK8" s="259"/>
      <c r="BL8" s="260"/>
      <c r="BM8" s="260"/>
      <c r="BN8" s="259"/>
      <c r="BO8" s="259"/>
      <c r="BP8" s="259"/>
    </row>
    <row r="9" spans="1:68" s="255" customFormat="1" ht="12" customHeight="1" x14ac:dyDescent="0.25">
      <c r="A9" s="249"/>
      <c r="B9" s="262" t="s">
        <v>185</v>
      </c>
      <c r="C9" s="262" t="s">
        <v>186</v>
      </c>
      <c r="D9" s="276" t="s">
        <v>258</v>
      </c>
      <c r="E9" s="292">
        <v>2.452</v>
      </c>
      <c r="F9" s="292">
        <v>3.319</v>
      </c>
      <c r="G9" s="292">
        <v>4.056</v>
      </c>
      <c r="H9" s="292">
        <v>2.1509999999999998</v>
      </c>
      <c r="I9" s="292">
        <v>2.117</v>
      </c>
      <c r="J9" s="292">
        <v>2.0379999999999998</v>
      </c>
      <c r="K9" s="292">
        <v>1.75</v>
      </c>
      <c r="L9" s="292">
        <v>1.68</v>
      </c>
      <c r="M9" s="292">
        <v>1.792</v>
      </c>
      <c r="N9" s="292">
        <v>2.258</v>
      </c>
      <c r="O9" s="292">
        <v>2.137</v>
      </c>
      <c r="P9" s="292">
        <v>1.8740000000000001</v>
      </c>
      <c r="Q9" s="292">
        <v>2.12</v>
      </c>
      <c r="R9" s="292">
        <v>2.2850000000000001</v>
      </c>
      <c r="S9" s="292">
        <v>2.613</v>
      </c>
      <c r="T9" s="292">
        <v>1.8160000000000001</v>
      </c>
      <c r="U9" s="292">
        <v>1.5660000000000001</v>
      </c>
      <c r="V9" s="292">
        <v>1.5960000000000001</v>
      </c>
      <c r="W9" s="292">
        <v>2.339</v>
      </c>
      <c r="X9" s="292">
        <v>1.9850000000000001</v>
      </c>
      <c r="Y9" s="292">
        <v>1.5209999999999999</v>
      </c>
      <c r="Z9" s="292">
        <v>2.137</v>
      </c>
      <c r="AA9" s="292">
        <v>1.663</v>
      </c>
      <c r="AB9" s="292">
        <v>1.677</v>
      </c>
      <c r="AC9" s="292">
        <v>1.4039999999999999</v>
      </c>
      <c r="AD9" s="292">
        <v>1.19</v>
      </c>
      <c r="AE9" s="292">
        <v>1.46</v>
      </c>
      <c r="AF9" s="292">
        <v>1.288</v>
      </c>
      <c r="AG9" s="292">
        <v>1.2270000000000001</v>
      </c>
      <c r="AH9" s="292">
        <v>1.37</v>
      </c>
      <c r="AI9" s="292">
        <v>1.1220000000000001</v>
      </c>
      <c r="AJ9" s="292">
        <v>0.874</v>
      </c>
      <c r="AK9" s="292">
        <v>1.071</v>
      </c>
      <c r="AL9" s="292">
        <v>1.2649999999999999</v>
      </c>
      <c r="AM9" s="292">
        <v>1.232</v>
      </c>
      <c r="AN9" s="292">
        <v>1.0169999999999999</v>
      </c>
      <c r="AO9" s="292">
        <v>1.149</v>
      </c>
      <c r="AP9" s="292">
        <v>1.411</v>
      </c>
      <c r="AQ9" s="292">
        <v>2.2669999999999999</v>
      </c>
      <c r="AR9" s="292">
        <v>0.83099999999999996</v>
      </c>
      <c r="AS9" s="292">
        <v>1.3160000000000001</v>
      </c>
      <c r="AT9" s="292">
        <v>1.415</v>
      </c>
      <c r="AU9" s="292">
        <v>1.429</v>
      </c>
      <c r="AV9" s="292">
        <v>1.347</v>
      </c>
      <c r="AW9" s="292">
        <v>1.619</v>
      </c>
      <c r="AX9" s="292">
        <v>1.214</v>
      </c>
      <c r="AY9" s="292">
        <v>1.4319999999999999</v>
      </c>
      <c r="AZ9" s="292">
        <v>1.1819999999999999</v>
      </c>
      <c r="BA9" s="292">
        <v>1.607</v>
      </c>
      <c r="BB9" s="292">
        <v>2.0350000000000001</v>
      </c>
      <c r="BC9" s="292">
        <v>2.1219999999999999</v>
      </c>
      <c r="BD9" s="292">
        <v>1.786</v>
      </c>
      <c r="BE9" s="292">
        <v>1.887</v>
      </c>
      <c r="BF9" s="292">
        <v>1.5189999999999999</v>
      </c>
      <c r="BG9" s="292">
        <v>1.7070000000000001</v>
      </c>
      <c r="BH9" s="292">
        <v>1.508</v>
      </c>
      <c r="BI9" s="292">
        <v>1.103</v>
      </c>
      <c r="BJ9" s="292">
        <v>1.341</v>
      </c>
      <c r="BK9" s="292">
        <v>1.2929999999999999</v>
      </c>
      <c r="BL9" s="292">
        <v>1.47</v>
      </c>
      <c r="BM9" s="292">
        <v>1.421</v>
      </c>
      <c r="BN9" s="292">
        <v>1.956</v>
      </c>
      <c r="BO9" s="292">
        <v>0.17499999999999999</v>
      </c>
      <c r="BP9" s="292"/>
    </row>
    <row r="10" spans="1:68" s="255" customFormat="1" ht="12" customHeight="1" x14ac:dyDescent="0.25">
      <c r="A10" s="249"/>
      <c r="B10" s="262" t="s">
        <v>185</v>
      </c>
      <c r="C10" s="262" t="s">
        <v>186</v>
      </c>
      <c r="D10" s="276" t="s">
        <v>187</v>
      </c>
      <c r="E10" s="292">
        <v>38.377000000000002</v>
      </c>
      <c r="F10" s="292">
        <v>25.718</v>
      </c>
      <c r="G10" s="292">
        <v>41.406000000000006</v>
      </c>
      <c r="H10" s="292">
        <v>35.519000000000005</v>
      </c>
      <c r="I10" s="292">
        <v>31.533000000000001</v>
      </c>
      <c r="J10" s="292">
        <v>29.237999999999996</v>
      </c>
      <c r="K10" s="292">
        <v>32.282000000000004</v>
      </c>
      <c r="L10" s="292">
        <v>27.752000000000002</v>
      </c>
      <c r="M10" s="292">
        <v>19.683</v>
      </c>
      <c r="N10" s="292">
        <v>28.393000000000001</v>
      </c>
      <c r="O10" s="292">
        <v>30.201999999999998</v>
      </c>
      <c r="P10" s="292">
        <v>22.231000000000002</v>
      </c>
      <c r="Q10" s="292">
        <v>27.967999999999996</v>
      </c>
      <c r="R10" s="292">
        <v>43.917999999999992</v>
      </c>
      <c r="S10" s="292">
        <v>41.257000000000005</v>
      </c>
      <c r="T10" s="292">
        <v>52.748000000000005</v>
      </c>
      <c r="U10" s="292">
        <v>29.108000000000001</v>
      </c>
      <c r="V10" s="292">
        <v>29.197999999999997</v>
      </c>
      <c r="W10" s="292">
        <v>38.091000000000001</v>
      </c>
      <c r="X10" s="292">
        <v>32.200000000000003</v>
      </c>
      <c r="Y10" s="292">
        <v>42.641999999999996</v>
      </c>
      <c r="Z10" s="292">
        <v>36.28</v>
      </c>
      <c r="AA10" s="292">
        <v>33.770999999999994</v>
      </c>
      <c r="AB10" s="292">
        <v>30.308000000000007</v>
      </c>
      <c r="AC10" s="292">
        <v>23.169</v>
      </c>
      <c r="AD10" s="292">
        <v>38.26</v>
      </c>
      <c r="AE10" s="292">
        <v>40.844999999999999</v>
      </c>
      <c r="AF10" s="292">
        <v>22.544</v>
      </c>
      <c r="AG10" s="292">
        <v>34.082999999999998</v>
      </c>
      <c r="AH10" s="292">
        <v>20.602000000000004</v>
      </c>
      <c r="AI10" s="292">
        <v>12.771999999999998</v>
      </c>
      <c r="AJ10" s="292">
        <v>25.085999999999999</v>
      </c>
      <c r="AK10" s="292">
        <v>28.307000000000002</v>
      </c>
      <c r="AL10" s="292">
        <v>25.484000000000005</v>
      </c>
      <c r="AM10" s="292">
        <v>11.081</v>
      </c>
      <c r="AN10" s="292">
        <v>20.89</v>
      </c>
      <c r="AO10" s="292">
        <v>10.875</v>
      </c>
      <c r="AP10" s="292">
        <v>7.577</v>
      </c>
      <c r="AQ10" s="292">
        <v>14.102999999999998</v>
      </c>
      <c r="AR10" s="292">
        <v>16.702999999999999</v>
      </c>
      <c r="AS10" s="292">
        <v>38.379000000000005</v>
      </c>
      <c r="AT10" s="292">
        <v>22.200999999999997</v>
      </c>
      <c r="AU10" s="292">
        <v>28.274999999999999</v>
      </c>
      <c r="AV10" s="292">
        <v>20.824000000000002</v>
      </c>
      <c r="AW10" s="292">
        <v>41.662999999999997</v>
      </c>
      <c r="AX10" s="292">
        <v>19.953999999999997</v>
      </c>
      <c r="AY10" s="292">
        <v>24.736000000000001</v>
      </c>
      <c r="AZ10" s="292">
        <v>43.381999999999998</v>
      </c>
      <c r="BA10" s="292">
        <v>13.772</v>
      </c>
      <c r="BB10" s="292">
        <v>22.083000000000006</v>
      </c>
      <c r="BC10" s="292">
        <v>19.835000000000001</v>
      </c>
      <c r="BD10" s="292">
        <v>39.042000000000009</v>
      </c>
      <c r="BE10" s="292">
        <v>30.823999999999998</v>
      </c>
      <c r="BF10" s="292">
        <v>18.095000000000002</v>
      </c>
      <c r="BG10" s="292">
        <v>30.524999999999999</v>
      </c>
      <c r="BH10" s="292">
        <v>21.436</v>
      </c>
      <c r="BI10" s="292">
        <v>40.892999999999994</v>
      </c>
      <c r="BJ10" s="292">
        <v>20.997999999999998</v>
      </c>
      <c r="BK10" s="292">
        <v>19.398000000000003</v>
      </c>
      <c r="BL10" s="292">
        <v>11.933000000000002</v>
      </c>
      <c r="BM10" s="292">
        <v>21.960999999999999</v>
      </c>
      <c r="BN10" s="292">
        <v>24.270999999999994</v>
      </c>
      <c r="BO10" s="292">
        <v>19.595000000000002</v>
      </c>
      <c r="BP10" s="292"/>
    </row>
    <row r="11" spans="1:68" s="255" customFormat="1" ht="12" customHeight="1" x14ac:dyDescent="0.25">
      <c r="A11" s="249"/>
      <c r="B11" s="262" t="s">
        <v>185</v>
      </c>
      <c r="C11" s="262" t="s">
        <v>186</v>
      </c>
      <c r="D11" s="276" t="s">
        <v>236</v>
      </c>
      <c r="E11" s="292">
        <v>60.839999999999989</v>
      </c>
      <c r="F11" s="292">
        <v>64.863</v>
      </c>
      <c r="G11" s="292">
        <v>92.265000000000001</v>
      </c>
      <c r="H11" s="292">
        <v>73.596000000000004</v>
      </c>
      <c r="I11" s="292">
        <v>45.993000000000002</v>
      </c>
      <c r="J11" s="292">
        <v>49.094000000000001</v>
      </c>
      <c r="K11" s="292">
        <v>76.338000000000008</v>
      </c>
      <c r="L11" s="292">
        <v>35.366999999999997</v>
      </c>
      <c r="M11" s="292">
        <v>55.878999999999991</v>
      </c>
      <c r="N11" s="292">
        <v>47.087999999999994</v>
      </c>
      <c r="O11" s="292">
        <v>75.855000000000004</v>
      </c>
      <c r="P11" s="292">
        <v>54.43399999999999</v>
      </c>
      <c r="Q11" s="292">
        <v>70.798999999999992</v>
      </c>
      <c r="R11" s="292">
        <v>38.283000000000001</v>
      </c>
      <c r="S11" s="292">
        <v>80.909999999999982</v>
      </c>
      <c r="T11" s="292">
        <v>51.263000000000005</v>
      </c>
      <c r="U11" s="292">
        <v>69.920999999999992</v>
      </c>
      <c r="V11" s="292">
        <v>67.415000000000006</v>
      </c>
      <c r="W11" s="292">
        <v>42.586999999999996</v>
      </c>
      <c r="X11" s="292">
        <v>57.185999999999993</v>
      </c>
      <c r="Y11" s="292">
        <v>48.192999999999998</v>
      </c>
      <c r="Z11" s="292">
        <v>31.498999999999999</v>
      </c>
      <c r="AA11" s="292">
        <v>67.914000000000001</v>
      </c>
      <c r="AB11" s="292">
        <v>20.963999999999999</v>
      </c>
      <c r="AC11" s="292">
        <v>55.001999999999995</v>
      </c>
      <c r="AD11" s="292">
        <v>46.476999999999997</v>
      </c>
      <c r="AE11" s="292">
        <v>89.638000000000019</v>
      </c>
      <c r="AF11" s="292">
        <v>59.253999999999991</v>
      </c>
      <c r="AG11" s="292">
        <v>62.747</v>
      </c>
      <c r="AH11" s="292">
        <v>30.243000000000002</v>
      </c>
      <c r="AI11" s="292">
        <v>35.381</v>
      </c>
      <c r="AJ11" s="292">
        <v>37.362000000000002</v>
      </c>
      <c r="AK11" s="292">
        <v>31.495999999999999</v>
      </c>
      <c r="AL11" s="292">
        <v>63.489999999999995</v>
      </c>
      <c r="AM11" s="292">
        <v>40.302999999999997</v>
      </c>
      <c r="AN11" s="292">
        <v>75.039000000000001</v>
      </c>
      <c r="AO11" s="292">
        <v>18.272000000000002</v>
      </c>
      <c r="AP11" s="292">
        <v>46.149000000000001</v>
      </c>
      <c r="AQ11" s="292">
        <v>61.255000000000003</v>
      </c>
      <c r="AR11" s="292">
        <v>34.061</v>
      </c>
      <c r="AS11" s="292">
        <v>20.930999999999997</v>
      </c>
      <c r="AT11" s="292">
        <v>11.947000000000001</v>
      </c>
      <c r="AU11" s="292">
        <v>17.687000000000001</v>
      </c>
      <c r="AV11" s="292">
        <v>11.479000000000003</v>
      </c>
      <c r="AW11" s="292">
        <v>20.766999999999996</v>
      </c>
      <c r="AX11" s="292">
        <v>41.611999999999995</v>
      </c>
      <c r="AY11" s="292">
        <v>29.563000000000002</v>
      </c>
      <c r="AZ11" s="292">
        <v>180.76</v>
      </c>
      <c r="BA11" s="292">
        <v>50.910000000000011</v>
      </c>
      <c r="BB11" s="292">
        <v>48.346000000000004</v>
      </c>
      <c r="BC11" s="292">
        <v>56.71</v>
      </c>
      <c r="BD11" s="292">
        <v>39.433</v>
      </c>
      <c r="BE11" s="292">
        <v>39.244999999999997</v>
      </c>
      <c r="BF11" s="292">
        <v>27.515999999999998</v>
      </c>
      <c r="BG11" s="292">
        <v>41.024000000000001</v>
      </c>
      <c r="BH11" s="292">
        <v>18.689</v>
      </c>
      <c r="BI11" s="292">
        <v>40.298000000000002</v>
      </c>
      <c r="BJ11" s="292">
        <v>36.676000000000002</v>
      </c>
      <c r="BK11" s="292">
        <v>62.695000000000007</v>
      </c>
      <c r="BL11" s="292">
        <v>46.939000000000007</v>
      </c>
      <c r="BM11" s="292">
        <v>70.972000000000008</v>
      </c>
      <c r="BN11" s="292">
        <v>41.01</v>
      </c>
      <c r="BO11" s="292">
        <v>34.711000000000006</v>
      </c>
      <c r="BP11" s="292"/>
    </row>
    <row r="12" spans="1:68" s="255" customFormat="1" ht="12" customHeight="1" x14ac:dyDescent="0.25">
      <c r="A12" s="249"/>
      <c r="B12" s="262" t="s">
        <v>185</v>
      </c>
      <c r="C12" s="262" t="s">
        <v>190</v>
      </c>
      <c r="D12" s="276" t="s">
        <v>191</v>
      </c>
      <c r="E12" s="292">
        <v>0.48299999999999998</v>
      </c>
      <c r="F12" s="292">
        <v>1.127</v>
      </c>
      <c r="G12" s="292">
        <v>0.66300000000000003</v>
      </c>
      <c r="H12" s="292">
        <v>0.70099999999999996</v>
      </c>
      <c r="I12" s="292">
        <v>1.29</v>
      </c>
      <c r="J12" s="292">
        <v>0.55300000000000005</v>
      </c>
      <c r="K12" s="292">
        <v>0.65400000000000003</v>
      </c>
      <c r="L12" s="292">
        <v>0.26300000000000001</v>
      </c>
      <c r="M12" s="292">
        <v>0.65200000000000002</v>
      </c>
      <c r="N12" s="292">
        <v>0.68799999999999994</v>
      </c>
      <c r="O12" s="292">
        <v>0.13</v>
      </c>
      <c r="P12" s="292">
        <v>0.40500000000000003</v>
      </c>
      <c r="Q12" s="292">
        <v>0.61799999999999999</v>
      </c>
      <c r="R12" s="292">
        <v>1.1259999999999999</v>
      </c>
      <c r="S12" s="292">
        <v>1.3440000000000001</v>
      </c>
      <c r="T12" s="292">
        <v>0.82</v>
      </c>
      <c r="U12" s="292">
        <v>1.202</v>
      </c>
      <c r="V12" s="292">
        <v>0.48</v>
      </c>
      <c r="W12" s="292">
        <v>1.034</v>
      </c>
      <c r="X12" s="292">
        <v>0.317</v>
      </c>
      <c r="Y12" s="292">
        <v>0.68100000000000005</v>
      </c>
      <c r="Z12" s="292">
        <v>0.89100000000000001</v>
      </c>
      <c r="AA12" s="292">
        <v>0.60299999999999998</v>
      </c>
      <c r="AB12" s="292">
        <v>0.36699999999999999</v>
      </c>
      <c r="AC12" s="292">
        <v>0.54300000000000004</v>
      </c>
      <c r="AD12" s="292">
        <v>0.63800000000000001</v>
      </c>
      <c r="AE12" s="292">
        <v>0.81599999999999995</v>
      </c>
      <c r="AF12" s="292">
        <v>0.55500000000000005</v>
      </c>
      <c r="AG12" s="292">
        <v>0.432</v>
      </c>
      <c r="AH12" s="292">
        <v>0.19500000000000001</v>
      </c>
      <c r="AI12" s="292">
        <v>0.73399999999999999</v>
      </c>
      <c r="AJ12" s="292">
        <v>1.546</v>
      </c>
      <c r="AK12" s="292">
        <v>0.23400000000000001</v>
      </c>
      <c r="AL12" s="292">
        <v>0.67900000000000005</v>
      </c>
      <c r="AM12" s="292">
        <v>0.28599999999999998</v>
      </c>
      <c r="AN12" s="292">
        <v>0.35</v>
      </c>
      <c r="AO12" s="292">
        <v>0.33</v>
      </c>
      <c r="AP12" s="292">
        <v>0.219</v>
      </c>
      <c r="AQ12" s="292">
        <v>0.627</v>
      </c>
      <c r="AR12" s="292">
        <v>0.35399999999999998</v>
      </c>
      <c r="AS12" s="292">
        <v>0.47599999999999998</v>
      </c>
      <c r="AT12" s="292">
        <v>0.499</v>
      </c>
      <c r="AU12" s="292">
        <v>0.497</v>
      </c>
      <c r="AV12" s="292">
        <v>0.29299999999999998</v>
      </c>
      <c r="AW12" s="292">
        <v>0.56299999999999994</v>
      </c>
      <c r="AX12" s="292">
        <v>0.56699999999999995</v>
      </c>
      <c r="AY12" s="292">
        <v>0.86399999999999999</v>
      </c>
      <c r="AZ12" s="292">
        <v>0.48199999999999998</v>
      </c>
      <c r="BA12" s="292">
        <v>0.70899999999999996</v>
      </c>
      <c r="BB12" s="292">
        <v>0.90900000000000003</v>
      </c>
      <c r="BC12" s="292">
        <v>2.4750000000000001</v>
      </c>
      <c r="BD12" s="292">
        <v>0.59299999999999997</v>
      </c>
      <c r="BE12" s="292">
        <v>1.151</v>
      </c>
      <c r="BF12" s="292">
        <v>0.40100000000000002</v>
      </c>
      <c r="BG12" s="292">
        <v>0.38400000000000001</v>
      </c>
      <c r="BH12" s="292">
        <v>0.50900000000000001</v>
      </c>
      <c r="BI12" s="292">
        <v>0.65800000000000003</v>
      </c>
      <c r="BJ12" s="292">
        <v>0.754</v>
      </c>
      <c r="BK12" s="292">
        <v>0.85499999999999998</v>
      </c>
      <c r="BL12" s="292">
        <v>0.93899999999999995</v>
      </c>
      <c r="BM12" s="292">
        <v>0.58099999999999996</v>
      </c>
      <c r="BN12" s="292">
        <v>1.073</v>
      </c>
      <c r="BO12" s="292">
        <v>0.186</v>
      </c>
      <c r="BP12" s="292"/>
    </row>
    <row r="13" spans="1:68" s="255" customFormat="1" ht="12" customHeight="1" x14ac:dyDescent="0.25">
      <c r="A13" s="249"/>
      <c r="B13" s="262" t="s">
        <v>185</v>
      </c>
      <c r="C13" s="262" t="s">
        <v>193</v>
      </c>
      <c r="D13" s="276" t="s">
        <v>194</v>
      </c>
      <c r="E13" s="292">
        <v>4.0000000000000001E-3</v>
      </c>
      <c r="F13" s="292">
        <v>1.2E-2</v>
      </c>
      <c r="G13" s="292">
        <v>0</v>
      </c>
      <c r="H13" s="292">
        <v>0.06</v>
      </c>
      <c r="I13" s="292">
        <v>0.108</v>
      </c>
      <c r="J13" s="292">
        <v>2.9000000000000001E-2</v>
      </c>
      <c r="K13" s="292">
        <v>2.5000000000000001E-2</v>
      </c>
      <c r="L13" s="292">
        <v>0</v>
      </c>
      <c r="M13" s="292">
        <v>0</v>
      </c>
      <c r="N13" s="292">
        <v>0</v>
      </c>
      <c r="O13" s="292">
        <v>2.4E-2</v>
      </c>
      <c r="P13" s="292">
        <v>4.3999999999999997E-2</v>
      </c>
      <c r="Q13" s="292">
        <v>7.9000000000000001E-2</v>
      </c>
      <c r="R13" s="292">
        <v>1.2E-2</v>
      </c>
      <c r="S13" s="292">
        <v>2.5000000000000001E-2</v>
      </c>
      <c r="T13" s="292">
        <v>2E-3</v>
      </c>
      <c r="U13" s="292">
        <v>1E-3</v>
      </c>
      <c r="V13" s="292">
        <v>0</v>
      </c>
      <c r="W13" s="292">
        <v>1E-3</v>
      </c>
      <c r="X13" s="292">
        <v>1E-3</v>
      </c>
      <c r="Y13" s="292">
        <v>1E-3</v>
      </c>
      <c r="Z13" s="292">
        <v>1E-3</v>
      </c>
      <c r="AA13" s="292">
        <v>0</v>
      </c>
      <c r="AB13" s="292">
        <v>1E-3</v>
      </c>
      <c r="AC13" s="292">
        <v>1E-3</v>
      </c>
      <c r="AD13" s="292">
        <v>2.8000000000000001E-2</v>
      </c>
      <c r="AE13" s="292">
        <v>2.5000000000000001E-2</v>
      </c>
      <c r="AF13" s="292">
        <v>5.0000000000000001E-3</v>
      </c>
      <c r="AG13" s="292">
        <v>0</v>
      </c>
      <c r="AH13" s="292">
        <v>0</v>
      </c>
      <c r="AI13" s="292">
        <v>0</v>
      </c>
      <c r="AJ13" s="292">
        <v>0</v>
      </c>
      <c r="AK13" s="292">
        <v>4.0259999999999998</v>
      </c>
      <c r="AL13" s="292">
        <v>1E-3</v>
      </c>
      <c r="AM13" s="292">
        <v>0</v>
      </c>
      <c r="AN13" s="292">
        <v>0</v>
      </c>
      <c r="AO13" s="292">
        <v>0</v>
      </c>
      <c r="AP13" s="292">
        <v>3.4</v>
      </c>
      <c r="AQ13" s="292">
        <v>5.0000000000000001E-3</v>
      </c>
      <c r="AR13" s="292">
        <v>6.0000000000000001E-3</v>
      </c>
      <c r="AS13" s="292">
        <v>3.0000000000000001E-3</v>
      </c>
      <c r="AT13" s="292">
        <v>1E-3</v>
      </c>
      <c r="AU13" s="292">
        <v>2.5999999999999999E-2</v>
      </c>
      <c r="AV13" s="292">
        <v>2.5999999999999999E-2</v>
      </c>
      <c r="AW13" s="292">
        <v>0</v>
      </c>
      <c r="AX13" s="292">
        <v>1E-3</v>
      </c>
      <c r="AY13" s="292">
        <v>0</v>
      </c>
      <c r="AZ13" s="292">
        <v>2E-3</v>
      </c>
      <c r="BA13" s="292">
        <v>0</v>
      </c>
      <c r="BB13" s="292">
        <v>0.60699999999999998</v>
      </c>
      <c r="BC13" s="292">
        <v>0.17399999999999999</v>
      </c>
      <c r="BD13" s="292">
        <v>0.434</v>
      </c>
      <c r="BE13" s="292">
        <v>0.14200000000000002</v>
      </c>
      <c r="BF13" s="292">
        <v>1.44</v>
      </c>
      <c r="BG13" s="292">
        <v>0.14200000000000002</v>
      </c>
      <c r="BH13" s="292">
        <v>0.56200000000000006</v>
      </c>
      <c r="BI13" s="292">
        <v>0.85199999999999998</v>
      </c>
      <c r="BJ13" s="292">
        <v>5.0039999999999996</v>
      </c>
      <c r="BK13" s="292">
        <v>0.12</v>
      </c>
      <c r="BL13" s="292">
        <v>0.6</v>
      </c>
      <c r="BM13" s="292">
        <v>0.96599999999999997</v>
      </c>
      <c r="BN13" s="292">
        <v>1.0149999999999999</v>
      </c>
      <c r="BO13" s="292">
        <v>0.96</v>
      </c>
      <c r="BP13" s="292"/>
    </row>
    <row r="14" spans="1:68" s="255" customFormat="1" ht="12" customHeight="1" x14ac:dyDescent="0.25">
      <c r="A14" s="249"/>
      <c r="B14" s="262" t="s">
        <v>185</v>
      </c>
      <c r="C14" s="262" t="s">
        <v>193</v>
      </c>
      <c r="D14" s="276" t="s">
        <v>259</v>
      </c>
      <c r="E14" s="292">
        <v>12.43</v>
      </c>
      <c r="F14" s="292">
        <v>14.471</v>
      </c>
      <c r="G14" s="292">
        <v>8.7409999999999997</v>
      </c>
      <c r="H14" s="292">
        <v>11.728</v>
      </c>
      <c r="I14" s="292">
        <v>10.154999999999999</v>
      </c>
      <c r="J14" s="292">
        <v>6.9279999999999999</v>
      </c>
      <c r="K14" s="292">
        <v>9.391</v>
      </c>
      <c r="L14" s="292">
        <v>11.766999999999999</v>
      </c>
      <c r="M14" s="292">
        <v>5.8810000000000002</v>
      </c>
      <c r="N14" s="292">
        <v>15.143000000000001</v>
      </c>
      <c r="O14" s="292">
        <v>9.0500000000000007</v>
      </c>
      <c r="P14" s="292">
        <v>7.8719999999999999</v>
      </c>
      <c r="Q14" s="292">
        <v>11.951000000000001</v>
      </c>
      <c r="R14" s="292">
        <v>17.533000000000001</v>
      </c>
      <c r="S14" s="292">
        <v>12.409000000000001</v>
      </c>
      <c r="T14" s="292">
        <v>16.948</v>
      </c>
      <c r="U14" s="292">
        <v>17.021000000000001</v>
      </c>
      <c r="V14" s="292">
        <v>9.9949999999999992</v>
      </c>
      <c r="W14" s="292">
        <v>15.324</v>
      </c>
      <c r="X14" s="292">
        <v>14.116</v>
      </c>
      <c r="Y14" s="292">
        <v>6.0979999999999999</v>
      </c>
      <c r="Z14" s="292">
        <v>20.895</v>
      </c>
      <c r="AA14" s="292">
        <v>12.936999999999999</v>
      </c>
      <c r="AB14" s="292">
        <v>14.51</v>
      </c>
      <c r="AC14" s="292">
        <v>7.6340000000000003</v>
      </c>
      <c r="AD14" s="292">
        <v>12.669</v>
      </c>
      <c r="AE14" s="292">
        <v>16.923999999999999</v>
      </c>
      <c r="AF14" s="292">
        <v>8.6850000000000005</v>
      </c>
      <c r="AG14" s="292">
        <v>8.3629999999999995</v>
      </c>
      <c r="AH14" s="292">
        <v>13.215999999999999</v>
      </c>
      <c r="AI14" s="292">
        <v>10.436</v>
      </c>
      <c r="AJ14" s="292">
        <v>15.46</v>
      </c>
      <c r="AK14" s="292">
        <v>8.1669999999999998</v>
      </c>
      <c r="AL14" s="292">
        <v>18.013999999999999</v>
      </c>
      <c r="AM14" s="292">
        <v>3.411</v>
      </c>
      <c r="AN14" s="292">
        <v>22.81</v>
      </c>
      <c r="AO14" s="292">
        <v>10.218999999999999</v>
      </c>
      <c r="AP14" s="292">
        <v>6.0220000000000002</v>
      </c>
      <c r="AQ14" s="292">
        <v>18.212</v>
      </c>
      <c r="AR14" s="292">
        <v>7.4669999999999996</v>
      </c>
      <c r="AS14" s="292">
        <v>12.611000000000001</v>
      </c>
      <c r="AT14" s="292">
        <v>8.5950000000000006</v>
      </c>
      <c r="AU14" s="292">
        <v>13.151999999999999</v>
      </c>
      <c r="AV14" s="292">
        <v>12.42</v>
      </c>
      <c r="AW14" s="292">
        <v>10.994999999999999</v>
      </c>
      <c r="AX14" s="292">
        <v>8.5960000000000001</v>
      </c>
      <c r="AY14" s="292">
        <v>11.786</v>
      </c>
      <c r="AZ14" s="292">
        <v>19.352</v>
      </c>
      <c r="BA14" s="292">
        <v>10.422000000000001</v>
      </c>
      <c r="BB14" s="292">
        <v>10.053000000000001</v>
      </c>
      <c r="BC14" s="292">
        <v>11.301</v>
      </c>
      <c r="BD14" s="292">
        <v>20.012</v>
      </c>
      <c r="BE14" s="292">
        <v>8.7210000000000001</v>
      </c>
      <c r="BF14" s="292">
        <v>14.539</v>
      </c>
      <c r="BG14" s="292">
        <v>9.9209999999999994</v>
      </c>
      <c r="BH14" s="292">
        <v>10.384</v>
      </c>
      <c r="BI14" s="292">
        <v>18.337</v>
      </c>
      <c r="BJ14" s="292">
        <v>16.966999999999999</v>
      </c>
      <c r="BK14" s="292">
        <v>14.75</v>
      </c>
      <c r="BL14" s="292">
        <v>15.468</v>
      </c>
      <c r="BM14" s="292">
        <v>13.41</v>
      </c>
      <c r="BN14" s="292">
        <v>17.548999999999999</v>
      </c>
      <c r="BO14" s="292">
        <v>6.5739999999999998</v>
      </c>
      <c r="BP14" s="292"/>
    </row>
    <row r="15" spans="1:68" s="255" customFormat="1" ht="12" customHeight="1" x14ac:dyDescent="0.25">
      <c r="A15" s="249"/>
      <c r="B15" s="262" t="s">
        <v>198</v>
      </c>
      <c r="C15" s="262" t="s">
        <v>198</v>
      </c>
      <c r="D15" s="276" t="s">
        <v>239</v>
      </c>
      <c r="E15" s="292">
        <v>4.8559999999999999</v>
      </c>
      <c r="F15" s="292">
        <v>3.7959999999999998</v>
      </c>
      <c r="G15" s="292">
        <v>1.5369999999999999</v>
      </c>
      <c r="H15" s="292">
        <v>3.48</v>
      </c>
      <c r="I15" s="292">
        <v>3.7029999999999998</v>
      </c>
      <c r="J15" s="292">
        <v>3.8889999999999998</v>
      </c>
      <c r="K15" s="292">
        <v>0.47599999999999998</v>
      </c>
      <c r="L15" s="292">
        <v>8.3840000000000003</v>
      </c>
      <c r="M15" s="292">
        <v>4.0359999999999996</v>
      </c>
      <c r="N15" s="292">
        <v>9.4250000000000007</v>
      </c>
      <c r="O15" s="292">
        <v>9.173</v>
      </c>
      <c r="P15" s="292">
        <v>5.867</v>
      </c>
      <c r="Q15" s="292">
        <v>8.5990000000000002</v>
      </c>
      <c r="R15" s="292">
        <v>6.444</v>
      </c>
      <c r="S15" s="292">
        <v>3.28</v>
      </c>
      <c r="T15" s="292">
        <v>6.0739999999999998</v>
      </c>
      <c r="U15" s="292">
        <v>10.647</v>
      </c>
      <c r="V15" s="292">
        <v>3.835</v>
      </c>
      <c r="W15" s="292">
        <v>4.7359999999999998</v>
      </c>
      <c r="X15" s="292">
        <v>5.2359999999999998</v>
      </c>
      <c r="Y15" s="292">
        <v>4.8970000000000002</v>
      </c>
      <c r="Z15" s="292">
        <v>3.3530000000000002</v>
      </c>
      <c r="AA15" s="292">
        <v>1.5109999999999999</v>
      </c>
      <c r="AB15" s="292">
        <v>7.4850000000000003</v>
      </c>
      <c r="AC15" s="292">
        <v>0.67900000000000005</v>
      </c>
      <c r="AD15" s="292">
        <v>0</v>
      </c>
      <c r="AE15" s="292">
        <v>0</v>
      </c>
      <c r="AF15" s="292">
        <v>0</v>
      </c>
      <c r="AG15" s="292">
        <v>0</v>
      </c>
      <c r="AH15" s="292">
        <v>0</v>
      </c>
      <c r="AI15" s="292">
        <v>0</v>
      </c>
      <c r="AJ15" s="292">
        <v>0</v>
      </c>
      <c r="AK15" s="292">
        <v>0</v>
      </c>
      <c r="AL15" s="292">
        <v>0</v>
      </c>
      <c r="AM15" s="292">
        <v>0</v>
      </c>
      <c r="AN15" s="292">
        <v>0</v>
      </c>
      <c r="AO15" s="292">
        <v>0</v>
      </c>
      <c r="AP15" s="292">
        <v>0</v>
      </c>
      <c r="AQ15" s="292">
        <v>0</v>
      </c>
      <c r="AR15" s="292">
        <v>0</v>
      </c>
      <c r="AS15" s="292">
        <v>0</v>
      </c>
      <c r="AT15" s="292">
        <v>0</v>
      </c>
      <c r="AU15" s="292">
        <v>0</v>
      </c>
      <c r="AV15" s="292">
        <v>0</v>
      </c>
      <c r="AW15" s="292">
        <v>0</v>
      </c>
      <c r="AX15" s="292">
        <v>0</v>
      </c>
      <c r="AY15" s="292">
        <v>0</v>
      </c>
      <c r="AZ15" s="292">
        <v>0</v>
      </c>
      <c r="BA15" s="292">
        <v>0</v>
      </c>
      <c r="BB15" s="292">
        <v>0</v>
      </c>
      <c r="BC15" s="292">
        <v>0</v>
      </c>
      <c r="BD15" s="292">
        <v>0</v>
      </c>
      <c r="BE15" s="292">
        <v>0</v>
      </c>
      <c r="BF15" s="292">
        <v>0</v>
      </c>
      <c r="BG15" s="292">
        <v>0</v>
      </c>
      <c r="BH15" s="292">
        <v>0</v>
      </c>
      <c r="BI15" s="292">
        <v>0</v>
      </c>
      <c r="BJ15" s="292">
        <v>0</v>
      </c>
      <c r="BK15" s="292">
        <v>0</v>
      </c>
      <c r="BL15" s="292">
        <v>0</v>
      </c>
      <c r="BM15" s="292">
        <v>0</v>
      </c>
      <c r="BN15" s="292">
        <v>0</v>
      </c>
      <c r="BO15" s="292">
        <v>0</v>
      </c>
      <c r="BP15" s="292"/>
    </row>
    <row r="16" spans="1:68" s="255" customFormat="1" ht="12" customHeight="1" x14ac:dyDescent="0.25">
      <c r="A16" s="249"/>
      <c r="B16" s="262" t="s">
        <v>200</v>
      </c>
      <c r="C16" s="262" t="s">
        <v>201</v>
      </c>
      <c r="D16" s="276" t="s">
        <v>202</v>
      </c>
      <c r="E16" s="292">
        <v>3.944</v>
      </c>
      <c r="F16" s="292">
        <v>10.936999999999999</v>
      </c>
      <c r="G16" s="292">
        <v>7.8970000000000002</v>
      </c>
      <c r="H16" s="292">
        <v>5.6059999999999999</v>
      </c>
      <c r="I16" s="292">
        <v>5.44</v>
      </c>
      <c r="J16" s="292">
        <v>11.317</v>
      </c>
      <c r="K16" s="292">
        <v>4.093</v>
      </c>
      <c r="L16" s="292">
        <v>14.629</v>
      </c>
      <c r="M16" s="292">
        <v>9.3140000000000001</v>
      </c>
      <c r="N16" s="292">
        <v>8.7189999999999994</v>
      </c>
      <c r="O16" s="292">
        <v>6.94</v>
      </c>
      <c r="P16" s="292">
        <v>9.3170000000000002</v>
      </c>
      <c r="Q16" s="292">
        <v>13.113</v>
      </c>
      <c r="R16" s="292">
        <v>12.225</v>
      </c>
      <c r="S16" s="292">
        <v>11.132</v>
      </c>
      <c r="T16" s="292">
        <v>8.86</v>
      </c>
      <c r="U16" s="292">
        <v>9.0009999999999994</v>
      </c>
      <c r="V16" s="292">
        <v>9.8209999999999997</v>
      </c>
      <c r="W16" s="292">
        <v>10.244999999999999</v>
      </c>
      <c r="X16" s="292">
        <v>12.862</v>
      </c>
      <c r="Y16" s="292">
        <v>19.065000000000001</v>
      </c>
      <c r="Z16" s="292">
        <v>10.858000000000001</v>
      </c>
      <c r="AA16" s="292">
        <v>14.959</v>
      </c>
      <c r="AB16" s="292">
        <v>10.103999999999999</v>
      </c>
      <c r="AC16" s="292">
        <v>15.691000000000001</v>
      </c>
      <c r="AD16" s="292">
        <v>12.88</v>
      </c>
      <c r="AE16" s="292">
        <v>15.920999999999999</v>
      </c>
      <c r="AF16" s="292">
        <v>13.59</v>
      </c>
      <c r="AG16" s="292">
        <v>11.582000000000001</v>
      </c>
      <c r="AH16" s="292">
        <v>8.6020000000000003</v>
      </c>
      <c r="AI16" s="292">
        <v>11.590999999999999</v>
      </c>
      <c r="AJ16" s="292">
        <v>9.3859999999999992</v>
      </c>
      <c r="AK16" s="292">
        <v>9.9019999999999992</v>
      </c>
      <c r="AL16" s="292">
        <v>8.0269999999999992</v>
      </c>
      <c r="AM16" s="292">
        <v>13.74</v>
      </c>
      <c r="AN16" s="292">
        <v>10.012</v>
      </c>
      <c r="AO16" s="292">
        <v>7.0270000000000001</v>
      </c>
      <c r="AP16" s="292">
        <v>7.1219999999999999</v>
      </c>
      <c r="AQ16" s="292">
        <v>23.341000000000001</v>
      </c>
      <c r="AR16" s="292">
        <v>7.4249999999999998</v>
      </c>
      <c r="AS16" s="292">
        <v>8.1</v>
      </c>
      <c r="AT16" s="292">
        <v>7.0640000000000001</v>
      </c>
      <c r="AU16" s="292">
        <v>5.8380000000000001</v>
      </c>
      <c r="AV16" s="292">
        <v>7.0380000000000003</v>
      </c>
      <c r="AW16" s="292">
        <v>16.507999999999999</v>
      </c>
      <c r="AX16" s="292">
        <v>6.1449999999999996</v>
      </c>
      <c r="AY16" s="292">
        <v>6.2549999999999999</v>
      </c>
      <c r="AZ16" s="292">
        <v>12.321</v>
      </c>
      <c r="BA16" s="292">
        <v>1.1910000000000001</v>
      </c>
      <c r="BB16" s="292">
        <v>1.2490000000000001</v>
      </c>
      <c r="BC16" s="292">
        <v>1.345</v>
      </c>
      <c r="BD16" s="292">
        <v>1.7769999999999999</v>
      </c>
      <c r="BE16" s="292">
        <v>1.2110000000000001</v>
      </c>
      <c r="BF16" s="292">
        <v>1.661</v>
      </c>
      <c r="BG16" s="292">
        <v>2.992</v>
      </c>
      <c r="BH16" s="292">
        <v>1.111</v>
      </c>
      <c r="BI16" s="292">
        <v>1.573</v>
      </c>
      <c r="BJ16" s="292">
        <v>2.4500000000000002</v>
      </c>
      <c r="BK16" s="292">
        <v>1.0229999999999999</v>
      </c>
      <c r="BL16" s="292">
        <v>0.872</v>
      </c>
      <c r="BM16" s="292">
        <v>10.228</v>
      </c>
      <c r="BN16" s="292">
        <v>0</v>
      </c>
      <c r="BO16" s="292">
        <v>0</v>
      </c>
      <c r="BP16" s="292"/>
    </row>
    <row r="17" spans="1:68" s="255" customFormat="1" ht="12" customHeight="1" x14ac:dyDescent="0.25">
      <c r="A17" s="249"/>
      <c r="B17" s="262" t="s">
        <v>242</v>
      </c>
      <c r="C17" s="262" t="s">
        <v>242</v>
      </c>
      <c r="D17" s="276" t="s">
        <v>260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0.05</v>
      </c>
      <c r="W17" s="292">
        <v>0.01</v>
      </c>
      <c r="X17" s="292">
        <v>0</v>
      </c>
      <c r="Y17" s="292">
        <v>4.3999999999999997E-2</v>
      </c>
      <c r="Z17" s="292">
        <v>0</v>
      </c>
      <c r="AA17" s="292">
        <v>0.25</v>
      </c>
      <c r="AB17" s="292">
        <v>0.375</v>
      </c>
      <c r="AC17" s="292">
        <v>0.67500000000000004</v>
      </c>
      <c r="AD17" s="292">
        <v>0.57499999999999996</v>
      </c>
      <c r="AE17" s="292">
        <v>0.875</v>
      </c>
      <c r="AF17" s="292">
        <v>0</v>
      </c>
      <c r="AG17" s="292">
        <v>0.125</v>
      </c>
      <c r="AH17" s="292">
        <v>0.375</v>
      </c>
      <c r="AI17" s="292">
        <v>0.02</v>
      </c>
      <c r="AJ17" s="292">
        <v>0</v>
      </c>
      <c r="AK17" s="292">
        <v>0</v>
      </c>
      <c r="AL17" s="292">
        <v>0</v>
      </c>
      <c r="AM17" s="292">
        <v>0</v>
      </c>
      <c r="AN17" s="292">
        <v>0</v>
      </c>
      <c r="AO17" s="292">
        <v>0</v>
      </c>
      <c r="AP17" s="292">
        <v>0.02</v>
      </c>
      <c r="AQ17" s="292">
        <v>0.02</v>
      </c>
      <c r="AR17" s="292">
        <v>0</v>
      </c>
      <c r="AS17" s="292">
        <v>2.5000000000000001E-2</v>
      </c>
      <c r="AT17" s="292">
        <v>0</v>
      </c>
      <c r="AU17" s="292">
        <v>6.0000000000000001E-3</v>
      </c>
      <c r="AV17" s="292">
        <v>0</v>
      </c>
      <c r="AW17" s="292">
        <v>5.0000000000000001E-3</v>
      </c>
      <c r="AX17" s="292">
        <v>5.0000000000000001E-3</v>
      </c>
      <c r="AY17" s="292">
        <v>3.0000000000000001E-3</v>
      </c>
      <c r="AZ17" s="292">
        <v>2E-3</v>
      </c>
      <c r="BA17" s="292">
        <v>0</v>
      </c>
      <c r="BB17" s="292">
        <v>0</v>
      </c>
      <c r="BC17" s="292">
        <v>0</v>
      </c>
      <c r="BD17" s="292">
        <v>2.3E-2</v>
      </c>
      <c r="BE17" s="292">
        <v>0</v>
      </c>
      <c r="BF17" s="292">
        <v>0</v>
      </c>
      <c r="BG17" s="292">
        <v>2.5000000000000001E-2</v>
      </c>
      <c r="BH17" s="292">
        <v>0</v>
      </c>
      <c r="BI17" s="292">
        <v>0</v>
      </c>
      <c r="BJ17" s="292">
        <v>0</v>
      </c>
      <c r="BK17" s="292">
        <v>0</v>
      </c>
      <c r="BL17" s="292">
        <v>0</v>
      </c>
      <c r="BM17" s="292">
        <v>0</v>
      </c>
      <c r="BN17" s="292">
        <v>2E-3</v>
      </c>
      <c r="BO17" s="292">
        <v>0</v>
      </c>
      <c r="BP17" s="292"/>
    </row>
    <row r="18" spans="1:68" s="255" customFormat="1" ht="12" customHeight="1" x14ac:dyDescent="0.25">
      <c r="A18" s="249"/>
      <c r="B18" s="262" t="s">
        <v>242</v>
      </c>
      <c r="C18" s="262" t="s">
        <v>242</v>
      </c>
      <c r="D18" s="276" t="s">
        <v>244</v>
      </c>
      <c r="E18" s="292">
        <v>0.17699999999999999</v>
      </c>
      <c r="F18" s="292">
        <v>0.10799999999999998</v>
      </c>
      <c r="G18" s="292">
        <v>0.251</v>
      </c>
      <c r="H18" s="292">
        <v>2.5000000000000001E-2</v>
      </c>
      <c r="I18" s="292">
        <v>0.08</v>
      </c>
      <c r="J18" s="292">
        <v>2.5000000000000001E-2</v>
      </c>
      <c r="K18" s="292">
        <v>0.155</v>
      </c>
      <c r="L18" s="292">
        <v>1.2999999999999999E-2</v>
      </c>
      <c r="M18" s="292">
        <v>0</v>
      </c>
      <c r="N18" s="292">
        <v>8.2000000000000003E-2</v>
      </c>
      <c r="O18" s="292">
        <v>5.3999999999999999E-2</v>
      </c>
      <c r="P18" s="292">
        <v>0.15</v>
      </c>
      <c r="Q18" s="292">
        <v>0.12</v>
      </c>
      <c r="R18" s="292">
        <v>0.06</v>
      </c>
      <c r="S18" s="292">
        <v>0.21500000000000002</v>
      </c>
      <c r="T18" s="292">
        <v>0.5</v>
      </c>
      <c r="U18" s="292">
        <v>2.5000000000000001E-2</v>
      </c>
      <c r="V18" s="292">
        <v>0.751</v>
      </c>
      <c r="W18" s="292">
        <v>0</v>
      </c>
      <c r="X18" s="292">
        <v>0.26400000000000001</v>
      </c>
      <c r="Y18" s="292">
        <v>0.61099999999999999</v>
      </c>
      <c r="Z18" s="292">
        <v>0.55500000000000005</v>
      </c>
      <c r="AA18" s="292">
        <v>0.40099999999999997</v>
      </c>
      <c r="AB18" s="292">
        <v>0.68800000000000006</v>
      </c>
      <c r="AC18" s="292">
        <v>0.14899999999999999</v>
      </c>
      <c r="AD18" s="292">
        <v>0.38600000000000001</v>
      </c>
      <c r="AE18" s="292">
        <v>0.33199999999999996</v>
      </c>
      <c r="AF18" s="292">
        <v>0.53700000000000003</v>
      </c>
      <c r="AG18" s="292">
        <v>0.2</v>
      </c>
      <c r="AH18" s="292">
        <v>0.32200000000000001</v>
      </c>
      <c r="AI18" s="292">
        <v>0.11199999999999999</v>
      </c>
      <c r="AJ18" s="292">
        <v>0.40300000000000002</v>
      </c>
      <c r="AK18" s="292">
        <v>0.2</v>
      </c>
      <c r="AL18" s="292">
        <v>2.5000000000000001E-2</v>
      </c>
      <c r="AM18" s="292">
        <v>0.41899999999999998</v>
      </c>
      <c r="AN18" s="292">
        <v>0.40600000000000003</v>
      </c>
      <c r="AO18" s="292">
        <v>0.247</v>
      </c>
      <c r="AP18" s="292">
        <v>8.2000000000000003E-2</v>
      </c>
      <c r="AQ18" s="292">
        <v>0.28799999999999998</v>
      </c>
      <c r="AR18" s="292">
        <v>0.21700000000000003</v>
      </c>
      <c r="AS18" s="292">
        <v>0.13600000000000001</v>
      </c>
      <c r="AT18" s="292">
        <v>4.2000000000000003E-2</v>
      </c>
      <c r="AU18" s="292">
        <v>3.7999999999999999E-2</v>
      </c>
      <c r="AV18" s="292">
        <v>0.20400000000000001</v>
      </c>
      <c r="AW18" s="292">
        <v>0.42099999999999999</v>
      </c>
      <c r="AX18" s="292">
        <v>4.2000000000000003E-2</v>
      </c>
      <c r="AY18" s="292">
        <v>2.1259999999999999</v>
      </c>
      <c r="AZ18" s="292">
        <v>0.64500000000000002</v>
      </c>
      <c r="BA18" s="292">
        <v>0.187</v>
      </c>
      <c r="BB18" s="292">
        <v>0.13800000000000001</v>
      </c>
      <c r="BC18" s="292">
        <v>0.53700000000000003</v>
      </c>
      <c r="BD18" s="292">
        <v>0.20200000000000001</v>
      </c>
      <c r="BE18" s="292">
        <v>0.23400000000000001</v>
      </c>
      <c r="BF18" s="292">
        <v>7.8E-2</v>
      </c>
      <c r="BG18" s="292">
        <v>0.17299999999999999</v>
      </c>
      <c r="BH18" s="292">
        <v>0.33700000000000002</v>
      </c>
      <c r="BI18" s="292">
        <v>0.21200000000000002</v>
      </c>
      <c r="BJ18" s="292">
        <v>0.38800000000000001</v>
      </c>
      <c r="BK18" s="292">
        <v>2.7E-2</v>
      </c>
      <c r="BL18" s="292">
        <v>0</v>
      </c>
      <c r="BM18" s="292">
        <v>0.27700000000000002</v>
      </c>
      <c r="BN18" s="292">
        <v>0.127</v>
      </c>
      <c r="BO18" s="292">
        <v>0</v>
      </c>
      <c r="BP18" s="292"/>
    </row>
    <row r="19" spans="1:68" s="255" customFormat="1" ht="12" customHeight="1" x14ac:dyDescent="0.25">
      <c r="A19" s="249"/>
      <c r="B19" s="262" t="s">
        <v>242</v>
      </c>
      <c r="C19" s="262" t="s">
        <v>242</v>
      </c>
      <c r="D19" s="276" t="s">
        <v>253</v>
      </c>
      <c r="E19" s="292">
        <v>1.5109999999999999</v>
      </c>
      <c r="F19" s="292">
        <v>8.4000000000000005E-2</v>
      </c>
      <c r="G19" s="292">
        <v>0.25</v>
      </c>
      <c r="H19" s="292">
        <v>0.20200000000000001</v>
      </c>
      <c r="I19" s="292">
        <v>0.28100000000000003</v>
      </c>
      <c r="J19" s="292">
        <v>0</v>
      </c>
      <c r="K19" s="292">
        <v>0.10199999999999999</v>
      </c>
      <c r="L19" s="292">
        <v>0.307</v>
      </c>
      <c r="M19" s="292">
        <v>0.65500000000000003</v>
      </c>
      <c r="N19" s="292">
        <v>0.42</v>
      </c>
      <c r="O19" s="292">
        <v>1.927</v>
      </c>
      <c r="P19" s="292">
        <v>1.21</v>
      </c>
      <c r="Q19" s="292">
        <v>0.68700000000000006</v>
      </c>
      <c r="R19" s="292">
        <v>1.7490000000000001</v>
      </c>
      <c r="S19" s="292">
        <v>4.7309999999999999</v>
      </c>
      <c r="T19" s="292">
        <v>3.46</v>
      </c>
      <c r="U19" s="292">
        <v>4.0030000000000001</v>
      </c>
      <c r="V19" s="292">
        <v>3.637</v>
      </c>
      <c r="W19" s="292">
        <v>3.798</v>
      </c>
      <c r="X19" s="292">
        <v>4.3410000000000002</v>
      </c>
      <c r="Y19" s="292">
        <v>4.7670000000000003</v>
      </c>
      <c r="Z19" s="292">
        <v>4.6630000000000003</v>
      </c>
      <c r="AA19" s="292">
        <v>16.643000000000001</v>
      </c>
      <c r="AB19" s="292">
        <v>3.371</v>
      </c>
      <c r="AC19" s="292">
        <v>1.002</v>
      </c>
      <c r="AD19" s="292">
        <v>1.968</v>
      </c>
      <c r="AE19" s="292">
        <v>0.76100000000000001</v>
      </c>
      <c r="AF19" s="292">
        <v>1.5389999999999999</v>
      </c>
      <c r="AG19" s="292">
        <v>0.34899999999999998</v>
      </c>
      <c r="AH19" s="292">
        <v>0.86</v>
      </c>
      <c r="AI19" s="292">
        <v>1.7669999999999999</v>
      </c>
      <c r="AJ19" s="292">
        <v>2.3919999999999999</v>
      </c>
      <c r="AK19" s="292">
        <v>26.58</v>
      </c>
      <c r="AL19" s="292">
        <v>1.871</v>
      </c>
      <c r="AM19" s="292">
        <v>1.282</v>
      </c>
      <c r="AN19" s="292">
        <v>1.3089999999999999</v>
      </c>
      <c r="AO19" s="292">
        <v>1.1339999999999999</v>
      </c>
      <c r="AP19" s="292">
        <v>1.042</v>
      </c>
      <c r="AQ19" s="292">
        <v>2.1190000000000002</v>
      </c>
      <c r="AR19" s="292">
        <v>0.53</v>
      </c>
      <c r="AS19" s="292">
        <v>1.9570000000000001</v>
      </c>
      <c r="AT19" s="292">
        <v>0.86399999999999999</v>
      </c>
      <c r="AU19" s="292">
        <v>0.84</v>
      </c>
      <c r="AV19" s="292">
        <v>1.885</v>
      </c>
      <c r="AW19" s="292">
        <v>2.9180000000000001</v>
      </c>
      <c r="AX19" s="292">
        <v>5.3529999999999998</v>
      </c>
      <c r="AY19" s="292">
        <v>2.3639999999999999</v>
      </c>
      <c r="AZ19" s="292">
        <v>8.8209999999999997</v>
      </c>
      <c r="BA19" s="292">
        <v>2.3559999999999999</v>
      </c>
      <c r="BB19" s="292">
        <v>2.625</v>
      </c>
      <c r="BC19" s="292">
        <v>1.0980000000000001</v>
      </c>
      <c r="BD19" s="292">
        <v>0.28100000000000003</v>
      </c>
      <c r="BE19" s="292">
        <v>0.42799999999999999</v>
      </c>
      <c r="BF19" s="292">
        <v>1.5009999999999999</v>
      </c>
      <c r="BG19" s="292">
        <v>0.71499999999999997</v>
      </c>
      <c r="BH19" s="292">
        <v>1.1220000000000001</v>
      </c>
      <c r="BI19" s="292">
        <v>0.80800000000000005</v>
      </c>
      <c r="BJ19" s="292">
        <v>1.1679999999999999</v>
      </c>
      <c r="BK19" s="292">
        <v>1.927</v>
      </c>
      <c r="BL19" s="292">
        <v>1.276</v>
      </c>
      <c r="BM19" s="292">
        <v>1.5009999999999999</v>
      </c>
      <c r="BN19" s="292">
        <v>0.70499999999999996</v>
      </c>
      <c r="BO19" s="292">
        <v>0</v>
      </c>
      <c r="BP19" s="292"/>
    </row>
    <row r="20" spans="1:68" s="255" customFormat="1" ht="12" customHeight="1" x14ac:dyDescent="0.25">
      <c r="A20" s="249"/>
      <c r="B20" s="262" t="s">
        <v>206</v>
      </c>
      <c r="C20" s="262" t="s">
        <v>207</v>
      </c>
      <c r="D20" s="276" t="s">
        <v>209</v>
      </c>
      <c r="E20" s="292">
        <v>4.0780000000000003</v>
      </c>
      <c r="F20" s="292">
        <v>2.71</v>
      </c>
      <c r="G20" s="292">
        <v>0.84499999999999997</v>
      </c>
      <c r="H20" s="292">
        <v>6.7030000000000003</v>
      </c>
      <c r="I20" s="292">
        <v>0.84099999999999997</v>
      </c>
      <c r="J20" s="292">
        <v>0.25600000000000001</v>
      </c>
      <c r="K20" s="292">
        <v>0.26</v>
      </c>
      <c r="L20" s="292">
        <v>0.20200000000000001</v>
      </c>
      <c r="M20" s="292">
        <v>0.216</v>
      </c>
      <c r="N20" s="292">
        <v>1.41</v>
      </c>
      <c r="O20" s="292">
        <v>0.3</v>
      </c>
      <c r="P20" s="292">
        <v>0.2</v>
      </c>
      <c r="Q20" s="292">
        <v>1E-3</v>
      </c>
      <c r="R20" s="292">
        <v>0.129</v>
      </c>
      <c r="S20" s="292">
        <v>1E-3</v>
      </c>
      <c r="T20" s="292">
        <v>0.25</v>
      </c>
      <c r="U20" s="292">
        <v>0.105</v>
      </c>
      <c r="V20" s="292">
        <v>0.14000000000000001</v>
      </c>
      <c r="W20" s="292">
        <v>0</v>
      </c>
      <c r="X20" s="292">
        <v>0.30199999999999999</v>
      </c>
      <c r="Y20" s="292">
        <v>0.13</v>
      </c>
      <c r="Z20" s="292">
        <v>1.1779999999999999</v>
      </c>
      <c r="AA20" s="292">
        <v>1.339</v>
      </c>
      <c r="AB20" s="292">
        <v>0.20100000000000001</v>
      </c>
      <c r="AC20" s="292">
        <v>0.157</v>
      </c>
      <c r="AD20" s="292">
        <v>2.7E-2</v>
      </c>
      <c r="AE20" s="292">
        <v>8.2000000000000003E-2</v>
      </c>
      <c r="AF20" s="292">
        <v>0.151</v>
      </c>
      <c r="AG20" s="292">
        <v>6.3E-2</v>
      </c>
      <c r="AH20" s="292">
        <v>2.5999999999999999E-2</v>
      </c>
      <c r="AI20" s="292">
        <v>4.3999999999999997E-2</v>
      </c>
      <c r="AJ20" s="292">
        <v>8.2000000000000003E-2</v>
      </c>
      <c r="AK20" s="292">
        <v>9.1999999999999998E-2</v>
      </c>
      <c r="AL20" s="292">
        <v>5.6000000000000001E-2</v>
      </c>
      <c r="AM20" s="292">
        <v>5.5E-2</v>
      </c>
      <c r="AN20" s="292">
        <v>0.61599999999999999</v>
      </c>
      <c r="AO20" s="292">
        <v>0.123</v>
      </c>
      <c r="AP20" s="292">
        <v>8.3000000000000004E-2</v>
      </c>
      <c r="AQ20" s="292">
        <v>5.2999999999999999E-2</v>
      </c>
      <c r="AR20" s="292">
        <v>0.221</v>
      </c>
      <c r="AS20" s="292">
        <v>0.24299999999999999</v>
      </c>
      <c r="AT20" s="292">
        <v>0.187</v>
      </c>
      <c r="AU20" s="292">
        <v>6.2E-2</v>
      </c>
      <c r="AV20" s="292">
        <v>1.1180000000000001</v>
      </c>
      <c r="AW20" s="292">
        <v>0.13</v>
      </c>
      <c r="AX20" s="292">
        <v>1.121</v>
      </c>
      <c r="AY20" s="292">
        <v>1.0409999999999999</v>
      </c>
      <c r="AZ20" s="292">
        <v>0.42099999999999999</v>
      </c>
      <c r="BA20" s="292">
        <v>2.7E-2</v>
      </c>
      <c r="BB20" s="292">
        <v>0.16800000000000001</v>
      </c>
      <c r="BC20" s="292">
        <v>0.108</v>
      </c>
      <c r="BD20" s="292">
        <v>0.28499999999999998</v>
      </c>
      <c r="BE20" s="292">
        <v>0.309</v>
      </c>
      <c r="BF20" s="292">
        <v>2E-3</v>
      </c>
      <c r="BG20" s="292">
        <v>0.20100000000000001</v>
      </c>
      <c r="BH20" s="292">
        <v>7.9000000000000001E-2</v>
      </c>
      <c r="BI20" s="292">
        <v>0.12</v>
      </c>
      <c r="BJ20" s="292">
        <v>2.7E-2</v>
      </c>
      <c r="BK20" s="292">
        <v>6.0999999999999999E-2</v>
      </c>
      <c r="BL20" s="292">
        <v>7.0000000000000001E-3</v>
      </c>
      <c r="BM20" s="292">
        <v>0</v>
      </c>
      <c r="BN20" s="292">
        <v>5.0999999999999997E-2</v>
      </c>
      <c r="BO20" s="292">
        <v>0</v>
      </c>
      <c r="BP20" s="292"/>
    </row>
    <row r="21" spans="1:68" s="255" customFormat="1" ht="12" customHeight="1" x14ac:dyDescent="0.25">
      <c r="A21" s="249"/>
      <c r="B21" s="262" t="s">
        <v>206</v>
      </c>
      <c r="C21" s="262" t="s">
        <v>210</v>
      </c>
      <c r="D21" s="276" t="s">
        <v>211</v>
      </c>
      <c r="E21" s="292">
        <v>24.082999999999998</v>
      </c>
      <c r="F21" s="292">
        <v>9.0259999999999998</v>
      </c>
      <c r="G21" s="292">
        <v>62.418999999999997</v>
      </c>
      <c r="H21" s="292">
        <v>25.324999999999999</v>
      </c>
      <c r="I21" s="292">
        <v>27.745999999999999</v>
      </c>
      <c r="J21" s="292">
        <v>38.225999999999999</v>
      </c>
      <c r="K21" s="292">
        <v>35.843000000000004</v>
      </c>
      <c r="L21" s="292">
        <v>34.521000000000001</v>
      </c>
      <c r="M21" s="292">
        <v>33.726999999999997</v>
      </c>
      <c r="N21" s="292">
        <v>43.003</v>
      </c>
      <c r="O21" s="292">
        <v>26.602</v>
      </c>
      <c r="P21" s="292">
        <v>14.494</v>
      </c>
      <c r="Q21" s="292">
        <v>11.362</v>
      </c>
      <c r="R21" s="292">
        <v>24.041</v>
      </c>
      <c r="S21" s="292">
        <v>19.626999999999999</v>
      </c>
      <c r="T21" s="292">
        <v>16.459</v>
      </c>
      <c r="U21" s="292">
        <v>27.405999999999999</v>
      </c>
      <c r="V21" s="292">
        <v>24.442</v>
      </c>
      <c r="W21" s="292">
        <v>31.882999999999999</v>
      </c>
      <c r="X21" s="292">
        <v>13.282999999999999</v>
      </c>
      <c r="Y21" s="292">
        <v>17.364000000000001</v>
      </c>
      <c r="Z21" s="292">
        <v>28.106999999999999</v>
      </c>
      <c r="AA21" s="292">
        <v>5.8040000000000003</v>
      </c>
      <c r="AB21" s="292">
        <v>1.73</v>
      </c>
      <c r="AC21" s="292">
        <v>5.09</v>
      </c>
      <c r="AD21" s="292">
        <v>5.3390000000000004</v>
      </c>
      <c r="AE21" s="292">
        <v>17.163</v>
      </c>
      <c r="AF21" s="292">
        <v>14.14</v>
      </c>
      <c r="AG21" s="292">
        <v>7.6310000000000002</v>
      </c>
      <c r="AH21" s="292">
        <v>8.4809999999999999</v>
      </c>
      <c r="AI21" s="292">
        <v>5.2619999999999996</v>
      </c>
      <c r="AJ21" s="292">
        <v>9.4269999999999996</v>
      </c>
      <c r="AK21" s="292">
        <v>0.9</v>
      </c>
      <c r="AL21" s="292">
        <v>2.262</v>
      </c>
      <c r="AM21" s="292">
        <v>0.96399999999999997</v>
      </c>
      <c r="AN21" s="292">
        <v>1.339</v>
      </c>
      <c r="AO21" s="292">
        <v>4.8109999999999999</v>
      </c>
      <c r="AP21" s="292">
        <v>7.274</v>
      </c>
      <c r="AQ21" s="292">
        <v>8.44</v>
      </c>
      <c r="AR21" s="292">
        <v>12.815</v>
      </c>
      <c r="AS21" s="292">
        <v>7.91</v>
      </c>
      <c r="AT21" s="292">
        <v>13.603999999999999</v>
      </c>
      <c r="AU21" s="292">
        <v>9.2249999999999996</v>
      </c>
      <c r="AV21" s="292">
        <v>14.351000000000001</v>
      </c>
      <c r="AW21" s="292">
        <v>9.3030000000000008</v>
      </c>
      <c r="AX21" s="292">
        <v>2.3969999999999998</v>
      </c>
      <c r="AY21" s="292">
        <v>3.5510000000000002</v>
      </c>
      <c r="AZ21" s="292">
        <v>7.327</v>
      </c>
      <c r="BA21" s="292">
        <v>3.722</v>
      </c>
      <c r="BB21" s="292">
        <v>0.314</v>
      </c>
      <c r="BC21" s="292">
        <v>0.27</v>
      </c>
      <c r="BD21" s="292">
        <v>0</v>
      </c>
      <c r="BE21" s="292">
        <v>5.3999999999999999E-2</v>
      </c>
      <c r="BF21" s="292">
        <v>0</v>
      </c>
      <c r="BG21" s="292">
        <v>1.554</v>
      </c>
      <c r="BH21" s="292">
        <v>3.1</v>
      </c>
      <c r="BI21" s="292">
        <v>2.4430000000000001</v>
      </c>
      <c r="BJ21" s="292">
        <v>1.397</v>
      </c>
      <c r="BK21" s="292">
        <v>0.87</v>
      </c>
      <c r="BL21" s="292">
        <v>2.9460000000000002</v>
      </c>
      <c r="BM21" s="292">
        <v>0.97599999999999998</v>
      </c>
      <c r="BN21" s="292">
        <v>0.97</v>
      </c>
      <c r="BO21" s="292">
        <v>2.2200000000000002</v>
      </c>
      <c r="BP21" s="292"/>
    </row>
    <row r="22" spans="1:68" s="255" customFormat="1" ht="12" customHeight="1" x14ac:dyDescent="0.25">
      <c r="A22" s="249"/>
      <c r="B22" s="262" t="s">
        <v>206</v>
      </c>
      <c r="C22" s="262" t="s">
        <v>210</v>
      </c>
      <c r="D22" s="276" t="s">
        <v>212</v>
      </c>
      <c r="E22" s="292">
        <v>1.7999999999999999E-2</v>
      </c>
      <c r="F22" s="292">
        <v>0</v>
      </c>
      <c r="G22" s="292">
        <v>0</v>
      </c>
      <c r="H22" s="292">
        <v>0</v>
      </c>
      <c r="I22" s="292">
        <v>1.512</v>
      </c>
      <c r="J22" s="292">
        <v>1.7999999999999999E-2</v>
      </c>
      <c r="K22" s="292">
        <v>0</v>
      </c>
      <c r="L22" s="292">
        <v>0</v>
      </c>
      <c r="M22" s="292">
        <v>0</v>
      </c>
      <c r="N22" s="292">
        <v>1.7999999999999999E-2</v>
      </c>
      <c r="O22" s="292">
        <v>0</v>
      </c>
      <c r="P22" s="292">
        <v>0</v>
      </c>
      <c r="Q22" s="292">
        <v>0</v>
      </c>
      <c r="R22" s="292">
        <v>1.9E-2</v>
      </c>
      <c r="S22" s="292">
        <v>1.7999999999999999E-2</v>
      </c>
      <c r="T22" s="292">
        <v>0</v>
      </c>
      <c r="U22" s="292">
        <v>1E-3</v>
      </c>
      <c r="V22" s="292">
        <v>0</v>
      </c>
      <c r="W22" s="292">
        <v>3.0000000000000001E-3</v>
      </c>
      <c r="X22" s="292">
        <v>0</v>
      </c>
      <c r="Y22" s="292">
        <v>0</v>
      </c>
      <c r="Z22" s="292">
        <v>0.08</v>
      </c>
      <c r="AA22" s="292">
        <v>3.5999999999999997E-2</v>
      </c>
      <c r="AB22" s="292">
        <v>0.06</v>
      </c>
      <c r="AC22" s="292">
        <v>0</v>
      </c>
      <c r="AD22" s="292">
        <v>0</v>
      </c>
      <c r="AE22" s="292">
        <v>1.7999999999999999E-2</v>
      </c>
      <c r="AF22" s="292">
        <v>3.5999999999999997E-2</v>
      </c>
      <c r="AG22" s="292">
        <v>0</v>
      </c>
      <c r="AH22" s="292">
        <v>0</v>
      </c>
      <c r="AI22" s="292">
        <v>0.04</v>
      </c>
      <c r="AJ22" s="292">
        <v>0</v>
      </c>
      <c r="AK22" s="292">
        <v>1E-3</v>
      </c>
      <c r="AL22" s="292">
        <v>0</v>
      </c>
      <c r="AM22" s="292">
        <v>0</v>
      </c>
      <c r="AN22" s="292">
        <v>0</v>
      </c>
      <c r="AO22" s="292">
        <v>0</v>
      </c>
      <c r="AP22" s="292">
        <v>0</v>
      </c>
      <c r="AQ22" s="292">
        <v>0</v>
      </c>
      <c r="AR22" s="292">
        <v>0</v>
      </c>
      <c r="AS22" s="292">
        <v>0</v>
      </c>
      <c r="AT22" s="292">
        <v>0</v>
      </c>
      <c r="AU22" s="292">
        <v>0</v>
      </c>
      <c r="AV22" s="292">
        <v>0</v>
      </c>
      <c r="AW22" s="292">
        <v>1E-3</v>
      </c>
      <c r="AX22" s="292">
        <v>1.7999999999999999E-2</v>
      </c>
      <c r="AY22" s="292">
        <v>0</v>
      </c>
      <c r="AZ22" s="292">
        <v>0</v>
      </c>
      <c r="BA22" s="292">
        <v>0</v>
      </c>
      <c r="BB22" s="292">
        <v>0</v>
      </c>
      <c r="BC22" s="292">
        <v>0</v>
      </c>
      <c r="BD22" s="292">
        <v>0</v>
      </c>
      <c r="BE22" s="292">
        <v>8.0000000000000002E-3</v>
      </c>
      <c r="BF22" s="292">
        <v>1.7999999999999999E-2</v>
      </c>
      <c r="BG22" s="292">
        <v>0</v>
      </c>
      <c r="BH22" s="292">
        <v>0</v>
      </c>
      <c r="BI22" s="292">
        <v>0</v>
      </c>
      <c r="BJ22" s="292">
        <v>1.7999999999999999E-2</v>
      </c>
      <c r="BK22" s="292">
        <v>0</v>
      </c>
      <c r="BL22" s="292">
        <v>0</v>
      </c>
      <c r="BM22" s="292">
        <v>0</v>
      </c>
      <c r="BN22" s="292">
        <v>0</v>
      </c>
      <c r="BO22" s="292">
        <v>0</v>
      </c>
      <c r="BP22" s="292"/>
    </row>
    <row r="23" spans="1:68" s="255" customFormat="1" ht="12" customHeight="1" x14ac:dyDescent="0.25">
      <c r="A23" s="249"/>
      <c r="B23" s="262" t="s">
        <v>206</v>
      </c>
      <c r="C23" s="262" t="s">
        <v>210</v>
      </c>
      <c r="D23" s="276" t="s">
        <v>213</v>
      </c>
      <c r="E23" s="292">
        <v>1.113</v>
      </c>
      <c r="F23" s="292">
        <v>1.3839999999999999</v>
      </c>
      <c r="G23" s="292">
        <v>1.5089999999999999</v>
      </c>
      <c r="H23" s="292">
        <v>1.298</v>
      </c>
      <c r="I23" s="292">
        <v>2.895</v>
      </c>
      <c r="J23" s="292">
        <v>1.417</v>
      </c>
      <c r="K23" s="292">
        <v>0.91400000000000003</v>
      </c>
      <c r="L23" s="292">
        <v>1.306</v>
      </c>
      <c r="M23" s="292">
        <v>1.149</v>
      </c>
      <c r="N23" s="292">
        <v>1.3109999999999999</v>
      </c>
      <c r="O23" s="292">
        <v>2.931</v>
      </c>
      <c r="P23" s="292">
        <v>1.385</v>
      </c>
      <c r="Q23" s="292">
        <v>1.224</v>
      </c>
      <c r="R23" s="292">
        <v>0.877</v>
      </c>
      <c r="S23" s="292">
        <v>1.1080000000000001</v>
      </c>
      <c r="T23" s="292">
        <v>1.518</v>
      </c>
      <c r="U23" s="292">
        <v>1.667</v>
      </c>
      <c r="V23" s="292">
        <v>1.389</v>
      </c>
      <c r="W23" s="292">
        <v>1.109</v>
      </c>
      <c r="X23" s="292">
        <v>1.123</v>
      </c>
      <c r="Y23" s="292">
        <v>0.69599999999999995</v>
      </c>
      <c r="Z23" s="292">
        <v>1.008</v>
      </c>
      <c r="AA23" s="292">
        <v>1.0469999999999999</v>
      </c>
      <c r="AB23" s="292">
        <v>1.909</v>
      </c>
      <c r="AC23" s="292">
        <v>0.99</v>
      </c>
      <c r="AD23" s="292">
        <v>0.74299999999999999</v>
      </c>
      <c r="AE23" s="292">
        <v>0.61699999999999999</v>
      </c>
      <c r="AF23" s="292">
        <v>1.4710000000000001</v>
      </c>
      <c r="AG23" s="292">
        <v>1.2250000000000001</v>
      </c>
      <c r="AH23" s="292">
        <v>2.4590000000000001</v>
      </c>
      <c r="AI23" s="292">
        <v>1.252</v>
      </c>
      <c r="AJ23" s="292">
        <v>0.56999999999999995</v>
      </c>
      <c r="AK23" s="292">
        <v>1.2270000000000001</v>
      </c>
      <c r="AL23" s="292">
        <v>1.0900000000000001</v>
      </c>
      <c r="AM23" s="292">
        <v>0.84</v>
      </c>
      <c r="AN23" s="292">
        <v>1.829</v>
      </c>
      <c r="AO23" s="292">
        <v>0.41799999999999998</v>
      </c>
      <c r="AP23" s="292">
        <v>0.875</v>
      </c>
      <c r="AQ23" s="292">
        <v>1.0880000000000001</v>
      </c>
      <c r="AR23" s="292">
        <v>0.51400000000000001</v>
      </c>
      <c r="AS23" s="292">
        <v>1.0780000000000001</v>
      </c>
      <c r="AT23" s="292">
        <v>1.8620000000000001</v>
      </c>
      <c r="AU23" s="292">
        <v>2.839</v>
      </c>
      <c r="AV23" s="292">
        <v>1.0369999999999999</v>
      </c>
      <c r="AW23" s="292">
        <v>1.345</v>
      </c>
      <c r="AX23" s="292">
        <v>1.778</v>
      </c>
      <c r="AY23" s="292">
        <v>1.2569999999999999</v>
      </c>
      <c r="AZ23" s="292">
        <v>2.4140000000000001</v>
      </c>
      <c r="BA23" s="292">
        <v>0.96899999999999997</v>
      </c>
      <c r="BB23" s="292">
        <v>0.71799999999999997</v>
      </c>
      <c r="BC23" s="292">
        <v>1.083</v>
      </c>
      <c r="BD23" s="292">
        <v>0.78600000000000003</v>
      </c>
      <c r="BE23" s="292">
        <v>1.5940000000000001</v>
      </c>
      <c r="BF23" s="292">
        <v>1.482</v>
      </c>
      <c r="BG23" s="292">
        <v>0.59699999999999998</v>
      </c>
      <c r="BH23" s="292">
        <v>0.81899999999999995</v>
      </c>
      <c r="BI23" s="292">
        <v>1.964</v>
      </c>
      <c r="BJ23" s="292">
        <v>0.89900000000000002</v>
      </c>
      <c r="BK23" s="292">
        <v>0.96499999999999997</v>
      </c>
      <c r="BL23" s="292">
        <v>0.94299999999999995</v>
      </c>
      <c r="BM23" s="292">
        <v>0.60099999999999998</v>
      </c>
      <c r="BN23" s="292">
        <v>0.94299999999999995</v>
      </c>
      <c r="BO23" s="292">
        <v>2.4940000000000002</v>
      </c>
      <c r="BP23" s="292"/>
    </row>
    <row r="24" spans="1:68" s="255" customFormat="1" ht="12" customHeight="1" x14ac:dyDescent="0.25">
      <c r="A24" s="249"/>
      <c r="B24" s="262" t="s">
        <v>206</v>
      </c>
      <c r="C24" s="262" t="s">
        <v>210</v>
      </c>
      <c r="D24" s="276" t="s">
        <v>214</v>
      </c>
      <c r="E24" s="292">
        <v>14.326000000000001</v>
      </c>
      <c r="F24" s="292">
        <v>13.39</v>
      </c>
      <c r="G24" s="292">
        <v>19.100999999999999</v>
      </c>
      <c r="H24" s="292">
        <v>16.108000000000001</v>
      </c>
      <c r="I24" s="292">
        <v>13.904999999999999</v>
      </c>
      <c r="J24" s="292">
        <v>18.405999999999999</v>
      </c>
      <c r="K24" s="292">
        <v>12.993</v>
      </c>
      <c r="L24" s="292">
        <v>18.68</v>
      </c>
      <c r="M24" s="292">
        <v>13.872999999999999</v>
      </c>
      <c r="N24" s="292">
        <v>11.952</v>
      </c>
      <c r="O24" s="292">
        <v>16.542000000000002</v>
      </c>
      <c r="P24" s="292">
        <v>13.228999999999999</v>
      </c>
      <c r="Q24" s="292">
        <v>12.628</v>
      </c>
      <c r="R24" s="292">
        <v>9.94</v>
      </c>
      <c r="S24" s="292">
        <v>11.996</v>
      </c>
      <c r="T24" s="292">
        <v>10.164</v>
      </c>
      <c r="U24" s="292">
        <v>26.725000000000001</v>
      </c>
      <c r="V24" s="292">
        <v>20.637</v>
      </c>
      <c r="W24" s="292">
        <v>16.16</v>
      </c>
      <c r="X24" s="292">
        <v>19.850000000000001</v>
      </c>
      <c r="Y24" s="292">
        <v>14.458</v>
      </c>
      <c r="Z24" s="292">
        <v>18.797000000000001</v>
      </c>
      <c r="AA24" s="292">
        <v>11.717000000000001</v>
      </c>
      <c r="AB24" s="292">
        <v>24.277999999999999</v>
      </c>
      <c r="AC24" s="292">
        <v>9.9809999999999999</v>
      </c>
      <c r="AD24" s="292">
        <v>12.558999999999999</v>
      </c>
      <c r="AE24" s="292">
        <v>28.983000000000001</v>
      </c>
      <c r="AF24" s="292">
        <v>18.143000000000001</v>
      </c>
      <c r="AG24" s="292">
        <v>9.5860000000000003</v>
      </c>
      <c r="AH24" s="292">
        <v>13.717000000000001</v>
      </c>
      <c r="AI24" s="292">
        <v>33.021000000000001</v>
      </c>
      <c r="AJ24" s="292">
        <v>17.885000000000002</v>
      </c>
      <c r="AK24" s="292">
        <v>8.4589999999999996</v>
      </c>
      <c r="AL24" s="292">
        <v>19.259</v>
      </c>
      <c r="AM24" s="292">
        <v>10.113</v>
      </c>
      <c r="AN24" s="292">
        <v>7.6829999999999998</v>
      </c>
      <c r="AO24" s="292">
        <v>7.0389999999999997</v>
      </c>
      <c r="AP24" s="292">
        <v>14.34</v>
      </c>
      <c r="AQ24" s="292">
        <v>13.648</v>
      </c>
      <c r="AR24" s="292">
        <v>19.428000000000001</v>
      </c>
      <c r="AS24" s="292">
        <v>14.329000000000001</v>
      </c>
      <c r="AT24" s="292">
        <v>17.321999999999999</v>
      </c>
      <c r="AU24" s="292">
        <v>17.196000000000002</v>
      </c>
      <c r="AV24" s="292">
        <v>13.746</v>
      </c>
      <c r="AW24" s="292">
        <v>21.305</v>
      </c>
      <c r="AX24" s="292">
        <v>18.16</v>
      </c>
      <c r="AY24" s="292">
        <v>16.013000000000002</v>
      </c>
      <c r="AZ24" s="292">
        <v>17.547999999999998</v>
      </c>
      <c r="BA24" s="292">
        <v>18.236999999999998</v>
      </c>
      <c r="BB24" s="292">
        <v>11.805999999999999</v>
      </c>
      <c r="BC24" s="292">
        <v>24.66</v>
      </c>
      <c r="BD24" s="292">
        <v>16.759</v>
      </c>
      <c r="BE24" s="292">
        <v>14.891</v>
      </c>
      <c r="BF24" s="292">
        <v>20.78</v>
      </c>
      <c r="BG24" s="292">
        <v>18.652999999999999</v>
      </c>
      <c r="BH24" s="292">
        <v>15.859</v>
      </c>
      <c r="BI24" s="292">
        <v>18.792999999999999</v>
      </c>
      <c r="BJ24" s="292">
        <v>16.745000000000001</v>
      </c>
      <c r="BK24" s="292">
        <v>15.012</v>
      </c>
      <c r="BL24" s="292">
        <v>18.167000000000002</v>
      </c>
      <c r="BM24" s="292">
        <v>10.843</v>
      </c>
      <c r="BN24" s="292">
        <v>23.417999999999999</v>
      </c>
      <c r="BO24" s="292">
        <v>18.652000000000001</v>
      </c>
      <c r="BP24" s="292"/>
    </row>
    <row r="25" spans="1:68" s="255" customFormat="1" ht="12" customHeight="1" x14ac:dyDescent="0.25">
      <c r="A25" s="249"/>
      <c r="B25" s="262" t="s">
        <v>206</v>
      </c>
      <c r="C25" s="262" t="s">
        <v>215</v>
      </c>
      <c r="D25" s="276" t="s">
        <v>216</v>
      </c>
      <c r="E25" s="292">
        <v>0.93</v>
      </c>
      <c r="F25" s="292">
        <v>0.45600000000000002</v>
      </c>
      <c r="G25" s="292">
        <v>0.58199999999999996</v>
      </c>
      <c r="H25" s="292">
        <v>1.3220000000000001</v>
      </c>
      <c r="I25" s="292">
        <v>1.4930000000000001</v>
      </c>
      <c r="J25" s="292">
        <v>2.9329999999999998</v>
      </c>
      <c r="K25" s="292">
        <v>2.4710000000000001</v>
      </c>
      <c r="L25" s="292">
        <v>1.7589999999999999</v>
      </c>
      <c r="M25" s="292">
        <v>1.855</v>
      </c>
      <c r="N25" s="292">
        <v>1.6950000000000001</v>
      </c>
      <c r="O25" s="292">
        <v>1.5680000000000001</v>
      </c>
      <c r="P25" s="292">
        <v>1.02</v>
      </c>
      <c r="Q25" s="292">
        <v>0.24</v>
      </c>
      <c r="R25" s="292">
        <v>1.0920000000000001</v>
      </c>
      <c r="S25" s="292">
        <v>1.288</v>
      </c>
      <c r="T25" s="292">
        <v>1.3080000000000001</v>
      </c>
      <c r="U25" s="292">
        <v>1.2490000000000001</v>
      </c>
      <c r="V25" s="292">
        <v>1.3839999999999999</v>
      </c>
      <c r="W25" s="292">
        <v>1.675</v>
      </c>
      <c r="X25" s="292">
        <v>2.411</v>
      </c>
      <c r="Y25" s="292">
        <v>0.46200000000000002</v>
      </c>
      <c r="Z25" s="292">
        <v>0.745</v>
      </c>
      <c r="AA25" s="292">
        <v>1.4590000000000001</v>
      </c>
      <c r="AB25" s="292">
        <v>1.8360000000000001</v>
      </c>
      <c r="AC25" s="292">
        <v>1.0129999999999999</v>
      </c>
      <c r="AD25" s="292">
        <v>1.016</v>
      </c>
      <c r="AE25" s="292">
        <v>1.32</v>
      </c>
      <c r="AF25" s="292">
        <v>1.35</v>
      </c>
      <c r="AG25" s="292">
        <v>0.41799999999999998</v>
      </c>
      <c r="AH25" s="292">
        <v>1.292</v>
      </c>
      <c r="AI25" s="292">
        <v>1.9239999999999999</v>
      </c>
      <c r="AJ25" s="292">
        <v>2.4159999999999999</v>
      </c>
      <c r="AK25" s="292">
        <v>1.018</v>
      </c>
      <c r="AL25" s="292">
        <v>0.57599999999999996</v>
      </c>
      <c r="AM25" s="292">
        <v>0.312</v>
      </c>
      <c r="AN25" s="292">
        <v>0.59</v>
      </c>
      <c r="AO25" s="292">
        <v>4.3999999999999997E-2</v>
      </c>
      <c r="AP25" s="292">
        <v>0.27400000000000002</v>
      </c>
      <c r="AQ25" s="292">
        <v>0</v>
      </c>
      <c r="AR25" s="292">
        <v>0.02</v>
      </c>
      <c r="AS25" s="292">
        <v>2.496</v>
      </c>
      <c r="AT25" s="292">
        <v>1.752</v>
      </c>
      <c r="AU25" s="292">
        <v>1.8919999999999999</v>
      </c>
      <c r="AV25" s="292">
        <v>1.704</v>
      </c>
      <c r="AW25" s="292">
        <v>1.016</v>
      </c>
      <c r="AX25" s="292">
        <v>1.3640000000000001</v>
      </c>
      <c r="AY25" s="292">
        <v>1.2330000000000001</v>
      </c>
      <c r="AZ25" s="292">
        <v>1.6279999999999999</v>
      </c>
      <c r="BA25" s="292">
        <v>2.7280000000000002</v>
      </c>
      <c r="BB25" s="292">
        <v>1.1990000000000001</v>
      </c>
      <c r="BC25" s="292">
        <v>2.3849999999999998</v>
      </c>
      <c r="BD25" s="292">
        <v>1.1220000000000001</v>
      </c>
      <c r="BE25" s="292">
        <v>0.63400000000000001</v>
      </c>
      <c r="BF25" s="292">
        <v>1.25</v>
      </c>
      <c r="BG25" s="292">
        <v>1.498</v>
      </c>
      <c r="BH25" s="292">
        <v>0.97499999999999998</v>
      </c>
      <c r="BI25" s="292">
        <v>1.958</v>
      </c>
      <c r="BJ25" s="292">
        <v>1.419</v>
      </c>
      <c r="BK25" s="292">
        <v>1.728</v>
      </c>
      <c r="BL25" s="292">
        <v>1.369</v>
      </c>
      <c r="BM25" s="292">
        <v>1.33</v>
      </c>
      <c r="BN25" s="292">
        <v>0.85099999999999998</v>
      </c>
      <c r="BO25" s="292">
        <v>0</v>
      </c>
      <c r="BP25" s="292"/>
    </row>
    <row r="26" spans="1:68" s="255" customFormat="1" ht="12" customHeight="1" x14ac:dyDescent="0.25">
      <c r="A26" s="249"/>
      <c r="B26" s="262" t="s">
        <v>206</v>
      </c>
      <c r="C26" s="262" t="s">
        <v>215</v>
      </c>
      <c r="D26" s="276" t="s">
        <v>218</v>
      </c>
      <c r="E26" s="292">
        <v>1.1120000000000001</v>
      </c>
      <c r="F26" s="292">
        <v>0.72399999999999998</v>
      </c>
      <c r="G26" s="292">
        <v>0.65</v>
      </c>
      <c r="H26" s="292">
        <v>2.4E-2</v>
      </c>
      <c r="I26" s="292">
        <v>0.224</v>
      </c>
      <c r="J26" s="292">
        <v>0.5</v>
      </c>
      <c r="K26" s="292">
        <v>4.4870000000000001</v>
      </c>
      <c r="L26" s="292">
        <v>0.62</v>
      </c>
      <c r="M26" s="292">
        <v>0.23599999999999999</v>
      </c>
      <c r="N26" s="292">
        <v>0.44800000000000001</v>
      </c>
      <c r="O26" s="292">
        <v>0.13200000000000001</v>
      </c>
      <c r="P26" s="292">
        <v>0.3</v>
      </c>
      <c r="Q26" s="292">
        <v>0.44</v>
      </c>
      <c r="R26" s="292">
        <v>0.16800000000000001</v>
      </c>
      <c r="S26" s="292">
        <v>0.34799999999999998</v>
      </c>
      <c r="T26" s="292">
        <v>0.82799999999999996</v>
      </c>
      <c r="U26" s="292">
        <v>0.77200000000000002</v>
      </c>
      <c r="V26" s="292">
        <v>0.32</v>
      </c>
      <c r="W26" s="292">
        <v>0.54400000000000004</v>
      </c>
      <c r="X26" s="292">
        <v>0.24399999999999999</v>
      </c>
      <c r="Y26" s="292">
        <v>0.27</v>
      </c>
      <c r="Z26" s="292">
        <v>0.21</v>
      </c>
      <c r="AA26" s="292">
        <v>0.28199999999999997</v>
      </c>
      <c r="AB26" s="292">
        <v>0.16500000000000001</v>
      </c>
      <c r="AC26" s="292">
        <v>0.25</v>
      </c>
      <c r="AD26" s="292">
        <v>0.35799999999999998</v>
      </c>
      <c r="AE26" s="292">
        <v>0.36799999999999999</v>
      </c>
      <c r="AF26" s="292">
        <v>0.34200000000000003</v>
      </c>
      <c r="AG26" s="292">
        <v>0.16200000000000001</v>
      </c>
      <c r="AH26" s="292">
        <v>0.23200000000000001</v>
      </c>
      <c r="AI26" s="292">
        <v>0.253</v>
      </c>
      <c r="AJ26" s="292">
        <v>0.499</v>
      </c>
      <c r="AK26" s="292">
        <v>0.29599999999999999</v>
      </c>
      <c r="AL26" s="292">
        <v>0.28399999999999997</v>
      </c>
      <c r="AM26" s="292">
        <v>0.39200000000000002</v>
      </c>
      <c r="AN26" s="292">
        <v>0.316</v>
      </c>
      <c r="AO26" s="292">
        <v>0.40400000000000003</v>
      </c>
      <c r="AP26" s="292">
        <v>0.46</v>
      </c>
      <c r="AQ26" s="292">
        <v>0.45400000000000001</v>
      </c>
      <c r="AR26" s="292">
        <v>0.28799999999999998</v>
      </c>
      <c r="AS26" s="292">
        <v>0.47399999999999998</v>
      </c>
      <c r="AT26" s="292">
        <v>0.32400000000000001</v>
      </c>
      <c r="AU26" s="292">
        <v>0.105</v>
      </c>
      <c r="AV26" s="292">
        <v>0.36</v>
      </c>
      <c r="AW26" s="292">
        <v>0.16400000000000001</v>
      </c>
      <c r="AX26" s="292">
        <v>0.34399999999999997</v>
      </c>
      <c r="AY26" s="292">
        <v>0.24199999999999999</v>
      </c>
      <c r="AZ26" s="292">
        <v>0.36799999999999999</v>
      </c>
      <c r="BA26" s="292">
        <v>0.65500000000000003</v>
      </c>
      <c r="BB26" s="292">
        <v>1.26</v>
      </c>
      <c r="BC26" s="292">
        <v>0.45600000000000002</v>
      </c>
      <c r="BD26" s="292">
        <v>0.89800000000000002</v>
      </c>
      <c r="BE26" s="292">
        <v>0.20499999999999999</v>
      </c>
      <c r="BF26" s="292">
        <v>0.153</v>
      </c>
      <c r="BG26" s="292">
        <v>0.53600000000000003</v>
      </c>
      <c r="BH26" s="292">
        <v>0.71799999999999997</v>
      </c>
      <c r="BI26" s="292">
        <v>0.16400000000000001</v>
      </c>
      <c r="BJ26" s="292">
        <v>0.16300000000000001</v>
      </c>
      <c r="BK26" s="292">
        <v>0.14499999999999999</v>
      </c>
      <c r="BL26" s="292">
        <v>0.16500000000000001</v>
      </c>
      <c r="BM26" s="292">
        <v>0.28899999999999998</v>
      </c>
      <c r="BN26" s="292">
        <v>0</v>
      </c>
      <c r="BO26" s="292">
        <v>0</v>
      </c>
      <c r="BP26" s="292"/>
    </row>
    <row r="27" spans="1:68" s="255" customFormat="1" ht="12" customHeight="1" x14ac:dyDescent="0.25">
      <c r="A27" s="249"/>
      <c r="B27" s="262" t="s">
        <v>221</v>
      </c>
      <c r="C27" s="262" t="s">
        <v>222</v>
      </c>
      <c r="D27" s="276" t="s">
        <v>223</v>
      </c>
      <c r="E27" s="292">
        <v>0</v>
      </c>
      <c r="F27" s="292">
        <v>5.0000000000000001E-3</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0.64900000000000002</v>
      </c>
      <c r="AG27" s="292">
        <v>0.504</v>
      </c>
      <c r="AH27" s="292">
        <v>0</v>
      </c>
      <c r="AI27" s="292">
        <v>0</v>
      </c>
      <c r="AJ27" s="292">
        <v>0</v>
      </c>
      <c r="AK27" s="292">
        <v>0.14699999999999999</v>
      </c>
      <c r="AL27" s="292">
        <v>0.46</v>
      </c>
      <c r="AM27" s="292">
        <v>0.34499999999999997</v>
      </c>
      <c r="AN27" s="292">
        <v>0.22700000000000001</v>
      </c>
      <c r="AO27" s="292">
        <v>0.09</v>
      </c>
      <c r="AP27" s="292">
        <v>0.374</v>
      </c>
      <c r="AQ27" s="292">
        <v>0.82799999999999996</v>
      </c>
      <c r="AR27" s="292">
        <v>0.66</v>
      </c>
      <c r="AS27" s="292">
        <v>1.0760000000000001</v>
      </c>
      <c r="AT27" s="292">
        <v>0.41799999999999998</v>
      </c>
      <c r="AU27" s="292">
        <v>0.66800000000000004</v>
      </c>
      <c r="AV27" s="292">
        <v>0.54600000000000004</v>
      </c>
      <c r="AW27" s="292">
        <v>0.98499999999999999</v>
      </c>
      <c r="AX27" s="292">
        <v>0.46700000000000003</v>
      </c>
      <c r="AY27" s="292">
        <v>0</v>
      </c>
      <c r="AZ27" s="292">
        <v>0</v>
      </c>
      <c r="BA27" s="292">
        <v>0</v>
      </c>
      <c r="BB27" s="292">
        <v>6.5000000000000002E-2</v>
      </c>
      <c r="BC27" s="292">
        <v>2E-3</v>
      </c>
      <c r="BD27" s="292">
        <v>0</v>
      </c>
      <c r="BE27" s="292">
        <v>6.0000000000000001E-3</v>
      </c>
      <c r="BF27" s="292">
        <v>0</v>
      </c>
      <c r="BG27" s="292">
        <v>2E-3</v>
      </c>
      <c r="BH27" s="292">
        <v>0</v>
      </c>
      <c r="BI27" s="292">
        <v>2E-3</v>
      </c>
      <c r="BJ27" s="292">
        <v>0</v>
      </c>
      <c r="BK27" s="292">
        <v>1E-3</v>
      </c>
      <c r="BL27" s="292">
        <v>0</v>
      </c>
      <c r="BM27" s="292">
        <v>0</v>
      </c>
      <c r="BN27" s="292">
        <v>4.0000000000000001E-3</v>
      </c>
      <c r="BO27" s="292">
        <v>1E-3</v>
      </c>
      <c r="BP27" s="292"/>
    </row>
    <row r="28" spans="1:68" s="255" customFormat="1" ht="12" customHeight="1" x14ac:dyDescent="0.25">
      <c r="A28" s="249"/>
      <c r="B28" s="262" t="s">
        <v>224</v>
      </c>
      <c r="C28" s="262" t="s">
        <v>225</v>
      </c>
      <c r="D28" s="276" t="s">
        <v>114</v>
      </c>
      <c r="E28" s="292">
        <v>1.5980000000000001</v>
      </c>
      <c r="F28" s="292">
        <v>2.5590000000000002</v>
      </c>
      <c r="G28" s="292">
        <v>3.2930000000000001</v>
      </c>
      <c r="H28" s="292">
        <v>2.4609999999999999</v>
      </c>
      <c r="I28" s="292">
        <v>1.5620000000000001</v>
      </c>
      <c r="J28" s="292">
        <v>2.698</v>
      </c>
      <c r="K28" s="292">
        <v>2.4489999999999998</v>
      </c>
      <c r="L28" s="292">
        <v>3.359</v>
      </c>
      <c r="M28" s="292">
        <v>2.8929999999999998</v>
      </c>
      <c r="N28" s="292">
        <v>3.5550000000000002</v>
      </c>
      <c r="O28" s="292">
        <v>1.964</v>
      </c>
      <c r="P28" s="292">
        <v>2.6640000000000001</v>
      </c>
      <c r="Q28" s="292">
        <v>2.0590000000000002</v>
      </c>
      <c r="R28" s="292">
        <v>2.512</v>
      </c>
      <c r="S28" s="292">
        <v>2.9889999999999999</v>
      </c>
      <c r="T28" s="292">
        <v>2.6120000000000001</v>
      </c>
      <c r="U28" s="292">
        <v>3.214</v>
      </c>
      <c r="V28" s="292">
        <v>3.0630000000000002</v>
      </c>
      <c r="W28" s="292">
        <v>1.909</v>
      </c>
      <c r="X28" s="292">
        <v>2.9980000000000002</v>
      </c>
      <c r="Y28" s="292">
        <v>2.7109999999999999</v>
      </c>
      <c r="Z28" s="292">
        <v>2.161</v>
      </c>
      <c r="AA28" s="292">
        <v>1.8280000000000001</v>
      </c>
      <c r="AB28" s="292">
        <v>1.774</v>
      </c>
      <c r="AC28" s="292">
        <v>3.6669999999999998</v>
      </c>
      <c r="AD28" s="292">
        <v>4.0090000000000003</v>
      </c>
      <c r="AE28" s="292">
        <v>4.4459999999999997</v>
      </c>
      <c r="AF28" s="292">
        <v>3.0619999999999998</v>
      </c>
      <c r="AG28" s="292">
        <v>3.3969999999999998</v>
      </c>
      <c r="AH28" s="292">
        <v>3.2559999999999998</v>
      </c>
      <c r="AI28" s="292">
        <v>2.1819999999999999</v>
      </c>
      <c r="AJ28" s="292">
        <v>2.3319999999999999</v>
      </c>
      <c r="AK28" s="292">
        <v>2.452</v>
      </c>
      <c r="AL28" s="292">
        <v>3.35</v>
      </c>
      <c r="AM28" s="292">
        <v>2.2330000000000001</v>
      </c>
      <c r="AN28" s="292">
        <v>1.619</v>
      </c>
      <c r="AO28" s="292">
        <v>2.9239999999999999</v>
      </c>
      <c r="AP28" s="292">
        <v>1.742</v>
      </c>
      <c r="AQ28" s="292">
        <v>2.3359999999999999</v>
      </c>
      <c r="AR28" s="292">
        <v>2.7040000000000002</v>
      </c>
      <c r="AS28" s="292">
        <v>2.3210000000000002</v>
      </c>
      <c r="AT28" s="292">
        <v>2.1269999999999998</v>
      </c>
      <c r="AU28" s="292">
        <v>2.8140000000000001</v>
      </c>
      <c r="AV28" s="292">
        <v>3.0390000000000001</v>
      </c>
      <c r="AW28" s="292">
        <v>2.2879999999999998</v>
      </c>
      <c r="AX28" s="292">
        <v>2.5449999999999999</v>
      </c>
      <c r="AY28" s="292">
        <v>1.444</v>
      </c>
      <c r="AZ28" s="292">
        <v>1.2430000000000001</v>
      </c>
      <c r="BA28" s="292">
        <v>2.1960000000000002</v>
      </c>
      <c r="BB28" s="292">
        <v>2.5739999999999998</v>
      </c>
      <c r="BC28" s="292">
        <v>2.2610000000000001</v>
      </c>
      <c r="BD28" s="292">
        <v>1.8</v>
      </c>
      <c r="BE28" s="292">
        <v>2.742</v>
      </c>
      <c r="BF28" s="292">
        <v>2.7589999999999999</v>
      </c>
      <c r="BG28" s="292">
        <v>1.98</v>
      </c>
      <c r="BH28" s="292">
        <v>1.71</v>
      </c>
      <c r="BI28" s="292">
        <v>2.34</v>
      </c>
      <c r="BJ28" s="292">
        <v>1.716</v>
      </c>
      <c r="BK28" s="292">
        <v>2.097</v>
      </c>
      <c r="BL28" s="292">
        <v>1.177</v>
      </c>
      <c r="BM28" s="292">
        <v>1.768</v>
      </c>
      <c r="BN28" s="292">
        <v>1.208</v>
      </c>
      <c r="BO28" s="292">
        <v>2.7549999999999999</v>
      </c>
      <c r="BP28" s="292"/>
    </row>
    <row r="29" spans="1:68" s="255" customFormat="1" ht="12" customHeight="1" x14ac:dyDescent="0.25">
      <c r="A29" s="249"/>
      <c r="B29" s="262" t="s">
        <v>224</v>
      </c>
      <c r="C29" s="262" t="s">
        <v>225</v>
      </c>
      <c r="D29" s="276" t="s">
        <v>226</v>
      </c>
      <c r="E29" s="292">
        <v>13.074999999999999</v>
      </c>
      <c r="F29" s="292">
        <v>2.806</v>
      </c>
      <c r="G29" s="292">
        <v>2.5790000000000002</v>
      </c>
      <c r="H29" s="292">
        <v>10.103999999999999</v>
      </c>
      <c r="I29" s="292">
        <v>2.5459999999999998</v>
      </c>
      <c r="J29" s="292">
        <v>7.1710000000000003</v>
      </c>
      <c r="K29" s="292">
        <v>3.0139999999999998</v>
      </c>
      <c r="L29" s="292">
        <v>1.855</v>
      </c>
      <c r="M29" s="292">
        <v>1.444</v>
      </c>
      <c r="N29" s="292">
        <v>10.135999999999999</v>
      </c>
      <c r="O29" s="292">
        <v>6.7519999999999998</v>
      </c>
      <c r="P29" s="292">
        <v>4.9050000000000002</v>
      </c>
      <c r="Q29" s="292">
        <v>4.1989999999999998</v>
      </c>
      <c r="R29" s="292">
        <v>3.0289999999999999</v>
      </c>
      <c r="S29" s="292">
        <v>3.5670000000000002</v>
      </c>
      <c r="T29" s="292">
        <v>1.748</v>
      </c>
      <c r="U29" s="292">
        <v>2.9630000000000001</v>
      </c>
      <c r="V29" s="292">
        <v>3.3780000000000001</v>
      </c>
      <c r="W29" s="292">
        <v>1.01</v>
      </c>
      <c r="X29" s="292">
        <v>2.4540000000000002</v>
      </c>
      <c r="Y29" s="292">
        <v>9.8859999999999992</v>
      </c>
      <c r="Z29" s="292">
        <v>2.8069999999999999</v>
      </c>
      <c r="AA29" s="292">
        <v>7.0019999999999998</v>
      </c>
      <c r="AB29" s="292">
        <v>2.8580000000000001</v>
      </c>
      <c r="AC29" s="292">
        <v>11.26</v>
      </c>
      <c r="AD29" s="292">
        <v>1.262</v>
      </c>
      <c r="AE29" s="292">
        <v>4.2290000000000001</v>
      </c>
      <c r="AF29" s="292">
        <v>3.6419999999999999</v>
      </c>
      <c r="AG29" s="292">
        <v>11.442</v>
      </c>
      <c r="AH29" s="292">
        <v>5.476</v>
      </c>
      <c r="AI29" s="292">
        <v>3.7040000000000002</v>
      </c>
      <c r="AJ29" s="292">
        <v>4.4950000000000001</v>
      </c>
      <c r="AK29" s="292">
        <v>3.5310000000000001</v>
      </c>
      <c r="AL29" s="292">
        <v>8.298</v>
      </c>
      <c r="AM29" s="292">
        <v>6.2640000000000002</v>
      </c>
      <c r="AN29" s="292">
        <v>1.0740000000000001</v>
      </c>
      <c r="AO29" s="292">
        <v>2.512</v>
      </c>
      <c r="AP29" s="292">
        <v>5.9260000000000002</v>
      </c>
      <c r="AQ29" s="292">
        <v>4.4089999999999998</v>
      </c>
      <c r="AR29" s="292">
        <v>0.93799999999999994</v>
      </c>
      <c r="AS29" s="292">
        <v>1.024</v>
      </c>
      <c r="AT29" s="292">
        <v>0.56999999999999995</v>
      </c>
      <c r="AU29" s="292">
        <v>1.107</v>
      </c>
      <c r="AV29" s="292">
        <v>2.4380000000000002</v>
      </c>
      <c r="AW29" s="292">
        <v>3.2069999999999999</v>
      </c>
      <c r="AX29" s="292">
        <v>0.91700000000000004</v>
      </c>
      <c r="AY29" s="292">
        <v>3.101</v>
      </c>
      <c r="AZ29" s="292">
        <v>1.1830000000000001</v>
      </c>
      <c r="BA29" s="292">
        <v>2.6469999999999998</v>
      </c>
      <c r="BB29" s="292">
        <v>1.6379999999999999</v>
      </c>
      <c r="BC29" s="292">
        <v>1.8149999999999999</v>
      </c>
      <c r="BD29" s="292">
        <v>1.417</v>
      </c>
      <c r="BE29" s="292">
        <v>0.98599999999999999</v>
      </c>
      <c r="BF29" s="292">
        <v>0.75800000000000001</v>
      </c>
      <c r="BG29" s="292">
        <v>1.778</v>
      </c>
      <c r="BH29" s="292">
        <v>9</v>
      </c>
      <c r="BI29" s="292">
        <v>2.2879999999999998</v>
      </c>
      <c r="BJ29" s="292">
        <v>2.472</v>
      </c>
      <c r="BK29" s="292">
        <v>6.032</v>
      </c>
      <c r="BL29" s="292">
        <v>8.548</v>
      </c>
      <c r="BM29" s="292">
        <v>3.9209999999999998</v>
      </c>
      <c r="BN29" s="292">
        <v>1.448</v>
      </c>
      <c r="BO29" s="292">
        <v>1.357</v>
      </c>
      <c r="BP29" s="292"/>
    </row>
    <row r="30" spans="1:68" s="255" customFormat="1" ht="12" customHeight="1" x14ac:dyDescent="0.25">
      <c r="A30" s="249"/>
      <c r="B30" s="262" t="s">
        <v>224</v>
      </c>
      <c r="C30" s="262" t="s">
        <v>229</v>
      </c>
      <c r="D30" s="276" t="s">
        <v>247</v>
      </c>
      <c r="E30" s="292">
        <v>4.8150000000000004</v>
      </c>
      <c r="F30" s="292">
        <v>2.1999999999999999E-2</v>
      </c>
      <c r="G30" s="292">
        <v>0.42799999999999999</v>
      </c>
      <c r="H30" s="292">
        <v>1.165</v>
      </c>
      <c r="I30" s="292">
        <v>7.3999999999999996E-2</v>
      </c>
      <c r="J30" s="292">
        <v>0.11899999999999999</v>
      </c>
      <c r="K30" s="292">
        <v>0.20599999999999999</v>
      </c>
      <c r="L30" s="292">
        <v>0.05</v>
      </c>
      <c r="M30" s="292">
        <v>0.123</v>
      </c>
      <c r="N30" s="292">
        <v>9.1669999999999998</v>
      </c>
      <c r="O30" s="292">
        <v>1.962</v>
      </c>
      <c r="P30" s="292">
        <v>0.51800000000000002</v>
      </c>
      <c r="Q30" s="292">
        <v>2.5830000000000002</v>
      </c>
      <c r="R30" s="292">
        <v>0.85399999999999998</v>
      </c>
      <c r="S30" s="292">
        <v>0.91400000000000003</v>
      </c>
      <c r="T30" s="292">
        <v>0.82299999999999995</v>
      </c>
      <c r="U30" s="292">
        <v>1E-3</v>
      </c>
      <c r="V30" s="292">
        <v>0.20899999999999999</v>
      </c>
      <c r="W30" s="292">
        <v>1.7070000000000001</v>
      </c>
      <c r="X30" s="292">
        <v>2.661</v>
      </c>
      <c r="Y30" s="292">
        <v>1.1830000000000001</v>
      </c>
      <c r="Z30" s="292">
        <v>0.32700000000000001</v>
      </c>
      <c r="AA30" s="292">
        <v>0.754</v>
      </c>
      <c r="AB30" s="292">
        <v>1.4890000000000001</v>
      </c>
      <c r="AC30" s="292">
        <v>0.66600000000000004</v>
      </c>
      <c r="AD30" s="292">
        <v>0.46500000000000002</v>
      </c>
      <c r="AE30" s="292">
        <v>1.1539999999999999</v>
      </c>
      <c r="AF30" s="292">
        <v>0</v>
      </c>
      <c r="AG30" s="292">
        <v>1.5820000000000001</v>
      </c>
      <c r="AH30" s="292">
        <v>1.405</v>
      </c>
      <c r="AI30" s="292">
        <v>1.0960000000000001</v>
      </c>
      <c r="AJ30" s="292">
        <v>0.70299999999999996</v>
      </c>
      <c r="AK30" s="292">
        <v>0.442</v>
      </c>
      <c r="AL30" s="292">
        <v>0.27400000000000002</v>
      </c>
      <c r="AM30" s="292">
        <v>0.85299999999999998</v>
      </c>
      <c r="AN30" s="292">
        <v>1.655</v>
      </c>
      <c r="AO30" s="292">
        <v>0.628</v>
      </c>
      <c r="AP30" s="292">
        <v>0</v>
      </c>
      <c r="AQ30" s="292">
        <v>0.40200000000000002</v>
      </c>
      <c r="AR30" s="292">
        <v>0.40899999999999997</v>
      </c>
      <c r="AS30" s="292">
        <v>1.2999999999999999E-2</v>
      </c>
      <c r="AT30" s="292">
        <v>0</v>
      </c>
      <c r="AU30" s="292">
        <v>0</v>
      </c>
      <c r="AV30" s="292">
        <v>0.19800000000000001</v>
      </c>
      <c r="AW30" s="292">
        <v>0</v>
      </c>
      <c r="AX30" s="292">
        <v>0</v>
      </c>
      <c r="AY30" s="292">
        <v>0</v>
      </c>
      <c r="AZ30" s="292">
        <v>0</v>
      </c>
      <c r="BA30" s="292">
        <v>0</v>
      </c>
      <c r="BB30" s="292">
        <v>0.36899999999999999</v>
      </c>
      <c r="BC30" s="292">
        <v>0</v>
      </c>
      <c r="BD30" s="292">
        <v>0</v>
      </c>
      <c r="BE30" s="292">
        <v>0</v>
      </c>
      <c r="BF30" s="292">
        <v>2.5000000000000001E-2</v>
      </c>
      <c r="BG30" s="292">
        <v>0</v>
      </c>
      <c r="BH30" s="292">
        <v>0</v>
      </c>
      <c r="BI30" s="292">
        <v>0.01</v>
      </c>
      <c r="BJ30" s="292">
        <v>0</v>
      </c>
      <c r="BK30" s="292">
        <v>0.23599999999999999</v>
      </c>
      <c r="BL30" s="292">
        <v>0.109</v>
      </c>
      <c r="BM30" s="292">
        <v>0</v>
      </c>
      <c r="BN30" s="292">
        <v>2.5000000000000001E-2</v>
      </c>
      <c r="BO30" s="292">
        <v>1.4999999999999999E-2</v>
      </c>
      <c r="BP30" s="292"/>
    </row>
    <row r="31" spans="1:68" x14ac:dyDescent="0.2">
      <c r="E31" s="295"/>
      <c r="F31" s="295"/>
      <c r="G31" s="295"/>
      <c r="H31" s="295"/>
      <c r="I31" s="295"/>
      <c r="J31" s="295"/>
      <c r="K31" s="295"/>
      <c r="L31" s="295"/>
      <c r="M31" s="295"/>
      <c r="N31" s="295"/>
      <c r="O31" s="295"/>
      <c r="P31" s="295"/>
      <c r="Q31" s="295"/>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c r="AT31" s="295"/>
      <c r="AU31" s="295"/>
      <c r="AV31" s="295"/>
      <c r="AW31" s="295"/>
      <c r="AX31" s="295"/>
      <c r="AY31" s="295"/>
      <c r="AZ31" s="295"/>
      <c r="BA31" s="295"/>
      <c r="BB31" s="295"/>
      <c r="BC31" s="295"/>
      <c r="BD31" s="295"/>
      <c r="BE31" s="295"/>
      <c r="BF31" s="295"/>
      <c r="BG31" s="295"/>
      <c r="BH31" s="295"/>
      <c r="BI31" s="295"/>
      <c r="BJ31" s="295"/>
      <c r="BK31" s="295"/>
      <c r="BL31" s="295"/>
      <c r="BM31" s="295"/>
      <c r="BN31" s="295"/>
      <c r="BO31" s="295"/>
    </row>
    <row r="33" spans="2:3" ht="12" customHeight="1" x14ac:dyDescent="0.2">
      <c r="B33" s="268" t="str">
        <f>'Monthly SOP imports'!B41</f>
        <v>Data compiled May 2025.</v>
      </c>
      <c r="C33" s="265"/>
    </row>
    <row r="34" spans="2:3" ht="12" customHeight="1" x14ac:dyDescent="0.2">
      <c r="B34" s="265" t="s">
        <v>233</v>
      </c>
      <c r="C34" s="265"/>
    </row>
    <row r="35" spans="2:3" ht="12" customHeight="1" x14ac:dyDescent="0.2">
      <c r="B35" s="265" t="s">
        <v>271</v>
      </c>
      <c r="C35" s="265"/>
    </row>
    <row r="36" spans="2:3" ht="12" customHeight="1" x14ac:dyDescent="0.2">
      <c r="B36" s="265" t="s">
        <v>248</v>
      </c>
      <c r="C36" s="265"/>
    </row>
    <row r="37" spans="2:3" ht="12" customHeight="1" x14ac:dyDescent="0.2">
      <c r="B37" s="266" t="s">
        <v>4</v>
      </c>
      <c r="C37" s="266"/>
    </row>
    <row r="38" spans="2:3" ht="12" customHeight="1" x14ac:dyDescent="0.2">
      <c r="B38" s="269" t="str">
        <f>'Monthly SOP imports'!B46</f>
        <v>© 2025 S&amp;P Global.</v>
      </c>
      <c r="C38" s="266"/>
    </row>
    <row r="39" spans="2:3" ht="12" customHeight="1" x14ac:dyDescent="0.2"/>
    <row r="40" spans="2:3" ht="12" customHeight="1" x14ac:dyDescent="0.2"/>
    <row r="41" spans="2:3" ht="12" customHeight="1" x14ac:dyDescent="0.2"/>
    <row r="42" spans="2:3" ht="12" customHeight="1" x14ac:dyDescent="0.2"/>
    <row r="43" spans="2:3" ht="12" customHeight="1" x14ac:dyDescent="0.2"/>
    <row r="44" spans="2:3" ht="12" customHeight="1" x14ac:dyDescent="0.2"/>
    <row r="45" spans="2:3" ht="12" customHeight="1" x14ac:dyDescent="0.2"/>
  </sheetData>
  <phoneticPr fontId="35" type="noConversion"/>
  <conditionalFormatting sqref="H7:H8 J7:K8">
    <cfRule type="cellIs" dxfId="2" priority="1" operator="lessThan">
      <formula>0</formula>
    </cfRule>
  </conditionalFormatting>
  <hyperlinks>
    <hyperlink ref="B4" location="Index!A1" display="Index" xr:uid="{88433A6B-C84D-42E1-AA98-FE03B0BB62DB}"/>
  </hyperlinks>
  <pageMargins left="0.75" right="0.75" top="1" bottom="1" header="0.5" footer="0.5"/>
  <pageSetup orientation="portrait"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DD0C2-5975-4C78-880C-A226388F6687}">
  <dimension ref="A1:BP53"/>
  <sheetViews>
    <sheetView showGridLines="0" zoomScale="80" zoomScaleNormal="80" workbookViewId="0">
      <pane xSplit="4" ySplit="7" topLeftCell="E8" activePane="bottomRight" state="frozen"/>
      <selection activeCell="D8" sqref="D8"/>
      <selection pane="topRight" activeCell="D8" sqref="D8"/>
      <selection pane="bottomLeft" activeCell="D8" sqref="D8"/>
      <selection pane="bottomRight" activeCell="E9" sqref="E9:BP38"/>
    </sheetView>
  </sheetViews>
  <sheetFormatPr defaultColWidth="18.77734375" defaultRowHeight="10" x14ac:dyDescent="0.2"/>
  <cols>
    <col min="1" max="1" width="4.6640625" style="264" customWidth="1"/>
    <col min="2" max="2" width="11.33203125" style="264" customWidth="1"/>
    <col min="3" max="3" width="22" style="264" bestFit="1" customWidth="1"/>
    <col min="4" max="4" width="13.44140625" style="264" bestFit="1" customWidth="1"/>
    <col min="5" max="68" width="8.44140625" style="264" bestFit="1" customWidth="1"/>
    <col min="69" max="16384" width="18.77734375" style="264"/>
  </cols>
  <sheetData>
    <row r="1" spans="1:68" s="235" customFormat="1" ht="20.149999999999999" customHeight="1" x14ac:dyDescent="0.2">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row>
    <row r="2" spans="1:68" s="235" customFormat="1" ht="0.65" customHeight="1" x14ac:dyDescent="0.2">
      <c r="B2" s="237"/>
      <c r="C2" s="237"/>
      <c r="D2" s="238"/>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row>
    <row r="3" spans="1:68" s="235" customFormat="1" ht="30" customHeight="1" x14ac:dyDescent="0.2">
      <c r="B3" s="240" t="s">
        <v>261</v>
      </c>
      <c r="C3" s="240"/>
      <c r="D3" s="241"/>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row>
    <row r="4" spans="1:68" s="235" customFormat="1" ht="12" customHeight="1" x14ac:dyDescent="0.25">
      <c r="B4" s="242" t="s">
        <v>2</v>
      </c>
      <c r="C4" s="242"/>
      <c r="D4" s="243"/>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row>
    <row r="5" spans="1:68" s="248" customFormat="1" ht="12" customHeight="1" x14ac:dyDescent="0.2">
      <c r="A5" s="245"/>
      <c r="B5" s="246"/>
      <c r="C5" s="246"/>
      <c r="D5" s="247"/>
    </row>
    <row r="6" spans="1:68" s="255" customFormat="1" ht="12" customHeight="1" x14ac:dyDescent="0.25">
      <c r="A6" s="249"/>
      <c r="B6" s="250"/>
      <c r="C6" s="250"/>
      <c r="D6" s="251" t="s">
        <v>14</v>
      </c>
      <c r="E6" s="252" t="s">
        <v>119</v>
      </c>
      <c r="F6" s="252" t="s">
        <v>120</v>
      </c>
      <c r="G6" s="252" t="s">
        <v>121</v>
      </c>
      <c r="H6" s="252" t="s">
        <v>122</v>
      </c>
      <c r="I6" s="252" t="s">
        <v>123</v>
      </c>
      <c r="J6" s="252" t="s">
        <v>124</v>
      </c>
      <c r="K6" s="252" t="s">
        <v>125</v>
      </c>
      <c r="L6" s="252" t="s">
        <v>126</v>
      </c>
      <c r="M6" s="252" t="s">
        <v>127</v>
      </c>
      <c r="N6" s="252" t="s">
        <v>128</v>
      </c>
      <c r="O6" s="252" t="s">
        <v>129</v>
      </c>
      <c r="P6" s="252" t="s">
        <v>130</v>
      </c>
      <c r="Q6" s="252" t="s">
        <v>131</v>
      </c>
      <c r="R6" s="252" t="s">
        <v>132</v>
      </c>
      <c r="S6" s="252" t="s">
        <v>133</v>
      </c>
      <c r="T6" s="252" t="s">
        <v>134</v>
      </c>
      <c r="U6" s="252" t="s">
        <v>135</v>
      </c>
      <c r="V6" s="252" t="s">
        <v>136</v>
      </c>
      <c r="W6" s="252" t="s">
        <v>137</v>
      </c>
      <c r="X6" s="252" t="s">
        <v>138</v>
      </c>
      <c r="Y6" s="252" t="s">
        <v>139</v>
      </c>
      <c r="Z6" s="252" t="s">
        <v>140</v>
      </c>
      <c r="AA6" s="252" t="s">
        <v>141</v>
      </c>
      <c r="AB6" s="252" t="s">
        <v>142</v>
      </c>
      <c r="AC6" s="252" t="s">
        <v>143</v>
      </c>
      <c r="AD6" s="252" t="s">
        <v>144</v>
      </c>
      <c r="AE6" s="252" t="s">
        <v>145</v>
      </c>
      <c r="AF6" s="252" t="s">
        <v>146</v>
      </c>
      <c r="AG6" s="252" t="s">
        <v>147</v>
      </c>
      <c r="AH6" s="252" t="s">
        <v>148</v>
      </c>
      <c r="AI6" s="252" t="s">
        <v>149</v>
      </c>
      <c r="AJ6" s="252" t="s">
        <v>150</v>
      </c>
      <c r="AK6" s="252" t="s">
        <v>151</v>
      </c>
      <c r="AL6" s="252" t="s">
        <v>152</v>
      </c>
      <c r="AM6" s="252" t="s">
        <v>153</v>
      </c>
      <c r="AN6" s="252" t="s">
        <v>154</v>
      </c>
      <c r="AO6" s="252" t="s">
        <v>155</v>
      </c>
      <c r="AP6" s="252" t="s">
        <v>156</v>
      </c>
      <c r="AQ6" s="252" t="s">
        <v>157</v>
      </c>
      <c r="AR6" s="252" t="s">
        <v>158</v>
      </c>
      <c r="AS6" s="252" t="s">
        <v>159</v>
      </c>
      <c r="AT6" s="252" t="s">
        <v>160</v>
      </c>
      <c r="AU6" s="252" t="s">
        <v>161</v>
      </c>
      <c r="AV6" s="252" t="s">
        <v>162</v>
      </c>
      <c r="AW6" s="252" t="s">
        <v>163</v>
      </c>
      <c r="AX6" s="252" t="s">
        <v>164</v>
      </c>
      <c r="AY6" s="252" t="s">
        <v>165</v>
      </c>
      <c r="AZ6" s="252" t="s">
        <v>166</v>
      </c>
      <c r="BA6" s="253" t="s">
        <v>167</v>
      </c>
      <c r="BB6" s="254" t="s">
        <v>168</v>
      </c>
      <c r="BC6" s="253" t="s">
        <v>169</v>
      </c>
      <c r="BD6" s="253" t="s">
        <v>170</v>
      </c>
      <c r="BE6" s="253" t="s">
        <v>171</v>
      </c>
      <c r="BF6" s="254" t="s">
        <v>172</v>
      </c>
      <c r="BG6" s="253" t="s">
        <v>173</v>
      </c>
      <c r="BH6" s="253" t="s">
        <v>174</v>
      </c>
      <c r="BI6" s="253" t="s">
        <v>175</v>
      </c>
      <c r="BJ6" s="253" t="s">
        <v>176</v>
      </c>
      <c r="BK6" s="253" t="s">
        <v>177</v>
      </c>
      <c r="BL6" s="254" t="s">
        <v>178</v>
      </c>
      <c r="BM6" s="254" t="s">
        <v>179</v>
      </c>
      <c r="BN6" s="253" t="s">
        <v>180</v>
      </c>
      <c r="BO6" s="253" t="s">
        <v>181</v>
      </c>
      <c r="BP6" s="253" t="s">
        <v>272</v>
      </c>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t="s">
        <v>62</v>
      </c>
    </row>
    <row r="8" spans="1:68" s="261" customFormat="1" ht="15" customHeight="1" x14ac:dyDescent="0.25">
      <c r="A8" s="249"/>
      <c r="B8" s="257" t="s">
        <v>182</v>
      </c>
      <c r="C8" s="257" t="s">
        <v>183</v>
      </c>
      <c r="D8" s="257" t="s">
        <v>184</v>
      </c>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9"/>
      <c r="BB8" s="260"/>
      <c r="BC8" s="259"/>
      <c r="BD8" s="259"/>
      <c r="BE8" s="259"/>
      <c r="BF8" s="260"/>
      <c r="BG8" s="259"/>
      <c r="BH8" s="259"/>
      <c r="BI8" s="259"/>
      <c r="BJ8" s="259"/>
      <c r="BK8" s="259"/>
      <c r="BL8" s="260"/>
      <c r="BM8" s="260"/>
      <c r="BN8" s="259"/>
      <c r="BO8" s="259"/>
      <c r="BP8" s="259"/>
    </row>
    <row r="9" spans="1:68" s="255" customFormat="1" ht="12" customHeight="1" x14ac:dyDescent="0.25">
      <c r="A9" s="249"/>
      <c r="B9" s="235" t="s">
        <v>185</v>
      </c>
      <c r="C9" s="235" t="s">
        <v>186</v>
      </c>
      <c r="D9" s="235" t="s">
        <v>187</v>
      </c>
      <c r="E9" s="278">
        <v>2.0569999999999999</v>
      </c>
      <c r="F9" s="278">
        <v>7.28</v>
      </c>
      <c r="G9" s="278">
        <v>3.1120000000000001</v>
      </c>
      <c r="H9" s="278">
        <v>6.2510000000000003</v>
      </c>
      <c r="I9" s="278">
        <v>7.19</v>
      </c>
      <c r="J9" s="278">
        <v>5.7460000000000004</v>
      </c>
      <c r="K9" s="278">
        <v>2.593</v>
      </c>
      <c r="L9" s="278">
        <v>0.99099999999999999</v>
      </c>
      <c r="M9" s="278">
        <v>3.2749999999999999</v>
      </c>
      <c r="N9" s="278">
        <v>2.5950000000000002</v>
      </c>
      <c r="O9" s="278">
        <v>2.5670000000000002</v>
      </c>
      <c r="P9" s="278">
        <v>3.14</v>
      </c>
      <c r="Q9" s="278">
        <v>4.2670000000000003</v>
      </c>
      <c r="R9" s="278">
        <v>3.71</v>
      </c>
      <c r="S9" s="278">
        <v>5.53</v>
      </c>
      <c r="T9" s="278">
        <v>3.972</v>
      </c>
      <c r="U9" s="278">
        <v>4.9379999999999997</v>
      </c>
      <c r="V9" s="278">
        <v>2.83</v>
      </c>
      <c r="W9" s="278">
        <v>5.7050000000000001</v>
      </c>
      <c r="X9" s="278">
        <v>2.9860000000000002</v>
      </c>
      <c r="Y9" s="278">
        <v>1.427</v>
      </c>
      <c r="Z9" s="278">
        <v>1.9139999999999999</v>
      </c>
      <c r="AA9" s="278">
        <v>2.0539999999999998</v>
      </c>
      <c r="AB9" s="278">
        <v>3.51</v>
      </c>
      <c r="AC9" s="278">
        <v>1.8180000000000001</v>
      </c>
      <c r="AD9" s="278">
        <v>1.9359999999999999</v>
      </c>
      <c r="AE9" s="278">
        <v>2.4710000000000001</v>
      </c>
      <c r="AF9" s="278">
        <v>1.6539999999999999</v>
      </c>
      <c r="AG9" s="278">
        <v>4.24</v>
      </c>
      <c r="AH9" s="278">
        <v>1.8240000000000001</v>
      </c>
      <c r="AI9" s="278">
        <v>2.335</v>
      </c>
      <c r="AJ9" s="278">
        <v>1.6970000000000001</v>
      </c>
      <c r="AK9" s="278">
        <v>1.9370000000000001</v>
      </c>
      <c r="AL9" s="278">
        <v>0.80700000000000005</v>
      </c>
      <c r="AM9" s="278">
        <v>0.623</v>
      </c>
      <c r="AN9" s="278">
        <v>0.20699999999999999</v>
      </c>
      <c r="AO9" s="278">
        <v>0.44900000000000001</v>
      </c>
      <c r="AP9" s="278">
        <v>1.599</v>
      </c>
      <c r="AQ9" s="278">
        <v>1.6060000000000001</v>
      </c>
      <c r="AR9" s="278">
        <v>1.89</v>
      </c>
      <c r="AS9" s="278">
        <v>1.456</v>
      </c>
      <c r="AT9" s="278">
        <v>0.96099999999999997</v>
      </c>
      <c r="AU9" s="278">
        <v>0.45500000000000002</v>
      </c>
      <c r="AV9" s="278">
        <v>0.96899999999999997</v>
      </c>
      <c r="AW9" s="278">
        <v>1.7989999999999999</v>
      </c>
      <c r="AX9" s="278">
        <v>0.26900000000000002</v>
      </c>
      <c r="AY9" s="278">
        <v>2.5070000000000001</v>
      </c>
      <c r="AZ9" s="278">
        <v>0.7</v>
      </c>
      <c r="BA9" s="278">
        <v>0.88</v>
      </c>
      <c r="BB9" s="278">
        <v>3.577</v>
      </c>
      <c r="BC9" s="278">
        <v>1.68</v>
      </c>
      <c r="BD9" s="278">
        <v>0.67600000000000005</v>
      </c>
      <c r="BE9" s="278">
        <v>1.891</v>
      </c>
      <c r="BF9" s="278">
        <v>1.054</v>
      </c>
      <c r="BG9" s="278">
        <v>3.9750000000000001</v>
      </c>
      <c r="BH9" s="278">
        <v>0.98299999999999998</v>
      </c>
      <c r="BI9" s="278">
        <v>3.4780000000000002</v>
      </c>
      <c r="BJ9" s="278">
        <v>2.5760000000000001</v>
      </c>
      <c r="BK9" s="278">
        <v>1.752</v>
      </c>
      <c r="BL9" s="278">
        <v>0.83499999999999996</v>
      </c>
      <c r="BM9" s="278">
        <v>0.16800000000000001</v>
      </c>
      <c r="BN9" s="278">
        <v>1.286</v>
      </c>
      <c r="BO9" s="278">
        <v>0.98</v>
      </c>
      <c r="BP9" s="278">
        <v>0</v>
      </c>
    </row>
    <row r="10" spans="1:68" s="255" customFormat="1" ht="12" customHeight="1" x14ac:dyDescent="0.25">
      <c r="A10" s="249"/>
      <c r="B10" s="235" t="s">
        <v>185</v>
      </c>
      <c r="C10" s="235" t="s">
        <v>186</v>
      </c>
      <c r="D10" s="235" t="s">
        <v>188</v>
      </c>
      <c r="E10" s="278">
        <v>1.5369999999999999</v>
      </c>
      <c r="F10" s="278">
        <v>1.1910000000000001</v>
      </c>
      <c r="G10" s="278">
        <v>2.0830000000000002</v>
      </c>
      <c r="H10" s="278">
        <v>2.68</v>
      </c>
      <c r="I10" s="278">
        <v>2.3679999999999999</v>
      </c>
      <c r="J10" s="278">
        <v>2.698</v>
      </c>
      <c r="K10" s="278">
        <v>1.3879999999999999</v>
      </c>
      <c r="L10" s="278">
        <v>0.79300000000000004</v>
      </c>
      <c r="M10" s="278">
        <v>0.80800000000000005</v>
      </c>
      <c r="N10" s="278">
        <v>0.64600000000000002</v>
      </c>
      <c r="O10" s="278">
        <v>0.76200000000000001</v>
      </c>
      <c r="P10" s="278">
        <v>0.48099999999999998</v>
      </c>
      <c r="Q10" s="278">
        <v>2.6669999999999998</v>
      </c>
      <c r="R10" s="278">
        <v>1.58</v>
      </c>
      <c r="S10" s="278">
        <v>2.1259999999999999</v>
      </c>
      <c r="T10" s="278">
        <v>1.869</v>
      </c>
      <c r="U10" s="278">
        <v>0.94299999999999995</v>
      </c>
      <c r="V10" s="278">
        <v>2.0470000000000002</v>
      </c>
      <c r="W10" s="278">
        <v>0.54700000000000004</v>
      </c>
      <c r="X10" s="278">
        <v>1.0940000000000001</v>
      </c>
      <c r="Y10" s="278">
        <v>1.0169999999999999</v>
      </c>
      <c r="Z10" s="278">
        <v>0.83899999999999997</v>
      </c>
      <c r="AA10" s="278">
        <v>1.139</v>
      </c>
      <c r="AB10" s="278">
        <v>2.0099999999999998</v>
      </c>
      <c r="AC10" s="278">
        <v>11.86</v>
      </c>
      <c r="AD10" s="278">
        <v>1.841</v>
      </c>
      <c r="AE10" s="278">
        <v>1.927</v>
      </c>
      <c r="AF10" s="278">
        <v>1.135</v>
      </c>
      <c r="AG10" s="278">
        <v>1.6859999999999999</v>
      </c>
      <c r="AH10" s="278">
        <v>1.585</v>
      </c>
      <c r="AI10" s="278">
        <v>1.038</v>
      </c>
      <c r="AJ10" s="278">
        <v>1.573</v>
      </c>
      <c r="AK10" s="278">
        <v>1.8049999999999999</v>
      </c>
      <c r="AL10" s="278">
        <v>1.337</v>
      </c>
      <c r="AM10" s="278">
        <v>1.36</v>
      </c>
      <c r="AN10" s="278">
        <v>0.41499999999999998</v>
      </c>
      <c r="AO10" s="278">
        <v>1.167</v>
      </c>
      <c r="AP10" s="278">
        <v>0.871</v>
      </c>
      <c r="AQ10" s="278">
        <v>1.036</v>
      </c>
      <c r="AR10" s="278">
        <v>0.71399999999999997</v>
      </c>
      <c r="AS10" s="278">
        <v>1.0740000000000001</v>
      </c>
      <c r="AT10" s="278">
        <v>1.143</v>
      </c>
      <c r="AU10" s="278">
        <v>1.0820000000000001</v>
      </c>
      <c r="AV10" s="278">
        <v>1.2270000000000001</v>
      </c>
      <c r="AW10" s="278">
        <v>1.1579999999999999</v>
      </c>
      <c r="AX10" s="278">
        <v>1.097</v>
      </c>
      <c r="AY10" s="278">
        <v>0.81599999999999995</v>
      </c>
      <c r="AZ10" s="278">
        <v>1.4</v>
      </c>
      <c r="BA10" s="278">
        <v>2.2069999999999999</v>
      </c>
      <c r="BB10" s="278">
        <v>2.488</v>
      </c>
      <c r="BC10" s="278">
        <v>2.1259999999999999</v>
      </c>
      <c r="BD10" s="278">
        <v>1.546</v>
      </c>
      <c r="BE10" s="278">
        <v>1.5049999999999999</v>
      </c>
      <c r="BF10" s="278">
        <v>1.5549999999999999</v>
      </c>
      <c r="BG10" s="278">
        <v>1.9990000000000001</v>
      </c>
      <c r="BH10" s="278">
        <v>1.4390000000000001</v>
      </c>
      <c r="BI10" s="278">
        <v>1.367</v>
      </c>
      <c r="BJ10" s="278">
        <v>0.68200000000000005</v>
      </c>
      <c r="BK10" s="278">
        <v>1.006</v>
      </c>
      <c r="BL10" s="278">
        <v>0.68300000000000005</v>
      </c>
      <c r="BM10" s="278">
        <v>1.9430000000000001</v>
      </c>
      <c r="BN10" s="278">
        <v>1.597</v>
      </c>
      <c r="BO10" s="278">
        <v>0.48099999999999998</v>
      </c>
      <c r="BP10" s="278">
        <v>0</v>
      </c>
    </row>
    <row r="11" spans="1:68" s="255" customFormat="1" ht="12" customHeight="1" x14ac:dyDescent="0.25">
      <c r="A11" s="249"/>
      <c r="B11" s="235" t="s">
        <v>185</v>
      </c>
      <c r="C11" s="235" t="s">
        <v>186</v>
      </c>
      <c r="D11" s="235" t="s">
        <v>236</v>
      </c>
      <c r="E11" s="278">
        <v>0.92400000000000004</v>
      </c>
      <c r="F11" s="278">
        <v>0.96299999999999997</v>
      </c>
      <c r="G11" s="278">
        <v>2.0059999999999998</v>
      </c>
      <c r="H11" s="278">
        <v>1.2230000000000001</v>
      </c>
      <c r="I11" s="278">
        <v>1.304</v>
      </c>
      <c r="J11" s="278">
        <v>0.96599999999999997</v>
      </c>
      <c r="K11" s="278">
        <v>1.3740000000000001</v>
      </c>
      <c r="L11" s="278">
        <v>0.76300000000000001</v>
      </c>
      <c r="M11" s="278">
        <v>1.012</v>
      </c>
      <c r="N11" s="278">
        <v>1.052</v>
      </c>
      <c r="O11" s="278">
        <v>1.131</v>
      </c>
      <c r="P11" s="278">
        <v>0.83499999999999996</v>
      </c>
      <c r="Q11" s="278">
        <v>1.224</v>
      </c>
      <c r="R11" s="278">
        <v>1.9259999999999999</v>
      </c>
      <c r="S11" s="278">
        <v>1.5189999999999999</v>
      </c>
      <c r="T11" s="278">
        <v>1.069</v>
      </c>
      <c r="U11" s="278">
        <v>1.845</v>
      </c>
      <c r="V11" s="278">
        <v>1.5389999999999999</v>
      </c>
      <c r="W11" s="278">
        <v>1.4930000000000001</v>
      </c>
      <c r="X11" s="278">
        <v>1.3129999999999999</v>
      </c>
      <c r="Y11" s="278">
        <v>1.6990000000000001</v>
      </c>
      <c r="Z11" s="278">
        <v>1.458</v>
      </c>
      <c r="AA11" s="278">
        <v>1.1559999999999999</v>
      </c>
      <c r="AB11" s="278">
        <v>0.90200000000000002</v>
      </c>
      <c r="AC11" s="278">
        <v>1.365</v>
      </c>
      <c r="AD11" s="278">
        <v>1.2689999999999999</v>
      </c>
      <c r="AE11" s="278">
        <v>1.621</v>
      </c>
      <c r="AF11" s="278">
        <v>1.1359999999999999</v>
      </c>
      <c r="AG11" s="278">
        <v>1.397</v>
      </c>
      <c r="AH11" s="278">
        <v>1.4590000000000001</v>
      </c>
      <c r="AI11" s="278">
        <v>1.4490000000000001</v>
      </c>
      <c r="AJ11" s="278">
        <v>1.218</v>
      </c>
      <c r="AK11" s="278">
        <v>1.2250000000000001</v>
      </c>
      <c r="AL11" s="278">
        <v>1.095</v>
      </c>
      <c r="AM11" s="278">
        <v>1.1000000000000001</v>
      </c>
      <c r="AN11" s="278">
        <v>0.93600000000000005</v>
      </c>
      <c r="AO11" s="278">
        <v>0.94399999999999995</v>
      </c>
      <c r="AP11" s="278">
        <v>1.125</v>
      </c>
      <c r="AQ11" s="278">
        <v>1.256</v>
      </c>
      <c r="AR11" s="278">
        <v>1.02</v>
      </c>
      <c r="AS11" s="278">
        <v>1.026</v>
      </c>
      <c r="AT11" s="278">
        <v>1.5269999999999999</v>
      </c>
      <c r="AU11" s="278">
        <v>1.381</v>
      </c>
      <c r="AV11" s="278">
        <v>0.97899999999999998</v>
      </c>
      <c r="AW11" s="278">
        <v>0.97199999999999998</v>
      </c>
      <c r="AX11" s="278">
        <v>1.3919999999999999</v>
      </c>
      <c r="AY11" s="278">
        <v>1.0049999999999999</v>
      </c>
      <c r="AZ11" s="278">
        <v>0.93799999999999994</v>
      </c>
      <c r="BA11" s="278">
        <v>1.42</v>
      </c>
      <c r="BB11" s="278">
        <v>1.33</v>
      </c>
      <c r="BC11" s="278">
        <v>1.714</v>
      </c>
      <c r="BD11" s="278">
        <v>1.0680000000000001</v>
      </c>
      <c r="BE11" s="278">
        <v>1.484</v>
      </c>
      <c r="BF11" s="278">
        <v>1.726</v>
      </c>
      <c r="BG11" s="278">
        <v>1.619</v>
      </c>
      <c r="BH11" s="278">
        <v>0.84499999999999997</v>
      </c>
      <c r="BI11" s="278">
        <v>1.385</v>
      </c>
      <c r="BJ11" s="278">
        <v>1.0609999999999999</v>
      </c>
      <c r="BK11" s="278">
        <v>1.0269999999999999</v>
      </c>
      <c r="BL11" s="278">
        <v>1.0349999999999999</v>
      </c>
      <c r="BM11" s="278">
        <v>1.518</v>
      </c>
      <c r="BN11" s="278">
        <v>1.159</v>
      </c>
      <c r="BO11" s="278">
        <v>0.11600000000000001</v>
      </c>
      <c r="BP11" s="278">
        <v>0</v>
      </c>
    </row>
    <row r="12" spans="1:68" s="255" customFormat="1" ht="12" customHeight="1" x14ac:dyDescent="0.25">
      <c r="A12" s="249"/>
      <c r="B12" s="235" t="s">
        <v>185</v>
      </c>
      <c r="C12" s="235" t="s">
        <v>186</v>
      </c>
      <c r="D12" s="235" t="s">
        <v>189</v>
      </c>
      <c r="E12" s="278">
        <v>5.0590000000000002</v>
      </c>
      <c r="F12" s="278">
        <v>21.594999999999999</v>
      </c>
      <c r="G12" s="278">
        <v>3.5569999999999999</v>
      </c>
      <c r="H12" s="278">
        <v>21.007999999999999</v>
      </c>
      <c r="I12" s="278">
        <v>26.69</v>
      </c>
      <c r="J12" s="278">
        <v>23.831</v>
      </c>
      <c r="K12" s="278">
        <v>7.7069999999999999</v>
      </c>
      <c r="L12" s="278">
        <v>3.6619999999999999</v>
      </c>
      <c r="M12" s="278">
        <v>23.768999999999998</v>
      </c>
      <c r="N12" s="278">
        <v>3.6829999999999998</v>
      </c>
      <c r="O12" s="278">
        <v>21.751999999999999</v>
      </c>
      <c r="P12" s="278">
        <v>5.016</v>
      </c>
      <c r="Q12" s="278">
        <v>26.602</v>
      </c>
      <c r="R12" s="278">
        <v>5.3170000000000002</v>
      </c>
      <c r="S12" s="278">
        <v>7.06</v>
      </c>
      <c r="T12" s="278">
        <v>30.248000000000001</v>
      </c>
      <c r="U12" s="278">
        <v>19.771999999999998</v>
      </c>
      <c r="V12" s="278">
        <v>36.975999999999999</v>
      </c>
      <c r="W12" s="278">
        <v>4.5869999999999997</v>
      </c>
      <c r="X12" s="278">
        <v>29.355</v>
      </c>
      <c r="Y12" s="278">
        <v>4.2569999999999997</v>
      </c>
      <c r="Z12" s="278">
        <v>36.302999999999997</v>
      </c>
      <c r="AA12" s="278">
        <v>2.923</v>
      </c>
      <c r="AB12" s="278">
        <v>3.0950000000000002</v>
      </c>
      <c r="AC12" s="278">
        <v>27.446000000000002</v>
      </c>
      <c r="AD12" s="278">
        <v>5.37</v>
      </c>
      <c r="AE12" s="278">
        <v>28.709</v>
      </c>
      <c r="AF12" s="278">
        <v>6.101</v>
      </c>
      <c r="AG12" s="278">
        <v>32.409999999999997</v>
      </c>
      <c r="AH12" s="278">
        <v>3.7679999999999998</v>
      </c>
      <c r="AI12" s="278">
        <v>31.44</v>
      </c>
      <c r="AJ12" s="278">
        <v>4.0990000000000002</v>
      </c>
      <c r="AK12" s="278">
        <v>5.6239999999999997</v>
      </c>
      <c r="AL12" s="278">
        <v>4.1550000000000002</v>
      </c>
      <c r="AM12" s="278">
        <v>18.969000000000001</v>
      </c>
      <c r="AN12" s="278">
        <v>2.9089999999999998</v>
      </c>
      <c r="AO12" s="278">
        <v>24.003</v>
      </c>
      <c r="AP12" s="278">
        <v>2.7490000000000001</v>
      </c>
      <c r="AQ12" s="278">
        <v>3.577</v>
      </c>
      <c r="AR12" s="278">
        <v>1.67</v>
      </c>
      <c r="AS12" s="278">
        <v>21.931000000000001</v>
      </c>
      <c r="AT12" s="278">
        <v>2.7610000000000001</v>
      </c>
      <c r="AU12" s="278">
        <v>28.506</v>
      </c>
      <c r="AV12" s="278">
        <v>5.4539999999999997</v>
      </c>
      <c r="AW12" s="278">
        <v>3.7240000000000002</v>
      </c>
      <c r="AX12" s="278">
        <v>1.587</v>
      </c>
      <c r="AY12" s="278">
        <v>3.3039999999999998</v>
      </c>
      <c r="AZ12" s="278">
        <v>9.2040000000000006</v>
      </c>
      <c r="BA12" s="278">
        <v>19.228000000000002</v>
      </c>
      <c r="BB12" s="278">
        <v>22.093</v>
      </c>
      <c r="BC12" s="278">
        <v>30.975000000000001</v>
      </c>
      <c r="BD12" s="278">
        <v>2.9329999999999998</v>
      </c>
      <c r="BE12" s="278">
        <v>23.516999999999999</v>
      </c>
      <c r="BF12" s="278">
        <v>4.5030000000000001</v>
      </c>
      <c r="BG12" s="278">
        <v>28.404</v>
      </c>
      <c r="BH12" s="278">
        <v>7.8739999999999997</v>
      </c>
      <c r="BI12" s="278">
        <v>25.326000000000001</v>
      </c>
      <c r="BJ12" s="278">
        <v>2.0369999999999999</v>
      </c>
      <c r="BK12" s="278">
        <v>4.4630000000000001</v>
      </c>
      <c r="BL12" s="278">
        <v>4.7380000000000004</v>
      </c>
      <c r="BM12" s="278">
        <v>2.7679999999999998</v>
      </c>
      <c r="BN12" s="278">
        <v>13.871</v>
      </c>
      <c r="BO12" s="278">
        <v>9.7569999999999997</v>
      </c>
      <c r="BP12" s="278">
        <v>0</v>
      </c>
    </row>
    <row r="13" spans="1:68" s="255" customFormat="1" ht="12" customHeight="1" x14ac:dyDescent="0.25">
      <c r="A13" s="249"/>
      <c r="B13" s="235" t="s">
        <v>185</v>
      </c>
      <c r="C13" s="235" t="s">
        <v>190</v>
      </c>
      <c r="D13" s="235" t="s">
        <v>250</v>
      </c>
      <c r="E13" s="278">
        <v>1.8</v>
      </c>
      <c r="F13" s="278">
        <v>2.7709999999999999</v>
      </c>
      <c r="G13" s="278">
        <v>2.6429999999999998</v>
      </c>
      <c r="H13" s="278">
        <v>3.093</v>
      </c>
      <c r="I13" s="278">
        <v>0.90400000000000003</v>
      </c>
      <c r="J13" s="278">
        <v>1.9810000000000001</v>
      </c>
      <c r="K13" s="278">
        <v>2.415</v>
      </c>
      <c r="L13" s="278">
        <v>0.48</v>
      </c>
      <c r="M13" s="278">
        <v>0.83899999999999997</v>
      </c>
      <c r="N13" s="278">
        <v>0.33600000000000002</v>
      </c>
      <c r="O13" s="278">
        <v>0.72699999999999998</v>
      </c>
      <c r="P13" s="278">
        <v>1.0980000000000001</v>
      </c>
      <c r="Q13" s="278">
        <v>0.94599999999999995</v>
      </c>
      <c r="R13" s="278">
        <v>1.8759999999999999</v>
      </c>
      <c r="S13" s="278">
        <v>5.0039999999999996</v>
      </c>
      <c r="T13" s="278">
        <v>2.407</v>
      </c>
      <c r="U13" s="278">
        <v>2.3069999999999999</v>
      </c>
      <c r="V13" s="278">
        <v>1.069</v>
      </c>
      <c r="W13" s="278">
        <v>2.3199999999999998</v>
      </c>
      <c r="X13" s="278">
        <v>0.72399999999999998</v>
      </c>
      <c r="Y13" s="278">
        <v>0.79200000000000004</v>
      </c>
      <c r="Z13" s="278">
        <v>1.796</v>
      </c>
      <c r="AA13" s="278">
        <v>1.8520000000000001</v>
      </c>
      <c r="AB13" s="278">
        <v>1.5049999999999999</v>
      </c>
      <c r="AC13" s="278">
        <v>1.5129999999999999</v>
      </c>
      <c r="AD13" s="278">
        <v>0.33700000000000002</v>
      </c>
      <c r="AE13" s="278">
        <v>3.4830000000000001</v>
      </c>
      <c r="AF13" s="278">
        <v>1.6579999999999999</v>
      </c>
      <c r="AG13" s="278">
        <v>1.0620000000000001</v>
      </c>
      <c r="AH13" s="278">
        <v>0.42099999999999999</v>
      </c>
      <c r="AI13" s="278">
        <v>0.52800000000000002</v>
      </c>
      <c r="AJ13" s="278">
        <v>1.1479999999999999</v>
      </c>
      <c r="AK13" s="278">
        <v>1.2</v>
      </c>
      <c r="AL13" s="278">
        <v>2.0640000000000001</v>
      </c>
      <c r="AM13" s="278">
        <v>0.69199999999999995</v>
      </c>
      <c r="AN13" s="278">
        <v>2.274</v>
      </c>
      <c r="AO13" s="278">
        <v>2.516</v>
      </c>
      <c r="AP13" s="278">
        <v>1.2270000000000001</v>
      </c>
      <c r="AQ13" s="278">
        <v>1.617</v>
      </c>
      <c r="AR13" s="278">
        <v>0.51300000000000001</v>
      </c>
      <c r="AS13" s="278">
        <v>7.8E-2</v>
      </c>
      <c r="AT13" s="278">
        <v>0.224</v>
      </c>
      <c r="AU13" s="278">
        <v>0.52800000000000002</v>
      </c>
      <c r="AV13" s="278">
        <v>0.312</v>
      </c>
      <c r="AW13" s="278">
        <v>0.76800000000000002</v>
      </c>
      <c r="AX13" s="278">
        <v>1.7150000000000001</v>
      </c>
      <c r="AY13" s="278">
        <v>1.04</v>
      </c>
      <c r="AZ13" s="278">
        <v>2.6640000000000001</v>
      </c>
      <c r="BA13" s="278">
        <v>2.2080000000000002</v>
      </c>
      <c r="BB13" s="278">
        <v>1.613</v>
      </c>
      <c r="BC13" s="278">
        <v>1.204</v>
      </c>
      <c r="BD13" s="278">
        <v>0.98399999999999999</v>
      </c>
      <c r="BE13" s="278">
        <v>1.2789999999999999</v>
      </c>
      <c r="BF13" s="278">
        <v>2.0950000000000002</v>
      </c>
      <c r="BG13" s="278">
        <v>1.0329999999999999</v>
      </c>
      <c r="BH13" s="278">
        <v>2.016</v>
      </c>
      <c r="BI13" s="278">
        <v>2.8860000000000001</v>
      </c>
      <c r="BJ13" s="278">
        <v>1.6830000000000001</v>
      </c>
      <c r="BK13" s="278">
        <v>2.0830000000000002</v>
      </c>
      <c r="BL13" s="278">
        <v>2.7639999999999998</v>
      </c>
      <c r="BM13" s="278">
        <v>1.825</v>
      </c>
      <c r="BN13" s="278">
        <v>1.944</v>
      </c>
      <c r="BO13" s="278">
        <v>0.67300000000000004</v>
      </c>
      <c r="BP13" s="278">
        <v>0</v>
      </c>
    </row>
    <row r="14" spans="1:68" s="255" customFormat="1" ht="12" customHeight="1" x14ac:dyDescent="0.25">
      <c r="A14" s="249"/>
      <c r="B14" s="235" t="s">
        <v>185</v>
      </c>
      <c r="C14" s="235" t="s">
        <v>190</v>
      </c>
      <c r="D14" s="235" t="s">
        <v>191</v>
      </c>
      <c r="E14" s="278">
        <v>8.9260000000000002</v>
      </c>
      <c r="F14" s="278">
        <v>1.4750000000000001</v>
      </c>
      <c r="G14" s="278">
        <v>2.669</v>
      </c>
      <c r="H14" s="278">
        <v>4.9640000000000004</v>
      </c>
      <c r="I14" s="278">
        <v>3.746</v>
      </c>
      <c r="J14" s="278">
        <v>6.1779999999999999</v>
      </c>
      <c r="K14" s="278">
        <v>3.0249999999999999</v>
      </c>
      <c r="L14" s="278">
        <v>2.0979999999999999</v>
      </c>
      <c r="M14" s="278">
        <v>2.2650000000000001</v>
      </c>
      <c r="N14" s="278">
        <v>2.758</v>
      </c>
      <c r="O14" s="278">
        <v>7.8390000000000004</v>
      </c>
      <c r="P14" s="278">
        <v>1.7</v>
      </c>
      <c r="Q14" s="278">
        <v>3.4740000000000002</v>
      </c>
      <c r="R14" s="278">
        <v>4.3680000000000003</v>
      </c>
      <c r="S14" s="278">
        <v>3.9990000000000001</v>
      </c>
      <c r="T14" s="278">
        <v>6.6379999999999999</v>
      </c>
      <c r="U14" s="278">
        <v>5.4279999999999999</v>
      </c>
      <c r="V14" s="278">
        <v>1.8740000000000001</v>
      </c>
      <c r="W14" s="278">
        <v>3.0529999999999999</v>
      </c>
      <c r="X14" s="278">
        <v>1.976</v>
      </c>
      <c r="Y14" s="278">
        <v>1.9279999999999999</v>
      </c>
      <c r="Z14" s="278">
        <v>4.5039999999999996</v>
      </c>
      <c r="AA14" s="278">
        <v>2.7879999999999998</v>
      </c>
      <c r="AB14" s="278">
        <v>4.63</v>
      </c>
      <c r="AC14" s="278">
        <v>3.464</v>
      </c>
      <c r="AD14" s="278">
        <v>1.7749999999999999</v>
      </c>
      <c r="AE14" s="278">
        <v>3.8109999999999999</v>
      </c>
      <c r="AF14" s="278">
        <v>5.008</v>
      </c>
      <c r="AG14" s="278">
        <v>5.4850000000000003</v>
      </c>
      <c r="AH14" s="278">
        <v>3.6309999999999998</v>
      </c>
      <c r="AI14" s="278">
        <v>1.2</v>
      </c>
      <c r="AJ14" s="278">
        <v>0.43</v>
      </c>
      <c r="AK14" s="278">
        <v>1.3640000000000001</v>
      </c>
      <c r="AL14" s="278">
        <v>1.2769999999999999</v>
      </c>
      <c r="AM14" s="278">
        <v>1.9319999999999999</v>
      </c>
      <c r="AN14" s="278">
        <v>1.736</v>
      </c>
      <c r="AO14" s="278">
        <v>4.2670000000000003</v>
      </c>
      <c r="AP14" s="278">
        <v>5.4359999999999999</v>
      </c>
      <c r="AQ14" s="278">
        <v>2.2389999999999999</v>
      </c>
      <c r="AR14" s="278">
        <v>0.75800000000000001</v>
      </c>
      <c r="AS14" s="278">
        <v>4.1680000000000001</v>
      </c>
      <c r="AT14" s="278">
        <v>0.60799999999999998</v>
      </c>
      <c r="AU14" s="278">
        <v>0.14399999999999999</v>
      </c>
      <c r="AV14" s="278">
        <v>0.69599999999999995</v>
      </c>
      <c r="AW14" s="278">
        <v>2.0129999999999999</v>
      </c>
      <c r="AX14" s="278">
        <v>0.86399999999999999</v>
      </c>
      <c r="AY14" s="278">
        <v>2.8759999999999999</v>
      </c>
      <c r="AZ14" s="278">
        <v>4.1740000000000004</v>
      </c>
      <c r="BA14" s="278">
        <v>2.851</v>
      </c>
      <c r="BB14" s="278">
        <v>3.7490000000000001</v>
      </c>
      <c r="BC14" s="278">
        <v>4.96</v>
      </c>
      <c r="BD14" s="278">
        <v>6.3179999999999996</v>
      </c>
      <c r="BE14" s="278">
        <v>9.7270000000000003</v>
      </c>
      <c r="BF14" s="278">
        <v>2.6419999999999999</v>
      </c>
      <c r="BG14" s="278">
        <v>4.2450000000000001</v>
      </c>
      <c r="BH14" s="278">
        <v>6.0629999999999997</v>
      </c>
      <c r="BI14" s="278">
        <v>3.6680000000000001</v>
      </c>
      <c r="BJ14" s="278">
        <v>2.61</v>
      </c>
      <c r="BK14" s="278">
        <v>4.9320000000000004</v>
      </c>
      <c r="BL14" s="278">
        <v>3.9750000000000001</v>
      </c>
      <c r="BM14" s="278">
        <v>2.7559999999999998</v>
      </c>
      <c r="BN14" s="278">
        <v>4.9169999999999998</v>
      </c>
      <c r="BO14" s="278">
        <v>2.8479999999999999</v>
      </c>
      <c r="BP14" s="278">
        <v>0</v>
      </c>
    </row>
    <row r="15" spans="1:68" s="255" customFormat="1" ht="12" customHeight="1" x14ac:dyDescent="0.25">
      <c r="A15" s="249"/>
      <c r="B15" s="235" t="s">
        <v>185</v>
      </c>
      <c r="C15" s="235" t="s">
        <v>190</v>
      </c>
      <c r="D15" s="235" t="s">
        <v>237</v>
      </c>
      <c r="E15" s="278">
        <v>9.4139999999999997</v>
      </c>
      <c r="F15" s="278">
        <v>13.369</v>
      </c>
      <c r="G15" s="278">
        <v>23.914000000000001</v>
      </c>
      <c r="H15" s="278">
        <v>12.855</v>
      </c>
      <c r="I15" s="278">
        <v>17.260000000000002</v>
      </c>
      <c r="J15" s="278">
        <v>21.920999999999999</v>
      </c>
      <c r="K15" s="278">
        <v>9.6229999999999993</v>
      </c>
      <c r="L15" s="278">
        <v>32.198999999999998</v>
      </c>
      <c r="M15" s="278">
        <v>5.625</v>
      </c>
      <c r="N15" s="278">
        <v>14.944000000000001</v>
      </c>
      <c r="O15" s="278">
        <v>21.212</v>
      </c>
      <c r="P15" s="278">
        <v>18.102</v>
      </c>
      <c r="Q15" s="278">
        <v>16.076000000000001</v>
      </c>
      <c r="R15" s="278">
        <v>6.1840000000000002</v>
      </c>
      <c r="S15" s="278">
        <v>29.646000000000001</v>
      </c>
      <c r="T15" s="278">
        <v>18.835999999999999</v>
      </c>
      <c r="U15" s="278">
        <v>23.661000000000001</v>
      </c>
      <c r="V15" s="278">
        <v>19.489999999999998</v>
      </c>
      <c r="W15" s="278">
        <v>6.2</v>
      </c>
      <c r="X15" s="278">
        <v>15.994</v>
      </c>
      <c r="Y15" s="278">
        <v>17.690000000000001</v>
      </c>
      <c r="Z15" s="278">
        <v>12.191000000000001</v>
      </c>
      <c r="AA15" s="278">
        <v>16.494</v>
      </c>
      <c r="AB15" s="278">
        <v>13.201000000000001</v>
      </c>
      <c r="AC15" s="278">
        <v>21.373999999999999</v>
      </c>
      <c r="AD15" s="278">
        <v>12.321999999999999</v>
      </c>
      <c r="AE15" s="278">
        <v>13.811</v>
      </c>
      <c r="AF15" s="278">
        <v>9.6839999999999993</v>
      </c>
      <c r="AG15" s="278">
        <v>23.523</v>
      </c>
      <c r="AH15" s="278">
        <v>21.315999999999999</v>
      </c>
      <c r="AI15" s="278">
        <v>41.692999999999998</v>
      </c>
      <c r="AJ15" s="278">
        <v>3.3069999999999999</v>
      </c>
      <c r="AK15" s="278">
        <v>5.1630000000000003</v>
      </c>
      <c r="AL15" s="278">
        <v>4.9029999999999996</v>
      </c>
      <c r="AM15" s="278">
        <v>20.38</v>
      </c>
      <c r="AN15" s="278">
        <v>6.7380000000000004</v>
      </c>
      <c r="AO15" s="278">
        <v>3.04</v>
      </c>
      <c r="AP15" s="278">
        <v>2.6669999999999998</v>
      </c>
      <c r="AQ15" s="278">
        <v>8.7189999999999994</v>
      </c>
      <c r="AR15" s="278">
        <v>2.7330000000000001</v>
      </c>
      <c r="AS15" s="278">
        <v>23.791</v>
      </c>
      <c r="AT15" s="278">
        <v>8.2579999999999991</v>
      </c>
      <c r="AU15" s="278">
        <v>8.9659999999999993</v>
      </c>
      <c r="AV15" s="278">
        <v>8.1839999999999993</v>
      </c>
      <c r="AW15" s="278">
        <v>14.331</v>
      </c>
      <c r="AX15" s="278">
        <v>9.8170000000000002</v>
      </c>
      <c r="AY15" s="278">
        <v>12.24</v>
      </c>
      <c r="AZ15" s="278">
        <v>8.7919999999999998</v>
      </c>
      <c r="BA15" s="278">
        <v>12.487</v>
      </c>
      <c r="BB15" s="278">
        <v>8.3230000000000004</v>
      </c>
      <c r="BC15" s="278">
        <v>4.5789999999999997</v>
      </c>
      <c r="BD15" s="278">
        <v>14.76</v>
      </c>
      <c r="BE15" s="278">
        <v>15.254</v>
      </c>
      <c r="BF15" s="278">
        <v>7.1689999999999996</v>
      </c>
      <c r="BG15" s="278">
        <v>7.7720000000000002</v>
      </c>
      <c r="BH15" s="278">
        <v>9.718</v>
      </c>
      <c r="BI15" s="278">
        <v>14.039</v>
      </c>
      <c r="BJ15" s="278">
        <v>26.745000000000001</v>
      </c>
      <c r="BK15" s="278">
        <v>8.3740000000000006</v>
      </c>
      <c r="BL15" s="278">
        <v>14.29</v>
      </c>
      <c r="BM15" s="278">
        <v>8.2590000000000003</v>
      </c>
      <c r="BN15" s="278">
        <v>17.504999999999999</v>
      </c>
      <c r="BO15" s="278">
        <v>19.652999999999999</v>
      </c>
      <c r="BP15" s="278">
        <v>0</v>
      </c>
    </row>
    <row r="16" spans="1:68" s="255" customFormat="1" ht="12" customHeight="1" x14ac:dyDescent="0.25">
      <c r="A16" s="249"/>
      <c r="B16" s="235" t="s">
        <v>185</v>
      </c>
      <c r="C16" s="235" t="s">
        <v>190</v>
      </c>
      <c r="D16" s="235" t="s">
        <v>192</v>
      </c>
      <c r="E16" s="278">
        <v>6.8769999999999998</v>
      </c>
      <c r="F16" s="278">
        <v>1.589</v>
      </c>
      <c r="G16" s="278">
        <v>1.1779999999999999</v>
      </c>
      <c r="H16" s="278">
        <v>7.8659999999999997</v>
      </c>
      <c r="I16" s="278">
        <v>4.8000000000000001E-2</v>
      </c>
      <c r="J16" s="278">
        <v>0.55400000000000005</v>
      </c>
      <c r="K16" s="278">
        <v>2.4860000000000002</v>
      </c>
      <c r="L16" s="278">
        <v>0.53</v>
      </c>
      <c r="M16" s="278">
        <v>8.3940000000000001</v>
      </c>
      <c r="N16" s="278">
        <v>4.8869999999999996</v>
      </c>
      <c r="O16" s="278">
        <v>11.461</v>
      </c>
      <c r="P16" s="278">
        <v>6.1909999999999998</v>
      </c>
      <c r="Q16" s="278">
        <v>2.3250000000000002</v>
      </c>
      <c r="R16" s="278">
        <v>5.0339999999999998</v>
      </c>
      <c r="S16" s="278">
        <v>0.88600000000000001</v>
      </c>
      <c r="T16" s="278">
        <v>1.042</v>
      </c>
      <c r="U16" s="278">
        <v>6.0709999999999997</v>
      </c>
      <c r="V16" s="278">
        <v>0.28100000000000003</v>
      </c>
      <c r="W16" s="278">
        <v>2.2829999999999999</v>
      </c>
      <c r="X16" s="278">
        <v>0.23100000000000001</v>
      </c>
      <c r="Y16" s="278">
        <v>4.4189999999999996</v>
      </c>
      <c r="Z16" s="278">
        <v>0.35899999999999999</v>
      </c>
      <c r="AA16" s="278">
        <v>2.7029999999999998</v>
      </c>
      <c r="AB16" s="278">
        <v>9.1370000000000005</v>
      </c>
      <c r="AC16" s="278">
        <v>2.3980000000000001</v>
      </c>
      <c r="AD16" s="278">
        <v>0.47</v>
      </c>
      <c r="AE16" s="278">
        <v>1.8819999999999999</v>
      </c>
      <c r="AF16" s="278">
        <v>1.73</v>
      </c>
      <c r="AG16" s="278">
        <v>4.7E-2</v>
      </c>
      <c r="AH16" s="278">
        <v>1.079</v>
      </c>
      <c r="AI16" s="278">
        <v>0.33400000000000002</v>
      </c>
      <c r="AJ16" s="278">
        <v>3.5609999999999999</v>
      </c>
      <c r="AK16" s="278">
        <v>5.0650000000000004</v>
      </c>
      <c r="AL16" s="278">
        <v>1.61</v>
      </c>
      <c r="AM16" s="278">
        <v>7.3849999999999998</v>
      </c>
      <c r="AN16" s="278">
        <v>6.2110000000000003</v>
      </c>
      <c r="AO16" s="278">
        <v>8.8520000000000003</v>
      </c>
      <c r="AP16" s="278">
        <v>2.8559999999999999</v>
      </c>
      <c r="AQ16" s="278">
        <v>0.59399999999999997</v>
      </c>
      <c r="AR16" s="278">
        <v>5.6779999999999999</v>
      </c>
      <c r="AS16" s="278">
        <v>2.0649999999999999</v>
      </c>
      <c r="AT16" s="278">
        <v>1.754</v>
      </c>
      <c r="AU16" s="278">
        <v>6.6130000000000004</v>
      </c>
      <c r="AV16" s="278">
        <v>1.9419999999999999</v>
      </c>
      <c r="AW16" s="278">
        <v>6.59</v>
      </c>
      <c r="AX16" s="278">
        <v>1.264</v>
      </c>
      <c r="AY16" s="278">
        <v>3.2719999999999998</v>
      </c>
      <c r="AZ16" s="278">
        <v>7.0359999999999996</v>
      </c>
      <c r="BA16" s="278">
        <v>2.83</v>
      </c>
      <c r="BB16" s="278">
        <v>3.14</v>
      </c>
      <c r="BC16" s="278">
        <v>0.35799999999999998</v>
      </c>
      <c r="BD16" s="278">
        <v>3.5819999999999999</v>
      </c>
      <c r="BE16" s="278">
        <v>6.6459999999999999</v>
      </c>
      <c r="BF16" s="278">
        <v>0.75800000000000001</v>
      </c>
      <c r="BG16" s="278">
        <v>4.1420000000000003</v>
      </c>
      <c r="BH16" s="278">
        <v>4.1020000000000003</v>
      </c>
      <c r="BI16" s="278">
        <v>3.8849999999999998</v>
      </c>
      <c r="BJ16" s="278">
        <v>2.887</v>
      </c>
      <c r="BK16" s="278">
        <v>6.2309999999999999</v>
      </c>
      <c r="BL16" s="278">
        <v>1.667</v>
      </c>
      <c r="BM16" s="278">
        <v>3.9390000000000001</v>
      </c>
      <c r="BN16" s="278">
        <v>5.7759999999999998</v>
      </c>
      <c r="BO16" s="278">
        <v>5.9269999999999996</v>
      </c>
      <c r="BP16" s="278">
        <v>0</v>
      </c>
    </row>
    <row r="17" spans="1:68" s="255" customFormat="1" ht="12" customHeight="1" x14ac:dyDescent="0.25">
      <c r="A17" s="249"/>
      <c r="B17" s="235" t="s">
        <v>185</v>
      </c>
      <c r="C17" s="235" t="s">
        <v>196</v>
      </c>
      <c r="D17" s="235" t="s">
        <v>197</v>
      </c>
      <c r="E17" s="278">
        <v>0.77700000000000002</v>
      </c>
      <c r="F17" s="278">
        <v>1.085</v>
      </c>
      <c r="G17" s="278">
        <v>1.6739999999999999</v>
      </c>
      <c r="H17" s="278">
        <v>2.2789999999999999</v>
      </c>
      <c r="I17" s="278">
        <v>1.3029999999999999</v>
      </c>
      <c r="J17" s="278">
        <v>1.8580000000000001</v>
      </c>
      <c r="K17" s="278">
        <v>0.505</v>
      </c>
      <c r="L17" s="278">
        <v>0.55900000000000005</v>
      </c>
      <c r="M17" s="278">
        <v>0.63</v>
      </c>
      <c r="N17" s="278">
        <v>0.30099999999999999</v>
      </c>
      <c r="O17" s="278">
        <v>0.29799999999999999</v>
      </c>
      <c r="P17" s="278">
        <v>0.91900000000000004</v>
      </c>
      <c r="Q17" s="278">
        <v>1.0309999999999999</v>
      </c>
      <c r="R17" s="278">
        <v>1.873</v>
      </c>
      <c r="S17" s="278">
        <v>1.724</v>
      </c>
      <c r="T17" s="278">
        <v>1.341</v>
      </c>
      <c r="U17" s="278">
        <v>0.86099999999999999</v>
      </c>
      <c r="V17" s="278">
        <v>2.04</v>
      </c>
      <c r="W17" s="278">
        <v>0.95099999999999996</v>
      </c>
      <c r="X17" s="278">
        <v>1.226</v>
      </c>
      <c r="Y17" s="278">
        <v>1.512</v>
      </c>
      <c r="Z17" s="278">
        <v>0.86199999999999999</v>
      </c>
      <c r="AA17" s="278">
        <v>1.01</v>
      </c>
      <c r="AB17" s="278">
        <v>0.70199999999999996</v>
      </c>
      <c r="AC17" s="278">
        <v>0.96</v>
      </c>
      <c r="AD17" s="278">
        <v>1.7629999999999999</v>
      </c>
      <c r="AE17" s="278">
        <v>1.597</v>
      </c>
      <c r="AF17" s="278">
        <v>1.8120000000000001</v>
      </c>
      <c r="AG17" s="278">
        <v>1.42</v>
      </c>
      <c r="AH17" s="278">
        <v>2.3559999999999999</v>
      </c>
      <c r="AI17" s="278">
        <v>1.5049999999999999</v>
      </c>
      <c r="AJ17" s="278">
        <v>1.669</v>
      </c>
      <c r="AK17" s="278">
        <v>2.5310000000000001</v>
      </c>
      <c r="AL17" s="278">
        <v>0.97</v>
      </c>
      <c r="AM17" s="278">
        <v>0.19600000000000001</v>
      </c>
      <c r="AN17" s="278">
        <v>0.40100000000000002</v>
      </c>
      <c r="AO17" s="278">
        <v>2.1320000000000001</v>
      </c>
      <c r="AP17" s="278">
        <v>3.5609999999999999</v>
      </c>
      <c r="AQ17" s="278">
        <v>3.9409999999999998</v>
      </c>
      <c r="AR17" s="278">
        <v>1.0369999999999999</v>
      </c>
      <c r="AS17" s="278">
        <v>1.147</v>
      </c>
      <c r="AT17" s="278">
        <v>1.4390000000000001</v>
      </c>
      <c r="AU17" s="278">
        <v>1.5409999999999999</v>
      </c>
      <c r="AV17" s="278">
        <v>2.246</v>
      </c>
      <c r="AW17" s="278">
        <v>2.9089999999999998</v>
      </c>
      <c r="AX17" s="278">
        <v>2.5369999999999999</v>
      </c>
      <c r="AY17" s="278">
        <v>2.452</v>
      </c>
      <c r="AZ17" s="278">
        <v>1.7470000000000001</v>
      </c>
      <c r="BA17" s="278">
        <v>3.0750000000000002</v>
      </c>
      <c r="BB17" s="278">
        <v>4.5679999999999996</v>
      </c>
      <c r="BC17" s="278">
        <v>3.4129999999999998</v>
      </c>
      <c r="BD17" s="278">
        <v>3.274</v>
      </c>
      <c r="BE17" s="278">
        <v>3.9460000000000002</v>
      </c>
      <c r="BF17" s="278">
        <v>4.4649999999999999</v>
      </c>
      <c r="BG17" s="278">
        <v>2.9809999999999999</v>
      </c>
      <c r="BH17" s="278">
        <v>4.9539999999999997</v>
      </c>
      <c r="BI17" s="278">
        <v>2.649</v>
      </c>
      <c r="BJ17" s="278">
        <v>1.6990000000000001</v>
      </c>
      <c r="BK17" s="278">
        <v>0.61399999999999999</v>
      </c>
      <c r="BL17" s="278">
        <v>3.419</v>
      </c>
      <c r="BM17" s="278">
        <v>0.26200000000000001</v>
      </c>
      <c r="BN17" s="278">
        <v>2.9889999999999999</v>
      </c>
      <c r="BO17" s="278">
        <v>0.92200000000000004</v>
      </c>
      <c r="BP17" s="278">
        <v>0</v>
      </c>
    </row>
    <row r="18" spans="1:68" s="255" customFormat="1" ht="12" customHeight="1" x14ac:dyDescent="0.25">
      <c r="A18" s="249"/>
      <c r="B18" s="235" t="s">
        <v>200</v>
      </c>
      <c r="C18" s="235" t="s">
        <v>201</v>
      </c>
      <c r="D18" s="235" t="s">
        <v>202</v>
      </c>
      <c r="E18" s="278">
        <v>0</v>
      </c>
      <c r="F18" s="278">
        <v>0</v>
      </c>
      <c r="G18" s="278">
        <v>4.0000000000000001E-3</v>
      </c>
      <c r="H18" s="278">
        <v>1.2E-2</v>
      </c>
      <c r="I18" s="278">
        <v>0</v>
      </c>
      <c r="J18" s="278">
        <v>4.3999999999999997E-2</v>
      </c>
      <c r="K18" s="278">
        <v>8.0000000000000002E-3</v>
      </c>
      <c r="L18" s="278">
        <v>4.0000000000000001E-3</v>
      </c>
      <c r="M18" s="278">
        <v>4.0000000000000001E-3</v>
      </c>
      <c r="N18" s="278">
        <v>8.0000000000000002E-3</v>
      </c>
      <c r="O18" s="278">
        <v>0</v>
      </c>
      <c r="P18" s="278">
        <v>0.08</v>
      </c>
      <c r="Q18" s="278">
        <v>0</v>
      </c>
      <c r="R18" s="278">
        <v>4.0000000000000001E-3</v>
      </c>
      <c r="S18" s="278">
        <v>1.0999999999999999E-2</v>
      </c>
      <c r="T18" s="278">
        <v>4.0000000000000001E-3</v>
      </c>
      <c r="U18" s="278">
        <v>4.0000000000000001E-3</v>
      </c>
      <c r="V18" s="278">
        <v>4.0000000000000001E-3</v>
      </c>
      <c r="W18" s="278">
        <v>1.2E-2</v>
      </c>
      <c r="X18" s="278">
        <v>4.0000000000000001E-3</v>
      </c>
      <c r="Y18" s="278">
        <v>0</v>
      </c>
      <c r="Z18" s="278">
        <v>4.0000000000000001E-3</v>
      </c>
      <c r="AA18" s="278">
        <v>8.0000000000000002E-3</v>
      </c>
      <c r="AB18" s="278">
        <v>4.0000000000000001E-3</v>
      </c>
      <c r="AC18" s="278">
        <v>0</v>
      </c>
      <c r="AD18" s="278">
        <v>8.0000000000000002E-3</v>
      </c>
      <c r="AE18" s="278">
        <v>0</v>
      </c>
      <c r="AF18" s="278">
        <v>4.0000000000000001E-3</v>
      </c>
      <c r="AG18" s="278">
        <v>4.0000000000000001E-3</v>
      </c>
      <c r="AH18" s="278">
        <v>4.0000000000000001E-3</v>
      </c>
      <c r="AI18" s="278">
        <v>4.0000000000000001E-3</v>
      </c>
      <c r="AJ18" s="278">
        <v>0</v>
      </c>
      <c r="AK18" s="278">
        <v>8.0000000000000002E-3</v>
      </c>
      <c r="AL18" s="278">
        <v>8.0000000000000002E-3</v>
      </c>
      <c r="AM18" s="278">
        <v>8.0000000000000002E-3</v>
      </c>
      <c r="AN18" s="278">
        <v>8.0000000000000002E-3</v>
      </c>
      <c r="AO18" s="278">
        <v>0</v>
      </c>
      <c r="AP18" s="278">
        <v>0</v>
      </c>
      <c r="AQ18" s="278">
        <v>8.0000000000000002E-3</v>
      </c>
      <c r="AR18" s="278">
        <v>8.0000000000000002E-3</v>
      </c>
      <c r="AS18" s="278">
        <v>4.0000000000000001E-3</v>
      </c>
      <c r="AT18" s="278">
        <v>4.0000000000000001E-3</v>
      </c>
      <c r="AU18" s="278">
        <v>4.0000000000000001E-3</v>
      </c>
      <c r="AV18" s="278">
        <v>8.0000000000000002E-3</v>
      </c>
      <c r="AW18" s="278">
        <v>4.0000000000000001E-3</v>
      </c>
      <c r="AX18" s="278">
        <v>4.0000000000000001E-3</v>
      </c>
      <c r="AY18" s="278">
        <v>0</v>
      </c>
      <c r="AZ18" s="278">
        <v>4.0000000000000001E-3</v>
      </c>
      <c r="BA18" s="278">
        <v>0</v>
      </c>
      <c r="BB18" s="278">
        <v>0</v>
      </c>
      <c r="BC18" s="278">
        <v>0</v>
      </c>
      <c r="BD18" s="278">
        <v>4.0000000000000001E-3</v>
      </c>
      <c r="BE18" s="278">
        <v>0</v>
      </c>
      <c r="BF18" s="278">
        <v>4.0000000000000001E-3</v>
      </c>
      <c r="BG18" s="278">
        <v>8.0000000000000002E-3</v>
      </c>
      <c r="BH18" s="278">
        <v>4.0000000000000001E-3</v>
      </c>
      <c r="BI18" s="278">
        <v>4.0000000000000001E-3</v>
      </c>
      <c r="BJ18" s="278">
        <v>8.0000000000000002E-3</v>
      </c>
      <c r="BK18" s="278">
        <v>8.0000000000000002E-3</v>
      </c>
      <c r="BL18" s="278">
        <v>4.0000000000000001E-3</v>
      </c>
      <c r="BM18" s="278">
        <v>0</v>
      </c>
      <c r="BN18" s="278">
        <v>0</v>
      </c>
      <c r="BO18" s="278">
        <v>0</v>
      </c>
      <c r="BP18" s="278">
        <v>0</v>
      </c>
    </row>
    <row r="19" spans="1:68" s="255" customFormat="1" ht="12" customHeight="1" x14ac:dyDescent="0.25">
      <c r="A19" s="249"/>
      <c r="B19" s="235" t="s">
        <v>200</v>
      </c>
      <c r="C19" s="235" t="s">
        <v>201</v>
      </c>
      <c r="D19" s="235" t="s">
        <v>203</v>
      </c>
      <c r="E19" s="278">
        <v>2.3679999999999999</v>
      </c>
      <c r="F19" s="278">
        <v>2.4750000000000001</v>
      </c>
      <c r="G19" s="278">
        <v>2.319</v>
      </c>
      <c r="H19" s="278">
        <v>2.4649999999999999</v>
      </c>
      <c r="I19" s="278">
        <v>3.282</v>
      </c>
      <c r="J19" s="278">
        <v>3.9620000000000002</v>
      </c>
      <c r="K19" s="278">
        <v>2.6309999999999998</v>
      </c>
      <c r="L19" s="278">
        <v>3.4470000000000001</v>
      </c>
      <c r="M19" s="278">
        <v>1.7669999999999999</v>
      </c>
      <c r="N19" s="278">
        <v>2.3759999999999999</v>
      </c>
      <c r="O19" s="278">
        <v>3.4710000000000001</v>
      </c>
      <c r="P19" s="278">
        <v>1.9770000000000001</v>
      </c>
      <c r="Q19" s="278">
        <v>2.2589999999999999</v>
      </c>
      <c r="R19" s="278">
        <v>2.3370000000000002</v>
      </c>
      <c r="S19" s="278">
        <v>3.4350000000000001</v>
      </c>
      <c r="T19" s="278">
        <v>2.4870000000000001</v>
      </c>
      <c r="U19" s="278">
        <v>2.8940000000000001</v>
      </c>
      <c r="V19" s="278">
        <v>3.6269999999999998</v>
      </c>
      <c r="W19" s="278">
        <v>1.827</v>
      </c>
      <c r="X19" s="278">
        <v>1.35</v>
      </c>
      <c r="Y19" s="278">
        <v>1.9890000000000001</v>
      </c>
      <c r="Z19" s="278">
        <v>1.3919999999999999</v>
      </c>
      <c r="AA19" s="278">
        <v>3.8809999999999998</v>
      </c>
      <c r="AB19" s="278">
        <v>2.6040000000000001</v>
      </c>
      <c r="AC19" s="278">
        <v>1.206</v>
      </c>
      <c r="AD19" s="278">
        <v>2.9249999999999998</v>
      </c>
      <c r="AE19" s="278">
        <v>3.5739999999999998</v>
      </c>
      <c r="AF19" s="278">
        <v>2.6259999999999999</v>
      </c>
      <c r="AG19" s="278">
        <v>3.556</v>
      </c>
      <c r="AH19" s="278">
        <v>3.1659999999999999</v>
      </c>
      <c r="AI19" s="278">
        <v>0.38400000000000001</v>
      </c>
      <c r="AJ19" s="278">
        <v>0.6</v>
      </c>
      <c r="AK19" s="278">
        <v>1.5840000000000001</v>
      </c>
      <c r="AL19" s="278">
        <v>2.028</v>
      </c>
      <c r="AM19" s="278">
        <v>2.202</v>
      </c>
      <c r="AN19" s="278">
        <v>3.1160000000000001</v>
      </c>
      <c r="AO19" s="278">
        <v>2.0670000000000002</v>
      </c>
      <c r="AP19" s="278">
        <v>2.4900000000000002</v>
      </c>
      <c r="AQ19" s="278">
        <v>3.2040000000000002</v>
      </c>
      <c r="AR19" s="278">
        <v>2.1720000000000002</v>
      </c>
      <c r="AS19" s="278">
        <v>1.538</v>
      </c>
      <c r="AT19" s="278">
        <v>1.9710000000000001</v>
      </c>
      <c r="AU19" s="278">
        <v>2.5470000000000002</v>
      </c>
      <c r="AV19" s="278">
        <v>1.224</v>
      </c>
      <c r="AW19" s="278">
        <v>2.8740000000000001</v>
      </c>
      <c r="AX19" s="278">
        <v>1.603</v>
      </c>
      <c r="AY19" s="278">
        <v>5.9640000000000004</v>
      </c>
      <c r="AZ19" s="278">
        <v>3.9809999999999999</v>
      </c>
      <c r="BA19" s="278">
        <v>2.9159999999999999</v>
      </c>
      <c r="BB19" s="278">
        <v>2.3519999999999999</v>
      </c>
      <c r="BC19" s="278">
        <v>2.5859999999999999</v>
      </c>
      <c r="BD19" s="278">
        <v>5.1109999999999998</v>
      </c>
      <c r="BE19" s="278">
        <v>1.113</v>
      </c>
      <c r="BF19" s="278">
        <v>3.06</v>
      </c>
      <c r="BG19" s="278">
        <v>4.4509999999999996</v>
      </c>
      <c r="BH19" s="278">
        <v>3.2679999999999998</v>
      </c>
      <c r="BI19" s="278">
        <v>4.0229999999999997</v>
      </c>
      <c r="BJ19" s="278">
        <v>2.335</v>
      </c>
      <c r="BK19" s="278">
        <v>2.903</v>
      </c>
      <c r="BL19" s="278">
        <v>6.9909999999999997</v>
      </c>
      <c r="BM19" s="278">
        <v>1.986</v>
      </c>
      <c r="BN19" s="278">
        <v>2.41</v>
      </c>
      <c r="BO19" s="278">
        <v>0</v>
      </c>
      <c r="BP19" s="278">
        <v>0</v>
      </c>
    </row>
    <row r="20" spans="1:68" s="255" customFormat="1" ht="12" customHeight="1" x14ac:dyDescent="0.25">
      <c r="A20" s="249"/>
      <c r="B20" s="235" t="s">
        <v>200</v>
      </c>
      <c r="C20" s="235" t="s">
        <v>262</v>
      </c>
      <c r="D20" s="235" t="s">
        <v>263</v>
      </c>
      <c r="E20" s="278">
        <v>0.40500000000000003</v>
      </c>
      <c r="F20" s="278">
        <v>0.54500000000000004</v>
      </c>
      <c r="G20" s="278">
        <v>0.40200000000000002</v>
      </c>
      <c r="H20" s="278">
        <v>0.53500000000000003</v>
      </c>
      <c r="I20" s="278">
        <v>1.26</v>
      </c>
      <c r="J20" s="278">
        <v>0.90800000000000003</v>
      </c>
      <c r="K20" s="278">
        <v>0.78800000000000003</v>
      </c>
      <c r="L20" s="278">
        <v>0.4</v>
      </c>
      <c r="M20" s="278">
        <v>0.4</v>
      </c>
      <c r="N20" s="278">
        <v>0.4</v>
      </c>
      <c r="O20" s="278">
        <v>0.156</v>
      </c>
      <c r="P20" s="278">
        <v>0.99</v>
      </c>
      <c r="Q20" s="278">
        <v>0.8</v>
      </c>
      <c r="R20" s="278">
        <v>1.31</v>
      </c>
      <c r="S20" s="278">
        <v>0.80300000000000005</v>
      </c>
      <c r="T20" s="278">
        <v>0.71199999999999997</v>
      </c>
      <c r="U20" s="278">
        <v>1.39</v>
      </c>
      <c r="V20" s="278">
        <v>0.874</v>
      </c>
      <c r="W20" s="278">
        <v>5.3999999999999999E-2</v>
      </c>
      <c r="X20" s="278">
        <v>1.139</v>
      </c>
      <c r="Y20" s="278">
        <v>1.4570000000000001</v>
      </c>
      <c r="Z20" s="278">
        <v>2.5000000000000001E-2</v>
      </c>
      <c r="AA20" s="278">
        <v>0.95199999999999996</v>
      </c>
      <c r="AB20" s="278">
        <v>0.71299999999999997</v>
      </c>
      <c r="AC20" s="278">
        <v>1.052</v>
      </c>
      <c r="AD20" s="278">
        <v>0.25</v>
      </c>
      <c r="AE20" s="278">
        <v>1.0369999999999999</v>
      </c>
      <c r="AF20" s="278">
        <v>1.113</v>
      </c>
      <c r="AG20" s="278">
        <v>1.913</v>
      </c>
      <c r="AH20" s="278">
        <v>0.16900000000000001</v>
      </c>
      <c r="AI20" s="278">
        <v>0.83399999999999996</v>
      </c>
      <c r="AJ20" s="278">
        <v>0.70099999999999996</v>
      </c>
      <c r="AK20" s="278">
        <v>1.2150000000000001</v>
      </c>
      <c r="AL20" s="278">
        <v>0.17100000000000001</v>
      </c>
      <c r="AM20" s="278">
        <v>1.06</v>
      </c>
      <c r="AN20" s="278">
        <v>0.48</v>
      </c>
      <c r="AO20" s="278">
        <v>0.26400000000000001</v>
      </c>
      <c r="AP20" s="278">
        <v>2.7E-2</v>
      </c>
      <c r="AQ20" s="278">
        <v>0.56299999999999994</v>
      </c>
      <c r="AR20" s="278">
        <v>0.98899999999999999</v>
      </c>
      <c r="AS20" s="278">
        <v>0.1</v>
      </c>
      <c r="AT20" s="278">
        <v>0.78100000000000003</v>
      </c>
      <c r="AU20" s="278">
        <v>5.3999999999999999E-2</v>
      </c>
      <c r="AV20" s="278">
        <v>0.45</v>
      </c>
      <c r="AW20" s="278">
        <v>0.748</v>
      </c>
      <c r="AX20" s="278">
        <v>0.158</v>
      </c>
      <c r="AY20" s="278">
        <v>0.29799999999999999</v>
      </c>
      <c r="AZ20" s="278">
        <v>1.7909999999999999</v>
      </c>
      <c r="BA20" s="278">
        <v>0.52500000000000002</v>
      </c>
      <c r="BB20" s="278">
        <v>0.65</v>
      </c>
      <c r="BC20" s="278">
        <v>1.3180000000000001</v>
      </c>
      <c r="BD20" s="278">
        <v>0.44400000000000001</v>
      </c>
      <c r="BE20" s="278">
        <v>2.2490000000000001</v>
      </c>
      <c r="BF20" s="278">
        <v>1.1419999999999999</v>
      </c>
      <c r="BG20" s="278">
        <v>0.97199999999999998</v>
      </c>
      <c r="BH20" s="278">
        <v>0.56499999999999995</v>
      </c>
      <c r="BI20" s="278">
        <v>1.206</v>
      </c>
      <c r="BJ20" s="278">
        <v>1.7529999999999999</v>
      </c>
      <c r="BK20" s="278">
        <v>0.5</v>
      </c>
      <c r="BL20" s="278">
        <v>1.1679999999999999</v>
      </c>
      <c r="BM20" s="278">
        <v>0.73599999999999999</v>
      </c>
      <c r="BN20" s="278">
        <v>1.6819999999999999</v>
      </c>
      <c r="BO20" s="278">
        <v>0.27700000000000002</v>
      </c>
      <c r="BP20" s="278">
        <v>0</v>
      </c>
    </row>
    <row r="21" spans="1:68" s="255" customFormat="1" ht="12" customHeight="1" x14ac:dyDescent="0.25">
      <c r="A21" s="249"/>
      <c r="B21" s="235" t="s">
        <v>200</v>
      </c>
      <c r="C21" s="235" t="s">
        <v>204</v>
      </c>
      <c r="D21" s="235" t="s">
        <v>205</v>
      </c>
      <c r="E21" s="278">
        <v>0.83799999999999997</v>
      </c>
      <c r="F21" s="278">
        <v>0.11</v>
      </c>
      <c r="G21" s="278">
        <v>7.516</v>
      </c>
      <c r="H21" s="278">
        <v>1.0820000000000001</v>
      </c>
      <c r="I21" s="278">
        <v>0.55700000000000005</v>
      </c>
      <c r="J21" s="278">
        <v>2.2400000000000002</v>
      </c>
      <c r="K21" s="278">
        <v>4.391</v>
      </c>
      <c r="L21" s="278">
        <v>1.589</v>
      </c>
      <c r="M21" s="278">
        <v>14.791</v>
      </c>
      <c r="N21" s="278">
        <v>0.88200000000000001</v>
      </c>
      <c r="O21" s="278">
        <v>0.186</v>
      </c>
      <c r="P21" s="278">
        <v>1.776</v>
      </c>
      <c r="Q21" s="278">
        <v>0.106</v>
      </c>
      <c r="R21" s="278">
        <v>0.41699999999999998</v>
      </c>
      <c r="S21" s="278">
        <v>8.4789999999999992</v>
      </c>
      <c r="T21" s="278">
        <v>0.222</v>
      </c>
      <c r="U21" s="278">
        <v>1.4999999999999999E-2</v>
      </c>
      <c r="V21" s="278">
        <v>3.5</v>
      </c>
      <c r="W21" s="278">
        <v>2.1070000000000002</v>
      </c>
      <c r="X21" s="278">
        <v>0.78</v>
      </c>
      <c r="Y21" s="278">
        <v>5.5119999999999996</v>
      </c>
      <c r="Z21" s="278">
        <v>7.6219999999999999</v>
      </c>
      <c r="AA21" s="278">
        <v>1.774</v>
      </c>
      <c r="AB21" s="278">
        <v>0</v>
      </c>
      <c r="AC21" s="278">
        <v>4.569</v>
      </c>
      <c r="AD21" s="278">
        <v>1.377</v>
      </c>
      <c r="AE21" s="278">
        <v>5.4560000000000004</v>
      </c>
      <c r="AF21" s="278">
        <v>0.17899999999999999</v>
      </c>
      <c r="AG21" s="278">
        <v>0.93600000000000005</v>
      </c>
      <c r="AH21" s="278">
        <v>0.53500000000000003</v>
      </c>
      <c r="AI21" s="278">
        <v>8.4930000000000003</v>
      </c>
      <c r="AJ21" s="278">
        <v>0.72899999999999998</v>
      </c>
      <c r="AK21" s="278">
        <v>3.5569999999999999</v>
      </c>
      <c r="AL21" s="278">
        <v>0.876</v>
      </c>
      <c r="AM21" s="278">
        <v>0.56599999999999995</v>
      </c>
      <c r="AN21" s="278">
        <v>1.671</v>
      </c>
      <c r="AO21" s="278">
        <v>1.0589999999999999</v>
      </c>
      <c r="AP21" s="278">
        <v>0.32600000000000001</v>
      </c>
      <c r="AQ21" s="278">
        <v>0.23699999999999999</v>
      </c>
      <c r="AR21" s="278">
        <v>4.367</v>
      </c>
      <c r="AS21" s="278">
        <v>1.095</v>
      </c>
      <c r="AT21" s="278">
        <v>0.246</v>
      </c>
      <c r="AU21" s="278">
        <v>0.55000000000000004</v>
      </c>
      <c r="AV21" s="278">
        <v>0.05</v>
      </c>
      <c r="AW21" s="278">
        <v>5.5609999999999999</v>
      </c>
      <c r="AX21" s="278">
        <v>6.5110000000000001</v>
      </c>
      <c r="AY21" s="278">
        <v>1.4039999999999999</v>
      </c>
      <c r="AZ21" s="278">
        <v>1.0960000000000001</v>
      </c>
      <c r="BA21" s="278">
        <v>4.4770000000000003</v>
      </c>
      <c r="BB21" s="278">
        <v>0.63400000000000001</v>
      </c>
      <c r="BC21" s="278">
        <v>4.6079999999999997</v>
      </c>
      <c r="BD21" s="278">
        <v>2.2549999999999999</v>
      </c>
      <c r="BE21" s="278">
        <v>2.15</v>
      </c>
      <c r="BF21" s="278">
        <v>2.2349999999999999</v>
      </c>
      <c r="BG21" s="278">
        <v>0.23300000000000001</v>
      </c>
      <c r="BH21" s="278">
        <v>10.352</v>
      </c>
      <c r="BI21" s="278">
        <v>3.0049999999999999</v>
      </c>
      <c r="BJ21" s="278">
        <v>0.53100000000000003</v>
      </c>
      <c r="BK21" s="278">
        <v>1.1240000000000001</v>
      </c>
      <c r="BL21" s="278">
        <v>1.006</v>
      </c>
      <c r="BM21" s="278">
        <v>0.90700000000000003</v>
      </c>
      <c r="BN21" s="278">
        <v>11.741</v>
      </c>
      <c r="BO21" s="278">
        <v>2.0710000000000002</v>
      </c>
      <c r="BP21" s="278">
        <v>0</v>
      </c>
    </row>
    <row r="22" spans="1:68" s="255" customFormat="1" ht="12" customHeight="1" x14ac:dyDescent="0.25">
      <c r="A22" s="249"/>
      <c r="B22" s="235" t="s">
        <v>242</v>
      </c>
      <c r="C22" s="235" t="s">
        <v>242</v>
      </c>
      <c r="D22" s="235" t="s">
        <v>253</v>
      </c>
      <c r="E22" s="278">
        <v>0.34100000000000003</v>
      </c>
      <c r="F22" s="278">
        <v>0.94699999999999995</v>
      </c>
      <c r="G22" s="278">
        <v>0.53100000000000003</v>
      </c>
      <c r="H22" s="278">
        <v>0.41699999999999998</v>
      </c>
      <c r="I22" s="278">
        <v>0.69</v>
      </c>
      <c r="J22" s="278">
        <v>0.999</v>
      </c>
      <c r="K22" s="278">
        <v>1.6279999999999999</v>
      </c>
      <c r="L22" s="278">
        <v>1.4059999999999999</v>
      </c>
      <c r="M22" s="278">
        <v>0.69699999999999995</v>
      </c>
      <c r="N22" s="278">
        <v>0.14399999999999999</v>
      </c>
      <c r="O22" s="278">
        <v>0.82499999999999996</v>
      </c>
      <c r="P22" s="278">
        <v>0.48</v>
      </c>
      <c r="Q22" s="278">
        <v>0.624</v>
      </c>
      <c r="R22" s="278">
        <v>1.3160000000000001</v>
      </c>
      <c r="S22" s="278">
        <v>1.01</v>
      </c>
      <c r="T22" s="278">
        <v>1.49</v>
      </c>
      <c r="U22" s="278">
        <v>0.39</v>
      </c>
      <c r="V22" s="278">
        <v>0.34799999999999998</v>
      </c>
      <c r="W22" s="278">
        <v>1.365</v>
      </c>
      <c r="X22" s="278">
        <v>0.40500000000000003</v>
      </c>
      <c r="Y22" s="278">
        <v>0.314</v>
      </c>
      <c r="Z22" s="278">
        <v>0.24</v>
      </c>
      <c r="AA22" s="278">
        <v>0.82</v>
      </c>
      <c r="AB22" s="278">
        <v>1.101</v>
      </c>
      <c r="AC22" s="278">
        <v>0.48</v>
      </c>
      <c r="AD22" s="278">
        <v>0.24</v>
      </c>
      <c r="AE22" s="278">
        <v>1.089</v>
      </c>
      <c r="AF22" s="278">
        <v>0.433</v>
      </c>
      <c r="AG22" s="278">
        <v>1.345</v>
      </c>
      <c r="AH22" s="278">
        <v>0.3</v>
      </c>
      <c r="AI22" s="278">
        <v>1.008</v>
      </c>
      <c r="AJ22" s="278">
        <v>0.315</v>
      </c>
      <c r="AK22" s="278">
        <v>0.315</v>
      </c>
      <c r="AL22" s="278">
        <v>0.79900000000000004</v>
      </c>
      <c r="AM22" s="278">
        <v>0.55500000000000005</v>
      </c>
      <c r="AN22" s="278">
        <v>0.94199999999999995</v>
      </c>
      <c r="AO22" s="278">
        <v>0.372</v>
      </c>
      <c r="AP22" s="278">
        <v>0.438</v>
      </c>
      <c r="AQ22" s="278">
        <v>0.54100000000000004</v>
      </c>
      <c r="AR22" s="278">
        <v>0.63500000000000001</v>
      </c>
      <c r="AS22" s="278">
        <v>2.7E-2</v>
      </c>
      <c r="AT22" s="278">
        <v>0.60299999999999998</v>
      </c>
      <c r="AU22" s="278">
        <v>0.22500000000000001</v>
      </c>
      <c r="AV22" s="278">
        <v>0.42499999999999999</v>
      </c>
      <c r="AW22" s="278">
        <v>7.1999999999999995E-2</v>
      </c>
      <c r="AX22" s="278">
        <v>0.65600000000000003</v>
      </c>
      <c r="AY22" s="278">
        <v>1.014</v>
      </c>
      <c r="AZ22" s="278">
        <v>0.93799999999999994</v>
      </c>
      <c r="BA22" s="278">
        <v>0.23100000000000001</v>
      </c>
      <c r="BB22" s="278">
        <v>0.82199999999999995</v>
      </c>
      <c r="BC22" s="278">
        <v>0.88900000000000001</v>
      </c>
      <c r="BD22" s="278">
        <v>0.58299999999999996</v>
      </c>
      <c r="BE22" s="278">
        <v>1.3080000000000001</v>
      </c>
      <c r="BF22" s="278">
        <v>0.317</v>
      </c>
      <c r="BG22" s="278">
        <v>1.056</v>
      </c>
      <c r="BH22" s="278">
        <v>0.36599999999999999</v>
      </c>
      <c r="BI22" s="278">
        <v>1.0940000000000001</v>
      </c>
      <c r="BJ22" s="278">
        <v>0.92700000000000005</v>
      </c>
      <c r="BK22" s="278">
        <v>0.66300000000000003</v>
      </c>
      <c r="BL22" s="278">
        <v>0.68799999999999994</v>
      </c>
      <c r="BM22" s="278">
        <v>0.81299999999999994</v>
      </c>
      <c r="BN22" s="278">
        <v>0.41699999999999998</v>
      </c>
      <c r="BO22" s="278">
        <v>0</v>
      </c>
      <c r="BP22" s="278">
        <v>0</v>
      </c>
    </row>
    <row r="23" spans="1:68" s="255" customFormat="1" ht="12" customHeight="1" x14ac:dyDescent="0.25">
      <c r="A23" s="249"/>
      <c r="B23" s="235" t="s">
        <v>242</v>
      </c>
      <c r="C23" s="235" t="s">
        <v>242</v>
      </c>
      <c r="D23" s="235" t="s">
        <v>264</v>
      </c>
      <c r="E23" s="278">
        <v>0.29499999999999998</v>
      </c>
      <c r="F23" s="278">
        <v>0</v>
      </c>
      <c r="G23" s="278">
        <v>0.108</v>
      </c>
      <c r="H23" s="278">
        <v>30.873999999999999</v>
      </c>
      <c r="I23" s="278">
        <v>1.4E-2</v>
      </c>
      <c r="J23" s="278">
        <v>32.298999999999999</v>
      </c>
      <c r="K23" s="278">
        <v>20.091999999999999</v>
      </c>
      <c r="L23" s="278">
        <v>5.3999999999999999E-2</v>
      </c>
      <c r="M23" s="278">
        <v>0.108</v>
      </c>
      <c r="N23" s="278">
        <v>0</v>
      </c>
      <c r="O23" s="278">
        <v>7.6660000000000004</v>
      </c>
      <c r="P23" s="278">
        <v>1.4E-2</v>
      </c>
      <c r="Q23" s="278">
        <v>0.12</v>
      </c>
      <c r="R23" s="278">
        <v>2.5000000000000001E-2</v>
      </c>
      <c r="S23" s="278">
        <v>13.74</v>
      </c>
      <c r="T23" s="278">
        <v>0</v>
      </c>
      <c r="U23" s="278">
        <v>4.9000000000000002E-2</v>
      </c>
      <c r="V23" s="278">
        <v>0</v>
      </c>
      <c r="W23" s="278">
        <v>1.2E-2</v>
      </c>
      <c r="X23" s="278">
        <v>1.4999999999999999E-2</v>
      </c>
      <c r="Y23" s="278">
        <v>33.238999999999997</v>
      </c>
      <c r="Z23" s="278">
        <v>0.154</v>
      </c>
      <c r="AA23" s="278">
        <v>0</v>
      </c>
      <c r="AB23" s="278">
        <v>0</v>
      </c>
      <c r="AC23" s="278">
        <v>4.8000000000000001E-2</v>
      </c>
      <c r="AD23" s="278">
        <v>0</v>
      </c>
      <c r="AE23" s="278">
        <v>5.1999999999999998E-2</v>
      </c>
      <c r="AF23" s="278">
        <v>5.1999999999999998E-2</v>
      </c>
      <c r="AG23" s="278">
        <v>33.85</v>
      </c>
      <c r="AH23" s="278">
        <v>1E-3</v>
      </c>
      <c r="AI23" s="278">
        <v>8.9999999999999993E-3</v>
      </c>
      <c r="AJ23" s="278">
        <v>0</v>
      </c>
      <c r="AK23" s="278">
        <v>0.20499999999999999</v>
      </c>
      <c r="AL23" s="278">
        <v>2.5999999999999999E-2</v>
      </c>
      <c r="AM23" s="278">
        <v>0</v>
      </c>
      <c r="AN23" s="278">
        <v>0.21299999999999999</v>
      </c>
      <c r="AO23" s="278">
        <v>0.2</v>
      </c>
      <c r="AP23" s="278">
        <v>0.313</v>
      </c>
      <c r="AQ23" s="278">
        <v>0.19700000000000001</v>
      </c>
      <c r="AR23" s="278">
        <v>15.103999999999999</v>
      </c>
      <c r="AS23" s="278">
        <v>0.182</v>
      </c>
      <c r="AT23" s="278">
        <v>0.123</v>
      </c>
      <c r="AU23" s="278">
        <v>24.678999999999998</v>
      </c>
      <c r="AV23" s="278">
        <v>14.073</v>
      </c>
      <c r="AW23" s="278">
        <v>1.788</v>
      </c>
      <c r="AX23" s="278">
        <v>1.431</v>
      </c>
      <c r="AY23" s="278">
        <v>1.304</v>
      </c>
      <c r="AZ23" s="278">
        <v>0.91300000000000003</v>
      </c>
      <c r="BA23" s="278">
        <v>1E-3</v>
      </c>
      <c r="BB23" s="278">
        <v>0.126</v>
      </c>
      <c r="BC23" s="278">
        <v>0.17</v>
      </c>
      <c r="BD23" s="278">
        <v>0.69</v>
      </c>
      <c r="BE23" s="278">
        <v>0.81</v>
      </c>
      <c r="BF23" s="278">
        <v>0.76200000000000001</v>
      </c>
      <c r="BG23" s="278">
        <v>0.64300000000000002</v>
      </c>
      <c r="BH23" s="278">
        <v>1.458</v>
      </c>
      <c r="BI23" s="278">
        <v>4.1340000000000003</v>
      </c>
      <c r="BJ23" s="278">
        <v>3.5579999999999998</v>
      </c>
      <c r="BK23" s="278">
        <v>2.4660000000000002</v>
      </c>
      <c r="BL23" s="278">
        <v>0.40200000000000002</v>
      </c>
      <c r="BM23" s="278">
        <v>0.108</v>
      </c>
      <c r="BN23" s="278">
        <v>0.32400000000000001</v>
      </c>
      <c r="BO23" s="278">
        <v>0.189</v>
      </c>
      <c r="BP23" s="278">
        <v>0</v>
      </c>
    </row>
    <row r="24" spans="1:68" s="255" customFormat="1" ht="12" customHeight="1" x14ac:dyDescent="0.25">
      <c r="A24" s="249"/>
      <c r="B24" s="235" t="s">
        <v>206</v>
      </c>
      <c r="C24" s="235" t="s">
        <v>207</v>
      </c>
      <c r="D24" s="235" t="s">
        <v>209</v>
      </c>
      <c r="E24" s="278">
        <v>3.6999999999999998E-2</v>
      </c>
      <c r="F24" s="278">
        <v>0</v>
      </c>
      <c r="G24" s="278">
        <v>0</v>
      </c>
      <c r="H24" s="278">
        <v>0</v>
      </c>
      <c r="I24" s="278">
        <v>5.3999999999999999E-2</v>
      </c>
      <c r="J24" s="278">
        <v>0</v>
      </c>
      <c r="K24" s="278">
        <v>1E-3</v>
      </c>
      <c r="L24" s="278">
        <v>0</v>
      </c>
      <c r="M24" s="278">
        <v>0</v>
      </c>
      <c r="N24" s="278">
        <v>0</v>
      </c>
      <c r="O24" s="278">
        <v>0</v>
      </c>
      <c r="P24" s="278">
        <v>1E-3</v>
      </c>
      <c r="Q24" s="278">
        <v>0</v>
      </c>
      <c r="R24" s="278">
        <v>0</v>
      </c>
      <c r="S24" s="278">
        <v>1E-3</v>
      </c>
      <c r="T24" s="278">
        <v>2.8000000000000001E-2</v>
      </c>
      <c r="U24" s="278">
        <v>5.3999999999999999E-2</v>
      </c>
      <c r="V24" s="278">
        <v>0.02</v>
      </c>
      <c r="W24" s="278">
        <v>1E-3</v>
      </c>
      <c r="X24" s="278">
        <v>0</v>
      </c>
      <c r="Y24" s="278">
        <v>0</v>
      </c>
      <c r="Z24" s="278">
        <v>0</v>
      </c>
      <c r="AA24" s="278">
        <v>0</v>
      </c>
      <c r="AB24" s="278">
        <v>0</v>
      </c>
      <c r="AC24" s="278">
        <v>0</v>
      </c>
      <c r="AD24" s="278">
        <v>0.05</v>
      </c>
      <c r="AE24" s="278">
        <v>0</v>
      </c>
      <c r="AF24" s="278">
        <v>0.05</v>
      </c>
      <c r="AG24" s="278">
        <v>2.5000000000000001E-2</v>
      </c>
      <c r="AH24" s="278">
        <v>4.0000000000000001E-3</v>
      </c>
      <c r="AI24" s="278">
        <v>0</v>
      </c>
      <c r="AJ24" s="278">
        <v>0.129</v>
      </c>
      <c r="AK24" s="278">
        <v>0</v>
      </c>
      <c r="AL24" s="278">
        <v>2.5000000000000001E-2</v>
      </c>
      <c r="AM24" s="278">
        <v>2.7E-2</v>
      </c>
      <c r="AN24" s="278">
        <v>5.8000000000000003E-2</v>
      </c>
      <c r="AO24" s="278">
        <v>0.10199999999999999</v>
      </c>
      <c r="AP24" s="278">
        <v>0.10299999999999999</v>
      </c>
      <c r="AQ24" s="278">
        <v>0</v>
      </c>
      <c r="AR24" s="278">
        <v>0.108</v>
      </c>
      <c r="AS24" s="278">
        <v>0.154</v>
      </c>
      <c r="AT24" s="278">
        <v>5.5E-2</v>
      </c>
      <c r="AU24" s="278">
        <v>0.13500000000000001</v>
      </c>
      <c r="AV24" s="278">
        <v>0.189</v>
      </c>
      <c r="AW24" s="278">
        <v>5.3999999999999999E-2</v>
      </c>
      <c r="AX24" s="278">
        <v>0.156</v>
      </c>
      <c r="AY24" s="278">
        <v>0.109</v>
      </c>
      <c r="AZ24" s="278">
        <v>0.13500000000000001</v>
      </c>
      <c r="BA24" s="278">
        <v>0.108</v>
      </c>
      <c r="BB24" s="278">
        <v>0.189</v>
      </c>
      <c r="BC24" s="278">
        <v>8.1000000000000003E-2</v>
      </c>
      <c r="BD24" s="278">
        <v>8.2000000000000003E-2</v>
      </c>
      <c r="BE24" s="278">
        <v>0.27</v>
      </c>
      <c r="BF24" s="278">
        <v>0.217</v>
      </c>
      <c r="BG24" s="278">
        <v>0.108</v>
      </c>
      <c r="BH24" s="278">
        <v>0.108</v>
      </c>
      <c r="BI24" s="278">
        <v>8.1000000000000003E-2</v>
      </c>
      <c r="BJ24" s="278">
        <v>0.13500000000000001</v>
      </c>
      <c r="BK24" s="278">
        <v>8.2000000000000003E-2</v>
      </c>
      <c r="BL24" s="278">
        <v>0.13500000000000001</v>
      </c>
      <c r="BM24" s="278">
        <v>0.45900000000000002</v>
      </c>
      <c r="BN24" s="278">
        <v>0.19</v>
      </c>
      <c r="BO24" s="278">
        <v>0</v>
      </c>
      <c r="BP24" s="278">
        <v>0</v>
      </c>
    </row>
    <row r="25" spans="1:68" s="255" customFormat="1" ht="12" customHeight="1" x14ac:dyDescent="0.25">
      <c r="A25" s="249"/>
      <c r="B25" s="235" t="s">
        <v>206</v>
      </c>
      <c r="C25" s="235" t="s">
        <v>210</v>
      </c>
      <c r="D25" s="235" t="s">
        <v>212</v>
      </c>
      <c r="E25" s="278">
        <v>0.91200000000000003</v>
      </c>
      <c r="F25" s="278">
        <v>0.32</v>
      </c>
      <c r="G25" s="278">
        <v>1.0529999999999999</v>
      </c>
      <c r="H25" s="278">
        <v>0.98199999999999998</v>
      </c>
      <c r="I25" s="278">
        <v>1.115</v>
      </c>
      <c r="J25" s="278">
        <v>0.70699999999999996</v>
      </c>
      <c r="K25" s="278">
        <v>0.83599999999999997</v>
      </c>
      <c r="L25" s="278">
        <v>0.54100000000000004</v>
      </c>
      <c r="M25" s="278">
        <v>0.747</v>
      </c>
      <c r="N25" s="278">
        <v>0.85</v>
      </c>
      <c r="O25" s="278">
        <v>0.96</v>
      </c>
      <c r="P25" s="278">
        <v>0.73299999999999998</v>
      </c>
      <c r="Q25" s="278">
        <v>0.93799999999999994</v>
      </c>
      <c r="R25" s="278">
        <v>0.97</v>
      </c>
      <c r="S25" s="278">
        <v>0.89</v>
      </c>
      <c r="T25" s="278">
        <v>0.75</v>
      </c>
      <c r="U25" s="278">
        <v>1.363</v>
      </c>
      <c r="V25" s="278">
        <v>0.99399999999999999</v>
      </c>
      <c r="W25" s="278">
        <v>0.69</v>
      </c>
      <c r="X25" s="278">
        <v>0.81899999999999995</v>
      </c>
      <c r="Y25" s="278">
        <v>0.86099999999999999</v>
      </c>
      <c r="Z25" s="278">
        <v>0.90800000000000003</v>
      </c>
      <c r="AA25" s="278">
        <v>0.85299999999999998</v>
      </c>
      <c r="AB25" s="278">
        <v>0.66500000000000004</v>
      </c>
      <c r="AC25" s="278">
        <v>1.071</v>
      </c>
      <c r="AD25" s="278">
        <v>0.443</v>
      </c>
      <c r="AE25" s="278">
        <v>1.39</v>
      </c>
      <c r="AF25" s="278">
        <v>0.70899999999999996</v>
      </c>
      <c r="AG25" s="278">
        <v>1.349</v>
      </c>
      <c r="AH25" s="278">
        <v>1.1619999999999999</v>
      </c>
      <c r="AI25" s="278">
        <v>1.962</v>
      </c>
      <c r="AJ25" s="278">
        <v>1.323</v>
      </c>
      <c r="AK25" s="278">
        <v>1.1020000000000001</v>
      </c>
      <c r="AL25" s="278">
        <v>0.90200000000000002</v>
      </c>
      <c r="AM25" s="278">
        <v>1.389</v>
      </c>
      <c r="AN25" s="278">
        <v>0.625</v>
      </c>
      <c r="AO25" s="278">
        <v>1.34</v>
      </c>
      <c r="AP25" s="278">
        <v>0.88400000000000001</v>
      </c>
      <c r="AQ25" s="278">
        <v>0.64400000000000002</v>
      </c>
      <c r="AR25" s="278">
        <v>0.44</v>
      </c>
      <c r="AS25" s="278">
        <v>0.47799999999999998</v>
      </c>
      <c r="AT25" s="278">
        <v>0.503</v>
      </c>
      <c r="AU25" s="278">
        <v>0.59199999999999997</v>
      </c>
      <c r="AV25" s="278">
        <v>0.43099999999999999</v>
      </c>
      <c r="AW25" s="278">
        <v>0.66300000000000003</v>
      </c>
      <c r="AX25" s="278">
        <v>0.28299999999999997</v>
      </c>
      <c r="AY25" s="278">
        <v>0.872</v>
      </c>
      <c r="AZ25" s="278">
        <v>0.82199999999999995</v>
      </c>
      <c r="BA25" s="278">
        <v>0.55300000000000005</v>
      </c>
      <c r="BB25" s="278">
        <v>0.42499999999999999</v>
      </c>
      <c r="BC25" s="278">
        <v>0.80900000000000005</v>
      </c>
      <c r="BD25" s="278">
        <v>0.44400000000000001</v>
      </c>
      <c r="BE25" s="278">
        <v>0.88</v>
      </c>
      <c r="BF25" s="278">
        <v>0.49</v>
      </c>
      <c r="BG25" s="278">
        <v>1.1539999999999999</v>
      </c>
      <c r="BH25" s="278">
        <v>0.46400000000000002</v>
      </c>
      <c r="BI25" s="278">
        <v>0.67400000000000004</v>
      </c>
      <c r="BJ25" s="278">
        <v>0.77700000000000002</v>
      </c>
      <c r="BK25" s="278">
        <v>0.81699999999999995</v>
      </c>
      <c r="BL25" s="278">
        <v>0.48599999999999999</v>
      </c>
      <c r="BM25" s="278">
        <v>1.0369999999999999</v>
      </c>
      <c r="BN25" s="278">
        <v>0.57299999999999995</v>
      </c>
      <c r="BO25" s="278">
        <v>0.70599999999999996</v>
      </c>
      <c r="BP25" s="278">
        <v>0</v>
      </c>
    </row>
    <row r="26" spans="1:68" s="255" customFormat="1" ht="12" customHeight="1" x14ac:dyDescent="0.25">
      <c r="A26" s="249"/>
      <c r="B26" s="235" t="s">
        <v>206</v>
      </c>
      <c r="C26" s="235" t="s">
        <v>210</v>
      </c>
      <c r="D26" s="235" t="s">
        <v>213</v>
      </c>
      <c r="E26" s="278">
        <v>1.3320000000000001</v>
      </c>
      <c r="F26" s="278">
        <v>0.40300000000000002</v>
      </c>
      <c r="G26" s="278">
        <v>0.92100000000000004</v>
      </c>
      <c r="H26" s="278">
        <v>1.7050000000000001</v>
      </c>
      <c r="I26" s="278">
        <v>1.341</v>
      </c>
      <c r="J26" s="278">
        <v>1.41</v>
      </c>
      <c r="K26" s="278">
        <v>0.48699999999999999</v>
      </c>
      <c r="L26" s="278">
        <v>1.212</v>
      </c>
      <c r="M26" s="278">
        <v>0.81200000000000006</v>
      </c>
      <c r="N26" s="278">
        <v>0.754</v>
      </c>
      <c r="O26" s="278">
        <v>1.649</v>
      </c>
      <c r="P26" s="278">
        <v>0.69699999999999995</v>
      </c>
      <c r="Q26" s="278">
        <v>1.06</v>
      </c>
      <c r="R26" s="278">
        <v>0.47199999999999998</v>
      </c>
      <c r="S26" s="278">
        <v>1.0680000000000001</v>
      </c>
      <c r="T26" s="278">
        <v>1.3819999999999999</v>
      </c>
      <c r="U26" s="278">
        <v>2.4369999999999998</v>
      </c>
      <c r="V26" s="278">
        <v>0.751</v>
      </c>
      <c r="W26" s="278">
        <v>0.997</v>
      </c>
      <c r="X26" s="278">
        <v>0.94699999999999995</v>
      </c>
      <c r="Y26" s="278">
        <v>0.625</v>
      </c>
      <c r="Z26" s="278">
        <v>1.119</v>
      </c>
      <c r="AA26" s="278">
        <v>0.58699999999999997</v>
      </c>
      <c r="AB26" s="278">
        <v>1.67</v>
      </c>
      <c r="AC26" s="278">
        <v>1.903</v>
      </c>
      <c r="AD26" s="278">
        <v>1.129</v>
      </c>
      <c r="AE26" s="278">
        <v>1.599</v>
      </c>
      <c r="AF26" s="278">
        <v>1.9490000000000001</v>
      </c>
      <c r="AG26" s="278">
        <v>1.252</v>
      </c>
      <c r="AH26" s="278">
        <v>0.76100000000000001</v>
      </c>
      <c r="AI26" s="278">
        <v>0.92300000000000004</v>
      </c>
      <c r="AJ26" s="278">
        <v>1.855</v>
      </c>
      <c r="AK26" s="278">
        <v>0.89800000000000002</v>
      </c>
      <c r="AL26" s="278">
        <v>0.82599999999999996</v>
      </c>
      <c r="AM26" s="278">
        <v>0.92200000000000004</v>
      </c>
      <c r="AN26" s="278">
        <v>0.74</v>
      </c>
      <c r="AO26" s="278">
        <v>0.72799999999999998</v>
      </c>
      <c r="AP26" s="278">
        <v>0.67500000000000004</v>
      </c>
      <c r="AQ26" s="278">
        <v>0.79200000000000004</v>
      </c>
      <c r="AR26" s="278">
        <v>1.2729999999999999</v>
      </c>
      <c r="AS26" s="278">
        <v>0.66700000000000004</v>
      </c>
      <c r="AT26" s="278">
        <v>1.0049999999999999</v>
      </c>
      <c r="AU26" s="278">
        <v>0.59799999999999998</v>
      </c>
      <c r="AV26" s="278">
        <v>0.53700000000000003</v>
      </c>
      <c r="AW26" s="278">
        <v>1.018</v>
      </c>
      <c r="AX26" s="278">
        <v>0.65600000000000003</v>
      </c>
      <c r="AY26" s="278">
        <v>0.83399999999999996</v>
      </c>
      <c r="AZ26" s="278">
        <v>1.39</v>
      </c>
      <c r="BA26" s="278">
        <v>1.393</v>
      </c>
      <c r="BB26" s="278">
        <v>1.18</v>
      </c>
      <c r="BC26" s="278">
        <v>1.032</v>
      </c>
      <c r="BD26" s="278">
        <v>1.6060000000000001</v>
      </c>
      <c r="BE26" s="278">
        <v>1.137</v>
      </c>
      <c r="BF26" s="278">
        <v>1.125</v>
      </c>
      <c r="BG26" s="278">
        <v>1.1759999999999999</v>
      </c>
      <c r="BH26" s="278">
        <v>1.1040000000000001</v>
      </c>
      <c r="BI26" s="278">
        <v>1.6419999999999999</v>
      </c>
      <c r="BJ26" s="278">
        <v>1.1910000000000001</v>
      </c>
      <c r="BK26" s="278">
        <v>0.66400000000000003</v>
      </c>
      <c r="BL26" s="278">
        <v>0.746</v>
      </c>
      <c r="BM26" s="278">
        <v>1.4910000000000001</v>
      </c>
      <c r="BN26" s="278">
        <v>0.80800000000000005</v>
      </c>
      <c r="BO26" s="278">
        <v>1.0529999999999999</v>
      </c>
      <c r="BP26" s="278">
        <v>1.7969999999999999</v>
      </c>
    </row>
    <row r="27" spans="1:68" s="255" customFormat="1" ht="12" customHeight="1" x14ac:dyDescent="0.25">
      <c r="A27" s="249"/>
      <c r="B27" s="235" t="s">
        <v>206</v>
      </c>
      <c r="C27" s="235" t="s">
        <v>215</v>
      </c>
      <c r="D27" s="235" t="s">
        <v>216</v>
      </c>
      <c r="E27" s="278">
        <v>1.22</v>
      </c>
      <c r="F27" s="278">
        <v>0.51500000000000001</v>
      </c>
      <c r="G27" s="278">
        <v>0.64400000000000002</v>
      </c>
      <c r="H27" s="278">
        <v>2.5870000000000002</v>
      </c>
      <c r="I27" s="278">
        <v>1.032</v>
      </c>
      <c r="J27" s="278">
        <v>1.4990000000000001</v>
      </c>
      <c r="K27" s="278">
        <v>0.60899999999999999</v>
      </c>
      <c r="L27" s="278">
        <v>0.82699999999999996</v>
      </c>
      <c r="M27" s="278">
        <v>0.95599999999999996</v>
      </c>
      <c r="N27" s="278">
        <v>1.01</v>
      </c>
      <c r="O27" s="278">
        <v>0.69399999999999995</v>
      </c>
      <c r="P27" s="278">
        <v>0.86199999999999999</v>
      </c>
      <c r="Q27" s="278">
        <v>1.0369999999999999</v>
      </c>
      <c r="R27" s="278">
        <v>0.50900000000000001</v>
      </c>
      <c r="S27" s="278">
        <v>1.07</v>
      </c>
      <c r="T27" s="278">
        <v>1.131</v>
      </c>
      <c r="U27" s="278">
        <v>0.54900000000000004</v>
      </c>
      <c r="V27" s="278">
        <v>1.3240000000000001</v>
      </c>
      <c r="W27" s="278">
        <v>1.353</v>
      </c>
      <c r="X27" s="278">
        <v>0.80500000000000005</v>
      </c>
      <c r="Y27" s="278">
        <v>0.78200000000000003</v>
      </c>
      <c r="Z27" s="278">
        <v>0.24199999999999999</v>
      </c>
      <c r="AA27" s="278">
        <v>1.097</v>
      </c>
      <c r="AB27" s="278">
        <v>0.68100000000000005</v>
      </c>
      <c r="AC27" s="278">
        <v>0.52100000000000002</v>
      </c>
      <c r="AD27" s="278">
        <v>0.35199999999999998</v>
      </c>
      <c r="AE27" s="278">
        <v>0.71599999999999997</v>
      </c>
      <c r="AF27" s="278">
        <v>0.34699999999999998</v>
      </c>
      <c r="AG27" s="278">
        <v>0.46600000000000003</v>
      </c>
      <c r="AH27" s="278">
        <v>0.49299999999999999</v>
      </c>
      <c r="AI27" s="278">
        <v>0.36699999999999999</v>
      </c>
      <c r="AJ27" s="278">
        <v>1.1579999999999999</v>
      </c>
      <c r="AK27" s="278">
        <v>1.0089999999999999</v>
      </c>
      <c r="AL27" s="278">
        <v>0.5</v>
      </c>
      <c r="AM27" s="278">
        <v>0.82599999999999996</v>
      </c>
      <c r="AN27" s="278">
        <v>0.873</v>
      </c>
      <c r="AO27" s="278">
        <v>0.371</v>
      </c>
      <c r="AP27" s="278">
        <v>0.2</v>
      </c>
      <c r="AQ27" s="278">
        <v>0.91400000000000003</v>
      </c>
      <c r="AR27" s="278">
        <v>1.087</v>
      </c>
      <c r="AS27" s="278">
        <v>0.59099999999999997</v>
      </c>
      <c r="AT27" s="278">
        <v>0.38300000000000001</v>
      </c>
      <c r="AU27" s="278">
        <v>0.17599999999999999</v>
      </c>
      <c r="AV27" s="278">
        <v>0.29799999999999999</v>
      </c>
      <c r="AW27" s="278">
        <v>0.44</v>
      </c>
      <c r="AX27" s="278">
        <v>1.22</v>
      </c>
      <c r="AY27" s="278">
        <v>1.4650000000000001</v>
      </c>
      <c r="AZ27" s="278">
        <v>0.89900000000000002</v>
      </c>
      <c r="BA27" s="278">
        <v>0.83199999999999996</v>
      </c>
      <c r="BB27" s="278">
        <v>0.80900000000000005</v>
      </c>
      <c r="BC27" s="278">
        <v>1.121</v>
      </c>
      <c r="BD27" s="278">
        <v>0.82599999999999996</v>
      </c>
      <c r="BE27" s="278">
        <v>0.17799999999999999</v>
      </c>
      <c r="BF27" s="278">
        <v>0.49299999999999999</v>
      </c>
      <c r="BG27" s="278">
        <v>0.40699999999999997</v>
      </c>
      <c r="BH27" s="278">
        <v>0.253</v>
      </c>
      <c r="BI27" s="278">
        <v>0.80600000000000005</v>
      </c>
      <c r="BJ27" s="278">
        <v>0.96899999999999997</v>
      </c>
      <c r="BK27" s="278">
        <v>0.63200000000000001</v>
      </c>
      <c r="BL27" s="278">
        <v>0.23</v>
      </c>
      <c r="BM27" s="278">
        <v>0.51900000000000002</v>
      </c>
      <c r="BN27" s="278">
        <v>0.438</v>
      </c>
      <c r="BO27" s="278">
        <v>0</v>
      </c>
      <c r="BP27" s="278">
        <v>0</v>
      </c>
    </row>
    <row r="28" spans="1:68" s="255" customFormat="1" ht="12" customHeight="1" x14ac:dyDescent="0.25">
      <c r="A28" s="249"/>
      <c r="B28" s="235" t="s">
        <v>206</v>
      </c>
      <c r="C28" s="235" t="s">
        <v>215</v>
      </c>
      <c r="D28" s="235" t="s">
        <v>217</v>
      </c>
      <c r="E28" s="278">
        <v>0.378</v>
      </c>
      <c r="F28" s="278">
        <v>0.64500000000000002</v>
      </c>
      <c r="G28" s="278">
        <v>0.56200000000000006</v>
      </c>
      <c r="H28" s="278">
        <v>0.96299999999999997</v>
      </c>
      <c r="I28" s="278">
        <v>0.627</v>
      </c>
      <c r="J28" s="278">
        <v>0.26500000000000001</v>
      </c>
      <c r="K28" s="278">
        <v>0.38300000000000001</v>
      </c>
      <c r="L28" s="278">
        <v>0.311</v>
      </c>
      <c r="M28" s="278">
        <v>0.42799999999999999</v>
      </c>
      <c r="N28" s="278">
        <v>1.1439999999999999</v>
      </c>
      <c r="O28" s="278">
        <v>0.20899999999999999</v>
      </c>
      <c r="P28" s="278">
        <v>0.9</v>
      </c>
      <c r="Q28" s="278">
        <v>0.38500000000000001</v>
      </c>
      <c r="R28" s="278">
        <v>0.51900000000000002</v>
      </c>
      <c r="S28" s="278">
        <v>0.73599999999999999</v>
      </c>
      <c r="T28" s="278">
        <v>0.65700000000000003</v>
      </c>
      <c r="U28" s="278">
        <v>0.25800000000000001</v>
      </c>
      <c r="V28" s="278">
        <v>0.79800000000000004</v>
      </c>
      <c r="W28" s="278">
        <v>0.27900000000000003</v>
      </c>
      <c r="X28" s="278">
        <v>0.32900000000000001</v>
      </c>
      <c r="Y28" s="278">
        <v>0.77700000000000002</v>
      </c>
      <c r="Z28" s="278">
        <v>1.296</v>
      </c>
      <c r="AA28" s="278">
        <v>0.53500000000000003</v>
      </c>
      <c r="AB28" s="278">
        <v>0.47199999999999998</v>
      </c>
      <c r="AC28" s="278">
        <v>1.1579999999999999</v>
      </c>
      <c r="AD28" s="278">
        <v>1.4359999999999999</v>
      </c>
      <c r="AE28" s="278">
        <v>0.90400000000000003</v>
      </c>
      <c r="AF28" s="278">
        <v>0.61399999999999999</v>
      </c>
      <c r="AG28" s="278">
        <v>1.323</v>
      </c>
      <c r="AH28" s="278">
        <v>0.96299999999999997</v>
      </c>
      <c r="AI28" s="278">
        <v>0.66300000000000003</v>
      </c>
      <c r="AJ28" s="278">
        <v>1.284</v>
      </c>
      <c r="AK28" s="278">
        <v>0.64800000000000002</v>
      </c>
      <c r="AL28" s="278">
        <v>1.456</v>
      </c>
      <c r="AM28" s="278">
        <v>0.52300000000000002</v>
      </c>
      <c r="AN28" s="278">
        <v>0.96599999999999997</v>
      </c>
      <c r="AO28" s="278">
        <v>0.38</v>
      </c>
      <c r="AP28" s="278">
        <v>0.64700000000000002</v>
      </c>
      <c r="AQ28" s="278">
        <v>0.76800000000000002</v>
      </c>
      <c r="AR28" s="278">
        <v>0.27800000000000002</v>
      </c>
      <c r="AS28" s="278">
        <v>0.85099999999999998</v>
      </c>
      <c r="AT28" s="278">
        <v>0.53600000000000003</v>
      </c>
      <c r="AU28" s="278">
        <v>0.50700000000000001</v>
      </c>
      <c r="AV28" s="278">
        <v>0.92400000000000004</v>
      </c>
      <c r="AW28" s="278">
        <v>0.56399999999999995</v>
      </c>
      <c r="AX28" s="278">
        <v>0.75800000000000001</v>
      </c>
      <c r="AY28" s="278">
        <v>0.436</v>
      </c>
      <c r="AZ28" s="278">
        <v>0.89800000000000002</v>
      </c>
      <c r="BA28" s="278">
        <v>8.1000000000000003E-2</v>
      </c>
      <c r="BB28" s="278">
        <v>0.379</v>
      </c>
      <c r="BC28" s="278">
        <v>0.32200000000000001</v>
      </c>
      <c r="BD28" s="278">
        <v>0.51100000000000001</v>
      </c>
      <c r="BE28" s="278">
        <v>1.585</v>
      </c>
      <c r="BF28" s="278">
        <v>1.119</v>
      </c>
      <c r="BG28" s="278">
        <v>0.41699999999999998</v>
      </c>
      <c r="BH28" s="278">
        <v>0.27300000000000002</v>
      </c>
      <c r="BI28" s="278">
        <v>1.2749999999999999</v>
      </c>
      <c r="BJ28" s="278">
        <v>0.66800000000000004</v>
      </c>
      <c r="BK28" s="278">
        <v>0.94199999999999995</v>
      </c>
      <c r="BL28" s="278">
        <v>0.51600000000000001</v>
      </c>
      <c r="BM28" s="278">
        <v>0.66300000000000003</v>
      </c>
      <c r="BN28" s="278">
        <v>0.314</v>
      </c>
      <c r="BO28" s="278">
        <v>0</v>
      </c>
      <c r="BP28" s="278">
        <v>0</v>
      </c>
    </row>
    <row r="29" spans="1:68" s="255" customFormat="1" ht="12" customHeight="1" x14ac:dyDescent="0.25">
      <c r="A29" s="249"/>
      <c r="B29" s="235" t="s">
        <v>206</v>
      </c>
      <c r="C29" s="235" t="s">
        <v>215</v>
      </c>
      <c r="D29" s="235" t="s">
        <v>219</v>
      </c>
      <c r="E29" s="278">
        <v>2.2679999999999998</v>
      </c>
      <c r="F29" s="278">
        <v>1.367</v>
      </c>
      <c r="G29" s="278">
        <v>2.5</v>
      </c>
      <c r="H29" s="278">
        <v>1.427</v>
      </c>
      <c r="I29" s="278">
        <v>1.1559999999999999</v>
      </c>
      <c r="J29" s="278">
        <v>0.82</v>
      </c>
      <c r="K29" s="278">
        <v>0.82399999999999995</v>
      </c>
      <c r="L29" s="278">
        <v>1.2410000000000001</v>
      </c>
      <c r="M29" s="278">
        <v>0.14099999999999999</v>
      </c>
      <c r="N29" s="278">
        <v>2.4249999999999998</v>
      </c>
      <c r="O29" s="278">
        <v>2.5750000000000002</v>
      </c>
      <c r="P29" s="278">
        <v>0.50700000000000001</v>
      </c>
      <c r="Q29" s="278">
        <v>1.3979999999999999</v>
      </c>
      <c r="R29" s="278">
        <v>1.0640000000000001</v>
      </c>
      <c r="S29" s="278">
        <v>1.4370000000000001</v>
      </c>
      <c r="T29" s="278">
        <v>0.25</v>
      </c>
      <c r="U29" s="278">
        <v>0.89200000000000002</v>
      </c>
      <c r="V29" s="278">
        <v>1.6379999999999999</v>
      </c>
      <c r="W29" s="278">
        <v>1.542</v>
      </c>
      <c r="X29" s="278">
        <v>1.456</v>
      </c>
      <c r="Y29" s="278">
        <v>0.78100000000000003</v>
      </c>
      <c r="Z29" s="278">
        <v>0.4</v>
      </c>
      <c r="AA29" s="278">
        <v>0.94199999999999995</v>
      </c>
      <c r="AB29" s="278">
        <v>0.96599999999999997</v>
      </c>
      <c r="AC29" s="278">
        <v>1.542</v>
      </c>
      <c r="AD29" s="278">
        <v>1.18</v>
      </c>
      <c r="AE29" s="278">
        <v>1.867</v>
      </c>
      <c r="AF29" s="278">
        <v>0.29299999999999998</v>
      </c>
      <c r="AG29" s="278">
        <v>1.7629999999999999</v>
      </c>
      <c r="AH29" s="278">
        <v>1.1419999999999999</v>
      </c>
      <c r="AI29" s="278">
        <v>0.59799999999999998</v>
      </c>
      <c r="AJ29" s="278">
        <v>1.8360000000000001</v>
      </c>
      <c r="AK29" s="278">
        <v>1.5820000000000001</v>
      </c>
      <c r="AL29" s="278">
        <v>1.177</v>
      </c>
      <c r="AM29" s="278">
        <v>1.6719999999999999</v>
      </c>
      <c r="AN29" s="278">
        <v>0.83899999999999997</v>
      </c>
      <c r="AO29" s="278">
        <v>0.872</v>
      </c>
      <c r="AP29" s="278">
        <v>1.0129999999999999</v>
      </c>
      <c r="AQ29" s="278">
        <v>0.64600000000000002</v>
      </c>
      <c r="AR29" s="278">
        <v>0.78600000000000003</v>
      </c>
      <c r="AS29" s="278">
        <v>1.9239999999999999</v>
      </c>
      <c r="AT29" s="278">
        <v>0.72</v>
      </c>
      <c r="AU29" s="278">
        <v>0.36699999999999999</v>
      </c>
      <c r="AV29" s="278">
        <v>0.87</v>
      </c>
      <c r="AW29" s="278">
        <v>0.91600000000000004</v>
      </c>
      <c r="AX29" s="278">
        <v>1.532</v>
      </c>
      <c r="AY29" s="278">
        <v>0.96099999999999997</v>
      </c>
      <c r="AZ29" s="278">
        <v>1.2270000000000001</v>
      </c>
      <c r="BA29" s="278">
        <v>0.88300000000000001</v>
      </c>
      <c r="BB29" s="278">
        <v>0.28399999999999997</v>
      </c>
      <c r="BC29" s="278">
        <v>2.5779999999999998</v>
      </c>
      <c r="BD29" s="278">
        <v>1.115</v>
      </c>
      <c r="BE29" s="278">
        <v>1.2210000000000001</v>
      </c>
      <c r="BF29" s="278">
        <v>1.907</v>
      </c>
      <c r="BG29" s="278">
        <v>1.2150000000000001</v>
      </c>
      <c r="BH29" s="278">
        <v>3.4980000000000002</v>
      </c>
      <c r="BI29" s="278">
        <v>1.98</v>
      </c>
      <c r="BJ29" s="278">
        <v>1.8220000000000001</v>
      </c>
      <c r="BK29" s="278">
        <v>0.78600000000000003</v>
      </c>
      <c r="BL29" s="278">
        <v>1.0569999999999999</v>
      </c>
      <c r="BM29" s="278">
        <v>1.774</v>
      </c>
      <c r="BN29" s="278">
        <v>0.23300000000000001</v>
      </c>
      <c r="BO29" s="278">
        <v>0.90300000000000002</v>
      </c>
      <c r="BP29" s="278">
        <v>0</v>
      </c>
    </row>
    <row r="30" spans="1:68" s="255" customFormat="1" ht="12" customHeight="1" x14ac:dyDescent="0.25">
      <c r="A30" s="249"/>
      <c r="B30" s="235" t="s">
        <v>206</v>
      </c>
      <c r="C30" s="235" t="s">
        <v>215</v>
      </c>
      <c r="D30" s="235" t="s">
        <v>220</v>
      </c>
      <c r="E30" s="278">
        <v>0.32</v>
      </c>
      <c r="F30" s="278">
        <v>0.217</v>
      </c>
      <c r="G30" s="278">
        <v>0.45700000000000002</v>
      </c>
      <c r="H30" s="278">
        <v>0.316</v>
      </c>
      <c r="I30" s="278">
        <v>0.54600000000000004</v>
      </c>
      <c r="J30" s="278">
        <v>0.27800000000000002</v>
      </c>
      <c r="K30" s="278">
        <v>0.11799999999999999</v>
      </c>
      <c r="L30" s="278">
        <v>0.19600000000000001</v>
      </c>
      <c r="M30" s="278">
        <v>0.52700000000000002</v>
      </c>
      <c r="N30" s="278">
        <v>0.28199999999999997</v>
      </c>
      <c r="O30" s="278">
        <v>0.27500000000000002</v>
      </c>
      <c r="P30" s="278">
        <v>0.16</v>
      </c>
      <c r="Q30" s="278">
        <v>0.26200000000000001</v>
      </c>
      <c r="R30" s="278">
        <v>0.26600000000000001</v>
      </c>
      <c r="S30" s="278">
        <v>0.51</v>
      </c>
      <c r="T30" s="278">
        <v>0.28100000000000003</v>
      </c>
      <c r="U30" s="278">
        <v>0.30499999999999999</v>
      </c>
      <c r="V30" s="278">
        <v>0.46100000000000002</v>
      </c>
      <c r="W30" s="278">
        <v>0.36699999999999999</v>
      </c>
      <c r="X30" s="278">
        <v>0.17399999999999999</v>
      </c>
      <c r="Y30" s="278">
        <v>0.41899999999999998</v>
      </c>
      <c r="Z30" s="278">
        <v>0.27800000000000002</v>
      </c>
      <c r="AA30" s="278">
        <v>0.78400000000000003</v>
      </c>
      <c r="AB30" s="278">
        <v>0.20200000000000001</v>
      </c>
      <c r="AC30" s="278">
        <v>0.55200000000000005</v>
      </c>
      <c r="AD30" s="278">
        <v>0.46300000000000002</v>
      </c>
      <c r="AE30" s="278">
        <v>0.30499999999999999</v>
      </c>
      <c r="AF30" s="278">
        <v>0.54900000000000004</v>
      </c>
      <c r="AG30" s="278">
        <v>0.75</v>
      </c>
      <c r="AH30" s="278">
        <v>0.51800000000000002</v>
      </c>
      <c r="AI30" s="278">
        <v>0.13400000000000001</v>
      </c>
      <c r="AJ30" s="278">
        <v>0.51200000000000001</v>
      </c>
      <c r="AK30" s="278">
        <v>0.75</v>
      </c>
      <c r="AL30" s="278">
        <v>0.52900000000000003</v>
      </c>
      <c r="AM30" s="278">
        <v>0.24099999999999999</v>
      </c>
      <c r="AN30" s="278">
        <v>0.52600000000000002</v>
      </c>
      <c r="AO30" s="278">
        <v>0.51</v>
      </c>
      <c r="AP30" s="278">
        <v>0.20200000000000001</v>
      </c>
      <c r="AQ30" s="278">
        <v>0.50700000000000001</v>
      </c>
      <c r="AR30" s="278">
        <v>0.107</v>
      </c>
      <c r="AS30" s="278">
        <v>0.23200000000000001</v>
      </c>
      <c r="AT30" s="278">
        <v>9.9000000000000005E-2</v>
      </c>
      <c r="AU30" s="278">
        <v>0.254</v>
      </c>
      <c r="AV30" s="278">
        <v>0.315</v>
      </c>
      <c r="AW30" s="278">
        <v>0.65700000000000003</v>
      </c>
      <c r="AX30" s="278">
        <v>0.59899999999999998</v>
      </c>
      <c r="AY30" s="278">
        <v>1.073</v>
      </c>
      <c r="AZ30" s="278">
        <v>0.70699999999999996</v>
      </c>
      <c r="BA30" s="278">
        <v>0.437</v>
      </c>
      <c r="BB30" s="278">
        <v>0.60299999999999998</v>
      </c>
      <c r="BC30" s="278">
        <v>0.46100000000000002</v>
      </c>
      <c r="BD30" s="278">
        <v>1.2150000000000001</v>
      </c>
      <c r="BE30" s="278">
        <v>0.65500000000000003</v>
      </c>
      <c r="BF30" s="278">
        <v>0.20699999999999999</v>
      </c>
      <c r="BG30" s="278">
        <v>0.216</v>
      </c>
      <c r="BH30" s="278">
        <v>0.40699999999999997</v>
      </c>
      <c r="BI30" s="278">
        <v>0.38900000000000001</v>
      </c>
      <c r="BJ30" s="278">
        <v>1.506</v>
      </c>
      <c r="BK30" s="278">
        <v>0.32700000000000001</v>
      </c>
      <c r="BL30" s="278">
        <v>0.29199999999999998</v>
      </c>
      <c r="BM30" s="278">
        <v>0.14799999999999999</v>
      </c>
      <c r="BN30" s="278">
        <v>7.6999999999999999E-2</v>
      </c>
      <c r="BO30" s="278">
        <v>0.193</v>
      </c>
      <c r="BP30" s="278">
        <v>0</v>
      </c>
    </row>
    <row r="31" spans="1:68" s="255" customFormat="1" ht="12" customHeight="1" x14ac:dyDescent="0.25">
      <c r="A31" s="249"/>
      <c r="B31" s="235" t="s">
        <v>221</v>
      </c>
      <c r="C31" s="235" t="s">
        <v>222</v>
      </c>
      <c r="D31" s="235" t="s">
        <v>223</v>
      </c>
      <c r="E31" s="278">
        <v>3.2440000000000002</v>
      </c>
      <c r="F31" s="278">
        <v>1.04</v>
      </c>
      <c r="G31" s="278">
        <v>0.79500000000000004</v>
      </c>
      <c r="H31" s="278">
        <v>0.86599999999999999</v>
      </c>
      <c r="I31" s="278">
        <v>3.2320000000000002</v>
      </c>
      <c r="J31" s="278">
        <v>2.5459999999999998</v>
      </c>
      <c r="K31" s="278">
        <v>4.7489999999999997</v>
      </c>
      <c r="L31" s="278">
        <v>4.4690000000000003</v>
      </c>
      <c r="M31" s="278">
        <v>2.9980000000000002</v>
      </c>
      <c r="N31" s="278">
        <v>5.2370000000000001</v>
      </c>
      <c r="O31" s="278">
        <v>0.83299999999999996</v>
      </c>
      <c r="P31" s="278">
        <v>2.5009999999999999</v>
      </c>
      <c r="Q31" s="278">
        <v>1.5940000000000001</v>
      </c>
      <c r="R31" s="278">
        <v>1.4219999999999999</v>
      </c>
      <c r="S31" s="278">
        <v>0.59</v>
      </c>
      <c r="T31" s="278">
        <v>0.97399999999999998</v>
      </c>
      <c r="U31" s="278">
        <v>1.147</v>
      </c>
      <c r="V31" s="278">
        <v>1.3260000000000001</v>
      </c>
      <c r="W31" s="278">
        <v>3.3980000000000001</v>
      </c>
      <c r="X31" s="278">
        <v>2.4820000000000002</v>
      </c>
      <c r="Y31" s="278">
        <v>2.34</v>
      </c>
      <c r="Z31" s="278">
        <v>2.524</v>
      </c>
      <c r="AA31" s="278">
        <v>0.98399999999999999</v>
      </c>
      <c r="AB31" s="278">
        <v>1.885</v>
      </c>
      <c r="AC31" s="278">
        <v>1.2869999999999999</v>
      </c>
      <c r="AD31" s="278">
        <v>0.66800000000000004</v>
      </c>
      <c r="AE31" s="278">
        <v>0.8</v>
      </c>
      <c r="AF31" s="278">
        <v>1.226</v>
      </c>
      <c r="AG31" s="278">
        <v>1.3580000000000001</v>
      </c>
      <c r="AH31" s="278">
        <v>2.524</v>
      </c>
      <c r="AI31" s="278">
        <v>3.2429999999999999</v>
      </c>
      <c r="AJ31" s="278">
        <v>2.367</v>
      </c>
      <c r="AK31" s="278">
        <v>1.044</v>
      </c>
      <c r="AL31" s="278">
        <v>2.46</v>
      </c>
      <c r="AM31" s="278">
        <v>1.69</v>
      </c>
      <c r="AN31" s="278">
        <v>0.89300000000000002</v>
      </c>
      <c r="AO31" s="278">
        <v>0.24399999999999999</v>
      </c>
      <c r="AP31" s="278">
        <v>0.219</v>
      </c>
      <c r="AQ31" s="278">
        <v>0.30099999999999999</v>
      </c>
      <c r="AR31" s="278">
        <v>0.224</v>
      </c>
      <c r="AS31" s="278">
        <v>0.45400000000000001</v>
      </c>
      <c r="AT31" s="278">
        <v>1.974</v>
      </c>
      <c r="AU31" s="278">
        <v>1.458</v>
      </c>
      <c r="AV31" s="278">
        <v>0.95299999999999996</v>
      </c>
      <c r="AW31" s="278">
        <v>1.222</v>
      </c>
      <c r="AX31" s="278">
        <v>1.708</v>
      </c>
      <c r="AY31" s="278">
        <v>0.80900000000000005</v>
      </c>
      <c r="AZ31" s="278">
        <v>1.546</v>
      </c>
      <c r="BA31" s="278">
        <v>2.1779999999999999</v>
      </c>
      <c r="BB31" s="278">
        <v>0.96099999999999997</v>
      </c>
      <c r="BC31" s="278">
        <v>1.8089999999999999</v>
      </c>
      <c r="BD31" s="278">
        <v>0.67300000000000004</v>
      </c>
      <c r="BE31" s="278">
        <v>1.9039999999999999</v>
      </c>
      <c r="BF31" s="278">
        <v>3.1059999999999999</v>
      </c>
      <c r="BG31" s="278">
        <v>4.1609999999999996</v>
      </c>
      <c r="BH31" s="278">
        <v>2.4609999999999999</v>
      </c>
      <c r="BI31" s="278">
        <v>1.2070000000000001</v>
      </c>
      <c r="BJ31" s="278">
        <v>2.012</v>
      </c>
      <c r="BK31" s="278">
        <v>1.2769999999999999</v>
      </c>
      <c r="BL31" s="278">
        <v>0.77</v>
      </c>
      <c r="BM31" s="278">
        <v>1.893</v>
      </c>
      <c r="BN31" s="278">
        <v>2.3199999999999998</v>
      </c>
      <c r="BO31" s="278">
        <v>1.323</v>
      </c>
      <c r="BP31" s="278">
        <v>0</v>
      </c>
    </row>
    <row r="32" spans="1:68" s="255" customFormat="1" ht="12" customHeight="1" x14ac:dyDescent="0.25">
      <c r="A32" s="249"/>
      <c r="B32" s="235" t="s">
        <v>224</v>
      </c>
      <c r="C32" s="235" t="s">
        <v>225</v>
      </c>
      <c r="D32" s="235" t="s">
        <v>114</v>
      </c>
      <c r="E32" s="278">
        <v>0.78400000000000003</v>
      </c>
      <c r="F32" s="278">
        <v>1.377</v>
      </c>
      <c r="G32" s="278">
        <v>1.4390000000000001</v>
      </c>
      <c r="H32" s="278">
        <v>1.593</v>
      </c>
      <c r="I32" s="278">
        <v>1.202</v>
      </c>
      <c r="J32" s="278">
        <v>1.5489999999999999</v>
      </c>
      <c r="K32" s="278">
        <v>1.847</v>
      </c>
      <c r="L32" s="278">
        <v>1.0429999999999999</v>
      </c>
      <c r="M32" s="278">
        <v>0.81100000000000005</v>
      </c>
      <c r="N32" s="278">
        <v>1.073</v>
      </c>
      <c r="O32" s="278">
        <v>0.56000000000000005</v>
      </c>
      <c r="P32" s="278">
        <v>0.435</v>
      </c>
      <c r="Q32" s="278">
        <v>1.091</v>
      </c>
      <c r="R32" s="278">
        <v>1.0669999999999999</v>
      </c>
      <c r="S32" s="278">
        <v>2.3530000000000002</v>
      </c>
      <c r="T32" s="278">
        <v>1.6060000000000001</v>
      </c>
      <c r="U32" s="278">
        <v>1.2290000000000001</v>
      </c>
      <c r="V32" s="278">
        <v>1.603</v>
      </c>
      <c r="W32" s="278">
        <v>1.522</v>
      </c>
      <c r="X32" s="278">
        <v>1.43</v>
      </c>
      <c r="Y32" s="278">
        <v>0.96899999999999997</v>
      </c>
      <c r="Z32" s="278">
        <v>0.95899999999999996</v>
      </c>
      <c r="AA32" s="278">
        <v>0.71499999999999997</v>
      </c>
      <c r="AB32" s="278">
        <v>0.753</v>
      </c>
      <c r="AC32" s="278">
        <v>0.43</v>
      </c>
      <c r="AD32" s="278">
        <v>1.008</v>
      </c>
      <c r="AE32" s="278">
        <v>1.284</v>
      </c>
      <c r="AF32" s="278">
        <v>1.2330000000000001</v>
      </c>
      <c r="AG32" s="278">
        <v>1.706</v>
      </c>
      <c r="AH32" s="278">
        <v>1.712</v>
      </c>
      <c r="AI32" s="278">
        <v>1.64</v>
      </c>
      <c r="AJ32" s="278">
        <v>1.056</v>
      </c>
      <c r="AK32" s="278">
        <v>1.304</v>
      </c>
      <c r="AL32" s="278">
        <v>0.93200000000000005</v>
      </c>
      <c r="AM32" s="278">
        <v>0.61</v>
      </c>
      <c r="AN32" s="278">
        <v>0.41899999999999998</v>
      </c>
      <c r="AO32" s="278">
        <v>0.65100000000000002</v>
      </c>
      <c r="AP32" s="278">
        <v>0.73699999999999999</v>
      </c>
      <c r="AQ32" s="278">
        <v>0.64500000000000002</v>
      </c>
      <c r="AR32" s="278">
        <v>1.538</v>
      </c>
      <c r="AS32" s="278">
        <v>1.141</v>
      </c>
      <c r="AT32" s="278">
        <v>1.651</v>
      </c>
      <c r="AU32" s="278">
        <v>1.1619999999999999</v>
      </c>
      <c r="AV32" s="278">
        <v>1.115</v>
      </c>
      <c r="AW32" s="278">
        <v>0.67600000000000005</v>
      </c>
      <c r="AX32" s="278">
        <v>1.0509999999999999</v>
      </c>
      <c r="AY32" s="278">
        <v>0.78900000000000003</v>
      </c>
      <c r="AZ32" s="278">
        <v>0.65900000000000003</v>
      </c>
      <c r="BA32" s="278">
        <v>0.73</v>
      </c>
      <c r="BB32" s="278">
        <v>1.0640000000000001</v>
      </c>
      <c r="BC32" s="278">
        <v>0.86899999999999999</v>
      </c>
      <c r="BD32" s="278">
        <v>1.2270000000000001</v>
      </c>
      <c r="BE32" s="278">
        <v>1.7729999999999999</v>
      </c>
      <c r="BF32" s="278">
        <v>1.492</v>
      </c>
      <c r="BG32" s="278">
        <v>1.5329999999999999</v>
      </c>
      <c r="BH32" s="278">
        <v>0.84499999999999997</v>
      </c>
      <c r="BI32" s="278">
        <v>1.46</v>
      </c>
      <c r="BJ32" s="278">
        <v>0.23100000000000001</v>
      </c>
      <c r="BK32" s="278">
        <v>0.35299999999999998</v>
      </c>
      <c r="BL32" s="278">
        <v>0.53300000000000003</v>
      </c>
      <c r="BM32" s="278">
        <v>0.746</v>
      </c>
      <c r="BN32" s="278">
        <v>0.441</v>
      </c>
      <c r="BO32" s="278">
        <v>0.88900000000000001</v>
      </c>
      <c r="BP32" s="278">
        <v>0</v>
      </c>
    </row>
    <row r="33" spans="1:68" s="255" customFormat="1" ht="12" customHeight="1" x14ac:dyDescent="0.25">
      <c r="A33" s="249"/>
      <c r="B33" s="235" t="s">
        <v>224</v>
      </c>
      <c r="C33" s="235" t="s">
        <v>225</v>
      </c>
      <c r="D33" s="235" t="s">
        <v>226</v>
      </c>
      <c r="E33" s="278">
        <v>3.4889999999999999</v>
      </c>
      <c r="F33" s="278">
        <v>14.824</v>
      </c>
      <c r="G33" s="278">
        <v>9.39</v>
      </c>
      <c r="H33" s="278">
        <v>7.6269999999999998</v>
      </c>
      <c r="I33" s="278">
        <v>11.154</v>
      </c>
      <c r="J33" s="278">
        <v>20.388999999999999</v>
      </c>
      <c r="K33" s="278">
        <v>4.4580000000000002</v>
      </c>
      <c r="L33" s="278">
        <v>3.254</v>
      </c>
      <c r="M33" s="278">
        <v>2.7309999999999999</v>
      </c>
      <c r="N33" s="278">
        <v>8.4860000000000007</v>
      </c>
      <c r="O33" s="278">
        <v>9.7119999999999997</v>
      </c>
      <c r="P33" s="278">
        <v>10.462</v>
      </c>
      <c r="Q33" s="278">
        <v>12.064</v>
      </c>
      <c r="R33" s="278">
        <v>3.4169999999999998</v>
      </c>
      <c r="S33" s="278">
        <v>8.0559999999999992</v>
      </c>
      <c r="T33" s="278">
        <v>13.843</v>
      </c>
      <c r="U33" s="278">
        <v>11.161</v>
      </c>
      <c r="V33" s="278">
        <v>8.5440000000000005</v>
      </c>
      <c r="W33" s="278">
        <v>3.2240000000000002</v>
      </c>
      <c r="X33" s="278">
        <v>14.692</v>
      </c>
      <c r="Y33" s="278">
        <v>7.9610000000000003</v>
      </c>
      <c r="Z33" s="278">
        <v>1.077</v>
      </c>
      <c r="AA33" s="278">
        <v>12.635999999999999</v>
      </c>
      <c r="AB33" s="278">
        <v>7.6159999999999997</v>
      </c>
      <c r="AC33" s="278">
        <v>12.752000000000001</v>
      </c>
      <c r="AD33" s="278">
        <v>2.5329999999999999</v>
      </c>
      <c r="AE33" s="278">
        <v>19.663</v>
      </c>
      <c r="AF33" s="278">
        <v>2.3159999999999998</v>
      </c>
      <c r="AG33" s="278">
        <v>10.243</v>
      </c>
      <c r="AH33" s="278">
        <v>19.039000000000001</v>
      </c>
      <c r="AI33" s="278">
        <v>7.4980000000000002</v>
      </c>
      <c r="AJ33" s="278">
        <v>11.334</v>
      </c>
      <c r="AK33" s="278">
        <v>1.5669999999999999</v>
      </c>
      <c r="AL33" s="278">
        <v>7.9139999999999997</v>
      </c>
      <c r="AM33" s="278">
        <v>18.573</v>
      </c>
      <c r="AN33" s="278">
        <v>7.3840000000000003</v>
      </c>
      <c r="AO33" s="278">
        <v>9.0519999999999996</v>
      </c>
      <c r="AP33" s="278">
        <v>4.327</v>
      </c>
      <c r="AQ33" s="278">
        <v>18.001999999999999</v>
      </c>
      <c r="AR33" s="278">
        <v>17.486999999999998</v>
      </c>
      <c r="AS33" s="278">
        <v>5.5389999999999997</v>
      </c>
      <c r="AT33" s="278">
        <v>3.4780000000000002</v>
      </c>
      <c r="AU33" s="278">
        <v>3.74</v>
      </c>
      <c r="AV33" s="278">
        <v>20.568000000000001</v>
      </c>
      <c r="AW33" s="278">
        <v>6.8789999999999996</v>
      </c>
      <c r="AX33" s="278">
        <v>8.4160000000000004</v>
      </c>
      <c r="AY33" s="278">
        <v>3.24</v>
      </c>
      <c r="AZ33" s="278">
        <v>1.915</v>
      </c>
      <c r="BA33" s="278">
        <v>18.157</v>
      </c>
      <c r="BB33" s="278">
        <v>6.7089999999999996</v>
      </c>
      <c r="BC33" s="278">
        <v>13.996</v>
      </c>
      <c r="BD33" s="278">
        <v>2.101</v>
      </c>
      <c r="BE33" s="278">
        <v>18.405000000000001</v>
      </c>
      <c r="BF33" s="278">
        <v>16.777000000000001</v>
      </c>
      <c r="BG33" s="278">
        <v>5.6769999999999996</v>
      </c>
      <c r="BH33" s="278">
        <v>5.9160000000000004</v>
      </c>
      <c r="BI33" s="278">
        <v>7.101</v>
      </c>
      <c r="BJ33" s="278">
        <v>10.853999999999999</v>
      </c>
      <c r="BK33" s="278">
        <v>8.2170000000000005</v>
      </c>
      <c r="BL33" s="278">
        <v>13.847</v>
      </c>
      <c r="BM33" s="278">
        <v>2.9550000000000001</v>
      </c>
      <c r="BN33" s="278">
        <v>2.4460000000000002</v>
      </c>
      <c r="BO33" s="278">
        <v>11.006</v>
      </c>
      <c r="BP33" s="278">
        <v>0</v>
      </c>
    </row>
    <row r="34" spans="1:68" s="255" customFormat="1" ht="12" customHeight="1" x14ac:dyDescent="0.25">
      <c r="A34" s="249"/>
      <c r="B34" s="235" t="s">
        <v>224</v>
      </c>
      <c r="C34" s="235" t="s">
        <v>227</v>
      </c>
      <c r="D34" s="235" t="s">
        <v>228</v>
      </c>
      <c r="E34" s="278">
        <v>9.6000000000000002E-2</v>
      </c>
      <c r="F34" s="278">
        <v>7.1999999999999995E-2</v>
      </c>
      <c r="G34" s="278">
        <v>0.45700000000000002</v>
      </c>
      <c r="H34" s="278">
        <v>0.25800000000000001</v>
      </c>
      <c r="I34" s="278">
        <v>0.28799999999999998</v>
      </c>
      <c r="J34" s="278">
        <v>0.59699999999999998</v>
      </c>
      <c r="K34" s="278">
        <v>0.2</v>
      </c>
      <c r="L34" s="278">
        <v>0.33300000000000002</v>
      </c>
      <c r="M34" s="278">
        <v>0.217</v>
      </c>
      <c r="N34" s="278">
        <v>0.216</v>
      </c>
      <c r="O34" s="278">
        <v>0.218</v>
      </c>
      <c r="P34" s="278">
        <v>0.34699999999999998</v>
      </c>
      <c r="Q34" s="278">
        <v>2.5999999999999999E-2</v>
      </c>
      <c r="R34" s="278">
        <v>0.45600000000000002</v>
      </c>
      <c r="S34" s="278">
        <v>0.13400000000000001</v>
      </c>
      <c r="T34" s="278">
        <v>0.376</v>
      </c>
      <c r="U34" s="278">
        <v>0.217</v>
      </c>
      <c r="V34" s="278">
        <v>0.219</v>
      </c>
      <c r="W34" s="278">
        <v>0.35399999999999998</v>
      </c>
      <c r="X34" s="278">
        <v>0.65500000000000003</v>
      </c>
      <c r="Y34" s="278">
        <v>5.1999999999999998E-2</v>
      </c>
      <c r="Z34" s="278">
        <v>0.64200000000000002</v>
      </c>
      <c r="AA34" s="278">
        <v>0.26800000000000002</v>
      </c>
      <c r="AB34" s="278">
        <v>0.17399999999999999</v>
      </c>
      <c r="AC34" s="278">
        <v>0.19400000000000001</v>
      </c>
      <c r="AD34" s="278">
        <v>0.22</v>
      </c>
      <c r="AE34" s="278">
        <v>6.5000000000000002E-2</v>
      </c>
      <c r="AF34" s="278">
        <v>5.1999999999999998E-2</v>
      </c>
      <c r="AG34" s="278">
        <v>0.309</v>
      </c>
      <c r="AH34" s="278">
        <v>0.623</v>
      </c>
      <c r="AI34" s="278">
        <v>0.10199999999999999</v>
      </c>
      <c r="AJ34" s="278">
        <v>0.35799999999999998</v>
      </c>
      <c r="AK34" s="278">
        <v>5.3999999999999999E-2</v>
      </c>
      <c r="AL34" s="278">
        <v>0.28799999999999998</v>
      </c>
      <c r="AM34" s="278">
        <v>0.22</v>
      </c>
      <c r="AN34" s="278">
        <v>0.32400000000000001</v>
      </c>
      <c r="AO34" s="278">
        <v>0.18099999999999999</v>
      </c>
      <c r="AP34" s="278">
        <v>0.19600000000000001</v>
      </c>
      <c r="AQ34" s="278">
        <v>0.35499999999999998</v>
      </c>
      <c r="AR34" s="278">
        <v>0.22600000000000001</v>
      </c>
      <c r="AS34" s="278">
        <v>0.57099999999999995</v>
      </c>
      <c r="AT34" s="278">
        <v>0.249</v>
      </c>
      <c r="AU34" s="278">
        <v>0.248</v>
      </c>
      <c r="AV34" s="278">
        <v>0.64800000000000002</v>
      </c>
      <c r="AW34" s="278">
        <v>0.31900000000000001</v>
      </c>
      <c r="AX34" s="278">
        <v>0.48699999999999999</v>
      </c>
      <c r="AY34" s="278">
        <v>0.29399999999999998</v>
      </c>
      <c r="AZ34" s="278">
        <v>7.0000000000000001E-3</v>
      </c>
      <c r="BA34" s="278">
        <v>0.217</v>
      </c>
      <c r="BB34" s="278">
        <v>9.7000000000000003E-2</v>
      </c>
      <c r="BC34" s="278">
        <v>0.29199999999999998</v>
      </c>
      <c r="BD34" s="278">
        <v>0.56799999999999995</v>
      </c>
      <c r="BE34" s="278">
        <v>0.29899999999999999</v>
      </c>
      <c r="BF34" s="278">
        <v>0.30299999999999999</v>
      </c>
      <c r="BG34" s="278">
        <v>0.433</v>
      </c>
      <c r="BH34" s="278">
        <v>0.49199999999999999</v>
      </c>
      <c r="BI34" s="278">
        <v>0.51300000000000001</v>
      </c>
      <c r="BJ34" s="278">
        <v>0.48799999999999999</v>
      </c>
      <c r="BK34" s="278">
        <v>2.8000000000000001E-2</v>
      </c>
      <c r="BL34" s="278">
        <v>0.46300000000000002</v>
      </c>
      <c r="BM34" s="278">
        <v>0.08</v>
      </c>
      <c r="BN34" s="278">
        <v>0.46500000000000002</v>
      </c>
      <c r="BO34" s="278">
        <v>3.5999999999999997E-2</v>
      </c>
      <c r="BP34" s="278">
        <v>0</v>
      </c>
    </row>
    <row r="35" spans="1:68" s="255" customFormat="1" ht="12" customHeight="1" x14ac:dyDescent="0.25">
      <c r="A35" s="249"/>
      <c r="B35" s="235" t="s">
        <v>224</v>
      </c>
      <c r="C35" s="235" t="s">
        <v>229</v>
      </c>
      <c r="D35" s="235" t="s">
        <v>265</v>
      </c>
      <c r="E35" s="278">
        <v>0.55600000000000005</v>
      </c>
      <c r="F35" s="278">
        <v>0.33400000000000002</v>
      </c>
      <c r="G35" s="278">
        <v>0.29299999999999998</v>
      </c>
      <c r="H35" s="278">
        <v>0.31</v>
      </c>
      <c r="I35" s="278">
        <v>1.123</v>
      </c>
      <c r="J35" s="278">
        <v>2.5449999999999999</v>
      </c>
      <c r="K35" s="278">
        <v>2.5539999999999998</v>
      </c>
      <c r="L35" s="278">
        <v>5.0709999999999997</v>
      </c>
      <c r="M35" s="278">
        <v>0.94499999999999995</v>
      </c>
      <c r="N35" s="278">
        <v>1.7609999999999999</v>
      </c>
      <c r="O35" s="278">
        <v>1.02</v>
      </c>
      <c r="P35" s="278">
        <v>0.63500000000000001</v>
      </c>
      <c r="Q35" s="278">
        <v>0.65500000000000003</v>
      </c>
      <c r="R35" s="278">
        <v>0.56399999999999995</v>
      </c>
      <c r="S35" s="278">
        <v>0.66100000000000003</v>
      </c>
      <c r="T35" s="278">
        <v>0.27100000000000002</v>
      </c>
      <c r="U35" s="278">
        <v>1.423</v>
      </c>
      <c r="V35" s="278">
        <v>1.8120000000000001</v>
      </c>
      <c r="W35" s="278">
        <v>10.349</v>
      </c>
      <c r="X35" s="278">
        <v>1.22</v>
      </c>
      <c r="Y35" s="278">
        <v>1.85</v>
      </c>
      <c r="Z35" s="278">
        <v>0.70899999999999996</v>
      </c>
      <c r="AA35" s="278">
        <v>0.50900000000000001</v>
      </c>
      <c r="AB35" s="278">
        <v>0.68799999999999994</v>
      </c>
      <c r="AC35" s="278">
        <v>0.19400000000000001</v>
      </c>
      <c r="AD35" s="278">
        <v>0.30199999999999999</v>
      </c>
      <c r="AE35" s="278">
        <v>0.35799999999999998</v>
      </c>
      <c r="AF35" s="278">
        <v>0.58099999999999996</v>
      </c>
      <c r="AG35" s="278">
        <v>1.0880000000000001</v>
      </c>
      <c r="AH35" s="278">
        <v>2.1469999999999998</v>
      </c>
      <c r="AI35" s="278">
        <v>2.609</v>
      </c>
      <c r="AJ35" s="278">
        <v>2.11</v>
      </c>
      <c r="AK35" s="278">
        <v>1.2490000000000001</v>
      </c>
      <c r="AL35" s="278">
        <v>0.60699999999999998</v>
      </c>
      <c r="AM35" s="278">
        <v>0.27800000000000002</v>
      </c>
      <c r="AN35" s="278">
        <v>0.16500000000000001</v>
      </c>
      <c r="AO35" s="278">
        <v>0.434</v>
      </c>
      <c r="AP35" s="278">
        <v>2.7E-2</v>
      </c>
      <c r="AQ35" s="278">
        <v>0.13600000000000001</v>
      </c>
      <c r="AR35" s="278">
        <v>0.435</v>
      </c>
      <c r="AS35" s="278">
        <v>1.7290000000000001</v>
      </c>
      <c r="AT35" s="278">
        <v>0.10100000000000001</v>
      </c>
      <c r="AU35" s="278">
        <v>1.738</v>
      </c>
      <c r="AV35" s="278">
        <v>2.7130000000000001</v>
      </c>
      <c r="AW35" s="278">
        <v>2.6680000000000001</v>
      </c>
      <c r="AX35" s="278">
        <v>0.375</v>
      </c>
      <c r="AY35" s="278">
        <v>0</v>
      </c>
      <c r="AZ35" s="278">
        <v>0.29799999999999999</v>
      </c>
      <c r="BA35" s="278">
        <v>1.1000000000000001</v>
      </c>
      <c r="BB35" s="278">
        <v>0.13500000000000001</v>
      </c>
      <c r="BC35" s="278">
        <v>0.248</v>
      </c>
      <c r="BD35" s="278">
        <v>0.45200000000000001</v>
      </c>
      <c r="BE35" s="278">
        <v>2.298</v>
      </c>
      <c r="BF35" s="278">
        <v>3.6070000000000002</v>
      </c>
      <c r="BG35" s="278">
        <v>3.4860000000000002</v>
      </c>
      <c r="BH35" s="278">
        <v>1.2969999999999999</v>
      </c>
      <c r="BI35" s="278">
        <v>1.163</v>
      </c>
      <c r="BJ35" s="278">
        <v>0.82099999999999995</v>
      </c>
      <c r="BK35" s="278">
        <v>0.77400000000000002</v>
      </c>
      <c r="BL35" s="278">
        <v>0.34499999999999997</v>
      </c>
      <c r="BM35" s="278">
        <v>0.35699999999999998</v>
      </c>
      <c r="BN35" s="278">
        <v>0.32800000000000001</v>
      </c>
      <c r="BO35" s="278">
        <v>0.16400000000000001</v>
      </c>
      <c r="BP35" s="278">
        <v>4.0000000000000001E-3</v>
      </c>
    </row>
    <row r="36" spans="1:68" s="255" customFormat="1" ht="12" customHeight="1" x14ac:dyDescent="0.25">
      <c r="A36" s="249"/>
      <c r="B36" s="235" t="s">
        <v>224</v>
      </c>
      <c r="C36" s="235" t="s">
        <v>229</v>
      </c>
      <c r="D36" s="235" t="s">
        <v>116</v>
      </c>
      <c r="E36" s="278">
        <v>0.13600000000000001</v>
      </c>
      <c r="F36" s="278">
        <v>0.14399999999999999</v>
      </c>
      <c r="G36" s="278">
        <v>0.14299999999999999</v>
      </c>
      <c r="H36" s="278">
        <v>0.22800000000000001</v>
      </c>
      <c r="I36" s="278">
        <v>1.1739999999999999</v>
      </c>
      <c r="J36" s="278">
        <v>0.41599999999999998</v>
      </c>
      <c r="K36" s="278">
        <v>0.17199999999999999</v>
      </c>
      <c r="L36" s="278">
        <v>2.4E-2</v>
      </c>
      <c r="M36" s="278">
        <v>7.1999999999999995E-2</v>
      </c>
      <c r="N36" s="278">
        <v>0.14199999999999999</v>
      </c>
      <c r="O36" s="278">
        <v>9.8000000000000004E-2</v>
      </c>
      <c r="P36" s="278">
        <v>5.1999999999999998E-2</v>
      </c>
      <c r="Q36" s="278">
        <v>0.33600000000000002</v>
      </c>
      <c r="R36" s="278">
        <v>7.3999999999999996E-2</v>
      </c>
      <c r="S36" s="278">
        <v>0.17</v>
      </c>
      <c r="T36" s="278">
        <v>0.32200000000000001</v>
      </c>
      <c r="U36" s="278">
        <v>0.152</v>
      </c>
      <c r="V36" s="278">
        <v>0.216</v>
      </c>
      <c r="W36" s="278">
        <v>9.6000000000000002E-2</v>
      </c>
      <c r="X36" s="278">
        <v>0.34699999999999998</v>
      </c>
      <c r="Y36" s="278">
        <v>0.216</v>
      </c>
      <c r="Z36" s="278">
        <v>0.12</v>
      </c>
      <c r="AA36" s="278">
        <v>0.29099999999999998</v>
      </c>
      <c r="AB36" s="278">
        <v>0.216</v>
      </c>
      <c r="AC36" s="278">
        <v>0.27800000000000002</v>
      </c>
      <c r="AD36" s="278">
        <v>0.192</v>
      </c>
      <c r="AE36" s="278">
        <v>0.38400000000000001</v>
      </c>
      <c r="AF36" s="278">
        <v>0.182</v>
      </c>
      <c r="AG36" s="278">
        <v>0.33800000000000002</v>
      </c>
      <c r="AH36" s="278">
        <v>9.9000000000000005E-2</v>
      </c>
      <c r="AI36" s="278">
        <v>9.6000000000000002E-2</v>
      </c>
      <c r="AJ36" s="278">
        <v>0.122</v>
      </c>
      <c r="AK36" s="278">
        <v>4.3999999999999997E-2</v>
      </c>
      <c r="AL36" s="278">
        <v>0.28699999999999998</v>
      </c>
      <c r="AM36" s="278">
        <v>4.8000000000000001E-2</v>
      </c>
      <c r="AN36" s="278">
        <v>0.121</v>
      </c>
      <c r="AO36" s="278">
        <v>0.17</v>
      </c>
      <c r="AP36" s="278">
        <v>4.8000000000000001E-2</v>
      </c>
      <c r="AQ36" s="278">
        <v>0.312</v>
      </c>
      <c r="AR36" s="278">
        <v>7.2999999999999995E-2</v>
      </c>
      <c r="AS36" s="278">
        <v>7.6999999999999999E-2</v>
      </c>
      <c r="AT36" s="278">
        <v>0.14199999999999999</v>
      </c>
      <c r="AU36" s="278">
        <v>0.159</v>
      </c>
      <c r="AV36" s="278">
        <v>0.26900000000000002</v>
      </c>
      <c r="AW36" s="278">
        <v>2.4E-2</v>
      </c>
      <c r="AX36" s="278">
        <v>0.26400000000000001</v>
      </c>
      <c r="AY36" s="278">
        <v>0.1</v>
      </c>
      <c r="AZ36" s="278">
        <v>0.23899999999999999</v>
      </c>
      <c r="BA36" s="278">
        <v>2.1999999999999999E-2</v>
      </c>
      <c r="BB36" s="278">
        <v>0.29399999999999998</v>
      </c>
      <c r="BC36" s="278">
        <v>4.9000000000000002E-2</v>
      </c>
      <c r="BD36" s="278">
        <v>6.7000000000000004E-2</v>
      </c>
      <c r="BE36" s="278">
        <v>0.27500000000000002</v>
      </c>
      <c r="BF36" s="278">
        <v>7.2999999999999995E-2</v>
      </c>
      <c r="BG36" s="278">
        <v>0.32900000000000001</v>
      </c>
      <c r="BH36" s="278">
        <v>0.17799999999999999</v>
      </c>
      <c r="BI36" s="278">
        <v>0.158</v>
      </c>
      <c r="BJ36" s="278">
        <v>0.18099999999999999</v>
      </c>
      <c r="BK36" s="278">
        <v>0.16900000000000001</v>
      </c>
      <c r="BL36" s="278">
        <v>0.20200000000000001</v>
      </c>
      <c r="BM36" s="278">
        <v>0.1</v>
      </c>
      <c r="BN36" s="278">
        <v>0.29199999999999998</v>
      </c>
      <c r="BO36" s="278">
        <v>7.1999999999999995E-2</v>
      </c>
      <c r="BP36" s="278">
        <v>7.3999999999999996E-2</v>
      </c>
    </row>
    <row r="37" spans="1:68" s="255" customFormat="1" ht="12" customHeight="1" x14ac:dyDescent="0.25">
      <c r="A37" s="249"/>
      <c r="B37" s="235" t="s">
        <v>224</v>
      </c>
      <c r="C37" s="235" t="s">
        <v>229</v>
      </c>
      <c r="D37" s="235" t="s">
        <v>266</v>
      </c>
      <c r="E37" s="278">
        <v>2.081</v>
      </c>
      <c r="F37" s="278">
        <v>0.15</v>
      </c>
      <c r="G37" s="278">
        <v>1.6970000000000001</v>
      </c>
      <c r="H37" s="278">
        <v>0</v>
      </c>
      <c r="I37" s="278">
        <v>0.84899999999999998</v>
      </c>
      <c r="J37" s="278">
        <v>8.1000000000000003E-2</v>
      </c>
      <c r="K37" s="278">
        <v>5.0000000000000001E-3</v>
      </c>
      <c r="L37" s="278">
        <v>7.8E-2</v>
      </c>
      <c r="M37" s="278">
        <v>5.0000000000000001E-3</v>
      </c>
      <c r="N37" s="278">
        <v>0</v>
      </c>
      <c r="O37" s="278">
        <v>0</v>
      </c>
      <c r="P37" s="278">
        <v>0.108</v>
      </c>
      <c r="Q37" s="278">
        <v>0</v>
      </c>
      <c r="R37" s="278">
        <v>0.156</v>
      </c>
      <c r="S37" s="278">
        <v>0.47699999999999998</v>
      </c>
      <c r="T37" s="278">
        <v>0.13400000000000001</v>
      </c>
      <c r="U37" s="278">
        <v>0</v>
      </c>
      <c r="V37" s="278">
        <v>0</v>
      </c>
      <c r="W37" s="278">
        <v>0</v>
      </c>
      <c r="X37" s="278">
        <v>0.312</v>
      </c>
      <c r="Y37" s="278">
        <v>2E-3</v>
      </c>
      <c r="Z37" s="278">
        <v>0</v>
      </c>
      <c r="AA37" s="278">
        <v>0.16800000000000001</v>
      </c>
      <c r="AB37" s="278">
        <v>0.14399999999999999</v>
      </c>
      <c r="AC37" s="278">
        <v>0.14399999999999999</v>
      </c>
      <c r="AD37" s="278">
        <v>0.14399999999999999</v>
      </c>
      <c r="AE37" s="278">
        <v>0.14399999999999999</v>
      </c>
      <c r="AF37" s="278">
        <v>0.17899999999999999</v>
      </c>
      <c r="AG37" s="278">
        <v>0.94299999999999995</v>
      </c>
      <c r="AH37" s="278">
        <v>9.6000000000000002E-2</v>
      </c>
      <c r="AI37" s="278">
        <v>0.14399999999999999</v>
      </c>
      <c r="AJ37" s="278">
        <v>0.109</v>
      </c>
      <c r="AK37" s="278">
        <v>3.6349999999999998</v>
      </c>
      <c r="AL37" s="278">
        <v>0.50600000000000001</v>
      </c>
      <c r="AM37" s="278">
        <v>0.16200000000000001</v>
      </c>
      <c r="AN37" s="278">
        <v>3.157</v>
      </c>
      <c r="AO37" s="278">
        <v>0.24299999999999999</v>
      </c>
      <c r="AP37" s="278">
        <v>0</v>
      </c>
      <c r="AQ37" s="278">
        <v>0.108</v>
      </c>
      <c r="AR37" s="278">
        <v>0.16200000000000001</v>
      </c>
      <c r="AS37" s="278">
        <v>1E-3</v>
      </c>
      <c r="AT37" s="278">
        <v>5.37</v>
      </c>
      <c r="AU37" s="278">
        <v>9.6000000000000002E-2</v>
      </c>
      <c r="AV37" s="278">
        <v>0</v>
      </c>
      <c r="AW37" s="278">
        <v>0</v>
      </c>
      <c r="AX37" s="278">
        <v>0.13300000000000001</v>
      </c>
      <c r="AY37" s="278">
        <v>1E-3</v>
      </c>
      <c r="AZ37" s="278">
        <v>0.216</v>
      </c>
      <c r="BA37" s="278">
        <v>0.53700000000000003</v>
      </c>
      <c r="BB37" s="278">
        <v>0.108</v>
      </c>
      <c r="BC37" s="278">
        <v>0.312</v>
      </c>
      <c r="BD37" s="278">
        <v>0.5</v>
      </c>
      <c r="BE37" s="278">
        <v>0.32400000000000001</v>
      </c>
      <c r="BF37" s="278">
        <v>0</v>
      </c>
      <c r="BG37" s="278">
        <v>0.254</v>
      </c>
      <c r="BH37" s="278">
        <v>0.108</v>
      </c>
      <c r="BI37" s="278">
        <v>0.222</v>
      </c>
      <c r="BJ37" s="278">
        <v>1.0149999999999999</v>
      </c>
      <c r="BK37" s="278">
        <v>0</v>
      </c>
      <c r="BL37" s="278">
        <v>0.15</v>
      </c>
      <c r="BM37" s="278">
        <v>2.73</v>
      </c>
      <c r="BN37" s="278">
        <v>9.6000000000000002E-2</v>
      </c>
      <c r="BO37" s="278">
        <v>0</v>
      </c>
      <c r="BP37" s="278">
        <v>0</v>
      </c>
    </row>
    <row r="38" spans="1:68" s="255" customFormat="1" ht="12" customHeight="1" x14ac:dyDescent="0.25">
      <c r="A38" s="249"/>
      <c r="B38" s="235" t="s">
        <v>224</v>
      </c>
      <c r="C38" s="235" t="s">
        <v>229</v>
      </c>
      <c r="D38" s="235" t="s">
        <v>255</v>
      </c>
      <c r="E38" s="278">
        <v>4.4109999999999996</v>
      </c>
      <c r="F38" s="278">
        <v>2.8490000000000002</v>
      </c>
      <c r="G38" s="278">
        <v>2.7919999999999998</v>
      </c>
      <c r="H38" s="278">
        <v>4.4109999999999996</v>
      </c>
      <c r="I38" s="278">
        <v>0.63300000000000001</v>
      </c>
      <c r="J38" s="278">
        <v>1.389</v>
      </c>
      <c r="K38" s="278">
        <v>7.2510000000000003</v>
      </c>
      <c r="L38" s="278">
        <v>0.59099999999999997</v>
      </c>
      <c r="M38" s="278">
        <v>3.0649999999999999</v>
      </c>
      <c r="N38" s="278">
        <v>1.46</v>
      </c>
      <c r="O38" s="278">
        <v>9.4380000000000006</v>
      </c>
      <c r="P38" s="278">
        <v>2.532</v>
      </c>
      <c r="Q38" s="278">
        <v>1.3320000000000001</v>
      </c>
      <c r="R38" s="278">
        <v>1.1279999999999999</v>
      </c>
      <c r="S38" s="278">
        <v>0.81599999999999995</v>
      </c>
      <c r="T38" s="278">
        <v>0.96</v>
      </c>
      <c r="U38" s="278">
        <v>7.8689999999999998</v>
      </c>
      <c r="V38" s="278">
        <v>0.67200000000000004</v>
      </c>
      <c r="W38" s="278">
        <v>4.1040000000000001</v>
      </c>
      <c r="X38" s="278">
        <v>1.8440000000000001</v>
      </c>
      <c r="Y38" s="278">
        <v>0.47599999999999998</v>
      </c>
      <c r="Z38" s="278">
        <v>0.46400000000000002</v>
      </c>
      <c r="AA38" s="278">
        <v>11.462</v>
      </c>
      <c r="AB38" s="278">
        <v>1.504</v>
      </c>
      <c r="AC38" s="278">
        <v>6.74</v>
      </c>
      <c r="AD38" s="278">
        <v>1.5369999999999999</v>
      </c>
      <c r="AE38" s="278">
        <v>2.6739999999999999</v>
      </c>
      <c r="AF38" s="278">
        <v>1.43</v>
      </c>
      <c r="AG38" s="278">
        <v>13.805</v>
      </c>
      <c r="AH38" s="278">
        <v>1.17</v>
      </c>
      <c r="AI38" s="278">
        <v>1.583</v>
      </c>
      <c r="AJ38" s="278">
        <v>10.222</v>
      </c>
      <c r="AK38" s="278">
        <v>1.0740000000000001</v>
      </c>
      <c r="AL38" s="278">
        <v>1.89</v>
      </c>
      <c r="AM38" s="278">
        <v>2.8159999999999998</v>
      </c>
      <c r="AN38" s="278">
        <v>10.718</v>
      </c>
      <c r="AO38" s="278">
        <v>0.32500000000000001</v>
      </c>
      <c r="AP38" s="278">
        <v>0.27</v>
      </c>
      <c r="AQ38" s="278">
        <v>0.67500000000000004</v>
      </c>
      <c r="AR38" s="278">
        <v>1.6579999999999999</v>
      </c>
      <c r="AS38" s="278">
        <v>0.20499999999999999</v>
      </c>
      <c r="AT38" s="278">
        <v>5.86</v>
      </c>
      <c r="AU38" s="278">
        <v>0.122</v>
      </c>
      <c r="AV38" s="278">
        <v>0.19600000000000001</v>
      </c>
      <c r="AW38" s="278">
        <v>2.988</v>
      </c>
      <c r="AX38" s="278">
        <v>0.152</v>
      </c>
      <c r="AY38" s="278">
        <v>9.5060000000000002</v>
      </c>
      <c r="AZ38" s="278">
        <v>1.1910000000000001</v>
      </c>
      <c r="BA38" s="278">
        <v>7.8259999999999996</v>
      </c>
      <c r="BB38" s="278">
        <v>2.2919999999999998</v>
      </c>
      <c r="BC38" s="278">
        <v>1.897</v>
      </c>
      <c r="BD38" s="278">
        <v>6.1289999999999996</v>
      </c>
      <c r="BE38" s="278">
        <v>3.8460000000000001</v>
      </c>
      <c r="BF38" s="278">
        <v>1.794</v>
      </c>
      <c r="BG38" s="278">
        <v>5.1539999999999999</v>
      </c>
      <c r="BH38" s="278">
        <v>1.548</v>
      </c>
      <c r="BI38" s="278">
        <v>9.9000000000000005E-2</v>
      </c>
      <c r="BJ38" s="278">
        <v>5.173</v>
      </c>
      <c r="BK38" s="278">
        <v>11.157</v>
      </c>
      <c r="BL38" s="278">
        <v>1.099</v>
      </c>
      <c r="BM38" s="278">
        <v>1.3180000000000001</v>
      </c>
      <c r="BN38" s="278">
        <v>13.16</v>
      </c>
      <c r="BO38" s="278">
        <v>0</v>
      </c>
      <c r="BP38" s="278">
        <v>0</v>
      </c>
    </row>
    <row r="39" spans="1:68" s="255" customFormat="1" ht="12" customHeight="1" x14ac:dyDescent="0.25">
      <c r="A39" s="249"/>
      <c r="B39" s="235"/>
      <c r="C39" s="235"/>
      <c r="D39" s="235"/>
      <c r="E39" s="267"/>
      <c r="F39" s="267"/>
      <c r="G39" s="267"/>
      <c r="H39" s="267"/>
      <c r="I39" s="267"/>
      <c r="J39" s="267"/>
      <c r="K39" s="267"/>
      <c r="L39" s="267"/>
      <c r="M39" s="267"/>
      <c r="N39" s="267"/>
      <c r="O39" s="267"/>
      <c r="P39" s="267"/>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53"/>
      <c r="BB39" s="254"/>
      <c r="BC39" s="253"/>
      <c r="BD39" s="253"/>
      <c r="BE39" s="253"/>
      <c r="BF39" s="254"/>
      <c r="BG39" s="253"/>
      <c r="BH39" s="253"/>
      <c r="BI39" s="253"/>
      <c r="BJ39" s="253"/>
      <c r="BK39" s="253"/>
      <c r="BL39" s="254"/>
      <c r="BM39" s="254"/>
      <c r="BN39" s="253"/>
      <c r="BO39" s="253"/>
    </row>
    <row r="41" spans="1:68" ht="12" customHeight="1" x14ac:dyDescent="0.2">
      <c r="B41" s="268" t="str">
        <f>'Monthly SOP exports'!B33</f>
        <v>Data compiled May 2025.</v>
      </c>
      <c r="C41" s="265"/>
    </row>
    <row r="42" spans="1:68" ht="12" customHeight="1" x14ac:dyDescent="0.2">
      <c r="B42" s="265" t="s">
        <v>233</v>
      </c>
      <c r="C42" s="265"/>
    </row>
    <row r="43" spans="1:68" ht="12" customHeight="1" x14ac:dyDescent="0.2">
      <c r="B43" s="265" t="s">
        <v>271</v>
      </c>
      <c r="C43" s="265"/>
    </row>
    <row r="44" spans="1:68" ht="12" customHeight="1" x14ac:dyDescent="0.2">
      <c r="B44" s="265" t="s">
        <v>267</v>
      </c>
      <c r="C44" s="265"/>
    </row>
    <row r="45" spans="1:68" ht="12" customHeight="1" x14ac:dyDescent="0.2">
      <c r="B45" s="266" t="s">
        <v>4</v>
      </c>
      <c r="C45" s="266"/>
    </row>
    <row r="46" spans="1:68" ht="12" customHeight="1" x14ac:dyDescent="0.2">
      <c r="B46" s="269" t="str">
        <f>'Monthly SOP exports'!B38</f>
        <v>© 2025 S&amp;P Global.</v>
      </c>
      <c r="C46" s="266"/>
    </row>
    <row r="47" spans="1:68" ht="12" customHeight="1" x14ac:dyDescent="0.2"/>
    <row r="48" spans="1:68" ht="12" customHeight="1" x14ac:dyDescent="0.2"/>
    <row r="49" ht="12" customHeight="1" x14ac:dyDescent="0.2"/>
    <row r="50" ht="12" customHeight="1" x14ac:dyDescent="0.2"/>
    <row r="51" ht="12" customHeight="1" x14ac:dyDescent="0.2"/>
    <row r="52" ht="12" customHeight="1" x14ac:dyDescent="0.2"/>
    <row r="53" ht="12" customHeight="1" x14ac:dyDescent="0.2"/>
  </sheetData>
  <phoneticPr fontId="35" type="noConversion"/>
  <conditionalFormatting sqref="H7:H8 J7:K8 H39 J39:K39">
    <cfRule type="cellIs" dxfId="1" priority="1" operator="lessThan">
      <formula>0</formula>
    </cfRule>
  </conditionalFormatting>
  <hyperlinks>
    <hyperlink ref="B4" location="Index!A1" display="Index" xr:uid="{A4804576-BB93-42EF-A602-0F9246CD3D09}"/>
  </hyperlinks>
  <pageMargins left="0.75" right="0.75" top="1" bottom="1" header="0.5" footer="0.5"/>
  <pageSetup orientation="portrait"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9FDA6-A2FA-4913-8B33-BF6C68AA1F36}">
  <dimension ref="A1:BP36"/>
  <sheetViews>
    <sheetView showGridLines="0" zoomScale="80" zoomScaleNormal="80" workbookViewId="0">
      <pane xSplit="4" ySplit="7" topLeftCell="E8" activePane="bottomRight" state="frozen"/>
      <selection activeCell="D8" sqref="D8"/>
      <selection pane="topRight" activeCell="D8" sqref="D8"/>
      <selection pane="bottomLeft" activeCell="D8" sqref="D8"/>
      <selection pane="bottomRight" activeCell="N27" sqref="N27"/>
    </sheetView>
  </sheetViews>
  <sheetFormatPr defaultColWidth="18.77734375" defaultRowHeight="10" x14ac:dyDescent="0.2"/>
  <cols>
    <col min="1" max="1" width="4.6640625" style="264" customWidth="1"/>
    <col min="2" max="2" width="11.33203125" style="264" customWidth="1"/>
    <col min="3" max="3" width="22" style="264" bestFit="1" customWidth="1"/>
    <col min="4" max="4" width="13.44140625" style="264" bestFit="1" customWidth="1"/>
    <col min="5" max="68" width="8.44140625" style="264" bestFit="1" customWidth="1"/>
    <col min="69" max="16384" width="18.77734375" style="264"/>
  </cols>
  <sheetData>
    <row r="1" spans="1:68" s="235" customFormat="1" ht="20.149999999999999" customHeight="1" x14ac:dyDescent="0.2">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row>
    <row r="2" spans="1:68" s="235" customFormat="1" ht="0.65" customHeight="1" x14ac:dyDescent="0.2">
      <c r="B2" s="237"/>
      <c r="C2" s="237"/>
      <c r="D2" s="238"/>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row>
    <row r="3" spans="1:68" s="235" customFormat="1" ht="30" customHeight="1" x14ac:dyDescent="0.2">
      <c r="B3" s="240" t="s">
        <v>268</v>
      </c>
      <c r="C3" s="240"/>
      <c r="D3" s="241"/>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row>
    <row r="4" spans="1:68" s="235" customFormat="1" ht="12" customHeight="1" x14ac:dyDescent="0.25">
      <c r="B4" s="242" t="s">
        <v>2</v>
      </c>
      <c r="C4" s="242"/>
      <c r="D4" s="243"/>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4"/>
      <c r="BD4" s="244"/>
      <c r="BE4" s="244"/>
      <c r="BF4" s="244"/>
      <c r="BG4" s="244"/>
      <c r="BH4" s="244"/>
      <c r="BI4" s="244"/>
      <c r="BJ4" s="244"/>
      <c r="BK4" s="244"/>
      <c r="BL4" s="244"/>
      <c r="BM4" s="244"/>
      <c r="BN4" s="244"/>
      <c r="BO4" s="244"/>
      <c r="BP4" s="244"/>
    </row>
    <row r="5" spans="1:68" s="248" customFormat="1" ht="12" customHeight="1" x14ac:dyDescent="0.2">
      <c r="A5" s="245"/>
      <c r="B5" s="246"/>
      <c r="C5" s="246"/>
      <c r="D5" s="247"/>
    </row>
    <row r="6" spans="1:68" s="255" customFormat="1" ht="12" customHeight="1" x14ac:dyDescent="0.25">
      <c r="A6" s="249"/>
      <c r="B6" s="250"/>
      <c r="C6" s="250"/>
      <c r="D6" s="251" t="s">
        <v>14</v>
      </c>
      <c r="E6" s="252" t="s">
        <v>119</v>
      </c>
      <c r="F6" s="252" t="s">
        <v>120</v>
      </c>
      <c r="G6" s="252" t="s">
        <v>121</v>
      </c>
      <c r="H6" s="252" t="s">
        <v>122</v>
      </c>
      <c r="I6" s="252" t="s">
        <v>123</v>
      </c>
      <c r="J6" s="252" t="s">
        <v>124</v>
      </c>
      <c r="K6" s="252" t="s">
        <v>125</v>
      </c>
      <c r="L6" s="252" t="s">
        <v>126</v>
      </c>
      <c r="M6" s="252" t="s">
        <v>127</v>
      </c>
      <c r="N6" s="252" t="s">
        <v>128</v>
      </c>
      <c r="O6" s="252" t="s">
        <v>129</v>
      </c>
      <c r="P6" s="252" t="s">
        <v>130</v>
      </c>
      <c r="Q6" s="252" t="s">
        <v>131</v>
      </c>
      <c r="R6" s="252" t="s">
        <v>132</v>
      </c>
      <c r="S6" s="252" t="s">
        <v>133</v>
      </c>
      <c r="T6" s="252" t="s">
        <v>134</v>
      </c>
      <c r="U6" s="252" t="s">
        <v>135</v>
      </c>
      <c r="V6" s="252" t="s">
        <v>136</v>
      </c>
      <c r="W6" s="252" t="s">
        <v>137</v>
      </c>
      <c r="X6" s="252" t="s">
        <v>138</v>
      </c>
      <c r="Y6" s="252" t="s">
        <v>139</v>
      </c>
      <c r="Z6" s="252" t="s">
        <v>140</v>
      </c>
      <c r="AA6" s="252" t="s">
        <v>141</v>
      </c>
      <c r="AB6" s="252" t="s">
        <v>142</v>
      </c>
      <c r="AC6" s="252" t="s">
        <v>143</v>
      </c>
      <c r="AD6" s="252" t="s">
        <v>144</v>
      </c>
      <c r="AE6" s="252" t="s">
        <v>145</v>
      </c>
      <c r="AF6" s="252" t="s">
        <v>146</v>
      </c>
      <c r="AG6" s="252" t="s">
        <v>147</v>
      </c>
      <c r="AH6" s="252" t="s">
        <v>148</v>
      </c>
      <c r="AI6" s="252" t="s">
        <v>149</v>
      </c>
      <c r="AJ6" s="252" t="s">
        <v>150</v>
      </c>
      <c r="AK6" s="252" t="s">
        <v>151</v>
      </c>
      <c r="AL6" s="252" t="s">
        <v>152</v>
      </c>
      <c r="AM6" s="252" t="s">
        <v>153</v>
      </c>
      <c r="AN6" s="252" t="s">
        <v>154</v>
      </c>
      <c r="AO6" s="252" t="s">
        <v>155</v>
      </c>
      <c r="AP6" s="252" t="s">
        <v>156</v>
      </c>
      <c r="AQ6" s="252" t="s">
        <v>157</v>
      </c>
      <c r="AR6" s="252" t="s">
        <v>158</v>
      </c>
      <c r="AS6" s="252" t="s">
        <v>159</v>
      </c>
      <c r="AT6" s="252" t="s">
        <v>160</v>
      </c>
      <c r="AU6" s="252" t="s">
        <v>161</v>
      </c>
      <c r="AV6" s="252" t="s">
        <v>162</v>
      </c>
      <c r="AW6" s="252" t="s">
        <v>163</v>
      </c>
      <c r="AX6" s="252" t="s">
        <v>164</v>
      </c>
      <c r="AY6" s="252" t="s">
        <v>165</v>
      </c>
      <c r="AZ6" s="252" t="s">
        <v>166</v>
      </c>
      <c r="BA6" s="253" t="s">
        <v>167</v>
      </c>
      <c r="BB6" s="254" t="s">
        <v>168</v>
      </c>
      <c r="BC6" s="253" t="s">
        <v>169</v>
      </c>
      <c r="BD6" s="253" t="s">
        <v>170</v>
      </c>
      <c r="BE6" s="253" t="s">
        <v>171</v>
      </c>
      <c r="BF6" s="254" t="s">
        <v>172</v>
      </c>
      <c r="BG6" s="253" t="s">
        <v>173</v>
      </c>
      <c r="BH6" s="253" t="s">
        <v>174</v>
      </c>
      <c r="BI6" s="253" t="s">
        <v>175</v>
      </c>
      <c r="BJ6" s="253" t="s">
        <v>176</v>
      </c>
      <c r="BK6" s="253" t="s">
        <v>177</v>
      </c>
      <c r="BL6" s="254" t="s">
        <v>178</v>
      </c>
      <c r="BM6" s="254" t="s">
        <v>179</v>
      </c>
      <c r="BN6" s="253" t="s">
        <v>180</v>
      </c>
      <c r="BO6" s="253" t="s">
        <v>181</v>
      </c>
      <c r="BP6" s="253" t="s">
        <v>272</v>
      </c>
    </row>
    <row r="7" spans="1:68" s="275" customFormat="1" ht="15" customHeight="1" thickBot="1" x14ac:dyDescent="0.3">
      <c r="A7" s="270"/>
      <c r="B7" s="271"/>
      <c r="C7" s="271"/>
      <c r="D7" s="256" t="s">
        <v>15</v>
      </c>
      <c r="E7" s="272" t="s">
        <v>32</v>
      </c>
      <c r="F7" s="272" t="s">
        <v>32</v>
      </c>
      <c r="G7" s="272" t="s">
        <v>32</v>
      </c>
      <c r="H7" s="272" t="s">
        <v>33</v>
      </c>
      <c r="I7" s="272" t="s">
        <v>33</v>
      </c>
      <c r="J7" s="272" t="s">
        <v>33</v>
      </c>
      <c r="K7" s="272" t="s">
        <v>34</v>
      </c>
      <c r="L7" s="272" t="s">
        <v>34</v>
      </c>
      <c r="M7" s="272" t="s">
        <v>34</v>
      </c>
      <c r="N7" s="272" t="s">
        <v>35</v>
      </c>
      <c r="O7" s="272" t="s">
        <v>35</v>
      </c>
      <c r="P7" s="272" t="s">
        <v>35</v>
      </c>
      <c r="Q7" s="272" t="s">
        <v>36</v>
      </c>
      <c r="R7" s="272" t="s">
        <v>36</v>
      </c>
      <c r="S7" s="272" t="s">
        <v>36</v>
      </c>
      <c r="T7" s="272" t="s">
        <v>37</v>
      </c>
      <c r="U7" s="272" t="s">
        <v>37</v>
      </c>
      <c r="V7" s="272" t="s">
        <v>37</v>
      </c>
      <c r="W7" s="272" t="s">
        <v>38</v>
      </c>
      <c r="X7" s="272" t="s">
        <v>38</v>
      </c>
      <c r="Y7" s="272" t="s">
        <v>38</v>
      </c>
      <c r="Z7" s="272" t="s">
        <v>39</v>
      </c>
      <c r="AA7" s="272" t="s">
        <v>39</v>
      </c>
      <c r="AB7" s="272" t="s">
        <v>39</v>
      </c>
      <c r="AC7" s="272" t="s">
        <v>40</v>
      </c>
      <c r="AD7" s="272" t="s">
        <v>40</v>
      </c>
      <c r="AE7" s="272" t="s">
        <v>40</v>
      </c>
      <c r="AF7" s="272" t="s">
        <v>41</v>
      </c>
      <c r="AG7" s="272" t="s">
        <v>41</v>
      </c>
      <c r="AH7" s="272" t="s">
        <v>41</v>
      </c>
      <c r="AI7" s="272" t="s">
        <v>42</v>
      </c>
      <c r="AJ7" s="272" t="s">
        <v>42</v>
      </c>
      <c r="AK7" s="272" t="s">
        <v>42</v>
      </c>
      <c r="AL7" s="272" t="s">
        <v>43</v>
      </c>
      <c r="AM7" s="272" t="s">
        <v>43</v>
      </c>
      <c r="AN7" s="272" t="s">
        <v>43</v>
      </c>
      <c r="AO7" s="272" t="s">
        <v>44</v>
      </c>
      <c r="AP7" s="272" t="s">
        <v>44</v>
      </c>
      <c r="AQ7" s="272" t="s">
        <v>44</v>
      </c>
      <c r="AR7" s="272" t="s">
        <v>45</v>
      </c>
      <c r="AS7" s="272" t="s">
        <v>45</v>
      </c>
      <c r="AT7" s="272" t="s">
        <v>45</v>
      </c>
      <c r="AU7" s="272" t="s">
        <v>46</v>
      </c>
      <c r="AV7" s="272" t="s">
        <v>46</v>
      </c>
      <c r="AW7" s="272" t="s">
        <v>46</v>
      </c>
      <c r="AX7" s="272" t="s">
        <v>50</v>
      </c>
      <c r="AY7" s="272" t="s">
        <v>50</v>
      </c>
      <c r="AZ7" s="272" t="s">
        <v>50</v>
      </c>
      <c r="BA7" s="273" t="s">
        <v>51</v>
      </c>
      <c r="BB7" s="274" t="s">
        <v>51</v>
      </c>
      <c r="BC7" s="273" t="s">
        <v>51</v>
      </c>
      <c r="BD7" s="273" t="s">
        <v>52</v>
      </c>
      <c r="BE7" s="273" t="s">
        <v>52</v>
      </c>
      <c r="BF7" s="274" t="s">
        <v>52</v>
      </c>
      <c r="BG7" s="273" t="s">
        <v>53</v>
      </c>
      <c r="BH7" s="273" t="s">
        <v>53</v>
      </c>
      <c r="BI7" s="273" t="s">
        <v>53</v>
      </c>
      <c r="BJ7" s="273" t="s">
        <v>54</v>
      </c>
      <c r="BK7" s="273" t="s">
        <v>54</v>
      </c>
      <c r="BL7" s="274" t="s">
        <v>54</v>
      </c>
      <c r="BM7" s="274" t="s">
        <v>55</v>
      </c>
      <c r="BN7" s="273" t="s">
        <v>55</v>
      </c>
      <c r="BO7" s="273" t="s">
        <v>55</v>
      </c>
      <c r="BP7" s="273" t="s">
        <v>62</v>
      </c>
    </row>
    <row r="8" spans="1:68" s="261" customFormat="1" ht="15" customHeight="1" x14ac:dyDescent="0.25">
      <c r="A8" s="249"/>
      <c r="B8" s="257" t="s">
        <v>182</v>
      </c>
      <c r="C8" s="257" t="s">
        <v>183</v>
      </c>
      <c r="D8" s="257" t="s">
        <v>184</v>
      </c>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9"/>
      <c r="BB8" s="260"/>
      <c r="BC8" s="259"/>
      <c r="BD8" s="259"/>
      <c r="BE8" s="259"/>
      <c r="BF8" s="260"/>
      <c r="BG8" s="259"/>
      <c r="BH8" s="259"/>
      <c r="BI8" s="259"/>
      <c r="BJ8" s="259"/>
      <c r="BK8" s="259"/>
      <c r="BL8" s="260"/>
      <c r="BM8" s="260"/>
      <c r="BN8" s="259"/>
      <c r="BO8" s="259"/>
      <c r="BP8" s="259"/>
    </row>
    <row r="9" spans="1:68" s="255" customFormat="1" ht="12" customHeight="1" x14ac:dyDescent="0.25">
      <c r="A9" s="249"/>
      <c r="B9" s="262" t="s">
        <v>185</v>
      </c>
      <c r="C9" s="262" t="s">
        <v>190</v>
      </c>
      <c r="D9" s="276" t="s">
        <v>192</v>
      </c>
      <c r="E9" s="292">
        <v>0.26300000000000001</v>
      </c>
      <c r="F9" s="292">
        <v>0.14099999999999999</v>
      </c>
      <c r="G9" s="292">
        <v>0.128</v>
      </c>
      <c r="H9" s="292">
        <v>0.247</v>
      </c>
      <c r="I9" s="292">
        <v>0.187</v>
      </c>
      <c r="J9" s="292">
        <v>0.28299999999999997</v>
      </c>
      <c r="K9" s="292">
        <v>0.52900000000000003</v>
      </c>
      <c r="L9" s="292">
        <v>0.46300000000000002</v>
      </c>
      <c r="M9" s="292">
        <v>0.13900000000000001</v>
      </c>
      <c r="N9" s="292">
        <v>0.16800000000000001</v>
      </c>
      <c r="O9" s="292">
        <v>0.185</v>
      </c>
      <c r="P9" s="292">
        <v>0.20100000000000001</v>
      </c>
      <c r="Q9" s="292">
        <v>0.32400000000000001</v>
      </c>
      <c r="R9" s="292">
        <v>7.0000000000000007E-2</v>
      </c>
      <c r="S9" s="292">
        <v>4.2000000000000003E-2</v>
      </c>
      <c r="T9" s="292">
        <v>0.26200000000000001</v>
      </c>
      <c r="U9" s="292">
        <v>0.377</v>
      </c>
      <c r="V9" s="292">
        <v>0.503</v>
      </c>
      <c r="W9" s="292">
        <v>0.14599999999999999</v>
      </c>
      <c r="X9" s="292">
        <v>0.26200000000000001</v>
      </c>
      <c r="Y9" s="292">
        <v>0.28000000000000003</v>
      </c>
      <c r="Z9" s="292">
        <v>0.93400000000000005</v>
      </c>
      <c r="AA9" s="292">
        <v>0.23899999999999999</v>
      </c>
      <c r="AB9" s="292">
        <v>0.93200000000000005</v>
      </c>
      <c r="AC9" s="292">
        <v>0.37</v>
      </c>
      <c r="AD9" s="292">
        <v>0.81200000000000006</v>
      </c>
      <c r="AE9" s="292">
        <v>2.4969999999999999</v>
      </c>
      <c r="AF9" s="292">
        <v>1.873</v>
      </c>
      <c r="AG9" s="292">
        <v>0.17899999999999999</v>
      </c>
      <c r="AH9" s="292">
        <v>1.9690000000000001</v>
      </c>
      <c r="AI9" s="292">
        <v>0.91300000000000003</v>
      </c>
      <c r="AJ9" s="292">
        <v>0.53100000000000003</v>
      </c>
      <c r="AK9" s="292">
        <v>0.26500000000000001</v>
      </c>
      <c r="AL9" s="292">
        <v>0.18099999999999999</v>
      </c>
      <c r="AM9" s="292">
        <v>0.60599999999999998</v>
      </c>
      <c r="AN9" s="292">
        <v>9.4E-2</v>
      </c>
      <c r="AO9" s="292">
        <v>0.16300000000000001</v>
      </c>
      <c r="AP9" s="292">
        <v>0.255</v>
      </c>
      <c r="AQ9" s="292">
        <v>0.25</v>
      </c>
      <c r="AR9" s="292">
        <v>0.56699999999999995</v>
      </c>
      <c r="AS9" s="292">
        <v>0.51400000000000001</v>
      </c>
      <c r="AT9" s="292">
        <v>0.14899999999999999</v>
      </c>
      <c r="AU9" s="292">
        <v>0.57199999999999995</v>
      </c>
      <c r="AV9" s="292">
        <v>0.48499999999999999</v>
      </c>
      <c r="AW9" s="292">
        <v>0.34899999999999998</v>
      </c>
      <c r="AX9" s="292">
        <v>0.999</v>
      </c>
      <c r="AY9" s="292">
        <v>0.29699999999999999</v>
      </c>
      <c r="AZ9" s="292">
        <v>1.0249999999999999</v>
      </c>
      <c r="BA9" s="292">
        <v>0.79200000000000004</v>
      </c>
      <c r="BB9" s="292">
        <v>0.434</v>
      </c>
      <c r="BC9" s="292">
        <v>0.437</v>
      </c>
      <c r="BD9" s="292">
        <v>0.34300000000000003</v>
      </c>
      <c r="BE9" s="292">
        <v>0.97799999999999998</v>
      </c>
      <c r="BF9" s="292">
        <v>0.17799999999999999</v>
      </c>
      <c r="BG9" s="292">
        <v>0.92400000000000004</v>
      </c>
      <c r="BH9" s="292">
        <v>0.90600000000000003</v>
      </c>
      <c r="BI9" s="292">
        <v>0.68500000000000005</v>
      </c>
      <c r="BJ9" s="292">
        <v>0.34399999999999997</v>
      </c>
      <c r="BK9" s="292">
        <v>0.151</v>
      </c>
      <c r="BL9" s="292">
        <v>0.314</v>
      </c>
      <c r="BM9" s="292">
        <v>0.51400000000000001</v>
      </c>
      <c r="BN9" s="292">
        <v>0.19700000000000001</v>
      </c>
      <c r="BO9" s="292">
        <v>1.881</v>
      </c>
      <c r="BP9" s="292">
        <v>0</v>
      </c>
    </row>
    <row r="10" spans="1:68" s="255" customFormat="1" ht="12" customHeight="1" x14ac:dyDescent="0.25">
      <c r="A10" s="249"/>
      <c r="B10" s="262" t="s">
        <v>185</v>
      </c>
      <c r="C10" s="262" t="s">
        <v>193</v>
      </c>
      <c r="D10" s="276" t="s">
        <v>269</v>
      </c>
      <c r="E10" s="292">
        <v>3.859</v>
      </c>
      <c r="F10" s="292">
        <v>5.274</v>
      </c>
      <c r="G10" s="292">
        <v>3.7040000000000002</v>
      </c>
      <c r="H10" s="292">
        <v>3.4580000000000002</v>
      </c>
      <c r="I10" s="292">
        <v>2.7549999999999999</v>
      </c>
      <c r="J10" s="292">
        <v>4.6639999999999997</v>
      </c>
      <c r="K10" s="292">
        <v>2.3109999999999999</v>
      </c>
      <c r="L10" s="292">
        <v>1.5720000000000001</v>
      </c>
      <c r="M10" s="292">
        <v>1.8089999999999999</v>
      </c>
      <c r="N10" s="292">
        <v>4.6890000000000001</v>
      </c>
      <c r="O10" s="292">
        <v>1.466</v>
      </c>
      <c r="P10" s="292">
        <v>1.9470000000000001</v>
      </c>
      <c r="Q10" s="292">
        <v>2.65</v>
      </c>
      <c r="R10" s="292">
        <v>2.496</v>
      </c>
      <c r="S10" s="292">
        <v>5.8810000000000002</v>
      </c>
      <c r="T10" s="292">
        <v>2.4249999999999998</v>
      </c>
      <c r="U10" s="292">
        <v>5.9560000000000004</v>
      </c>
      <c r="V10" s="292">
        <v>3.069</v>
      </c>
      <c r="W10" s="292">
        <v>2.5139999999999998</v>
      </c>
      <c r="X10" s="292">
        <v>2.242</v>
      </c>
      <c r="Y10" s="292">
        <v>2.7080000000000002</v>
      </c>
      <c r="Z10" s="292">
        <v>5.7629999999999999</v>
      </c>
      <c r="AA10" s="292">
        <v>2.593</v>
      </c>
      <c r="AB10" s="292">
        <v>2.98</v>
      </c>
      <c r="AC10" s="292">
        <v>1.1539999999999999</v>
      </c>
      <c r="AD10" s="292">
        <v>2.75</v>
      </c>
      <c r="AE10" s="292">
        <v>0.69399999999999995</v>
      </c>
      <c r="AF10" s="292">
        <v>1.5940000000000001</v>
      </c>
      <c r="AG10" s="292">
        <v>0.63800000000000001</v>
      </c>
      <c r="AH10" s="292">
        <v>2.3780000000000001</v>
      </c>
      <c r="AI10" s="292">
        <v>4.0190000000000001</v>
      </c>
      <c r="AJ10" s="292">
        <v>2.0270000000000001</v>
      </c>
      <c r="AK10" s="292">
        <v>4.0460000000000003</v>
      </c>
      <c r="AL10" s="292">
        <v>2.3570000000000002</v>
      </c>
      <c r="AM10" s="292">
        <v>1.738</v>
      </c>
      <c r="AN10" s="292">
        <v>3.8180000000000001</v>
      </c>
      <c r="AO10" s="292">
        <v>2.1760000000000002</v>
      </c>
      <c r="AP10" s="292">
        <v>1.768</v>
      </c>
      <c r="AQ10" s="292">
        <v>2.9</v>
      </c>
      <c r="AR10" s="292">
        <v>3.7090000000000001</v>
      </c>
      <c r="AS10" s="292">
        <v>3.35</v>
      </c>
      <c r="AT10" s="292">
        <v>4.4740000000000002</v>
      </c>
      <c r="AU10" s="292">
        <v>3.093</v>
      </c>
      <c r="AV10" s="292">
        <v>3.1589999999999998</v>
      </c>
      <c r="AW10" s="292">
        <v>2.8540000000000001</v>
      </c>
      <c r="AX10" s="292">
        <v>2.6240000000000001</v>
      </c>
      <c r="AY10" s="292">
        <v>2.855</v>
      </c>
      <c r="AZ10" s="292">
        <v>2.65</v>
      </c>
      <c r="BA10" s="292">
        <v>3.181</v>
      </c>
      <c r="BB10" s="292">
        <v>2.48</v>
      </c>
      <c r="BC10" s="292">
        <v>3.1110000000000002</v>
      </c>
      <c r="BD10" s="292">
        <v>2.9279999999999999</v>
      </c>
      <c r="BE10" s="292">
        <v>2.6869999999999998</v>
      </c>
      <c r="BF10" s="292">
        <v>2.238</v>
      </c>
      <c r="BG10" s="292">
        <v>3.218</v>
      </c>
      <c r="BH10" s="292">
        <v>2.4849999999999999</v>
      </c>
      <c r="BI10" s="292">
        <v>2.56</v>
      </c>
      <c r="BJ10" s="292">
        <v>3.367</v>
      </c>
      <c r="BK10" s="292">
        <v>2.343</v>
      </c>
      <c r="BL10" s="292">
        <v>1.8320000000000001</v>
      </c>
      <c r="BM10" s="292">
        <v>3.7930000000000001</v>
      </c>
      <c r="BN10" s="292">
        <v>3.476</v>
      </c>
      <c r="BO10" s="292">
        <v>0.69799999999999995</v>
      </c>
      <c r="BP10" s="292">
        <v>0</v>
      </c>
    </row>
    <row r="11" spans="1:68" s="255" customFormat="1" ht="12" customHeight="1" x14ac:dyDescent="0.25">
      <c r="A11" s="249"/>
      <c r="B11" s="262" t="s">
        <v>185</v>
      </c>
      <c r="C11" s="262" t="s">
        <v>196</v>
      </c>
      <c r="D11" s="276" t="s">
        <v>197</v>
      </c>
      <c r="E11" s="292">
        <v>0.61199999999999999</v>
      </c>
      <c r="F11" s="292">
        <v>0.61799999999999999</v>
      </c>
      <c r="G11" s="292">
        <v>0.70699999999999996</v>
      </c>
      <c r="H11" s="292">
        <v>0.69</v>
      </c>
      <c r="I11" s="292">
        <v>0.80900000000000005</v>
      </c>
      <c r="J11" s="292">
        <v>0.48099999999999998</v>
      </c>
      <c r="K11" s="292">
        <v>0.77800000000000002</v>
      </c>
      <c r="L11" s="292">
        <v>0.48099999999999998</v>
      </c>
      <c r="M11" s="292">
        <v>0.46</v>
      </c>
      <c r="N11" s="292">
        <v>0.52500000000000002</v>
      </c>
      <c r="O11" s="292">
        <v>0.63300000000000001</v>
      </c>
      <c r="P11" s="292">
        <v>0.33600000000000002</v>
      </c>
      <c r="Q11" s="292">
        <v>0.53500000000000003</v>
      </c>
      <c r="R11" s="292">
        <v>0.50800000000000001</v>
      </c>
      <c r="S11" s="292">
        <v>0.95299999999999996</v>
      </c>
      <c r="T11" s="292">
        <v>0.93400000000000005</v>
      </c>
      <c r="U11" s="292">
        <v>0.84199999999999997</v>
      </c>
      <c r="V11" s="292">
        <v>0.82299999999999995</v>
      </c>
      <c r="W11" s="292">
        <v>0.65400000000000003</v>
      </c>
      <c r="X11" s="292">
        <v>0.52100000000000002</v>
      </c>
      <c r="Y11" s="292">
        <v>0.66100000000000003</v>
      </c>
      <c r="Z11" s="292">
        <v>0.46500000000000002</v>
      </c>
      <c r="AA11" s="292">
        <v>0.54800000000000004</v>
      </c>
      <c r="AB11" s="292">
        <v>0.52700000000000002</v>
      </c>
      <c r="AC11" s="292">
        <v>0.63900000000000001</v>
      </c>
      <c r="AD11" s="292">
        <v>0.72299999999999998</v>
      </c>
      <c r="AE11" s="292">
        <v>0.80700000000000005</v>
      </c>
      <c r="AF11" s="292">
        <v>0.50900000000000001</v>
      </c>
      <c r="AG11" s="292">
        <v>0.65</v>
      </c>
      <c r="AH11" s="292">
        <v>0.89200000000000002</v>
      </c>
      <c r="AI11" s="292">
        <v>1.004</v>
      </c>
      <c r="AJ11" s="292">
        <v>1.4119999999999999</v>
      </c>
      <c r="AK11" s="292">
        <v>0.60899999999999999</v>
      </c>
      <c r="AL11" s="292">
        <v>0.47899999999999998</v>
      </c>
      <c r="AM11" s="292">
        <v>0.49299999999999999</v>
      </c>
      <c r="AN11" s="292">
        <v>0.28299999999999997</v>
      </c>
      <c r="AO11" s="292">
        <v>0.77400000000000002</v>
      </c>
      <c r="AP11" s="292">
        <v>1.7</v>
      </c>
      <c r="AQ11" s="292">
        <v>2.238</v>
      </c>
      <c r="AR11" s="292">
        <v>0.89</v>
      </c>
      <c r="AS11" s="292">
        <v>1.403</v>
      </c>
      <c r="AT11" s="292">
        <v>1.542</v>
      </c>
      <c r="AU11" s="292">
        <v>1.331</v>
      </c>
      <c r="AV11" s="292">
        <v>1.4359999999999999</v>
      </c>
      <c r="AW11" s="292">
        <v>2.16</v>
      </c>
      <c r="AX11" s="292">
        <v>2.6520000000000001</v>
      </c>
      <c r="AY11" s="292">
        <v>2.57</v>
      </c>
      <c r="AZ11" s="292">
        <v>1.4139999999999999</v>
      </c>
      <c r="BA11" s="292">
        <v>1.718</v>
      </c>
      <c r="BB11" s="292">
        <v>2.6360000000000001</v>
      </c>
      <c r="BC11" s="292">
        <v>3.9180000000000001</v>
      </c>
      <c r="BD11" s="292">
        <v>2.9540000000000002</v>
      </c>
      <c r="BE11" s="292">
        <v>2.6429999999999998</v>
      </c>
      <c r="BF11" s="292">
        <v>2.625</v>
      </c>
      <c r="BG11" s="292">
        <v>2.33</v>
      </c>
      <c r="BH11" s="292">
        <v>1.6</v>
      </c>
      <c r="BI11" s="292">
        <v>1.5169999999999999</v>
      </c>
      <c r="BJ11" s="292">
        <v>0.84599999999999997</v>
      </c>
      <c r="BK11" s="292">
        <v>1.052</v>
      </c>
      <c r="BL11" s="292">
        <v>0.39400000000000002</v>
      </c>
      <c r="BM11" s="292">
        <v>0.875</v>
      </c>
      <c r="BN11" s="292">
        <v>1.2090000000000001</v>
      </c>
      <c r="BO11" s="292">
        <v>6.6000000000000003E-2</v>
      </c>
      <c r="BP11" s="292">
        <v>0</v>
      </c>
    </row>
    <row r="12" spans="1:68" s="255" customFormat="1" ht="12" customHeight="1" x14ac:dyDescent="0.25">
      <c r="A12" s="249"/>
      <c r="B12" s="262" t="s">
        <v>198</v>
      </c>
      <c r="C12" s="262" t="s">
        <v>198</v>
      </c>
      <c r="D12" s="276" t="s">
        <v>238</v>
      </c>
      <c r="E12" s="292">
        <v>0</v>
      </c>
      <c r="F12" s="292">
        <v>0</v>
      </c>
      <c r="G12" s="292">
        <v>3.0000000000000001E-3</v>
      </c>
      <c r="H12" s="292">
        <v>7.0000000000000001E-3</v>
      </c>
      <c r="I12" s="292">
        <v>2.1000000000000001E-2</v>
      </c>
      <c r="J12" s="292">
        <v>0.26600000000000001</v>
      </c>
      <c r="K12" s="292">
        <v>0.27100000000000002</v>
      </c>
      <c r="L12" s="292">
        <v>1.1539999999999999</v>
      </c>
      <c r="M12" s="292">
        <v>0.224</v>
      </c>
      <c r="N12" s="292">
        <v>0.19900000000000001</v>
      </c>
      <c r="O12" s="292">
        <v>0.55900000000000005</v>
      </c>
      <c r="P12" s="292">
        <v>1.6890000000000001</v>
      </c>
      <c r="Q12" s="292">
        <v>1.484</v>
      </c>
      <c r="R12" s="292">
        <v>1.2949999999999999</v>
      </c>
      <c r="S12" s="292">
        <v>1.3560000000000001</v>
      </c>
      <c r="T12" s="292">
        <v>1.698</v>
      </c>
      <c r="U12" s="292">
        <v>4.0609999999999999</v>
      </c>
      <c r="V12" s="292">
        <v>2.3740000000000001</v>
      </c>
      <c r="W12" s="292">
        <v>1.5720000000000001</v>
      </c>
      <c r="X12" s="292">
        <v>1.5329999999999999</v>
      </c>
      <c r="Y12" s="292">
        <v>3.3180000000000001</v>
      </c>
      <c r="Z12" s="292">
        <v>0.98699999999999999</v>
      </c>
      <c r="AA12" s="292">
        <v>3.5640000000000001</v>
      </c>
      <c r="AB12" s="292">
        <v>3.0209999999999999</v>
      </c>
      <c r="AC12" s="292">
        <v>3.0739999999999998</v>
      </c>
      <c r="AD12" s="292">
        <v>3.0630000000000002</v>
      </c>
      <c r="AE12" s="292">
        <v>1.6919999999999999</v>
      </c>
      <c r="AF12" s="292">
        <v>1.615</v>
      </c>
      <c r="AG12" s="292">
        <v>2.1949999999999998</v>
      </c>
      <c r="AH12" s="292">
        <v>0.81599999999999995</v>
      </c>
      <c r="AI12" s="292">
        <v>1.044</v>
      </c>
      <c r="AJ12" s="292">
        <v>1.8520000000000001</v>
      </c>
      <c r="AK12" s="292">
        <v>1.675</v>
      </c>
      <c r="AL12" s="292">
        <v>1.032</v>
      </c>
      <c r="AM12" s="292">
        <v>5.5E-2</v>
      </c>
      <c r="AN12" s="292">
        <v>0.11799999999999999</v>
      </c>
      <c r="AO12" s="292">
        <v>2.028</v>
      </c>
      <c r="AP12" s="292">
        <v>1.103</v>
      </c>
      <c r="AQ12" s="292">
        <v>3.7290000000000001</v>
      </c>
      <c r="AR12" s="292">
        <v>0.69099999999999995</v>
      </c>
      <c r="AS12" s="292">
        <v>0.53200000000000003</v>
      </c>
      <c r="AT12" s="292">
        <v>0.65300000000000002</v>
      </c>
      <c r="AU12" s="292">
        <v>1.1040000000000001</v>
      </c>
      <c r="AV12" s="292">
        <v>1.7989999999999999</v>
      </c>
      <c r="AW12" s="292">
        <v>2.444</v>
      </c>
      <c r="AX12" s="292">
        <v>2.3559999999999999</v>
      </c>
      <c r="AY12" s="292">
        <v>2.2490000000000001</v>
      </c>
      <c r="AZ12" s="292">
        <v>1.673</v>
      </c>
      <c r="BA12" s="292">
        <v>2.0790000000000002</v>
      </c>
      <c r="BB12" s="292">
        <v>3.6219999999999999</v>
      </c>
      <c r="BC12" s="292">
        <v>3.3719999999999999</v>
      </c>
      <c r="BD12" s="292">
        <v>3.109</v>
      </c>
      <c r="BE12" s="292">
        <v>3.835</v>
      </c>
      <c r="BF12" s="292">
        <v>3.3809999999999998</v>
      </c>
      <c r="BG12" s="292">
        <v>2.3330000000000002</v>
      </c>
      <c r="BH12" s="292">
        <v>2.7549999999999999</v>
      </c>
      <c r="BI12" s="292">
        <v>1.3480000000000001</v>
      </c>
      <c r="BJ12" s="292">
        <v>1.542</v>
      </c>
      <c r="BK12" s="292">
        <v>0.108</v>
      </c>
      <c r="BL12" s="292">
        <v>1E-3</v>
      </c>
      <c r="BM12" s="292">
        <v>0</v>
      </c>
      <c r="BN12" s="292">
        <v>3.1E-2</v>
      </c>
      <c r="BO12" s="292">
        <v>0</v>
      </c>
      <c r="BP12" s="292">
        <v>0</v>
      </c>
    </row>
    <row r="13" spans="1:68" s="255" customFormat="1" ht="12" customHeight="1" x14ac:dyDescent="0.25">
      <c r="A13" s="249"/>
      <c r="B13" s="262" t="s">
        <v>198</v>
      </c>
      <c r="C13" s="262" t="s">
        <v>198</v>
      </c>
      <c r="D13" s="276" t="s">
        <v>239</v>
      </c>
      <c r="E13" s="292">
        <v>0.38</v>
      </c>
      <c r="F13" s="292">
        <v>0.442</v>
      </c>
      <c r="G13" s="292">
        <v>0.374</v>
      </c>
      <c r="H13" s="292">
        <v>2.4340000000000002</v>
      </c>
      <c r="I13" s="292">
        <v>3.0459999999999998</v>
      </c>
      <c r="J13" s="292">
        <v>0.90900000000000003</v>
      </c>
      <c r="K13" s="292">
        <v>2.2829999999999999</v>
      </c>
      <c r="L13" s="292">
        <v>1.4339999999999999</v>
      </c>
      <c r="M13" s="292">
        <v>1.841</v>
      </c>
      <c r="N13" s="292">
        <v>0.10199999999999999</v>
      </c>
      <c r="O13" s="292">
        <v>1.506</v>
      </c>
      <c r="P13" s="292">
        <v>0.433</v>
      </c>
      <c r="Q13" s="292">
        <v>1.1519999999999999</v>
      </c>
      <c r="R13" s="292">
        <v>0.36</v>
      </c>
      <c r="S13" s="292">
        <v>2.581</v>
      </c>
      <c r="T13" s="292">
        <v>1.111</v>
      </c>
      <c r="U13" s="292">
        <v>0.48399999999999999</v>
      </c>
      <c r="V13" s="292">
        <v>2.3460000000000001</v>
      </c>
      <c r="W13" s="292">
        <v>0.29299999999999998</v>
      </c>
      <c r="X13" s="292">
        <v>0.55200000000000005</v>
      </c>
      <c r="Y13" s="292">
        <v>1.38</v>
      </c>
      <c r="Z13" s="292">
        <v>0.38800000000000001</v>
      </c>
      <c r="AA13" s="292">
        <v>0.96</v>
      </c>
      <c r="AB13" s="292">
        <v>0.44900000000000001</v>
      </c>
      <c r="AC13" s="292">
        <v>0.81799999999999995</v>
      </c>
      <c r="AD13" s="292">
        <v>0</v>
      </c>
      <c r="AE13" s="292">
        <v>0</v>
      </c>
      <c r="AF13" s="292">
        <v>0</v>
      </c>
      <c r="AG13" s="292">
        <v>0</v>
      </c>
      <c r="AH13" s="292">
        <v>0</v>
      </c>
      <c r="AI13" s="292">
        <v>0</v>
      </c>
      <c r="AJ13" s="292">
        <v>0</v>
      </c>
      <c r="AK13" s="292">
        <v>0</v>
      </c>
      <c r="AL13" s="292">
        <v>0</v>
      </c>
      <c r="AM13" s="292">
        <v>0</v>
      </c>
      <c r="AN13" s="292">
        <v>0</v>
      </c>
      <c r="AO13" s="292">
        <v>0</v>
      </c>
      <c r="AP13" s="292">
        <v>0</v>
      </c>
      <c r="AQ13" s="292">
        <v>0</v>
      </c>
      <c r="AR13" s="292">
        <v>0</v>
      </c>
      <c r="AS13" s="292">
        <v>0</v>
      </c>
      <c r="AT13" s="292">
        <v>0</v>
      </c>
      <c r="AU13" s="292">
        <v>0</v>
      </c>
      <c r="AV13" s="292">
        <v>0</v>
      </c>
      <c r="AW13" s="292">
        <v>0</v>
      </c>
      <c r="AX13" s="292">
        <v>0</v>
      </c>
      <c r="AY13" s="292">
        <v>0</v>
      </c>
      <c r="AZ13" s="292">
        <v>0</v>
      </c>
      <c r="BA13" s="292">
        <v>0</v>
      </c>
      <c r="BB13" s="292">
        <v>0</v>
      </c>
      <c r="BC13" s="292">
        <v>0</v>
      </c>
      <c r="BD13" s="292">
        <v>0</v>
      </c>
      <c r="BE13" s="292">
        <v>0</v>
      </c>
      <c r="BF13" s="292">
        <v>0</v>
      </c>
      <c r="BG13" s="292">
        <v>0</v>
      </c>
      <c r="BH13" s="292">
        <v>0</v>
      </c>
      <c r="BI13" s="292">
        <v>0</v>
      </c>
      <c r="BJ13" s="292">
        <v>0</v>
      </c>
      <c r="BK13" s="292">
        <v>0</v>
      </c>
      <c r="BL13" s="292">
        <v>0</v>
      </c>
      <c r="BM13" s="292">
        <v>0</v>
      </c>
      <c r="BN13" s="292">
        <v>0</v>
      </c>
      <c r="BO13" s="292">
        <v>0</v>
      </c>
      <c r="BP13" s="292">
        <v>0</v>
      </c>
    </row>
    <row r="14" spans="1:68" s="255" customFormat="1" ht="12" customHeight="1" x14ac:dyDescent="0.25">
      <c r="A14" s="249"/>
      <c r="B14" s="262" t="s">
        <v>198</v>
      </c>
      <c r="C14" s="262" t="s">
        <v>198</v>
      </c>
      <c r="D14" s="276" t="s">
        <v>199</v>
      </c>
      <c r="E14" s="292">
        <v>4.0000000000000001E-3</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2E-3</v>
      </c>
      <c r="AI14" s="292">
        <v>0</v>
      </c>
      <c r="AJ14" s="292">
        <v>0</v>
      </c>
      <c r="AK14" s="292">
        <v>0</v>
      </c>
      <c r="AL14" s="292">
        <v>0</v>
      </c>
      <c r="AM14" s="292">
        <v>0</v>
      </c>
      <c r="AN14" s="292">
        <v>0</v>
      </c>
      <c r="AO14" s="292">
        <v>0</v>
      </c>
      <c r="AP14" s="292">
        <v>0</v>
      </c>
      <c r="AQ14" s="292">
        <v>0</v>
      </c>
      <c r="AR14" s="292">
        <v>0</v>
      </c>
      <c r="AS14" s="292">
        <v>0</v>
      </c>
      <c r="AT14" s="292">
        <v>0</v>
      </c>
      <c r="AU14" s="292">
        <v>0</v>
      </c>
      <c r="AV14" s="292">
        <v>0</v>
      </c>
      <c r="AW14" s="292">
        <v>0</v>
      </c>
      <c r="AX14" s="292">
        <v>0</v>
      </c>
      <c r="AY14" s="292">
        <v>0</v>
      </c>
      <c r="AZ14" s="292">
        <v>0</v>
      </c>
      <c r="BA14" s="292">
        <v>0</v>
      </c>
      <c r="BB14" s="292">
        <v>0</v>
      </c>
      <c r="BC14" s="292">
        <v>0</v>
      </c>
      <c r="BD14" s="292">
        <v>0</v>
      </c>
      <c r="BE14" s="292">
        <v>0</v>
      </c>
      <c r="BF14" s="292">
        <v>0</v>
      </c>
      <c r="BG14" s="292">
        <v>0</v>
      </c>
      <c r="BH14" s="292">
        <v>0</v>
      </c>
      <c r="BI14" s="292">
        <v>0</v>
      </c>
      <c r="BJ14" s="292">
        <v>0</v>
      </c>
      <c r="BK14" s="292">
        <v>0</v>
      </c>
      <c r="BL14" s="292">
        <v>0</v>
      </c>
      <c r="BM14" s="292">
        <v>0</v>
      </c>
      <c r="BN14" s="292">
        <v>0</v>
      </c>
      <c r="BO14" s="292">
        <v>0</v>
      </c>
      <c r="BP14" s="292">
        <v>0</v>
      </c>
    </row>
    <row r="15" spans="1:68" s="255" customFormat="1" ht="12" customHeight="1" x14ac:dyDescent="0.25">
      <c r="A15" s="249"/>
      <c r="B15" s="262" t="s">
        <v>242</v>
      </c>
      <c r="C15" s="262" t="s">
        <v>242</v>
      </c>
      <c r="D15" s="276" t="s">
        <v>243</v>
      </c>
      <c r="E15" s="292">
        <v>8.9739999999999984</v>
      </c>
      <c r="F15" s="292">
        <v>14.402000000000001</v>
      </c>
      <c r="G15" s="292">
        <v>10.623999999999999</v>
      </c>
      <c r="H15" s="292">
        <v>15.114000000000003</v>
      </c>
      <c r="I15" s="292">
        <v>14.199999999999998</v>
      </c>
      <c r="J15" s="292">
        <v>21.042999999999996</v>
      </c>
      <c r="K15" s="292">
        <v>13.743</v>
      </c>
      <c r="L15" s="292">
        <v>11.261999999999999</v>
      </c>
      <c r="M15" s="292">
        <v>7.5880000000000001</v>
      </c>
      <c r="N15" s="292">
        <v>14.381000000000002</v>
      </c>
      <c r="O15" s="292">
        <v>11.609</v>
      </c>
      <c r="P15" s="292">
        <v>12.100999999999999</v>
      </c>
      <c r="Q15" s="292">
        <v>15.682</v>
      </c>
      <c r="R15" s="292">
        <v>9.7000000000000011</v>
      </c>
      <c r="S15" s="292">
        <v>18.638000000000005</v>
      </c>
      <c r="T15" s="292">
        <v>15.789</v>
      </c>
      <c r="U15" s="292">
        <v>8.884999999999998</v>
      </c>
      <c r="V15" s="292">
        <v>15.929000000000002</v>
      </c>
      <c r="W15" s="292">
        <v>10.513000000000002</v>
      </c>
      <c r="X15" s="292">
        <v>11.177</v>
      </c>
      <c r="Y15" s="292">
        <v>10.629000000000001</v>
      </c>
      <c r="Z15" s="292">
        <v>7.5490000000000013</v>
      </c>
      <c r="AA15" s="292">
        <v>12.917999999999999</v>
      </c>
      <c r="AB15" s="292">
        <v>6.4709999999999992</v>
      </c>
      <c r="AC15" s="292">
        <v>17.297999999999998</v>
      </c>
      <c r="AD15" s="292">
        <v>11.771000000000001</v>
      </c>
      <c r="AE15" s="292">
        <v>15.044000000000004</v>
      </c>
      <c r="AF15" s="292">
        <v>13.57</v>
      </c>
      <c r="AG15" s="292">
        <v>26.086000000000002</v>
      </c>
      <c r="AH15" s="292">
        <v>13.180000000000001</v>
      </c>
      <c r="AI15" s="292">
        <v>16.686</v>
      </c>
      <c r="AJ15" s="292">
        <v>12.337999999999997</v>
      </c>
      <c r="AK15" s="292">
        <v>12.853999999999999</v>
      </c>
      <c r="AL15" s="292">
        <v>12.211</v>
      </c>
      <c r="AM15" s="292">
        <v>7.4000000000000012</v>
      </c>
      <c r="AN15" s="292">
        <v>9.69</v>
      </c>
      <c r="AO15" s="292">
        <v>17.444000000000003</v>
      </c>
      <c r="AP15" s="292">
        <v>13.416</v>
      </c>
      <c r="AQ15" s="292">
        <v>12.793999999999999</v>
      </c>
      <c r="AR15" s="292">
        <v>3.9409999999999998</v>
      </c>
      <c r="AS15" s="292">
        <v>2.0430000000000001</v>
      </c>
      <c r="AT15" s="292">
        <v>5.899</v>
      </c>
      <c r="AU15" s="292">
        <v>11.870000000000003</v>
      </c>
      <c r="AV15" s="292">
        <v>11.227</v>
      </c>
      <c r="AW15" s="292">
        <v>12.206000000000001</v>
      </c>
      <c r="AX15" s="292">
        <v>9.3049999999999997</v>
      </c>
      <c r="AY15" s="292">
        <v>11.439</v>
      </c>
      <c r="AZ15" s="292">
        <v>16.238</v>
      </c>
      <c r="BA15" s="292">
        <v>19.118000000000002</v>
      </c>
      <c r="BB15" s="292">
        <v>13.473000000000001</v>
      </c>
      <c r="BC15" s="292">
        <v>11.526</v>
      </c>
      <c r="BD15" s="292">
        <v>12.412999999999998</v>
      </c>
      <c r="BE15" s="292">
        <v>16.576999999999998</v>
      </c>
      <c r="BF15" s="292">
        <v>13.063999999999997</v>
      </c>
      <c r="BG15" s="292">
        <v>14.102</v>
      </c>
      <c r="BH15" s="292">
        <v>18.424999999999997</v>
      </c>
      <c r="BI15" s="292">
        <v>18.8</v>
      </c>
      <c r="BJ15" s="292">
        <v>5.8819999999999997</v>
      </c>
      <c r="BK15" s="292">
        <v>11.552999999999999</v>
      </c>
      <c r="BL15" s="292">
        <v>13.943</v>
      </c>
      <c r="BM15" s="292">
        <v>10.727999999999998</v>
      </c>
      <c r="BN15" s="292">
        <v>11.347</v>
      </c>
      <c r="BO15" s="292">
        <v>13.936999999999999</v>
      </c>
      <c r="BP15" s="292">
        <v>0</v>
      </c>
    </row>
    <row r="16" spans="1:68" s="255" customFormat="1" ht="12" customHeight="1" x14ac:dyDescent="0.25">
      <c r="A16" s="249"/>
      <c r="B16" s="262" t="s">
        <v>242</v>
      </c>
      <c r="C16" s="262" t="s">
        <v>242</v>
      </c>
      <c r="D16" s="276" t="s">
        <v>244</v>
      </c>
      <c r="E16" s="292">
        <v>14.986000000000001</v>
      </c>
      <c r="F16" s="292">
        <v>5.2950000000000008</v>
      </c>
      <c r="G16" s="292">
        <v>10.885</v>
      </c>
      <c r="H16" s="292">
        <v>12.860000000000001</v>
      </c>
      <c r="I16" s="292">
        <v>7.6310000000000002</v>
      </c>
      <c r="J16" s="292">
        <v>16.393999999999998</v>
      </c>
      <c r="K16" s="292">
        <v>12.071000000000002</v>
      </c>
      <c r="L16" s="292">
        <v>6.3430000000000017</v>
      </c>
      <c r="M16" s="292">
        <v>10.328000000000001</v>
      </c>
      <c r="N16" s="292">
        <v>16.666999999999998</v>
      </c>
      <c r="O16" s="292">
        <v>6.3369999999999997</v>
      </c>
      <c r="P16" s="292">
        <v>11.679</v>
      </c>
      <c r="Q16" s="292">
        <v>15.743000000000004</v>
      </c>
      <c r="R16" s="292">
        <v>11.929999999999998</v>
      </c>
      <c r="S16" s="292">
        <v>12.727999999999998</v>
      </c>
      <c r="T16" s="292">
        <v>11.810000000000004</v>
      </c>
      <c r="U16" s="292">
        <v>8.1590000000000007</v>
      </c>
      <c r="V16" s="292">
        <v>9.5990000000000002</v>
      </c>
      <c r="W16" s="292">
        <v>12.640999999999998</v>
      </c>
      <c r="X16" s="292">
        <v>8.9450000000000003</v>
      </c>
      <c r="Y16" s="292">
        <v>9.1620000000000008</v>
      </c>
      <c r="Z16" s="292">
        <v>12.630999999999998</v>
      </c>
      <c r="AA16" s="292">
        <v>10.623999999999999</v>
      </c>
      <c r="AB16" s="292">
        <v>10.121999999999996</v>
      </c>
      <c r="AC16" s="292">
        <v>7.5459999999999994</v>
      </c>
      <c r="AD16" s="292">
        <v>7.8310000000000004</v>
      </c>
      <c r="AE16" s="292">
        <v>10.455999999999998</v>
      </c>
      <c r="AF16" s="292">
        <v>7.6529999999999996</v>
      </c>
      <c r="AG16" s="292">
        <v>18.037999999999997</v>
      </c>
      <c r="AH16" s="292">
        <v>11.074</v>
      </c>
      <c r="AI16" s="292">
        <v>9.9130000000000003</v>
      </c>
      <c r="AJ16" s="292">
        <v>5.5469999999999997</v>
      </c>
      <c r="AK16" s="292">
        <v>9.0329999999999995</v>
      </c>
      <c r="AL16" s="292">
        <v>8.6370000000000005</v>
      </c>
      <c r="AM16" s="292">
        <v>4.42</v>
      </c>
      <c r="AN16" s="292">
        <v>10.692</v>
      </c>
      <c r="AO16" s="292">
        <v>4.3779999999999992</v>
      </c>
      <c r="AP16" s="292">
        <v>7.8820000000000014</v>
      </c>
      <c r="AQ16" s="292">
        <v>7.7410000000000005</v>
      </c>
      <c r="AR16" s="292">
        <v>7.6160000000000014</v>
      </c>
      <c r="AS16" s="292">
        <v>4.9770000000000012</v>
      </c>
      <c r="AT16" s="292">
        <v>7.8309999999999995</v>
      </c>
      <c r="AU16" s="292">
        <v>7.1429999999999989</v>
      </c>
      <c r="AV16" s="292">
        <v>9.2269999999999968</v>
      </c>
      <c r="AW16" s="292">
        <v>15.088999999999995</v>
      </c>
      <c r="AX16" s="292">
        <v>8.9149999999999991</v>
      </c>
      <c r="AY16" s="292">
        <v>13.536</v>
      </c>
      <c r="AZ16" s="292">
        <v>11.310999999999998</v>
      </c>
      <c r="BA16" s="292">
        <v>12.063000000000001</v>
      </c>
      <c r="BB16" s="292">
        <v>13.611000000000001</v>
      </c>
      <c r="BC16" s="292">
        <v>6.5399999999999991</v>
      </c>
      <c r="BD16" s="292">
        <v>9.9710000000000001</v>
      </c>
      <c r="BE16" s="292">
        <v>7.7399999999999993</v>
      </c>
      <c r="BF16" s="292">
        <v>9.5190000000000001</v>
      </c>
      <c r="BG16" s="292">
        <v>13.955999999999998</v>
      </c>
      <c r="BH16" s="292">
        <v>12.023999999999999</v>
      </c>
      <c r="BI16" s="292">
        <v>13.388999999999999</v>
      </c>
      <c r="BJ16" s="292">
        <v>9.9910000000000032</v>
      </c>
      <c r="BK16" s="292">
        <v>10.674999999999997</v>
      </c>
      <c r="BL16" s="292">
        <v>18.366</v>
      </c>
      <c r="BM16" s="292">
        <v>9.2780000000000022</v>
      </c>
      <c r="BN16" s="292">
        <v>8.9999999999999982</v>
      </c>
      <c r="BO16" s="292">
        <v>7.0280000000000005</v>
      </c>
      <c r="BP16" s="292">
        <v>0</v>
      </c>
    </row>
    <row r="17" spans="1:68" s="255" customFormat="1" ht="12" customHeight="1" x14ac:dyDescent="0.25">
      <c r="A17" s="249"/>
      <c r="B17" s="262" t="s">
        <v>206</v>
      </c>
      <c r="C17" s="262" t="s">
        <v>210</v>
      </c>
      <c r="D17" s="276" t="s">
        <v>211</v>
      </c>
      <c r="E17" s="292">
        <v>4.657</v>
      </c>
      <c r="F17" s="292">
        <v>1.841</v>
      </c>
      <c r="G17" s="292">
        <v>10.313000000000001</v>
      </c>
      <c r="H17" s="292">
        <v>12.62</v>
      </c>
      <c r="I17" s="292">
        <v>14.694000000000001</v>
      </c>
      <c r="J17" s="292">
        <v>12.141999999999999</v>
      </c>
      <c r="K17" s="292">
        <v>11.411</v>
      </c>
      <c r="L17" s="292">
        <v>9.4339999999999993</v>
      </c>
      <c r="M17" s="292">
        <v>8.1280000000000001</v>
      </c>
      <c r="N17" s="292">
        <v>6.45</v>
      </c>
      <c r="O17" s="292">
        <v>6.98</v>
      </c>
      <c r="P17" s="292">
        <v>5.5659999999999998</v>
      </c>
      <c r="Q17" s="292">
        <v>5.609</v>
      </c>
      <c r="R17" s="292">
        <v>3.65</v>
      </c>
      <c r="S17" s="292">
        <v>6.1740000000000004</v>
      </c>
      <c r="T17" s="292">
        <v>3.6789999999999998</v>
      </c>
      <c r="U17" s="292">
        <v>4.7240000000000002</v>
      </c>
      <c r="V17" s="292">
        <v>4.2670000000000003</v>
      </c>
      <c r="W17" s="292">
        <v>4.0199999999999996</v>
      </c>
      <c r="X17" s="292">
        <v>2.4950000000000001</v>
      </c>
      <c r="Y17" s="292">
        <v>2.2429999999999999</v>
      </c>
      <c r="Z17" s="292">
        <v>2.4</v>
      </c>
      <c r="AA17" s="292">
        <v>1.337</v>
      </c>
      <c r="AB17" s="292">
        <v>1.379</v>
      </c>
      <c r="AC17" s="292">
        <v>4.4580000000000002</v>
      </c>
      <c r="AD17" s="292">
        <v>3.44</v>
      </c>
      <c r="AE17" s="292">
        <v>8.2070000000000007</v>
      </c>
      <c r="AF17" s="292">
        <v>6.3410000000000002</v>
      </c>
      <c r="AG17" s="292">
        <v>8.0429999999999993</v>
      </c>
      <c r="AH17" s="292">
        <v>6.944</v>
      </c>
      <c r="AI17" s="292">
        <v>8.8000000000000007</v>
      </c>
      <c r="AJ17" s="292">
        <v>10.145</v>
      </c>
      <c r="AK17" s="292">
        <v>9.1769999999999996</v>
      </c>
      <c r="AL17" s="292">
        <v>8.0980000000000008</v>
      </c>
      <c r="AM17" s="292">
        <v>7.6779999999999999</v>
      </c>
      <c r="AN17" s="292">
        <v>5.8760000000000003</v>
      </c>
      <c r="AO17" s="292">
        <v>5.3540000000000001</v>
      </c>
      <c r="AP17" s="292">
        <v>4.93</v>
      </c>
      <c r="AQ17" s="292">
        <v>9.1519999999999992</v>
      </c>
      <c r="AR17" s="292">
        <v>7.298</v>
      </c>
      <c r="AS17" s="292">
        <v>5.9320000000000004</v>
      </c>
      <c r="AT17" s="292">
        <v>3.1560000000000001</v>
      </c>
      <c r="AU17" s="292">
        <v>3.0990000000000002</v>
      </c>
      <c r="AV17" s="292">
        <v>6.4269999999999996</v>
      </c>
      <c r="AW17" s="292">
        <v>8.9730000000000008</v>
      </c>
      <c r="AX17" s="292">
        <v>9.8469999999999995</v>
      </c>
      <c r="AY17" s="292">
        <v>11.067</v>
      </c>
      <c r="AZ17" s="292">
        <v>9.4819999999999993</v>
      </c>
      <c r="BA17" s="292">
        <v>6.4059999999999997</v>
      </c>
      <c r="BB17" s="292">
        <v>5.8120000000000003</v>
      </c>
      <c r="BC17" s="292">
        <v>10.031000000000001</v>
      </c>
      <c r="BD17" s="292">
        <v>11.226000000000001</v>
      </c>
      <c r="BE17" s="292">
        <v>8.6859999999999999</v>
      </c>
      <c r="BF17" s="292">
        <v>10.378</v>
      </c>
      <c r="BG17" s="292">
        <v>9.9870000000000001</v>
      </c>
      <c r="BH17" s="292">
        <v>11.472</v>
      </c>
      <c r="BI17" s="292">
        <v>14.522</v>
      </c>
      <c r="BJ17" s="292">
        <v>11.81</v>
      </c>
      <c r="BK17" s="292">
        <v>8.891</v>
      </c>
      <c r="BL17" s="292">
        <v>8.8640000000000008</v>
      </c>
      <c r="BM17" s="292">
        <v>11.025</v>
      </c>
      <c r="BN17" s="292">
        <v>7.359</v>
      </c>
      <c r="BO17" s="292">
        <v>15.855</v>
      </c>
      <c r="BP17" s="292">
        <v>13.349</v>
      </c>
    </row>
    <row r="18" spans="1:68" s="255" customFormat="1" ht="12" customHeight="1" x14ac:dyDescent="0.25">
      <c r="A18" s="249"/>
      <c r="B18" s="262" t="s">
        <v>206</v>
      </c>
      <c r="C18" s="262" t="s">
        <v>210</v>
      </c>
      <c r="D18" s="276" t="s">
        <v>212</v>
      </c>
      <c r="E18" s="292">
        <v>4.4999999999999998E-2</v>
      </c>
      <c r="F18" s="292">
        <v>5.8999999999999997E-2</v>
      </c>
      <c r="G18" s="292">
        <v>3.5999999999999997E-2</v>
      </c>
      <c r="H18" s="292">
        <v>0.105</v>
      </c>
      <c r="I18" s="292">
        <v>0.309</v>
      </c>
      <c r="J18" s="292">
        <v>5.6000000000000001E-2</v>
      </c>
      <c r="K18" s="292">
        <v>4.8000000000000001E-2</v>
      </c>
      <c r="L18" s="292">
        <v>6.6000000000000003E-2</v>
      </c>
      <c r="M18" s="292">
        <v>3.1E-2</v>
      </c>
      <c r="N18" s="292">
        <v>3.5000000000000003E-2</v>
      </c>
      <c r="O18" s="292">
        <v>3.5000000000000003E-2</v>
      </c>
      <c r="P18" s="292">
        <v>2.1000000000000001E-2</v>
      </c>
      <c r="Q18" s="292">
        <v>2.1000000000000001E-2</v>
      </c>
      <c r="R18" s="292">
        <v>4.8000000000000001E-2</v>
      </c>
      <c r="S18" s="292">
        <v>2.3E-2</v>
      </c>
      <c r="T18" s="292">
        <v>3.6999999999999998E-2</v>
      </c>
      <c r="U18" s="292">
        <v>0.03</v>
      </c>
      <c r="V18" s="292">
        <v>3.3000000000000002E-2</v>
      </c>
      <c r="W18" s="292">
        <v>4.2999999999999997E-2</v>
      </c>
      <c r="X18" s="292">
        <v>3.6999999999999998E-2</v>
      </c>
      <c r="Y18" s="292">
        <v>1.4E-2</v>
      </c>
      <c r="Z18" s="292">
        <v>8.9999999999999993E-3</v>
      </c>
      <c r="AA18" s="292">
        <v>0.06</v>
      </c>
      <c r="AB18" s="292">
        <v>3.9E-2</v>
      </c>
      <c r="AC18" s="292">
        <v>1.4999999999999999E-2</v>
      </c>
      <c r="AD18" s="292">
        <v>7.4999999999999997E-2</v>
      </c>
      <c r="AE18" s="292">
        <v>3.3000000000000002E-2</v>
      </c>
      <c r="AF18" s="292">
        <v>1.9E-2</v>
      </c>
      <c r="AG18" s="292">
        <v>0.04</v>
      </c>
      <c r="AH18" s="292">
        <v>2.1000000000000001E-2</v>
      </c>
      <c r="AI18" s="292">
        <v>8.4000000000000005E-2</v>
      </c>
      <c r="AJ18" s="292">
        <v>0.08</v>
      </c>
      <c r="AK18" s="292">
        <v>0.17299999999999999</v>
      </c>
      <c r="AL18" s="292">
        <v>3.6999999999999998E-2</v>
      </c>
      <c r="AM18" s="292">
        <v>5.0999999999999997E-2</v>
      </c>
      <c r="AN18" s="292">
        <v>4.2000000000000003E-2</v>
      </c>
      <c r="AO18" s="292">
        <v>0</v>
      </c>
      <c r="AP18" s="292">
        <v>2.5999999999999999E-2</v>
      </c>
      <c r="AQ18" s="292">
        <v>2.5999999999999999E-2</v>
      </c>
      <c r="AR18" s="292">
        <v>2.5999999999999999E-2</v>
      </c>
      <c r="AS18" s="292">
        <v>2.8000000000000001E-2</v>
      </c>
      <c r="AT18" s="292">
        <v>4.2999999999999997E-2</v>
      </c>
      <c r="AU18" s="292">
        <v>4.3999999999999997E-2</v>
      </c>
      <c r="AV18" s="292">
        <v>2.5999999999999999E-2</v>
      </c>
      <c r="AW18" s="292">
        <v>2.5999999999999999E-2</v>
      </c>
      <c r="AX18" s="292">
        <v>1E-3</v>
      </c>
      <c r="AY18" s="292">
        <v>5.2999999999999999E-2</v>
      </c>
      <c r="AZ18" s="292">
        <v>0.04</v>
      </c>
      <c r="BA18" s="292">
        <v>1E-3</v>
      </c>
      <c r="BB18" s="292">
        <v>1.0999999999999999E-2</v>
      </c>
      <c r="BC18" s="292">
        <v>3.6999999999999998E-2</v>
      </c>
      <c r="BD18" s="292">
        <v>3.0000000000000001E-3</v>
      </c>
      <c r="BE18" s="292">
        <v>3.3000000000000002E-2</v>
      </c>
      <c r="BF18" s="292">
        <v>2.1000000000000001E-2</v>
      </c>
      <c r="BG18" s="292">
        <v>1.4999999999999999E-2</v>
      </c>
      <c r="BH18" s="292">
        <v>0.02</v>
      </c>
      <c r="BI18" s="292">
        <v>3.3000000000000002E-2</v>
      </c>
      <c r="BJ18" s="292">
        <v>4.2000000000000003E-2</v>
      </c>
      <c r="BK18" s="292">
        <v>2.5000000000000001E-2</v>
      </c>
      <c r="BL18" s="292">
        <v>3.3000000000000002E-2</v>
      </c>
      <c r="BM18" s="292">
        <v>1.6E-2</v>
      </c>
      <c r="BN18" s="292">
        <v>8.0000000000000002E-3</v>
      </c>
      <c r="BO18" s="292">
        <v>1.7999999999999999E-2</v>
      </c>
      <c r="BP18" s="292">
        <v>0</v>
      </c>
    </row>
    <row r="19" spans="1:68" s="255" customFormat="1" ht="12" customHeight="1" x14ac:dyDescent="0.25">
      <c r="A19" s="249"/>
      <c r="B19" s="262" t="s">
        <v>224</v>
      </c>
      <c r="C19" s="262" t="s">
        <v>227</v>
      </c>
      <c r="D19" s="276" t="s">
        <v>228</v>
      </c>
      <c r="E19" s="292">
        <v>0</v>
      </c>
      <c r="F19" s="292">
        <v>0</v>
      </c>
      <c r="G19" s="292">
        <v>0</v>
      </c>
      <c r="H19" s="292">
        <v>0</v>
      </c>
      <c r="I19" s="292">
        <v>0</v>
      </c>
      <c r="J19" s="292">
        <v>1E-3</v>
      </c>
      <c r="K19" s="292">
        <v>3.0000000000000001E-3</v>
      </c>
      <c r="L19" s="292">
        <v>0</v>
      </c>
      <c r="M19" s="292">
        <v>0</v>
      </c>
      <c r="N19" s="292">
        <v>1E-3</v>
      </c>
      <c r="O19" s="292">
        <v>0</v>
      </c>
      <c r="P19" s="292">
        <v>0</v>
      </c>
      <c r="Q19" s="292">
        <v>0</v>
      </c>
      <c r="R19" s="292">
        <v>1E-3</v>
      </c>
      <c r="S19" s="292">
        <v>0</v>
      </c>
      <c r="T19" s="292">
        <v>1E-3</v>
      </c>
      <c r="U19" s="292">
        <v>0</v>
      </c>
      <c r="V19" s="292">
        <v>0</v>
      </c>
      <c r="W19" s="292">
        <v>0</v>
      </c>
      <c r="X19" s="292">
        <v>0</v>
      </c>
      <c r="Y19" s="292">
        <v>0</v>
      </c>
      <c r="Z19" s="292">
        <v>0</v>
      </c>
      <c r="AA19" s="292">
        <v>0</v>
      </c>
      <c r="AB19" s="292">
        <v>0</v>
      </c>
      <c r="AC19" s="292">
        <v>0</v>
      </c>
      <c r="AD19" s="292">
        <v>0</v>
      </c>
      <c r="AE19" s="292">
        <v>1E-3</v>
      </c>
      <c r="AF19" s="292">
        <v>0</v>
      </c>
      <c r="AG19" s="292">
        <v>0</v>
      </c>
      <c r="AH19" s="292">
        <v>0</v>
      </c>
      <c r="AI19" s="292">
        <v>0</v>
      </c>
      <c r="AJ19" s="292">
        <v>0</v>
      </c>
      <c r="AK19" s="292">
        <v>0</v>
      </c>
      <c r="AL19" s="292">
        <v>0</v>
      </c>
      <c r="AM19" s="292">
        <v>0</v>
      </c>
      <c r="AN19" s="292">
        <v>0</v>
      </c>
      <c r="AO19" s="292">
        <v>4.0000000000000001E-3</v>
      </c>
      <c r="AP19" s="292">
        <v>0</v>
      </c>
      <c r="AQ19" s="292">
        <v>3.0000000000000001E-3</v>
      </c>
      <c r="AR19" s="292">
        <v>4.0000000000000001E-3</v>
      </c>
      <c r="AS19" s="292">
        <v>0</v>
      </c>
      <c r="AT19" s="292">
        <v>0</v>
      </c>
      <c r="AU19" s="292">
        <v>0</v>
      </c>
      <c r="AV19" s="292">
        <v>0</v>
      </c>
      <c r="AW19" s="292">
        <v>0</v>
      </c>
      <c r="AX19" s="292">
        <v>0</v>
      </c>
      <c r="AY19" s="292">
        <v>0</v>
      </c>
      <c r="AZ19" s="292">
        <v>4.0000000000000001E-3</v>
      </c>
      <c r="BA19" s="292">
        <v>1E-3</v>
      </c>
      <c r="BB19" s="292">
        <v>0</v>
      </c>
      <c r="BC19" s="292">
        <v>0</v>
      </c>
      <c r="BD19" s="292">
        <v>3.0000000000000001E-3</v>
      </c>
      <c r="BE19" s="292">
        <v>0</v>
      </c>
      <c r="BF19" s="292">
        <v>0</v>
      </c>
      <c r="BG19" s="292">
        <v>3.0000000000000001E-3</v>
      </c>
      <c r="BH19" s="292">
        <v>1E-3</v>
      </c>
      <c r="BI19" s="292">
        <v>1E-3</v>
      </c>
      <c r="BJ19" s="292">
        <v>1E-3</v>
      </c>
      <c r="BK19" s="292">
        <v>1E-3</v>
      </c>
      <c r="BL19" s="292">
        <v>0</v>
      </c>
      <c r="BM19" s="292">
        <v>2E-3</v>
      </c>
      <c r="BN19" s="292">
        <v>1E-3</v>
      </c>
      <c r="BO19" s="292">
        <v>5.0000000000000001E-3</v>
      </c>
      <c r="BP19" s="292">
        <v>0</v>
      </c>
    </row>
    <row r="20" spans="1:68" s="255" customFormat="1" ht="12" customHeight="1" x14ac:dyDescent="0.25">
      <c r="A20" s="249"/>
      <c r="B20" s="262" t="s">
        <v>224</v>
      </c>
      <c r="C20" s="262" t="s">
        <v>229</v>
      </c>
      <c r="D20" s="276" t="s">
        <v>247</v>
      </c>
      <c r="E20" s="292">
        <v>15.8</v>
      </c>
      <c r="F20" s="292">
        <v>34.264000000000003</v>
      </c>
      <c r="G20" s="292">
        <v>9.4269999999999996</v>
      </c>
      <c r="H20" s="292">
        <v>75.072999999999993</v>
      </c>
      <c r="I20" s="292">
        <v>47.948999999999998</v>
      </c>
      <c r="J20" s="292">
        <v>72.715000000000003</v>
      </c>
      <c r="K20" s="292">
        <v>38.68</v>
      </c>
      <c r="L20" s="292">
        <v>35.174999999999997</v>
      </c>
      <c r="M20" s="292">
        <v>23.495999999999999</v>
      </c>
      <c r="N20" s="292">
        <v>46.110999999999997</v>
      </c>
      <c r="O20" s="292">
        <v>37.223999999999997</v>
      </c>
      <c r="P20" s="292">
        <v>13.602</v>
      </c>
      <c r="Q20" s="292">
        <v>29.608000000000001</v>
      </c>
      <c r="R20" s="292">
        <v>14.074999999999999</v>
      </c>
      <c r="S20" s="292">
        <v>48.927</v>
      </c>
      <c r="T20" s="292">
        <v>62.58</v>
      </c>
      <c r="U20" s="292">
        <v>30.135999999999999</v>
      </c>
      <c r="V20" s="292">
        <v>45.378</v>
      </c>
      <c r="W20" s="292">
        <v>24.303000000000001</v>
      </c>
      <c r="X20" s="292">
        <v>70.718999999999994</v>
      </c>
      <c r="Y20" s="292">
        <v>49.677</v>
      </c>
      <c r="Z20" s="292">
        <v>42.095999999999997</v>
      </c>
      <c r="AA20" s="292">
        <v>10.994</v>
      </c>
      <c r="AB20" s="292">
        <v>64.894999999999996</v>
      </c>
      <c r="AC20" s="292">
        <v>65.66</v>
      </c>
      <c r="AD20" s="292">
        <v>4.1509999999999998</v>
      </c>
      <c r="AE20" s="292">
        <v>49.405999999999999</v>
      </c>
      <c r="AF20" s="292">
        <v>1.5589999999999999</v>
      </c>
      <c r="AG20" s="292">
        <v>92.147000000000006</v>
      </c>
      <c r="AH20" s="292">
        <v>41.515999999999998</v>
      </c>
      <c r="AI20" s="292">
        <v>43.664999999999999</v>
      </c>
      <c r="AJ20" s="292">
        <v>15.656000000000001</v>
      </c>
      <c r="AK20" s="292">
        <v>17.663</v>
      </c>
      <c r="AL20" s="292">
        <v>9.4700000000000006</v>
      </c>
      <c r="AM20" s="292">
        <v>51.534999999999997</v>
      </c>
      <c r="AN20" s="292">
        <v>38.835000000000001</v>
      </c>
      <c r="AO20" s="292">
        <v>12.316000000000001</v>
      </c>
      <c r="AP20" s="292">
        <v>10.733000000000001</v>
      </c>
      <c r="AQ20" s="292">
        <v>14.635999999999999</v>
      </c>
      <c r="AR20" s="292">
        <v>30.652999999999999</v>
      </c>
      <c r="AS20" s="292">
        <v>51.956000000000003</v>
      </c>
      <c r="AT20" s="292">
        <v>14.035</v>
      </c>
      <c r="AU20" s="292">
        <v>67.611000000000004</v>
      </c>
      <c r="AV20" s="292">
        <v>24.213999999999999</v>
      </c>
      <c r="AW20" s="292">
        <v>7.3849999999999998</v>
      </c>
      <c r="AX20" s="292">
        <v>17.55</v>
      </c>
      <c r="AY20" s="292">
        <v>30.352</v>
      </c>
      <c r="AZ20" s="292">
        <v>21.311</v>
      </c>
      <c r="BA20" s="292">
        <v>12.475</v>
      </c>
      <c r="BB20" s="292">
        <v>47.47</v>
      </c>
      <c r="BC20" s="292">
        <v>38.768000000000001</v>
      </c>
      <c r="BD20" s="292">
        <v>20.678000000000001</v>
      </c>
      <c r="BE20" s="292">
        <v>54.817999999999998</v>
      </c>
      <c r="BF20" s="292">
        <v>13.343999999999999</v>
      </c>
      <c r="BG20" s="292">
        <v>73.406000000000006</v>
      </c>
      <c r="BH20" s="292">
        <v>25.917999999999999</v>
      </c>
      <c r="BI20" s="292">
        <v>30.795000000000002</v>
      </c>
      <c r="BJ20" s="292">
        <v>33.991999999999997</v>
      </c>
      <c r="BK20" s="292">
        <v>43.048000000000002</v>
      </c>
      <c r="BL20" s="292">
        <v>25.45</v>
      </c>
      <c r="BM20" s="292">
        <v>7.1120000000000001</v>
      </c>
      <c r="BN20" s="292">
        <v>39.64</v>
      </c>
      <c r="BO20" s="292">
        <v>51.100999999999999</v>
      </c>
      <c r="BP20" s="292">
        <v>0</v>
      </c>
    </row>
    <row r="21" spans="1:68" s="255" customFormat="1" ht="12" customHeight="1" x14ac:dyDescent="0.25">
      <c r="A21" s="249"/>
      <c r="B21" s="262" t="s">
        <v>224</v>
      </c>
      <c r="C21" s="262" t="s">
        <v>229</v>
      </c>
      <c r="D21" s="276" t="s">
        <v>230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0</v>
      </c>
      <c r="AJ21" s="292">
        <v>0</v>
      </c>
      <c r="AK21" s="292">
        <v>0</v>
      </c>
      <c r="AL21" s="292">
        <v>0</v>
      </c>
      <c r="AM21" s="292">
        <v>0</v>
      </c>
      <c r="AN21" s="292">
        <v>0</v>
      </c>
      <c r="AO21" s="292">
        <v>0</v>
      </c>
      <c r="AP21" s="292">
        <v>0</v>
      </c>
      <c r="AQ21" s="292">
        <v>0</v>
      </c>
      <c r="AR21" s="292">
        <v>0</v>
      </c>
      <c r="AS21" s="292">
        <v>0</v>
      </c>
      <c r="AT21" s="292">
        <v>0</v>
      </c>
      <c r="AU21" s="292">
        <v>0</v>
      </c>
      <c r="AV21" s="292">
        <v>0</v>
      </c>
      <c r="AW21" s="292">
        <v>0</v>
      </c>
      <c r="AX21" s="292">
        <v>0</v>
      </c>
      <c r="AY21" s="292">
        <v>0</v>
      </c>
      <c r="AZ21" s="292">
        <v>0</v>
      </c>
      <c r="BA21" s="292">
        <v>0</v>
      </c>
      <c r="BB21" s="292">
        <v>0</v>
      </c>
      <c r="BC21" s="292">
        <v>0</v>
      </c>
      <c r="BD21" s="292">
        <v>0</v>
      </c>
      <c r="BE21" s="292">
        <v>0</v>
      </c>
      <c r="BF21" s="292">
        <v>0</v>
      </c>
      <c r="BG21" s="292">
        <v>0</v>
      </c>
      <c r="BH21" s="292">
        <v>0</v>
      </c>
      <c r="BI21" s="292">
        <v>0</v>
      </c>
      <c r="BJ21" s="292">
        <v>0</v>
      </c>
      <c r="BK21" s="292">
        <v>0</v>
      </c>
      <c r="BL21" s="292">
        <v>0</v>
      </c>
      <c r="BM21" s="292">
        <v>0</v>
      </c>
      <c r="BN21" s="292">
        <v>0</v>
      </c>
      <c r="BO21" s="292">
        <v>0</v>
      </c>
      <c r="BP21" s="292">
        <v>0</v>
      </c>
    </row>
    <row r="22" spans="1:68" s="255" customFormat="1" ht="12" customHeight="1" x14ac:dyDescent="0.25">
      <c r="A22" s="249"/>
      <c r="B22" s="262"/>
      <c r="C22" s="262"/>
      <c r="D22" s="262"/>
      <c r="E22" s="267"/>
      <c r="F22" s="267"/>
      <c r="G22" s="267"/>
      <c r="H22" s="267"/>
      <c r="I22" s="267"/>
      <c r="J22" s="267"/>
      <c r="K22" s="267"/>
      <c r="L22" s="267"/>
      <c r="M22" s="267"/>
      <c r="N22" s="267"/>
      <c r="O22" s="267"/>
      <c r="P22" s="267"/>
      <c r="Q22" s="267"/>
      <c r="R22" s="267"/>
      <c r="S22" s="267"/>
      <c r="T22" s="267"/>
      <c r="U22" s="267"/>
      <c r="V22" s="267"/>
      <c r="W22" s="267"/>
      <c r="X22" s="267"/>
      <c r="Y22" s="267"/>
      <c r="Z22" s="267"/>
      <c r="AA22" s="267"/>
      <c r="AB22" s="267"/>
      <c r="AC22" s="267"/>
      <c r="AD22" s="267"/>
      <c r="AE22" s="267"/>
      <c r="AF22" s="267"/>
      <c r="AG22" s="267"/>
      <c r="AH22" s="267"/>
      <c r="AI22" s="267"/>
      <c r="AJ22" s="267"/>
      <c r="AK22" s="267"/>
      <c r="AL22" s="267"/>
      <c r="AM22" s="267"/>
      <c r="AN22" s="267"/>
      <c r="AO22" s="267"/>
      <c r="AP22" s="267"/>
      <c r="AQ22" s="267"/>
      <c r="AR22" s="267"/>
      <c r="AS22" s="267"/>
      <c r="AT22" s="267"/>
      <c r="AU22" s="267"/>
      <c r="AV22" s="267"/>
      <c r="AW22" s="267"/>
      <c r="AX22" s="267"/>
      <c r="AY22" s="267"/>
      <c r="AZ22" s="267"/>
      <c r="BA22" s="253"/>
      <c r="BB22" s="254"/>
      <c r="BC22" s="253"/>
      <c r="BD22" s="253"/>
      <c r="BE22" s="253"/>
      <c r="BF22" s="254"/>
      <c r="BG22" s="253"/>
      <c r="BH22" s="253"/>
      <c r="BI22" s="253"/>
      <c r="BJ22" s="253"/>
      <c r="BK22" s="253"/>
      <c r="BL22" s="254"/>
      <c r="BM22" s="254"/>
      <c r="BN22" s="253"/>
      <c r="BO22" s="253"/>
    </row>
    <row r="23" spans="1:68" s="255" customFormat="1" ht="12" customHeight="1" x14ac:dyDescent="0.25">
      <c r="A23" s="249"/>
      <c r="B23" s="262"/>
      <c r="C23" s="262"/>
      <c r="D23" s="262"/>
      <c r="E23" s="267"/>
      <c r="F23" s="267"/>
      <c r="G23" s="267"/>
      <c r="H23" s="267"/>
      <c r="I23" s="267"/>
      <c r="J23" s="267"/>
      <c r="K23" s="267"/>
      <c r="L23" s="267"/>
      <c r="M23" s="267"/>
      <c r="N23" s="267"/>
      <c r="O23" s="267"/>
      <c r="P23" s="267"/>
      <c r="Q23" s="267"/>
      <c r="R23" s="267"/>
      <c r="S23" s="267"/>
      <c r="T23" s="267"/>
      <c r="U23" s="267"/>
      <c r="V23" s="267"/>
      <c r="W23" s="267"/>
      <c r="X23" s="267"/>
      <c r="Y23" s="267"/>
      <c r="Z23" s="267"/>
      <c r="AA23" s="267"/>
      <c r="AB23" s="267"/>
      <c r="AC23" s="267"/>
      <c r="AD23" s="267"/>
      <c r="AE23" s="267"/>
      <c r="AF23" s="267"/>
      <c r="AG23" s="267"/>
      <c r="AH23" s="267"/>
      <c r="AI23" s="267"/>
      <c r="AJ23" s="267"/>
      <c r="AK23" s="267"/>
      <c r="AL23" s="267"/>
      <c r="AM23" s="267"/>
      <c r="AN23" s="267"/>
      <c r="AO23" s="267"/>
      <c r="AP23" s="267"/>
      <c r="AQ23" s="267"/>
      <c r="AR23" s="267"/>
      <c r="AS23" s="267"/>
      <c r="AT23" s="267"/>
      <c r="AU23" s="267"/>
      <c r="AV23" s="267"/>
      <c r="AW23" s="267"/>
      <c r="AX23" s="267"/>
      <c r="AY23" s="267"/>
      <c r="AZ23" s="267"/>
      <c r="BA23" s="253"/>
      <c r="BB23" s="254"/>
      <c r="BC23" s="253"/>
      <c r="BD23" s="253"/>
      <c r="BE23" s="253"/>
      <c r="BF23" s="254"/>
      <c r="BG23" s="253"/>
      <c r="BH23" s="253"/>
      <c r="BI23" s="253"/>
      <c r="BJ23" s="253"/>
      <c r="BK23" s="253"/>
      <c r="BL23" s="254"/>
      <c r="BM23" s="254"/>
      <c r="BN23" s="253"/>
      <c r="BO23" s="253"/>
    </row>
    <row r="24" spans="1:68" ht="12" customHeight="1" x14ac:dyDescent="0.2">
      <c r="B24" s="268" t="str">
        <f>'Monthly NOP imports'!B41</f>
        <v>Data compiled May 2025.</v>
      </c>
      <c r="C24" s="265"/>
    </row>
    <row r="25" spans="1:68" ht="12" customHeight="1" x14ac:dyDescent="0.2">
      <c r="B25" s="265" t="s">
        <v>233</v>
      </c>
      <c r="C25" s="265"/>
    </row>
    <row r="26" spans="1:68" ht="12" customHeight="1" x14ac:dyDescent="0.2">
      <c r="B26" s="265" t="s">
        <v>271</v>
      </c>
      <c r="C26" s="265"/>
    </row>
    <row r="27" spans="1:68" ht="12" customHeight="1" x14ac:dyDescent="0.2">
      <c r="B27" s="265" t="s">
        <v>248</v>
      </c>
      <c r="C27" s="265"/>
    </row>
    <row r="28" spans="1:68" ht="12" customHeight="1" x14ac:dyDescent="0.2">
      <c r="B28" s="266" t="s">
        <v>4</v>
      </c>
      <c r="C28" s="266"/>
    </row>
    <row r="29" spans="1:68" ht="12" customHeight="1" x14ac:dyDescent="0.2">
      <c r="B29" s="269" t="str">
        <f>'Monthly NOP imports'!B46</f>
        <v>© 2025 S&amp;P Global.</v>
      </c>
      <c r="C29" s="266"/>
    </row>
    <row r="30" spans="1:68" ht="12" customHeight="1" x14ac:dyDescent="0.2"/>
    <row r="31" spans="1:68" ht="12" customHeight="1" x14ac:dyDescent="0.2"/>
    <row r="32" spans="1:68" ht="12" customHeight="1" x14ac:dyDescent="0.2"/>
    <row r="33" ht="12" customHeight="1" x14ac:dyDescent="0.2"/>
    <row r="34" ht="12" customHeight="1" x14ac:dyDescent="0.2"/>
    <row r="35" ht="12" customHeight="1" x14ac:dyDescent="0.2"/>
    <row r="36" ht="12" customHeight="1" x14ac:dyDescent="0.2"/>
  </sheetData>
  <phoneticPr fontId="35" type="noConversion"/>
  <conditionalFormatting sqref="H7:H8 J7:K8 H22:H23 J22:K23">
    <cfRule type="cellIs" dxfId="0" priority="1" operator="lessThan">
      <formula>0</formula>
    </cfRule>
  </conditionalFormatting>
  <hyperlinks>
    <hyperlink ref="B4" location="Index!A1" display="Index" xr:uid="{01913DA4-EF88-48AB-B2F9-D8AD75F7159F}"/>
  </hyperlinks>
  <pageMargins left="0.75" right="0.75" top="1" bottom="1" header="0.5" footer="0.5"/>
  <pageSetup orientation="portrait" horizontalDpi="1200" verticalDpi="1200" r:id="rId1"/>
  <headerFooter alignWithMargins="0"/>
  <ignoredErrors>
    <ignoredError sqref="E22:BO2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E717C-2720-4F8D-BE01-7E7462F6C2BD}">
  <dimension ref="A1:CA8132"/>
  <sheetViews>
    <sheetView showGridLines="0" zoomScale="80" zoomScaleNormal="80" workbookViewId="0">
      <pane ySplit="7" topLeftCell="A8" activePane="bottomLeft" state="frozen"/>
      <selection pane="bottomLeft" activeCell="J5" sqref="J5"/>
    </sheetView>
  </sheetViews>
  <sheetFormatPr defaultColWidth="15.6640625" defaultRowHeight="10" x14ac:dyDescent="0.2"/>
  <cols>
    <col min="1" max="1" width="3.44140625" style="149" customWidth="1"/>
    <col min="2" max="2" width="17.6640625" style="171" customWidth="1"/>
    <col min="3" max="3" width="13.109375" style="171" customWidth="1"/>
    <col min="4" max="4" width="20.33203125" style="171" customWidth="1"/>
    <col min="5" max="5" width="16.109375" style="171" customWidth="1"/>
    <col min="6" max="6" width="22.6640625" style="154" customWidth="1"/>
    <col min="7" max="7" width="22.6640625" style="149" customWidth="1"/>
    <col min="8" max="8" width="22.6640625" style="153" customWidth="1"/>
    <col min="9" max="9" width="22.6640625" style="149" customWidth="1"/>
    <col min="10" max="11" width="22.6640625" style="163" customWidth="1"/>
    <col min="12" max="12" width="22.6640625" style="149" customWidth="1"/>
    <col min="13" max="13" width="22.6640625" style="150" customWidth="1"/>
    <col min="14" max="15" width="22.6640625" style="230" customWidth="1"/>
    <col min="16" max="20" width="15.6640625" style="149"/>
    <col min="21" max="21" width="15.6640625" style="154"/>
    <col min="22" max="22" width="15.6640625" style="150"/>
    <col min="23" max="25" width="15.6640625" style="149"/>
    <col min="26" max="26" width="26.109375" style="149" customWidth="1"/>
    <col min="27" max="27" width="15.6640625" style="149"/>
    <col min="28" max="28" width="15.6640625" style="150"/>
    <col min="29" max="36" width="15.6640625" style="149"/>
    <col min="37" max="37" width="25.33203125" style="149" customWidth="1"/>
    <col min="38" max="47" width="15.6640625" style="149"/>
    <col min="48" max="48" width="23.109375" style="149" customWidth="1"/>
    <col min="49" max="16384" width="15.6640625" style="149"/>
  </cols>
  <sheetData>
    <row r="1" spans="1:79" s="119" customFormat="1" ht="19.899999999999999" customHeight="1" x14ac:dyDescent="0.2">
      <c r="B1" s="165"/>
      <c r="C1" s="165"/>
      <c r="D1" s="165"/>
      <c r="E1" s="165"/>
      <c r="F1" s="125"/>
      <c r="G1" s="120"/>
      <c r="H1" s="122"/>
      <c r="I1" s="120"/>
      <c r="J1" s="158"/>
      <c r="K1" s="158"/>
      <c r="L1" s="120"/>
      <c r="M1" s="123"/>
      <c r="N1" s="229"/>
      <c r="O1" s="229"/>
      <c r="P1" s="120"/>
      <c r="Q1" s="120"/>
      <c r="R1" s="120"/>
      <c r="S1" s="120"/>
      <c r="T1" s="120"/>
      <c r="U1" s="125"/>
      <c r="V1" s="123"/>
      <c r="W1" s="120"/>
      <c r="X1" s="120"/>
      <c r="Y1" s="120"/>
      <c r="Z1" s="120"/>
      <c r="AA1" s="120"/>
      <c r="AB1" s="123"/>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row>
    <row r="2" spans="1:79" s="119" customFormat="1" ht="30" customHeight="1" x14ac:dyDescent="0.2">
      <c r="B2" s="166" t="s">
        <v>96</v>
      </c>
      <c r="C2" s="166"/>
      <c r="D2" s="172"/>
      <c r="E2" s="172"/>
      <c r="F2" s="127"/>
      <c r="G2" s="127"/>
      <c r="H2" s="129"/>
      <c r="I2" s="127"/>
      <c r="J2" s="159"/>
      <c r="K2" s="159"/>
      <c r="L2" s="130"/>
      <c r="M2" s="131"/>
      <c r="N2" s="226"/>
      <c r="O2" s="226"/>
      <c r="P2" s="130"/>
      <c r="Q2" s="130"/>
      <c r="R2" s="130"/>
      <c r="S2" s="130"/>
      <c r="T2" s="130"/>
      <c r="U2" s="130"/>
      <c r="V2" s="131"/>
      <c r="W2" s="130"/>
      <c r="X2" s="130"/>
      <c r="Y2" s="130"/>
      <c r="Z2" s="130"/>
      <c r="AA2" s="130"/>
      <c r="AB2" s="131"/>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row>
    <row r="3" spans="1:79" s="119" customFormat="1" ht="12.75" customHeight="1" x14ac:dyDescent="0.2">
      <c r="B3" s="167"/>
      <c r="C3" s="167"/>
      <c r="D3" s="172"/>
      <c r="E3" s="172"/>
      <c r="F3" s="127"/>
      <c r="G3" s="127"/>
      <c r="H3" s="129"/>
      <c r="I3" s="127"/>
      <c r="J3" s="159"/>
      <c r="K3" s="159"/>
      <c r="L3" s="130"/>
      <c r="M3" s="131"/>
      <c r="N3" s="226"/>
      <c r="O3" s="226"/>
      <c r="P3" s="130"/>
      <c r="Q3" s="130"/>
      <c r="R3" s="130"/>
      <c r="S3" s="130"/>
      <c r="T3" s="130"/>
      <c r="U3" s="130"/>
      <c r="V3" s="131"/>
      <c r="W3" s="130"/>
      <c r="X3" s="130"/>
      <c r="Y3" s="130"/>
      <c r="Z3" s="130"/>
      <c r="AA3" s="130"/>
      <c r="AB3" s="131"/>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row>
    <row r="4" spans="1:79" s="119" customFormat="1" ht="12.75" customHeight="1" x14ac:dyDescent="0.25">
      <c r="B4" s="168" t="s">
        <v>2</v>
      </c>
      <c r="C4" s="168"/>
      <c r="D4" s="173"/>
      <c r="E4" s="173"/>
      <c r="F4" s="136"/>
      <c r="G4" s="136"/>
      <c r="H4" s="137"/>
      <c r="I4" s="136"/>
      <c r="J4" s="160"/>
      <c r="K4" s="160"/>
      <c r="L4" s="136"/>
      <c r="M4" s="138"/>
      <c r="N4" s="227"/>
      <c r="O4" s="227"/>
      <c r="P4" s="136"/>
      <c r="Q4" s="136"/>
      <c r="R4" s="136"/>
      <c r="S4" s="136"/>
      <c r="T4" s="136"/>
      <c r="U4" s="136"/>
      <c r="V4" s="138"/>
      <c r="W4" s="136"/>
      <c r="X4" s="136"/>
      <c r="Y4" s="136"/>
      <c r="Z4" s="136"/>
      <c r="AA4" s="136"/>
      <c r="AB4" s="138"/>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c r="BU4" s="136"/>
      <c r="BV4" s="136"/>
      <c r="BW4" s="136"/>
      <c r="BX4" s="136"/>
      <c r="BY4" s="136"/>
      <c r="BZ4" s="136"/>
      <c r="CA4" s="136"/>
    </row>
    <row r="5" spans="1:79" s="144" customFormat="1" ht="12" customHeight="1" x14ac:dyDescent="0.2">
      <c r="A5" s="140"/>
      <c r="B5" s="169"/>
      <c r="C5" s="169"/>
      <c r="D5" s="174"/>
      <c r="E5" s="174"/>
      <c r="H5" s="145"/>
      <c r="J5" s="161"/>
      <c r="K5" s="161"/>
      <c r="M5" s="146"/>
      <c r="N5" s="228"/>
      <c r="O5" s="228"/>
      <c r="V5" s="148"/>
      <c r="AB5" s="146"/>
    </row>
    <row r="7" spans="1:79" ht="13.5" customHeight="1" thickBot="1" x14ac:dyDescent="0.25">
      <c r="B7" s="170" t="s">
        <v>71</v>
      </c>
      <c r="C7" s="170" t="s">
        <v>73</v>
      </c>
      <c r="D7" s="170" t="s">
        <v>72</v>
      </c>
      <c r="E7" s="170" t="s">
        <v>74</v>
      </c>
      <c r="F7" s="164" t="s">
        <v>56</v>
      </c>
      <c r="G7" s="156" t="s">
        <v>57</v>
      </c>
      <c r="H7" s="156" t="s">
        <v>58</v>
      </c>
      <c r="I7" s="156" t="s">
        <v>65</v>
      </c>
      <c r="J7" s="162" t="s">
        <v>68</v>
      </c>
      <c r="K7" s="162" t="s">
        <v>66</v>
      </c>
      <c r="L7" s="156" t="s">
        <v>61</v>
      </c>
      <c r="M7" s="156" t="s">
        <v>59</v>
      </c>
      <c r="N7" s="231" t="s">
        <v>67</v>
      </c>
      <c r="O7" s="231" t="s">
        <v>60</v>
      </c>
    </row>
    <row r="8" spans="1:79" x14ac:dyDescent="0.2">
      <c r="B8" s="322" t="s">
        <v>119</v>
      </c>
      <c r="C8" s="322" t="s">
        <v>276</v>
      </c>
      <c r="D8" s="322" t="s">
        <v>120</v>
      </c>
      <c r="E8" s="322" t="s">
        <v>276</v>
      </c>
      <c r="F8" s="154" t="s">
        <v>239</v>
      </c>
      <c r="G8" s="149" t="s">
        <v>277</v>
      </c>
      <c r="H8" s="149" t="s">
        <v>278</v>
      </c>
      <c r="I8" s="149" t="s">
        <v>279</v>
      </c>
      <c r="J8" s="163">
        <v>56.893999999999998</v>
      </c>
      <c r="K8" s="163">
        <v>13.932</v>
      </c>
      <c r="L8" s="149" t="s">
        <v>209</v>
      </c>
      <c r="M8" s="149" t="s">
        <v>280</v>
      </c>
      <c r="N8" s="157">
        <v>43832.41196759259</v>
      </c>
      <c r="O8" s="157">
        <v>43867.583043981482</v>
      </c>
    </row>
    <row r="9" spans="1:79" x14ac:dyDescent="0.2">
      <c r="B9" s="322" t="s">
        <v>119</v>
      </c>
      <c r="C9" s="322" t="s">
        <v>276</v>
      </c>
      <c r="D9" s="322" t="s">
        <v>120</v>
      </c>
      <c r="E9" s="322" t="s">
        <v>276</v>
      </c>
      <c r="F9" s="154" t="s">
        <v>238</v>
      </c>
      <c r="G9" s="149" t="s">
        <v>281</v>
      </c>
      <c r="H9" s="153" t="s">
        <v>282</v>
      </c>
      <c r="I9" s="149" t="s">
        <v>283</v>
      </c>
      <c r="J9" s="163">
        <v>38.767000000000003</v>
      </c>
      <c r="K9" s="163">
        <v>5.18</v>
      </c>
      <c r="L9" s="149" t="s">
        <v>216</v>
      </c>
      <c r="M9" s="150" t="s">
        <v>284</v>
      </c>
      <c r="N9" s="157">
        <v>43835.70076388889</v>
      </c>
      <c r="O9" s="157">
        <v>43872.490393518521</v>
      </c>
    </row>
    <row r="10" spans="1:79" x14ac:dyDescent="0.2">
      <c r="B10" s="322" t="s">
        <v>119</v>
      </c>
      <c r="C10" s="322" t="s">
        <v>276</v>
      </c>
      <c r="D10" s="322" t="s">
        <v>120</v>
      </c>
      <c r="E10" s="322" t="s">
        <v>276</v>
      </c>
      <c r="F10" s="154" t="s">
        <v>238</v>
      </c>
      <c r="G10" s="149" t="s">
        <v>281</v>
      </c>
      <c r="H10" s="153" t="s">
        <v>282</v>
      </c>
      <c r="I10" s="149" t="s">
        <v>283</v>
      </c>
      <c r="J10" s="163">
        <v>38.767000000000003</v>
      </c>
      <c r="K10" s="163">
        <v>32.811999999999998</v>
      </c>
      <c r="L10" s="149" t="s">
        <v>216</v>
      </c>
      <c r="M10" s="150" t="s">
        <v>285</v>
      </c>
      <c r="N10" s="157">
        <v>43835.70076388889</v>
      </c>
      <c r="O10" s="157">
        <v>43879.412303240744</v>
      </c>
    </row>
    <row r="11" spans="1:79" x14ac:dyDescent="0.2">
      <c r="B11" s="322" t="s">
        <v>119</v>
      </c>
      <c r="C11" s="322" t="s">
        <v>276</v>
      </c>
      <c r="D11" s="322" t="s">
        <v>120</v>
      </c>
      <c r="E11" s="322" t="s">
        <v>276</v>
      </c>
      <c r="F11" s="154" t="s">
        <v>114</v>
      </c>
      <c r="G11" s="149" t="s">
        <v>286</v>
      </c>
      <c r="H11" s="153" t="s">
        <v>115</v>
      </c>
      <c r="I11" s="149" t="s">
        <v>287</v>
      </c>
      <c r="J11" s="163">
        <v>63.222999999999999</v>
      </c>
      <c r="K11" s="163">
        <v>18.446999999999999</v>
      </c>
      <c r="L11" s="149" t="s">
        <v>216</v>
      </c>
      <c r="M11" s="150" t="s">
        <v>285</v>
      </c>
      <c r="N11" s="157">
        <v>43836.124293981484</v>
      </c>
      <c r="O11" s="157">
        <v>43875.161909722221</v>
      </c>
    </row>
    <row r="12" spans="1:79" x14ac:dyDescent="0.2">
      <c r="B12" s="322" t="s">
        <v>119</v>
      </c>
      <c r="C12" s="322" t="s">
        <v>276</v>
      </c>
      <c r="D12" s="322" t="s">
        <v>120</v>
      </c>
      <c r="E12" s="322" t="s">
        <v>276</v>
      </c>
      <c r="F12" s="154" t="s">
        <v>114</v>
      </c>
      <c r="G12" s="149" t="s">
        <v>286</v>
      </c>
      <c r="H12" s="153" t="s">
        <v>115</v>
      </c>
      <c r="I12" s="149" t="s">
        <v>287</v>
      </c>
      <c r="J12" s="163">
        <v>63.222999999999999</v>
      </c>
      <c r="K12" s="163">
        <v>40.518999999999998</v>
      </c>
      <c r="L12" s="149" t="s">
        <v>216</v>
      </c>
      <c r="M12" s="150" t="s">
        <v>288</v>
      </c>
      <c r="N12" s="157">
        <v>43836.124293981484</v>
      </c>
      <c r="O12" s="157">
        <v>43880.291331018518</v>
      </c>
    </row>
    <row r="13" spans="1:79" x14ac:dyDescent="0.2">
      <c r="B13" s="322" t="s">
        <v>119</v>
      </c>
      <c r="C13" s="322" t="s">
        <v>276</v>
      </c>
      <c r="D13" s="322" t="s">
        <v>120</v>
      </c>
      <c r="E13" s="322" t="s">
        <v>276</v>
      </c>
      <c r="F13" s="154" t="s">
        <v>239</v>
      </c>
      <c r="G13" s="149" t="s">
        <v>289</v>
      </c>
      <c r="H13" s="153" t="s">
        <v>290</v>
      </c>
      <c r="I13" s="149" t="s">
        <v>291</v>
      </c>
      <c r="J13" s="163">
        <v>38.500999999999998</v>
      </c>
      <c r="K13" s="163">
        <v>6.2030000000000003</v>
      </c>
      <c r="L13" s="149" t="s">
        <v>116</v>
      </c>
      <c r="M13" s="150" t="s">
        <v>292</v>
      </c>
      <c r="N13" s="157">
        <v>43839.579699074071</v>
      </c>
      <c r="O13" s="157">
        <v>43874.374189814815</v>
      </c>
    </row>
    <row r="14" spans="1:79" x14ac:dyDescent="0.2">
      <c r="B14" s="322" t="s">
        <v>119</v>
      </c>
      <c r="C14" s="322" t="s">
        <v>276</v>
      </c>
      <c r="D14" s="322" t="s">
        <v>121</v>
      </c>
      <c r="E14" s="322" t="s">
        <v>276</v>
      </c>
      <c r="F14" s="154" t="s">
        <v>239</v>
      </c>
      <c r="G14" s="149" t="s">
        <v>289</v>
      </c>
      <c r="H14" s="153" t="s">
        <v>290</v>
      </c>
      <c r="I14" s="149" t="s">
        <v>291</v>
      </c>
      <c r="J14" s="163">
        <v>38.500999999999998</v>
      </c>
      <c r="K14" s="163">
        <v>31.527999999999999</v>
      </c>
      <c r="L14" s="149" t="s">
        <v>116</v>
      </c>
      <c r="M14" s="150" t="s">
        <v>293</v>
      </c>
      <c r="N14" s="157">
        <v>43839.579699074071</v>
      </c>
      <c r="O14" s="157">
        <v>43891.151284722226</v>
      </c>
    </row>
    <row r="15" spans="1:79" x14ac:dyDescent="0.2">
      <c r="B15" s="322" t="s">
        <v>119</v>
      </c>
      <c r="C15" s="322" t="s">
        <v>276</v>
      </c>
      <c r="D15" s="322" t="s">
        <v>122</v>
      </c>
      <c r="E15" s="322" t="s">
        <v>276</v>
      </c>
      <c r="F15" s="154" t="s">
        <v>238</v>
      </c>
      <c r="G15" s="149" t="s">
        <v>281</v>
      </c>
      <c r="H15" s="153" t="s">
        <v>282</v>
      </c>
      <c r="I15" s="149" t="s">
        <v>294</v>
      </c>
      <c r="J15" s="163">
        <v>35.774000000000001</v>
      </c>
      <c r="K15" s="163">
        <v>35.058999999999997</v>
      </c>
      <c r="L15" s="149" t="s">
        <v>295</v>
      </c>
      <c r="M15" s="150" t="s">
        <v>296</v>
      </c>
      <c r="N15" s="157">
        <v>43839.7497337963</v>
      </c>
      <c r="O15" s="157">
        <v>43947.592685185184</v>
      </c>
    </row>
    <row r="16" spans="1:79" x14ac:dyDescent="0.2">
      <c r="B16" s="322" t="s">
        <v>119</v>
      </c>
      <c r="C16" s="322" t="s">
        <v>276</v>
      </c>
      <c r="D16" s="322" t="s">
        <v>120</v>
      </c>
      <c r="E16" s="322" t="s">
        <v>276</v>
      </c>
      <c r="F16" s="154" t="s">
        <v>114</v>
      </c>
      <c r="G16" s="149" t="s">
        <v>286</v>
      </c>
      <c r="H16" s="153" t="s">
        <v>115</v>
      </c>
      <c r="I16" s="149" t="s">
        <v>297</v>
      </c>
      <c r="J16" s="163">
        <v>35.484999999999999</v>
      </c>
      <c r="K16" s="163">
        <v>5.2690000000000001</v>
      </c>
      <c r="L16" s="149" t="s">
        <v>266</v>
      </c>
      <c r="M16" s="150" t="s">
        <v>298</v>
      </c>
      <c r="N16" s="157">
        <v>43839.788703703707</v>
      </c>
      <c r="O16" s="157">
        <v>43868.749537037038</v>
      </c>
    </row>
    <row r="17" spans="2:15" x14ac:dyDescent="0.2">
      <c r="B17" s="322" t="s">
        <v>119</v>
      </c>
      <c r="C17" s="322" t="s">
        <v>276</v>
      </c>
      <c r="D17" s="322" t="s">
        <v>120</v>
      </c>
      <c r="E17" s="322" t="s">
        <v>276</v>
      </c>
      <c r="F17" s="154" t="s">
        <v>114</v>
      </c>
      <c r="G17" s="149" t="s">
        <v>286</v>
      </c>
      <c r="H17" s="153" t="s">
        <v>115</v>
      </c>
      <c r="I17" s="149" t="s">
        <v>297</v>
      </c>
      <c r="J17" s="163">
        <v>35.484999999999999</v>
      </c>
      <c r="K17" s="163">
        <v>5.2690000000000001</v>
      </c>
      <c r="L17" s="149" t="s">
        <v>247</v>
      </c>
      <c r="M17" s="150" t="s">
        <v>299</v>
      </c>
      <c r="N17" s="157">
        <v>43839.788703703707</v>
      </c>
      <c r="O17" s="157">
        <v>43879.906388888892</v>
      </c>
    </row>
    <row r="18" spans="2:15" x14ac:dyDescent="0.2">
      <c r="B18" s="322" t="s">
        <v>119</v>
      </c>
      <c r="C18" s="322" t="s">
        <v>276</v>
      </c>
      <c r="D18" s="322" t="s">
        <v>120</v>
      </c>
      <c r="E18" s="322" t="s">
        <v>276</v>
      </c>
      <c r="F18" s="154" t="s">
        <v>114</v>
      </c>
      <c r="G18" s="149" t="s">
        <v>286</v>
      </c>
      <c r="H18" s="153" t="s">
        <v>115</v>
      </c>
      <c r="I18" s="149" t="s">
        <v>297</v>
      </c>
      <c r="J18" s="163">
        <v>35.484999999999999</v>
      </c>
      <c r="K18" s="163">
        <v>24.236999999999998</v>
      </c>
      <c r="L18" s="149" t="s">
        <v>247</v>
      </c>
      <c r="M18" s="150" t="s">
        <v>300</v>
      </c>
      <c r="N18" s="157">
        <v>43839.788703703707</v>
      </c>
      <c r="O18" s="157">
        <v>43881.70784722222</v>
      </c>
    </row>
    <row r="19" spans="2:15" x14ac:dyDescent="0.2">
      <c r="B19" s="322" t="s">
        <v>119</v>
      </c>
      <c r="C19" s="322" t="s">
        <v>276</v>
      </c>
      <c r="D19" s="322" t="s">
        <v>120</v>
      </c>
      <c r="E19" s="322" t="s">
        <v>276</v>
      </c>
      <c r="F19" s="154" t="s">
        <v>114</v>
      </c>
      <c r="G19" s="149" t="s">
        <v>286</v>
      </c>
      <c r="H19" s="153" t="s">
        <v>115</v>
      </c>
      <c r="I19" s="149" t="s">
        <v>301</v>
      </c>
      <c r="J19" s="163">
        <v>81.837000000000003</v>
      </c>
      <c r="K19" s="163">
        <v>31.321000000000002</v>
      </c>
      <c r="L19" s="149" t="s">
        <v>211</v>
      </c>
      <c r="M19" s="150" t="s">
        <v>302</v>
      </c>
      <c r="N19" s="157">
        <v>43839.829965277779</v>
      </c>
      <c r="O19" s="157">
        <v>43862.207002314812</v>
      </c>
    </row>
    <row r="20" spans="2:15" x14ac:dyDescent="0.2">
      <c r="B20" s="322" t="s">
        <v>119</v>
      </c>
      <c r="C20" s="322" t="s">
        <v>276</v>
      </c>
      <c r="D20" s="322" t="s">
        <v>120</v>
      </c>
      <c r="E20" s="322" t="s">
        <v>276</v>
      </c>
      <c r="F20" s="154" t="s">
        <v>114</v>
      </c>
      <c r="G20" s="149" t="s">
        <v>286</v>
      </c>
      <c r="H20" s="153" t="s">
        <v>115</v>
      </c>
      <c r="I20" s="149" t="s">
        <v>301</v>
      </c>
      <c r="J20" s="163">
        <v>81.837000000000003</v>
      </c>
      <c r="K20" s="163">
        <v>39.265000000000001</v>
      </c>
      <c r="L20" s="149" t="s">
        <v>211</v>
      </c>
      <c r="M20" s="150" t="s">
        <v>303</v>
      </c>
      <c r="N20" s="157">
        <v>43839.829965277779</v>
      </c>
      <c r="O20" s="157">
        <v>43879.034629629627</v>
      </c>
    </row>
    <row r="21" spans="2:15" x14ac:dyDescent="0.2">
      <c r="B21" s="322" t="s">
        <v>119</v>
      </c>
      <c r="C21" s="322" t="s">
        <v>276</v>
      </c>
      <c r="D21" s="322" t="s">
        <v>119</v>
      </c>
      <c r="E21" s="322" t="s">
        <v>276</v>
      </c>
      <c r="F21" s="154" t="s">
        <v>114</v>
      </c>
      <c r="G21" s="149" t="s">
        <v>277</v>
      </c>
      <c r="H21" s="153" t="s">
        <v>304</v>
      </c>
      <c r="I21" s="149" t="s">
        <v>305</v>
      </c>
      <c r="J21" s="163">
        <v>15.787000000000001</v>
      </c>
      <c r="K21" s="163">
        <v>10.204000000000001</v>
      </c>
      <c r="L21" s="149" t="s">
        <v>114</v>
      </c>
      <c r="M21" s="150" t="s">
        <v>306</v>
      </c>
      <c r="N21" s="157">
        <v>43839.832048611112</v>
      </c>
      <c r="O21" s="157">
        <v>43841.953634259262</v>
      </c>
    </row>
    <row r="22" spans="2:15" x14ac:dyDescent="0.2">
      <c r="B22" s="322" t="s">
        <v>119</v>
      </c>
      <c r="C22" s="322" t="s">
        <v>276</v>
      </c>
      <c r="D22" s="322" t="s">
        <v>120</v>
      </c>
      <c r="E22" s="322" t="s">
        <v>276</v>
      </c>
      <c r="F22" s="154" t="s">
        <v>238</v>
      </c>
      <c r="G22" s="149" t="s">
        <v>281</v>
      </c>
      <c r="H22" s="153" t="s">
        <v>282</v>
      </c>
      <c r="I22" s="149" t="s">
        <v>307</v>
      </c>
      <c r="J22" s="163">
        <v>35.167000000000002</v>
      </c>
      <c r="K22" s="163">
        <v>15.375999999999999</v>
      </c>
      <c r="L22" s="149" t="s">
        <v>217</v>
      </c>
      <c r="M22" s="150" t="s">
        <v>308</v>
      </c>
      <c r="N22" s="157">
        <v>43841.332141203704</v>
      </c>
      <c r="O22" s="157">
        <v>43877.999016203707</v>
      </c>
    </row>
    <row r="23" spans="2:15" x14ac:dyDescent="0.2">
      <c r="B23" s="322" t="s">
        <v>119</v>
      </c>
      <c r="C23" s="322" t="s">
        <v>276</v>
      </c>
      <c r="D23" s="322" t="s">
        <v>120</v>
      </c>
      <c r="E23" s="322" t="s">
        <v>276</v>
      </c>
      <c r="F23" s="154" t="s">
        <v>238</v>
      </c>
      <c r="G23" s="149" t="s">
        <v>281</v>
      </c>
      <c r="H23" s="153" t="s">
        <v>282</v>
      </c>
      <c r="I23" s="149" t="s">
        <v>307</v>
      </c>
      <c r="J23" s="163">
        <v>35.167000000000002</v>
      </c>
      <c r="K23" s="163">
        <v>19.087</v>
      </c>
      <c r="L23" s="149" t="s">
        <v>217</v>
      </c>
      <c r="M23" s="150" t="s">
        <v>309</v>
      </c>
      <c r="N23" s="157">
        <v>43841.332141203704</v>
      </c>
      <c r="O23" s="157">
        <v>43884.989606481482</v>
      </c>
    </row>
    <row r="24" spans="2:15" x14ac:dyDescent="0.2">
      <c r="B24" s="322" t="s">
        <v>119</v>
      </c>
      <c r="C24" s="322" t="s">
        <v>276</v>
      </c>
      <c r="D24" s="322" t="s">
        <v>120</v>
      </c>
      <c r="E24" s="322" t="s">
        <v>276</v>
      </c>
      <c r="F24" s="154" t="s">
        <v>236</v>
      </c>
      <c r="G24" s="149" t="s">
        <v>310</v>
      </c>
      <c r="H24" s="153" t="s">
        <v>311</v>
      </c>
      <c r="I24" s="149" t="s">
        <v>312</v>
      </c>
      <c r="J24" s="163">
        <v>39.640999999999998</v>
      </c>
      <c r="K24" s="163">
        <v>1.786</v>
      </c>
      <c r="L24" s="149" t="s">
        <v>116</v>
      </c>
      <c r="M24" s="150" t="s">
        <v>293</v>
      </c>
      <c r="N24" s="157">
        <v>43843.666435185187</v>
      </c>
      <c r="O24" s="157">
        <v>43866.367326388892</v>
      </c>
    </row>
    <row r="25" spans="2:15" x14ac:dyDescent="0.2">
      <c r="B25" s="322" t="s">
        <v>119</v>
      </c>
      <c r="C25" s="322" t="s">
        <v>276</v>
      </c>
      <c r="D25" s="322" t="s">
        <v>120</v>
      </c>
      <c r="E25" s="322" t="s">
        <v>276</v>
      </c>
      <c r="F25" s="154" t="s">
        <v>236</v>
      </c>
      <c r="G25" s="149" t="s">
        <v>310</v>
      </c>
      <c r="H25" s="153" t="s">
        <v>311</v>
      </c>
      <c r="I25" s="149" t="s">
        <v>312</v>
      </c>
      <c r="J25" s="163">
        <v>39.640999999999998</v>
      </c>
      <c r="K25" s="163">
        <v>1.786</v>
      </c>
      <c r="L25" s="149" t="s">
        <v>116</v>
      </c>
      <c r="M25" s="150" t="s">
        <v>293</v>
      </c>
      <c r="N25" s="157">
        <v>43843.666435185187</v>
      </c>
      <c r="O25" s="157">
        <v>43866.367465277777</v>
      </c>
    </row>
    <row r="26" spans="2:15" x14ac:dyDescent="0.2">
      <c r="B26" s="322" t="s">
        <v>119</v>
      </c>
      <c r="C26" s="322" t="s">
        <v>276</v>
      </c>
      <c r="D26" s="322" t="s">
        <v>120</v>
      </c>
      <c r="E26" s="322" t="s">
        <v>276</v>
      </c>
      <c r="F26" s="154" t="s">
        <v>236</v>
      </c>
      <c r="G26" s="149" t="s">
        <v>310</v>
      </c>
      <c r="H26" s="153" t="s">
        <v>311</v>
      </c>
      <c r="I26" s="149" t="s">
        <v>312</v>
      </c>
      <c r="J26" s="163">
        <v>39.640999999999998</v>
      </c>
      <c r="K26" s="163">
        <v>1.786</v>
      </c>
      <c r="L26" s="149" t="s">
        <v>116</v>
      </c>
      <c r="M26" s="150" t="s">
        <v>293</v>
      </c>
      <c r="N26" s="157">
        <v>43843.666435185187</v>
      </c>
      <c r="O26" s="157">
        <v>43866.367476851854</v>
      </c>
    </row>
    <row r="27" spans="2:15" x14ac:dyDescent="0.2">
      <c r="B27" s="322" t="s">
        <v>119</v>
      </c>
      <c r="C27" s="322" t="s">
        <v>276</v>
      </c>
      <c r="D27" s="322" t="s">
        <v>120</v>
      </c>
      <c r="E27" s="322" t="s">
        <v>276</v>
      </c>
      <c r="F27" s="154" t="s">
        <v>236</v>
      </c>
      <c r="G27" s="149" t="s">
        <v>310</v>
      </c>
      <c r="H27" s="153" t="s">
        <v>311</v>
      </c>
      <c r="I27" s="149" t="s">
        <v>312</v>
      </c>
      <c r="J27" s="163">
        <v>39.640999999999998</v>
      </c>
      <c r="K27" s="163">
        <v>1.786</v>
      </c>
      <c r="L27" s="149" t="s">
        <v>116</v>
      </c>
      <c r="M27" s="150" t="s">
        <v>293</v>
      </c>
      <c r="N27" s="157">
        <v>43843.666435185187</v>
      </c>
      <c r="O27" s="157">
        <v>43866.367488425924</v>
      </c>
    </row>
    <row r="28" spans="2:15" x14ac:dyDescent="0.2">
      <c r="B28" s="322" t="s">
        <v>119</v>
      </c>
      <c r="C28" s="322" t="s">
        <v>276</v>
      </c>
      <c r="D28" s="322" t="s">
        <v>120</v>
      </c>
      <c r="E28" s="322" t="s">
        <v>276</v>
      </c>
      <c r="F28" s="154" t="s">
        <v>236</v>
      </c>
      <c r="G28" s="149" t="s">
        <v>310</v>
      </c>
      <c r="H28" s="153" t="s">
        <v>311</v>
      </c>
      <c r="I28" s="149" t="s">
        <v>312</v>
      </c>
      <c r="J28" s="163">
        <v>39.640999999999998</v>
      </c>
      <c r="K28" s="163">
        <v>31.704000000000001</v>
      </c>
      <c r="L28" s="149" t="s">
        <v>116</v>
      </c>
      <c r="M28" s="150" t="s">
        <v>293</v>
      </c>
      <c r="N28" s="157">
        <v>43843.666435185187</v>
      </c>
      <c r="O28" s="157">
        <v>43870.494768518518</v>
      </c>
    </row>
    <row r="29" spans="2:15" x14ac:dyDescent="0.2">
      <c r="B29" s="322" t="s">
        <v>119</v>
      </c>
      <c r="C29" s="322" t="s">
        <v>276</v>
      </c>
      <c r="D29" s="322" t="s">
        <v>121</v>
      </c>
      <c r="E29" s="322" t="s">
        <v>276</v>
      </c>
      <c r="F29" s="154" t="s">
        <v>238</v>
      </c>
      <c r="G29" s="149" t="s">
        <v>281</v>
      </c>
      <c r="H29" s="153" t="s">
        <v>282</v>
      </c>
      <c r="I29" s="149" t="s">
        <v>313</v>
      </c>
      <c r="J29" s="163">
        <v>78.888000000000005</v>
      </c>
      <c r="K29" s="163">
        <v>21.29</v>
      </c>
      <c r="L29" s="149" t="s">
        <v>211</v>
      </c>
      <c r="M29" s="150" t="s">
        <v>303</v>
      </c>
      <c r="N29" s="157">
        <v>43844.416435185187</v>
      </c>
      <c r="O29" s="157">
        <v>43893.249837962961</v>
      </c>
    </row>
    <row r="30" spans="2:15" x14ac:dyDescent="0.2">
      <c r="B30" s="322" t="s">
        <v>119</v>
      </c>
      <c r="C30" s="322" t="s">
        <v>276</v>
      </c>
      <c r="D30" s="322" t="s">
        <v>121</v>
      </c>
      <c r="E30" s="322" t="s">
        <v>276</v>
      </c>
      <c r="F30" s="154" t="s">
        <v>238</v>
      </c>
      <c r="G30" s="149" t="s">
        <v>281</v>
      </c>
      <c r="H30" s="153" t="s">
        <v>282</v>
      </c>
      <c r="I30" s="149" t="s">
        <v>313</v>
      </c>
      <c r="J30" s="163">
        <v>78.888000000000005</v>
      </c>
      <c r="K30" s="163">
        <v>47.125</v>
      </c>
      <c r="L30" s="149" t="s">
        <v>211</v>
      </c>
      <c r="M30" s="150" t="s">
        <v>314</v>
      </c>
      <c r="N30" s="157">
        <v>43844.416435185187</v>
      </c>
      <c r="O30" s="157">
        <v>43901.166261574072</v>
      </c>
    </row>
    <row r="31" spans="2:15" x14ac:dyDescent="0.2">
      <c r="B31" s="322" t="s">
        <v>119</v>
      </c>
      <c r="C31" s="322" t="s">
        <v>276</v>
      </c>
      <c r="D31" s="322" t="s">
        <v>120</v>
      </c>
      <c r="E31" s="322" t="s">
        <v>276</v>
      </c>
      <c r="F31" s="154" t="s">
        <v>114</v>
      </c>
      <c r="G31" s="149" t="s">
        <v>286</v>
      </c>
      <c r="H31" s="153" t="s">
        <v>115</v>
      </c>
      <c r="I31" s="149" t="s">
        <v>315</v>
      </c>
      <c r="J31" s="163">
        <v>63.731000000000002</v>
      </c>
      <c r="K31" s="163">
        <v>23.344999999999999</v>
      </c>
      <c r="L31" s="149" t="s">
        <v>216</v>
      </c>
      <c r="M31" s="150" t="s">
        <v>284</v>
      </c>
      <c r="N31" s="157">
        <v>43844.624768518515</v>
      </c>
      <c r="O31" s="157">
        <v>43877.561909722222</v>
      </c>
    </row>
    <row r="32" spans="2:15" x14ac:dyDescent="0.2">
      <c r="B32" s="322" t="s">
        <v>119</v>
      </c>
      <c r="C32" s="322" t="s">
        <v>276</v>
      </c>
      <c r="D32" s="322" t="s">
        <v>120</v>
      </c>
      <c r="E32" s="322" t="s">
        <v>276</v>
      </c>
      <c r="F32" s="154" t="s">
        <v>114</v>
      </c>
      <c r="G32" s="149" t="s">
        <v>286</v>
      </c>
      <c r="H32" s="153" t="s">
        <v>115</v>
      </c>
      <c r="I32" s="149" t="s">
        <v>315</v>
      </c>
      <c r="J32" s="163">
        <v>63.731000000000002</v>
      </c>
      <c r="K32" s="163">
        <v>21.295999999999999</v>
      </c>
      <c r="L32" s="149" t="s">
        <v>216</v>
      </c>
      <c r="M32" s="150" t="s">
        <v>316</v>
      </c>
      <c r="N32" s="157">
        <v>43844.624768518515</v>
      </c>
      <c r="O32" s="157">
        <v>43889.369270833333</v>
      </c>
    </row>
    <row r="33" spans="2:15" x14ac:dyDescent="0.2">
      <c r="B33" s="322" t="s">
        <v>119</v>
      </c>
      <c r="C33" s="322" t="s">
        <v>276</v>
      </c>
      <c r="D33" s="322" t="s">
        <v>119</v>
      </c>
      <c r="E33" s="322" t="s">
        <v>276</v>
      </c>
      <c r="F33" s="154" t="s">
        <v>114</v>
      </c>
      <c r="G33" s="149" t="s">
        <v>310</v>
      </c>
      <c r="H33" s="153" t="s">
        <v>115</v>
      </c>
      <c r="I33" s="149" t="s">
        <v>317</v>
      </c>
      <c r="J33" s="163">
        <v>46.619</v>
      </c>
      <c r="K33" s="163">
        <v>36.706000000000003</v>
      </c>
      <c r="L33" s="149" t="s">
        <v>228</v>
      </c>
      <c r="M33" s="150" t="s">
        <v>318</v>
      </c>
      <c r="N33" s="157">
        <v>43845.412581018521</v>
      </c>
      <c r="O33" s="157">
        <v>43859.582835648151</v>
      </c>
    </row>
    <row r="34" spans="2:15" x14ac:dyDescent="0.2">
      <c r="B34" s="322" t="s">
        <v>119</v>
      </c>
      <c r="C34" s="322" t="s">
        <v>276</v>
      </c>
      <c r="D34" s="322" t="s">
        <v>120</v>
      </c>
      <c r="E34" s="322" t="s">
        <v>276</v>
      </c>
      <c r="F34" s="154" t="s">
        <v>114</v>
      </c>
      <c r="G34" s="149" t="s">
        <v>286</v>
      </c>
      <c r="H34" s="153" t="s">
        <v>115</v>
      </c>
      <c r="I34" s="149" t="s">
        <v>319</v>
      </c>
      <c r="J34" s="163">
        <v>81.921999999999997</v>
      </c>
      <c r="K34" s="163">
        <v>80.284000000000006</v>
      </c>
      <c r="L34" s="149" t="s">
        <v>209</v>
      </c>
      <c r="M34" s="150" t="s">
        <v>320</v>
      </c>
      <c r="N34" s="157">
        <v>43845.497210648151</v>
      </c>
      <c r="O34" s="157">
        <v>43884.955659722225</v>
      </c>
    </row>
    <row r="35" spans="2:15" x14ac:dyDescent="0.2">
      <c r="B35" s="322" t="s">
        <v>119</v>
      </c>
      <c r="C35" s="322" t="s">
        <v>276</v>
      </c>
      <c r="D35" s="322" t="s">
        <v>119</v>
      </c>
      <c r="E35" s="322" t="s">
        <v>276</v>
      </c>
      <c r="F35" s="154" t="s">
        <v>238</v>
      </c>
      <c r="G35" s="149" t="s">
        <v>281</v>
      </c>
      <c r="H35" s="153" t="s">
        <v>282</v>
      </c>
      <c r="I35" s="149" t="s">
        <v>321</v>
      </c>
      <c r="J35" s="163">
        <v>18.315000000000001</v>
      </c>
      <c r="K35" s="163">
        <v>17.949000000000002</v>
      </c>
      <c r="L35" s="149" t="s">
        <v>295</v>
      </c>
      <c r="M35" s="150" t="s">
        <v>296</v>
      </c>
      <c r="N35" s="157">
        <v>43845.661030092589</v>
      </c>
      <c r="O35" s="157">
        <v>43858.496655092589</v>
      </c>
    </row>
    <row r="36" spans="2:15" x14ac:dyDescent="0.2">
      <c r="B36" s="322" t="s">
        <v>119</v>
      </c>
      <c r="C36" s="322" t="s">
        <v>276</v>
      </c>
      <c r="D36" s="322" t="s">
        <v>120</v>
      </c>
      <c r="E36" s="322" t="s">
        <v>276</v>
      </c>
      <c r="F36" s="154" t="s">
        <v>238</v>
      </c>
      <c r="G36" s="149" t="s">
        <v>281</v>
      </c>
      <c r="H36" s="153" t="s">
        <v>282</v>
      </c>
      <c r="I36" s="149" t="s">
        <v>322</v>
      </c>
      <c r="J36" s="163">
        <v>37.456000000000003</v>
      </c>
      <c r="K36" s="163">
        <v>36.381</v>
      </c>
      <c r="L36" s="149" t="s">
        <v>209</v>
      </c>
      <c r="M36" s="150" t="s">
        <v>323</v>
      </c>
      <c r="N36" s="157">
        <v>43845.789293981485</v>
      </c>
      <c r="O36" s="157">
        <v>43877.240659722222</v>
      </c>
    </row>
    <row r="37" spans="2:15" x14ac:dyDescent="0.2">
      <c r="B37" s="322" t="s">
        <v>119</v>
      </c>
      <c r="C37" s="322" t="s">
        <v>276</v>
      </c>
      <c r="D37" s="322" t="s">
        <v>120</v>
      </c>
      <c r="E37" s="322" t="s">
        <v>276</v>
      </c>
      <c r="F37" s="154" t="s">
        <v>238</v>
      </c>
      <c r="G37" s="149" t="s">
        <v>281</v>
      </c>
      <c r="H37" s="153" t="s">
        <v>282</v>
      </c>
      <c r="I37" s="149" t="s">
        <v>324</v>
      </c>
      <c r="J37" s="163">
        <v>28.471</v>
      </c>
      <c r="K37" s="163">
        <v>6.9619999999999997</v>
      </c>
      <c r="L37" s="149" t="s">
        <v>325</v>
      </c>
      <c r="M37" s="150" t="s">
        <v>326</v>
      </c>
      <c r="N37" s="157">
        <v>43846.872696759259</v>
      </c>
      <c r="O37" s="157">
        <v>43870.374525462961</v>
      </c>
    </row>
    <row r="38" spans="2:15" x14ac:dyDescent="0.2">
      <c r="B38" s="322" t="s">
        <v>119</v>
      </c>
      <c r="C38" s="322" t="s">
        <v>276</v>
      </c>
      <c r="D38" s="322" t="s">
        <v>121</v>
      </c>
      <c r="E38" s="322" t="s">
        <v>276</v>
      </c>
      <c r="F38" s="154" t="s">
        <v>238</v>
      </c>
      <c r="G38" s="149" t="s">
        <v>281</v>
      </c>
      <c r="H38" s="153" t="s">
        <v>282</v>
      </c>
      <c r="I38" s="149" t="s">
        <v>327</v>
      </c>
      <c r="J38" s="163">
        <v>32.451000000000001</v>
      </c>
      <c r="K38" s="163">
        <v>28.797000000000001</v>
      </c>
      <c r="L38" s="149" t="s">
        <v>223</v>
      </c>
      <c r="M38" s="150" t="s">
        <v>328</v>
      </c>
      <c r="N38" s="157">
        <v>43846.999826388892</v>
      </c>
      <c r="O38" s="157">
        <v>43904.277384259258</v>
      </c>
    </row>
    <row r="39" spans="2:15" x14ac:dyDescent="0.2">
      <c r="B39" s="322" t="s">
        <v>119</v>
      </c>
      <c r="C39" s="322" t="s">
        <v>276</v>
      </c>
      <c r="D39" s="322" t="s">
        <v>120</v>
      </c>
      <c r="E39" s="322" t="s">
        <v>276</v>
      </c>
      <c r="F39" s="154" t="s">
        <v>329</v>
      </c>
      <c r="G39" s="149" t="s">
        <v>277</v>
      </c>
      <c r="H39" s="153" t="s">
        <v>330</v>
      </c>
      <c r="I39" s="149" t="s">
        <v>331</v>
      </c>
      <c r="J39" s="163">
        <v>63.506999999999998</v>
      </c>
      <c r="K39" s="163">
        <v>12.715</v>
      </c>
      <c r="L39" s="149" t="s">
        <v>214</v>
      </c>
      <c r="M39" s="150" t="s">
        <v>332</v>
      </c>
      <c r="N39" s="157">
        <v>43847.706689814811</v>
      </c>
      <c r="O39" s="157">
        <v>43869.082557870373</v>
      </c>
    </row>
    <row r="40" spans="2:15" x14ac:dyDescent="0.2">
      <c r="B40" s="322" t="s">
        <v>119</v>
      </c>
      <c r="C40" s="322" t="s">
        <v>276</v>
      </c>
      <c r="D40" s="322" t="s">
        <v>120</v>
      </c>
      <c r="E40" s="322" t="s">
        <v>276</v>
      </c>
      <c r="F40" s="154" t="s">
        <v>329</v>
      </c>
      <c r="G40" s="149" t="s">
        <v>277</v>
      </c>
      <c r="H40" s="153" t="s">
        <v>330</v>
      </c>
      <c r="I40" s="149" t="s">
        <v>331</v>
      </c>
      <c r="J40" s="163">
        <v>63.506999999999998</v>
      </c>
      <c r="K40" s="163">
        <v>12.715</v>
      </c>
      <c r="L40" s="149" t="s">
        <v>333</v>
      </c>
      <c r="M40" s="150" t="s">
        <v>334</v>
      </c>
      <c r="N40" s="157">
        <v>43847.706689814811</v>
      </c>
      <c r="O40" s="157">
        <v>43881.954548611109</v>
      </c>
    </row>
    <row r="41" spans="2:15" x14ac:dyDescent="0.2">
      <c r="B41" s="322" t="s">
        <v>119</v>
      </c>
      <c r="C41" s="322" t="s">
        <v>276</v>
      </c>
      <c r="D41" s="322" t="s">
        <v>120</v>
      </c>
      <c r="E41" s="322" t="s">
        <v>276</v>
      </c>
      <c r="F41" s="154" t="s">
        <v>329</v>
      </c>
      <c r="G41" s="149" t="s">
        <v>277</v>
      </c>
      <c r="H41" s="153" t="s">
        <v>330</v>
      </c>
      <c r="I41" s="149" t="s">
        <v>331</v>
      </c>
      <c r="J41" s="163">
        <v>63.506999999999998</v>
      </c>
      <c r="K41" s="163">
        <v>33.71</v>
      </c>
      <c r="L41" s="149" t="s">
        <v>333</v>
      </c>
      <c r="M41" s="150" t="s">
        <v>334</v>
      </c>
      <c r="N41" s="157">
        <v>43847.706689814811</v>
      </c>
      <c r="O41" s="157">
        <v>43888.364976851852</v>
      </c>
    </row>
    <row r="42" spans="2:15" x14ac:dyDescent="0.2">
      <c r="B42" s="322" t="s">
        <v>119</v>
      </c>
      <c r="C42" s="322" t="s">
        <v>276</v>
      </c>
      <c r="D42" s="322" t="s">
        <v>120</v>
      </c>
      <c r="E42" s="322" t="s">
        <v>276</v>
      </c>
      <c r="F42" s="154" t="s">
        <v>114</v>
      </c>
      <c r="G42" s="149" t="s">
        <v>286</v>
      </c>
      <c r="H42" s="153" t="s">
        <v>115</v>
      </c>
      <c r="I42" s="149" t="s">
        <v>315</v>
      </c>
      <c r="J42" s="163">
        <v>63.731000000000002</v>
      </c>
      <c r="K42" s="163">
        <v>8.7949999999999999</v>
      </c>
      <c r="L42" s="149" t="s">
        <v>216</v>
      </c>
      <c r="M42" s="150" t="s">
        <v>284</v>
      </c>
      <c r="N42" s="157">
        <v>43848.040497685186</v>
      </c>
      <c r="O42" s="157">
        <v>43877.561909722222</v>
      </c>
    </row>
    <row r="43" spans="2:15" x14ac:dyDescent="0.2">
      <c r="B43" s="322" t="s">
        <v>119</v>
      </c>
      <c r="C43" s="322" t="s">
        <v>276</v>
      </c>
      <c r="D43" s="322" t="s">
        <v>120</v>
      </c>
      <c r="E43" s="322" t="s">
        <v>276</v>
      </c>
      <c r="F43" s="154" t="s">
        <v>114</v>
      </c>
      <c r="G43" s="149" t="s">
        <v>286</v>
      </c>
      <c r="H43" s="153" t="s">
        <v>115</v>
      </c>
      <c r="I43" s="149" t="s">
        <v>315</v>
      </c>
      <c r="J43" s="163">
        <v>63.731000000000002</v>
      </c>
      <c r="K43" s="163">
        <v>8.0229999999999997</v>
      </c>
      <c r="L43" s="149" t="s">
        <v>216</v>
      </c>
      <c r="M43" s="150" t="s">
        <v>316</v>
      </c>
      <c r="N43" s="157">
        <v>43848.040497685186</v>
      </c>
      <c r="O43" s="157">
        <v>43889.369270833333</v>
      </c>
    </row>
    <row r="44" spans="2:15" x14ac:dyDescent="0.2">
      <c r="B44" s="322" t="s">
        <v>119</v>
      </c>
      <c r="C44" s="322" t="s">
        <v>276</v>
      </c>
      <c r="D44" s="322" t="s">
        <v>120</v>
      </c>
      <c r="E44" s="322" t="s">
        <v>276</v>
      </c>
      <c r="F44" s="154" t="s">
        <v>335</v>
      </c>
      <c r="G44" s="149" t="s">
        <v>336</v>
      </c>
      <c r="H44" s="153" t="s">
        <v>337</v>
      </c>
      <c r="I44" s="149" t="s">
        <v>338</v>
      </c>
      <c r="J44" s="163">
        <v>29.975000000000001</v>
      </c>
      <c r="K44" s="163">
        <v>29.376000000000001</v>
      </c>
      <c r="L44" s="149" t="s">
        <v>116</v>
      </c>
      <c r="M44" s="150" t="s">
        <v>339</v>
      </c>
      <c r="N44" s="157">
        <v>43848.618923611109</v>
      </c>
      <c r="O44" s="157">
        <v>43872.082291666666</v>
      </c>
    </row>
    <row r="45" spans="2:15" x14ac:dyDescent="0.2">
      <c r="B45" s="322" t="s">
        <v>119</v>
      </c>
      <c r="C45" s="322" t="s">
        <v>276</v>
      </c>
      <c r="D45" s="322" t="s">
        <v>120</v>
      </c>
      <c r="E45" s="322" t="s">
        <v>276</v>
      </c>
      <c r="F45" s="154" t="s">
        <v>247</v>
      </c>
      <c r="G45" s="149" t="s">
        <v>340</v>
      </c>
      <c r="H45" s="153" t="s">
        <v>341</v>
      </c>
      <c r="I45" s="149" t="s">
        <v>342</v>
      </c>
      <c r="J45" s="163">
        <v>34.69</v>
      </c>
      <c r="K45" s="163">
        <v>5.2190000000000003</v>
      </c>
      <c r="L45" s="149" t="s">
        <v>329</v>
      </c>
      <c r="M45" s="150" t="s">
        <v>343</v>
      </c>
      <c r="N45" s="157">
        <v>43850.165567129632</v>
      </c>
      <c r="O45" s="157">
        <v>43877.573576388888</v>
      </c>
    </row>
    <row r="46" spans="2:15" x14ac:dyDescent="0.2">
      <c r="B46" s="322" t="s">
        <v>119</v>
      </c>
      <c r="C46" s="322" t="s">
        <v>276</v>
      </c>
      <c r="D46" s="322" t="s">
        <v>120</v>
      </c>
      <c r="E46" s="322" t="s">
        <v>276</v>
      </c>
      <c r="F46" s="154" t="s">
        <v>247</v>
      </c>
      <c r="G46" s="149" t="s">
        <v>340</v>
      </c>
      <c r="H46" s="153" t="s">
        <v>341</v>
      </c>
      <c r="I46" s="149" t="s">
        <v>342</v>
      </c>
      <c r="J46" s="163">
        <v>34.69</v>
      </c>
      <c r="K46" s="163">
        <v>19.449000000000002</v>
      </c>
      <c r="L46" s="149" t="s">
        <v>329</v>
      </c>
      <c r="M46" s="150" t="s">
        <v>344</v>
      </c>
      <c r="N46" s="157">
        <v>43850.165567129632</v>
      </c>
      <c r="O46" s="157">
        <v>43879.44332175926</v>
      </c>
    </row>
    <row r="47" spans="2:15" x14ac:dyDescent="0.2">
      <c r="B47" s="322" t="s">
        <v>119</v>
      </c>
      <c r="C47" s="322" t="s">
        <v>276</v>
      </c>
      <c r="D47" s="322" t="s">
        <v>120</v>
      </c>
      <c r="E47" s="322" t="s">
        <v>276</v>
      </c>
      <c r="F47" s="154" t="s">
        <v>238</v>
      </c>
      <c r="G47" s="149" t="s">
        <v>281</v>
      </c>
      <c r="H47" s="153" t="s">
        <v>282</v>
      </c>
      <c r="I47" s="149" t="s">
        <v>345</v>
      </c>
      <c r="J47" s="163">
        <v>27.364999999999998</v>
      </c>
      <c r="K47" s="163">
        <v>4.9429999999999996</v>
      </c>
      <c r="L47" s="149" t="s">
        <v>346</v>
      </c>
      <c r="M47" s="150" t="s">
        <v>347</v>
      </c>
      <c r="N47" s="157">
        <v>43850.408321759256</v>
      </c>
      <c r="O47" s="157">
        <v>43873.847407407404</v>
      </c>
    </row>
    <row r="48" spans="2:15" x14ac:dyDescent="0.2">
      <c r="B48" s="322" t="s">
        <v>119</v>
      </c>
      <c r="C48" s="322" t="s">
        <v>276</v>
      </c>
      <c r="D48" s="322" t="s">
        <v>120</v>
      </c>
      <c r="E48" s="322" t="s">
        <v>276</v>
      </c>
      <c r="F48" s="154" t="s">
        <v>238</v>
      </c>
      <c r="G48" s="149" t="s">
        <v>281</v>
      </c>
      <c r="H48" s="153" t="s">
        <v>282</v>
      </c>
      <c r="I48" s="149" t="s">
        <v>345</v>
      </c>
      <c r="J48" s="163">
        <v>27.364999999999998</v>
      </c>
      <c r="K48" s="163">
        <v>16.59</v>
      </c>
      <c r="L48" s="149" t="s">
        <v>325</v>
      </c>
      <c r="M48" s="150" t="s">
        <v>326</v>
      </c>
      <c r="N48" s="157">
        <v>43850.408321759256</v>
      </c>
      <c r="O48" s="157">
        <v>43881.958090277774</v>
      </c>
    </row>
    <row r="49" spans="2:15" x14ac:dyDescent="0.2">
      <c r="B49" s="322" t="s">
        <v>119</v>
      </c>
      <c r="C49" s="322" t="s">
        <v>276</v>
      </c>
      <c r="D49" s="322" t="s">
        <v>120</v>
      </c>
      <c r="E49" s="322" t="s">
        <v>276</v>
      </c>
      <c r="F49" s="154" t="s">
        <v>329</v>
      </c>
      <c r="G49" s="149" t="s">
        <v>277</v>
      </c>
      <c r="H49" s="153" t="s">
        <v>330</v>
      </c>
      <c r="I49" s="149" t="s">
        <v>348</v>
      </c>
      <c r="J49" s="163">
        <v>37.686</v>
      </c>
      <c r="K49" s="163">
        <v>13.863</v>
      </c>
      <c r="L49" s="149" t="s">
        <v>223</v>
      </c>
      <c r="M49" s="150" t="s">
        <v>349</v>
      </c>
      <c r="N49" s="157">
        <v>43850.663275462961</v>
      </c>
      <c r="O49" s="157">
        <v>43885.318171296298</v>
      </c>
    </row>
    <row r="50" spans="2:15" x14ac:dyDescent="0.2">
      <c r="B50" s="322" t="s">
        <v>119</v>
      </c>
      <c r="C50" s="322" t="s">
        <v>276</v>
      </c>
      <c r="D50" s="322" t="s">
        <v>120</v>
      </c>
      <c r="E50" s="322" t="s">
        <v>276</v>
      </c>
      <c r="F50" s="154" t="s">
        <v>329</v>
      </c>
      <c r="G50" s="149" t="s">
        <v>277</v>
      </c>
      <c r="H50" s="153" t="s">
        <v>330</v>
      </c>
      <c r="I50" s="149" t="s">
        <v>348</v>
      </c>
      <c r="J50" s="163">
        <v>37.686</v>
      </c>
      <c r="K50" s="163">
        <v>23.068999999999999</v>
      </c>
      <c r="L50" s="149" t="s">
        <v>223</v>
      </c>
      <c r="M50" s="150" t="s">
        <v>350</v>
      </c>
      <c r="N50" s="157">
        <v>43850.663275462961</v>
      </c>
      <c r="O50" s="157">
        <v>43890.943796296298</v>
      </c>
    </row>
    <row r="51" spans="2:15" x14ac:dyDescent="0.2">
      <c r="B51" s="322" t="s">
        <v>119</v>
      </c>
      <c r="C51" s="322" t="s">
        <v>276</v>
      </c>
      <c r="D51" s="322" t="s">
        <v>121</v>
      </c>
      <c r="E51" s="322" t="s">
        <v>276</v>
      </c>
      <c r="F51" s="154" t="s">
        <v>114</v>
      </c>
      <c r="G51" s="149" t="s">
        <v>286</v>
      </c>
      <c r="H51" s="153" t="s">
        <v>115</v>
      </c>
      <c r="I51" s="149" t="s">
        <v>351</v>
      </c>
      <c r="J51" s="163">
        <v>61.423999999999999</v>
      </c>
      <c r="K51" s="163">
        <v>52.192999999999998</v>
      </c>
      <c r="L51" s="149" t="s">
        <v>116</v>
      </c>
      <c r="M51" s="150" t="s">
        <v>352</v>
      </c>
      <c r="N51" s="157">
        <v>43851.332719907405</v>
      </c>
      <c r="O51" s="157">
        <v>43891.790196759262</v>
      </c>
    </row>
    <row r="52" spans="2:15" x14ac:dyDescent="0.2">
      <c r="B52" s="322" t="s">
        <v>119</v>
      </c>
      <c r="C52" s="322" t="s">
        <v>276</v>
      </c>
      <c r="D52" s="322" t="s">
        <v>119</v>
      </c>
      <c r="E52" s="322" t="s">
        <v>276</v>
      </c>
      <c r="F52" s="154" t="s">
        <v>114</v>
      </c>
      <c r="G52" s="149" t="s">
        <v>353</v>
      </c>
      <c r="H52" s="153" t="s">
        <v>354</v>
      </c>
      <c r="I52" s="149" t="s">
        <v>355</v>
      </c>
      <c r="J52" s="163">
        <v>16.271999999999998</v>
      </c>
      <c r="K52" s="163">
        <v>4.0819999999999999</v>
      </c>
      <c r="L52" s="149" t="s">
        <v>230</v>
      </c>
      <c r="M52" s="150" t="s">
        <v>356</v>
      </c>
      <c r="N52" s="157">
        <v>43852.039270833331</v>
      </c>
      <c r="O52" s="157">
        <v>43860.415972222225</v>
      </c>
    </row>
    <row r="53" spans="2:15" x14ac:dyDescent="0.2">
      <c r="B53" s="322" t="s">
        <v>119</v>
      </c>
      <c r="C53" s="322" t="s">
        <v>276</v>
      </c>
      <c r="D53" s="322" t="s">
        <v>120</v>
      </c>
      <c r="E53" s="322" t="s">
        <v>276</v>
      </c>
      <c r="F53" s="154" t="s">
        <v>114</v>
      </c>
      <c r="G53" s="149" t="s">
        <v>353</v>
      </c>
      <c r="H53" s="153" t="s">
        <v>354</v>
      </c>
      <c r="I53" s="149" t="s">
        <v>355</v>
      </c>
      <c r="J53" s="163">
        <v>16.271999999999998</v>
      </c>
      <c r="K53" s="163">
        <v>10.353</v>
      </c>
      <c r="L53" s="149" t="s">
        <v>357</v>
      </c>
      <c r="M53" s="150" t="s">
        <v>358</v>
      </c>
      <c r="N53" s="157">
        <v>43852.039270833331</v>
      </c>
      <c r="O53" s="157">
        <v>43867.788240740738</v>
      </c>
    </row>
    <row r="54" spans="2:15" x14ac:dyDescent="0.2">
      <c r="B54" s="322" t="s">
        <v>119</v>
      </c>
      <c r="C54" s="322" t="s">
        <v>276</v>
      </c>
      <c r="D54" s="322" t="s">
        <v>120</v>
      </c>
      <c r="E54" s="322" t="s">
        <v>276</v>
      </c>
      <c r="F54" s="154" t="s">
        <v>239</v>
      </c>
      <c r="G54" s="149" t="s">
        <v>359</v>
      </c>
      <c r="H54" s="153" t="s">
        <v>278</v>
      </c>
      <c r="I54" s="149" t="s">
        <v>360</v>
      </c>
      <c r="J54" s="163">
        <v>76.938999999999993</v>
      </c>
      <c r="K54" s="163">
        <v>67.33</v>
      </c>
      <c r="L54" s="149" t="s">
        <v>329</v>
      </c>
      <c r="M54" s="150" t="s">
        <v>361</v>
      </c>
      <c r="N54" s="157">
        <v>43852.372256944444</v>
      </c>
      <c r="O54" s="157">
        <v>43889.572314814817</v>
      </c>
    </row>
    <row r="55" spans="2:15" x14ac:dyDescent="0.2">
      <c r="B55" s="322" t="s">
        <v>119</v>
      </c>
      <c r="C55" s="322" t="s">
        <v>276</v>
      </c>
      <c r="D55" s="322" t="s">
        <v>120</v>
      </c>
      <c r="E55" s="322" t="s">
        <v>276</v>
      </c>
      <c r="F55" s="154" t="s">
        <v>114</v>
      </c>
      <c r="G55" s="149" t="s">
        <v>286</v>
      </c>
      <c r="H55" s="153" t="s">
        <v>115</v>
      </c>
      <c r="I55" s="149" t="s">
        <v>362</v>
      </c>
      <c r="J55" s="163">
        <v>33.411999999999999</v>
      </c>
      <c r="K55" s="163">
        <v>11.297000000000001</v>
      </c>
      <c r="L55" s="149" t="s">
        <v>223</v>
      </c>
      <c r="M55" s="150" t="s">
        <v>363</v>
      </c>
      <c r="N55" s="157">
        <v>43852.998101851852</v>
      </c>
      <c r="O55" s="157">
        <v>43890.199988425928</v>
      </c>
    </row>
    <row r="56" spans="2:15" x14ac:dyDescent="0.2">
      <c r="B56" s="322" t="s">
        <v>119</v>
      </c>
      <c r="C56" s="322" t="s">
        <v>276</v>
      </c>
      <c r="D56" s="322" t="s">
        <v>121</v>
      </c>
      <c r="E56" s="322" t="s">
        <v>276</v>
      </c>
      <c r="F56" s="154" t="s">
        <v>114</v>
      </c>
      <c r="G56" s="149" t="s">
        <v>286</v>
      </c>
      <c r="H56" s="153" t="s">
        <v>115</v>
      </c>
      <c r="I56" s="149" t="s">
        <v>362</v>
      </c>
      <c r="J56" s="163">
        <v>33.411999999999999</v>
      </c>
      <c r="K56" s="163">
        <v>19.07</v>
      </c>
      <c r="L56" s="149" t="s">
        <v>223</v>
      </c>
      <c r="M56" s="150" t="s">
        <v>364</v>
      </c>
      <c r="N56" s="157">
        <v>43852.998101851852</v>
      </c>
      <c r="O56" s="157">
        <v>43903.079652777778</v>
      </c>
    </row>
    <row r="57" spans="2:15" x14ac:dyDescent="0.2">
      <c r="B57" s="322" t="s">
        <v>119</v>
      </c>
      <c r="C57" s="322" t="s">
        <v>276</v>
      </c>
      <c r="D57" s="322" t="s">
        <v>120</v>
      </c>
      <c r="E57" s="322" t="s">
        <v>276</v>
      </c>
      <c r="F57" s="154" t="s">
        <v>239</v>
      </c>
      <c r="G57" s="149" t="s">
        <v>289</v>
      </c>
      <c r="H57" s="153" t="s">
        <v>290</v>
      </c>
      <c r="I57" s="149" t="s">
        <v>365</v>
      </c>
      <c r="J57" s="163">
        <v>38.981000000000002</v>
      </c>
      <c r="K57" s="163">
        <v>32.491999999999997</v>
      </c>
      <c r="L57" s="149" t="s">
        <v>192</v>
      </c>
      <c r="M57" s="150" t="s">
        <v>366</v>
      </c>
      <c r="N57" s="157">
        <v>43853.576608796298</v>
      </c>
      <c r="O57" s="157">
        <v>43873.69767361111</v>
      </c>
    </row>
    <row r="58" spans="2:15" x14ac:dyDescent="0.2">
      <c r="B58" s="322" t="s">
        <v>119</v>
      </c>
      <c r="C58" s="322" t="s">
        <v>276</v>
      </c>
      <c r="D58" s="322" t="s">
        <v>120</v>
      </c>
      <c r="E58" s="322" t="s">
        <v>276</v>
      </c>
      <c r="F58" s="154" t="s">
        <v>238</v>
      </c>
      <c r="G58" s="149" t="s">
        <v>281</v>
      </c>
      <c r="H58" s="153" t="s">
        <v>282</v>
      </c>
      <c r="I58" s="149" t="s">
        <v>367</v>
      </c>
      <c r="J58" s="163">
        <v>37.459000000000003</v>
      </c>
      <c r="K58" s="163">
        <v>15.052</v>
      </c>
      <c r="L58" s="149" t="s">
        <v>208</v>
      </c>
      <c r="M58" s="150" t="s">
        <v>368</v>
      </c>
      <c r="N58" s="157">
        <v>43854.406006944446</v>
      </c>
      <c r="O58" s="157">
        <v>43887.332939814813</v>
      </c>
    </row>
    <row r="59" spans="2:15" x14ac:dyDescent="0.2">
      <c r="B59" s="322" t="s">
        <v>119</v>
      </c>
      <c r="C59" s="322" t="s">
        <v>276</v>
      </c>
      <c r="D59" s="322" t="s">
        <v>121</v>
      </c>
      <c r="E59" s="322" t="s">
        <v>276</v>
      </c>
      <c r="F59" s="154" t="s">
        <v>238</v>
      </c>
      <c r="G59" s="149" t="s">
        <v>281</v>
      </c>
      <c r="H59" s="153" t="s">
        <v>282</v>
      </c>
      <c r="I59" s="149" t="s">
        <v>367</v>
      </c>
      <c r="J59" s="163">
        <v>37.459000000000003</v>
      </c>
      <c r="K59" s="163">
        <v>20.256</v>
      </c>
      <c r="L59" s="149" t="s">
        <v>208</v>
      </c>
      <c r="M59" s="150" t="s">
        <v>368</v>
      </c>
      <c r="N59" s="157">
        <v>43854.406006944446</v>
      </c>
      <c r="O59" s="157">
        <v>43895.708124999997</v>
      </c>
    </row>
    <row r="60" spans="2:15" x14ac:dyDescent="0.2">
      <c r="B60" s="322" t="s">
        <v>119</v>
      </c>
      <c r="C60" s="322" t="s">
        <v>276</v>
      </c>
      <c r="D60" s="322" t="s">
        <v>121</v>
      </c>
      <c r="E60" s="322" t="s">
        <v>276</v>
      </c>
      <c r="F60" s="154" t="s">
        <v>244</v>
      </c>
      <c r="G60" s="149" t="s">
        <v>369</v>
      </c>
      <c r="H60" s="153" t="s">
        <v>370</v>
      </c>
      <c r="I60" s="149" t="s">
        <v>371</v>
      </c>
      <c r="J60" s="163">
        <v>45.607999999999997</v>
      </c>
      <c r="K60" s="163">
        <v>44.695999999999998</v>
      </c>
      <c r="L60" s="149" t="s">
        <v>372</v>
      </c>
      <c r="M60" s="150" t="s">
        <v>373</v>
      </c>
      <c r="N60" s="157">
        <v>43854.472372685188</v>
      </c>
      <c r="O60" s="157">
        <v>43899.368981481479</v>
      </c>
    </row>
    <row r="61" spans="2:15" x14ac:dyDescent="0.2">
      <c r="B61" s="322" t="s">
        <v>119</v>
      </c>
      <c r="C61" s="322" t="s">
        <v>276</v>
      </c>
      <c r="D61" s="322" t="s">
        <v>120</v>
      </c>
      <c r="E61" s="322" t="s">
        <v>276</v>
      </c>
      <c r="F61" s="154" t="s">
        <v>243</v>
      </c>
      <c r="G61" s="149" t="s">
        <v>277</v>
      </c>
      <c r="H61" s="153" t="s">
        <v>374</v>
      </c>
      <c r="I61" s="149" t="s">
        <v>375</v>
      </c>
      <c r="J61" s="163">
        <v>37.009</v>
      </c>
      <c r="K61" s="163">
        <v>7.8780000000000001</v>
      </c>
      <c r="L61" s="149" t="s">
        <v>376</v>
      </c>
      <c r="M61" s="150" t="s">
        <v>377</v>
      </c>
      <c r="N61" s="157">
        <v>43854.619768518518</v>
      </c>
      <c r="O61" s="157">
        <v>43880.041435185187</v>
      </c>
    </row>
    <row r="62" spans="2:15" x14ac:dyDescent="0.2">
      <c r="B62" s="322" t="s">
        <v>119</v>
      </c>
      <c r="C62" s="322" t="s">
        <v>276</v>
      </c>
      <c r="D62" s="322" t="s">
        <v>120</v>
      </c>
      <c r="E62" s="322" t="s">
        <v>276</v>
      </c>
      <c r="F62" s="154" t="s">
        <v>243</v>
      </c>
      <c r="G62" s="149" t="s">
        <v>277</v>
      </c>
      <c r="H62" s="153" t="s">
        <v>374</v>
      </c>
      <c r="I62" s="149" t="s">
        <v>375</v>
      </c>
      <c r="J62" s="163">
        <v>37.009</v>
      </c>
      <c r="K62" s="163">
        <v>24.835999999999999</v>
      </c>
      <c r="L62" s="149" t="s">
        <v>376</v>
      </c>
      <c r="M62" s="150" t="s">
        <v>378</v>
      </c>
      <c r="N62" s="157">
        <v>43854.619768518518</v>
      </c>
      <c r="O62" s="157">
        <v>43882.665081018517</v>
      </c>
    </row>
    <row r="63" spans="2:15" x14ac:dyDescent="0.2">
      <c r="B63" s="322" t="s">
        <v>119</v>
      </c>
      <c r="C63" s="322" t="s">
        <v>276</v>
      </c>
      <c r="D63" s="322" t="s">
        <v>120</v>
      </c>
      <c r="E63" s="322" t="s">
        <v>276</v>
      </c>
      <c r="F63" s="154" t="s">
        <v>238</v>
      </c>
      <c r="G63" s="149" t="s">
        <v>281</v>
      </c>
      <c r="H63" s="153" t="s">
        <v>282</v>
      </c>
      <c r="I63" s="149" t="s">
        <v>379</v>
      </c>
      <c r="J63" s="163">
        <v>31.812000000000001</v>
      </c>
      <c r="K63" s="163">
        <v>31.175999999999998</v>
      </c>
      <c r="L63" s="149" t="s">
        <v>203</v>
      </c>
      <c r="M63" s="150" t="s">
        <v>380</v>
      </c>
      <c r="N63" s="157">
        <v>43855.282233796293</v>
      </c>
      <c r="O63" s="157">
        <v>43864.692766203705</v>
      </c>
    </row>
    <row r="64" spans="2:15" x14ac:dyDescent="0.2">
      <c r="B64" s="322" t="s">
        <v>119</v>
      </c>
      <c r="C64" s="322" t="s">
        <v>276</v>
      </c>
      <c r="D64" s="322" t="s">
        <v>120</v>
      </c>
      <c r="E64" s="322" t="s">
        <v>276</v>
      </c>
      <c r="F64" s="154" t="s">
        <v>329</v>
      </c>
      <c r="G64" s="149" t="s">
        <v>277</v>
      </c>
      <c r="H64" s="153" t="s">
        <v>330</v>
      </c>
      <c r="I64" s="149" t="s">
        <v>381</v>
      </c>
      <c r="J64" s="163">
        <v>35.466000000000001</v>
      </c>
      <c r="K64" s="163">
        <v>34.756999999999998</v>
      </c>
      <c r="L64" s="149" t="s">
        <v>219</v>
      </c>
      <c r="M64" s="150" t="s">
        <v>382</v>
      </c>
      <c r="N64" s="157">
        <v>43856.912766203706</v>
      </c>
      <c r="O64" s="157">
        <v>43885.281724537039</v>
      </c>
    </row>
    <row r="65" spans="2:15" x14ac:dyDescent="0.2">
      <c r="B65" s="322" t="s">
        <v>119</v>
      </c>
      <c r="C65" s="322" t="s">
        <v>276</v>
      </c>
      <c r="D65" s="322" t="s">
        <v>121</v>
      </c>
      <c r="E65" s="322" t="s">
        <v>276</v>
      </c>
      <c r="F65" s="154" t="s">
        <v>239</v>
      </c>
      <c r="G65" s="149" t="s">
        <v>359</v>
      </c>
      <c r="H65" s="153" t="s">
        <v>278</v>
      </c>
      <c r="I65" s="149" t="s">
        <v>383</v>
      </c>
      <c r="J65" s="163">
        <v>29.8</v>
      </c>
      <c r="K65" s="163">
        <v>29.204000000000001</v>
      </c>
      <c r="L65" s="149" t="s">
        <v>116</v>
      </c>
      <c r="M65" s="150" t="s">
        <v>339</v>
      </c>
      <c r="N65" s="157">
        <v>43857.408425925925</v>
      </c>
      <c r="O65" s="157">
        <v>43893.164560185185</v>
      </c>
    </row>
    <row r="66" spans="2:15" x14ac:dyDescent="0.2">
      <c r="B66" s="322" t="s">
        <v>119</v>
      </c>
      <c r="C66" s="322" t="s">
        <v>276</v>
      </c>
      <c r="D66" s="322" t="s">
        <v>120</v>
      </c>
      <c r="E66" s="322" t="s">
        <v>276</v>
      </c>
      <c r="F66" s="154" t="s">
        <v>239</v>
      </c>
      <c r="G66" s="149" t="s">
        <v>359</v>
      </c>
      <c r="H66" s="153" t="s">
        <v>278</v>
      </c>
      <c r="I66" s="149" t="s">
        <v>384</v>
      </c>
      <c r="J66" s="163">
        <v>39.231000000000002</v>
      </c>
      <c r="K66" s="163">
        <v>5.7539999999999996</v>
      </c>
      <c r="L66" s="149" t="s">
        <v>232</v>
      </c>
      <c r="M66" s="150" t="s">
        <v>385</v>
      </c>
      <c r="N66" s="157">
        <v>43857.413310185184</v>
      </c>
      <c r="O66" s="157">
        <v>43887.540902777779</v>
      </c>
    </row>
    <row r="67" spans="2:15" x14ac:dyDescent="0.2">
      <c r="B67" s="322" t="s">
        <v>119</v>
      </c>
      <c r="C67" s="322" t="s">
        <v>276</v>
      </c>
      <c r="D67" s="322" t="s">
        <v>121</v>
      </c>
      <c r="E67" s="322" t="s">
        <v>276</v>
      </c>
      <c r="F67" s="154" t="s">
        <v>239</v>
      </c>
      <c r="G67" s="149" t="s">
        <v>359</v>
      </c>
      <c r="H67" s="153" t="s">
        <v>278</v>
      </c>
      <c r="I67" s="149" t="s">
        <v>384</v>
      </c>
      <c r="J67" s="163">
        <v>39.231000000000002</v>
      </c>
      <c r="K67" s="163">
        <v>27.280999999999999</v>
      </c>
      <c r="L67" s="149" t="s">
        <v>232</v>
      </c>
      <c r="M67" s="150" t="s">
        <v>386</v>
      </c>
      <c r="N67" s="157">
        <v>43857.413310185184</v>
      </c>
      <c r="O67" s="157">
        <v>43897.416134259256</v>
      </c>
    </row>
    <row r="68" spans="2:15" x14ac:dyDescent="0.2">
      <c r="B68" s="322" t="s">
        <v>119</v>
      </c>
      <c r="C68" s="322" t="s">
        <v>276</v>
      </c>
      <c r="D68" s="322" t="s">
        <v>121</v>
      </c>
      <c r="E68" s="322" t="s">
        <v>276</v>
      </c>
      <c r="F68" s="154" t="s">
        <v>238</v>
      </c>
      <c r="G68" s="149" t="s">
        <v>281</v>
      </c>
      <c r="H68" s="153" t="s">
        <v>282</v>
      </c>
      <c r="I68" s="149" t="s">
        <v>387</v>
      </c>
      <c r="J68" s="163">
        <v>80.281999999999996</v>
      </c>
      <c r="K68" s="163">
        <v>28.158999999999999</v>
      </c>
      <c r="L68" s="149" t="s">
        <v>211</v>
      </c>
      <c r="M68" s="150" t="s">
        <v>388</v>
      </c>
      <c r="N68" s="157">
        <v>43858.116111111114</v>
      </c>
      <c r="O68" s="157">
        <v>43914.457951388889</v>
      </c>
    </row>
    <row r="69" spans="2:15" x14ac:dyDescent="0.2">
      <c r="B69" s="322" t="s">
        <v>119</v>
      </c>
      <c r="C69" s="322" t="s">
        <v>276</v>
      </c>
      <c r="D69" s="322" t="s">
        <v>122</v>
      </c>
      <c r="E69" s="322" t="s">
        <v>276</v>
      </c>
      <c r="F69" s="154" t="s">
        <v>238</v>
      </c>
      <c r="G69" s="149" t="s">
        <v>281</v>
      </c>
      <c r="H69" s="153" t="s">
        <v>282</v>
      </c>
      <c r="I69" s="149" t="s">
        <v>387</v>
      </c>
      <c r="J69" s="163">
        <v>80.281999999999996</v>
      </c>
      <c r="K69" s="163">
        <v>48.247</v>
      </c>
      <c r="L69" s="149" t="s">
        <v>211</v>
      </c>
      <c r="M69" s="150" t="s">
        <v>314</v>
      </c>
      <c r="N69" s="157">
        <v>43858.116111111114</v>
      </c>
      <c r="O69" s="157">
        <v>43924.458113425928</v>
      </c>
    </row>
    <row r="70" spans="2:15" x14ac:dyDescent="0.2">
      <c r="B70" s="322" t="s">
        <v>119</v>
      </c>
      <c r="C70" s="322" t="s">
        <v>276</v>
      </c>
      <c r="D70" s="322" t="s">
        <v>120</v>
      </c>
      <c r="E70" s="322" t="s">
        <v>276</v>
      </c>
      <c r="F70" s="154" t="s">
        <v>114</v>
      </c>
      <c r="G70" s="149" t="s">
        <v>277</v>
      </c>
      <c r="H70" s="153" t="s">
        <v>115</v>
      </c>
      <c r="I70" s="149" t="s">
        <v>389</v>
      </c>
      <c r="J70" s="163">
        <v>63.878</v>
      </c>
      <c r="K70" s="163">
        <v>25.757999999999999</v>
      </c>
      <c r="L70" s="149" t="s">
        <v>211</v>
      </c>
      <c r="M70" s="150" t="s">
        <v>390</v>
      </c>
      <c r="N70" s="157">
        <v>43859.122986111113</v>
      </c>
      <c r="O70" s="157">
        <v>43884.950335648151</v>
      </c>
    </row>
    <row r="71" spans="2:15" x14ac:dyDescent="0.2">
      <c r="B71" s="322" t="s">
        <v>119</v>
      </c>
      <c r="C71" s="322" t="s">
        <v>276</v>
      </c>
      <c r="D71" s="322" t="s">
        <v>121</v>
      </c>
      <c r="E71" s="322" t="s">
        <v>276</v>
      </c>
      <c r="F71" s="154" t="s">
        <v>114</v>
      </c>
      <c r="G71" s="149" t="s">
        <v>277</v>
      </c>
      <c r="H71" s="153" t="s">
        <v>115</v>
      </c>
      <c r="I71" s="149" t="s">
        <v>389</v>
      </c>
      <c r="J71" s="163">
        <v>63.878</v>
      </c>
      <c r="K71" s="163">
        <v>30.786000000000001</v>
      </c>
      <c r="L71" s="149" t="s">
        <v>211</v>
      </c>
      <c r="M71" s="150" t="s">
        <v>314</v>
      </c>
      <c r="N71" s="157">
        <v>43859.122986111113</v>
      </c>
      <c r="O71" s="157">
        <v>43893.241562499999</v>
      </c>
    </row>
    <row r="72" spans="2:15" x14ac:dyDescent="0.2">
      <c r="B72" s="322" t="s">
        <v>119</v>
      </c>
      <c r="C72" s="322" t="s">
        <v>276</v>
      </c>
      <c r="D72" s="322" t="s">
        <v>120</v>
      </c>
      <c r="E72" s="322" t="s">
        <v>276</v>
      </c>
      <c r="F72" s="154" t="s">
        <v>238</v>
      </c>
      <c r="G72" s="149" t="s">
        <v>281</v>
      </c>
      <c r="H72" s="153" t="s">
        <v>282</v>
      </c>
      <c r="I72" s="149" t="s">
        <v>391</v>
      </c>
      <c r="J72" s="163">
        <v>64.046999999999997</v>
      </c>
      <c r="K72" s="163">
        <v>56.707000000000001</v>
      </c>
      <c r="L72" s="149" t="s">
        <v>209</v>
      </c>
      <c r="M72" s="150" t="s">
        <v>392</v>
      </c>
      <c r="N72" s="157">
        <v>43859.497129629628</v>
      </c>
      <c r="O72" s="157">
        <v>43885.973726851851</v>
      </c>
    </row>
    <row r="73" spans="2:15" x14ac:dyDescent="0.2">
      <c r="B73" s="322" t="s">
        <v>119</v>
      </c>
      <c r="C73" s="322" t="s">
        <v>276</v>
      </c>
      <c r="D73" s="322" t="s">
        <v>121</v>
      </c>
      <c r="E73" s="322" t="s">
        <v>276</v>
      </c>
      <c r="F73" s="154" t="s">
        <v>239</v>
      </c>
      <c r="G73" s="149" t="s">
        <v>289</v>
      </c>
      <c r="H73" s="153" t="s">
        <v>290</v>
      </c>
      <c r="I73" s="149" t="s">
        <v>393</v>
      </c>
      <c r="J73" s="163">
        <v>28.456</v>
      </c>
      <c r="K73" s="163">
        <v>27.887</v>
      </c>
      <c r="L73" s="149" t="s">
        <v>116</v>
      </c>
      <c r="M73" s="150" t="s">
        <v>339</v>
      </c>
      <c r="N73" s="157">
        <v>43860.247233796297</v>
      </c>
      <c r="O73" s="157">
        <v>43895.536122685182</v>
      </c>
    </row>
    <row r="74" spans="2:15" x14ac:dyDescent="0.2">
      <c r="B74" s="322" t="s">
        <v>119</v>
      </c>
      <c r="C74" s="322" t="s">
        <v>276</v>
      </c>
      <c r="D74" s="322" t="s">
        <v>120</v>
      </c>
      <c r="E74" s="322" t="s">
        <v>276</v>
      </c>
      <c r="F74" s="154" t="s">
        <v>238</v>
      </c>
      <c r="G74" s="149" t="s">
        <v>281</v>
      </c>
      <c r="H74" s="153" t="s">
        <v>282</v>
      </c>
      <c r="I74" s="149" t="s">
        <v>394</v>
      </c>
      <c r="J74" s="163">
        <v>63.386000000000003</v>
      </c>
      <c r="K74" s="163">
        <v>33.183</v>
      </c>
      <c r="L74" s="149" t="s">
        <v>329</v>
      </c>
      <c r="M74" s="150" t="s">
        <v>395</v>
      </c>
      <c r="N74" s="157">
        <v>43860.825775462959</v>
      </c>
      <c r="O74" s="157">
        <v>43885.740324074075</v>
      </c>
    </row>
    <row r="75" spans="2:15" x14ac:dyDescent="0.2">
      <c r="B75" s="322" t="s">
        <v>119</v>
      </c>
      <c r="C75" s="322" t="s">
        <v>276</v>
      </c>
      <c r="D75" s="322" t="s">
        <v>121</v>
      </c>
      <c r="E75" s="322" t="s">
        <v>276</v>
      </c>
      <c r="F75" s="154" t="s">
        <v>238</v>
      </c>
      <c r="G75" s="149" t="s">
        <v>281</v>
      </c>
      <c r="H75" s="153" t="s">
        <v>282</v>
      </c>
      <c r="I75" s="149" t="s">
        <v>394</v>
      </c>
      <c r="J75" s="163">
        <v>63.386000000000003</v>
      </c>
      <c r="K75" s="163">
        <v>25.966999999999999</v>
      </c>
      <c r="L75" s="149" t="s">
        <v>329</v>
      </c>
      <c r="M75" s="150" t="s">
        <v>361</v>
      </c>
      <c r="N75" s="157">
        <v>43860.825775462959</v>
      </c>
      <c r="O75" s="157">
        <v>43894.999178240738</v>
      </c>
    </row>
    <row r="76" spans="2:15" x14ac:dyDescent="0.2">
      <c r="B76" s="322" t="s">
        <v>119</v>
      </c>
      <c r="C76" s="322" t="s">
        <v>276</v>
      </c>
      <c r="D76" s="322" t="s">
        <v>121</v>
      </c>
      <c r="E76" s="322" t="s">
        <v>276</v>
      </c>
      <c r="F76" s="154" t="s">
        <v>114</v>
      </c>
      <c r="G76" s="149" t="s">
        <v>286</v>
      </c>
      <c r="H76" s="153" t="s">
        <v>115</v>
      </c>
      <c r="I76" s="149" t="s">
        <v>396</v>
      </c>
      <c r="J76" s="163">
        <v>63.997</v>
      </c>
      <c r="K76" s="163">
        <v>62.716999999999999</v>
      </c>
      <c r="L76" s="149" t="s">
        <v>376</v>
      </c>
      <c r="M76" s="150" t="s">
        <v>397</v>
      </c>
      <c r="N76" s="157">
        <v>43861.079236111109</v>
      </c>
      <c r="O76" s="157">
        <v>43891.495775462965</v>
      </c>
    </row>
    <row r="77" spans="2:15" x14ac:dyDescent="0.2">
      <c r="B77" s="322" t="s">
        <v>120</v>
      </c>
      <c r="C77" s="322" t="s">
        <v>276</v>
      </c>
      <c r="D77" s="322" t="s">
        <v>120</v>
      </c>
      <c r="E77" s="322" t="s">
        <v>276</v>
      </c>
      <c r="F77" s="154" t="s">
        <v>237</v>
      </c>
      <c r="G77" s="149" t="s">
        <v>277</v>
      </c>
      <c r="H77" s="153" t="s">
        <v>398</v>
      </c>
      <c r="I77" s="149" t="s">
        <v>399</v>
      </c>
      <c r="J77" s="163">
        <v>39.106000000000002</v>
      </c>
      <c r="K77" s="163">
        <v>35.215000000000003</v>
      </c>
      <c r="L77" s="149" t="s">
        <v>116</v>
      </c>
      <c r="M77" s="150" t="s">
        <v>352</v>
      </c>
      <c r="N77" s="157">
        <v>43862.072754629633</v>
      </c>
      <c r="O77" s="157">
        <v>43886.706817129627</v>
      </c>
    </row>
    <row r="78" spans="2:15" x14ac:dyDescent="0.2">
      <c r="B78" s="322" t="s">
        <v>120</v>
      </c>
      <c r="C78" s="322" t="s">
        <v>276</v>
      </c>
      <c r="D78" s="322" t="s">
        <v>121</v>
      </c>
      <c r="E78" s="322" t="s">
        <v>276</v>
      </c>
      <c r="F78" s="154" t="s">
        <v>329</v>
      </c>
      <c r="G78" s="149" t="s">
        <v>277</v>
      </c>
      <c r="H78" s="153" t="s">
        <v>330</v>
      </c>
      <c r="I78" s="149" t="s">
        <v>400</v>
      </c>
      <c r="J78" s="163">
        <v>60.155000000000001</v>
      </c>
      <c r="K78" s="163">
        <v>43.726999999999997</v>
      </c>
      <c r="L78" s="149" t="s">
        <v>116</v>
      </c>
      <c r="M78" s="150" t="s">
        <v>352</v>
      </c>
      <c r="N78" s="157">
        <v>43862.407766203702</v>
      </c>
      <c r="O78" s="157">
        <v>43906.083032407405</v>
      </c>
    </row>
    <row r="79" spans="2:15" x14ac:dyDescent="0.2">
      <c r="B79" s="322" t="s">
        <v>120</v>
      </c>
      <c r="C79" s="322" t="s">
        <v>276</v>
      </c>
      <c r="D79" s="322" t="s">
        <v>120</v>
      </c>
      <c r="E79" s="322" t="s">
        <v>276</v>
      </c>
      <c r="F79" s="154" t="s">
        <v>244</v>
      </c>
      <c r="G79" s="149" t="s">
        <v>369</v>
      </c>
      <c r="H79" s="153" t="s">
        <v>370</v>
      </c>
      <c r="I79" s="149" t="s">
        <v>401</v>
      </c>
      <c r="J79" s="163">
        <v>36.817</v>
      </c>
      <c r="K79" s="163">
        <v>36.081000000000003</v>
      </c>
      <c r="L79" s="149" t="s">
        <v>202</v>
      </c>
      <c r="M79" s="150" t="s">
        <v>402</v>
      </c>
      <c r="N79" s="157">
        <v>43862.745416666665</v>
      </c>
      <c r="O79" s="157">
        <v>43863.947615740741</v>
      </c>
    </row>
    <row r="80" spans="2:15" x14ac:dyDescent="0.2">
      <c r="B80" s="322" t="s">
        <v>120</v>
      </c>
      <c r="C80" s="322" t="s">
        <v>276</v>
      </c>
      <c r="D80" s="322" t="s">
        <v>121</v>
      </c>
      <c r="E80" s="322" t="s">
        <v>276</v>
      </c>
      <c r="F80" s="154" t="s">
        <v>238</v>
      </c>
      <c r="G80" s="149" t="s">
        <v>281</v>
      </c>
      <c r="H80" s="153" t="s">
        <v>282</v>
      </c>
      <c r="I80" s="149" t="s">
        <v>403</v>
      </c>
      <c r="J80" s="163">
        <v>37.692999999999998</v>
      </c>
      <c r="K80" s="163">
        <v>36.939</v>
      </c>
      <c r="L80" s="149" t="s">
        <v>116</v>
      </c>
      <c r="M80" s="150" t="s">
        <v>117</v>
      </c>
      <c r="N80" s="157">
        <v>43862.79146990741</v>
      </c>
      <c r="O80" s="157">
        <v>43894.198298611111</v>
      </c>
    </row>
    <row r="81" spans="2:15" x14ac:dyDescent="0.2">
      <c r="B81" s="322" t="s">
        <v>120</v>
      </c>
      <c r="C81" s="322" t="s">
        <v>276</v>
      </c>
      <c r="D81" s="322" t="s">
        <v>121</v>
      </c>
      <c r="E81" s="322" t="s">
        <v>276</v>
      </c>
      <c r="F81" s="154" t="s">
        <v>114</v>
      </c>
      <c r="G81" s="149" t="s">
        <v>310</v>
      </c>
      <c r="H81" s="153" t="s">
        <v>115</v>
      </c>
      <c r="I81" s="149" t="s">
        <v>404</v>
      </c>
      <c r="J81" s="163">
        <v>61.125</v>
      </c>
      <c r="K81" s="163">
        <v>12.632</v>
      </c>
      <c r="L81" s="149" t="s">
        <v>116</v>
      </c>
      <c r="M81" s="150" t="s">
        <v>117</v>
      </c>
      <c r="N81" s="157">
        <v>43864.368194444447</v>
      </c>
      <c r="O81" s="157">
        <v>43902.956585648149</v>
      </c>
    </row>
    <row r="82" spans="2:15" x14ac:dyDescent="0.2">
      <c r="B82" s="322" t="s">
        <v>120</v>
      </c>
      <c r="C82" s="322" t="s">
        <v>276</v>
      </c>
      <c r="D82" s="322" t="s">
        <v>121</v>
      </c>
      <c r="E82" s="322" t="s">
        <v>276</v>
      </c>
      <c r="F82" s="154" t="s">
        <v>114</v>
      </c>
      <c r="G82" s="149" t="s">
        <v>310</v>
      </c>
      <c r="H82" s="153" t="s">
        <v>115</v>
      </c>
      <c r="I82" s="149" t="s">
        <v>404</v>
      </c>
      <c r="J82" s="163">
        <v>61.125</v>
      </c>
      <c r="K82" s="163">
        <v>9.1229999999999993</v>
      </c>
      <c r="L82" s="149" t="s">
        <v>116</v>
      </c>
      <c r="M82" s="150" t="s">
        <v>352</v>
      </c>
      <c r="N82" s="157">
        <v>43864.368194444447</v>
      </c>
      <c r="O82" s="157">
        <v>43905.827997685185</v>
      </c>
    </row>
    <row r="83" spans="2:15" x14ac:dyDescent="0.2">
      <c r="B83" s="322" t="s">
        <v>120</v>
      </c>
      <c r="C83" s="322" t="s">
        <v>276</v>
      </c>
      <c r="D83" s="322" t="s">
        <v>121</v>
      </c>
      <c r="E83" s="322" t="s">
        <v>276</v>
      </c>
      <c r="F83" s="154" t="s">
        <v>114</v>
      </c>
      <c r="G83" s="149" t="s">
        <v>310</v>
      </c>
      <c r="H83" s="153" t="s">
        <v>115</v>
      </c>
      <c r="I83" s="149" t="s">
        <v>404</v>
      </c>
      <c r="J83" s="163">
        <v>61.125</v>
      </c>
      <c r="K83" s="163">
        <v>32.351999999999997</v>
      </c>
      <c r="L83" s="149" t="s">
        <v>116</v>
      </c>
      <c r="M83" s="150" t="s">
        <v>405</v>
      </c>
      <c r="N83" s="157">
        <v>43864.368194444447</v>
      </c>
      <c r="O83" s="157">
        <v>43911.49628472222</v>
      </c>
    </row>
    <row r="84" spans="2:15" x14ac:dyDescent="0.2">
      <c r="B84" s="322" t="s">
        <v>120</v>
      </c>
      <c r="C84" s="322" t="s">
        <v>276</v>
      </c>
      <c r="D84" s="322" t="s">
        <v>121</v>
      </c>
      <c r="E84" s="322" t="s">
        <v>276</v>
      </c>
      <c r="F84" s="154" t="s">
        <v>238</v>
      </c>
      <c r="G84" s="149" t="s">
        <v>281</v>
      </c>
      <c r="H84" s="153" t="s">
        <v>282</v>
      </c>
      <c r="I84" s="149" t="s">
        <v>406</v>
      </c>
      <c r="J84" s="163">
        <v>38.146999999999998</v>
      </c>
      <c r="K84" s="163">
        <v>12.413</v>
      </c>
      <c r="L84" s="149" t="s">
        <v>217</v>
      </c>
      <c r="M84" s="150" t="s">
        <v>309</v>
      </c>
      <c r="N84" s="157">
        <v>43864.787581018521</v>
      </c>
      <c r="O84" s="157">
        <v>43899.583171296297</v>
      </c>
    </row>
    <row r="85" spans="2:15" x14ac:dyDescent="0.2">
      <c r="B85" s="322" t="s">
        <v>120</v>
      </c>
      <c r="C85" s="322" t="s">
        <v>276</v>
      </c>
      <c r="D85" s="322" t="s">
        <v>121</v>
      </c>
      <c r="E85" s="322" t="s">
        <v>276</v>
      </c>
      <c r="F85" s="154" t="s">
        <v>238</v>
      </c>
      <c r="G85" s="149" t="s">
        <v>281</v>
      </c>
      <c r="H85" s="153" t="s">
        <v>282</v>
      </c>
      <c r="I85" s="149" t="s">
        <v>406</v>
      </c>
      <c r="J85" s="163">
        <v>38.146999999999998</v>
      </c>
      <c r="K85" s="163">
        <v>23.306000000000001</v>
      </c>
      <c r="L85" s="149" t="s">
        <v>216</v>
      </c>
      <c r="M85" s="150" t="s">
        <v>288</v>
      </c>
      <c r="N85" s="157">
        <v>43864.787581018521</v>
      </c>
      <c r="O85" s="157">
        <v>43914.374606481484</v>
      </c>
    </row>
    <row r="86" spans="2:15" x14ac:dyDescent="0.2">
      <c r="B86" s="322" t="s">
        <v>120</v>
      </c>
      <c r="C86" s="322" t="s">
        <v>276</v>
      </c>
      <c r="D86" s="322" t="s">
        <v>121</v>
      </c>
      <c r="E86" s="322" t="s">
        <v>276</v>
      </c>
      <c r="F86" s="154" t="s">
        <v>238</v>
      </c>
      <c r="G86" s="149" t="s">
        <v>281</v>
      </c>
      <c r="H86" s="153" t="s">
        <v>282</v>
      </c>
      <c r="I86" s="149" t="s">
        <v>407</v>
      </c>
      <c r="J86" s="163">
        <v>34.96</v>
      </c>
      <c r="K86" s="163">
        <v>6.47</v>
      </c>
      <c r="L86" s="149" t="s">
        <v>408</v>
      </c>
      <c r="M86" s="150" t="s">
        <v>409</v>
      </c>
      <c r="N86" s="157">
        <v>43865.456504629627</v>
      </c>
      <c r="O86" s="157">
        <v>43894.707789351851</v>
      </c>
    </row>
    <row r="87" spans="2:15" x14ac:dyDescent="0.2">
      <c r="B87" s="322" t="s">
        <v>120</v>
      </c>
      <c r="C87" s="322" t="s">
        <v>276</v>
      </c>
      <c r="D87" s="322" t="s">
        <v>121</v>
      </c>
      <c r="E87" s="322" t="s">
        <v>276</v>
      </c>
      <c r="F87" s="154" t="s">
        <v>238</v>
      </c>
      <c r="G87" s="149" t="s">
        <v>281</v>
      </c>
      <c r="H87" s="153" t="s">
        <v>282</v>
      </c>
      <c r="I87" s="149" t="s">
        <v>407</v>
      </c>
      <c r="J87" s="163">
        <v>34.96</v>
      </c>
      <c r="K87" s="163">
        <v>18.914000000000001</v>
      </c>
      <c r="L87" s="149" t="s">
        <v>325</v>
      </c>
      <c r="M87" s="150" t="s">
        <v>326</v>
      </c>
      <c r="N87" s="157">
        <v>43865.456504629627</v>
      </c>
      <c r="O87" s="157">
        <v>43901.915011574078</v>
      </c>
    </row>
    <row r="88" spans="2:15" x14ac:dyDescent="0.2">
      <c r="B88" s="322" t="s">
        <v>120</v>
      </c>
      <c r="C88" s="322" t="s">
        <v>276</v>
      </c>
      <c r="D88" s="322" t="s">
        <v>121</v>
      </c>
      <c r="E88" s="322" t="s">
        <v>276</v>
      </c>
      <c r="F88" s="154" t="s">
        <v>239</v>
      </c>
      <c r="G88" s="149" t="s">
        <v>289</v>
      </c>
      <c r="H88" s="153" t="s">
        <v>290</v>
      </c>
      <c r="I88" s="149" t="s">
        <v>410</v>
      </c>
      <c r="J88" s="163">
        <v>37.71</v>
      </c>
      <c r="K88" s="163">
        <v>5.8730000000000002</v>
      </c>
      <c r="L88" s="149" t="s">
        <v>116</v>
      </c>
      <c r="M88" s="150" t="s">
        <v>292</v>
      </c>
      <c r="N88" s="157">
        <v>43865.909351851849</v>
      </c>
      <c r="O88" s="157">
        <v>43891.914837962962</v>
      </c>
    </row>
    <row r="89" spans="2:15" x14ac:dyDescent="0.2">
      <c r="B89" s="322" t="s">
        <v>120</v>
      </c>
      <c r="C89" s="322" t="s">
        <v>276</v>
      </c>
      <c r="D89" s="322" t="s">
        <v>121</v>
      </c>
      <c r="E89" s="322" t="s">
        <v>276</v>
      </c>
      <c r="F89" s="154" t="s">
        <v>239</v>
      </c>
      <c r="G89" s="149" t="s">
        <v>289</v>
      </c>
      <c r="H89" s="153" t="s">
        <v>290</v>
      </c>
      <c r="I89" s="149" t="s">
        <v>410</v>
      </c>
      <c r="J89" s="163">
        <v>37.71</v>
      </c>
      <c r="K89" s="163">
        <v>31.082999999999998</v>
      </c>
      <c r="L89" s="149" t="s">
        <v>116</v>
      </c>
      <c r="M89" s="150" t="s">
        <v>293</v>
      </c>
      <c r="N89" s="157">
        <v>43865.909351851849</v>
      </c>
      <c r="O89" s="157">
        <v>43907.079085648147</v>
      </c>
    </row>
    <row r="90" spans="2:15" x14ac:dyDescent="0.2">
      <c r="B90" s="322" t="s">
        <v>120</v>
      </c>
      <c r="C90" s="322" t="s">
        <v>276</v>
      </c>
      <c r="D90" s="322" t="s">
        <v>121</v>
      </c>
      <c r="E90" s="322" t="s">
        <v>276</v>
      </c>
      <c r="F90" s="154" t="s">
        <v>114</v>
      </c>
      <c r="G90" s="149" t="s">
        <v>286</v>
      </c>
      <c r="H90" s="153" t="s">
        <v>115</v>
      </c>
      <c r="I90" s="149" t="s">
        <v>411</v>
      </c>
      <c r="J90" s="163">
        <v>55.725000000000001</v>
      </c>
      <c r="K90" s="163">
        <v>9.1579999999999995</v>
      </c>
      <c r="L90" s="149" t="s">
        <v>217</v>
      </c>
      <c r="M90" s="150" t="s">
        <v>309</v>
      </c>
      <c r="N90" s="157">
        <v>43868.787789351853</v>
      </c>
      <c r="O90" s="157">
        <v>43895.583067129628</v>
      </c>
    </row>
    <row r="91" spans="2:15" x14ac:dyDescent="0.2">
      <c r="B91" s="322" t="s">
        <v>120</v>
      </c>
      <c r="C91" s="322" t="s">
        <v>276</v>
      </c>
      <c r="D91" s="322" t="s">
        <v>121</v>
      </c>
      <c r="E91" s="322" t="s">
        <v>276</v>
      </c>
      <c r="F91" s="154" t="s">
        <v>114</v>
      </c>
      <c r="G91" s="149" t="s">
        <v>286</v>
      </c>
      <c r="H91" s="153" t="s">
        <v>115</v>
      </c>
      <c r="I91" s="149" t="s">
        <v>411</v>
      </c>
      <c r="J91" s="163">
        <v>55.725000000000001</v>
      </c>
      <c r="K91" s="163">
        <v>14.391</v>
      </c>
      <c r="L91" s="149" t="s">
        <v>217</v>
      </c>
      <c r="M91" s="150" t="s">
        <v>308</v>
      </c>
      <c r="N91" s="157">
        <v>43868.787789351853</v>
      </c>
      <c r="O91" s="157">
        <v>43901.624525462961</v>
      </c>
    </row>
    <row r="92" spans="2:15" x14ac:dyDescent="0.2">
      <c r="B92" s="322" t="s">
        <v>120</v>
      </c>
      <c r="C92" s="322" t="s">
        <v>276</v>
      </c>
      <c r="D92" s="322" t="s">
        <v>121</v>
      </c>
      <c r="E92" s="322" t="s">
        <v>276</v>
      </c>
      <c r="F92" s="154" t="s">
        <v>114</v>
      </c>
      <c r="G92" s="149" t="s">
        <v>286</v>
      </c>
      <c r="H92" s="153" t="s">
        <v>115</v>
      </c>
      <c r="I92" s="149" t="s">
        <v>411</v>
      </c>
      <c r="J92" s="163">
        <v>55.725000000000001</v>
      </c>
      <c r="K92" s="163">
        <v>30.77</v>
      </c>
      <c r="L92" s="149" t="s">
        <v>217</v>
      </c>
      <c r="M92" s="150" t="s">
        <v>308</v>
      </c>
      <c r="N92" s="157">
        <v>43868.787789351853</v>
      </c>
      <c r="O92" s="157">
        <v>43907.164479166669</v>
      </c>
    </row>
    <row r="93" spans="2:15" x14ac:dyDescent="0.2">
      <c r="B93" s="322" t="s">
        <v>120</v>
      </c>
      <c r="C93" s="322" t="s">
        <v>276</v>
      </c>
      <c r="D93" s="322" t="s">
        <v>121</v>
      </c>
      <c r="E93" s="322" t="s">
        <v>276</v>
      </c>
      <c r="F93" s="154" t="s">
        <v>329</v>
      </c>
      <c r="G93" s="149" t="s">
        <v>277</v>
      </c>
      <c r="H93" s="153" t="s">
        <v>330</v>
      </c>
      <c r="I93" s="149" t="s">
        <v>412</v>
      </c>
      <c r="J93" s="163">
        <v>36.844999999999999</v>
      </c>
      <c r="K93" s="163">
        <v>36.107999999999997</v>
      </c>
      <c r="L93" s="149" t="s">
        <v>333</v>
      </c>
      <c r="M93" s="150" t="s">
        <v>334</v>
      </c>
      <c r="N93" s="157">
        <v>43868.914872685185</v>
      </c>
      <c r="O93" s="157">
        <v>43896.789942129632</v>
      </c>
    </row>
    <row r="94" spans="2:15" x14ac:dyDescent="0.2">
      <c r="B94" s="322" t="s">
        <v>120</v>
      </c>
      <c r="C94" s="322" t="s">
        <v>276</v>
      </c>
      <c r="D94" s="322" t="s">
        <v>121</v>
      </c>
      <c r="E94" s="322" t="s">
        <v>276</v>
      </c>
      <c r="F94" s="154" t="s">
        <v>114</v>
      </c>
      <c r="G94" s="149" t="s">
        <v>286</v>
      </c>
      <c r="H94" s="153" t="s">
        <v>115</v>
      </c>
      <c r="I94" s="149" t="s">
        <v>413</v>
      </c>
      <c r="J94" s="163">
        <v>61.188000000000002</v>
      </c>
      <c r="K94" s="163">
        <v>18.734999999999999</v>
      </c>
      <c r="L94" s="149" t="s">
        <v>116</v>
      </c>
      <c r="M94" s="150" t="s">
        <v>117</v>
      </c>
      <c r="N94" s="157">
        <v>43870.824166666665</v>
      </c>
      <c r="O94" s="157">
        <v>43904.573819444442</v>
      </c>
    </row>
    <row r="95" spans="2:15" x14ac:dyDescent="0.2">
      <c r="B95" s="322" t="s">
        <v>120</v>
      </c>
      <c r="C95" s="322" t="s">
        <v>276</v>
      </c>
      <c r="D95" s="322" t="s">
        <v>121</v>
      </c>
      <c r="E95" s="322" t="s">
        <v>276</v>
      </c>
      <c r="F95" s="154" t="s">
        <v>114</v>
      </c>
      <c r="G95" s="149" t="s">
        <v>286</v>
      </c>
      <c r="H95" s="153" t="s">
        <v>115</v>
      </c>
      <c r="I95" s="149" t="s">
        <v>413</v>
      </c>
      <c r="J95" s="163">
        <v>61.188000000000002</v>
      </c>
      <c r="K95" s="163">
        <v>18.734999999999999</v>
      </c>
      <c r="L95" s="149" t="s">
        <v>116</v>
      </c>
      <c r="M95" s="150" t="s">
        <v>117</v>
      </c>
      <c r="N95" s="157">
        <v>43870.824166666665</v>
      </c>
      <c r="O95" s="157">
        <v>43904.573958333334</v>
      </c>
    </row>
    <row r="96" spans="2:15" x14ac:dyDescent="0.2">
      <c r="B96" s="322" t="s">
        <v>120</v>
      </c>
      <c r="C96" s="322" t="s">
        <v>276</v>
      </c>
      <c r="D96" s="322" t="s">
        <v>121</v>
      </c>
      <c r="E96" s="322" t="s">
        <v>276</v>
      </c>
      <c r="F96" s="154" t="s">
        <v>114</v>
      </c>
      <c r="G96" s="149" t="s">
        <v>286</v>
      </c>
      <c r="H96" s="153" t="s">
        <v>115</v>
      </c>
      <c r="I96" s="149" t="s">
        <v>413</v>
      </c>
      <c r="J96" s="163">
        <v>61.188000000000002</v>
      </c>
      <c r="K96" s="163">
        <v>18.734999999999999</v>
      </c>
      <c r="L96" s="149" t="s">
        <v>116</v>
      </c>
      <c r="M96" s="150" t="s">
        <v>117</v>
      </c>
      <c r="N96" s="157">
        <v>43870.824166666665</v>
      </c>
      <c r="O96" s="157">
        <v>43904.573969907404</v>
      </c>
    </row>
    <row r="97" spans="2:15" x14ac:dyDescent="0.2">
      <c r="B97" s="322" t="s">
        <v>120</v>
      </c>
      <c r="C97" s="322" t="s">
        <v>276</v>
      </c>
      <c r="D97" s="322" t="s">
        <v>122</v>
      </c>
      <c r="E97" s="322" t="s">
        <v>276</v>
      </c>
      <c r="F97" s="154" t="s">
        <v>114</v>
      </c>
      <c r="G97" s="149" t="s">
        <v>286</v>
      </c>
      <c r="H97" s="153" t="s">
        <v>115</v>
      </c>
      <c r="I97" s="149" t="s">
        <v>414</v>
      </c>
      <c r="J97" s="163">
        <v>39.988999999999997</v>
      </c>
      <c r="K97" s="163">
        <v>25.597999999999999</v>
      </c>
      <c r="L97" s="149" t="s">
        <v>187</v>
      </c>
      <c r="M97" s="150" t="s">
        <v>415</v>
      </c>
      <c r="N97" s="157">
        <v>43872.077951388892</v>
      </c>
      <c r="O97" s="157">
        <v>43922.40865740741</v>
      </c>
    </row>
    <row r="98" spans="2:15" x14ac:dyDescent="0.2">
      <c r="B98" s="322" t="s">
        <v>120</v>
      </c>
      <c r="C98" s="322" t="s">
        <v>276</v>
      </c>
      <c r="D98" s="322" t="s">
        <v>120</v>
      </c>
      <c r="E98" s="322" t="s">
        <v>276</v>
      </c>
      <c r="F98" s="154" t="s">
        <v>247</v>
      </c>
      <c r="G98" s="149" t="s">
        <v>340</v>
      </c>
      <c r="H98" s="153" t="s">
        <v>341</v>
      </c>
      <c r="I98" s="149" t="s">
        <v>416</v>
      </c>
      <c r="J98" s="163">
        <v>17.013000000000002</v>
      </c>
      <c r="K98" s="163">
        <v>14.813000000000001</v>
      </c>
      <c r="L98" s="149" t="s">
        <v>255</v>
      </c>
      <c r="M98" s="150" t="s">
        <v>417</v>
      </c>
      <c r="N98" s="157">
        <v>43872.1641087963</v>
      </c>
      <c r="O98" s="157">
        <v>43890.068842592591</v>
      </c>
    </row>
    <row r="99" spans="2:15" x14ac:dyDescent="0.2">
      <c r="B99" s="322" t="s">
        <v>120</v>
      </c>
      <c r="C99" s="322" t="s">
        <v>276</v>
      </c>
      <c r="D99" s="322" t="s">
        <v>121</v>
      </c>
      <c r="E99" s="322" t="s">
        <v>276</v>
      </c>
      <c r="F99" s="154" t="s">
        <v>114</v>
      </c>
      <c r="G99" s="149" t="s">
        <v>286</v>
      </c>
      <c r="H99" s="153" t="s">
        <v>115</v>
      </c>
      <c r="I99" s="149" t="s">
        <v>418</v>
      </c>
      <c r="J99" s="163">
        <v>76.863</v>
      </c>
      <c r="K99" s="163">
        <v>22.620999999999999</v>
      </c>
      <c r="L99" s="149" t="s">
        <v>211</v>
      </c>
      <c r="M99" s="150" t="s">
        <v>302</v>
      </c>
      <c r="N99" s="157">
        <v>43872.457731481481</v>
      </c>
      <c r="O99" s="157">
        <v>43897.078587962962</v>
      </c>
    </row>
    <row r="100" spans="2:15" x14ac:dyDescent="0.2">
      <c r="B100" s="322" t="s">
        <v>120</v>
      </c>
      <c r="C100" s="322" t="s">
        <v>276</v>
      </c>
      <c r="D100" s="322" t="s">
        <v>121</v>
      </c>
      <c r="E100" s="322" t="s">
        <v>276</v>
      </c>
      <c r="F100" s="154" t="s">
        <v>114</v>
      </c>
      <c r="G100" s="149" t="s">
        <v>286</v>
      </c>
      <c r="H100" s="153" t="s">
        <v>115</v>
      </c>
      <c r="I100" s="149" t="s">
        <v>418</v>
      </c>
      <c r="J100" s="163">
        <v>76.863</v>
      </c>
      <c r="K100" s="163">
        <v>49.395000000000003</v>
      </c>
      <c r="L100" s="149" t="s">
        <v>211</v>
      </c>
      <c r="M100" s="150" t="s">
        <v>303</v>
      </c>
      <c r="N100" s="157">
        <v>43872.457731481481</v>
      </c>
      <c r="O100" s="157">
        <v>43905.583009259259</v>
      </c>
    </row>
    <row r="101" spans="2:15" x14ac:dyDescent="0.2">
      <c r="B101" s="322" t="s">
        <v>120</v>
      </c>
      <c r="C101" s="322" t="s">
        <v>276</v>
      </c>
      <c r="D101" s="322" t="s">
        <v>121</v>
      </c>
      <c r="E101" s="322" t="s">
        <v>276</v>
      </c>
      <c r="F101" s="154" t="s">
        <v>114</v>
      </c>
      <c r="G101" s="149" t="s">
        <v>277</v>
      </c>
      <c r="H101" s="153" t="s">
        <v>115</v>
      </c>
      <c r="I101" s="149" t="s">
        <v>419</v>
      </c>
      <c r="J101" s="163">
        <v>55.792999999999999</v>
      </c>
      <c r="K101" s="163">
        <v>54.677</v>
      </c>
      <c r="L101" s="149" t="s">
        <v>211</v>
      </c>
      <c r="M101" s="150" t="s">
        <v>303</v>
      </c>
      <c r="N101" s="157">
        <v>43873.666076388887</v>
      </c>
      <c r="O101" s="157">
        <v>43898</v>
      </c>
    </row>
    <row r="102" spans="2:15" x14ac:dyDescent="0.2">
      <c r="B102" s="322" t="s">
        <v>120</v>
      </c>
      <c r="C102" s="322" t="s">
        <v>276</v>
      </c>
      <c r="D102" s="322" t="s">
        <v>121</v>
      </c>
      <c r="E102" s="322" t="s">
        <v>276</v>
      </c>
      <c r="F102" s="154" t="s">
        <v>238</v>
      </c>
      <c r="G102" s="149" t="s">
        <v>281</v>
      </c>
      <c r="H102" s="153" t="s">
        <v>282</v>
      </c>
      <c r="I102" s="149" t="s">
        <v>420</v>
      </c>
      <c r="J102" s="163">
        <v>46.834000000000003</v>
      </c>
      <c r="K102" s="163">
        <v>35.231999999999999</v>
      </c>
      <c r="L102" s="149" t="s">
        <v>209</v>
      </c>
      <c r="M102" s="150" t="s">
        <v>323</v>
      </c>
      <c r="N102" s="157">
        <v>43874.29011574074</v>
      </c>
      <c r="O102" s="157">
        <v>43905.041412037041</v>
      </c>
    </row>
    <row r="103" spans="2:15" x14ac:dyDescent="0.2">
      <c r="B103" s="322" t="s">
        <v>120</v>
      </c>
      <c r="C103" s="322" t="s">
        <v>276</v>
      </c>
      <c r="D103" s="322" t="s">
        <v>121</v>
      </c>
      <c r="E103" s="322" t="s">
        <v>276</v>
      </c>
      <c r="F103" s="154" t="s">
        <v>329</v>
      </c>
      <c r="G103" s="149" t="s">
        <v>277</v>
      </c>
      <c r="H103" s="153" t="s">
        <v>330</v>
      </c>
      <c r="I103" s="149" t="s">
        <v>421</v>
      </c>
      <c r="J103" s="163">
        <v>57.936999999999998</v>
      </c>
      <c r="K103" s="163">
        <v>43.603000000000002</v>
      </c>
      <c r="L103" s="149" t="s">
        <v>212</v>
      </c>
      <c r="M103" s="150" t="s">
        <v>422</v>
      </c>
      <c r="N103" s="157">
        <v>43875.331099537034</v>
      </c>
      <c r="O103" s="157">
        <v>43894.415358796294</v>
      </c>
    </row>
    <row r="104" spans="2:15" x14ac:dyDescent="0.2">
      <c r="B104" s="322" t="s">
        <v>120</v>
      </c>
      <c r="C104" s="322" t="s">
        <v>276</v>
      </c>
      <c r="D104" s="322" t="s">
        <v>121</v>
      </c>
      <c r="E104" s="322" t="s">
        <v>276</v>
      </c>
      <c r="F104" s="154" t="s">
        <v>236</v>
      </c>
      <c r="G104" s="149" t="s">
        <v>310</v>
      </c>
      <c r="H104" s="153" t="s">
        <v>311</v>
      </c>
      <c r="I104" s="149" t="s">
        <v>423</v>
      </c>
      <c r="J104" s="163">
        <v>53.822000000000003</v>
      </c>
      <c r="K104" s="163">
        <v>9.5630000000000006</v>
      </c>
      <c r="L104" s="149" t="s">
        <v>116</v>
      </c>
      <c r="M104" s="150" t="s">
        <v>424</v>
      </c>
      <c r="N104" s="157">
        <v>43875.412407407406</v>
      </c>
      <c r="O104" s="157">
        <v>43899.771851851852</v>
      </c>
    </row>
    <row r="105" spans="2:15" x14ac:dyDescent="0.2">
      <c r="B105" s="322" t="s">
        <v>120</v>
      </c>
      <c r="C105" s="322" t="s">
        <v>276</v>
      </c>
      <c r="D105" s="322" t="s">
        <v>121</v>
      </c>
      <c r="E105" s="322" t="s">
        <v>276</v>
      </c>
      <c r="F105" s="154" t="s">
        <v>236</v>
      </c>
      <c r="G105" s="149" t="s">
        <v>310</v>
      </c>
      <c r="H105" s="153" t="s">
        <v>311</v>
      </c>
      <c r="I105" s="149" t="s">
        <v>423</v>
      </c>
      <c r="J105" s="163">
        <v>53.822000000000003</v>
      </c>
      <c r="K105" s="163">
        <v>34.058</v>
      </c>
      <c r="L105" s="149" t="s">
        <v>116</v>
      </c>
      <c r="M105" s="150" t="s">
        <v>405</v>
      </c>
      <c r="N105" s="157">
        <v>43875.412407407406</v>
      </c>
      <c r="O105" s="157">
        <v>43903.205729166664</v>
      </c>
    </row>
    <row r="106" spans="2:15" x14ac:dyDescent="0.2">
      <c r="B106" s="322" t="s">
        <v>120</v>
      </c>
      <c r="C106" s="322" t="s">
        <v>276</v>
      </c>
      <c r="D106" s="322" t="s">
        <v>121</v>
      </c>
      <c r="E106" s="322" t="s">
        <v>276</v>
      </c>
      <c r="F106" s="154" t="s">
        <v>239</v>
      </c>
      <c r="G106" s="149" t="s">
        <v>289</v>
      </c>
      <c r="H106" s="153" t="s">
        <v>290</v>
      </c>
      <c r="I106" s="149" t="s">
        <v>425</v>
      </c>
      <c r="J106" s="163">
        <v>39.072000000000003</v>
      </c>
      <c r="K106" s="163">
        <v>38.290999999999997</v>
      </c>
      <c r="L106" s="149" t="s">
        <v>426</v>
      </c>
      <c r="M106" s="150" t="s">
        <v>427</v>
      </c>
      <c r="N106" s="157">
        <v>43875.785115740742</v>
      </c>
      <c r="O106" s="157">
        <v>43897.249675925923</v>
      </c>
    </row>
    <row r="107" spans="2:15" x14ac:dyDescent="0.2">
      <c r="B107" s="322" t="s">
        <v>120</v>
      </c>
      <c r="C107" s="322" t="s">
        <v>276</v>
      </c>
      <c r="D107" s="322" t="s">
        <v>121</v>
      </c>
      <c r="E107" s="322" t="s">
        <v>276</v>
      </c>
      <c r="F107" s="154" t="s">
        <v>114</v>
      </c>
      <c r="G107" s="149" t="s">
        <v>286</v>
      </c>
      <c r="H107" s="153" t="s">
        <v>115</v>
      </c>
      <c r="I107" s="149" t="s">
        <v>428</v>
      </c>
      <c r="J107" s="163">
        <v>63.48</v>
      </c>
      <c r="K107" s="163">
        <v>14.827999999999999</v>
      </c>
      <c r="L107" s="149" t="s">
        <v>219</v>
      </c>
      <c r="M107" s="150" t="s">
        <v>429</v>
      </c>
      <c r="N107" s="157">
        <v>43875.999247685184</v>
      </c>
      <c r="O107" s="157">
        <v>43903.116157407407</v>
      </c>
    </row>
    <row r="108" spans="2:15" x14ac:dyDescent="0.2">
      <c r="B108" s="322" t="s">
        <v>120</v>
      </c>
      <c r="C108" s="322" t="s">
        <v>276</v>
      </c>
      <c r="D108" s="322" t="s">
        <v>122</v>
      </c>
      <c r="E108" s="322" t="s">
        <v>276</v>
      </c>
      <c r="F108" s="154" t="s">
        <v>114</v>
      </c>
      <c r="G108" s="149" t="s">
        <v>286</v>
      </c>
      <c r="H108" s="153" t="s">
        <v>115</v>
      </c>
      <c r="I108" s="149" t="s">
        <v>428</v>
      </c>
      <c r="J108" s="163">
        <v>63.48</v>
      </c>
      <c r="K108" s="163">
        <v>42.875999999999998</v>
      </c>
      <c r="L108" s="149" t="s">
        <v>217</v>
      </c>
      <c r="M108" s="150" t="s">
        <v>430</v>
      </c>
      <c r="N108" s="157">
        <v>43875.999247685184</v>
      </c>
      <c r="O108" s="157">
        <v>43933.421736111108</v>
      </c>
    </row>
    <row r="109" spans="2:15" x14ac:dyDescent="0.2">
      <c r="B109" s="322" t="s">
        <v>120</v>
      </c>
      <c r="C109" s="322" t="s">
        <v>276</v>
      </c>
      <c r="D109" s="322" t="s">
        <v>122</v>
      </c>
      <c r="E109" s="322" t="s">
        <v>276</v>
      </c>
      <c r="F109" s="154" t="s">
        <v>238</v>
      </c>
      <c r="G109" s="149" t="s">
        <v>281</v>
      </c>
      <c r="H109" s="153" t="s">
        <v>282</v>
      </c>
      <c r="I109" s="149" t="s">
        <v>431</v>
      </c>
      <c r="J109" s="163">
        <v>28.709</v>
      </c>
      <c r="K109" s="163">
        <v>28.135000000000002</v>
      </c>
      <c r="L109" s="149" t="s">
        <v>219</v>
      </c>
      <c r="M109" s="150" t="s">
        <v>429</v>
      </c>
      <c r="N109" s="157">
        <v>43875.999849537038</v>
      </c>
      <c r="O109" s="157">
        <v>43922.666365740741</v>
      </c>
    </row>
    <row r="110" spans="2:15" x14ac:dyDescent="0.2">
      <c r="B110" s="322" t="s">
        <v>120</v>
      </c>
      <c r="C110" s="322" t="s">
        <v>276</v>
      </c>
      <c r="D110" s="322" t="s">
        <v>121</v>
      </c>
      <c r="E110" s="322" t="s">
        <v>276</v>
      </c>
      <c r="F110" s="154" t="s">
        <v>238</v>
      </c>
      <c r="G110" s="149" t="s">
        <v>281</v>
      </c>
      <c r="H110" s="153" t="s">
        <v>282</v>
      </c>
      <c r="I110" s="149" t="s">
        <v>432</v>
      </c>
      <c r="J110" s="163">
        <v>55.648000000000003</v>
      </c>
      <c r="K110" s="163">
        <v>13.885</v>
      </c>
      <c r="L110" s="149" t="s">
        <v>116</v>
      </c>
      <c r="M110" s="150" t="s">
        <v>117</v>
      </c>
      <c r="N110" s="157">
        <v>43876.286354166667</v>
      </c>
      <c r="O110" s="157">
        <v>43903.784803240742</v>
      </c>
    </row>
    <row r="111" spans="2:15" x14ac:dyDescent="0.2">
      <c r="B111" s="322" t="s">
        <v>120</v>
      </c>
      <c r="C111" s="322" t="s">
        <v>276</v>
      </c>
      <c r="D111" s="322" t="s">
        <v>121</v>
      </c>
      <c r="E111" s="322" t="s">
        <v>276</v>
      </c>
      <c r="F111" s="154" t="s">
        <v>238</v>
      </c>
      <c r="G111" s="149" t="s">
        <v>281</v>
      </c>
      <c r="H111" s="153" t="s">
        <v>282</v>
      </c>
      <c r="I111" s="149" t="s">
        <v>432</v>
      </c>
      <c r="J111" s="163">
        <v>55.648000000000003</v>
      </c>
      <c r="K111" s="163">
        <v>13.885</v>
      </c>
      <c r="L111" s="149" t="s">
        <v>116</v>
      </c>
      <c r="M111" s="150" t="s">
        <v>117</v>
      </c>
      <c r="N111" s="157">
        <v>43876.286354166667</v>
      </c>
      <c r="O111" s="157">
        <v>43903.784942129627</v>
      </c>
    </row>
    <row r="112" spans="2:15" x14ac:dyDescent="0.2">
      <c r="B112" s="322" t="s">
        <v>120</v>
      </c>
      <c r="C112" s="322" t="s">
        <v>276</v>
      </c>
      <c r="D112" s="322" t="s">
        <v>121</v>
      </c>
      <c r="E112" s="322" t="s">
        <v>276</v>
      </c>
      <c r="F112" s="154" t="s">
        <v>238</v>
      </c>
      <c r="G112" s="149" t="s">
        <v>281</v>
      </c>
      <c r="H112" s="153" t="s">
        <v>282</v>
      </c>
      <c r="I112" s="149" t="s">
        <v>432</v>
      </c>
      <c r="J112" s="163">
        <v>55.648000000000003</v>
      </c>
      <c r="K112" s="163">
        <v>13.885</v>
      </c>
      <c r="L112" s="149" t="s">
        <v>116</v>
      </c>
      <c r="M112" s="150" t="s">
        <v>117</v>
      </c>
      <c r="N112" s="157">
        <v>43876.286354166667</v>
      </c>
      <c r="O112" s="157">
        <v>43903.784953703704</v>
      </c>
    </row>
    <row r="113" spans="2:15" x14ac:dyDescent="0.2">
      <c r="B113" s="322" t="s">
        <v>120</v>
      </c>
      <c r="C113" s="322" t="s">
        <v>276</v>
      </c>
      <c r="D113" s="322" t="s">
        <v>121</v>
      </c>
      <c r="E113" s="322" t="s">
        <v>276</v>
      </c>
      <c r="F113" s="154" t="s">
        <v>238</v>
      </c>
      <c r="G113" s="149" t="s">
        <v>281</v>
      </c>
      <c r="H113" s="153" t="s">
        <v>282</v>
      </c>
      <c r="I113" s="149" t="s">
        <v>433</v>
      </c>
      <c r="J113" s="163">
        <v>37.212000000000003</v>
      </c>
      <c r="K113" s="163">
        <v>8.0969999999999995</v>
      </c>
      <c r="L113" s="149" t="s">
        <v>228</v>
      </c>
      <c r="M113" s="150" t="s">
        <v>434</v>
      </c>
      <c r="N113" s="157">
        <v>43876.831469907411</v>
      </c>
      <c r="O113" s="157">
        <v>43908.498159722221</v>
      </c>
    </row>
    <row r="114" spans="2:15" x14ac:dyDescent="0.2">
      <c r="B114" s="322" t="s">
        <v>120</v>
      </c>
      <c r="C114" s="322" t="s">
        <v>276</v>
      </c>
      <c r="D114" s="322" t="s">
        <v>121</v>
      </c>
      <c r="E114" s="322" t="s">
        <v>276</v>
      </c>
      <c r="F114" s="154" t="s">
        <v>114</v>
      </c>
      <c r="G114" s="149" t="s">
        <v>353</v>
      </c>
      <c r="H114" s="153" t="s">
        <v>354</v>
      </c>
      <c r="I114" s="149" t="s">
        <v>435</v>
      </c>
      <c r="J114" s="163">
        <v>60.238</v>
      </c>
      <c r="K114" s="163">
        <v>50.953000000000003</v>
      </c>
      <c r="L114" s="149" t="s">
        <v>116</v>
      </c>
      <c r="M114" s="150" t="s">
        <v>117</v>
      </c>
      <c r="N114" s="157">
        <v>43876.874699074076</v>
      </c>
      <c r="O114" s="157">
        <v>43897.331261574072</v>
      </c>
    </row>
    <row r="115" spans="2:15" x14ac:dyDescent="0.2">
      <c r="B115" s="322" t="s">
        <v>120</v>
      </c>
      <c r="C115" s="322" t="s">
        <v>276</v>
      </c>
      <c r="D115" s="322" t="s">
        <v>121</v>
      </c>
      <c r="E115" s="322" t="s">
        <v>276</v>
      </c>
      <c r="F115" s="154" t="s">
        <v>239</v>
      </c>
      <c r="G115" s="149" t="s">
        <v>359</v>
      </c>
      <c r="H115" s="153" t="s">
        <v>278</v>
      </c>
      <c r="I115" s="149" t="s">
        <v>436</v>
      </c>
      <c r="J115" s="163">
        <v>36.563000000000002</v>
      </c>
      <c r="K115" s="163">
        <v>27.172000000000001</v>
      </c>
      <c r="L115" s="149" t="s">
        <v>116</v>
      </c>
      <c r="M115" s="150" t="s">
        <v>437</v>
      </c>
      <c r="N115" s="157">
        <v>43879.249583333331</v>
      </c>
      <c r="O115" s="157">
        <v>43911.364027777781</v>
      </c>
    </row>
    <row r="116" spans="2:15" x14ac:dyDescent="0.2">
      <c r="B116" s="322" t="s">
        <v>120</v>
      </c>
      <c r="C116" s="322" t="s">
        <v>276</v>
      </c>
      <c r="D116" s="322" t="s">
        <v>121</v>
      </c>
      <c r="E116" s="322" t="s">
        <v>276</v>
      </c>
      <c r="F116" s="154" t="s">
        <v>114</v>
      </c>
      <c r="G116" s="149" t="s">
        <v>286</v>
      </c>
      <c r="H116" s="153" t="s">
        <v>115</v>
      </c>
      <c r="I116" s="149" t="s">
        <v>438</v>
      </c>
      <c r="J116" s="163">
        <v>81.757999999999996</v>
      </c>
      <c r="K116" s="163">
        <v>24.106999999999999</v>
      </c>
      <c r="L116" s="149" t="s">
        <v>209</v>
      </c>
      <c r="M116" s="150" t="s">
        <v>439</v>
      </c>
      <c r="N116" s="157">
        <v>43879.831365740742</v>
      </c>
      <c r="O116" s="157">
        <v>43915.718738425923</v>
      </c>
    </row>
    <row r="117" spans="2:15" x14ac:dyDescent="0.2">
      <c r="B117" s="322" t="s">
        <v>120</v>
      </c>
      <c r="C117" s="322" t="s">
        <v>276</v>
      </c>
      <c r="D117" s="322" t="s">
        <v>121</v>
      </c>
      <c r="E117" s="322" t="s">
        <v>276</v>
      </c>
      <c r="F117" s="154" t="s">
        <v>114</v>
      </c>
      <c r="G117" s="149" t="s">
        <v>286</v>
      </c>
      <c r="H117" s="153" t="s">
        <v>115</v>
      </c>
      <c r="I117" s="149" t="s">
        <v>438</v>
      </c>
      <c r="J117" s="163">
        <v>81.757999999999996</v>
      </c>
      <c r="K117" s="163">
        <v>24.106999999999999</v>
      </c>
      <c r="L117" s="149" t="s">
        <v>209</v>
      </c>
      <c r="M117" s="150" t="s">
        <v>439</v>
      </c>
      <c r="N117" s="157">
        <v>43879.831365740742</v>
      </c>
      <c r="O117" s="157">
        <v>43915.718877314815</v>
      </c>
    </row>
    <row r="118" spans="2:15" x14ac:dyDescent="0.2">
      <c r="B118" s="322" t="s">
        <v>120</v>
      </c>
      <c r="C118" s="322" t="s">
        <v>276</v>
      </c>
      <c r="D118" s="322" t="s">
        <v>121</v>
      </c>
      <c r="E118" s="322" t="s">
        <v>276</v>
      </c>
      <c r="F118" s="154" t="s">
        <v>114</v>
      </c>
      <c r="G118" s="149" t="s">
        <v>286</v>
      </c>
      <c r="H118" s="153" t="s">
        <v>115</v>
      </c>
      <c r="I118" s="149" t="s">
        <v>438</v>
      </c>
      <c r="J118" s="163">
        <v>81.757999999999996</v>
      </c>
      <c r="K118" s="163">
        <v>31.908000000000001</v>
      </c>
      <c r="L118" s="149" t="s">
        <v>209</v>
      </c>
      <c r="M118" s="150" t="s">
        <v>440</v>
      </c>
      <c r="N118" s="157">
        <v>43879.831365740742</v>
      </c>
      <c r="O118" s="157">
        <v>43921.552766203706</v>
      </c>
    </row>
    <row r="119" spans="2:15" x14ac:dyDescent="0.2">
      <c r="B119" s="322" t="s">
        <v>120</v>
      </c>
      <c r="C119" s="322" t="s">
        <v>276</v>
      </c>
      <c r="D119" s="322" t="s">
        <v>121</v>
      </c>
      <c r="E119" s="322" t="s">
        <v>276</v>
      </c>
      <c r="F119" s="154" t="s">
        <v>239</v>
      </c>
      <c r="G119" s="149" t="s">
        <v>359</v>
      </c>
      <c r="H119" s="153" t="s">
        <v>278</v>
      </c>
      <c r="I119" s="149" t="s">
        <v>441</v>
      </c>
      <c r="J119" s="163">
        <v>37.152000000000001</v>
      </c>
      <c r="K119" s="163">
        <v>36.408999999999999</v>
      </c>
      <c r="L119" s="149" t="s">
        <v>442</v>
      </c>
      <c r="M119" s="150" t="s">
        <v>443</v>
      </c>
      <c r="N119" s="157">
        <v>43880.373773148145</v>
      </c>
      <c r="O119" s="157">
        <v>43905.613969907405</v>
      </c>
    </row>
    <row r="120" spans="2:15" x14ac:dyDescent="0.2">
      <c r="B120" s="322" t="s">
        <v>120</v>
      </c>
      <c r="C120" s="322" t="s">
        <v>276</v>
      </c>
      <c r="D120" s="322" t="s">
        <v>121</v>
      </c>
      <c r="E120" s="322" t="s">
        <v>276</v>
      </c>
      <c r="F120" s="154" t="s">
        <v>238</v>
      </c>
      <c r="G120" s="149" t="s">
        <v>281</v>
      </c>
      <c r="H120" s="153" t="s">
        <v>282</v>
      </c>
      <c r="I120" s="149" t="s">
        <v>444</v>
      </c>
      <c r="J120" s="163">
        <v>56.798000000000002</v>
      </c>
      <c r="K120" s="163">
        <v>54.695</v>
      </c>
      <c r="L120" s="149" t="s">
        <v>203</v>
      </c>
      <c r="M120" s="150" t="s">
        <v>380</v>
      </c>
      <c r="N120" s="157">
        <v>43880.449502314812</v>
      </c>
      <c r="O120" s="157">
        <v>43898.395358796297</v>
      </c>
    </row>
    <row r="121" spans="2:15" x14ac:dyDescent="0.2">
      <c r="B121" s="322" t="s">
        <v>120</v>
      </c>
      <c r="C121" s="322" t="s">
        <v>276</v>
      </c>
      <c r="D121" s="322" t="s">
        <v>122</v>
      </c>
      <c r="E121" s="322" t="s">
        <v>276</v>
      </c>
      <c r="F121" s="154" t="s">
        <v>114</v>
      </c>
      <c r="G121" s="149" t="s">
        <v>286</v>
      </c>
      <c r="H121" s="153" t="s">
        <v>115</v>
      </c>
      <c r="I121" s="149" t="s">
        <v>414</v>
      </c>
      <c r="J121" s="163">
        <v>39.988999999999997</v>
      </c>
      <c r="K121" s="163">
        <v>13.254</v>
      </c>
      <c r="L121" s="149" t="s">
        <v>187</v>
      </c>
      <c r="M121" s="150" t="s">
        <v>415</v>
      </c>
      <c r="N121" s="157">
        <v>43881.623865740738</v>
      </c>
      <c r="O121" s="157">
        <v>43922.40865740741</v>
      </c>
    </row>
    <row r="122" spans="2:15" x14ac:dyDescent="0.2">
      <c r="B122" s="322" t="s">
        <v>120</v>
      </c>
      <c r="C122" s="322" t="s">
        <v>276</v>
      </c>
      <c r="D122" s="322" t="s">
        <v>121</v>
      </c>
      <c r="E122" s="322" t="s">
        <v>276</v>
      </c>
      <c r="F122" s="154" t="s">
        <v>329</v>
      </c>
      <c r="G122" s="149" t="s">
        <v>277</v>
      </c>
      <c r="H122" s="153" t="s">
        <v>330</v>
      </c>
      <c r="I122" s="149" t="s">
        <v>445</v>
      </c>
      <c r="J122" s="163">
        <v>28.364999999999998</v>
      </c>
      <c r="K122" s="163">
        <v>4.9850000000000003</v>
      </c>
      <c r="L122" s="149" t="s">
        <v>212</v>
      </c>
      <c r="M122" s="150" t="s">
        <v>446</v>
      </c>
      <c r="N122" s="157">
        <v>43881.821770833332</v>
      </c>
      <c r="O122" s="157">
        <v>43901.982592592591</v>
      </c>
    </row>
    <row r="123" spans="2:15" x14ac:dyDescent="0.2">
      <c r="B123" s="322" t="s">
        <v>120</v>
      </c>
      <c r="C123" s="322" t="s">
        <v>276</v>
      </c>
      <c r="D123" s="322" t="s">
        <v>121</v>
      </c>
      <c r="E123" s="322" t="s">
        <v>276</v>
      </c>
      <c r="F123" s="154" t="s">
        <v>329</v>
      </c>
      <c r="G123" s="149" t="s">
        <v>277</v>
      </c>
      <c r="H123" s="153" t="s">
        <v>330</v>
      </c>
      <c r="I123" s="149" t="s">
        <v>445</v>
      </c>
      <c r="J123" s="163">
        <v>28.364999999999998</v>
      </c>
      <c r="K123" s="163">
        <v>6.3230000000000004</v>
      </c>
      <c r="L123" s="149" t="s">
        <v>212</v>
      </c>
      <c r="M123" s="150" t="s">
        <v>447</v>
      </c>
      <c r="N123" s="157">
        <v>43881.821770833332</v>
      </c>
      <c r="O123" s="157">
        <v>43912.912164351852</v>
      </c>
    </row>
    <row r="124" spans="2:15" x14ac:dyDescent="0.2">
      <c r="B124" s="322" t="s">
        <v>120</v>
      </c>
      <c r="C124" s="322" t="s">
        <v>276</v>
      </c>
      <c r="D124" s="322" t="s">
        <v>121</v>
      </c>
      <c r="E124" s="322" t="s">
        <v>276</v>
      </c>
      <c r="F124" s="154" t="s">
        <v>329</v>
      </c>
      <c r="G124" s="149" t="s">
        <v>277</v>
      </c>
      <c r="H124" s="153" t="s">
        <v>330</v>
      </c>
      <c r="I124" s="149" t="s">
        <v>445</v>
      </c>
      <c r="J124" s="163">
        <v>28.364999999999998</v>
      </c>
      <c r="K124" s="163">
        <v>11.099</v>
      </c>
      <c r="L124" s="149" t="s">
        <v>212</v>
      </c>
      <c r="M124" s="150" t="s">
        <v>448</v>
      </c>
      <c r="N124" s="157">
        <v>43881.821770833332</v>
      </c>
      <c r="O124" s="157">
        <v>43915.911145833335</v>
      </c>
    </row>
    <row r="125" spans="2:15" x14ac:dyDescent="0.2">
      <c r="B125" s="322" t="s">
        <v>120</v>
      </c>
      <c r="C125" s="322" t="s">
        <v>276</v>
      </c>
      <c r="D125" s="322" t="s">
        <v>121</v>
      </c>
      <c r="E125" s="322" t="s">
        <v>276</v>
      </c>
      <c r="F125" s="154" t="s">
        <v>247</v>
      </c>
      <c r="G125" s="149" t="s">
        <v>340</v>
      </c>
      <c r="H125" s="153" t="s">
        <v>341</v>
      </c>
      <c r="I125" s="149" t="s">
        <v>449</v>
      </c>
      <c r="J125" s="163">
        <v>40.100999999999999</v>
      </c>
      <c r="K125" s="163">
        <v>29.94</v>
      </c>
      <c r="L125" s="149" t="s">
        <v>266</v>
      </c>
      <c r="M125" s="150" t="s">
        <v>298</v>
      </c>
      <c r="N125" s="157">
        <v>43882.706064814818</v>
      </c>
      <c r="O125" s="157">
        <v>43894.331331018519</v>
      </c>
    </row>
    <row r="126" spans="2:15" x14ac:dyDescent="0.2">
      <c r="B126" s="322" t="s">
        <v>120</v>
      </c>
      <c r="C126" s="322" t="s">
        <v>276</v>
      </c>
      <c r="D126" s="322" t="s">
        <v>121</v>
      </c>
      <c r="E126" s="322" t="s">
        <v>276</v>
      </c>
      <c r="F126" s="154" t="s">
        <v>239</v>
      </c>
      <c r="G126" s="149" t="s">
        <v>359</v>
      </c>
      <c r="H126" s="153" t="s">
        <v>278</v>
      </c>
      <c r="I126" s="149" t="s">
        <v>450</v>
      </c>
      <c r="J126" s="163">
        <v>61.411000000000001</v>
      </c>
      <c r="K126" s="163">
        <v>13.417999999999999</v>
      </c>
      <c r="L126" s="149" t="s">
        <v>209</v>
      </c>
      <c r="M126" s="150" t="s">
        <v>392</v>
      </c>
      <c r="N126" s="157">
        <v>43882.913842592592</v>
      </c>
      <c r="O126" s="157">
        <v>43917.661851851852</v>
      </c>
    </row>
    <row r="127" spans="2:15" x14ac:dyDescent="0.2">
      <c r="B127" s="322" t="s">
        <v>120</v>
      </c>
      <c r="C127" s="322" t="s">
        <v>276</v>
      </c>
      <c r="D127" s="322" t="s">
        <v>121</v>
      </c>
      <c r="E127" s="322" t="s">
        <v>276</v>
      </c>
      <c r="F127" s="154" t="s">
        <v>239</v>
      </c>
      <c r="G127" s="149" t="s">
        <v>359</v>
      </c>
      <c r="H127" s="153" t="s">
        <v>278</v>
      </c>
      <c r="I127" s="149" t="s">
        <v>450</v>
      </c>
      <c r="J127" s="163">
        <v>61.411000000000001</v>
      </c>
      <c r="K127" s="163">
        <v>30.805</v>
      </c>
      <c r="L127" s="149" t="s">
        <v>209</v>
      </c>
      <c r="M127" s="150" t="s">
        <v>392</v>
      </c>
      <c r="N127" s="157">
        <v>43882.913842592592</v>
      </c>
      <c r="O127" s="157">
        <v>43918.818252314813</v>
      </c>
    </row>
    <row r="128" spans="2:15" x14ac:dyDescent="0.2">
      <c r="B128" s="322" t="s">
        <v>120</v>
      </c>
      <c r="C128" s="322" t="s">
        <v>276</v>
      </c>
      <c r="D128" s="322" t="s">
        <v>121</v>
      </c>
      <c r="E128" s="322" t="s">
        <v>276</v>
      </c>
      <c r="F128" s="154" t="s">
        <v>239</v>
      </c>
      <c r="G128" s="149" t="s">
        <v>359</v>
      </c>
      <c r="H128" s="153" t="s">
        <v>278</v>
      </c>
      <c r="I128" s="149" t="s">
        <v>450</v>
      </c>
      <c r="J128" s="163">
        <v>61.411000000000001</v>
      </c>
      <c r="K128" s="163">
        <v>3.504</v>
      </c>
      <c r="L128" s="149" t="s">
        <v>209</v>
      </c>
      <c r="M128" s="150" t="s">
        <v>392</v>
      </c>
      <c r="N128" s="157">
        <v>43883.039872685185</v>
      </c>
      <c r="O128" s="157">
        <v>43917.661851851852</v>
      </c>
    </row>
    <row r="129" spans="2:15" x14ac:dyDescent="0.2">
      <c r="B129" s="322" t="s">
        <v>120</v>
      </c>
      <c r="C129" s="322" t="s">
        <v>276</v>
      </c>
      <c r="D129" s="322" t="s">
        <v>121</v>
      </c>
      <c r="E129" s="322" t="s">
        <v>276</v>
      </c>
      <c r="F129" s="154" t="s">
        <v>239</v>
      </c>
      <c r="G129" s="149" t="s">
        <v>359</v>
      </c>
      <c r="H129" s="153" t="s">
        <v>278</v>
      </c>
      <c r="I129" s="149" t="s">
        <v>450</v>
      </c>
      <c r="J129" s="163">
        <v>61.411000000000001</v>
      </c>
      <c r="K129" s="163">
        <v>8.0440000000000005</v>
      </c>
      <c r="L129" s="149" t="s">
        <v>209</v>
      </c>
      <c r="M129" s="150" t="s">
        <v>392</v>
      </c>
      <c r="N129" s="157">
        <v>43883.039872685185</v>
      </c>
      <c r="O129" s="157">
        <v>43918.818252314813</v>
      </c>
    </row>
    <row r="130" spans="2:15" x14ac:dyDescent="0.2">
      <c r="B130" s="322" t="s">
        <v>120</v>
      </c>
      <c r="C130" s="322" t="s">
        <v>276</v>
      </c>
      <c r="D130" s="322" t="s">
        <v>122</v>
      </c>
      <c r="E130" s="322" t="s">
        <v>276</v>
      </c>
      <c r="F130" s="154" t="s">
        <v>329</v>
      </c>
      <c r="G130" s="149" t="s">
        <v>277</v>
      </c>
      <c r="H130" s="153" t="s">
        <v>330</v>
      </c>
      <c r="I130" s="149" t="s">
        <v>451</v>
      </c>
      <c r="J130" s="163">
        <v>34.365000000000002</v>
      </c>
      <c r="K130" s="163">
        <v>26.417000000000002</v>
      </c>
      <c r="L130" s="149" t="s">
        <v>223</v>
      </c>
      <c r="M130" s="150" t="s">
        <v>349</v>
      </c>
      <c r="N130" s="157">
        <v>43883.665925925925</v>
      </c>
      <c r="O130" s="157">
        <v>43925.204826388886</v>
      </c>
    </row>
    <row r="131" spans="2:15" x14ac:dyDescent="0.2">
      <c r="B131" s="322" t="s">
        <v>120</v>
      </c>
      <c r="C131" s="322" t="s">
        <v>276</v>
      </c>
      <c r="D131" s="322" t="s">
        <v>121</v>
      </c>
      <c r="E131" s="322" t="s">
        <v>276</v>
      </c>
      <c r="F131" s="154" t="s">
        <v>114</v>
      </c>
      <c r="G131" s="149" t="s">
        <v>286</v>
      </c>
      <c r="H131" s="153" t="s">
        <v>115</v>
      </c>
      <c r="I131" s="149" t="s">
        <v>452</v>
      </c>
      <c r="J131" s="163">
        <v>63.448999999999998</v>
      </c>
      <c r="K131" s="163">
        <v>5.4610000000000003</v>
      </c>
      <c r="L131" s="149" t="s">
        <v>211</v>
      </c>
      <c r="M131" s="150" t="s">
        <v>302</v>
      </c>
      <c r="N131" s="157">
        <v>43883.995138888888</v>
      </c>
      <c r="O131" s="157">
        <v>43915.541215277779</v>
      </c>
    </row>
    <row r="132" spans="2:15" x14ac:dyDescent="0.2">
      <c r="B132" s="322" t="s">
        <v>120</v>
      </c>
      <c r="C132" s="322" t="s">
        <v>276</v>
      </c>
      <c r="D132" s="322" t="s">
        <v>122</v>
      </c>
      <c r="E132" s="322" t="s">
        <v>276</v>
      </c>
      <c r="F132" s="154" t="s">
        <v>114</v>
      </c>
      <c r="G132" s="149" t="s">
        <v>286</v>
      </c>
      <c r="H132" s="153" t="s">
        <v>115</v>
      </c>
      <c r="I132" s="149" t="s">
        <v>452</v>
      </c>
      <c r="J132" s="163">
        <v>63.448999999999998</v>
      </c>
      <c r="K132" s="163">
        <v>35.369999999999997</v>
      </c>
      <c r="L132" s="149" t="s">
        <v>211</v>
      </c>
      <c r="M132" s="150" t="s">
        <v>453</v>
      </c>
      <c r="N132" s="157">
        <v>43883.995138888888</v>
      </c>
      <c r="O132" s="157">
        <v>43923.573506944442</v>
      </c>
    </row>
    <row r="133" spans="2:15" x14ac:dyDescent="0.2">
      <c r="B133" s="322" t="s">
        <v>120</v>
      </c>
      <c r="C133" s="322" t="s">
        <v>276</v>
      </c>
      <c r="D133" s="322" t="s">
        <v>121</v>
      </c>
      <c r="E133" s="322" t="s">
        <v>276</v>
      </c>
      <c r="F133" s="154" t="s">
        <v>239</v>
      </c>
      <c r="G133" s="149" t="s">
        <v>289</v>
      </c>
      <c r="H133" s="153" t="s">
        <v>290</v>
      </c>
      <c r="I133" s="149" t="s">
        <v>454</v>
      </c>
      <c r="J133" s="163">
        <v>37.277000000000001</v>
      </c>
      <c r="K133" s="163">
        <v>11.794</v>
      </c>
      <c r="L133" s="149" t="s">
        <v>116</v>
      </c>
      <c r="M133" s="150" t="s">
        <v>292</v>
      </c>
      <c r="N133" s="157">
        <v>43884.081724537034</v>
      </c>
      <c r="O133" s="157">
        <v>43907.49554398148</v>
      </c>
    </row>
    <row r="134" spans="2:15" x14ac:dyDescent="0.2">
      <c r="B134" s="322" t="s">
        <v>120</v>
      </c>
      <c r="C134" s="322" t="s">
        <v>276</v>
      </c>
      <c r="D134" s="322" t="s">
        <v>121</v>
      </c>
      <c r="E134" s="322" t="s">
        <v>276</v>
      </c>
      <c r="F134" s="154" t="s">
        <v>239</v>
      </c>
      <c r="G134" s="149" t="s">
        <v>289</v>
      </c>
      <c r="H134" s="153" t="s">
        <v>290</v>
      </c>
      <c r="I134" s="149" t="s">
        <v>454</v>
      </c>
      <c r="J134" s="163">
        <v>37.277000000000001</v>
      </c>
      <c r="K134" s="163">
        <v>24.713999999999999</v>
      </c>
      <c r="L134" s="149" t="s">
        <v>116</v>
      </c>
      <c r="M134" s="150" t="s">
        <v>293</v>
      </c>
      <c r="N134" s="157">
        <v>43884.081724537034</v>
      </c>
      <c r="O134" s="157">
        <v>43912.489293981482</v>
      </c>
    </row>
    <row r="135" spans="2:15" x14ac:dyDescent="0.2">
      <c r="B135" s="322" t="s">
        <v>120</v>
      </c>
      <c r="C135" s="322" t="s">
        <v>276</v>
      </c>
      <c r="D135" s="322" t="s">
        <v>121</v>
      </c>
      <c r="E135" s="322" t="s">
        <v>276</v>
      </c>
      <c r="F135" s="154" t="s">
        <v>329</v>
      </c>
      <c r="G135" s="149" t="s">
        <v>277</v>
      </c>
      <c r="H135" s="153" t="s">
        <v>330</v>
      </c>
      <c r="I135" s="149" t="s">
        <v>445</v>
      </c>
      <c r="J135" s="163">
        <v>28.364999999999998</v>
      </c>
      <c r="K135" s="163">
        <v>1.1339999999999999</v>
      </c>
      <c r="L135" s="149" t="s">
        <v>212</v>
      </c>
      <c r="M135" s="150" t="s">
        <v>446</v>
      </c>
      <c r="N135" s="157">
        <v>43885.744456018518</v>
      </c>
      <c r="O135" s="157">
        <v>43901.982592592591</v>
      </c>
    </row>
    <row r="136" spans="2:15" x14ac:dyDescent="0.2">
      <c r="B136" s="322" t="s">
        <v>120</v>
      </c>
      <c r="C136" s="322" t="s">
        <v>276</v>
      </c>
      <c r="D136" s="322" t="s">
        <v>121</v>
      </c>
      <c r="E136" s="322" t="s">
        <v>276</v>
      </c>
      <c r="F136" s="154" t="s">
        <v>329</v>
      </c>
      <c r="G136" s="149" t="s">
        <v>277</v>
      </c>
      <c r="H136" s="153" t="s">
        <v>330</v>
      </c>
      <c r="I136" s="149" t="s">
        <v>445</v>
      </c>
      <c r="J136" s="163">
        <v>28.364999999999998</v>
      </c>
      <c r="K136" s="163">
        <v>1.4379999999999999</v>
      </c>
      <c r="L136" s="149" t="s">
        <v>212</v>
      </c>
      <c r="M136" s="150" t="s">
        <v>447</v>
      </c>
      <c r="N136" s="157">
        <v>43885.744456018518</v>
      </c>
      <c r="O136" s="157">
        <v>43912.912164351852</v>
      </c>
    </row>
    <row r="137" spans="2:15" x14ac:dyDescent="0.2">
      <c r="B137" s="322" t="s">
        <v>120</v>
      </c>
      <c r="C137" s="322" t="s">
        <v>276</v>
      </c>
      <c r="D137" s="322" t="s">
        <v>121</v>
      </c>
      <c r="E137" s="322" t="s">
        <v>276</v>
      </c>
      <c r="F137" s="154" t="s">
        <v>329</v>
      </c>
      <c r="G137" s="149" t="s">
        <v>277</v>
      </c>
      <c r="H137" s="153" t="s">
        <v>330</v>
      </c>
      <c r="I137" s="149" t="s">
        <v>445</v>
      </c>
      <c r="J137" s="163">
        <v>28.364999999999998</v>
      </c>
      <c r="K137" s="163">
        <v>2.524</v>
      </c>
      <c r="L137" s="149" t="s">
        <v>212</v>
      </c>
      <c r="M137" s="150" t="s">
        <v>448</v>
      </c>
      <c r="N137" s="157">
        <v>43885.744456018518</v>
      </c>
      <c r="O137" s="157">
        <v>43915.911145833335</v>
      </c>
    </row>
    <row r="138" spans="2:15" x14ac:dyDescent="0.2">
      <c r="B138" s="322" t="s">
        <v>120</v>
      </c>
      <c r="C138" s="322" t="s">
        <v>276</v>
      </c>
      <c r="D138" s="322" t="s">
        <v>122</v>
      </c>
      <c r="E138" s="322" t="s">
        <v>276</v>
      </c>
      <c r="F138" s="154" t="s">
        <v>114</v>
      </c>
      <c r="G138" s="149" t="s">
        <v>286</v>
      </c>
      <c r="H138" s="153" t="s">
        <v>115</v>
      </c>
      <c r="I138" s="149" t="s">
        <v>455</v>
      </c>
      <c r="J138" s="163">
        <v>80.873000000000005</v>
      </c>
      <c r="K138" s="163">
        <v>79.256</v>
      </c>
      <c r="L138" s="149" t="s">
        <v>209</v>
      </c>
      <c r="M138" s="150" t="s">
        <v>392</v>
      </c>
      <c r="N138" s="157">
        <v>43886.374560185184</v>
      </c>
      <c r="O138" s="157">
        <v>43926.323391203703</v>
      </c>
    </row>
    <row r="139" spans="2:15" x14ac:dyDescent="0.2">
      <c r="B139" s="322" t="s">
        <v>120</v>
      </c>
      <c r="C139" s="322" t="s">
        <v>276</v>
      </c>
      <c r="D139" s="322" t="s">
        <v>121</v>
      </c>
      <c r="E139" s="322" t="s">
        <v>276</v>
      </c>
      <c r="F139" s="154" t="s">
        <v>239</v>
      </c>
      <c r="G139" s="149" t="s">
        <v>359</v>
      </c>
      <c r="H139" s="153" t="s">
        <v>278</v>
      </c>
      <c r="I139" s="149" t="s">
        <v>456</v>
      </c>
      <c r="J139" s="163">
        <v>37.984999999999999</v>
      </c>
      <c r="K139" s="163">
        <v>6.468</v>
      </c>
      <c r="L139" s="149" t="s">
        <v>116</v>
      </c>
      <c r="M139" s="150" t="s">
        <v>457</v>
      </c>
      <c r="N139" s="157">
        <v>43886.41574074074</v>
      </c>
      <c r="O139" s="157">
        <v>43909.999675925923</v>
      </c>
    </row>
    <row r="140" spans="2:15" x14ac:dyDescent="0.2">
      <c r="B140" s="322" t="s">
        <v>120</v>
      </c>
      <c r="C140" s="322" t="s">
        <v>276</v>
      </c>
      <c r="D140" s="322" t="s">
        <v>121</v>
      </c>
      <c r="E140" s="322" t="s">
        <v>276</v>
      </c>
      <c r="F140" s="154" t="s">
        <v>239</v>
      </c>
      <c r="G140" s="149" t="s">
        <v>359</v>
      </c>
      <c r="H140" s="153" t="s">
        <v>278</v>
      </c>
      <c r="I140" s="149" t="s">
        <v>456</v>
      </c>
      <c r="J140" s="163">
        <v>37.984999999999999</v>
      </c>
      <c r="K140" s="163">
        <v>11.935</v>
      </c>
      <c r="L140" s="149" t="s">
        <v>116</v>
      </c>
      <c r="M140" s="150" t="s">
        <v>117</v>
      </c>
      <c r="N140" s="157">
        <v>43886.41574074074</v>
      </c>
      <c r="O140" s="157">
        <v>43918.037083333336</v>
      </c>
    </row>
    <row r="141" spans="2:15" x14ac:dyDescent="0.2">
      <c r="B141" s="322" t="s">
        <v>120</v>
      </c>
      <c r="C141" s="322" t="s">
        <v>276</v>
      </c>
      <c r="D141" s="322" t="s">
        <v>121</v>
      </c>
      <c r="E141" s="322" t="s">
        <v>276</v>
      </c>
      <c r="F141" s="154" t="s">
        <v>239</v>
      </c>
      <c r="G141" s="149" t="s">
        <v>359</v>
      </c>
      <c r="H141" s="153" t="s">
        <v>278</v>
      </c>
      <c r="I141" s="149" t="s">
        <v>456</v>
      </c>
      <c r="J141" s="163">
        <v>37.984999999999999</v>
      </c>
      <c r="K141" s="163">
        <v>11.935</v>
      </c>
      <c r="L141" s="149" t="s">
        <v>116</v>
      </c>
      <c r="M141" s="150" t="s">
        <v>117</v>
      </c>
      <c r="N141" s="157">
        <v>43886.41574074074</v>
      </c>
      <c r="O141" s="157">
        <v>43918.037222222221</v>
      </c>
    </row>
    <row r="142" spans="2:15" x14ac:dyDescent="0.2">
      <c r="B142" s="322" t="s">
        <v>120</v>
      </c>
      <c r="C142" s="322" t="s">
        <v>276</v>
      </c>
      <c r="D142" s="322" t="s">
        <v>121</v>
      </c>
      <c r="E142" s="322" t="s">
        <v>276</v>
      </c>
      <c r="F142" s="154" t="s">
        <v>114</v>
      </c>
      <c r="G142" s="149" t="s">
        <v>277</v>
      </c>
      <c r="H142" s="153" t="s">
        <v>115</v>
      </c>
      <c r="I142" s="149" t="s">
        <v>458</v>
      </c>
      <c r="J142" s="163">
        <v>81.403999999999996</v>
      </c>
      <c r="K142" s="163">
        <v>19.181999999999999</v>
      </c>
      <c r="L142" s="149" t="s">
        <v>211</v>
      </c>
      <c r="M142" s="150" t="s">
        <v>453</v>
      </c>
      <c r="N142" s="157">
        <v>43887.07916666667</v>
      </c>
      <c r="O142" s="157">
        <v>43919.165972222225</v>
      </c>
    </row>
    <row r="143" spans="2:15" x14ac:dyDescent="0.2">
      <c r="B143" s="322" t="s">
        <v>120</v>
      </c>
      <c r="C143" s="322" t="s">
        <v>276</v>
      </c>
      <c r="D143" s="322" t="s">
        <v>122</v>
      </c>
      <c r="E143" s="322" t="s">
        <v>276</v>
      </c>
      <c r="F143" s="154" t="s">
        <v>114</v>
      </c>
      <c r="G143" s="149" t="s">
        <v>277</v>
      </c>
      <c r="H143" s="153" t="s">
        <v>115</v>
      </c>
      <c r="I143" s="149" t="s">
        <v>458</v>
      </c>
      <c r="J143" s="163">
        <v>81.403999999999996</v>
      </c>
      <c r="K143" s="163">
        <v>42.472000000000001</v>
      </c>
      <c r="L143" s="149" t="s">
        <v>211</v>
      </c>
      <c r="M143" s="150" t="s">
        <v>314</v>
      </c>
      <c r="N143" s="157">
        <v>43887.079247685186</v>
      </c>
      <c r="O143" s="157">
        <v>43927.416400462964</v>
      </c>
    </row>
    <row r="144" spans="2:15" x14ac:dyDescent="0.2">
      <c r="B144" s="322" t="s">
        <v>120</v>
      </c>
      <c r="C144" s="322" t="s">
        <v>276</v>
      </c>
      <c r="D144" s="322" t="s">
        <v>122</v>
      </c>
      <c r="E144" s="322" t="s">
        <v>276</v>
      </c>
      <c r="F144" s="154" t="s">
        <v>239</v>
      </c>
      <c r="G144" s="149" t="s">
        <v>359</v>
      </c>
      <c r="H144" s="153" t="s">
        <v>278</v>
      </c>
      <c r="I144" s="149" t="s">
        <v>459</v>
      </c>
      <c r="J144" s="163">
        <v>75.049000000000007</v>
      </c>
      <c r="K144" s="163">
        <v>64.004999999999995</v>
      </c>
      <c r="L144" s="149" t="s">
        <v>329</v>
      </c>
      <c r="M144" s="150" t="s">
        <v>460</v>
      </c>
      <c r="N144" s="157">
        <v>43887.791365740741</v>
      </c>
      <c r="O144" s="157">
        <v>43922.874583333331</v>
      </c>
    </row>
    <row r="145" spans="2:15" x14ac:dyDescent="0.2">
      <c r="B145" s="322" t="s">
        <v>120</v>
      </c>
      <c r="C145" s="322" t="s">
        <v>276</v>
      </c>
      <c r="D145" s="322" t="s">
        <v>121</v>
      </c>
      <c r="E145" s="322" t="s">
        <v>276</v>
      </c>
      <c r="F145" s="154" t="s">
        <v>114</v>
      </c>
      <c r="G145" s="149" t="s">
        <v>286</v>
      </c>
      <c r="H145" s="153" t="s">
        <v>115</v>
      </c>
      <c r="I145" s="149" t="s">
        <v>461</v>
      </c>
      <c r="J145" s="163">
        <v>38.215000000000003</v>
      </c>
      <c r="K145" s="163">
        <v>7.0380000000000003</v>
      </c>
      <c r="L145" s="149" t="s">
        <v>255</v>
      </c>
      <c r="M145" s="150" t="s">
        <v>417</v>
      </c>
      <c r="N145" s="157">
        <v>43887.83153935185</v>
      </c>
      <c r="O145" s="157">
        <v>43912.489386574074</v>
      </c>
    </row>
    <row r="146" spans="2:15" x14ac:dyDescent="0.2">
      <c r="B146" s="322" t="s">
        <v>120</v>
      </c>
      <c r="C146" s="322" t="s">
        <v>276</v>
      </c>
      <c r="D146" s="322" t="s">
        <v>121</v>
      </c>
      <c r="E146" s="322" t="s">
        <v>276</v>
      </c>
      <c r="F146" s="154" t="s">
        <v>114</v>
      </c>
      <c r="G146" s="149" t="s">
        <v>286</v>
      </c>
      <c r="H146" s="153" t="s">
        <v>115</v>
      </c>
      <c r="I146" s="149" t="s">
        <v>461</v>
      </c>
      <c r="J146" s="163">
        <v>38.215000000000003</v>
      </c>
      <c r="K146" s="163">
        <v>29.358000000000001</v>
      </c>
      <c r="L146" s="149" t="s">
        <v>247</v>
      </c>
      <c r="M146" s="150" t="s">
        <v>462</v>
      </c>
      <c r="N146" s="157">
        <v>43887.83153935185</v>
      </c>
      <c r="O146" s="157">
        <v>43916.027118055557</v>
      </c>
    </row>
    <row r="147" spans="2:15" x14ac:dyDescent="0.2">
      <c r="B147" s="322" t="s">
        <v>120</v>
      </c>
      <c r="C147" s="322" t="s">
        <v>276</v>
      </c>
      <c r="D147" s="322" t="s">
        <v>122</v>
      </c>
      <c r="E147" s="322" t="s">
        <v>276</v>
      </c>
      <c r="F147" s="154" t="s">
        <v>329</v>
      </c>
      <c r="G147" s="149" t="s">
        <v>277</v>
      </c>
      <c r="H147" s="153" t="s">
        <v>330</v>
      </c>
      <c r="I147" s="149" t="s">
        <v>463</v>
      </c>
      <c r="J147" s="163">
        <v>63.576999999999998</v>
      </c>
      <c r="K147" s="163">
        <v>44.313000000000002</v>
      </c>
      <c r="L147" s="149" t="s">
        <v>116</v>
      </c>
      <c r="M147" s="150" t="s">
        <v>352</v>
      </c>
      <c r="N147" s="157">
        <v>43888.413726851853</v>
      </c>
      <c r="O147" s="157">
        <v>43934.155462962961</v>
      </c>
    </row>
    <row r="148" spans="2:15" x14ac:dyDescent="0.2">
      <c r="B148" s="322" t="s">
        <v>120</v>
      </c>
      <c r="C148" s="322" t="s">
        <v>276</v>
      </c>
      <c r="D148" s="322" t="s">
        <v>122</v>
      </c>
      <c r="E148" s="322" t="s">
        <v>276</v>
      </c>
      <c r="F148" s="154" t="s">
        <v>238</v>
      </c>
      <c r="G148" s="149" t="s">
        <v>281</v>
      </c>
      <c r="H148" s="153" t="s">
        <v>282</v>
      </c>
      <c r="I148" s="149" t="s">
        <v>464</v>
      </c>
      <c r="J148" s="163">
        <v>35.22</v>
      </c>
      <c r="K148" s="163">
        <v>34.515999999999998</v>
      </c>
      <c r="L148" s="149" t="s">
        <v>219</v>
      </c>
      <c r="M148" s="150" t="s">
        <v>429</v>
      </c>
      <c r="N148" s="157">
        <v>43888.992569444446</v>
      </c>
      <c r="O148" s="157">
        <v>43939.030023148145</v>
      </c>
    </row>
    <row r="149" spans="2:15" x14ac:dyDescent="0.2">
      <c r="B149" s="322" t="s">
        <v>120</v>
      </c>
      <c r="C149" s="322" t="s">
        <v>276</v>
      </c>
      <c r="D149" s="322" t="s">
        <v>121</v>
      </c>
      <c r="E149" s="322" t="s">
        <v>276</v>
      </c>
      <c r="F149" s="154" t="s">
        <v>244</v>
      </c>
      <c r="G149" s="149" t="s">
        <v>369</v>
      </c>
      <c r="H149" s="153" t="s">
        <v>370</v>
      </c>
      <c r="I149" s="149" t="s">
        <v>465</v>
      </c>
      <c r="J149" s="163">
        <v>35.052</v>
      </c>
      <c r="K149" s="163">
        <v>29.239000000000001</v>
      </c>
      <c r="L149" s="149" t="s">
        <v>223</v>
      </c>
      <c r="M149" s="150" t="s">
        <v>349</v>
      </c>
      <c r="N149" s="157">
        <v>43889.71533564815</v>
      </c>
      <c r="O149" s="157">
        <v>43913.165300925924</v>
      </c>
    </row>
    <row r="150" spans="2:15" x14ac:dyDescent="0.2">
      <c r="B150" s="322" t="s">
        <v>120</v>
      </c>
      <c r="C150" s="322" t="s">
        <v>276</v>
      </c>
      <c r="D150" s="322" t="s">
        <v>122</v>
      </c>
      <c r="E150" s="322" t="s">
        <v>276</v>
      </c>
      <c r="F150" s="154" t="s">
        <v>114</v>
      </c>
      <c r="G150" s="149" t="s">
        <v>286</v>
      </c>
      <c r="H150" s="153" t="s">
        <v>115</v>
      </c>
      <c r="I150" s="149" t="s">
        <v>466</v>
      </c>
      <c r="J150" s="163">
        <v>81.893000000000001</v>
      </c>
      <c r="K150" s="163">
        <v>51.152000000000001</v>
      </c>
      <c r="L150" s="149" t="s">
        <v>116</v>
      </c>
      <c r="M150" s="150" t="s">
        <v>352</v>
      </c>
      <c r="N150" s="157">
        <v>43889.915983796294</v>
      </c>
      <c r="O150" s="157">
        <v>43925.790034722224</v>
      </c>
    </row>
    <row r="151" spans="2:15" x14ac:dyDescent="0.2">
      <c r="B151" s="322" t="s">
        <v>120</v>
      </c>
      <c r="C151" s="322" t="s">
        <v>276</v>
      </c>
      <c r="D151" s="322" t="s">
        <v>121</v>
      </c>
      <c r="E151" s="322" t="s">
        <v>276</v>
      </c>
      <c r="F151" s="154" t="s">
        <v>203</v>
      </c>
      <c r="G151" s="149" t="s">
        <v>467</v>
      </c>
      <c r="H151" s="153" t="s">
        <v>380</v>
      </c>
      <c r="I151" s="149" t="s">
        <v>468</v>
      </c>
      <c r="J151" s="163">
        <v>34.399000000000001</v>
      </c>
      <c r="K151" s="163">
        <v>32.24</v>
      </c>
      <c r="L151" s="149" t="s">
        <v>116</v>
      </c>
      <c r="M151" s="150" t="s">
        <v>405</v>
      </c>
      <c r="N151" s="157">
        <v>43890.197384259256</v>
      </c>
      <c r="O151" s="157">
        <v>43907.280752314815</v>
      </c>
    </row>
    <row r="152" spans="2:15" x14ac:dyDescent="0.2">
      <c r="B152" s="322" t="s">
        <v>120</v>
      </c>
      <c r="C152" s="322" t="s">
        <v>276</v>
      </c>
      <c r="D152" s="322" t="s">
        <v>121</v>
      </c>
      <c r="E152" s="322" t="s">
        <v>276</v>
      </c>
      <c r="F152" s="154" t="s">
        <v>114</v>
      </c>
      <c r="G152" s="149" t="s">
        <v>286</v>
      </c>
      <c r="H152" s="153" t="s">
        <v>115</v>
      </c>
      <c r="I152" s="149" t="s">
        <v>452</v>
      </c>
      <c r="J152" s="163">
        <v>63.448999999999998</v>
      </c>
      <c r="K152" s="163">
        <v>2.855</v>
      </c>
      <c r="L152" s="149" t="s">
        <v>211</v>
      </c>
      <c r="M152" s="150" t="s">
        <v>302</v>
      </c>
      <c r="N152" s="157">
        <v>43890.203564814816</v>
      </c>
      <c r="O152" s="157">
        <v>43915.541215277779</v>
      </c>
    </row>
    <row r="153" spans="2:15" x14ac:dyDescent="0.2">
      <c r="B153" s="322" t="s">
        <v>120</v>
      </c>
      <c r="C153" s="322" t="s">
        <v>276</v>
      </c>
      <c r="D153" s="322" t="s">
        <v>122</v>
      </c>
      <c r="E153" s="322" t="s">
        <v>276</v>
      </c>
      <c r="F153" s="154" t="s">
        <v>114</v>
      </c>
      <c r="G153" s="149" t="s">
        <v>286</v>
      </c>
      <c r="H153" s="153" t="s">
        <v>115</v>
      </c>
      <c r="I153" s="149" t="s">
        <v>452</v>
      </c>
      <c r="J153" s="163">
        <v>63.448999999999998</v>
      </c>
      <c r="K153" s="163">
        <v>18.494</v>
      </c>
      <c r="L153" s="149" t="s">
        <v>211</v>
      </c>
      <c r="M153" s="150" t="s">
        <v>453</v>
      </c>
      <c r="N153" s="157">
        <v>43890.203564814816</v>
      </c>
      <c r="O153" s="157">
        <v>43923.573506944442</v>
      </c>
    </row>
    <row r="154" spans="2:15" x14ac:dyDescent="0.2">
      <c r="B154" s="322" t="s">
        <v>120</v>
      </c>
      <c r="C154" s="322" t="s">
        <v>276</v>
      </c>
      <c r="D154" s="322" t="s">
        <v>121</v>
      </c>
      <c r="E154" s="322" t="s">
        <v>276</v>
      </c>
      <c r="F154" s="154" t="s">
        <v>189</v>
      </c>
      <c r="G154" s="149" t="s">
        <v>469</v>
      </c>
      <c r="H154" s="153" t="s">
        <v>470</v>
      </c>
      <c r="I154" s="149" t="s">
        <v>471</v>
      </c>
      <c r="J154" s="163">
        <v>35.357999999999997</v>
      </c>
      <c r="K154" s="163">
        <v>32.426000000000002</v>
      </c>
      <c r="L154" s="149" t="s">
        <v>116</v>
      </c>
      <c r="M154" s="150" t="s">
        <v>352</v>
      </c>
      <c r="N154" s="157">
        <v>43890.913483796299</v>
      </c>
      <c r="O154" s="157">
        <v>43921.326643518521</v>
      </c>
    </row>
    <row r="155" spans="2:15" x14ac:dyDescent="0.2">
      <c r="B155" s="322" t="s">
        <v>121</v>
      </c>
      <c r="C155" s="322" t="s">
        <v>276</v>
      </c>
      <c r="D155" s="322" t="s">
        <v>121</v>
      </c>
      <c r="E155" s="322" t="s">
        <v>276</v>
      </c>
      <c r="F155" s="154" t="s">
        <v>114</v>
      </c>
      <c r="G155" s="149" t="s">
        <v>472</v>
      </c>
      <c r="H155" s="153" t="s">
        <v>115</v>
      </c>
      <c r="I155" s="149" t="s">
        <v>473</v>
      </c>
      <c r="J155" s="163">
        <v>82.769000000000005</v>
      </c>
      <c r="K155" s="163">
        <v>14.555</v>
      </c>
      <c r="L155" s="149" t="s">
        <v>211</v>
      </c>
      <c r="M155" s="150" t="s">
        <v>474</v>
      </c>
      <c r="N155" s="157">
        <v>43891.208020833335</v>
      </c>
      <c r="O155" s="157">
        <v>43917.166377314818</v>
      </c>
    </row>
    <row r="156" spans="2:15" x14ac:dyDescent="0.2">
      <c r="B156" s="322" t="s">
        <v>121</v>
      </c>
      <c r="C156" s="322" t="s">
        <v>276</v>
      </c>
      <c r="D156" s="322" t="s">
        <v>122</v>
      </c>
      <c r="E156" s="322" t="s">
        <v>276</v>
      </c>
      <c r="F156" s="154" t="s">
        <v>114</v>
      </c>
      <c r="G156" s="149" t="s">
        <v>472</v>
      </c>
      <c r="H156" s="153" t="s">
        <v>115</v>
      </c>
      <c r="I156" s="149" t="s">
        <v>473</v>
      </c>
      <c r="J156" s="163">
        <v>82.769000000000005</v>
      </c>
      <c r="K156" s="163">
        <v>56.835999999999999</v>
      </c>
      <c r="L156" s="149" t="s">
        <v>211</v>
      </c>
      <c r="M156" s="150" t="s">
        <v>314</v>
      </c>
      <c r="N156" s="157">
        <v>43891.208020833335</v>
      </c>
      <c r="O156" s="157">
        <v>43922.453692129631</v>
      </c>
    </row>
    <row r="157" spans="2:15" x14ac:dyDescent="0.2">
      <c r="B157" s="322" t="s">
        <v>121</v>
      </c>
      <c r="C157" s="322" t="s">
        <v>276</v>
      </c>
      <c r="D157" s="322" t="s">
        <v>122</v>
      </c>
      <c r="E157" s="322" t="s">
        <v>276</v>
      </c>
      <c r="F157" s="154" t="s">
        <v>238</v>
      </c>
      <c r="G157" s="149" t="s">
        <v>281</v>
      </c>
      <c r="H157" s="153" t="s">
        <v>282</v>
      </c>
      <c r="I157" s="149" t="s">
        <v>475</v>
      </c>
      <c r="J157" s="163">
        <v>57.923999999999999</v>
      </c>
      <c r="K157" s="163">
        <v>56.765999999999998</v>
      </c>
      <c r="L157" s="149" t="s">
        <v>209</v>
      </c>
      <c r="M157" s="150" t="s">
        <v>323</v>
      </c>
      <c r="N157" s="157">
        <v>43891.874861111108</v>
      </c>
      <c r="O157" s="157">
        <v>43927.478020833332</v>
      </c>
    </row>
    <row r="158" spans="2:15" x14ac:dyDescent="0.2">
      <c r="B158" s="322" t="s">
        <v>121</v>
      </c>
      <c r="C158" s="322" t="s">
        <v>276</v>
      </c>
      <c r="D158" s="322" t="s">
        <v>121</v>
      </c>
      <c r="E158" s="322" t="s">
        <v>276</v>
      </c>
      <c r="F158" s="154" t="s">
        <v>114</v>
      </c>
      <c r="G158" s="149" t="s">
        <v>286</v>
      </c>
      <c r="H158" s="153" t="s">
        <v>115</v>
      </c>
      <c r="I158" s="149" t="s">
        <v>476</v>
      </c>
      <c r="J158" s="163">
        <v>81.69</v>
      </c>
      <c r="K158" s="163">
        <v>40.335999999999999</v>
      </c>
      <c r="L158" s="149" t="s">
        <v>216</v>
      </c>
      <c r="M158" s="150" t="s">
        <v>284</v>
      </c>
      <c r="N158" s="157">
        <v>43891.957951388889</v>
      </c>
      <c r="O158" s="157">
        <v>43921.574537037035</v>
      </c>
    </row>
    <row r="159" spans="2:15" x14ac:dyDescent="0.2">
      <c r="B159" s="322" t="s">
        <v>121</v>
      </c>
      <c r="C159" s="322" t="s">
        <v>276</v>
      </c>
      <c r="D159" s="322" t="s">
        <v>122</v>
      </c>
      <c r="E159" s="322" t="s">
        <v>276</v>
      </c>
      <c r="F159" s="154" t="s">
        <v>114</v>
      </c>
      <c r="G159" s="149" t="s">
        <v>286</v>
      </c>
      <c r="H159" s="153" t="s">
        <v>115</v>
      </c>
      <c r="I159" s="149" t="s">
        <v>476</v>
      </c>
      <c r="J159" s="163">
        <v>81.69</v>
      </c>
      <c r="K159" s="163">
        <v>39.597000000000001</v>
      </c>
      <c r="L159" s="149" t="s">
        <v>216</v>
      </c>
      <c r="M159" s="150" t="s">
        <v>288</v>
      </c>
      <c r="N159" s="157">
        <v>43891.957951388889</v>
      </c>
      <c r="O159" s="157">
        <v>43933.551111111112</v>
      </c>
    </row>
    <row r="160" spans="2:15" x14ac:dyDescent="0.2">
      <c r="B160" s="322" t="s">
        <v>121</v>
      </c>
      <c r="C160" s="322" t="s">
        <v>276</v>
      </c>
      <c r="D160" s="322" t="s">
        <v>122</v>
      </c>
      <c r="E160" s="322" t="s">
        <v>276</v>
      </c>
      <c r="F160" s="154" t="s">
        <v>329</v>
      </c>
      <c r="G160" s="149" t="s">
        <v>277</v>
      </c>
      <c r="H160" s="153" t="s">
        <v>330</v>
      </c>
      <c r="I160" s="149" t="s">
        <v>477</v>
      </c>
      <c r="J160" s="163">
        <v>39.042000000000002</v>
      </c>
      <c r="K160" s="163">
        <v>28.747</v>
      </c>
      <c r="L160" s="149" t="s">
        <v>212</v>
      </c>
      <c r="M160" s="150" t="s">
        <v>478</v>
      </c>
      <c r="N160" s="157">
        <v>43891.999085648145</v>
      </c>
      <c r="O160" s="157">
        <v>43945.540370370371</v>
      </c>
    </row>
    <row r="161" spans="2:15" x14ac:dyDescent="0.2">
      <c r="B161" s="322" t="s">
        <v>121</v>
      </c>
      <c r="C161" s="322" t="s">
        <v>276</v>
      </c>
      <c r="D161" s="322" t="s">
        <v>122</v>
      </c>
      <c r="E161" s="322" t="s">
        <v>276</v>
      </c>
      <c r="F161" s="154" t="s">
        <v>239</v>
      </c>
      <c r="G161" s="149" t="s">
        <v>359</v>
      </c>
      <c r="H161" s="153" t="s">
        <v>278</v>
      </c>
      <c r="I161" s="149" t="s">
        <v>479</v>
      </c>
      <c r="J161" s="163">
        <v>61.664000000000001</v>
      </c>
      <c r="K161" s="163">
        <v>14.324999999999999</v>
      </c>
      <c r="L161" s="149" t="s">
        <v>217</v>
      </c>
      <c r="M161" s="150" t="s">
        <v>480</v>
      </c>
      <c r="N161" s="157">
        <v>43892.413414351853</v>
      </c>
      <c r="O161" s="157">
        <v>43946.935196759259</v>
      </c>
    </row>
    <row r="162" spans="2:15" x14ac:dyDescent="0.2">
      <c r="B162" s="322" t="s">
        <v>121</v>
      </c>
      <c r="C162" s="322" t="s">
        <v>276</v>
      </c>
      <c r="D162" s="322" t="s">
        <v>123</v>
      </c>
      <c r="E162" s="322" t="s">
        <v>276</v>
      </c>
      <c r="F162" s="154" t="s">
        <v>239</v>
      </c>
      <c r="G162" s="149" t="s">
        <v>359</v>
      </c>
      <c r="H162" s="153" t="s">
        <v>278</v>
      </c>
      <c r="I162" s="149" t="s">
        <v>479</v>
      </c>
      <c r="J162" s="163">
        <v>61.664000000000001</v>
      </c>
      <c r="K162" s="163">
        <v>44.832999999999998</v>
      </c>
      <c r="L162" s="149" t="s">
        <v>216</v>
      </c>
      <c r="M162" s="150" t="s">
        <v>288</v>
      </c>
      <c r="N162" s="157">
        <v>43892.413414351853</v>
      </c>
      <c r="O162" s="157">
        <v>43955.332442129627</v>
      </c>
    </row>
    <row r="163" spans="2:15" x14ac:dyDescent="0.2">
      <c r="B163" s="322" t="s">
        <v>121</v>
      </c>
      <c r="C163" s="322" t="s">
        <v>276</v>
      </c>
      <c r="D163" s="322" t="s">
        <v>122</v>
      </c>
      <c r="E163" s="322" t="s">
        <v>276</v>
      </c>
      <c r="F163" s="154" t="s">
        <v>114</v>
      </c>
      <c r="G163" s="149" t="s">
        <v>310</v>
      </c>
      <c r="H163" s="153" t="s">
        <v>115</v>
      </c>
      <c r="I163" s="149" t="s">
        <v>481</v>
      </c>
      <c r="J163" s="163">
        <v>63.448999999999998</v>
      </c>
      <c r="K163" s="163">
        <v>14.821</v>
      </c>
      <c r="L163" s="149" t="s">
        <v>116</v>
      </c>
      <c r="M163" s="150" t="s">
        <v>292</v>
      </c>
      <c r="N163" s="157">
        <v>43892.457592592589</v>
      </c>
      <c r="O163" s="157">
        <v>43938.540879629632</v>
      </c>
    </row>
    <row r="164" spans="2:15" x14ac:dyDescent="0.2">
      <c r="B164" s="322" t="s">
        <v>121</v>
      </c>
      <c r="C164" s="322" t="s">
        <v>276</v>
      </c>
      <c r="D164" s="322" t="s">
        <v>122</v>
      </c>
      <c r="E164" s="322" t="s">
        <v>276</v>
      </c>
      <c r="F164" s="154" t="s">
        <v>114</v>
      </c>
      <c r="G164" s="149" t="s">
        <v>310</v>
      </c>
      <c r="H164" s="153" t="s">
        <v>115</v>
      </c>
      <c r="I164" s="149" t="s">
        <v>481</v>
      </c>
      <c r="J164" s="163">
        <v>63.448999999999998</v>
      </c>
      <c r="K164" s="163">
        <v>34.384999999999998</v>
      </c>
      <c r="L164" s="149" t="s">
        <v>116</v>
      </c>
      <c r="M164" s="150" t="s">
        <v>117</v>
      </c>
      <c r="N164" s="157">
        <v>43892.457592592589</v>
      </c>
      <c r="O164" s="157">
        <v>43948.653622685182</v>
      </c>
    </row>
    <row r="165" spans="2:15" x14ac:dyDescent="0.2">
      <c r="B165" s="322" t="s">
        <v>121</v>
      </c>
      <c r="C165" s="322" t="s">
        <v>276</v>
      </c>
      <c r="D165" s="322" t="s">
        <v>122</v>
      </c>
      <c r="E165" s="322" t="s">
        <v>276</v>
      </c>
      <c r="F165" s="154" t="s">
        <v>238</v>
      </c>
      <c r="G165" s="149" t="s">
        <v>281</v>
      </c>
      <c r="H165" s="153" t="s">
        <v>282</v>
      </c>
      <c r="I165" s="149" t="s">
        <v>482</v>
      </c>
      <c r="J165" s="163">
        <v>32.543999999999997</v>
      </c>
      <c r="K165" s="163">
        <v>11.9</v>
      </c>
      <c r="L165" s="149" t="s">
        <v>217</v>
      </c>
      <c r="M165" s="150" t="s">
        <v>308</v>
      </c>
      <c r="N165" s="157">
        <v>43892.660405092596</v>
      </c>
      <c r="O165" s="157">
        <v>43930.729490740741</v>
      </c>
    </row>
    <row r="166" spans="2:15" x14ac:dyDescent="0.2">
      <c r="B166" s="322" t="s">
        <v>121</v>
      </c>
      <c r="C166" s="322" t="s">
        <v>276</v>
      </c>
      <c r="D166" s="322" t="s">
        <v>122</v>
      </c>
      <c r="E166" s="322" t="s">
        <v>276</v>
      </c>
      <c r="F166" s="154" t="s">
        <v>238</v>
      </c>
      <c r="G166" s="149" t="s">
        <v>281</v>
      </c>
      <c r="H166" s="153" t="s">
        <v>282</v>
      </c>
      <c r="I166" s="149" t="s">
        <v>482</v>
      </c>
      <c r="J166" s="163">
        <v>32.543999999999997</v>
      </c>
      <c r="K166" s="163">
        <v>19.992999999999999</v>
      </c>
      <c r="L166" s="149" t="s">
        <v>217</v>
      </c>
      <c r="M166" s="150" t="s">
        <v>309</v>
      </c>
      <c r="N166" s="157">
        <v>43892.660405092596</v>
      </c>
      <c r="O166" s="157">
        <v>43935.124166666668</v>
      </c>
    </row>
    <row r="167" spans="2:15" x14ac:dyDescent="0.2">
      <c r="B167" s="322" t="s">
        <v>121</v>
      </c>
      <c r="C167" s="322" t="s">
        <v>276</v>
      </c>
      <c r="D167" s="322" t="s">
        <v>122</v>
      </c>
      <c r="E167" s="322" t="s">
        <v>276</v>
      </c>
      <c r="F167" s="154" t="s">
        <v>239</v>
      </c>
      <c r="G167" s="149" t="s">
        <v>359</v>
      </c>
      <c r="H167" s="153" t="s">
        <v>278</v>
      </c>
      <c r="I167" s="149" t="s">
        <v>483</v>
      </c>
      <c r="J167" s="163">
        <v>28.193000000000001</v>
      </c>
      <c r="K167" s="163">
        <v>27.629000000000001</v>
      </c>
      <c r="L167" s="149" t="s">
        <v>376</v>
      </c>
      <c r="M167" s="150" t="s">
        <v>397</v>
      </c>
      <c r="N167" s="157">
        <v>43892.822754629633</v>
      </c>
      <c r="O167" s="157">
        <v>43931.363611111112</v>
      </c>
    </row>
    <row r="168" spans="2:15" x14ac:dyDescent="0.2">
      <c r="B168" s="322" t="s">
        <v>121</v>
      </c>
      <c r="C168" s="322" t="s">
        <v>276</v>
      </c>
      <c r="D168" s="322" t="s">
        <v>121</v>
      </c>
      <c r="E168" s="322" t="s">
        <v>276</v>
      </c>
      <c r="F168" s="154" t="s">
        <v>329</v>
      </c>
      <c r="G168" s="149" t="s">
        <v>277</v>
      </c>
      <c r="H168" s="153" t="s">
        <v>330</v>
      </c>
      <c r="I168" s="149" t="s">
        <v>484</v>
      </c>
      <c r="J168" s="163">
        <v>38.228000000000002</v>
      </c>
      <c r="K168" s="163">
        <v>36.387</v>
      </c>
      <c r="L168" s="149" t="s">
        <v>228</v>
      </c>
      <c r="M168" s="150" t="s">
        <v>485</v>
      </c>
      <c r="N168" s="157">
        <v>43893.915138888886</v>
      </c>
      <c r="O168" s="157">
        <v>43901.483703703707</v>
      </c>
    </row>
    <row r="169" spans="2:15" x14ac:dyDescent="0.2">
      <c r="B169" s="322" t="s">
        <v>121</v>
      </c>
      <c r="C169" s="322" t="s">
        <v>276</v>
      </c>
      <c r="D169" s="322" t="s">
        <v>122</v>
      </c>
      <c r="E169" s="322" t="s">
        <v>276</v>
      </c>
      <c r="F169" s="154" t="s">
        <v>239</v>
      </c>
      <c r="G169" s="149" t="s">
        <v>359</v>
      </c>
      <c r="H169" s="153" t="s">
        <v>278</v>
      </c>
      <c r="I169" s="149" t="s">
        <v>486</v>
      </c>
      <c r="J169" s="163">
        <v>30.009</v>
      </c>
      <c r="K169" s="163">
        <v>6.4050000000000002</v>
      </c>
      <c r="L169" s="149" t="s">
        <v>230</v>
      </c>
      <c r="M169" s="150" t="s">
        <v>487</v>
      </c>
      <c r="N169" s="157">
        <v>43894.369421296295</v>
      </c>
      <c r="O169" s="157">
        <v>43924.824062500003</v>
      </c>
    </row>
    <row r="170" spans="2:15" x14ac:dyDescent="0.2">
      <c r="B170" s="322" t="s">
        <v>121</v>
      </c>
      <c r="C170" s="322" t="s">
        <v>276</v>
      </c>
      <c r="D170" s="322" t="s">
        <v>122</v>
      </c>
      <c r="E170" s="322" t="s">
        <v>276</v>
      </c>
      <c r="F170" s="154" t="s">
        <v>239</v>
      </c>
      <c r="G170" s="149" t="s">
        <v>359</v>
      </c>
      <c r="H170" s="153" t="s">
        <v>278</v>
      </c>
      <c r="I170" s="149" t="s">
        <v>486</v>
      </c>
      <c r="J170" s="163">
        <v>30.009</v>
      </c>
      <c r="K170" s="163">
        <v>21.361999999999998</v>
      </c>
      <c r="L170" s="149" t="s">
        <v>230</v>
      </c>
      <c r="M170" s="150" t="s">
        <v>487</v>
      </c>
      <c r="N170" s="157">
        <v>43894.369421296295</v>
      </c>
      <c r="O170" s="157">
        <v>43930.249861111108</v>
      </c>
    </row>
    <row r="171" spans="2:15" x14ac:dyDescent="0.2">
      <c r="B171" s="322" t="s">
        <v>121</v>
      </c>
      <c r="C171" s="322" t="s">
        <v>276</v>
      </c>
      <c r="D171" s="322" t="s">
        <v>121</v>
      </c>
      <c r="E171" s="322" t="s">
        <v>276</v>
      </c>
      <c r="F171" s="154" t="s">
        <v>243</v>
      </c>
      <c r="G171" s="149" t="s">
        <v>277</v>
      </c>
      <c r="H171" s="153" t="s">
        <v>374</v>
      </c>
      <c r="I171" s="149" t="s">
        <v>488</v>
      </c>
      <c r="J171" s="163">
        <v>28.388999999999999</v>
      </c>
      <c r="K171" s="163">
        <v>25.718</v>
      </c>
      <c r="L171" s="149" t="s">
        <v>376</v>
      </c>
      <c r="M171" s="150" t="s">
        <v>378</v>
      </c>
      <c r="N171" s="157">
        <v>43894.374108796299</v>
      </c>
      <c r="O171" s="157">
        <v>43913.791504629633</v>
      </c>
    </row>
    <row r="172" spans="2:15" x14ac:dyDescent="0.2">
      <c r="B172" s="322" t="s">
        <v>121</v>
      </c>
      <c r="C172" s="322" t="s">
        <v>276</v>
      </c>
      <c r="D172" s="322" t="s">
        <v>122</v>
      </c>
      <c r="E172" s="322" t="s">
        <v>276</v>
      </c>
      <c r="F172" s="154" t="s">
        <v>238</v>
      </c>
      <c r="G172" s="149" t="s">
        <v>281</v>
      </c>
      <c r="H172" s="153" t="s">
        <v>282</v>
      </c>
      <c r="I172" s="149" t="s">
        <v>489</v>
      </c>
      <c r="J172" s="163">
        <v>33.78</v>
      </c>
      <c r="K172" s="163">
        <v>33.103999999999999</v>
      </c>
      <c r="L172" s="149" t="s">
        <v>116</v>
      </c>
      <c r="M172" s="150" t="s">
        <v>292</v>
      </c>
      <c r="N172" s="157">
        <v>43894.540567129632</v>
      </c>
      <c r="O172" s="157">
        <v>43950.375011574077</v>
      </c>
    </row>
    <row r="173" spans="2:15" x14ac:dyDescent="0.2">
      <c r="B173" s="322" t="s">
        <v>121</v>
      </c>
      <c r="C173" s="322" t="s">
        <v>276</v>
      </c>
      <c r="D173" s="322" t="s">
        <v>122</v>
      </c>
      <c r="E173" s="322" t="s">
        <v>276</v>
      </c>
      <c r="F173" s="154" t="s">
        <v>253</v>
      </c>
      <c r="G173" s="149" t="s">
        <v>277</v>
      </c>
      <c r="H173" s="153" t="s">
        <v>490</v>
      </c>
      <c r="I173" s="149" t="s">
        <v>491</v>
      </c>
      <c r="J173" s="163">
        <v>55.792999999999999</v>
      </c>
      <c r="K173" s="163">
        <v>13.077999999999999</v>
      </c>
      <c r="L173" s="149" t="s">
        <v>116</v>
      </c>
      <c r="M173" s="150" t="s">
        <v>117</v>
      </c>
      <c r="N173" s="157">
        <v>43894.63113425926</v>
      </c>
      <c r="O173" s="157">
        <v>43932.487557870372</v>
      </c>
    </row>
    <row r="174" spans="2:15" x14ac:dyDescent="0.2">
      <c r="B174" s="322" t="s">
        <v>121</v>
      </c>
      <c r="C174" s="322" t="s">
        <v>276</v>
      </c>
      <c r="D174" s="322" t="s">
        <v>122</v>
      </c>
      <c r="E174" s="322" t="s">
        <v>276</v>
      </c>
      <c r="F174" s="154" t="s">
        <v>253</v>
      </c>
      <c r="G174" s="149" t="s">
        <v>492</v>
      </c>
      <c r="H174" s="153" t="s">
        <v>490</v>
      </c>
      <c r="I174" s="149" t="s">
        <v>491</v>
      </c>
      <c r="J174" s="163">
        <v>55.792999999999999</v>
      </c>
      <c r="K174" s="163">
        <v>13.07</v>
      </c>
      <c r="L174" s="149" t="s">
        <v>116</v>
      </c>
      <c r="M174" s="150" t="s">
        <v>405</v>
      </c>
      <c r="N174" s="157">
        <v>43894.63113425926</v>
      </c>
      <c r="O174" s="157">
        <v>43937.811168981483</v>
      </c>
    </row>
    <row r="175" spans="2:15" x14ac:dyDescent="0.2">
      <c r="B175" s="322" t="s">
        <v>121</v>
      </c>
      <c r="C175" s="322" t="s">
        <v>276</v>
      </c>
      <c r="D175" s="322" t="s">
        <v>122</v>
      </c>
      <c r="E175" s="322" t="s">
        <v>276</v>
      </c>
      <c r="F175" s="154" t="s">
        <v>244</v>
      </c>
      <c r="G175" s="149" t="s">
        <v>369</v>
      </c>
      <c r="H175" s="153" t="s">
        <v>370</v>
      </c>
      <c r="I175" s="149" t="s">
        <v>493</v>
      </c>
      <c r="J175" s="163">
        <v>55.256999999999998</v>
      </c>
      <c r="K175" s="163">
        <v>54.152000000000001</v>
      </c>
      <c r="L175" s="149" t="s">
        <v>211</v>
      </c>
      <c r="M175" s="150" t="s">
        <v>494</v>
      </c>
      <c r="N175" s="157">
        <v>43894.908229166664</v>
      </c>
      <c r="O175" s="157">
        <v>43930.624548611115</v>
      </c>
    </row>
    <row r="176" spans="2:15" x14ac:dyDescent="0.2">
      <c r="B176" s="322" t="s">
        <v>121</v>
      </c>
      <c r="C176" s="322" t="s">
        <v>276</v>
      </c>
      <c r="D176" s="322" t="s">
        <v>122</v>
      </c>
      <c r="E176" s="322" t="s">
        <v>276</v>
      </c>
      <c r="F176" s="154" t="s">
        <v>239</v>
      </c>
      <c r="G176" s="149" t="s">
        <v>289</v>
      </c>
      <c r="H176" s="153" t="s">
        <v>290</v>
      </c>
      <c r="I176" s="149" t="s">
        <v>495</v>
      </c>
      <c r="J176" s="163">
        <v>35.048000000000002</v>
      </c>
      <c r="K176" s="163">
        <v>6.0389999999999997</v>
      </c>
      <c r="L176" s="149" t="s">
        <v>116</v>
      </c>
      <c r="M176" s="150" t="s">
        <v>117</v>
      </c>
      <c r="N176" s="157">
        <v>43894.953750000001</v>
      </c>
      <c r="O176" s="157">
        <v>43926.202025462961</v>
      </c>
    </row>
    <row r="177" spans="2:15" x14ac:dyDescent="0.2">
      <c r="B177" s="322" t="s">
        <v>121</v>
      </c>
      <c r="C177" s="322" t="s">
        <v>276</v>
      </c>
      <c r="D177" s="322" t="s">
        <v>122</v>
      </c>
      <c r="E177" s="322" t="s">
        <v>276</v>
      </c>
      <c r="F177" s="154" t="s">
        <v>239</v>
      </c>
      <c r="G177" s="149" t="s">
        <v>289</v>
      </c>
      <c r="H177" s="153" t="s">
        <v>290</v>
      </c>
      <c r="I177" s="149" t="s">
        <v>495</v>
      </c>
      <c r="J177" s="163">
        <v>35.048000000000002</v>
      </c>
      <c r="K177" s="163">
        <v>28.032</v>
      </c>
      <c r="L177" s="149" t="s">
        <v>116</v>
      </c>
      <c r="M177" s="150" t="s">
        <v>352</v>
      </c>
      <c r="N177" s="157">
        <v>43894.953750000001</v>
      </c>
      <c r="O177" s="157">
        <v>43931.519780092596</v>
      </c>
    </row>
    <row r="178" spans="2:15" x14ac:dyDescent="0.2">
      <c r="B178" s="322" t="s">
        <v>121</v>
      </c>
      <c r="C178" s="322" t="s">
        <v>276</v>
      </c>
      <c r="D178" s="322" t="s">
        <v>121</v>
      </c>
      <c r="E178" s="322" t="s">
        <v>276</v>
      </c>
      <c r="F178" s="154" t="s">
        <v>238</v>
      </c>
      <c r="G178" s="149" t="s">
        <v>281</v>
      </c>
      <c r="H178" s="153" t="s">
        <v>282</v>
      </c>
      <c r="I178" s="149" t="s">
        <v>496</v>
      </c>
      <c r="J178" s="163">
        <v>76</v>
      </c>
      <c r="K178" s="163">
        <v>61.621000000000002</v>
      </c>
      <c r="L178" s="149" t="s">
        <v>329</v>
      </c>
      <c r="M178" s="150" t="s">
        <v>460</v>
      </c>
      <c r="N178" s="157">
        <v>43894.989849537036</v>
      </c>
      <c r="O178" s="157">
        <v>43917.413842592592</v>
      </c>
    </row>
    <row r="179" spans="2:15" x14ac:dyDescent="0.2">
      <c r="B179" s="322" t="s">
        <v>121</v>
      </c>
      <c r="C179" s="322" t="s">
        <v>276</v>
      </c>
      <c r="D179" s="322" t="s">
        <v>122</v>
      </c>
      <c r="E179" s="322" t="s">
        <v>276</v>
      </c>
      <c r="F179" s="154" t="s">
        <v>114</v>
      </c>
      <c r="G179" s="149" t="s">
        <v>286</v>
      </c>
      <c r="H179" s="153" t="s">
        <v>115</v>
      </c>
      <c r="I179" s="149" t="s">
        <v>497</v>
      </c>
      <c r="J179" s="163">
        <v>61.252000000000002</v>
      </c>
      <c r="K179" s="163">
        <v>19.706</v>
      </c>
      <c r="L179" s="149" t="s">
        <v>217</v>
      </c>
      <c r="M179" s="150" t="s">
        <v>308</v>
      </c>
      <c r="N179" s="157">
        <v>43895.457974537036</v>
      </c>
      <c r="O179" s="157">
        <v>43932.977627314816</v>
      </c>
    </row>
    <row r="180" spans="2:15" x14ac:dyDescent="0.2">
      <c r="B180" s="322" t="s">
        <v>121</v>
      </c>
      <c r="C180" s="322" t="s">
        <v>276</v>
      </c>
      <c r="D180" s="322" t="s">
        <v>122</v>
      </c>
      <c r="E180" s="322" t="s">
        <v>276</v>
      </c>
      <c r="F180" s="154" t="s">
        <v>114</v>
      </c>
      <c r="G180" s="149" t="s">
        <v>286</v>
      </c>
      <c r="H180" s="153" t="s">
        <v>115</v>
      </c>
      <c r="I180" s="149" t="s">
        <v>497</v>
      </c>
      <c r="J180" s="163">
        <v>61.252000000000002</v>
      </c>
      <c r="K180" s="163">
        <v>8.4450000000000003</v>
      </c>
      <c r="L180" s="149" t="s">
        <v>217</v>
      </c>
      <c r="M180" s="150" t="s">
        <v>308</v>
      </c>
      <c r="N180" s="157">
        <v>43895.457974537036</v>
      </c>
      <c r="O180" s="157">
        <v>43938.383240740739</v>
      </c>
    </row>
    <row r="181" spans="2:15" x14ac:dyDescent="0.2">
      <c r="B181" s="322" t="s">
        <v>121</v>
      </c>
      <c r="C181" s="322" t="s">
        <v>276</v>
      </c>
      <c r="D181" s="322" t="s">
        <v>122</v>
      </c>
      <c r="E181" s="322" t="s">
        <v>276</v>
      </c>
      <c r="F181" s="154" t="s">
        <v>114</v>
      </c>
      <c r="G181" s="149" t="s">
        <v>286</v>
      </c>
      <c r="H181" s="153" t="s">
        <v>115</v>
      </c>
      <c r="I181" s="149" t="s">
        <v>497</v>
      </c>
      <c r="J181" s="163">
        <v>61.252000000000002</v>
      </c>
      <c r="K181" s="163">
        <v>26.132999999999999</v>
      </c>
      <c r="L181" s="149" t="s">
        <v>217</v>
      </c>
      <c r="M181" s="150" t="s">
        <v>498</v>
      </c>
      <c r="N181" s="157">
        <v>43895.457974537036</v>
      </c>
      <c r="O181" s="157">
        <v>43941.881828703707</v>
      </c>
    </row>
    <row r="182" spans="2:15" x14ac:dyDescent="0.2">
      <c r="B182" s="322" t="s">
        <v>121</v>
      </c>
      <c r="C182" s="322" t="s">
        <v>276</v>
      </c>
      <c r="D182" s="322" t="s">
        <v>121</v>
      </c>
      <c r="E182" s="322" t="s">
        <v>276</v>
      </c>
      <c r="F182" s="154" t="s">
        <v>238</v>
      </c>
      <c r="G182" s="149" t="s">
        <v>281</v>
      </c>
      <c r="H182" s="153" t="s">
        <v>282</v>
      </c>
      <c r="I182" s="149" t="s">
        <v>499</v>
      </c>
      <c r="J182" s="163">
        <v>30.802</v>
      </c>
      <c r="K182" s="163">
        <v>7.0620000000000003</v>
      </c>
      <c r="L182" s="149" t="s">
        <v>266</v>
      </c>
      <c r="M182" s="150" t="s">
        <v>298</v>
      </c>
      <c r="N182" s="157">
        <v>43895.538541666669</v>
      </c>
      <c r="O182" s="157">
        <v>43921.154305555552</v>
      </c>
    </row>
    <row r="183" spans="2:15" x14ac:dyDescent="0.2">
      <c r="B183" s="322" t="s">
        <v>121</v>
      </c>
      <c r="C183" s="322" t="s">
        <v>276</v>
      </c>
      <c r="D183" s="322" t="s">
        <v>122</v>
      </c>
      <c r="E183" s="322" t="s">
        <v>276</v>
      </c>
      <c r="F183" s="154" t="s">
        <v>238</v>
      </c>
      <c r="G183" s="149" t="s">
        <v>281</v>
      </c>
      <c r="H183" s="153" t="s">
        <v>282</v>
      </c>
      <c r="I183" s="149" t="s">
        <v>499</v>
      </c>
      <c r="J183" s="163">
        <v>30.802</v>
      </c>
      <c r="K183" s="163">
        <v>21.021000000000001</v>
      </c>
      <c r="L183" s="149" t="s">
        <v>266</v>
      </c>
      <c r="M183" s="150" t="s">
        <v>298</v>
      </c>
      <c r="N183" s="157">
        <v>43895.538541666669</v>
      </c>
      <c r="O183" s="157">
        <v>43925.532534722224</v>
      </c>
    </row>
    <row r="184" spans="2:15" x14ac:dyDescent="0.2">
      <c r="B184" s="322" t="s">
        <v>121</v>
      </c>
      <c r="C184" s="322" t="s">
        <v>276</v>
      </c>
      <c r="D184" s="322" t="s">
        <v>121</v>
      </c>
      <c r="E184" s="322" t="s">
        <v>276</v>
      </c>
      <c r="F184" s="154" t="s">
        <v>329</v>
      </c>
      <c r="G184" s="149" t="s">
        <v>277</v>
      </c>
      <c r="H184" s="153" t="s">
        <v>330</v>
      </c>
      <c r="I184" s="149" t="s">
        <v>500</v>
      </c>
      <c r="J184" s="163">
        <v>36.838999999999999</v>
      </c>
      <c r="K184" s="163">
        <v>21.073</v>
      </c>
      <c r="L184" s="149" t="s">
        <v>333</v>
      </c>
      <c r="M184" s="150" t="s">
        <v>501</v>
      </c>
      <c r="N184" s="157">
        <v>43896.082453703704</v>
      </c>
      <c r="O184" s="157">
        <v>43921.774537037039</v>
      </c>
    </row>
    <row r="185" spans="2:15" x14ac:dyDescent="0.2">
      <c r="B185" s="322" t="s">
        <v>121</v>
      </c>
      <c r="C185" s="322" t="s">
        <v>276</v>
      </c>
      <c r="D185" s="322" t="s">
        <v>122</v>
      </c>
      <c r="E185" s="322" t="s">
        <v>276</v>
      </c>
      <c r="F185" s="154" t="s">
        <v>329</v>
      </c>
      <c r="G185" s="149" t="s">
        <v>277</v>
      </c>
      <c r="H185" s="153" t="s">
        <v>330</v>
      </c>
      <c r="I185" s="149" t="s">
        <v>500</v>
      </c>
      <c r="J185" s="163">
        <v>36.838999999999999</v>
      </c>
      <c r="K185" s="163">
        <v>15.029</v>
      </c>
      <c r="L185" s="149" t="s">
        <v>214</v>
      </c>
      <c r="M185" s="150" t="s">
        <v>332</v>
      </c>
      <c r="N185" s="157">
        <v>43896.082453703704</v>
      </c>
      <c r="O185" s="157">
        <v>43932.66375</v>
      </c>
    </row>
    <row r="186" spans="2:15" x14ac:dyDescent="0.2">
      <c r="B186" s="322" t="s">
        <v>121</v>
      </c>
      <c r="C186" s="322" t="s">
        <v>276</v>
      </c>
      <c r="D186" s="322" t="s">
        <v>122</v>
      </c>
      <c r="E186" s="322" t="s">
        <v>276</v>
      </c>
      <c r="F186" s="154" t="s">
        <v>114</v>
      </c>
      <c r="G186" s="149" t="s">
        <v>286</v>
      </c>
      <c r="H186" s="153" t="s">
        <v>115</v>
      </c>
      <c r="I186" s="149" t="s">
        <v>502</v>
      </c>
      <c r="J186" s="163">
        <v>81.168000000000006</v>
      </c>
      <c r="K186" s="163">
        <v>76.155000000000001</v>
      </c>
      <c r="L186" s="149" t="s">
        <v>211</v>
      </c>
      <c r="M186" s="150" t="s">
        <v>453</v>
      </c>
      <c r="N186" s="157">
        <v>43896.123020833336</v>
      </c>
      <c r="O186" s="157">
        <v>43925.951840277776</v>
      </c>
    </row>
    <row r="187" spans="2:15" x14ac:dyDescent="0.2">
      <c r="B187" s="322" t="s">
        <v>121</v>
      </c>
      <c r="C187" s="322" t="s">
        <v>276</v>
      </c>
      <c r="D187" s="322" t="s">
        <v>122</v>
      </c>
      <c r="E187" s="322" t="s">
        <v>276</v>
      </c>
      <c r="F187" s="154" t="s">
        <v>238</v>
      </c>
      <c r="G187" s="149" t="s">
        <v>281</v>
      </c>
      <c r="H187" s="153" t="s">
        <v>282</v>
      </c>
      <c r="I187" s="149" t="s">
        <v>503</v>
      </c>
      <c r="J187" s="163">
        <v>28.375</v>
      </c>
      <c r="K187" s="163">
        <v>20.960999999999999</v>
      </c>
      <c r="L187" s="149" t="s">
        <v>325</v>
      </c>
      <c r="M187" s="150" t="s">
        <v>326</v>
      </c>
      <c r="N187" s="157">
        <v>43896.57408564815</v>
      </c>
      <c r="O187" s="157">
        <v>43929.448113425926</v>
      </c>
    </row>
    <row r="188" spans="2:15" x14ac:dyDescent="0.2">
      <c r="B188" s="322" t="s">
        <v>121</v>
      </c>
      <c r="C188" s="322" t="s">
        <v>276</v>
      </c>
      <c r="D188" s="322" t="s">
        <v>121</v>
      </c>
      <c r="E188" s="322" t="s">
        <v>276</v>
      </c>
      <c r="F188" s="154" t="s">
        <v>247</v>
      </c>
      <c r="G188" s="149" t="s">
        <v>340</v>
      </c>
      <c r="H188" s="153" t="s">
        <v>341</v>
      </c>
      <c r="I188" s="149" t="s">
        <v>504</v>
      </c>
      <c r="J188" s="163">
        <v>36.898000000000003</v>
      </c>
      <c r="K188" s="163">
        <v>11.718999999999999</v>
      </c>
      <c r="L188" s="149" t="s">
        <v>205</v>
      </c>
      <c r="M188" s="150" t="s">
        <v>505</v>
      </c>
      <c r="N188" s="157">
        <v>43897.242060185185</v>
      </c>
      <c r="O188" s="157">
        <v>43919.499803240738</v>
      </c>
    </row>
    <row r="189" spans="2:15" x14ac:dyDescent="0.2">
      <c r="B189" s="322" t="s">
        <v>121</v>
      </c>
      <c r="C189" s="322" t="s">
        <v>276</v>
      </c>
      <c r="D189" s="322" t="s">
        <v>122</v>
      </c>
      <c r="E189" s="322" t="s">
        <v>276</v>
      </c>
      <c r="F189" s="154" t="s">
        <v>247</v>
      </c>
      <c r="G189" s="149" t="s">
        <v>340</v>
      </c>
      <c r="H189" s="153" t="s">
        <v>341</v>
      </c>
      <c r="I189" s="149" t="s">
        <v>504</v>
      </c>
      <c r="J189" s="163">
        <v>36.898000000000003</v>
      </c>
      <c r="K189" s="163">
        <v>21.776</v>
      </c>
      <c r="L189" s="149" t="s">
        <v>205</v>
      </c>
      <c r="M189" s="150" t="s">
        <v>506</v>
      </c>
      <c r="N189" s="157">
        <v>43897.242060185185</v>
      </c>
      <c r="O189" s="157">
        <v>43933.353449074071</v>
      </c>
    </row>
    <row r="190" spans="2:15" x14ac:dyDescent="0.2">
      <c r="B190" s="322" t="s">
        <v>121</v>
      </c>
      <c r="C190" s="322" t="s">
        <v>276</v>
      </c>
      <c r="D190" s="322" t="s">
        <v>122</v>
      </c>
      <c r="E190" s="322" t="s">
        <v>276</v>
      </c>
      <c r="F190" s="154" t="s">
        <v>238</v>
      </c>
      <c r="G190" s="149" t="s">
        <v>281</v>
      </c>
      <c r="H190" s="153" t="s">
        <v>282</v>
      </c>
      <c r="I190" s="149" t="s">
        <v>507</v>
      </c>
      <c r="J190" s="163">
        <v>37.295000000000002</v>
      </c>
      <c r="K190" s="163">
        <v>36.548999999999999</v>
      </c>
      <c r="L190" s="149" t="s">
        <v>357</v>
      </c>
      <c r="M190" s="150" t="s">
        <v>508</v>
      </c>
      <c r="N190" s="157">
        <v>43897.915092592593</v>
      </c>
      <c r="O190" s="157">
        <v>43930.123576388891</v>
      </c>
    </row>
    <row r="191" spans="2:15" x14ac:dyDescent="0.2">
      <c r="B191" s="322" t="s">
        <v>121</v>
      </c>
      <c r="C191" s="322" t="s">
        <v>276</v>
      </c>
      <c r="D191" s="322" t="s">
        <v>122</v>
      </c>
      <c r="E191" s="322" t="s">
        <v>276</v>
      </c>
      <c r="F191" s="154" t="s">
        <v>114</v>
      </c>
      <c r="G191" s="149" t="s">
        <v>286</v>
      </c>
      <c r="H191" s="153" t="s">
        <v>115</v>
      </c>
      <c r="I191" s="149" t="s">
        <v>509</v>
      </c>
      <c r="J191" s="163">
        <v>58.018000000000001</v>
      </c>
      <c r="K191" s="163">
        <v>16.289000000000001</v>
      </c>
      <c r="L191" s="149" t="s">
        <v>216</v>
      </c>
      <c r="M191" s="150" t="s">
        <v>284</v>
      </c>
      <c r="N191" s="157">
        <v>43897.999062499999</v>
      </c>
      <c r="O191" s="157">
        <v>43931.465601851851</v>
      </c>
    </row>
    <row r="192" spans="2:15" x14ac:dyDescent="0.2">
      <c r="B192" s="322" t="s">
        <v>121</v>
      </c>
      <c r="C192" s="322" t="s">
        <v>276</v>
      </c>
      <c r="D192" s="322" t="s">
        <v>122</v>
      </c>
      <c r="E192" s="322" t="s">
        <v>276</v>
      </c>
      <c r="F192" s="154" t="s">
        <v>114</v>
      </c>
      <c r="G192" s="149" t="s">
        <v>286</v>
      </c>
      <c r="H192" s="153" t="s">
        <v>115</v>
      </c>
      <c r="I192" s="149" t="s">
        <v>509</v>
      </c>
      <c r="J192" s="163">
        <v>58.018000000000001</v>
      </c>
      <c r="K192" s="163">
        <v>20.198</v>
      </c>
      <c r="L192" s="149" t="s">
        <v>216</v>
      </c>
      <c r="M192" s="150" t="s">
        <v>288</v>
      </c>
      <c r="N192" s="157">
        <v>43897.999062499999</v>
      </c>
      <c r="O192" s="157">
        <v>43937.623182870368</v>
      </c>
    </row>
    <row r="193" spans="2:15" x14ac:dyDescent="0.2">
      <c r="B193" s="322" t="s">
        <v>121</v>
      </c>
      <c r="C193" s="322" t="s">
        <v>276</v>
      </c>
      <c r="D193" s="322" t="s">
        <v>123</v>
      </c>
      <c r="E193" s="322" t="s">
        <v>276</v>
      </c>
      <c r="F193" s="154" t="s">
        <v>114</v>
      </c>
      <c r="G193" s="149" t="s">
        <v>286</v>
      </c>
      <c r="H193" s="153" t="s">
        <v>115</v>
      </c>
      <c r="I193" s="149" t="s">
        <v>509</v>
      </c>
      <c r="J193" s="163">
        <v>58.018000000000001</v>
      </c>
      <c r="K193" s="163">
        <v>20.370999999999999</v>
      </c>
      <c r="L193" s="149" t="s">
        <v>214</v>
      </c>
      <c r="M193" s="150" t="s">
        <v>510</v>
      </c>
      <c r="N193" s="157">
        <v>43897.999062499999</v>
      </c>
      <c r="O193" s="157">
        <v>43961.08216435185</v>
      </c>
    </row>
    <row r="194" spans="2:15" x14ac:dyDescent="0.2">
      <c r="B194" s="322" t="s">
        <v>121</v>
      </c>
      <c r="C194" s="322" t="s">
        <v>276</v>
      </c>
      <c r="D194" s="322" t="s">
        <v>121</v>
      </c>
      <c r="E194" s="322" t="s">
        <v>276</v>
      </c>
      <c r="F194" s="154" t="s">
        <v>239</v>
      </c>
      <c r="G194" s="149" t="s">
        <v>359</v>
      </c>
      <c r="H194" s="153" t="s">
        <v>278</v>
      </c>
      <c r="I194" s="149" t="s">
        <v>511</v>
      </c>
      <c r="J194" s="163">
        <v>38.628999999999998</v>
      </c>
      <c r="K194" s="163">
        <v>37.856000000000002</v>
      </c>
      <c r="L194" s="149" t="s">
        <v>442</v>
      </c>
      <c r="M194" s="150" t="s">
        <v>512</v>
      </c>
      <c r="N194" s="157">
        <v>43898.374050925922</v>
      </c>
      <c r="O194" s="157">
        <v>43921.916307870371</v>
      </c>
    </row>
    <row r="195" spans="2:15" x14ac:dyDescent="0.2">
      <c r="B195" s="322" t="s">
        <v>121</v>
      </c>
      <c r="C195" s="322" t="s">
        <v>276</v>
      </c>
      <c r="D195" s="322" t="s">
        <v>122</v>
      </c>
      <c r="E195" s="322" t="s">
        <v>276</v>
      </c>
      <c r="F195" s="154" t="s">
        <v>238</v>
      </c>
      <c r="G195" s="149" t="s">
        <v>281</v>
      </c>
      <c r="H195" s="153" t="s">
        <v>282</v>
      </c>
      <c r="I195" s="149" t="s">
        <v>513</v>
      </c>
      <c r="J195" s="163">
        <v>60.363999999999997</v>
      </c>
      <c r="K195" s="163">
        <v>31.507000000000001</v>
      </c>
      <c r="L195" s="149" t="s">
        <v>230</v>
      </c>
      <c r="M195" s="150" t="s">
        <v>514</v>
      </c>
      <c r="N195" s="157">
        <v>43898.666493055556</v>
      </c>
      <c r="O195" s="157">
        <v>43928.03597222222</v>
      </c>
    </row>
    <row r="196" spans="2:15" x14ac:dyDescent="0.2">
      <c r="B196" s="322" t="s">
        <v>121</v>
      </c>
      <c r="C196" s="322" t="s">
        <v>276</v>
      </c>
      <c r="D196" s="322" t="s">
        <v>122</v>
      </c>
      <c r="E196" s="322" t="s">
        <v>276</v>
      </c>
      <c r="F196" s="154" t="s">
        <v>238</v>
      </c>
      <c r="G196" s="149" t="s">
        <v>281</v>
      </c>
      <c r="H196" s="153" t="s">
        <v>282</v>
      </c>
      <c r="I196" s="149" t="s">
        <v>513</v>
      </c>
      <c r="J196" s="163">
        <v>60.363999999999997</v>
      </c>
      <c r="K196" s="163">
        <v>22.78</v>
      </c>
      <c r="L196" s="149" t="s">
        <v>515</v>
      </c>
      <c r="M196" s="150" t="s">
        <v>516</v>
      </c>
      <c r="N196" s="157">
        <v>43898.666493055556</v>
      </c>
      <c r="O196" s="157">
        <v>43941</v>
      </c>
    </row>
    <row r="197" spans="2:15" x14ac:dyDescent="0.2">
      <c r="B197" s="322" t="s">
        <v>121</v>
      </c>
      <c r="C197" s="322" t="s">
        <v>276</v>
      </c>
      <c r="D197" s="322" t="s">
        <v>122</v>
      </c>
      <c r="E197" s="322" t="s">
        <v>276</v>
      </c>
      <c r="F197" s="154" t="s">
        <v>238</v>
      </c>
      <c r="G197" s="149" t="s">
        <v>281</v>
      </c>
      <c r="H197" s="153" t="s">
        <v>282</v>
      </c>
      <c r="I197" s="149" t="s">
        <v>517</v>
      </c>
      <c r="J197" s="163">
        <v>38.225000000000001</v>
      </c>
      <c r="K197" s="163">
        <v>12.454000000000001</v>
      </c>
      <c r="L197" s="149" t="s">
        <v>518</v>
      </c>
      <c r="M197" s="150" t="s">
        <v>519</v>
      </c>
      <c r="N197" s="157">
        <v>43899.037164351852</v>
      </c>
      <c r="O197" s="157">
        <v>43936.276504629626</v>
      </c>
    </row>
    <row r="198" spans="2:15" x14ac:dyDescent="0.2">
      <c r="B198" s="322" t="s">
        <v>121</v>
      </c>
      <c r="C198" s="322" t="s">
        <v>276</v>
      </c>
      <c r="D198" s="322" t="s">
        <v>122</v>
      </c>
      <c r="E198" s="322" t="s">
        <v>276</v>
      </c>
      <c r="F198" s="154" t="s">
        <v>238</v>
      </c>
      <c r="G198" s="149" t="s">
        <v>281</v>
      </c>
      <c r="H198" s="153" t="s">
        <v>282</v>
      </c>
      <c r="I198" s="149" t="s">
        <v>517</v>
      </c>
      <c r="J198" s="163">
        <v>38.225000000000001</v>
      </c>
      <c r="K198" s="163">
        <v>22.867999999999999</v>
      </c>
      <c r="L198" s="149" t="s">
        <v>228</v>
      </c>
      <c r="M198" s="150" t="s">
        <v>434</v>
      </c>
      <c r="N198" s="157">
        <v>43899.037164351852</v>
      </c>
      <c r="O198" s="157">
        <v>43946.706701388888</v>
      </c>
    </row>
    <row r="199" spans="2:15" x14ac:dyDescent="0.2">
      <c r="B199" s="322" t="s">
        <v>121</v>
      </c>
      <c r="C199" s="322" t="s">
        <v>276</v>
      </c>
      <c r="D199" s="322" t="s">
        <v>122</v>
      </c>
      <c r="E199" s="322" t="s">
        <v>276</v>
      </c>
      <c r="F199" s="154" t="s">
        <v>335</v>
      </c>
      <c r="G199" s="149" t="s">
        <v>289</v>
      </c>
      <c r="H199" s="153" t="s">
        <v>337</v>
      </c>
      <c r="I199" s="149" t="s">
        <v>520</v>
      </c>
      <c r="J199" s="163">
        <v>40.145000000000003</v>
      </c>
      <c r="K199" s="163">
        <v>39.341999999999999</v>
      </c>
      <c r="L199" s="149" t="s">
        <v>116</v>
      </c>
      <c r="M199" s="150" t="s">
        <v>117</v>
      </c>
      <c r="N199" s="157">
        <v>43899.082962962966</v>
      </c>
      <c r="O199" s="157">
        <v>43935.561273148145</v>
      </c>
    </row>
    <row r="200" spans="2:15" x14ac:dyDescent="0.2">
      <c r="B200" s="322" t="s">
        <v>121</v>
      </c>
      <c r="C200" s="322" t="s">
        <v>276</v>
      </c>
      <c r="D200" s="322" t="s">
        <v>121</v>
      </c>
      <c r="E200" s="322" t="s">
        <v>276</v>
      </c>
      <c r="F200" s="154" t="s">
        <v>243</v>
      </c>
      <c r="G200" s="149" t="s">
        <v>277</v>
      </c>
      <c r="H200" s="153" t="s">
        <v>374</v>
      </c>
      <c r="I200" s="149" t="s">
        <v>521</v>
      </c>
      <c r="J200" s="163">
        <v>50.295999999999999</v>
      </c>
      <c r="K200" s="163">
        <v>47</v>
      </c>
      <c r="L200" s="149" t="s">
        <v>209</v>
      </c>
      <c r="M200" s="150" t="s">
        <v>439</v>
      </c>
      <c r="N200" s="157">
        <v>43899.331076388888</v>
      </c>
      <c r="O200" s="157">
        <v>43917.654733796298</v>
      </c>
    </row>
    <row r="201" spans="2:15" x14ac:dyDescent="0.2">
      <c r="B201" s="322" t="s">
        <v>121</v>
      </c>
      <c r="C201" s="322" t="s">
        <v>276</v>
      </c>
      <c r="D201" s="322" t="s">
        <v>122</v>
      </c>
      <c r="E201" s="322" t="s">
        <v>276</v>
      </c>
      <c r="F201" s="154" t="s">
        <v>239</v>
      </c>
      <c r="G201" s="149" t="s">
        <v>359</v>
      </c>
      <c r="H201" s="153" t="s">
        <v>278</v>
      </c>
      <c r="I201" s="149" t="s">
        <v>522</v>
      </c>
      <c r="J201" s="163">
        <v>32.401000000000003</v>
      </c>
      <c r="K201" s="163">
        <v>31.753</v>
      </c>
      <c r="L201" s="149" t="s">
        <v>208</v>
      </c>
      <c r="M201" s="150" t="s">
        <v>523</v>
      </c>
      <c r="N201" s="157">
        <v>43899.874675925923</v>
      </c>
      <c r="O201" s="157">
        <v>43946.263229166667</v>
      </c>
    </row>
    <row r="202" spans="2:15" x14ac:dyDescent="0.2">
      <c r="B202" s="322" t="s">
        <v>121</v>
      </c>
      <c r="C202" s="322" t="s">
        <v>276</v>
      </c>
      <c r="D202" s="322" t="s">
        <v>122</v>
      </c>
      <c r="E202" s="322" t="s">
        <v>276</v>
      </c>
      <c r="F202" s="154" t="s">
        <v>114</v>
      </c>
      <c r="G202" s="149" t="s">
        <v>286</v>
      </c>
      <c r="H202" s="153" t="s">
        <v>115</v>
      </c>
      <c r="I202" s="149" t="s">
        <v>524</v>
      </c>
      <c r="J202" s="163">
        <v>61.444000000000003</v>
      </c>
      <c r="K202" s="163">
        <v>54.325000000000003</v>
      </c>
      <c r="L202" s="149" t="s">
        <v>116</v>
      </c>
      <c r="M202" s="150" t="s">
        <v>352</v>
      </c>
      <c r="N202" s="157">
        <v>43900.081331018519</v>
      </c>
      <c r="O202" s="157">
        <v>43940.810127314813</v>
      </c>
    </row>
    <row r="203" spans="2:15" x14ac:dyDescent="0.2">
      <c r="B203" s="322" t="s">
        <v>121</v>
      </c>
      <c r="C203" s="322" t="s">
        <v>276</v>
      </c>
      <c r="D203" s="322" t="s">
        <v>122</v>
      </c>
      <c r="E203" s="322" t="s">
        <v>276</v>
      </c>
      <c r="F203" s="154" t="s">
        <v>247</v>
      </c>
      <c r="G203" s="149" t="s">
        <v>340</v>
      </c>
      <c r="H203" s="153" t="s">
        <v>341</v>
      </c>
      <c r="I203" s="149" t="s">
        <v>525</v>
      </c>
      <c r="J203" s="163">
        <v>39.299999999999997</v>
      </c>
      <c r="K203" s="163">
        <v>34.32</v>
      </c>
      <c r="L203" s="149" t="s">
        <v>189</v>
      </c>
      <c r="M203" s="150" t="s">
        <v>526</v>
      </c>
      <c r="N203" s="157">
        <v>43900.703506944446</v>
      </c>
      <c r="O203" s="157">
        <v>43938.665289351855</v>
      </c>
    </row>
    <row r="204" spans="2:15" x14ac:dyDescent="0.2">
      <c r="B204" s="322" t="s">
        <v>121</v>
      </c>
      <c r="C204" s="322" t="s">
        <v>276</v>
      </c>
      <c r="D204" s="322" t="s">
        <v>122</v>
      </c>
      <c r="E204" s="322" t="s">
        <v>276</v>
      </c>
      <c r="F204" s="154" t="s">
        <v>329</v>
      </c>
      <c r="G204" s="149" t="s">
        <v>277</v>
      </c>
      <c r="H204" s="153" t="s">
        <v>330</v>
      </c>
      <c r="I204" s="149" t="s">
        <v>527</v>
      </c>
      <c r="J204" s="163">
        <v>61.33</v>
      </c>
      <c r="K204" s="163">
        <v>45.076999999999998</v>
      </c>
      <c r="L204" s="149" t="s">
        <v>116</v>
      </c>
      <c r="M204" s="150" t="s">
        <v>405</v>
      </c>
      <c r="N204" s="157">
        <v>43901.374675925923</v>
      </c>
      <c r="O204" s="157">
        <v>43938.165405092594</v>
      </c>
    </row>
    <row r="205" spans="2:15" x14ac:dyDescent="0.2">
      <c r="B205" s="322" t="s">
        <v>121</v>
      </c>
      <c r="C205" s="322" t="s">
        <v>276</v>
      </c>
      <c r="D205" s="322" t="s">
        <v>123</v>
      </c>
      <c r="E205" s="322" t="s">
        <v>276</v>
      </c>
      <c r="F205" s="154" t="s">
        <v>114</v>
      </c>
      <c r="G205" s="149" t="s">
        <v>286</v>
      </c>
      <c r="H205" s="153" t="s">
        <v>115</v>
      </c>
      <c r="I205" s="149" t="s">
        <v>528</v>
      </c>
      <c r="J205" s="163">
        <v>63.59</v>
      </c>
      <c r="K205" s="163">
        <v>60.633000000000003</v>
      </c>
      <c r="L205" s="149" t="s">
        <v>209</v>
      </c>
      <c r="M205" s="150" t="s">
        <v>529</v>
      </c>
      <c r="N205" s="157">
        <v>43902.037002314813</v>
      </c>
      <c r="O205" s="157">
        <v>43956.570868055554</v>
      </c>
    </row>
    <row r="206" spans="2:15" x14ac:dyDescent="0.2">
      <c r="B206" s="322" t="s">
        <v>121</v>
      </c>
      <c r="C206" s="322" t="s">
        <v>276</v>
      </c>
      <c r="D206" s="322" t="s">
        <v>121</v>
      </c>
      <c r="E206" s="322" t="s">
        <v>276</v>
      </c>
      <c r="F206" s="154" t="s">
        <v>238</v>
      </c>
      <c r="G206" s="149" t="s">
        <v>281</v>
      </c>
      <c r="H206" s="153" t="s">
        <v>282</v>
      </c>
      <c r="I206" s="149" t="s">
        <v>530</v>
      </c>
      <c r="J206" s="163">
        <v>35.737000000000002</v>
      </c>
      <c r="K206" s="163">
        <v>34.609000000000002</v>
      </c>
      <c r="L206" s="149" t="s">
        <v>295</v>
      </c>
      <c r="M206" s="150" t="s">
        <v>296</v>
      </c>
      <c r="N206" s="157">
        <v>43902.074004629627</v>
      </c>
      <c r="O206" s="157">
        <v>43916.240324074075</v>
      </c>
    </row>
    <row r="207" spans="2:15" x14ac:dyDescent="0.2">
      <c r="B207" s="322" t="s">
        <v>121</v>
      </c>
      <c r="C207" s="322" t="s">
        <v>276</v>
      </c>
      <c r="D207" s="322" t="s">
        <v>122</v>
      </c>
      <c r="E207" s="322" t="s">
        <v>276</v>
      </c>
      <c r="F207" s="154" t="s">
        <v>329</v>
      </c>
      <c r="G207" s="149" t="s">
        <v>277</v>
      </c>
      <c r="H207" s="153" t="s">
        <v>330</v>
      </c>
      <c r="I207" s="149" t="s">
        <v>531</v>
      </c>
      <c r="J207" s="163">
        <v>55.768000000000001</v>
      </c>
      <c r="K207" s="163">
        <v>35.930999999999997</v>
      </c>
      <c r="L207" s="149" t="s">
        <v>187</v>
      </c>
      <c r="M207" s="150" t="s">
        <v>415</v>
      </c>
      <c r="N207" s="157">
        <v>43903.58053240741</v>
      </c>
      <c r="O207" s="157">
        <v>43937.89503472222</v>
      </c>
    </row>
    <row r="208" spans="2:15" x14ac:dyDescent="0.2">
      <c r="B208" s="322" t="s">
        <v>121</v>
      </c>
      <c r="C208" s="322" t="s">
        <v>276</v>
      </c>
      <c r="D208" s="322" t="s">
        <v>122</v>
      </c>
      <c r="E208" s="322" t="s">
        <v>276</v>
      </c>
      <c r="F208" s="154" t="s">
        <v>114</v>
      </c>
      <c r="G208" s="149" t="s">
        <v>286</v>
      </c>
      <c r="H208" s="153" t="s">
        <v>115</v>
      </c>
      <c r="I208" s="149" t="s">
        <v>532</v>
      </c>
      <c r="J208" s="163">
        <v>55.404000000000003</v>
      </c>
      <c r="K208" s="163">
        <v>49.945</v>
      </c>
      <c r="L208" s="149" t="s">
        <v>116</v>
      </c>
      <c r="M208" s="150" t="s">
        <v>352</v>
      </c>
      <c r="N208" s="157">
        <v>43903.581712962965</v>
      </c>
      <c r="O208" s="157">
        <v>43940.904432870368</v>
      </c>
    </row>
    <row r="209" spans="2:15" x14ac:dyDescent="0.2">
      <c r="B209" s="322" t="s">
        <v>121</v>
      </c>
      <c r="C209" s="322" t="s">
        <v>276</v>
      </c>
      <c r="D209" s="322" t="s">
        <v>122</v>
      </c>
      <c r="E209" s="322" t="s">
        <v>276</v>
      </c>
      <c r="F209" s="154" t="s">
        <v>239</v>
      </c>
      <c r="G209" s="149" t="s">
        <v>359</v>
      </c>
      <c r="H209" s="153" t="s">
        <v>278</v>
      </c>
      <c r="I209" s="149" t="s">
        <v>533</v>
      </c>
      <c r="J209" s="163">
        <v>38.709000000000003</v>
      </c>
      <c r="K209" s="163">
        <v>37.935000000000002</v>
      </c>
      <c r="L209" s="149" t="s">
        <v>116</v>
      </c>
      <c r="M209" s="150" t="s">
        <v>117</v>
      </c>
      <c r="N209" s="157">
        <v>43903.872881944444</v>
      </c>
      <c r="O209" s="157">
        <v>43939.188113425924</v>
      </c>
    </row>
    <row r="210" spans="2:15" x14ac:dyDescent="0.2">
      <c r="B210" s="322" t="s">
        <v>121</v>
      </c>
      <c r="C210" s="322" t="s">
        <v>276</v>
      </c>
      <c r="D210" s="322" t="s">
        <v>122</v>
      </c>
      <c r="E210" s="322" t="s">
        <v>276</v>
      </c>
      <c r="F210" s="154" t="s">
        <v>238</v>
      </c>
      <c r="G210" s="149" t="s">
        <v>281</v>
      </c>
      <c r="H210" s="153" t="s">
        <v>282</v>
      </c>
      <c r="I210" s="149" t="s">
        <v>534</v>
      </c>
      <c r="J210" s="163">
        <v>30.617999999999999</v>
      </c>
      <c r="K210" s="163">
        <v>30.006</v>
      </c>
      <c r="L210" s="149" t="s">
        <v>116</v>
      </c>
      <c r="M210" s="150" t="s">
        <v>339</v>
      </c>
      <c r="N210" s="157">
        <v>43903.948842592596</v>
      </c>
      <c r="O210" s="157">
        <v>43946.393541666665</v>
      </c>
    </row>
    <row r="211" spans="2:15" x14ac:dyDescent="0.2">
      <c r="B211" s="322" t="s">
        <v>121</v>
      </c>
      <c r="C211" s="322" t="s">
        <v>276</v>
      </c>
      <c r="D211" s="322" t="s">
        <v>121</v>
      </c>
      <c r="E211" s="322" t="s">
        <v>276</v>
      </c>
      <c r="F211" s="154" t="s">
        <v>114</v>
      </c>
      <c r="G211" s="149" t="s">
        <v>286</v>
      </c>
      <c r="H211" s="153" t="s">
        <v>115</v>
      </c>
      <c r="I211" s="149" t="s">
        <v>535</v>
      </c>
      <c r="J211" s="163">
        <v>36.371000000000002</v>
      </c>
      <c r="K211" s="163">
        <v>5.5709999999999997</v>
      </c>
      <c r="L211" s="149" t="s">
        <v>536</v>
      </c>
      <c r="M211" s="150" t="s">
        <v>537</v>
      </c>
      <c r="N211" s="157">
        <v>43906.079988425925</v>
      </c>
      <c r="O211" s="157">
        <v>43918.911111111112</v>
      </c>
    </row>
    <row r="212" spans="2:15" x14ac:dyDescent="0.2">
      <c r="B212" s="322" t="s">
        <v>121</v>
      </c>
      <c r="C212" s="322" t="s">
        <v>276</v>
      </c>
      <c r="D212" s="322" t="s">
        <v>122</v>
      </c>
      <c r="E212" s="322" t="s">
        <v>276</v>
      </c>
      <c r="F212" s="154" t="s">
        <v>114</v>
      </c>
      <c r="G212" s="149" t="s">
        <v>286</v>
      </c>
      <c r="H212" s="153" t="s">
        <v>115</v>
      </c>
      <c r="I212" s="149" t="s">
        <v>535</v>
      </c>
      <c r="J212" s="163">
        <v>36.371000000000002</v>
      </c>
      <c r="K212" s="163">
        <v>25.137</v>
      </c>
      <c r="L212" s="149" t="s">
        <v>255</v>
      </c>
      <c r="M212" s="150" t="s">
        <v>538</v>
      </c>
      <c r="N212" s="157">
        <v>43906.079988425925</v>
      </c>
      <c r="O212" s="157">
        <v>43932.280150462961</v>
      </c>
    </row>
    <row r="213" spans="2:15" x14ac:dyDescent="0.2">
      <c r="B213" s="322" t="s">
        <v>121</v>
      </c>
      <c r="C213" s="322" t="s">
        <v>276</v>
      </c>
      <c r="D213" s="322" t="s">
        <v>123</v>
      </c>
      <c r="E213" s="322" t="s">
        <v>276</v>
      </c>
      <c r="F213" s="154" t="s">
        <v>114</v>
      </c>
      <c r="G213" s="149" t="s">
        <v>286</v>
      </c>
      <c r="H213" s="153" t="s">
        <v>115</v>
      </c>
      <c r="I213" s="149" t="s">
        <v>539</v>
      </c>
      <c r="J213" s="163">
        <v>55.753</v>
      </c>
      <c r="K213" s="163">
        <v>54.637999999999998</v>
      </c>
      <c r="L213" s="149" t="s">
        <v>216</v>
      </c>
      <c r="M213" s="150" t="s">
        <v>540</v>
      </c>
      <c r="N213" s="157">
        <v>43906.582314814812</v>
      </c>
      <c r="O213" s="157">
        <v>43956.853020833332</v>
      </c>
    </row>
    <row r="214" spans="2:15" x14ac:dyDescent="0.2">
      <c r="B214" s="322" t="s">
        <v>121</v>
      </c>
      <c r="C214" s="322" t="s">
        <v>276</v>
      </c>
      <c r="D214" s="322" t="s">
        <v>122</v>
      </c>
      <c r="E214" s="322" t="s">
        <v>276</v>
      </c>
      <c r="F214" s="154" t="s">
        <v>238</v>
      </c>
      <c r="G214" s="149" t="s">
        <v>281</v>
      </c>
      <c r="H214" s="153" t="s">
        <v>282</v>
      </c>
      <c r="I214" s="149" t="s">
        <v>541</v>
      </c>
      <c r="J214" s="163">
        <v>54.286000000000001</v>
      </c>
      <c r="K214" s="163">
        <v>21.236999999999998</v>
      </c>
      <c r="L214" s="149" t="s">
        <v>216</v>
      </c>
      <c r="M214" s="150" t="s">
        <v>285</v>
      </c>
      <c r="N214" s="157">
        <v>43907.187962962962</v>
      </c>
      <c r="O214" s="157">
        <v>43946.112997685188</v>
      </c>
    </row>
    <row r="215" spans="2:15" x14ac:dyDescent="0.2">
      <c r="B215" s="322" t="s">
        <v>121</v>
      </c>
      <c r="C215" s="322" t="s">
        <v>276</v>
      </c>
      <c r="D215" s="322" t="s">
        <v>123</v>
      </c>
      <c r="E215" s="322" t="s">
        <v>276</v>
      </c>
      <c r="F215" s="154" t="s">
        <v>238</v>
      </c>
      <c r="G215" s="149" t="s">
        <v>281</v>
      </c>
      <c r="H215" s="153" t="s">
        <v>282</v>
      </c>
      <c r="I215" s="149" t="s">
        <v>541</v>
      </c>
      <c r="J215" s="163">
        <v>54.286000000000001</v>
      </c>
      <c r="K215" s="163">
        <v>23.46</v>
      </c>
      <c r="L215" s="149" t="s">
        <v>216</v>
      </c>
      <c r="M215" s="150" t="s">
        <v>284</v>
      </c>
      <c r="N215" s="157">
        <v>43907.187962962962</v>
      </c>
      <c r="O215" s="157">
        <v>43957.909270833334</v>
      </c>
    </row>
    <row r="216" spans="2:15" x14ac:dyDescent="0.2">
      <c r="B216" s="322" t="s">
        <v>121</v>
      </c>
      <c r="C216" s="322" t="s">
        <v>276</v>
      </c>
      <c r="D216" s="322" t="s">
        <v>122</v>
      </c>
      <c r="E216" s="322" t="s">
        <v>276</v>
      </c>
      <c r="F216" s="154" t="s">
        <v>239</v>
      </c>
      <c r="G216" s="149" t="s">
        <v>289</v>
      </c>
      <c r="H216" s="153" t="s">
        <v>290</v>
      </c>
      <c r="I216" s="149" t="s">
        <v>542</v>
      </c>
      <c r="J216" s="163">
        <v>38.055</v>
      </c>
      <c r="K216" s="163">
        <v>37.293999999999997</v>
      </c>
      <c r="L216" s="149" t="s">
        <v>329</v>
      </c>
      <c r="M216" s="150" t="s">
        <v>395</v>
      </c>
      <c r="N216" s="157">
        <v>43907.416284722225</v>
      </c>
      <c r="O216" s="157">
        <v>43933.580740740741</v>
      </c>
    </row>
    <row r="217" spans="2:15" x14ac:dyDescent="0.2">
      <c r="B217" s="322" t="s">
        <v>121</v>
      </c>
      <c r="C217" s="322" t="s">
        <v>276</v>
      </c>
      <c r="D217" s="322" t="s">
        <v>122</v>
      </c>
      <c r="E217" s="322" t="s">
        <v>276</v>
      </c>
      <c r="F217" s="154" t="s">
        <v>238</v>
      </c>
      <c r="G217" s="149" t="s">
        <v>281</v>
      </c>
      <c r="H217" s="153" t="s">
        <v>282</v>
      </c>
      <c r="I217" s="149" t="s">
        <v>543</v>
      </c>
      <c r="J217" s="163">
        <v>37.340000000000003</v>
      </c>
      <c r="K217" s="163">
        <v>36.593000000000004</v>
      </c>
      <c r="L217" s="149" t="s">
        <v>116</v>
      </c>
      <c r="M217" s="150" t="s">
        <v>352</v>
      </c>
      <c r="N217" s="157">
        <v>43908.365451388891</v>
      </c>
      <c r="O217" s="157">
        <v>43935.426469907405</v>
      </c>
    </row>
    <row r="218" spans="2:15" x14ac:dyDescent="0.2">
      <c r="B218" s="322" t="s">
        <v>121</v>
      </c>
      <c r="C218" s="322" t="s">
        <v>276</v>
      </c>
      <c r="D218" s="322" t="s">
        <v>122</v>
      </c>
      <c r="E218" s="322" t="s">
        <v>276</v>
      </c>
      <c r="F218" s="154" t="s">
        <v>238</v>
      </c>
      <c r="G218" s="149" t="s">
        <v>281</v>
      </c>
      <c r="H218" s="153" t="s">
        <v>282</v>
      </c>
      <c r="I218" s="149" t="s">
        <v>544</v>
      </c>
      <c r="J218" s="163">
        <v>58.487000000000002</v>
      </c>
      <c r="K218" s="163">
        <v>43.826000000000001</v>
      </c>
      <c r="L218" s="149" t="s">
        <v>116</v>
      </c>
      <c r="M218" s="150" t="s">
        <v>117</v>
      </c>
      <c r="N218" s="157">
        <v>43909.828981481478</v>
      </c>
      <c r="O218" s="157">
        <v>43943.38422453704</v>
      </c>
    </row>
    <row r="219" spans="2:15" x14ac:dyDescent="0.2">
      <c r="B219" s="322" t="s">
        <v>121</v>
      </c>
      <c r="C219" s="322" t="s">
        <v>276</v>
      </c>
      <c r="D219" s="322" t="s">
        <v>122</v>
      </c>
      <c r="E219" s="322" t="s">
        <v>276</v>
      </c>
      <c r="F219" s="154" t="s">
        <v>114</v>
      </c>
      <c r="G219" s="149" t="s">
        <v>286</v>
      </c>
      <c r="H219" s="153" t="s">
        <v>115</v>
      </c>
      <c r="I219" s="149" t="s">
        <v>545</v>
      </c>
      <c r="J219" s="163">
        <v>38.226999999999997</v>
      </c>
      <c r="K219" s="163">
        <v>13.725</v>
      </c>
      <c r="L219" s="149" t="s">
        <v>223</v>
      </c>
      <c r="M219" s="150" t="s">
        <v>349</v>
      </c>
      <c r="N219" s="157">
        <v>43909.911817129629</v>
      </c>
      <c r="O219" s="157">
        <v>43942.653726851851</v>
      </c>
    </row>
    <row r="220" spans="2:15" x14ac:dyDescent="0.2">
      <c r="B220" s="322" t="s">
        <v>121</v>
      </c>
      <c r="C220" s="322" t="s">
        <v>276</v>
      </c>
      <c r="D220" s="322" t="s">
        <v>123</v>
      </c>
      <c r="E220" s="322" t="s">
        <v>276</v>
      </c>
      <c r="F220" s="154" t="s">
        <v>114</v>
      </c>
      <c r="G220" s="149" t="s">
        <v>286</v>
      </c>
      <c r="H220" s="153" t="s">
        <v>115</v>
      </c>
      <c r="I220" s="149" t="s">
        <v>545</v>
      </c>
      <c r="J220" s="163">
        <v>38.226999999999997</v>
      </c>
      <c r="K220" s="163">
        <v>19.626999999999999</v>
      </c>
      <c r="L220" s="149" t="s">
        <v>223</v>
      </c>
      <c r="M220" s="150" t="s">
        <v>350</v>
      </c>
      <c r="N220" s="157">
        <v>43909.911817129629</v>
      </c>
      <c r="O220" s="157">
        <v>43955.238599537035</v>
      </c>
    </row>
    <row r="221" spans="2:15" x14ac:dyDescent="0.2">
      <c r="B221" s="322" t="s">
        <v>121</v>
      </c>
      <c r="C221" s="322" t="s">
        <v>276</v>
      </c>
      <c r="D221" s="322" t="s">
        <v>122</v>
      </c>
      <c r="E221" s="322" t="s">
        <v>276</v>
      </c>
      <c r="F221" s="154" t="s">
        <v>329</v>
      </c>
      <c r="G221" s="149" t="s">
        <v>277</v>
      </c>
      <c r="H221" s="153" t="s">
        <v>330</v>
      </c>
      <c r="I221" s="149" t="s">
        <v>546</v>
      </c>
      <c r="J221" s="163">
        <v>63.515999999999998</v>
      </c>
      <c r="K221" s="163">
        <v>57.814</v>
      </c>
      <c r="L221" s="149" t="s">
        <v>333</v>
      </c>
      <c r="M221" s="150" t="s">
        <v>334</v>
      </c>
      <c r="N221" s="157">
        <v>43910.040300925924</v>
      </c>
      <c r="O221" s="157">
        <v>43941.962060185186</v>
      </c>
    </row>
    <row r="222" spans="2:15" x14ac:dyDescent="0.2">
      <c r="B222" s="322" t="s">
        <v>121</v>
      </c>
      <c r="C222" s="322" t="s">
        <v>276</v>
      </c>
      <c r="D222" s="322" t="s">
        <v>122</v>
      </c>
      <c r="E222" s="322" t="s">
        <v>276</v>
      </c>
      <c r="F222" s="154" t="s">
        <v>239</v>
      </c>
      <c r="G222" s="149" t="s">
        <v>359</v>
      </c>
      <c r="H222" s="153" t="s">
        <v>278</v>
      </c>
      <c r="I222" s="149" t="s">
        <v>547</v>
      </c>
      <c r="J222" s="163">
        <v>33.889000000000003</v>
      </c>
      <c r="K222" s="163">
        <v>32.866999999999997</v>
      </c>
      <c r="L222" s="149" t="s">
        <v>116</v>
      </c>
      <c r="M222" s="150" t="s">
        <v>352</v>
      </c>
      <c r="N222" s="157">
        <v>43910.452731481484</v>
      </c>
      <c r="O222" s="157">
        <v>43937.415983796294</v>
      </c>
    </row>
    <row r="223" spans="2:15" x14ac:dyDescent="0.2">
      <c r="B223" s="322" t="s">
        <v>121</v>
      </c>
      <c r="C223" s="322" t="s">
        <v>276</v>
      </c>
      <c r="D223" s="322" t="s">
        <v>122</v>
      </c>
      <c r="E223" s="322" t="s">
        <v>276</v>
      </c>
      <c r="F223" s="154" t="s">
        <v>247</v>
      </c>
      <c r="G223" s="149" t="s">
        <v>340</v>
      </c>
      <c r="H223" s="153" t="s">
        <v>341</v>
      </c>
      <c r="I223" s="149" t="s">
        <v>548</v>
      </c>
      <c r="J223" s="163">
        <v>37.981000000000002</v>
      </c>
      <c r="K223" s="163">
        <v>10.747</v>
      </c>
      <c r="L223" s="149" t="s">
        <v>228</v>
      </c>
      <c r="M223" s="150" t="s">
        <v>485</v>
      </c>
      <c r="N223" s="157">
        <v>43911.947326388887</v>
      </c>
      <c r="O223" s="157">
        <v>43923.416412037041</v>
      </c>
    </row>
    <row r="224" spans="2:15" x14ac:dyDescent="0.2">
      <c r="B224" s="322" t="s">
        <v>121</v>
      </c>
      <c r="C224" s="322" t="s">
        <v>276</v>
      </c>
      <c r="D224" s="322" t="s">
        <v>122</v>
      </c>
      <c r="E224" s="322" t="s">
        <v>276</v>
      </c>
      <c r="F224" s="154" t="s">
        <v>247</v>
      </c>
      <c r="G224" s="149" t="s">
        <v>340</v>
      </c>
      <c r="H224" s="153" t="s">
        <v>341</v>
      </c>
      <c r="I224" s="149" t="s">
        <v>548</v>
      </c>
      <c r="J224" s="163">
        <v>37.981000000000002</v>
      </c>
      <c r="K224" s="163">
        <v>26.428000000000001</v>
      </c>
      <c r="L224" s="149" t="s">
        <v>228</v>
      </c>
      <c r="M224" s="150" t="s">
        <v>549</v>
      </c>
      <c r="N224" s="157">
        <v>43911.947326388887</v>
      </c>
      <c r="O224" s="157">
        <v>43935.519513888888</v>
      </c>
    </row>
    <row r="225" spans="2:15" x14ac:dyDescent="0.2">
      <c r="B225" s="322" t="s">
        <v>121</v>
      </c>
      <c r="C225" s="322" t="s">
        <v>276</v>
      </c>
      <c r="D225" s="322" t="s">
        <v>122</v>
      </c>
      <c r="E225" s="322" t="s">
        <v>276</v>
      </c>
      <c r="F225" s="154" t="s">
        <v>114</v>
      </c>
      <c r="G225" s="149" t="s">
        <v>286</v>
      </c>
      <c r="H225" s="153" t="s">
        <v>115</v>
      </c>
      <c r="I225" s="149" t="s">
        <v>550</v>
      </c>
      <c r="J225" s="163">
        <v>62.435000000000002</v>
      </c>
      <c r="K225" s="163">
        <v>30.053000000000001</v>
      </c>
      <c r="L225" s="149" t="s">
        <v>214</v>
      </c>
      <c r="M225" s="150" t="s">
        <v>551</v>
      </c>
      <c r="N225" s="157">
        <v>43911.954444444447</v>
      </c>
      <c r="O225" s="157">
        <v>43935.872037037036</v>
      </c>
    </row>
    <row r="226" spans="2:15" x14ac:dyDescent="0.2">
      <c r="B226" s="322" t="s">
        <v>121</v>
      </c>
      <c r="C226" s="322" t="s">
        <v>276</v>
      </c>
      <c r="D226" s="322" t="s">
        <v>123</v>
      </c>
      <c r="E226" s="322" t="s">
        <v>276</v>
      </c>
      <c r="F226" s="154" t="s">
        <v>114</v>
      </c>
      <c r="G226" s="149" t="s">
        <v>286</v>
      </c>
      <c r="H226" s="153" t="s">
        <v>115</v>
      </c>
      <c r="I226" s="149" t="s">
        <v>550</v>
      </c>
      <c r="J226" s="163">
        <v>62.435000000000002</v>
      </c>
      <c r="K226" s="163">
        <v>30.753</v>
      </c>
      <c r="L226" s="149" t="s">
        <v>205</v>
      </c>
      <c r="M226" s="150" t="s">
        <v>506</v>
      </c>
      <c r="N226" s="157">
        <v>43911.954444444447</v>
      </c>
      <c r="O226" s="157">
        <v>43978.330752314818</v>
      </c>
    </row>
    <row r="227" spans="2:15" x14ac:dyDescent="0.2">
      <c r="B227" s="322" t="s">
        <v>121</v>
      </c>
      <c r="C227" s="322" t="s">
        <v>276</v>
      </c>
      <c r="D227" s="322" t="s">
        <v>122</v>
      </c>
      <c r="E227" s="322" t="s">
        <v>276</v>
      </c>
      <c r="F227" s="154" t="s">
        <v>114</v>
      </c>
      <c r="G227" s="149" t="s">
        <v>310</v>
      </c>
      <c r="H227" s="153" t="s">
        <v>115</v>
      </c>
      <c r="I227" s="149" t="s">
        <v>552</v>
      </c>
      <c r="J227" s="163">
        <v>31.773</v>
      </c>
      <c r="K227" s="163">
        <v>30.780999999999999</v>
      </c>
      <c r="L227" s="149" t="s">
        <v>553</v>
      </c>
      <c r="M227" s="150" t="s">
        <v>554</v>
      </c>
      <c r="N227" s="157">
        <v>43911.958101851851</v>
      </c>
      <c r="O227" s="157">
        <v>43941.971689814818</v>
      </c>
    </row>
    <row r="228" spans="2:15" x14ac:dyDescent="0.2">
      <c r="B228" s="322" t="s">
        <v>121</v>
      </c>
      <c r="C228" s="322" t="s">
        <v>276</v>
      </c>
      <c r="D228" s="322" t="s">
        <v>122</v>
      </c>
      <c r="E228" s="322" t="s">
        <v>276</v>
      </c>
      <c r="F228" s="154" t="s">
        <v>239</v>
      </c>
      <c r="G228" s="149" t="s">
        <v>359</v>
      </c>
      <c r="H228" s="153" t="s">
        <v>278</v>
      </c>
      <c r="I228" s="149" t="s">
        <v>555</v>
      </c>
      <c r="J228" s="163">
        <v>35.774000000000001</v>
      </c>
      <c r="K228" s="163">
        <v>10.231</v>
      </c>
      <c r="L228" s="149" t="s">
        <v>116</v>
      </c>
      <c r="M228" s="150" t="s">
        <v>437</v>
      </c>
      <c r="N228" s="157">
        <v>43912.872523148151</v>
      </c>
      <c r="O228" s="157">
        <v>43932.861041666663</v>
      </c>
    </row>
    <row r="229" spans="2:15" x14ac:dyDescent="0.2">
      <c r="B229" s="322" t="s">
        <v>121</v>
      </c>
      <c r="C229" s="322" t="s">
        <v>276</v>
      </c>
      <c r="D229" s="322" t="s">
        <v>122</v>
      </c>
      <c r="E229" s="322" t="s">
        <v>276</v>
      </c>
      <c r="F229" s="154" t="s">
        <v>239</v>
      </c>
      <c r="G229" s="149" t="s">
        <v>359</v>
      </c>
      <c r="H229" s="153" t="s">
        <v>278</v>
      </c>
      <c r="I229" s="149" t="s">
        <v>555</v>
      </c>
      <c r="J229" s="163">
        <v>35.774000000000001</v>
      </c>
      <c r="K229" s="163">
        <v>24.827999999999999</v>
      </c>
      <c r="L229" s="149" t="s">
        <v>116</v>
      </c>
      <c r="M229" s="150" t="s">
        <v>405</v>
      </c>
      <c r="N229" s="157">
        <v>43912.872523148151</v>
      </c>
      <c r="O229" s="157">
        <v>43941.614016203705</v>
      </c>
    </row>
    <row r="230" spans="2:15" x14ac:dyDescent="0.2">
      <c r="B230" s="322" t="s">
        <v>121</v>
      </c>
      <c r="C230" s="322" t="s">
        <v>276</v>
      </c>
      <c r="D230" s="322" t="s">
        <v>122</v>
      </c>
      <c r="E230" s="322" t="s">
        <v>276</v>
      </c>
      <c r="F230" s="154" t="s">
        <v>114</v>
      </c>
      <c r="G230" s="149" t="s">
        <v>286</v>
      </c>
      <c r="H230" s="153" t="s">
        <v>115</v>
      </c>
      <c r="I230" s="149" t="s">
        <v>556</v>
      </c>
      <c r="J230" s="163">
        <v>37.451999999999998</v>
      </c>
      <c r="K230" s="163">
        <v>36.703000000000003</v>
      </c>
      <c r="L230" s="149" t="s">
        <v>557</v>
      </c>
      <c r="M230" s="150" t="s">
        <v>558</v>
      </c>
      <c r="N230" s="157">
        <v>43913.327650462961</v>
      </c>
      <c r="O230" s="157">
        <v>43937.165127314816</v>
      </c>
    </row>
    <row r="231" spans="2:15" x14ac:dyDescent="0.2">
      <c r="B231" s="322" t="s">
        <v>121</v>
      </c>
      <c r="C231" s="322" t="s">
        <v>276</v>
      </c>
      <c r="D231" s="322" t="s">
        <v>122</v>
      </c>
      <c r="E231" s="322" t="s">
        <v>276</v>
      </c>
      <c r="F231" s="154" t="s">
        <v>335</v>
      </c>
      <c r="G231" s="149" t="s">
        <v>559</v>
      </c>
      <c r="H231" s="153" t="s">
        <v>560</v>
      </c>
      <c r="I231" s="149" t="s">
        <v>561</v>
      </c>
      <c r="J231" s="163">
        <v>35.866</v>
      </c>
      <c r="K231" s="163">
        <v>30.036000000000001</v>
      </c>
      <c r="L231" s="149" t="s">
        <v>116</v>
      </c>
      <c r="M231" s="150" t="s">
        <v>352</v>
      </c>
      <c r="N231" s="157">
        <v>43913.368796296294</v>
      </c>
      <c r="O231" s="157">
        <v>43943.787083333336</v>
      </c>
    </row>
    <row r="232" spans="2:15" x14ac:dyDescent="0.2">
      <c r="B232" s="322" t="s">
        <v>121</v>
      </c>
      <c r="C232" s="322" t="s">
        <v>276</v>
      </c>
      <c r="D232" s="322" t="s">
        <v>122</v>
      </c>
      <c r="E232" s="322" t="s">
        <v>276</v>
      </c>
      <c r="F232" s="154" t="s">
        <v>239</v>
      </c>
      <c r="G232" s="149" t="s">
        <v>359</v>
      </c>
      <c r="H232" s="153" t="s">
        <v>278</v>
      </c>
      <c r="I232" s="149" t="s">
        <v>562</v>
      </c>
      <c r="J232" s="163">
        <v>63.552999999999997</v>
      </c>
      <c r="K232" s="163">
        <v>12.93</v>
      </c>
      <c r="L232" s="149" t="s">
        <v>209</v>
      </c>
      <c r="M232" s="150" t="s">
        <v>563</v>
      </c>
      <c r="N232" s="157">
        <v>43913.831562500003</v>
      </c>
      <c r="O232" s="157">
        <v>43948.165231481478</v>
      </c>
    </row>
    <row r="233" spans="2:15" x14ac:dyDescent="0.2">
      <c r="B233" s="322" t="s">
        <v>121</v>
      </c>
      <c r="C233" s="322" t="s">
        <v>276</v>
      </c>
      <c r="D233" s="322" t="s">
        <v>122</v>
      </c>
      <c r="E233" s="322" t="s">
        <v>276</v>
      </c>
      <c r="F233" s="154" t="s">
        <v>239</v>
      </c>
      <c r="G233" s="149" t="s">
        <v>359</v>
      </c>
      <c r="H233" s="153" t="s">
        <v>278</v>
      </c>
      <c r="I233" s="149" t="s">
        <v>562</v>
      </c>
      <c r="J233" s="163">
        <v>63.552999999999997</v>
      </c>
      <c r="K233" s="163">
        <v>12.93</v>
      </c>
      <c r="L233" s="149" t="s">
        <v>209</v>
      </c>
      <c r="M233" s="150" t="s">
        <v>563</v>
      </c>
      <c r="N233" s="157">
        <v>43913.831562500003</v>
      </c>
      <c r="O233" s="157">
        <v>43948.165370370371</v>
      </c>
    </row>
    <row r="234" spans="2:15" x14ac:dyDescent="0.2">
      <c r="B234" s="322" t="s">
        <v>121</v>
      </c>
      <c r="C234" s="322" t="s">
        <v>276</v>
      </c>
      <c r="D234" s="322" t="s">
        <v>123</v>
      </c>
      <c r="E234" s="322" t="s">
        <v>276</v>
      </c>
      <c r="F234" s="154" t="s">
        <v>239</v>
      </c>
      <c r="G234" s="149" t="s">
        <v>359</v>
      </c>
      <c r="H234" s="153" t="s">
        <v>278</v>
      </c>
      <c r="I234" s="149" t="s">
        <v>562</v>
      </c>
      <c r="J234" s="163">
        <v>63.552999999999997</v>
      </c>
      <c r="K234" s="163">
        <v>18.210999999999999</v>
      </c>
      <c r="L234" s="149" t="s">
        <v>208</v>
      </c>
      <c r="M234" s="150" t="s">
        <v>368</v>
      </c>
      <c r="N234" s="157">
        <v>43913.831562500003</v>
      </c>
      <c r="O234" s="157">
        <v>43956.134548611109</v>
      </c>
    </row>
    <row r="235" spans="2:15" x14ac:dyDescent="0.2">
      <c r="B235" s="322" t="s">
        <v>121</v>
      </c>
      <c r="C235" s="322" t="s">
        <v>276</v>
      </c>
      <c r="D235" s="322" t="s">
        <v>123</v>
      </c>
      <c r="E235" s="322" t="s">
        <v>276</v>
      </c>
      <c r="F235" s="154" t="s">
        <v>239</v>
      </c>
      <c r="G235" s="149" t="s">
        <v>359</v>
      </c>
      <c r="H235" s="153" t="s">
        <v>278</v>
      </c>
      <c r="I235" s="149" t="s">
        <v>562</v>
      </c>
      <c r="J235" s="163">
        <v>63.552999999999997</v>
      </c>
      <c r="K235" s="163">
        <v>18.210999999999999</v>
      </c>
      <c r="L235" s="149" t="s">
        <v>208</v>
      </c>
      <c r="M235" s="150" t="s">
        <v>368</v>
      </c>
      <c r="N235" s="157">
        <v>43913.831562500003</v>
      </c>
      <c r="O235" s="157">
        <v>43956.134687500002</v>
      </c>
    </row>
    <row r="236" spans="2:15" x14ac:dyDescent="0.2">
      <c r="B236" s="322" t="s">
        <v>121</v>
      </c>
      <c r="C236" s="322" t="s">
        <v>276</v>
      </c>
      <c r="D236" s="322" t="s">
        <v>122</v>
      </c>
      <c r="E236" s="322" t="s">
        <v>276</v>
      </c>
      <c r="F236" s="154" t="s">
        <v>243</v>
      </c>
      <c r="G236" s="149" t="s">
        <v>277</v>
      </c>
      <c r="H236" s="153" t="s">
        <v>374</v>
      </c>
      <c r="I236" s="149" t="s">
        <v>564</v>
      </c>
      <c r="J236" s="163">
        <v>32.267000000000003</v>
      </c>
      <c r="K236" s="163">
        <v>31.501000000000001</v>
      </c>
      <c r="L236" s="149" t="s">
        <v>333</v>
      </c>
      <c r="M236" s="150" t="s">
        <v>501</v>
      </c>
      <c r="N236" s="157">
        <v>43914.541331018518</v>
      </c>
      <c r="O236" s="157">
        <v>43939</v>
      </c>
    </row>
    <row r="237" spans="2:15" x14ac:dyDescent="0.2">
      <c r="B237" s="322" t="s">
        <v>121</v>
      </c>
      <c r="C237" s="322" t="s">
        <v>276</v>
      </c>
      <c r="D237" s="322" t="s">
        <v>123</v>
      </c>
      <c r="E237" s="322" t="s">
        <v>276</v>
      </c>
      <c r="F237" s="154" t="s">
        <v>239</v>
      </c>
      <c r="G237" s="149" t="s">
        <v>359</v>
      </c>
      <c r="H237" s="153" t="s">
        <v>278</v>
      </c>
      <c r="I237" s="149" t="s">
        <v>565</v>
      </c>
      <c r="J237" s="163">
        <v>42.704000000000001</v>
      </c>
      <c r="K237" s="163">
        <v>32.936</v>
      </c>
      <c r="L237" s="149" t="s">
        <v>232</v>
      </c>
      <c r="M237" s="150" t="s">
        <v>386</v>
      </c>
      <c r="N237" s="157">
        <v>43915.827349537038</v>
      </c>
      <c r="O237" s="157">
        <v>43960.58252314815</v>
      </c>
    </row>
    <row r="238" spans="2:15" x14ac:dyDescent="0.2">
      <c r="B238" s="322" t="s">
        <v>121</v>
      </c>
      <c r="C238" s="322" t="s">
        <v>276</v>
      </c>
      <c r="D238" s="322" t="s">
        <v>123</v>
      </c>
      <c r="E238" s="322" t="s">
        <v>276</v>
      </c>
      <c r="F238" s="154" t="s">
        <v>114</v>
      </c>
      <c r="G238" s="149" t="s">
        <v>286</v>
      </c>
      <c r="H238" s="153" t="s">
        <v>115</v>
      </c>
      <c r="I238" s="149" t="s">
        <v>566</v>
      </c>
      <c r="J238" s="163">
        <v>55.764000000000003</v>
      </c>
      <c r="K238" s="163">
        <v>44.622999999999998</v>
      </c>
      <c r="L238" s="149" t="s">
        <v>187</v>
      </c>
      <c r="M238" s="150" t="s">
        <v>415</v>
      </c>
      <c r="N238" s="157">
        <v>43915.912187499998</v>
      </c>
      <c r="O238" s="157">
        <v>43952.718229166669</v>
      </c>
    </row>
    <row r="239" spans="2:15" x14ac:dyDescent="0.2">
      <c r="B239" s="322" t="s">
        <v>121</v>
      </c>
      <c r="C239" s="322" t="s">
        <v>276</v>
      </c>
      <c r="D239" s="322" t="s">
        <v>122</v>
      </c>
      <c r="E239" s="322" t="s">
        <v>276</v>
      </c>
      <c r="F239" s="154" t="s">
        <v>114</v>
      </c>
      <c r="G239" s="149" t="s">
        <v>353</v>
      </c>
      <c r="H239" s="153" t="s">
        <v>354</v>
      </c>
      <c r="I239" s="149" t="s">
        <v>567</v>
      </c>
      <c r="J239" s="163">
        <v>63.447000000000003</v>
      </c>
      <c r="K239" s="163">
        <v>40.735999999999997</v>
      </c>
      <c r="L239" s="149" t="s">
        <v>116</v>
      </c>
      <c r="M239" s="150" t="s">
        <v>424</v>
      </c>
      <c r="N239" s="157">
        <v>43916.186203703706</v>
      </c>
      <c r="O239" s="157">
        <v>43933.290196759262</v>
      </c>
    </row>
    <row r="240" spans="2:15" x14ac:dyDescent="0.2">
      <c r="B240" s="322" t="s">
        <v>121</v>
      </c>
      <c r="C240" s="322" t="s">
        <v>276</v>
      </c>
      <c r="D240" s="322" t="s">
        <v>122</v>
      </c>
      <c r="E240" s="322" t="s">
        <v>276</v>
      </c>
      <c r="F240" s="154" t="s">
        <v>114</v>
      </c>
      <c r="G240" s="149" t="s">
        <v>286</v>
      </c>
      <c r="H240" s="153" t="s">
        <v>115</v>
      </c>
      <c r="I240" s="149" t="s">
        <v>568</v>
      </c>
      <c r="J240" s="163">
        <v>56.085000000000001</v>
      </c>
      <c r="K240" s="163">
        <v>25.736000000000001</v>
      </c>
      <c r="L240" s="149" t="s">
        <v>217</v>
      </c>
      <c r="M240" s="150" t="s">
        <v>308</v>
      </c>
      <c r="N240" s="157">
        <v>43916.749606481484</v>
      </c>
      <c r="O240" s="157">
        <v>43945.124027777776</v>
      </c>
    </row>
    <row r="241" spans="2:15" x14ac:dyDescent="0.2">
      <c r="B241" s="322" t="s">
        <v>121</v>
      </c>
      <c r="C241" s="322" t="s">
        <v>276</v>
      </c>
      <c r="D241" s="322" t="s">
        <v>122</v>
      </c>
      <c r="E241" s="322" t="s">
        <v>276</v>
      </c>
      <c r="F241" s="154" t="s">
        <v>114</v>
      </c>
      <c r="G241" s="149" t="s">
        <v>286</v>
      </c>
      <c r="H241" s="153" t="s">
        <v>115</v>
      </c>
      <c r="I241" s="149" t="s">
        <v>568</v>
      </c>
      <c r="J241" s="163">
        <v>56.085000000000001</v>
      </c>
      <c r="K241" s="163">
        <v>25.736000000000001</v>
      </c>
      <c r="L241" s="149" t="s">
        <v>217</v>
      </c>
      <c r="M241" s="150" t="s">
        <v>308</v>
      </c>
      <c r="N241" s="157">
        <v>43916.749606481484</v>
      </c>
      <c r="O241" s="157">
        <v>43945.124166666668</v>
      </c>
    </row>
    <row r="242" spans="2:15" x14ac:dyDescent="0.2">
      <c r="B242" s="322" t="s">
        <v>121</v>
      </c>
      <c r="C242" s="322" t="s">
        <v>276</v>
      </c>
      <c r="D242" s="322" t="s">
        <v>122</v>
      </c>
      <c r="E242" s="322" t="s">
        <v>276</v>
      </c>
      <c r="F242" s="154" t="s">
        <v>239</v>
      </c>
      <c r="G242" s="149" t="s">
        <v>359</v>
      </c>
      <c r="H242" s="153" t="s">
        <v>278</v>
      </c>
      <c r="I242" s="149" t="s">
        <v>569</v>
      </c>
      <c r="J242" s="163">
        <v>63.234000000000002</v>
      </c>
      <c r="K242" s="163">
        <v>17.007999999999999</v>
      </c>
      <c r="L242" s="149" t="s">
        <v>329</v>
      </c>
      <c r="M242" s="150" t="s">
        <v>395</v>
      </c>
      <c r="N242" s="157">
        <v>43916.955567129633</v>
      </c>
      <c r="O242" s="157">
        <v>43951.840949074074</v>
      </c>
    </row>
    <row r="243" spans="2:15" x14ac:dyDescent="0.2">
      <c r="B243" s="322" t="s">
        <v>121</v>
      </c>
      <c r="C243" s="322" t="s">
        <v>276</v>
      </c>
      <c r="D243" s="322" t="s">
        <v>123</v>
      </c>
      <c r="E243" s="322" t="s">
        <v>276</v>
      </c>
      <c r="F243" s="154" t="s">
        <v>239</v>
      </c>
      <c r="G243" s="149" t="s">
        <v>359</v>
      </c>
      <c r="H243" s="153" t="s">
        <v>278</v>
      </c>
      <c r="I243" s="149" t="s">
        <v>569</v>
      </c>
      <c r="J243" s="163">
        <v>63.234000000000002</v>
      </c>
      <c r="K243" s="163">
        <v>42.555</v>
      </c>
      <c r="L243" s="149" t="s">
        <v>329</v>
      </c>
      <c r="M243" s="150" t="s">
        <v>395</v>
      </c>
      <c r="N243" s="157">
        <v>43916.955567129633</v>
      </c>
      <c r="O243" s="157">
        <v>43952.686574074076</v>
      </c>
    </row>
    <row r="244" spans="2:15" x14ac:dyDescent="0.2">
      <c r="B244" s="322" t="s">
        <v>121</v>
      </c>
      <c r="C244" s="322" t="s">
        <v>276</v>
      </c>
      <c r="D244" s="322" t="s">
        <v>123</v>
      </c>
      <c r="E244" s="322" t="s">
        <v>276</v>
      </c>
      <c r="F244" s="154" t="s">
        <v>236</v>
      </c>
      <c r="G244" s="149" t="s">
        <v>310</v>
      </c>
      <c r="H244" s="153" t="s">
        <v>311</v>
      </c>
      <c r="I244" s="149" t="s">
        <v>570</v>
      </c>
      <c r="J244" s="163">
        <v>34.326999999999998</v>
      </c>
      <c r="K244" s="163">
        <v>33.64</v>
      </c>
      <c r="L244" s="149" t="s">
        <v>376</v>
      </c>
      <c r="M244" s="150" t="s">
        <v>397</v>
      </c>
      <c r="N244" s="157">
        <v>43917.079988425925</v>
      </c>
      <c r="O244" s="157">
        <v>43964.728136574071</v>
      </c>
    </row>
    <row r="245" spans="2:15" x14ac:dyDescent="0.2">
      <c r="B245" s="322" t="s">
        <v>121</v>
      </c>
      <c r="C245" s="322" t="s">
        <v>276</v>
      </c>
      <c r="D245" s="322" t="s">
        <v>122</v>
      </c>
      <c r="E245" s="322" t="s">
        <v>276</v>
      </c>
      <c r="F245" s="154" t="s">
        <v>243</v>
      </c>
      <c r="G245" s="149" t="s">
        <v>277</v>
      </c>
      <c r="H245" s="153" t="s">
        <v>374</v>
      </c>
      <c r="I245" s="149" t="s">
        <v>571</v>
      </c>
      <c r="J245" s="163">
        <v>46.683</v>
      </c>
      <c r="K245" s="163">
        <v>45.749000000000002</v>
      </c>
      <c r="L245" s="149" t="s">
        <v>209</v>
      </c>
      <c r="M245" s="150" t="s">
        <v>563</v>
      </c>
      <c r="N245" s="157">
        <v>43917.332106481481</v>
      </c>
      <c r="O245" s="157">
        <v>43931.569722222222</v>
      </c>
    </row>
    <row r="246" spans="2:15" x14ac:dyDescent="0.2">
      <c r="B246" s="322" t="s">
        <v>121</v>
      </c>
      <c r="C246" s="322" t="s">
        <v>276</v>
      </c>
      <c r="D246" s="322" t="s">
        <v>123</v>
      </c>
      <c r="E246" s="322" t="s">
        <v>276</v>
      </c>
      <c r="F246" s="154" t="s">
        <v>238</v>
      </c>
      <c r="G246" s="149" t="s">
        <v>281</v>
      </c>
      <c r="H246" s="153" t="s">
        <v>282</v>
      </c>
      <c r="I246" s="149" t="s">
        <v>572</v>
      </c>
      <c r="J246" s="163">
        <v>35.058</v>
      </c>
      <c r="K246" s="163">
        <v>33.993000000000002</v>
      </c>
      <c r="L246" s="149" t="s">
        <v>219</v>
      </c>
      <c r="M246" s="150" t="s">
        <v>573</v>
      </c>
      <c r="N246" s="157">
        <v>43917.705717592595</v>
      </c>
      <c r="O246" s="157">
        <v>43963.038599537038</v>
      </c>
    </row>
    <row r="247" spans="2:15" x14ac:dyDescent="0.2">
      <c r="B247" s="322" t="s">
        <v>121</v>
      </c>
      <c r="C247" s="322" t="s">
        <v>276</v>
      </c>
      <c r="D247" s="322" t="s">
        <v>123</v>
      </c>
      <c r="E247" s="322" t="s">
        <v>276</v>
      </c>
      <c r="F247" s="154" t="s">
        <v>238</v>
      </c>
      <c r="G247" s="149" t="s">
        <v>281</v>
      </c>
      <c r="H247" s="153" t="s">
        <v>282</v>
      </c>
      <c r="I247" s="149" t="s">
        <v>574</v>
      </c>
      <c r="J247" s="163">
        <v>81.789000000000001</v>
      </c>
      <c r="K247" s="163">
        <v>42.301000000000002</v>
      </c>
      <c r="L247" s="149" t="s">
        <v>209</v>
      </c>
      <c r="M247" s="150" t="s">
        <v>280</v>
      </c>
      <c r="N247" s="157">
        <v>43918.784675925926</v>
      </c>
      <c r="O247" s="157">
        <v>43954.041342592594</v>
      </c>
    </row>
    <row r="248" spans="2:15" x14ac:dyDescent="0.2">
      <c r="B248" s="322" t="s">
        <v>121</v>
      </c>
      <c r="C248" s="322" t="s">
        <v>276</v>
      </c>
      <c r="D248" s="322" t="s">
        <v>123</v>
      </c>
      <c r="E248" s="322" t="s">
        <v>276</v>
      </c>
      <c r="F248" s="154" t="s">
        <v>238</v>
      </c>
      <c r="G248" s="149" t="s">
        <v>281</v>
      </c>
      <c r="H248" s="153" t="s">
        <v>282</v>
      </c>
      <c r="I248" s="149" t="s">
        <v>574</v>
      </c>
      <c r="J248" s="163">
        <v>81.789000000000001</v>
      </c>
      <c r="K248" s="163">
        <v>29.936</v>
      </c>
      <c r="L248" s="149" t="s">
        <v>209</v>
      </c>
      <c r="M248" s="150" t="s">
        <v>280</v>
      </c>
      <c r="N248" s="157">
        <v>43918.784675925926</v>
      </c>
      <c r="O248" s="157">
        <v>43954.529988425929</v>
      </c>
    </row>
    <row r="249" spans="2:15" x14ac:dyDescent="0.2">
      <c r="B249" s="322" t="s">
        <v>121</v>
      </c>
      <c r="C249" s="322" t="s">
        <v>276</v>
      </c>
      <c r="D249" s="322" t="s">
        <v>122</v>
      </c>
      <c r="E249" s="322" t="s">
        <v>276</v>
      </c>
      <c r="F249" s="154" t="s">
        <v>329</v>
      </c>
      <c r="G249" s="149" t="s">
        <v>277</v>
      </c>
      <c r="H249" s="153" t="s">
        <v>330</v>
      </c>
      <c r="I249" s="149" t="s">
        <v>575</v>
      </c>
      <c r="J249" s="163">
        <v>60.155000000000001</v>
      </c>
      <c r="K249" s="163">
        <v>26.097000000000001</v>
      </c>
      <c r="L249" s="149" t="s">
        <v>211</v>
      </c>
      <c r="M249" s="150" t="s">
        <v>390</v>
      </c>
      <c r="N249" s="157">
        <v>43918.788287037038</v>
      </c>
      <c r="O249" s="157">
        <v>43940.602523148147</v>
      </c>
    </row>
    <row r="250" spans="2:15" x14ac:dyDescent="0.2">
      <c r="B250" s="322" t="s">
        <v>121</v>
      </c>
      <c r="C250" s="322" t="s">
        <v>276</v>
      </c>
      <c r="D250" s="322" t="s">
        <v>122</v>
      </c>
      <c r="E250" s="322" t="s">
        <v>276</v>
      </c>
      <c r="F250" s="154" t="s">
        <v>329</v>
      </c>
      <c r="G250" s="149" t="s">
        <v>277</v>
      </c>
      <c r="H250" s="153" t="s">
        <v>330</v>
      </c>
      <c r="I250" s="149" t="s">
        <v>575</v>
      </c>
      <c r="J250" s="163">
        <v>60.155000000000001</v>
      </c>
      <c r="K250" s="163">
        <v>32.854999999999997</v>
      </c>
      <c r="L250" s="149" t="s">
        <v>211</v>
      </c>
      <c r="M250" s="150" t="s">
        <v>314</v>
      </c>
      <c r="N250" s="157">
        <v>43918.788287037038</v>
      </c>
      <c r="O250" s="157">
        <v>43948.447210648148</v>
      </c>
    </row>
    <row r="251" spans="2:15" x14ac:dyDescent="0.2">
      <c r="B251" s="322" t="s">
        <v>121</v>
      </c>
      <c r="C251" s="322" t="s">
        <v>276</v>
      </c>
      <c r="D251" s="322" t="s">
        <v>122</v>
      </c>
      <c r="E251" s="322" t="s">
        <v>276</v>
      </c>
      <c r="F251" s="154" t="s">
        <v>114</v>
      </c>
      <c r="G251" s="149" t="s">
        <v>277</v>
      </c>
      <c r="H251" s="153" t="s">
        <v>304</v>
      </c>
      <c r="I251" s="149" t="s">
        <v>576</v>
      </c>
      <c r="J251" s="163">
        <v>36.415999999999997</v>
      </c>
      <c r="K251" s="163">
        <v>30.981000000000002</v>
      </c>
      <c r="L251" s="149" t="s">
        <v>114</v>
      </c>
      <c r="M251" s="150" t="s">
        <v>577</v>
      </c>
      <c r="N251" s="157">
        <v>43918.986875000002</v>
      </c>
      <c r="O251" s="157">
        <v>43948.696226851855</v>
      </c>
    </row>
    <row r="252" spans="2:15" x14ac:dyDescent="0.2">
      <c r="B252" s="322" t="s">
        <v>121</v>
      </c>
      <c r="C252" s="322" t="s">
        <v>276</v>
      </c>
      <c r="D252" s="322" t="s">
        <v>122</v>
      </c>
      <c r="E252" s="322" t="s">
        <v>276</v>
      </c>
      <c r="F252" s="154" t="s">
        <v>114</v>
      </c>
      <c r="G252" s="149" t="s">
        <v>277</v>
      </c>
      <c r="H252" s="153" t="s">
        <v>304</v>
      </c>
      <c r="I252" s="149" t="s">
        <v>578</v>
      </c>
      <c r="J252" s="163">
        <v>37.411000000000001</v>
      </c>
      <c r="K252" s="163">
        <v>14.555999999999999</v>
      </c>
      <c r="L252" s="149" t="s">
        <v>114</v>
      </c>
      <c r="M252" s="150" t="s">
        <v>579</v>
      </c>
      <c r="N252" s="157">
        <v>43919.163807870369</v>
      </c>
      <c r="O252" s="157">
        <v>43941.426099537035</v>
      </c>
    </row>
    <row r="253" spans="2:15" x14ac:dyDescent="0.2">
      <c r="B253" s="322" t="s">
        <v>121</v>
      </c>
      <c r="C253" s="322" t="s">
        <v>276</v>
      </c>
      <c r="D253" s="322" t="s">
        <v>122</v>
      </c>
      <c r="E253" s="322" t="s">
        <v>276</v>
      </c>
      <c r="F253" s="154" t="s">
        <v>114</v>
      </c>
      <c r="G253" s="149" t="s">
        <v>277</v>
      </c>
      <c r="H253" s="153" t="s">
        <v>304</v>
      </c>
      <c r="I253" s="149" t="s">
        <v>578</v>
      </c>
      <c r="J253" s="163">
        <v>37.411000000000001</v>
      </c>
      <c r="K253" s="163">
        <v>14.555999999999999</v>
      </c>
      <c r="L253" s="149" t="s">
        <v>114</v>
      </c>
      <c r="M253" s="150" t="s">
        <v>579</v>
      </c>
      <c r="N253" s="157">
        <v>43919.163807870369</v>
      </c>
      <c r="O253" s="157">
        <v>43941.426238425927</v>
      </c>
    </row>
    <row r="254" spans="2:15" x14ac:dyDescent="0.2">
      <c r="B254" s="322" t="s">
        <v>121</v>
      </c>
      <c r="C254" s="322" t="s">
        <v>276</v>
      </c>
      <c r="D254" s="322" t="s">
        <v>122</v>
      </c>
      <c r="E254" s="322" t="s">
        <v>276</v>
      </c>
      <c r="F254" s="154" t="s">
        <v>239</v>
      </c>
      <c r="G254" s="149" t="s">
        <v>289</v>
      </c>
      <c r="H254" s="153" t="s">
        <v>290</v>
      </c>
      <c r="I254" s="149" t="s">
        <v>580</v>
      </c>
      <c r="J254" s="163">
        <v>55.569000000000003</v>
      </c>
      <c r="K254" s="163">
        <v>40.305999999999997</v>
      </c>
      <c r="L254" s="149" t="s">
        <v>581</v>
      </c>
      <c r="M254" s="150" t="s">
        <v>582</v>
      </c>
      <c r="N254" s="157">
        <v>43919.70784722222</v>
      </c>
      <c r="O254" s="157">
        <v>43939.539618055554</v>
      </c>
    </row>
    <row r="255" spans="2:15" x14ac:dyDescent="0.2">
      <c r="B255" s="322" t="s">
        <v>121</v>
      </c>
      <c r="C255" s="322" t="s">
        <v>276</v>
      </c>
      <c r="D255" s="322" t="s">
        <v>122</v>
      </c>
      <c r="E255" s="322" t="s">
        <v>276</v>
      </c>
      <c r="F255" s="154" t="s">
        <v>244</v>
      </c>
      <c r="G255" s="149" t="s">
        <v>369</v>
      </c>
      <c r="H255" s="153" t="s">
        <v>370</v>
      </c>
      <c r="I255" s="149" t="s">
        <v>583</v>
      </c>
      <c r="J255" s="163">
        <v>35.552</v>
      </c>
      <c r="K255" s="163">
        <v>34.137999999999998</v>
      </c>
      <c r="L255" s="149" t="s">
        <v>216</v>
      </c>
      <c r="M255" s="150" t="s">
        <v>288</v>
      </c>
      <c r="N255" s="157">
        <v>43920.275023148148</v>
      </c>
      <c r="O255" s="157">
        <v>43941.52003472222</v>
      </c>
    </row>
    <row r="256" spans="2:15" x14ac:dyDescent="0.2">
      <c r="B256" s="322" t="s">
        <v>121</v>
      </c>
      <c r="C256" s="322" t="s">
        <v>276</v>
      </c>
      <c r="D256" s="322" t="s">
        <v>122</v>
      </c>
      <c r="E256" s="322" t="s">
        <v>276</v>
      </c>
      <c r="F256" s="154" t="s">
        <v>114</v>
      </c>
      <c r="G256" s="149" t="s">
        <v>277</v>
      </c>
      <c r="H256" s="153" t="s">
        <v>304</v>
      </c>
      <c r="I256" s="149" t="s">
        <v>584</v>
      </c>
      <c r="J256" s="163">
        <v>39.064</v>
      </c>
      <c r="K256" s="163">
        <v>30.399000000000001</v>
      </c>
      <c r="L256" s="149" t="s">
        <v>114</v>
      </c>
      <c r="M256" s="150" t="s">
        <v>585</v>
      </c>
      <c r="N256" s="157">
        <v>43920.280868055554</v>
      </c>
      <c r="O256" s="157">
        <v>43924.575995370367</v>
      </c>
    </row>
    <row r="257" spans="2:15" x14ac:dyDescent="0.2">
      <c r="B257" s="322" t="s">
        <v>121</v>
      </c>
      <c r="C257" s="322" t="s">
        <v>276</v>
      </c>
      <c r="D257" s="322" t="s">
        <v>122</v>
      </c>
      <c r="E257" s="322" t="s">
        <v>276</v>
      </c>
      <c r="F257" s="154" t="s">
        <v>114</v>
      </c>
      <c r="G257" s="149" t="s">
        <v>353</v>
      </c>
      <c r="H257" s="153" t="s">
        <v>354</v>
      </c>
      <c r="I257" s="149" t="s">
        <v>586</v>
      </c>
      <c r="J257" s="163">
        <v>58.747</v>
      </c>
      <c r="K257" s="163">
        <v>14.363</v>
      </c>
      <c r="L257" s="149" t="s">
        <v>116</v>
      </c>
      <c r="M257" s="150" t="s">
        <v>292</v>
      </c>
      <c r="N257" s="157">
        <v>43920.31894675926</v>
      </c>
      <c r="O257" s="157">
        <v>43941.91574074074</v>
      </c>
    </row>
    <row r="258" spans="2:15" x14ac:dyDescent="0.2">
      <c r="B258" s="322" t="s">
        <v>121</v>
      </c>
      <c r="C258" s="322" t="s">
        <v>276</v>
      </c>
      <c r="D258" s="322" t="s">
        <v>123</v>
      </c>
      <c r="E258" s="322" t="s">
        <v>276</v>
      </c>
      <c r="F258" s="154" t="s">
        <v>114</v>
      </c>
      <c r="G258" s="149" t="s">
        <v>353</v>
      </c>
      <c r="H258" s="153" t="s">
        <v>354</v>
      </c>
      <c r="I258" s="149" t="s">
        <v>586</v>
      </c>
      <c r="J258" s="163">
        <v>58.747</v>
      </c>
      <c r="K258" s="163">
        <v>33.304000000000002</v>
      </c>
      <c r="L258" s="149" t="s">
        <v>116</v>
      </c>
      <c r="M258" s="150" t="s">
        <v>117</v>
      </c>
      <c r="N258" s="157">
        <v>43920.31894675926</v>
      </c>
      <c r="O258" s="157">
        <v>43958.696747685186</v>
      </c>
    </row>
    <row r="259" spans="2:15" x14ac:dyDescent="0.2">
      <c r="B259" s="322" t="s">
        <v>121</v>
      </c>
      <c r="C259" s="322" t="s">
        <v>276</v>
      </c>
      <c r="D259" s="322" t="s">
        <v>123</v>
      </c>
      <c r="E259" s="322" t="s">
        <v>276</v>
      </c>
      <c r="F259" s="154" t="s">
        <v>239</v>
      </c>
      <c r="G259" s="149" t="s">
        <v>359</v>
      </c>
      <c r="H259" s="153" t="s">
        <v>278</v>
      </c>
      <c r="I259" s="149" t="s">
        <v>587</v>
      </c>
      <c r="J259" s="163">
        <v>28.347999999999999</v>
      </c>
      <c r="K259" s="163">
        <v>27.780999999999999</v>
      </c>
      <c r="L259" s="149" t="s">
        <v>116</v>
      </c>
      <c r="M259" s="150" t="s">
        <v>339</v>
      </c>
      <c r="N259" s="157">
        <v>43920.831377314818</v>
      </c>
      <c r="O259" s="157">
        <v>43964.415706018517</v>
      </c>
    </row>
    <row r="260" spans="2:15" x14ac:dyDescent="0.2">
      <c r="B260" s="322" t="s">
        <v>121</v>
      </c>
      <c r="C260" s="322" t="s">
        <v>276</v>
      </c>
      <c r="D260" s="322" t="s">
        <v>123</v>
      </c>
      <c r="E260" s="322" t="s">
        <v>276</v>
      </c>
      <c r="F260" s="154" t="s">
        <v>239</v>
      </c>
      <c r="G260" s="149" t="s">
        <v>359</v>
      </c>
      <c r="H260" s="153" t="s">
        <v>278</v>
      </c>
      <c r="I260" s="149" t="s">
        <v>588</v>
      </c>
      <c r="J260" s="163">
        <v>39.850999999999999</v>
      </c>
      <c r="K260" s="163">
        <v>8.3379999999999992</v>
      </c>
      <c r="L260" s="149" t="s">
        <v>216</v>
      </c>
      <c r="M260" s="150" t="s">
        <v>284</v>
      </c>
      <c r="N260" s="157">
        <v>43920.911550925928</v>
      </c>
      <c r="O260" s="157">
        <v>43961.518773148149</v>
      </c>
    </row>
    <row r="261" spans="2:15" x14ac:dyDescent="0.2">
      <c r="B261" s="322" t="s">
        <v>121</v>
      </c>
      <c r="C261" s="322" t="s">
        <v>276</v>
      </c>
      <c r="D261" s="322" t="s">
        <v>123</v>
      </c>
      <c r="E261" s="322" t="s">
        <v>276</v>
      </c>
      <c r="F261" s="154" t="s">
        <v>239</v>
      </c>
      <c r="G261" s="149" t="s">
        <v>359</v>
      </c>
      <c r="H261" s="153" t="s">
        <v>278</v>
      </c>
      <c r="I261" s="149" t="s">
        <v>588</v>
      </c>
      <c r="J261" s="163">
        <v>39.850999999999999</v>
      </c>
      <c r="K261" s="163">
        <v>27.065999999999999</v>
      </c>
      <c r="L261" s="149" t="s">
        <v>216</v>
      </c>
      <c r="M261" s="150" t="s">
        <v>288</v>
      </c>
      <c r="N261" s="157">
        <v>43920.911550925928</v>
      </c>
      <c r="O261" s="157">
        <v>43971.885578703703</v>
      </c>
    </row>
    <row r="262" spans="2:15" x14ac:dyDescent="0.2">
      <c r="B262" s="322" t="s">
        <v>121</v>
      </c>
      <c r="C262" s="322" t="s">
        <v>276</v>
      </c>
      <c r="D262" s="322" t="s">
        <v>122</v>
      </c>
      <c r="E262" s="322" t="s">
        <v>276</v>
      </c>
      <c r="F262" s="154" t="s">
        <v>238</v>
      </c>
      <c r="G262" s="149" t="s">
        <v>281</v>
      </c>
      <c r="H262" s="153" t="s">
        <v>282</v>
      </c>
      <c r="I262" s="149" t="s">
        <v>589</v>
      </c>
      <c r="J262" s="163">
        <v>63.707000000000001</v>
      </c>
      <c r="K262" s="163">
        <v>55.011000000000003</v>
      </c>
      <c r="L262" s="149" t="s">
        <v>116</v>
      </c>
      <c r="M262" s="150" t="s">
        <v>405</v>
      </c>
      <c r="N262" s="157">
        <v>43921.28197916667</v>
      </c>
      <c r="O262" s="157">
        <v>43948.353217592594</v>
      </c>
    </row>
    <row r="263" spans="2:15" x14ac:dyDescent="0.2">
      <c r="B263" s="322" t="s">
        <v>121</v>
      </c>
      <c r="C263" s="322" t="s">
        <v>276</v>
      </c>
      <c r="D263" s="322" t="s">
        <v>122</v>
      </c>
      <c r="E263" s="322" t="s">
        <v>276</v>
      </c>
      <c r="F263" s="154" t="s">
        <v>243</v>
      </c>
      <c r="G263" s="149" t="s">
        <v>277</v>
      </c>
      <c r="H263" s="153" t="s">
        <v>374</v>
      </c>
      <c r="I263" s="149" t="s">
        <v>590</v>
      </c>
      <c r="J263" s="163">
        <v>29.263000000000002</v>
      </c>
      <c r="K263" s="163">
        <v>26.832000000000001</v>
      </c>
      <c r="L263" s="149" t="s">
        <v>376</v>
      </c>
      <c r="M263" s="150" t="s">
        <v>378</v>
      </c>
      <c r="N263" s="157">
        <v>43921.582951388889</v>
      </c>
      <c r="O263" s="157">
        <v>43944.457673611112</v>
      </c>
    </row>
    <row r="264" spans="2:15" x14ac:dyDescent="0.2">
      <c r="B264" s="322" t="s">
        <v>121</v>
      </c>
      <c r="C264" s="322" t="s">
        <v>276</v>
      </c>
      <c r="D264" s="322" t="s">
        <v>123</v>
      </c>
      <c r="E264" s="322" t="s">
        <v>276</v>
      </c>
      <c r="F264" s="154" t="s">
        <v>591</v>
      </c>
      <c r="G264" s="149" t="s">
        <v>277</v>
      </c>
      <c r="H264" s="153" t="s">
        <v>282</v>
      </c>
      <c r="I264" s="149" t="s">
        <v>592</v>
      </c>
      <c r="J264" s="163">
        <v>75.631</v>
      </c>
      <c r="K264" s="163">
        <v>35.771999999999998</v>
      </c>
      <c r="L264" s="149" t="s">
        <v>116</v>
      </c>
      <c r="M264" s="150" t="s">
        <v>352</v>
      </c>
      <c r="N264" s="157">
        <v>43921.707303240742</v>
      </c>
      <c r="O264" s="157">
        <v>43952.936793981484</v>
      </c>
    </row>
    <row r="265" spans="2:15" x14ac:dyDescent="0.2">
      <c r="B265" s="322" t="s">
        <v>121</v>
      </c>
      <c r="C265" s="322" t="s">
        <v>276</v>
      </c>
      <c r="D265" s="322" t="s">
        <v>123</v>
      </c>
      <c r="E265" s="322" t="s">
        <v>276</v>
      </c>
      <c r="F265" s="154" t="s">
        <v>591</v>
      </c>
      <c r="G265" s="149" t="s">
        <v>281</v>
      </c>
      <c r="H265" s="153" t="s">
        <v>282</v>
      </c>
      <c r="I265" s="149" t="s">
        <v>592</v>
      </c>
      <c r="J265" s="163">
        <v>75.631</v>
      </c>
      <c r="K265" s="163">
        <v>34.293999999999997</v>
      </c>
      <c r="L265" s="149" t="s">
        <v>116</v>
      </c>
      <c r="M265" s="150" t="s">
        <v>117</v>
      </c>
      <c r="N265" s="157">
        <v>43921.707303240742</v>
      </c>
      <c r="O265" s="157">
        <v>43964.805509259262</v>
      </c>
    </row>
    <row r="266" spans="2:15" x14ac:dyDescent="0.2">
      <c r="B266" s="322" t="s">
        <v>121</v>
      </c>
      <c r="C266" s="322" t="s">
        <v>276</v>
      </c>
      <c r="D266" s="322" t="s">
        <v>122</v>
      </c>
      <c r="E266" s="322" t="s">
        <v>276</v>
      </c>
      <c r="F266" s="154" t="s">
        <v>114</v>
      </c>
      <c r="G266" s="149" t="s">
        <v>286</v>
      </c>
      <c r="H266" s="153" t="s">
        <v>115</v>
      </c>
      <c r="I266" s="149" t="s">
        <v>593</v>
      </c>
      <c r="J266" s="163">
        <v>61.444000000000003</v>
      </c>
      <c r="K266" s="163">
        <v>15.507999999999999</v>
      </c>
      <c r="L266" s="149" t="s">
        <v>228</v>
      </c>
      <c r="M266" s="150" t="s">
        <v>485</v>
      </c>
      <c r="N266" s="157">
        <v>43921.749432870369</v>
      </c>
      <c r="O266" s="157">
        <v>43934.040763888886</v>
      </c>
    </row>
    <row r="267" spans="2:15" x14ac:dyDescent="0.2">
      <c r="B267" s="322" t="s">
        <v>121</v>
      </c>
      <c r="C267" s="322" t="s">
        <v>276</v>
      </c>
      <c r="D267" s="322" t="s">
        <v>122</v>
      </c>
      <c r="E267" s="322" t="s">
        <v>276</v>
      </c>
      <c r="F267" s="154" t="s">
        <v>114</v>
      </c>
      <c r="G267" s="149" t="s">
        <v>286</v>
      </c>
      <c r="H267" s="153" t="s">
        <v>115</v>
      </c>
      <c r="I267" s="149" t="s">
        <v>593</v>
      </c>
      <c r="J267" s="163">
        <v>61.444000000000003</v>
      </c>
      <c r="K267" s="163">
        <v>9.8689999999999998</v>
      </c>
      <c r="L267" s="149" t="s">
        <v>230</v>
      </c>
      <c r="M267" s="150" t="s">
        <v>514</v>
      </c>
      <c r="N267" s="157">
        <v>43921.749432870369</v>
      </c>
      <c r="O267" s="157">
        <v>43944.988275462965</v>
      </c>
    </row>
    <row r="268" spans="2:15" x14ac:dyDescent="0.2">
      <c r="B268" s="322" t="s">
        <v>121</v>
      </c>
      <c r="C268" s="322" t="s">
        <v>276</v>
      </c>
      <c r="D268" s="322" t="s">
        <v>123</v>
      </c>
      <c r="E268" s="322" t="s">
        <v>276</v>
      </c>
      <c r="F268" s="154" t="s">
        <v>114</v>
      </c>
      <c r="G268" s="149" t="s">
        <v>286</v>
      </c>
      <c r="H268" s="153" t="s">
        <v>115</v>
      </c>
      <c r="I268" s="149" t="s">
        <v>593</v>
      </c>
      <c r="J268" s="163">
        <v>61.444000000000003</v>
      </c>
      <c r="K268" s="163">
        <v>28.948</v>
      </c>
      <c r="L268" s="149" t="s">
        <v>232</v>
      </c>
      <c r="M268" s="150" t="s">
        <v>386</v>
      </c>
      <c r="N268" s="157">
        <v>43921.749432870369</v>
      </c>
      <c r="O268" s="157">
        <v>43967.309791666667</v>
      </c>
    </row>
    <row r="269" spans="2:15" x14ac:dyDescent="0.2">
      <c r="B269" s="322" t="s">
        <v>121</v>
      </c>
      <c r="C269" s="322" t="s">
        <v>276</v>
      </c>
      <c r="D269" s="322" t="s">
        <v>123</v>
      </c>
      <c r="E269" s="322" t="s">
        <v>276</v>
      </c>
      <c r="F269" s="154" t="s">
        <v>114</v>
      </c>
      <c r="G269" s="149" t="s">
        <v>310</v>
      </c>
      <c r="H269" s="153" t="s">
        <v>115</v>
      </c>
      <c r="I269" s="149" t="s">
        <v>594</v>
      </c>
      <c r="J269" s="163">
        <v>61.500999999999998</v>
      </c>
      <c r="K269" s="163">
        <v>9.6470000000000002</v>
      </c>
      <c r="L269" s="149" t="s">
        <v>116</v>
      </c>
      <c r="M269" s="150" t="s">
        <v>117</v>
      </c>
      <c r="N269" s="157">
        <v>43921.999074074076</v>
      </c>
      <c r="O269" s="157">
        <v>43957.090555555558</v>
      </c>
    </row>
    <row r="270" spans="2:15" x14ac:dyDescent="0.2">
      <c r="B270" s="322" t="s">
        <v>121</v>
      </c>
      <c r="C270" s="322" t="s">
        <v>276</v>
      </c>
      <c r="D270" s="322" t="s">
        <v>123</v>
      </c>
      <c r="E270" s="322" t="s">
        <v>276</v>
      </c>
      <c r="F270" s="154" t="s">
        <v>114</v>
      </c>
      <c r="G270" s="149" t="s">
        <v>310</v>
      </c>
      <c r="H270" s="153" t="s">
        <v>115</v>
      </c>
      <c r="I270" s="149" t="s">
        <v>594</v>
      </c>
      <c r="J270" s="163">
        <v>61.500999999999998</v>
      </c>
      <c r="K270" s="163">
        <v>9.6470000000000002</v>
      </c>
      <c r="L270" s="149" t="s">
        <v>116</v>
      </c>
      <c r="M270" s="150" t="s">
        <v>117</v>
      </c>
      <c r="N270" s="157">
        <v>43921.999074074076</v>
      </c>
      <c r="O270" s="157">
        <v>43957.090694444443</v>
      </c>
    </row>
    <row r="271" spans="2:15" x14ac:dyDescent="0.2">
      <c r="B271" s="322" t="s">
        <v>121</v>
      </c>
      <c r="C271" s="322" t="s">
        <v>276</v>
      </c>
      <c r="D271" s="322" t="s">
        <v>123</v>
      </c>
      <c r="E271" s="322" t="s">
        <v>276</v>
      </c>
      <c r="F271" s="154" t="s">
        <v>114</v>
      </c>
      <c r="G271" s="149" t="s">
        <v>310</v>
      </c>
      <c r="H271" s="153" t="s">
        <v>115</v>
      </c>
      <c r="I271" s="149" t="s">
        <v>594</v>
      </c>
      <c r="J271" s="163">
        <v>61.500999999999998</v>
      </c>
      <c r="K271" s="163">
        <v>25.449000000000002</v>
      </c>
      <c r="L271" s="149" t="s">
        <v>116</v>
      </c>
      <c r="M271" s="150" t="s">
        <v>437</v>
      </c>
      <c r="N271" s="157">
        <v>43921.999074074076</v>
      </c>
      <c r="O271" s="157">
        <v>43969.373715277776</v>
      </c>
    </row>
    <row r="272" spans="2:15" x14ac:dyDescent="0.2">
      <c r="B272" s="322" t="s">
        <v>122</v>
      </c>
      <c r="C272" s="322" t="s">
        <v>276</v>
      </c>
      <c r="D272" s="322" t="s">
        <v>122</v>
      </c>
      <c r="E272" s="322" t="s">
        <v>276</v>
      </c>
      <c r="F272" s="154" t="s">
        <v>114</v>
      </c>
      <c r="G272" s="149" t="s">
        <v>286</v>
      </c>
      <c r="H272" s="153" t="s">
        <v>115</v>
      </c>
      <c r="I272" s="149" t="s">
        <v>595</v>
      </c>
      <c r="J272" s="163">
        <v>59.914000000000001</v>
      </c>
      <c r="K272" s="163">
        <v>14.356999999999999</v>
      </c>
      <c r="L272" s="149" t="s">
        <v>216</v>
      </c>
      <c r="M272" s="150" t="s">
        <v>284</v>
      </c>
      <c r="N272" s="157">
        <v>43922.166412037041</v>
      </c>
      <c r="O272" s="157">
        <v>43949.424479166664</v>
      </c>
    </row>
    <row r="273" spans="2:15" x14ac:dyDescent="0.2">
      <c r="B273" s="322" t="s">
        <v>122</v>
      </c>
      <c r="C273" s="322" t="s">
        <v>276</v>
      </c>
      <c r="D273" s="322" t="s">
        <v>123</v>
      </c>
      <c r="E273" s="322" t="s">
        <v>276</v>
      </c>
      <c r="F273" s="154" t="s">
        <v>114</v>
      </c>
      <c r="G273" s="149" t="s">
        <v>286</v>
      </c>
      <c r="H273" s="153" t="s">
        <v>115</v>
      </c>
      <c r="I273" s="149" t="s">
        <v>595</v>
      </c>
      <c r="J273" s="163">
        <v>59.914000000000001</v>
      </c>
      <c r="K273" s="163">
        <v>16.408000000000001</v>
      </c>
      <c r="L273" s="149" t="s">
        <v>216</v>
      </c>
      <c r="M273" s="150" t="s">
        <v>288</v>
      </c>
      <c r="N273" s="157">
        <v>43922.166412037041</v>
      </c>
      <c r="O273" s="157">
        <v>43956.42597222222</v>
      </c>
    </row>
    <row r="274" spans="2:15" x14ac:dyDescent="0.2">
      <c r="B274" s="322" t="s">
        <v>122</v>
      </c>
      <c r="C274" s="322" t="s">
        <v>276</v>
      </c>
      <c r="D274" s="322" t="s">
        <v>123</v>
      </c>
      <c r="E274" s="322" t="s">
        <v>276</v>
      </c>
      <c r="F274" s="154" t="s">
        <v>114</v>
      </c>
      <c r="G274" s="149" t="s">
        <v>286</v>
      </c>
      <c r="H274" s="153" t="s">
        <v>115</v>
      </c>
      <c r="I274" s="149" t="s">
        <v>595</v>
      </c>
      <c r="J274" s="163">
        <v>59.914000000000001</v>
      </c>
      <c r="K274" s="163">
        <v>27.951000000000001</v>
      </c>
      <c r="L274" s="149" t="s">
        <v>216</v>
      </c>
      <c r="M274" s="150" t="s">
        <v>288</v>
      </c>
      <c r="N274" s="157">
        <v>43922.166412037041</v>
      </c>
      <c r="O274" s="157">
        <v>43961.195752314816</v>
      </c>
    </row>
    <row r="275" spans="2:15" x14ac:dyDescent="0.2">
      <c r="B275" s="322" t="s">
        <v>122</v>
      </c>
      <c r="C275" s="322" t="s">
        <v>276</v>
      </c>
      <c r="D275" s="322" t="s">
        <v>122</v>
      </c>
      <c r="E275" s="322" t="s">
        <v>276</v>
      </c>
      <c r="F275" s="154" t="s">
        <v>329</v>
      </c>
      <c r="G275" s="149" t="s">
        <v>286</v>
      </c>
      <c r="H275" s="153" t="s">
        <v>330</v>
      </c>
      <c r="I275" s="149" t="s">
        <v>596</v>
      </c>
      <c r="J275" s="163">
        <v>33.686</v>
      </c>
      <c r="K275" s="163">
        <v>7.141</v>
      </c>
      <c r="L275" s="149" t="s">
        <v>223</v>
      </c>
      <c r="M275" s="150" t="s">
        <v>363</v>
      </c>
      <c r="N275" s="157">
        <v>43923.327361111114</v>
      </c>
      <c r="O275" s="157">
        <v>43951.320949074077</v>
      </c>
    </row>
    <row r="276" spans="2:15" x14ac:dyDescent="0.2">
      <c r="B276" s="322" t="s">
        <v>122</v>
      </c>
      <c r="C276" s="322" t="s">
        <v>276</v>
      </c>
      <c r="D276" s="322" t="s">
        <v>123</v>
      </c>
      <c r="E276" s="322" t="s">
        <v>276</v>
      </c>
      <c r="F276" s="154" t="s">
        <v>329</v>
      </c>
      <c r="G276" s="149" t="s">
        <v>286</v>
      </c>
      <c r="H276" s="153" t="s">
        <v>330</v>
      </c>
      <c r="I276" s="149" t="s">
        <v>596</v>
      </c>
      <c r="J276" s="163">
        <v>33.686</v>
      </c>
      <c r="K276" s="163">
        <v>3.9670000000000001</v>
      </c>
      <c r="L276" s="149" t="s">
        <v>223</v>
      </c>
      <c r="M276" s="150" t="s">
        <v>364</v>
      </c>
      <c r="N276" s="157">
        <v>43923.327361111114</v>
      </c>
      <c r="O276" s="157">
        <v>43964.289583333331</v>
      </c>
    </row>
    <row r="277" spans="2:15" x14ac:dyDescent="0.2">
      <c r="B277" s="322" t="s">
        <v>122</v>
      </c>
      <c r="C277" s="322" t="s">
        <v>276</v>
      </c>
      <c r="D277" s="322" t="s">
        <v>123</v>
      </c>
      <c r="E277" s="322" t="s">
        <v>276</v>
      </c>
      <c r="F277" s="154" t="s">
        <v>329</v>
      </c>
      <c r="G277" s="149" t="s">
        <v>286</v>
      </c>
      <c r="H277" s="153" t="s">
        <v>330</v>
      </c>
      <c r="I277" s="149" t="s">
        <v>596</v>
      </c>
      <c r="J277" s="163">
        <v>33.686</v>
      </c>
      <c r="K277" s="163">
        <v>15.38</v>
      </c>
      <c r="L277" s="149" t="s">
        <v>223</v>
      </c>
      <c r="M277" s="150" t="s">
        <v>328</v>
      </c>
      <c r="N277" s="157">
        <v>43923.327361111114</v>
      </c>
      <c r="O277" s="157">
        <v>43967.165069444447</v>
      </c>
    </row>
    <row r="278" spans="2:15" x14ac:dyDescent="0.2">
      <c r="B278" s="322" t="s">
        <v>122</v>
      </c>
      <c r="C278" s="322" t="s">
        <v>276</v>
      </c>
      <c r="D278" s="322" t="s">
        <v>123</v>
      </c>
      <c r="E278" s="322" t="s">
        <v>276</v>
      </c>
      <c r="F278" s="154" t="s">
        <v>114</v>
      </c>
      <c r="G278" s="149" t="s">
        <v>286</v>
      </c>
      <c r="H278" s="153" t="s">
        <v>115</v>
      </c>
      <c r="I278" s="149" t="s">
        <v>597</v>
      </c>
      <c r="J278" s="163">
        <v>60.948</v>
      </c>
      <c r="K278" s="163">
        <v>20.236999999999998</v>
      </c>
      <c r="L278" s="149" t="s">
        <v>116</v>
      </c>
      <c r="M278" s="150" t="s">
        <v>117</v>
      </c>
      <c r="N278" s="157">
        <v>43924.16201388889</v>
      </c>
      <c r="O278" s="157">
        <v>43957.040462962963</v>
      </c>
    </row>
    <row r="279" spans="2:15" x14ac:dyDescent="0.2">
      <c r="B279" s="322" t="s">
        <v>122</v>
      </c>
      <c r="C279" s="322" t="s">
        <v>276</v>
      </c>
      <c r="D279" s="322" t="s">
        <v>123</v>
      </c>
      <c r="E279" s="322" t="s">
        <v>276</v>
      </c>
      <c r="F279" s="154" t="s">
        <v>114</v>
      </c>
      <c r="G279" s="149" t="s">
        <v>286</v>
      </c>
      <c r="H279" s="153" t="s">
        <v>115</v>
      </c>
      <c r="I279" s="149" t="s">
        <v>597</v>
      </c>
      <c r="J279" s="163">
        <v>60.948</v>
      </c>
      <c r="K279" s="163">
        <v>34.878</v>
      </c>
      <c r="L279" s="149" t="s">
        <v>116</v>
      </c>
      <c r="M279" s="150" t="s">
        <v>405</v>
      </c>
      <c r="N279" s="157">
        <v>43924.16201388889</v>
      </c>
      <c r="O279" s="157">
        <v>43959.288738425923</v>
      </c>
    </row>
    <row r="280" spans="2:15" x14ac:dyDescent="0.2">
      <c r="B280" s="322" t="s">
        <v>122</v>
      </c>
      <c r="C280" s="322" t="s">
        <v>276</v>
      </c>
      <c r="D280" s="322" t="s">
        <v>123</v>
      </c>
      <c r="E280" s="322" t="s">
        <v>276</v>
      </c>
      <c r="F280" s="154" t="s">
        <v>247</v>
      </c>
      <c r="G280" s="149" t="s">
        <v>340</v>
      </c>
      <c r="H280" s="153" t="s">
        <v>341</v>
      </c>
      <c r="I280" s="149" t="s">
        <v>598</v>
      </c>
      <c r="J280" s="163">
        <v>34.448999999999998</v>
      </c>
      <c r="K280" s="163">
        <v>33.76</v>
      </c>
      <c r="L280" s="149" t="s">
        <v>189</v>
      </c>
      <c r="M280" s="150" t="s">
        <v>526</v>
      </c>
      <c r="N280" s="157">
        <v>43924.291215277779</v>
      </c>
      <c r="O280" s="157">
        <v>43960.811909722222</v>
      </c>
    </row>
    <row r="281" spans="2:15" x14ac:dyDescent="0.2">
      <c r="B281" s="322" t="s">
        <v>122</v>
      </c>
      <c r="C281" s="322" t="s">
        <v>276</v>
      </c>
      <c r="D281" s="322" t="s">
        <v>122</v>
      </c>
      <c r="E281" s="322" t="s">
        <v>276</v>
      </c>
      <c r="F281" s="154" t="s">
        <v>239</v>
      </c>
      <c r="G281" s="149" t="s">
        <v>359</v>
      </c>
      <c r="H281" s="153" t="s">
        <v>278</v>
      </c>
      <c r="I281" s="149" t="s">
        <v>599</v>
      </c>
      <c r="J281" s="163">
        <v>33.261000000000003</v>
      </c>
      <c r="K281" s="163">
        <v>5.4610000000000003</v>
      </c>
      <c r="L281" s="149" t="s">
        <v>116</v>
      </c>
      <c r="M281" s="150" t="s">
        <v>437</v>
      </c>
      <c r="N281" s="157">
        <v>43924.412152777775</v>
      </c>
      <c r="O281" s="157">
        <v>43945.079664351855</v>
      </c>
    </row>
    <row r="282" spans="2:15" x14ac:dyDescent="0.2">
      <c r="B282" s="322" t="s">
        <v>122</v>
      </c>
      <c r="C282" s="322" t="s">
        <v>276</v>
      </c>
      <c r="D282" s="322" t="s">
        <v>123</v>
      </c>
      <c r="E282" s="322" t="s">
        <v>276</v>
      </c>
      <c r="F282" s="154" t="s">
        <v>239</v>
      </c>
      <c r="G282" s="149" t="s">
        <v>359</v>
      </c>
      <c r="H282" s="153" t="s">
        <v>278</v>
      </c>
      <c r="I282" s="149" t="s">
        <v>599</v>
      </c>
      <c r="J282" s="163">
        <v>33.261000000000003</v>
      </c>
      <c r="K282" s="163">
        <v>27.135000000000002</v>
      </c>
      <c r="L282" s="149" t="s">
        <v>116</v>
      </c>
      <c r="M282" s="150" t="s">
        <v>600</v>
      </c>
      <c r="N282" s="157">
        <v>43924.412152777775</v>
      </c>
      <c r="O282" s="157">
        <v>43952.642523148148</v>
      </c>
    </row>
    <row r="283" spans="2:15" x14ac:dyDescent="0.2">
      <c r="B283" s="322" t="s">
        <v>122</v>
      </c>
      <c r="C283" s="322" t="s">
        <v>276</v>
      </c>
      <c r="D283" s="322" t="s">
        <v>123</v>
      </c>
      <c r="E283" s="322" t="s">
        <v>276</v>
      </c>
      <c r="F283" s="154" t="s">
        <v>238</v>
      </c>
      <c r="G283" s="149" t="s">
        <v>281</v>
      </c>
      <c r="H283" s="153" t="s">
        <v>282</v>
      </c>
      <c r="I283" s="149" t="s">
        <v>601</v>
      </c>
      <c r="J283" s="163">
        <v>45.332999999999998</v>
      </c>
      <c r="K283" s="163">
        <v>39.393999999999998</v>
      </c>
      <c r="L283" s="149" t="s">
        <v>116</v>
      </c>
      <c r="M283" s="150" t="s">
        <v>117</v>
      </c>
      <c r="N283" s="157">
        <v>43925.07472222222</v>
      </c>
      <c r="O283" s="157">
        <v>43954.18309027778</v>
      </c>
    </row>
    <row r="284" spans="2:15" x14ac:dyDescent="0.2">
      <c r="B284" s="322" t="s">
        <v>122</v>
      </c>
      <c r="C284" s="322" t="s">
        <v>276</v>
      </c>
      <c r="D284" s="322" t="s">
        <v>123</v>
      </c>
      <c r="E284" s="322" t="s">
        <v>276</v>
      </c>
      <c r="F284" s="154" t="s">
        <v>238</v>
      </c>
      <c r="G284" s="149" t="s">
        <v>281</v>
      </c>
      <c r="H284" s="153" t="s">
        <v>282</v>
      </c>
      <c r="I284" s="149" t="s">
        <v>602</v>
      </c>
      <c r="J284" s="163">
        <v>38.863</v>
      </c>
      <c r="K284" s="163">
        <v>38.085999999999999</v>
      </c>
      <c r="L284" s="149" t="s">
        <v>217</v>
      </c>
      <c r="M284" s="150" t="s">
        <v>480</v>
      </c>
      <c r="N284" s="157">
        <v>43925.123576388891</v>
      </c>
      <c r="O284" s="157">
        <v>43965.883043981485</v>
      </c>
    </row>
    <row r="285" spans="2:15" x14ac:dyDescent="0.2">
      <c r="B285" s="322" t="s">
        <v>122</v>
      </c>
      <c r="C285" s="322" t="s">
        <v>276</v>
      </c>
      <c r="D285" s="322" t="s">
        <v>123</v>
      </c>
      <c r="E285" s="322" t="s">
        <v>276</v>
      </c>
      <c r="F285" s="154" t="s">
        <v>244</v>
      </c>
      <c r="G285" s="149" t="s">
        <v>369</v>
      </c>
      <c r="H285" s="153" t="s">
        <v>370</v>
      </c>
      <c r="I285" s="149" t="s">
        <v>603</v>
      </c>
      <c r="J285" s="163">
        <v>28.367000000000001</v>
      </c>
      <c r="K285" s="163">
        <v>27.8</v>
      </c>
      <c r="L285" s="149" t="s">
        <v>216</v>
      </c>
      <c r="M285" s="150" t="s">
        <v>540</v>
      </c>
      <c r="N285" s="157">
        <v>43925.385613425926</v>
      </c>
      <c r="O285" s="157">
        <v>43963.338576388887</v>
      </c>
    </row>
    <row r="286" spans="2:15" x14ac:dyDescent="0.2">
      <c r="B286" s="322" t="s">
        <v>122</v>
      </c>
      <c r="C286" s="322" t="s">
        <v>276</v>
      </c>
      <c r="D286" s="322" t="s">
        <v>123</v>
      </c>
      <c r="E286" s="322" t="s">
        <v>276</v>
      </c>
      <c r="F286" s="154" t="s">
        <v>114</v>
      </c>
      <c r="G286" s="149" t="s">
        <v>286</v>
      </c>
      <c r="H286" s="153" t="s">
        <v>115</v>
      </c>
      <c r="I286" s="149" t="s">
        <v>604</v>
      </c>
      <c r="J286" s="163">
        <v>75.403999999999996</v>
      </c>
      <c r="K286" s="163">
        <v>62.091999999999999</v>
      </c>
      <c r="L286" s="149" t="s">
        <v>116</v>
      </c>
      <c r="M286" s="150" t="s">
        <v>117</v>
      </c>
      <c r="N286" s="157">
        <v>43925.62327546296</v>
      </c>
      <c r="O286" s="157">
        <v>43964.769988425927</v>
      </c>
    </row>
    <row r="287" spans="2:15" x14ac:dyDescent="0.2">
      <c r="B287" s="322" t="s">
        <v>122</v>
      </c>
      <c r="C287" s="322" t="s">
        <v>276</v>
      </c>
      <c r="D287" s="322" t="s">
        <v>123</v>
      </c>
      <c r="E287" s="322" t="s">
        <v>276</v>
      </c>
      <c r="F287" s="154" t="s">
        <v>239</v>
      </c>
      <c r="G287" s="149" t="s">
        <v>359</v>
      </c>
      <c r="H287" s="153" t="s">
        <v>278</v>
      </c>
      <c r="I287" s="149" t="s">
        <v>605</v>
      </c>
      <c r="J287" s="163">
        <v>33.787999999999997</v>
      </c>
      <c r="K287" s="163">
        <v>26.876000000000001</v>
      </c>
      <c r="L287" s="149" t="s">
        <v>216</v>
      </c>
      <c r="M287" s="150" t="s">
        <v>316</v>
      </c>
      <c r="N287" s="157">
        <v>43925.911354166667</v>
      </c>
      <c r="O287" s="157">
        <v>43963.453263888892</v>
      </c>
    </row>
    <row r="288" spans="2:15" x14ac:dyDescent="0.2">
      <c r="B288" s="322" t="s">
        <v>122</v>
      </c>
      <c r="C288" s="322" t="s">
        <v>276</v>
      </c>
      <c r="D288" s="322" t="s">
        <v>123</v>
      </c>
      <c r="E288" s="322" t="s">
        <v>276</v>
      </c>
      <c r="F288" s="154" t="s">
        <v>239</v>
      </c>
      <c r="G288" s="149" t="s">
        <v>359</v>
      </c>
      <c r="H288" s="153" t="s">
        <v>278</v>
      </c>
      <c r="I288" s="149" t="s">
        <v>605</v>
      </c>
      <c r="J288" s="163">
        <v>33.787999999999997</v>
      </c>
      <c r="K288" s="163">
        <v>6.2370000000000001</v>
      </c>
      <c r="L288" s="149" t="s">
        <v>217</v>
      </c>
      <c r="M288" s="150" t="s">
        <v>308</v>
      </c>
      <c r="N288" s="157">
        <v>43925.911354166667</v>
      </c>
      <c r="O288" s="157">
        <v>43966.874085648145</v>
      </c>
    </row>
    <row r="289" spans="2:15" x14ac:dyDescent="0.2">
      <c r="B289" s="322" t="s">
        <v>122</v>
      </c>
      <c r="C289" s="322" t="s">
        <v>276</v>
      </c>
      <c r="D289" s="322" t="s">
        <v>122</v>
      </c>
      <c r="E289" s="322" t="s">
        <v>276</v>
      </c>
      <c r="F289" s="154" t="s">
        <v>114</v>
      </c>
      <c r="G289" s="149" t="s">
        <v>353</v>
      </c>
      <c r="H289" s="153" t="s">
        <v>354</v>
      </c>
      <c r="I289" s="149" t="s">
        <v>606</v>
      </c>
      <c r="J289" s="163">
        <v>18.908999999999999</v>
      </c>
      <c r="K289" s="163">
        <v>4.681</v>
      </c>
      <c r="L289" s="149" t="s">
        <v>515</v>
      </c>
      <c r="M289" s="150" t="s">
        <v>607</v>
      </c>
      <c r="N289" s="157">
        <v>43925.999386574076</v>
      </c>
      <c r="O289" s="157">
        <v>43941.11928240741</v>
      </c>
    </row>
    <row r="290" spans="2:15" x14ac:dyDescent="0.2">
      <c r="B290" s="322" t="s">
        <v>122</v>
      </c>
      <c r="C290" s="322" t="s">
        <v>276</v>
      </c>
      <c r="D290" s="322" t="s">
        <v>123</v>
      </c>
      <c r="E290" s="322" t="s">
        <v>276</v>
      </c>
      <c r="F290" s="154" t="s">
        <v>114</v>
      </c>
      <c r="G290" s="149" t="s">
        <v>353</v>
      </c>
      <c r="H290" s="153" t="s">
        <v>354</v>
      </c>
      <c r="I290" s="149" t="s">
        <v>606</v>
      </c>
      <c r="J290" s="163">
        <v>18.908999999999999</v>
      </c>
      <c r="K290" s="163">
        <v>10.75</v>
      </c>
      <c r="L290" s="149" t="s">
        <v>608</v>
      </c>
      <c r="M290" s="150" t="s">
        <v>609</v>
      </c>
      <c r="N290" s="157">
        <v>43925.999386574076</v>
      </c>
      <c r="O290" s="157">
        <v>43980.624166666668</v>
      </c>
    </row>
    <row r="291" spans="2:15" x14ac:dyDescent="0.2">
      <c r="B291" s="322" t="s">
        <v>122</v>
      </c>
      <c r="C291" s="322" t="s">
        <v>276</v>
      </c>
      <c r="D291" s="322" t="s">
        <v>124</v>
      </c>
      <c r="E291" s="322" t="s">
        <v>276</v>
      </c>
      <c r="F291" s="154" t="s">
        <v>188</v>
      </c>
      <c r="G291" s="149" t="s">
        <v>286</v>
      </c>
      <c r="H291" s="153" t="s">
        <v>610</v>
      </c>
      <c r="I291" s="149" t="s">
        <v>611</v>
      </c>
      <c r="J291" s="163">
        <v>34.472000000000001</v>
      </c>
      <c r="K291" s="163">
        <v>5.2830000000000004</v>
      </c>
      <c r="L291" s="149" t="s">
        <v>116</v>
      </c>
      <c r="M291" s="150" t="s">
        <v>437</v>
      </c>
      <c r="N291" s="157">
        <v>43925.999768518515</v>
      </c>
      <c r="O291" s="157">
        <v>43998.810381944444</v>
      </c>
    </row>
    <row r="292" spans="2:15" x14ac:dyDescent="0.2">
      <c r="B292" s="322" t="s">
        <v>122</v>
      </c>
      <c r="C292" s="322" t="s">
        <v>276</v>
      </c>
      <c r="D292" s="322" t="s">
        <v>122</v>
      </c>
      <c r="E292" s="322" t="s">
        <v>276</v>
      </c>
      <c r="F292" s="154" t="s">
        <v>329</v>
      </c>
      <c r="G292" s="149" t="s">
        <v>277</v>
      </c>
      <c r="H292" s="153" t="s">
        <v>330</v>
      </c>
      <c r="I292" s="149" t="s">
        <v>612</v>
      </c>
      <c r="J292" s="163">
        <v>56.588999999999999</v>
      </c>
      <c r="K292" s="163">
        <v>18.119</v>
      </c>
      <c r="L292" s="149" t="s">
        <v>333</v>
      </c>
      <c r="M292" s="150" t="s">
        <v>334</v>
      </c>
      <c r="N292" s="157">
        <v>43926.371446759258</v>
      </c>
      <c r="O292" s="157">
        <v>43944.960046296299</v>
      </c>
    </row>
    <row r="293" spans="2:15" x14ac:dyDescent="0.2">
      <c r="B293" s="322" t="s">
        <v>122</v>
      </c>
      <c r="C293" s="322" t="s">
        <v>276</v>
      </c>
      <c r="D293" s="322" t="s">
        <v>123</v>
      </c>
      <c r="E293" s="322" t="s">
        <v>276</v>
      </c>
      <c r="F293" s="154" t="s">
        <v>329</v>
      </c>
      <c r="G293" s="149" t="s">
        <v>277</v>
      </c>
      <c r="H293" s="153" t="s">
        <v>330</v>
      </c>
      <c r="I293" s="149" t="s">
        <v>612</v>
      </c>
      <c r="J293" s="163">
        <v>56.588999999999999</v>
      </c>
      <c r="K293" s="163">
        <v>37.338000000000001</v>
      </c>
      <c r="L293" s="149" t="s">
        <v>211</v>
      </c>
      <c r="M293" s="150" t="s">
        <v>314</v>
      </c>
      <c r="N293" s="157">
        <v>43926.371446759258</v>
      </c>
      <c r="O293" s="157">
        <v>43958.365972222222</v>
      </c>
    </row>
    <row r="294" spans="2:15" x14ac:dyDescent="0.2">
      <c r="B294" s="322" t="s">
        <v>122</v>
      </c>
      <c r="C294" s="322" t="s">
        <v>276</v>
      </c>
      <c r="D294" s="322" t="s">
        <v>123</v>
      </c>
      <c r="E294" s="322" t="s">
        <v>276</v>
      </c>
      <c r="F294" s="154" t="s">
        <v>238</v>
      </c>
      <c r="G294" s="149" t="s">
        <v>281</v>
      </c>
      <c r="H294" s="153" t="s">
        <v>282</v>
      </c>
      <c r="I294" s="149" t="s">
        <v>613</v>
      </c>
      <c r="J294" s="163">
        <v>37.811</v>
      </c>
      <c r="K294" s="163">
        <v>11.242000000000001</v>
      </c>
      <c r="L294" s="149" t="s">
        <v>376</v>
      </c>
      <c r="M294" s="150" t="s">
        <v>378</v>
      </c>
      <c r="N294" s="157">
        <v>43926.955092592594</v>
      </c>
      <c r="O294" s="157">
        <v>43959.46769675926</v>
      </c>
    </row>
    <row r="295" spans="2:15" x14ac:dyDescent="0.2">
      <c r="B295" s="322" t="s">
        <v>122</v>
      </c>
      <c r="C295" s="322" t="s">
        <v>276</v>
      </c>
      <c r="D295" s="322" t="s">
        <v>123</v>
      </c>
      <c r="E295" s="322" t="s">
        <v>276</v>
      </c>
      <c r="F295" s="154" t="s">
        <v>238</v>
      </c>
      <c r="G295" s="149" t="s">
        <v>281</v>
      </c>
      <c r="H295" s="153" t="s">
        <v>282</v>
      </c>
      <c r="I295" s="149" t="s">
        <v>613</v>
      </c>
      <c r="J295" s="163">
        <v>37.811</v>
      </c>
      <c r="K295" s="163">
        <v>22.597000000000001</v>
      </c>
      <c r="L295" s="149" t="s">
        <v>211</v>
      </c>
      <c r="M295" s="150" t="s">
        <v>388</v>
      </c>
      <c r="N295" s="157">
        <v>43926.955092592594</v>
      </c>
      <c r="O295" s="157">
        <v>43973.761689814812</v>
      </c>
    </row>
    <row r="296" spans="2:15" x14ac:dyDescent="0.2">
      <c r="B296" s="322" t="s">
        <v>122</v>
      </c>
      <c r="C296" s="322" t="s">
        <v>276</v>
      </c>
      <c r="D296" s="322" t="s">
        <v>123</v>
      </c>
      <c r="E296" s="322" t="s">
        <v>276</v>
      </c>
      <c r="F296" s="154" t="s">
        <v>238</v>
      </c>
      <c r="G296" s="149" t="s">
        <v>281</v>
      </c>
      <c r="H296" s="153" t="s">
        <v>282</v>
      </c>
      <c r="I296" s="149" t="s">
        <v>614</v>
      </c>
      <c r="J296" s="163">
        <v>37.975999999999999</v>
      </c>
      <c r="K296" s="163">
        <v>12.404</v>
      </c>
      <c r="L296" s="149" t="s">
        <v>116</v>
      </c>
      <c r="M296" s="150" t="s">
        <v>352</v>
      </c>
      <c r="N296" s="157">
        <v>43927.079629629632</v>
      </c>
      <c r="O296" s="157">
        <v>43957.050787037035</v>
      </c>
    </row>
    <row r="297" spans="2:15" x14ac:dyDescent="0.2">
      <c r="B297" s="322" t="s">
        <v>122</v>
      </c>
      <c r="C297" s="322" t="s">
        <v>276</v>
      </c>
      <c r="D297" s="322" t="s">
        <v>123</v>
      </c>
      <c r="E297" s="322" t="s">
        <v>276</v>
      </c>
      <c r="F297" s="154" t="s">
        <v>238</v>
      </c>
      <c r="G297" s="149" t="s">
        <v>281</v>
      </c>
      <c r="H297" s="153" t="s">
        <v>282</v>
      </c>
      <c r="I297" s="149" t="s">
        <v>614</v>
      </c>
      <c r="J297" s="163">
        <v>37.975999999999999</v>
      </c>
      <c r="K297" s="163">
        <v>20.664000000000001</v>
      </c>
      <c r="L297" s="149" t="s">
        <v>116</v>
      </c>
      <c r="M297" s="150" t="s">
        <v>352</v>
      </c>
      <c r="N297" s="157">
        <v>43927.079629629632</v>
      </c>
      <c r="O297" s="157">
        <v>43981.912847222222</v>
      </c>
    </row>
    <row r="298" spans="2:15" x14ac:dyDescent="0.2">
      <c r="B298" s="322" t="s">
        <v>122</v>
      </c>
      <c r="C298" s="322" t="s">
        <v>276</v>
      </c>
      <c r="D298" s="322" t="s">
        <v>123</v>
      </c>
      <c r="E298" s="322" t="s">
        <v>276</v>
      </c>
      <c r="F298" s="154" t="s">
        <v>243</v>
      </c>
      <c r="G298" s="149" t="s">
        <v>277</v>
      </c>
      <c r="H298" s="153" t="s">
        <v>374</v>
      </c>
      <c r="I298" s="149" t="s">
        <v>615</v>
      </c>
      <c r="J298" s="163">
        <v>76.632999999999996</v>
      </c>
      <c r="K298" s="163">
        <v>52.048999999999999</v>
      </c>
      <c r="L298" s="149" t="s">
        <v>211</v>
      </c>
      <c r="M298" s="150" t="s">
        <v>616</v>
      </c>
      <c r="N298" s="157">
        <v>43927.248935185184</v>
      </c>
      <c r="O298" s="157">
        <v>43964.560613425929</v>
      </c>
    </row>
    <row r="299" spans="2:15" x14ac:dyDescent="0.2">
      <c r="B299" s="322" t="s">
        <v>122</v>
      </c>
      <c r="C299" s="322" t="s">
        <v>276</v>
      </c>
      <c r="D299" s="322" t="s">
        <v>123</v>
      </c>
      <c r="E299" s="322" t="s">
        <v>276</v>
      </c>
      <c r="F299" s="154" t="s">
        <v>114</v>
      </c>
      <c r="G299" s="149" t="s">
        <v>286</v>
      </c>
      <c r="H299" s="153" t="s">
        <v>115</v>
      </c>
      <c r="I299" s="149" t="s">
        <v>617</v>
      </c>
      <c r="J299" s="163">
        <v>58.662999999999997</v>
      </c>
      <c r="K299" s="163">
        <v>17.73</v>
      </c>
      <c r="L299" s="149" t="s">
        <v>116</v>
      </c>
      <c r="M299" s="150" t="s">
        <v>352</v>
      </c>
      <c r="N299" s="157">
        <v>43927.749583333331</v>
      </c>
      <c r="O299" s="157">
        <v>43968.551249999997</v>
      </c>
    </row>
    <row r="300" spans="2:15" x14ac:dyDescent="0.2">
      <c r="B300" s="322" t="s">
        <v>122</v>
      </c>
      <c r="C300" s="322" t="s">
        <v>276</v>
      </c>
      <c r="D300" s="322" t="s">
        <v>123</v>
      </c>
      <c r="E300" s="322" t="s">
        <v>276</v>
      </c>
      <c r="F300" s="154" t="s">
        <v>114</v>
      </c>
      <c r="G300" s="149" t="s">
        <v>286</v>
      </c>
      <c r="H300" s="153" t="s">
        <v>115</v>
      </c>
      <c r="I300" s="149" t="s">
        <v>617</v>
      </c>
      <c r="J300" s="163">
        <v>58.662999999999997</v>
      </c>
      <c r="K300" s="163">
        <v>17.73</v>
      </c>
      <c r="L300" s="149" t="s">
        <v>116</v>
      </c>
      <c r="M300" s="150" t="s">
        <v>352</v>
      </c>
      <c r="N300" s="157">
        <v>43927.749583333331</v>
      </c>
      <c r="O300" s="157">
        <v>43968.551388888889</v>
      </c>
    </row>
    <row r="301" spans="2:15" x14ac:dyDescent="0.2">
      <c r="B301" s="322" t="s">
        <v>122</v>
      </c>
      <c r="C301" s="322" t="s">
        <v>276</v>
      </c>
      <c r="D301" s="322" t="s">
        <v>123</v>
      </c>
      <c r="E301" s="322" t="s">
        <v>276</v>
      </c>
      <c r="F301" s="154" t="s">
        <v>114</v>
      </c>
      <c r="G301" s="149" t="s">
        <v>286</v>
      </c>
      <c r="H301" s="153" t="s">
        <v>115</v>
      </c>
      <c r="I301" s="149" t="s">
        <v>617</v>
      </c>
      <c r="J301" s="163">
        <v>58.662999999999997</v>
      </c>
      <c r="K301" s="163">
        <v>17.73</v>
      </c>
      <c r="L301" s="149" t="s">
        <v>116</v>
      </c>
      <c r="M301" s="150" t="s">
        <v>352</v>
      </c>
      <c r="N301" s="157">
        <v>43927.749583333331</v>
      </c>
      <c r="O301" s="157">
        <v>43968.551400462966</v>
      </c>
    </row>
    <row r="302" spans="2:15" x14ac:dyDescent="0.2">
      <c r="B302" s="322" t="s">
        <v>122</v>
      </c>
      <c r="C302" s="322" t="s">
        <v>276</v>
      </c>
      <c r="D302" s="322" t="s">
        <v>123</v>
      </c>
      <c r="E302" s="322" t="s">
        <v>276</v>
      </c>
      <c r="F302" s="154" t="s">
        <v>114</v>
      </c>
      <c r="G302" s="149" t="s">
        <v>286</v>
      </c>
      <c r="H302" s="153" t="s">
        <v>115</v>
      </c>
      <c r="I302" s="149" t="s">
        <v>618</v>
      </c>
      <c r="J302" s="163">
        <v>81.691000000000003</v>
      </c>
      <c r="K302" s="163">
        <v>79.843999999999994</v>
      </c>
      <c r="L302" s="149" t="s">
        <v>209</v>
      </c>
      <c r="M302" s="150" t="s">
        <v>619</v>
      </c>
      <c r="N302" s="157">
        <v>43928.039641203701</v>
      </c>
      <c r="O302" s="157">
        <v>43963.131504629629</v>
      </c>
    </row>
    <row r="303" spans="2:15" x14ac:dyDescent="0.2">
      <c r="B303" s="322" t="s">
        <v>122</v>
      </c>
      <c r="C303" s="322" t="s">
        <v>276</v>
      </c>
      <c r="D303" s="322" t="s">
        <v>123</v>
      </c>
      <c r="E303" s="322" t="s">
        <v>276</v>
      </c>
      <c r="F303" s="154" t="s">
        <v>239</v>
      </c>
      <c r="G303" s="149" t="s">
        <v>359</v>
      </c>
      <c r="H303" s="153" t="s">
        <v>278</v>
      </c>
      <c r="I303" s="149" t="s">
        <v>620</v>
      </c>
      <c r="J303" s="163">
        <v>31.78</v>
      </c>
      <c r="K303" s="163">
        <v>14.349</v>
      </c>
      <c r="L303" s="149" t="s">
        <v>376</v>
      </c>
      <c r="M303" s="150" t="s">
        <v>397</v>
      </c>
      <c r="N303" s="157">
        <v>43929.426099537035</v>
      </c>
      <c r="O303" s="157">
        <v>43973.332569444443</v>
      </c>
    </row>
    <row r="304" spans="2:15" x14ac:dyDescent="0.2">
      <c r="B304" s="322" t="s">
        <v>122</v>
      </c>
      <c r="C304" s="322" t="s">
        <v>276</v>
      </c>
      <c r="D304" s="322" t="s">
        <v>123</v>
      </c>
      <c r="E304" s="322" t="s">
        <v>276</v>
      </c>
      <c r="F304" s="154" t="s">
        <v>239</v>
      </c>
      <c r="G304" s="149" t="s">
        <v>359</v>
      </c>
      <c r="H304" s="153" t="s">
        <v>278</v>
      </c>
      <c r="I304" s="149" t="s">
        <v>620</v>
      </c>
      <c r="J304" s="163">
        <v>31.78</v>
      </c>
      <c r="K304" s="163">
        <v>16.795999999999999</v>
      </c>
      <c r="L304" s="149" t="s">
        <v>376</v>
      </c>
      <c r="M304" s="150" t="s">
        <v>377</v>
      </c>
      <c r="N304" s="157">
        <v>43929.426099537035</v>
      </c>
      <c r="O304" s="157">
        <v>43980.133784722224</v>
      </c>
    </row>
    <row r="305" spans="2:15" x14ac:dyDescent="0.2">
      <c r="B305" s="322" t="s">
        <v>122</v>
      </c>
      <c r="C305" s="322" t="s">
        <v>276</v>
      </c>
      <c r="D305" s="322" t="s">
        <v>123</v>
      </c>
      <c r="E305" s="322" t="s">
        <v>276</v>
      </c>
      <c r="F305" s="154" t="s">
        <v>239</v>
      </c>
      <c r="G305" s="149" t="s">
        <v>359</v>
      </c>
      <c r="H305" s="153" t="s">
        <v>278</v>
      </c>
      <c r="I305" s="149" t="s">
        <v>621</v>
      </c>
      <c r="J305" s="163">
        <v>63.59</v>
      </c>
      <c r="K305" s="163">
        <v>45.036000000000001</v>
      </c>
      <c r="L305" s="149" t="s">
        <v>116</v>
      </c>
      <c r="M305" s="150" t="s">
        <v>117</v>
      </c>
      <c r="N305" s="157">
        <v>43930.644166666665</v>
      </c>
      <c r="O305" s="157">
        <v>43958.837106481478</v>
      </c>
    </row>
    <row r="306" spans="2:15" x14ac:dyDescent="0.2">
      <c r="B306" s="322" t="s">
        <v>122</v>
      </c>
      <c r="C306" s="322" t="s">
        <v>276</v>
      </c>
      <c r="D306" s="322" t="s">
        <v>122</v>
      </c>
      <c r="E306" s="322" t="s">
        <v>276</v>
      </c>
      <c r="F306" s="154" t="s">
        <v>114</v>
      </c>
      <c r="G306" s="149" t="s">
        <v>310</v>
      </c>
      <c r="H306" s="153" t="s">
        <v>115</v>
      </c>
      <c r="I306" s="149" t="s">
        <v>622</v>
      </c>
      <c r="J306" s="163">
        <v>53.524999999999999</v>
      </c>
      <c r="K306" s="163">
        <v>34.631999999999998</v>
      </c>
      <c r="L306" s="149" t="s">
        <v>228</v>
      </c>
      <c r="M306" s="150" t="s">
        <v>623</v>
      </c>
      <c r="N306" s="157">
        <v>43931.582777777781</v>
      </c>
      <c r="O306" s="157">
        <v>43948.532002314816</v>
      </c>
    </row>
    <row r="307" spans="2:15" x14ac:dyDescent="0.2">
      <c r="B307" s="322" t="s">
        <v>122</v>
      </c>
      <c r="C307" s="322" t="s">
        <v>276</v>
      </c>
      <c r="D307" s="322" t="s">
        <v>123</v>
      </c>
      <c r="E307" s="322" t="s">
        <v>276</v>
      </c>
      <c r="F307" s="154" t="s">
        <v>238</v>
      </c>
      <c r="G307" s="149" t="s">
        <v>281</v>
      </c>
      <c r="H307" s="153" t="s">
        <v>282</v>
      </c>
      <c r="I307" s="149" t="s">
        <v>624</v>
      </c>
      <c r="J307" s="163">
        <v>35.365000000000002</v>
      </c>
      <c r="K307" s="163">
        <v>7.17</v>
      </c>
      <c r="L307" s="149" t="s">
        <v>217</v>
      </c>
      <c r="M307" s="150" t="s">
        <v>308</v>
      </c>
      <c r="N307" s="157">
        <v>43931.665729166663</v>
      </c>
      <c r="O307" s="157">
        <v>43969.874178240738</v>
      </c>
    </row>
    <row r="308" spans="2:15" x14ac:dyDescent="0.2">
      <c r="B308" s="322" t="s">
        <v>122</v>
      </c>
      <c r="C308" s="322" t="s">
        <v>276</v>
      </c>
      <c r="D308" s="322" t="s">
        <v>124</v>
      </c>
      <c r="E308" s="322" t="s">
        <v>276</v>
      </c>
      <c r="F308" s="154" t="s">
        <v>238</v>
      </c>
      <c r="G308" s="149" t="s">
        <v>281</v>
      </c>
      <c r="H308" s="153" t="s">
        <v>282</v>
      </c>
      <c r="I308" s="149" t="s">
        <v>624</v>
      </c>
      <c r="J308" s="163">
        <v>35.365000000000002</v>
      </c>
      <c r="K308" s="163">
        <v>27.486999999999998</v>
      </c>
      <c r="L308" s="149" t="s">
        <v>216</v>
      </c>
      <c r="M308" s="150" t="s">
        <v>540</v>
      </c>
      <c r="N308" s="157">
        <v>43931.665729166663</v>
      </c>
      <c r="O308" s="157">
        <v>43985.830347222225</v>
      </c>
    </row>
    <row r="309" spans="2:15" x14ac:dyDescent="0.2">
      <c r="B309" s="322" t="s">
        <v>122</v>
      </c>
      <c r="C309" s="322" t="s">
        <v>276</v>
      </c>
      <c r="D309" s="322" t="s">
        <v>122</v>
      </c>
      <c r="E309" s="322" t="s">
        <v>276</v>
      </c>
      <c r="F309" s="154" t="s">
        <v>329</v>
      </c>
      <c r="G309" s="149" t="s">
        <v>277</v>
      </c>
      <c r="H309" s="153" t="s">
        <v>330</v>
      </c>
      <c r="I309" s="149" t="s">
        <v>625</v>
      </c>
      <c r="J309" s="163">
        <v>32.835000000000001</v>
      </c>
      <c r="K309" s="163">
        <v>5.3810000000000002</v>
      </c>
      <c r="L309" s="149" t="s">
        <v>212</v>
      </c>
      <c r="M309" s="150" t="s">
        <v>626</v>
      </c>
      <c r="N309" s="157">
        <v>43932.614050925928</v>
      </c>
      <c r="O309" s="157">
        <v>43948.102280092593</v>
      </c>
    </row>
    <row r="310" spans="2:15" x14ac:dyDescent="0.2">
      <c r="B310" s="322" t="s">
        <v>122</v>
      </c>
      <c r="C310" s="322" t="s">
        <v>276</v>
      </c>
      <c r="D310" s="322" t="s">
        <v>123</v>
      </c>
      <c r="E310" s="322" t="s">
        <v>276</v>
      </c>
      <c r="F310" s="154" t="s">
        <v>329</v>
      </c>
      <c r="G310" s="149" t="s">
        <v>277</v>
      </c>
      <c r="H310" s="153" t="s">
        <v>330</v>
      </c>
      <c r="I310" s="149" t="s">
        <v>625</v>
      </c>
      <c r="J310" s="163">
        <v>32.835000000000001</v>
      </c>
      <c r="K310" s="163">
        <v>22.963000000000001</v>
      </c>
      <c r="L310" s="149" t="s">
        <v>212</v>
      </c>
      <c r="M310" s="150" t="s">
        <v>627</v>
      </c>
      <c r="N310" s="157">
        <v>43932.614050925928</v>
      </c>
      <c r="O310" s="157">
        <v>43957.872048611112</v>
      </c>
    </row>
    <row r="311" spans="2:15" x14ac:dyDescent="0.2">
      <c r="B311" s="322" t="s">
        <v>122</v>
      </c>
      <c r="C311" s="322" t="s">
        <v>276</v>
      </c>
      <c r="D311" s="322" t="s">
        <v>123</v>
      </c>
      <c r="E311" s="322" t="s">
        <v>276</v>
      </c>
      <c r="F311" s="154" t="s">
        <v>238</v>
      </c>
      <c r="G311" s="149" t="s">
        <v>281</v>
      </c>
      <c r="H311" s="153" t="s">
        <v>282</v>
      </c>
      <c r="I311" s="149" t="s">
        <v>628</v>
      </c>
      <c r="J311" s="163">
        <v>37.189</v>
      </c>
      <c r="K311" s="163">
        <v>36.170999999999999</v>
      </c>
      <c r="L311" s="149" t="s">
        <v>116</v>
      </c>
      <c r="M311" s="150" t="s">
        <v>117</v>
      </c>
      <c r="N311" s="157">
        <v>43933.019745370373</v>
      </c>
      <c r="O311" s="157">
        <v>43967.648136574076</v>
      </c>
    </row>
    <row r="312" spans="2:15" x14ac:dyDescent="0.2">
      <c r="B312" s="322" t="s">
        <v>122</v>
      </c>
      <c r="C312" s="322" t="s">
        <v>276</v>
      </c>
      <c r="D312" s="322" t="s">
        <v>123</v>
      </c>
      <c r="E312" s="322" t="s">
        <v>276</v>
      </c>
      <c r="F312" s="154" t="s">
        <v>329</v>
      </c>
      <c r="G312" s="149" t="s">
        <v>353</v>
      </c>
      <c r="H312" s="153" t="s">
        <v>629</v>
      </c>
      <c r="I312" s="149" t="s">
        <v>630</v>
      </c>
      <c r="J312" s="163">
        <v>35.963999999999999</v>
      </c>
      <c r="K312" s="163">
        <v>35.244999999999997</v>
      </c>
      <c r="L312" s="149" t="s">
        <v>116</v>
      </c>
      <c r="M312" s="150" t="s">
        <v>352</v>
      </c>
      <c r="N312" s="157">
        <v>43933.165983796294</v>
      </c>
      <c r="O312" s="157">
        <v>43960.624386574076</v>
      </c>
    </row>
    <row r="313" spans="2:15" x14ac:dyDescent="0.2">
      <c r="B313" s="322" t="s">
        <v>122</v>
      </c>
      <c r="C313" s="322" t="s">
        <v>276</v>
      </c>
      <c r="D313" s="322" t="s">
        <v>123</v>
      </c>
      <c r="E313" s="322" t="s">
        <v>276</v>
      </c>
      <c r="F313" s="154" t="s">
        <v>239</v>
      </c>
      <c r="G313" s="149" t="s">
        <v>289</v>
      </c>
      <c r="H313" s="153" t="s">
        <v>290</v>
      </c>
      <c r="I313" s="149" t="s">
        <v>631</v>
      </c>
      <c r="J313" s="163">
        <v>58.018000000000001</v>
      </c>
      <c r="K313" s="163">
        <v>9.3620000000000001</v>
      </c>
      <c r="L313" s="149" t="s">
        <v>116</v>
      </c>
      <c r="M313" s="150" t="s">
        <v>405</v>
      </c>
      <c r="N313" s="157">
        <v>43933.332094907404</v>
      </c>
      <c r="O313" s="157">
        <v>43959.392800925925</v>
      </c>
    </row>
    <row r="314" spans="2:15" x14ac:dyDescent="0.2">
      <c r="B314" s="322" t="s">
        <v>122</v>
      </c>
      <c r="C314" s="322" t="s">
        <v>276</v>
      </c>
      <c r="D314" s="322" t="s">
        <v>123</v>
      </c>
      <c r="E314" s="322" t="s">
        <v>276</v>
      </c>
      <c r="F314" s="154" t="s">
        <v>239</v>
      </c>
      <c r="G314" s="149" t="s">
        <v>289</v>
      </c>
      <c r="H314" s="153" t="s">
        <v>290</v>
      </c>
      <c r="I314" s="149" t="s">
        <v>631</v>
      </c>
      <c r="J314" s="163">
        <v>58.018000000000001</v>
      </c>
      <c r="K314" s="163">
        <v>32.942999999999998</v>
      </c>
      <c r="L314" s="149" t="s">
        <v>116</v>
      </c>
      <c r="M314" s="150" t="s">
        <v>352</v>
      </c>
      <c r="N314" s="157">
        <v>43933.332094907404</v>
      </c>
      <c r="O314" s="157">
        <v>43971.65552083333</v>
      </c>
    </row>
    <row r="315" spans="2:15" x14ac:dyDescent="0.2">
      <c r="B315" s="322" t="s">
        <v>122</v>
      </c>
      <c r="C315" s="322" t="s">
        <v>276</v>
      </c>
      <c r="D315" s="322" t="s">
        <v>123</v>
      </c>
      <c r="E315" s="322" t="s">
        <v>276</v>
      </c>
      <c r="F315" s="154" t="s">
        <v>239</v>
      </c>
      <c r="G315" s="149" t="s">
        <v>359</v>
      </c>
      <c r="H315" s="153" t="s">
        <v>278</v>
      </c>
      <c r="I315" s="149" t="s">
        <v>632</v>
      </c>
      <c r="J315" s="163">
        <v>31.858000000000001</v>
      </c>
      <c r="K315" s="163">
        <v>31.221</v>
      </c>
      <c r="L315" s="149" t="s">
        <v>376</v>
      </c>
      <c r="M315" s="150" t="s">
        <v>397</v>
      </c>
      <c r="N315" s="157">
        <v>43933.395057870373</v>
      </c>
      <c r="O315" s="157">
        <v>43969.574988425928</v>
      </c>
    </row>
    <row r="316" spans="2:15" x14ac:dyDescent="0.2">
      <c r="B316" s="322" t="s">
        <v>122</v>
      </c>
      <c r="C316" s="322" t="s">
        <v>276</v>
      </c>
      <c r="D316" s="322" t="s">
        <v>123</v>
      </c>
      <c r="E316" s="322" t="s">
        <v>276</v>
      </c>
      <c r="F316" s="154" t="s">
        <v>238</v>
      </c>
      <c r="G316" s="149" t="s">
        <v>281</v>
      </c>
      <c r="H316" s="153" t="s">
        <v>282</v>
      </c>
      <c r="I316" s="149" t="s">
        <v>633</v>
      </c>
      <c r="J316" s="163">
        <v>34.529000000000003</v>
      </c>
      <c r="K316" s="163">
        <v>32.447000000000003</v>
      </c>
      <c r="L316" s="149" t="s">
        <v>116</v>
      </c>
      <c r="M316" s="150" t="s">
        <v>405</v>
      </c>
      <c r="N316" s="157">
        <v>43934.061932870369</v>
      </c>
      <c r="O316" s="157">
        <v>43960.300069444442</v>
      </c>
    </row>
    <row r="317" spans="2:15" x14ac:dyDescent="0.2">
      <c r="B317" s="322" t="s">
        <v>122</v>
      </c>
      <c r="C317" s="322" t="s">
        <v>276</v>
      </c>
      <c r="D317" s="322" t="s">
        <v>123</v>
      </c>
      <c r="E317" s="322" t="s">
        <v>276</v>
      </c>
      <c r="F317" s="154" t="s">
        <v>329</v>
      </c>
      <c r="G317" s="149" t="s">
        <v>277</v>
      </c>
      <c r="H317" s="153" t="s">
        <v>330</v>
      </c>
      <c r="I317" s="149" t="s">
        <v>634</v>
      </c>
      <c r="J317" s="163">
        <v>63.064</v>
      </c>
      <c r="K317" s="163">
        <v>53.863999999999997</v>
      </c>
      <c r="L317" s="149" t="s">
        <v>116</v>
      </c>
      <c r="M317" s="150" t="s">
        <v>352</v>
      </c>
      <c r="N317" s="157">
        <v>43934.269699074073</v>
      </c>
      <c r="O317" s="157">
        <v>43967.623807870368</v>
      </c>
    </row>
    <row r="318" spans="2:15" x14ac:dyDescent="0.2">
      <c r="B318" s="322" t="s">
        <v>122</v>
      </c>
      <c r="C318" s="322" t="s">
        <v>276</v>
      </c>
      <c r="D318" s="322" t="s">
        <v>123</v>
      </c>
      <c r="E318" s="322" t="s">
        <v>276</v>
      </c>
      <c r="F318" s="154" t="s">
        <v>243</v>
      </c>
      <c r="G318" s="149" t="s">
        <v>277</v>
      </c>
      <c r="H318" s="153" t="s">
        <v>374</v>
      </c>
      <c r="I318" s="149" t="s">
        <v>635</v>
      </c>
      <c r="J318" s="163">
        <v>30.777999999999999</v>
      </c>
      <c r="K318" s="163">
        <v>30.161999999999999</v>
      </c>
      <c r="L318" s="149" t="s">
        <v>211</v>
      </c>
      <c r="M318" s="150" t="s">
        <v>636</v>
      </c>
      <c r="N318" s="157">
        <v>43934.87872685185</v>
      </c>
      <c r="O318" s="157">
        <v>43981.082476851851</v>
      </c>
    </row>
    <row r="319" spans="2:15" x14ac:dyDescent="0.2">
      <c r="B319" s="322" t="s">
        <v>122</v>
      </c>
      <c r="C319" s="322" t="s">
        <v>276</v>
      </c>
      <c r="D319" s="322" t="s">
        <v>123</v>
      </c>
      <c r="E319" s="322" t="s">
        <v>276</v>
      </c>
      <c r="F319" s="154" t="s">
        <v>114</v>
      </c>
      <c r="G319" s="149" t="s">
        <v>286</v>
      </c>
      <c r="H319" s="153" t="s">
        <v>115</v>
      </c>
      <c r="I319" s="149" t="s">
        <v>637</v>
      </c>
      <c r="J319" s="163">
        <v>82.533000000000001</v>
      </c>
      <c r="K319" s="163">
        <v>25.832000000000001</v>
      </c>
      <c r="L319" s="149" t="s">
        <v>209</v>
      </c>
      <c r="M319" s="150" t="s">
        <v>439</v>
      </c>
      <c r="N319" s="157">
        <v>43935.009733796294</v>
      </c>
      <c r="O319" s="157">
        <v>43973.199328703704</v>
      </c>
    </row>
    <row r="320" spans="2:15" x14ac:dyDescent="0.2">
      <c r="B320" s="322" t="s">
        <v>122</v>
      </c>
      <c r="C320" s="322" t="s">
        <v>276</v>
      </c>
      <c r="D320" s="322" t="s">
        <v>124</v>
      </c>
      <c r="E320" s="322" t="s">
        <v>276</v>
      </c>
      <c r="F320" s="154" t="s">
        <v>114</v>
      </c>
      <c r="G320" s="149" t="s">
        <v>286</v>
      </c>
      <c r="H320" s="153" t="s">
        <v>115</v>
      </c>
      <c r="I320" s="149" t="s">
        <v>637</v>
      </c>
      <c r="J320" s="163">
        <v>82.533000000000001</v>
      </c>
      <c r="K320" s="163">
        <v>27.524999999999999</v>
      </c>
      <c r="L320" s="149" t="s">
        <v>209</v>
      </c>
      <c r="M320" s="150" t="s">
        <v>638</v>
      </c>
      <c r="N320" s="157">
        <v>43935.009733796294</v>
      </c>
      <c r="O320" s="157">
        <v>43984.461041666669</v>
      </c>
    </row>
    <row r="321" spans="2:15" x14ac:dyDescent="0.2">
      <c r="B321" s="322" t="s">
        <v>122</v>
      </c>
      <c r="C321" s="322" t="s">
        <v>276</v>
      </c>
      <c r="D321" s="322" t="s">
        <v>124</v>
      </c>
      <c r="E321" s="322" t="s">
        <v>276</v>
      </c>
      <c r="F321" s="154" t="s">
        <v>114</v>
      </c>
      <c r="G321" s="149" t="s">
        <v>286</v>
      </c>
      <c r="H321" s="153" t="s">
        <v>115</v>
      </c>
      <c r="I321" s="149" t="s">
        <v>637</v>
      </c>
      <c r="J321" s="163">
        <v>82.533000000000001</v>
      </c>
      <c r="K321" s="163">
        <v>27.524999999999999</v>
      </c>
      <c r="L321" s="149" t="s">
        <v>209</v>
      </c>
      <c r="M321" s="150" t="s">
        <v>638</v>
      </c>
      <c r="N321" s="157">
        <v>43935.009733796294</v>
      </c>
      <c r="O321" s="157">
        <v>43984.461180555554</v>
      </c>
    </row>
    <row r="322" spans="2:15" x14ac:dyDescent="0.2">
      <c r="B322" s="322" t="s">
        <v>122</v>
      </c>
      <c r="C322" s="322" t="s">
        <v>276</v>
      </c>
      <c r="D322" s="322" t="s">
        <v>123</v>
      </c>
      <c r="E322" s="322" t="s">
        <v>276</v>
      </c>
      <c r="F322" s="154" t="s">
        <v>237</v>
      </c>
      <c r="G322" s="149" t="s">
        <v>277</v>
      </c>
      <c r="H322" s="153" t="s">
        <v>398</v>
      </c>
      <c r="I322" s="149" t="s">
        <v>639</v>
      </c>
      <c r="J322" s="163">
        <v>46.627000000000002</v>
      </c>
      <c r="K322" s="163">
        <v>40.14</v>
      </c>
      <c r="L322" s="149" t="s">
        <v>116</v>
      </c>
      <c r="M322" s="150" t="s">
        <v>352</v>
      </c>
      <c r="N322" s="157">
        <v>43936.134432870371</v>
      </c>
      <c r="O322" s="157">
        <v>43953.238715277781</v>
      </c>
    </row>
    <row r="323" spans="2:15" x14ac:dyDescent="0.2">
      <c r="B323" s="322" t="s">
        <v>122</v>
      </c>
      <c r="C323" s="322" t="s">
        <v>276</v>
      </c>
      <c r="D323" s="322" t="s">
        <v>123</v>
      </c>
      <c r="E323" s="322" t="s">
        <v>276</v>
      </c>
      <c r="F323" s="154" t="s">
        <v>114</v>
      </c>
      <c r="G323" s="149" t="s">
        <v>286</v>
      </c>
      <c r="H323" s="153" t="s">
        <v>115</v>
      </c>
      <c r="I323" s="149" t="s">
        <v>640</v>
      </c>
      <c r="J323" s="163">
        <v>81.144999999999996</v>
      </c>
      <c r="K323" s="163">
        <v>70.876999999999995</v>
      </c>
      <c r="L323" s="149" t="s">
        <v>116</v>
      </c>
      <c r="M323" s="150" t="s">
        <v>117</v>
      </c>
      <c r="N323" s="157">
        <v>43936.727650462963</v>
      </c>
      <c r="O323" s="157">
        <v>43976</v>
      </c>
    </row>
    <row r="324" spans="2:15" x14ac:dyDescent="0.2">
      <c r="B324" s="322" t="s">
        <v>122</v>
      </c>
      <c r="C324" s="322" t="s">
        <v>276</v>
      </c>
      <c r="D324" s="322" t="s">
        <v>123</v>
      </c>
      <c r="E324" s="322" t="s">
        <v>276</v>
      </c>
      <c r="F324" s="154" t="s">
        <v>239</v>
      </c>
      <c r="G324" s="149" t="s">
        <v>359</v>
      </c>
      <c r="H324" s="153" t="s">
        <v>278</v>
      </c>
      <c r="I324" s="149" t="s">
        <v>641</v>
      </c>
      <c r="J324" s="163">
        <v>62.003</v>
      </c>
      <c r="K324" s="163">
        <v>60.762999999999998</v>
      </c>
      <c r="L324" s="149" t="s">
        <v>116</v>
      </c>
      <c r="M324" s="150" t="s">
        <v>352</v>
      </c>
      <c r="N324" s="157">
        <v>43937.395370370374</v>
      </c>
      <c r="O324" s="157">
        <v>43968.360474537039</v>
      </c>
    </row>
    <row r="325" spans="2:15" x14ac:dyDescent="0.2">
      <c r="B325" s="322" t="s">
        <v>122</v>
      </c>
      <c r="C325" s="322" t="s">
        <v>276</v>
      </c>
      <c r="D325" s="322" t="s">
        <v>122</v>
      </c>
      <c r="E325" s="322" t="s">
        <v>276</v>
      </c>
      <c r="F325" s="154" t="s">
        <v>114</v>
      </c>
      <c r="G325" s="149" t="s">
        <v>353</v>
      </c>
      <c r="H325" s="153" t="s">
        <v>354</v>
      </c>
      <c r="I325" s="149" t="s">
        <v>642</v>
      </c>
      <c r="J325" s="163">
        <v>16.233000000000001</v>
      </c>
      <c r="K325" s="163">
        <v>15.907999999999999</v>
      </c>
      <c r="L325" s="149" t="s">
        <v>230</v>
      </c>
      <c r="M325" s="150" t="s">
        <v>356</v>
      </c>
      <c r="N325" s="157">
        <v>43937.457361111112</v>
      </c>
      <c r="O325" s="157">
        <v>43947.527592592596</v>
      </c>
    </row>
    <row r="326" spans="2:15" x14ac:dyDescent="0.2">
      <c r="B326" s="322" t="s">
        <v>122</v>
      </c>
      <c r="C326" s="322" t="s">
        <v>276</v>
      </c>
      <c r="D326" s="322" t="s">
        <v>123</v>
      </c>
      <c r="E326" s="322" t="s">
        <v>276</v>
      </c>
      <c r="F326" s="154" t="s">
        <v>238</v>
      </c>
      <c r="G326" s="149" t="s">
        <v>281</v>
      </c>
      <c r="H326" s="153" t="s">
        <v>282</v>
      </c>
      <c r="I326" s="149" t="s">
        <v>643</v>
      </c>
      <c r="J326" s="163">
        <v>29.451000000000001</v>
      </c>
      <c r="K326" s="163">
        <v>28.861999999999998</v>
      </c>
      <c r="L326" s="149" t="s">
        <v>116</v>
      </c>
      <c r="M326" s="150" t="s">
        <v>292</v>
      </c>
      <c r="N326" s="157">
        <v>43937.655694444446</v>
      </c>
      <c r="O326" s="157">
        <v>43964.356064814812</v>
      </c>
    </row>
    <row r="327" spans="2:15" x14ac:dyDescent="0.2">
      <c r="B327" s="322" t="s">
        <v>122</v>
      </c>
      <c r="C327" s="322" t="s">
        <v>276</v>
      </c>
      <c r="D327" s="322" t="s">
        <v>123</v>
      </c>
      <c r="E327" s="322" t="s">
        <v>276</v>
      </c>
      <c r="F327" s="154" t="s">
        <v>114</v>
      </c>
      <c r="G327" s="149" t="s">
        <v>286</v>
      </c>
      <c r="H327" s="153" t="s">
        <v>115</v>
      </c>
      <c r="I327" s="149" t="s">
        <v>644</v>
      </c>
      <c r="J327" s="163">
        <v>63.533000000000001</v>
      </c>
      <c r="K327" s="163">
        <v>31.094999999999999</v>
      </c>
      <c r="L327" s="149" t="s">
        <v>216</v>
      </c>
      <c r="M327" s="150" t="s">
        <v>284</v>
      </c>
      <c r="N327" s="157">
        <v>43937.936620370368</v>
      </c>
      <c r="O327" s="157">
        <v>43965.151898148149</v>
      </c>
    </row>
    <row r="328" spans="2:15" x14ac:dyDescent="0.2">
      <c r="B328" s="322" t="s">
        <v>122</v>
      </c>
      <c r="C328" s="322" t="s">
        <v>276</v>
      </c>
      <c r="D328" s="322" t="s">
        <v>123</v>
      </c>
      <c r="E328" s="322" t="s">
        <v>276</v>
      </c>
      <c r="F328" s="154" t="s">
        <v>114</v>
      </c>
      <c r="G328" s="149" t="s">
        <v>286</v>
      </c>
      <c r="H328" s="153" t="s">
        <v>115</v>
      </c>
      <c r="I328" s="149" t="s">
        <v>644</v>
      </c>
      <c r="J328" s="163">
        <v>63.533000000000001</v>
      </c>
      <c r="K328" s="163">
        <v>27.364000000000001</v>
      </c>
      <c r="L328" s="149" t="s">
        <v>216</v>
      </c>
      <c r="M328" s="150" t="s">
        <v>285</v>
      </c>
      <c r="N328" s="157">
        <v>43937.936620370368</v>
      </c>
      <c r="O328" s="157">
        <v>43973.361944444441</v>
      </c>
    </row>
    <row r="329" spans="2:15" x14ac:dyDescent="0.2">
      <c r="B329" s="322" t="s">
        <v>122</v>
      </c>
      <c r="C329" s="322" t="s">
        <v>276</v>
      </c>
      <c r="D329" s="322" t="s">
        <v>123</v>
      </c>
      <c r="E329" s="322" t="s">
        <v>276</v>
      </c>
      <c r="F329" s="154" t="s">
        <v>238</v>
      </c>
      <c r="G329" s="149" t="s">
        <v>281</v>
      </c>
      <c r="H329" s="153" t="s">
        <v>282</v>
      </c>
      <c r="I329" s="149" t="s">
        <v>645</v>
      </c>
      <c r="J329" s="163">
        <v>32.384999999999998</v>
      </c>
      <c r="K329" s="163">
        <v>8.2970000000000006</v>
      </c>
      <c r="L329" s="149" t="s">
        <v>518</v>
      </c>
      <c r="M329" s="150" t="s">
        <v>519</v>
      </c>
      <c r="N329" s="157">
        <v>43939.842951388891</v>
      </c>
      <c r="O329" s="157">
        <v>43971.071006944447</v>
      </c>
    </row>
    <row r="330" spans="2:15" x14ac:dyDescent="0.2">
      <c r="B330" s="322" t="s">
        <v>122</v>
      </c>
      <c r="C330" s="322" t="s">
        <v>276</v>
      </c>
      <c r="D330" s="322" t="s">
        <v>124</v>
      </c>
      <c r="E330" s="322" t="s">
        <v>276</v>
      </c>
      <c r="F330" s="154" t="s">
        <v>238</v>
      </c>
      <c r="G330" s="149" t="s">
        <v>281</v>
      </c>
      <c r="H330" s="153" t="s">
        <v>282</v>
      </c>
      <c r="I330" s="149" t="s">
        <v>645</v>
      </c>
      <c r="J330" s="163">
        <v>32.384999999999998</v>
      </c>
      <c r="K330" s="163">
        <v>10.837999999999999</v>
      </c>
      <c r="L330" s="149" t="s">
        <v>230</v>
      </c>
      <c r="M330" s="150" t="s">
        <v>487</v>
      </c>
      <c r="N330" s="157">
        <v>43939.842951388891</v>
      </c>
      <c r="O330" s="157">
        <v>43984.894062500003</v>
      </c>
    </row>
    <row r="331" spans="2:15" x14ac:dyDescent="0.2">
      <c r="B331" s="322" t="s">
        <v>122</v>
      </c>
      <c r="C331" s="322" t="s">
        <v>276</v>
      </c>
      <c r="D331" s="322" t="s">
        <v>124</v>
      </c>
      <c r="E331" s="322" t="s">
        <v>276</v>
      </c>
      <c r="F331" s="154" t="s">
        <v>238</v>
      </c>
      <c r="G331" s="149" t="s">
        <v>281</v>
      </c>
      <c r="H331" s="153" t="s">
        <v>282</v>
      </c>
      <c r="I331" s="149" t="s">
        <v>645</v>
      </c>
      <c r="J331" s="163">
        <v>32.384999999999998</v>
      </c>
      <c r="K331" s="163">
        <v>10.837999999999999</v>
      </c>
      <c r="L331" s="149" t="s">
        <v>230</v>
      </c>
      <c r="M331" s="150" t="s">
        <v>487</v>
      </c>
      <c r="N331" s="157">
        <v>43939.842951388891</v>
      </c>
      <c r="O331" s="157">
        <v>43984.894201388888</v>
      </c>
    </row>
    <row r="332" spans="2:15" x14ac:dyDescent="0.2">
      <c r="B332" s="322" t="s">
        <v>122</v>
      </c>
      <c r="C332" s="322" t="s">
        <v>276</v>
      </c>
      <c r="D332" s="322" t="s">
        <v>122</v>
      </c>
      <c r="E332" s="322" t="s">
        <v>276</v>
      </c>
      <c r="F332" s="154" t="s">
        <v>244</v>
      </c>
      <c r="G332" s="149" t="s">
        <v>369</v>
      </c>
      <c r="H332" s="153" t="s">
        <v>370</v>
      </c>
      <c r="I332" s="149" t="s">
        <v>646</v>
      </c>
      <c r="J332" s="163">
        <v>52.392000000000003</v>
      </c>
      <c r="K332" s="163">
        <v>33.375999999999998</v>
      </c>
      <c r="L332" s="149" t="s">
        <v>253</v>
      </c>
      <c r="M332" s="150" t="s">
        <v>647</v>
      </c>
      <c r="N332" s="157">
        <v>43940.207314814812</v>
      </c>
      <c r="O332" s="157">
        <v>43942.281273148146</v>
      </c>
    </row>
    <row r="333" spans="2:15" x14ac:dyDescent="0.2">
      <c r="B333" s="322" t="s">
        <v>122</v>
      </c>
      <c r="C333" s="322" t="s">
        <v>276</v>
      </c>
      <c r="D333" s="322" t="s">
        <v>123</v>
      </c>
      <c r="E333" s="322" t="s">
        <v>276</v>
      </c>
      <c r="F333" s="154" t="s">
        <v>247</v>
      </c>
      <c r="G333" s="149" t="s">
        <v>340</v>
      </c>
      <c r="H333" s="153" t="s">
        <v>341</v>
      </c>
      <c r="I333" s="149" t="s">
        <v>648</v>
      </c>
      <c r="J333" s="163">
        <v>38.737000000000002</v>
      </c>
      <c r="K333" s="163">
        <v>10.363</v>
      </c>
      <c r="L333" s="149" t="s">
        <v>329</v>
      </c>
      <c r="M333" s="150" t="s">
        <v>649</v>
      </c>
      <c r="N333" s="157">
        <v>43940.431296296294</v>
      </c>
      <c r="O333" s="157">
        <v>43969.946666666663</v>
      </c>
    </row>
    <row r="334" spans="2:15" x14ac:dyDescent="0.2">
      <c r="B334" s="322" t="s">
        <v>122</v>
      </c>
      <c r="C334" s="322" t="s">
        <v>276</v>
      </c>
      <c r="D334" s="322" t="s">
        <v>123</v>
      </c>
      <c r="E334" s="322" t="s">
        <v>276</v>
      </c>
      <c r="F334" s="154" t="s">
        <v>247</v>
      </c>
      <c r="G334" s="149" t="s">
        <v>340</v>
      </c>
      <c r="H334" s="153" t="s">
        <v>341</v>
      </c>
      <c r="I334" s="149" t="s">
        <v>648</v>
      </c>
      <c r="J334" s="163">
        <v>38.737000000000002</v>
      </c>
      <c r="K334" s="163">
        <v>21.827999999999999</v>
      </c>
      <c r="L334" s="149" t="s">
        <v>228</v>
      </c>
      <c r="M334" s="150" t="s">
        <v>434</v>
      </c>
      <c r="N334" s="157">
        <v>43940.431296296294</v>
      </c>
      <c r="O334" s="157">
        <v>43976.842847222222</v>
      </c>
    </row>
    <row r="335" spans="2:15" x14ac:dyDescent="0.2">
      <c r="B335" s="322" t="s">
        <v>122</v>
      </c>
      <c r="C335" s="322" t="s">
        <v>276</v>
      </c>
      <c r="D335" s="322" t="s">
        <v>123</v>
      </c>
      <c r="E335" s="322" t="s">
        <v>276</v>
      </c>
      <c r="F335" s="154" t="s">
        <v>114</v>
      </c>
      <c r="G335" s="149" t="s">
        <v>277</v>
      </c>
      <c r="H335" s="153" t="s">
        <v>304</v>
      </c>
      <c r="I335" s="149" t="s">
        <v>304</v>
      </c>
      <c r="J335" s="163">
        <v>34.433</v>
      </c>
      <c r="K335" s="163">
        <v>27.818000000000001</v>
      </c>
      <c r="L335" s="149" t="s">
        <v>114</v>
      </c>
      <c r="M335" s="150" t="s">
        <v>354</v>
      </c>
      <c r="N335" s="157">
        <v>43940.850243055553</v>
      </c>
      <c r="O335" s="157">
        <v>43952.926076388889</v>
      </c>
    </row>
    <row r="336" spans="2:15" x14ac:dyDescent="0.2">
      <c r="B336" s="322" t="s">
        <v>122</v>
      </c>
      <c r="C336" s="322" t="s">
        <v>276</v>
      </c>
      <c r="D336" s="322" t="s">
        <v>123</v>
      </c>
      <c r="E336" s="322" t="s">
        <v>276</v>
      </c>
      <c r="F336" s="154" t="s">
        <v>238</v>
      </c>
      <c r="G336" s="149" t="s">
        <v>281</v>
      </c>
      <c r="H336" s="153" t="s">
        <v>282</v>
      </c>
      <c r="I336" s="149" t="s">
        <v>650</v>
      </c>
      <c r="J336" s="163">
        <v>56.719000000000001</v>
      </c>
      <c r="K336" s="163">
        <v>51.427999999999997</v>
      </c>
      <c r="L336" s="149" t="s">
        <v>116</v>
      </c>
      <c r="M336" s="150" t="s">
        <v>651</v>
      </c>
      <c r="N336" s="157">
        <v>43941.14508101852</v>
      </c>
      <c r="O336" s="157">
        <v>43964.551261574074</v>
      </c>
    </row>
    <row r="337" spans="2:15" x14ac:dyDescent="0.2">
      <c r="B337" s="322" t="s">
        <v>122</v>
      </c>
      <c r="C337" s="322" t="s">
        <v>276</v>
      </c>
      <c r="D337" s="322" t="s">
        <v>124</v>
      </c>
      <c r="E337" s="322" t="s">
        <v>276</v>
      </c>
      <c r="F337" s="154" t="s">
        <v>114</v>
      </c>
      <c r="G337" s="149" t="s">
        <v>286</v>
      </c>
      <c r="H337" s="153" t="s">
        <v>115</v>
      </c>
      <c r="I337" s="149" t="s">
        <v>652</v>
      </c>
      <c r="J337" s="163">
        <v>63.384999999999998</v>
      </c>
      <c r="K337" s="163">
        <v>30.581</v>
      </c>
      <c r="L337" s="149" t="s">
        <v>116</v>
      </c>
      <c r="M337" s="150" t="s">
        <v>352</v>
      </c>
      <c r="N337" s="157">
        <v>43941.436736111114</v>
      </c>
      <c r="O337" s="157">
        <v>43988.820185185185</v>
      </c>
    </row>
    <row r="338" spans="2:15" x14ac:dyDescent="0.2">
      <c r="B338" s="322" t="s">
        <v>122</v>
      </c>
      <c r="C338" s="322" t="s">
        <v>276</v>
      </c>
      <c r="D338" s="322" t="s">
        <v>122</v>
      </c>
      <c r="E338" s="322" t="s">
        <v>276</v>
      </c>
      <c r="F338" s="154" t="s">
        <v>329</v>
      </c>
      <c r="G338" s="149" t="s">
        <v>277</v>
      </c>
      <c r="H338" s="153" t="s">
        <v>330</v>
      </c>
      <c r="I338" s="149" t="s">
        <v>653</v>
      </c>
      <c r="J338" s="163">
        <v>39</v>
      </c>
      <c r="K338" s="163">
        <v>5.4909999999999997</v>
      </c>
      <c r="L338" s="149" t="s">
        <v>228</v>
      </c>
      <c r="M338" s="150" t="s">
        <v>485</v>
      </c>
      <c r="N338" s="157">
        <v>43941.915995370371</v>
      </c>
      <c r="O338" s="157">
        <v>43950.040034722224</v>
      </c>
    </row>
    <row r="339" spans="2:15" x14ac:dyDescent="0.2">
      <c r="B339" s="322" t="s">
        <v>122</v>
      </c>
      <c r="C339" s="322" t="s">
        <v>276</v>
      </c>
      <c r="D339" s="322" t="s">
        <v>123</v>
      </c>
      <c r="E339" s="322" t="s">
        <v>276</v>
      </c>
      <c r="F339" s="154" t="s">
        <v>329</v>
      </c>
      <c r="G339" s="149" t="s">
        <v>277</v>
      </c>
      <c r="H339" s="153" t="s">
        <v>330</v>
      </c>
      <c r="I339" s="149" t="s">
        <v>653</v>
      </c>
      <c r="J339" s="163">
        <v>39</v>
      </c>
      <c r="K339" s="163">
        <v>8.7859999999999996</v>
      </c>
      <c r="L339" s="149" t="s">
        <v>266</v>
      </c>
      <c r="M339" s="150" t="s">
        <v>298</v>
      </c>
      <c r="N339" s="157">
        <v>43941.915995370371</v>
      </c>
      <c r="O339" s="157">
        <v>43964.747453703705</v>
      </c>
    </row>
    <row r="340" spans="2:15" x14ac:dyDescent="0.2">
      <c r="B340" s="322" t="s">
        <v>122</v>
      </c>
      <c r="C340" s="322" t="s">
        <v>276</v>
      </c>
      <c r="D340" s="322" t="s">
        <v>124</v>
      </c>
      <c r="E340" s="322" t="s">
        <v>276</v>
      </c>
      <c r="F340" s="154" t="s">
        <v>329</v>
      </c>
      <c r="G340" s="149" t="s">
        <v>277</v>
      </c>
      <c r="H340" s="153" t="s">
        <v>330</v>
      </c>
      <c r="I340" s="149" t="s">
        <v>653</v>
      </c>
      <c r="J340" s="163">
        <v>39</v>
      </c>
      <c r="K340" s="163">
        <v>20.329000000000001</v>
      </c>
      <c r="L340" s="149" t="s">
        <v>232</v>
      </c>
      <c r="M340" s="150" t="s">
        <v>386</v>
      </c>
      <c r="N340" s="157">
        <v>43941.915995370371</v>
      </c>
      <c r="O340" s="157">
        <v>43991.206712962965</v>
      </c>
    </row>
    <row r="341" spans="2:15" x14ac:dyDescent="0.2">
      <c r="B341" s="322" t="s">
        <v>122</v>
      </c>
      <c r="C341" s="322" t="s">
        <v>276</v>
      </c>
      <c r="D341" s="322" t="s">
        <v>123</v>
      </c>
      <c r="E341" s="322" t="s">
        <v>276</v>
      </c>
      <c r="F341" s="154" t="s">
        <v>238</v>
      </c>
      <c r="G341" s="149" t="s">
        <v>281</v>
      </c>
      <c r="H341" s="153" t="s">
        <v>282</v>
      </c>
      <c r="I341" s="149" t="s">
        <v>654</v>
      </c>
      <c r="J341" s="163">
        <v>39.277999999999999</v>
      </c>
      <c r="K341" s="163">
        <v>38.491999999999997</v>
      </c>
      <c r="L341" s="149" t="s">
        <v>116</v>
      </c>
      <c r="M341" s="150" t="s">
        <v>117</v>
      </c>
      <c r="N341" s="157">
        <v>43942.987569444442</v>
      </c>
      <c r="O341" s="157">
        <v>43972.353078703702</v>
      </c>
    </row>
    <row r="342" spans="2:15" x14ac:dyDescent="0.2">
      <c r="B342" s="322" t="s">
        <v>122</v>
      </c>
      <c r="C342" s="322" t="s">
        <v>276</v>
      </c>
      <c r="D342" s="322" t="s">
        <v>123</v>
      </c>
      <c r="E342" s="322" t="s">
        <v>276</v>
      </c>
      <c r="F342" s="154" t="s">
        <v>239</v>
      </c>
      <c r="G342" s="149" t="s">
        <v>359</v>
      </c>
      <c r="H342" s="153" t="s">
        <v>278</v>
      </c>
      <c r="I342" s="149" t="s">
        <v>655</v>
      </c>
      <c r="J342" s="163">
        <v>63.451999999999998</v>
      </c>
      <c r="K342" s="163">
        <v>50.634999999999998</v>
      </c>
      <c r="L342" s="149" t="s">
        <v>329</v>
      </c>
      <c r="M342" s="150" t="s">
        <v>656</v>
      </c>
      <c r="N342" s="157">
        <v>43943.394942129627</v>
      </c>
      <c r="O342" s="157">
        <v>43967.904016203705</v>
      </c>
    </row>
    <row r="343" spans="2:15" x14ac:dyDescent="0.2">
      <c r="B343" s="322" t="s">
        <v>122</v>
      </c>
      <c r="C343" s="322" t="s">
        <v>276</v>
      </c>
      <c r="D343" s="322" t="s">
        <v>123</v>
      </c>
      <c r="E343" s="322" t="s">
        <v>276</v>
      </c>
      <c r="F343" s="154" t="s">
        <v>243</v>
      </c>
      <c r="G343" s="149" t="s">
        <v>277</v>
      </c>
      <c r="H343" s="153" t="s">
        <v>374</v>
      </c>
      <c r="I343" s="149" t="s">
        <v>657</v>
      </c>
      <c r="J343" s="163">
        <v>57.005000000000003</v>
      </c>
      <c r="K343" s="163">
        <v>27.253</v>
      </c>
      <c r="L343" s="149" t="s">
        <v>211</v>
      </c>
      <c r="M343" s="150" t="s">
        <v>303</v>
      </c>
      <c r="N343" s="157">
        <v>43943.675196759257</v>
      </c>
      <c r="O343" s="157">
        <v>43973.905462962961</v>
      </c>
    </row>
    <row r="344" spans="2:15" x14ac:dyDescent="0.2">
      <c r="B344" s="322" t="s">
        <v>122</v>
      </c>
      <c r="C344" s="322" t="s">
        <v>276</v>
      </c>
      <c r="D344" s="322" t="s">
        <v>124</v>
      </c>
      <c r="E344" s="322" t="s">
        <v>276</v>
      </c>
      <c r="F344" s="154" t="s">
        <v>243</v>
      </c>
      <c r="G344" s="149" t="s">
        <v>277</v>
      </c>
      <c r="H344" s="153" t="s">
        <v>374</v>
      </c>
      <c r="I344" s="149" t="s">
        <v>657</v>
      </c>
      <c r="J344" s="163">
        <v>57.005000000000003</v>
      </c>
      <c r="K344" s="163">
        <v>19.117000000000001</v>
      </c>
      <c r="L344" s="149" t="s">
        <v>211</v>
      </c>
      <c r="M344" s="150" t="s">
        <v>658</v>
      </c>
      <c r="N344" s="157">
        <v>43943.675196759257</v>
      </c>
      <c r="O344" s="157">
        <v>43993.122488425928</v>
      </c>
    </row>
    <row r="345" spans="2:15" x14ac:dyDescent="0.2">
      <c r="B345" s="322" t="s">
        <v>122</v>
      </c>
      <c r="C345" s="322" t="s">
        <v>276</v>
      </c>
      <c r="D345" s="322" t="s">
        <v>124</v>
      </c>
      <c r="E345" s="322" t="s">
        <v>276</v>
      </c>
      <c r="F345" s="154" t="s">
        <v>239</v>
      </c>
      <c r="G345" s="149" t="s">
        <v>359</v>
      </c>
      <c r="H345" s="153" t="s">
        <v>278</v>
      </c>
      <c r="I345" s="149" t="s">
        <v>659</v>
      </c>
      <c r="J345" s="163">
        <v>62.963999999999999</v>
      </c>
      <c r="K345" s="163">
        <v>61.704999999999998</v>
      </c>
      <c r="L345" s="149" t="s">
        <v>211</v>
      </c>
      <c r="M345" s="150" t="s">
        <v>660</v>
      </c>
      <c r="N345" s="157">
        <v>43943.821620370371</v>
      </c>
      <c r="O345" s="157">
        <v>44002.194652777776</v>
      </c>
    </row>
    <row r="346" spans="2:15" x14ac:dyDescent="0.2">
      <c r="B346" s="322" t="s">
        <v>122</v>
      </c>
      <c r="C346" s="322" t="s">
        <v>276</v>
      </c>
      <c r="D346" s="322" t="s">
        <v>123</v>
      </c>
      <c r="E346" s="322" t="s">
        <v>276</v>
      </c>
      <c r="F346" s="154" t="s">
        <v>329</v>
      </c>
      <c r="G346" s="149" t="s">
        <v>277</v>
      </c>
      <c r="H346" s="153" t="s">
        <v>330</v>
      </c>
      <c r="I346" s="149" t="s">
        <v>661</v>
      </c>
      <c r="J346" s="163">
        <v>38.299999999999997</v>
      </c>
      <c r="K346" s="163">
        <v>9.0709999999999997</v>
      </c>
      <c r="L346" s="149" t="s">
        <v>333</v>
      </c>
      <c r="M346" s="150" t="s">
        <v>334</v>
      </c>
      <c r="N346" s="157">
        <v>43944.040254629632</v>
      </c>
      <c r="O346" s="157">
        <v>43961.015775462962</v>
      </c>
    </row>
    <row r="347" spans="2:15" x14ac:dyDescent="0.2">
      <c r="B347" s="322" t="s">
        <v>122</v>
      </c>
      <c r="C347" s="322" t="s">
        <v>276</v>
      </c>
      <c r="D347" s="322" t="s">
        <v>123</v>
      </c>
      <c r="E347" s="322" t="s">
        <v>276</v>
      </c>
      <c r="F347" s="154" t="s">
        <v>329</v>
      </c>
      <c r="G347" s="149" t="s">
        <v>277</v>
      </c>
      <c r="H347" s="153" t="s">
        <v>330</v>
      </c>
      <c r="I347" s="149" t="s">
        <v>661</v>
      </c>
      <c r="J347" s="163">
        <v>38.299999999999997</v>
      </c>
      <c r="K347" s="163">
        <v>28.463000000000001</v>
      </c>
      <c r="L347" s="149" t="s">
        <v>211</v>
      </c>
      <c r="M347" s="150" t="s">
        <v>314</v>
      </c>
      <c r="N347" s="157">
        <v>43944.040254629632</v>
      </c>
      <c r="O347" s="157">
        <v>43974.362407407411</v>
      </c>
    </row>
    <row r="348" spans="2:15" x14ac:dyDescent="0.2">
      <c r="B348" s="322" t="s">
        <v>122</v>
      </c>
      <c r="C348" s="322" t="s">
        <v>276</v>
      </c>
      <c r="D348" s="322" t="s">
        <v>124</v>
      </c>
      <c r="E348" s="322" t="s">
        <v>276</v>
      </c>
      <c r="F348" s="154" t="s">
        <v>114</v>
      </c>
      <c r="G348" s="149" t="s">
        <v>310</v>
      </c>
      <c r="H348" s="153" t="s">
        <v>115</v>
      </c>
      <c r="I348" s="149" t="s">
        <v>662</v>
      </c>
      <c r="J348" s="163">
        <v>61.31</v>
      </c>
      <c r="K348" s="163">
        <v>21.791</v>
      </c>
      <c r="L348" s="149" t="s">
        <v>116</v>
      </c>
      <c r="M348" s="150" t="s">
        <v>651</v>
      </c>
      <c r="N348" s="157">
        <v>43945.520173611112</v>
      </c>
      <c r="O348" s="157">
        <v>43996.311249999999</v>
      </c>
    </row>
    <row r="349" spans="2:15" x14ac:dyDescent="0.2">
      <c r="B349" s="322" t="s">
        <v>122</v>
      </c>
      <c r="C349" s="322" t="s">
        <v>276</v>
      </c>
      <c r="D349" s="322" t="s">
        <v>124</v>
      </c>
      <c r="E349" s="322" t="s">
        <v>276</v>
      </c>
      <c r="F349" s="154" t="s">
        <v>114</v>
      </c>
      <c r="G349" s="149" t="s">
        <v>310</v>
      </c>
      <c r="H349" s="153" t="s">
        <v>115</v>
      </c>
      <c r="I349" s="149" t="s">
        <v>662</v>
      </c>
      <c r="J349" s="163">
        <v>61.31</v>
      </c>
      <c r="K349" s="163">
        <v>21.791</v>
      </c>
      <c r="L349" s="149" t="s">
        <v>116</v>
      </c>
      <c r="M349" s="150" t="s">
        <v>651</v>
      </c>
      <c r="N349" s="157">
        <v>43945.520173611112</v>
      </c>
      <c r="O349" s="157">
        <v>43996.311388888891</v>
      </c>
    </row>
    <row r="350" spans="2:15" x14ac:dyDescent="0.2">
      <c r="B350" s="322" t="s">
        <v>122</v>
      </c>
      <c r="C350" s="322" t="s">
        <v>276</v>
      </c>
      <c r="D350" s="322" t="s">
        <v>124</v>
      </c>
      <c r="E350" s="322" t="s">
        <v>276</v>
      </c>
      <c r="F350" s="154" t="s">
        <v>251</v>
      </c>
      <c r="G350" s="149" t="s">
        <v>663</v>
      </c>
      <c r="H350" s="153" t="s">
        <v>664</v>
      </c>
      <c r="I350" s="149" t="s">
        <v>665</v>
      </c>
      <c r="J350" s="163">
        <v>33.381999999999998</v>
      </c>
      <c r="K350" s="163">
        <v>7.0540000000000003</v>
      </c>
      <c r="L350" s="149" t="s">
        <v>211</v>
      </c>
      <c r="M350" s="150" t="s">
        <v>666</v>
      </c>
      <c r="N350" s="157">
        <v>43945.978645833333</v>
      </c>
      <c r="O350" s="157">
        <v>43998.928784722222</v>
      </c>
    </row>
    <row r="351" spans="2:15" x14ac:dyDescent="0.2">
      <c r="B351" s="322" t="s">
        <v>122</v>
      </c>
      <c r="C351" s="322" t="s">
        <v>276</v>
      </c>
      <c r="D351" s="322" t="s">
        <v>124</v>
      </c>
      <c r="E351" s="322" t="s">
        <v>276</v>
      </c>
      <c r="F351" s="154" t="s">
        <v>251</v>
      </c>
      <c r="G351" s="149" t="s">
        <v>663</v>
      </c>
      <c r="H351" s="153" t="s">
        <v>664</v>
      </c>
      <c r="I351" s="149" t="s">
        <v>665</v>
      </c>
      <c r="J351" s="163">
        <v>33.381999999999998</v>
      </c>
      <c r="K351" s="163">
        <v>7.5250000000000004</v>
      </c>
      <c r="L351" s="149" t="s">
        <v>211</v>
      </c>
      <c r="M351" s="150" t="s">
        <v>302</v>
      </c>
      <c r="N351" s="157">
        <v>43945.978645833333</v>
      </c>
      <c r="O351" s="157">
        <v>44007.518229166664</v>
      </c>
    </row>
    <row r="352" spans="2:15" x14ac:dyDescent="0.2">
      <c r="B352" s="322" t="s">
        <v>122</v>
      </c>
      <c r="C352" s="322" t="s">
        <v>276</v>
      </c>
      <c r="D352" s="322" t="s">
        <v>124</v>
      </c>
      <c r="E352" s="322" t="s">
        <v>276</v>
      </c>
      <c r="F352" s="154" t="s">
        <v>251</v>
      </c>
      <c r="G352" s="149" t="s">
        <v>663</v>
      </c>
      <c r="H352" s="153" t="s">
        <v>664</v>
      </c>
      <c r="I352" s="149" t="s">
        <v>665</v>
      </c>
      <c r="J352" s="163">
        <v>33.381999999999998</v>
      </c>
      <c r="K352" s="163">
        <v>18.135000000000002</v>
      </c>
      <c r="L352" s="149" t="s">
        <v>211</v>
      </c>
      <c r="M352" s="150" t="s">
        <v>453</v>
      </c>
      <c r="N352" s="157">
        <v>43945.978645833333</v>
      </c>
      <c r="O352" s="157">
        <v>44011.119675925926</v>
      </c>
    </row>
    <row r="353" spans="2:15" x14ac:dyDescent="0.2">
      <c r="B353" s="322" t="s">
        <v>122</v>
      </c>
      <c r="C353" s="322" t="s">
        <v>276</v>
      </c>
      <c r="D353" s="322" t="s">
        <v>123</v>
      </c>
      <c r="E353" s="322" t="s">
        <v>276</v>
      </c>
      <c r="F353" s="154" t="s">
        <v>114</v>
      </c>
      <c r="G353" s="149" t="s">
        <v>286</v>
      </c>
      <c r="H353" s="153" t="s">
        <v>115</v>
      </c>
      <c r="I353" s="149" t="s">
        <v>381</v>
      </c>
      <c r="J353" s="163">
        <v>35.466000000000001</v>
      </c>
      <c r="K353" s="163">
        <v>34.756999999999998</v>
      </c>
      <c r="L353" s="149" t="s">
        <v>228</v>
      </c>
      <c r="M353" s="150" t="s">
        <v>485</v>
      </c>
      <c r="N353" s="157">
        <v>43946.384386574071</v>
      </c>
      <c r="O353" s="157">
        <v>43956.655312499999</v>
      </c>
    </row>
    <row r="354" spans="2:15" x14ac:dyDescent="0.2">
      <c r="B354" s="322" t="s">
        <v>122</v>
      </c>
      <c r="C354" s="322" t="s">
        <v>276</v>
      </c>
      <c r="D354" s="322" t="s">
        <v>123</v>
      </c>
      <c r="E354" s="322" t="s">
        <v>276</v>
      </c>
      <c r="F354" s="154" t="s">
        <v>247</v>
      </c>
      <c r="G354" s="149" t="s">
        <v>340</v>
      </c>
      <c r="H354" s="153" t="s">
        <v>341</v>
      </c>
      <c r="I354" s="149" t="s">
        <v>667</v>
      </c>
      <c r="J354" s="163">
        <v>37.481999999999999</v>
      </c>
      <c r="K354" s="163">
        <v>9.1449999999999996</v>
      </c>
      <c r="L354" s="149" t="s">
        <v>116</v>
      </c>
      <c r="M354" s="150" t="s">
        <v>437</v>
      </c>
      <c r="N354" s="157">
        <v>43946.695196759261</v>
      </c>
      <c r="O354" s="157">
        <v>43974.166122685187</v>
      </c>
    </row>
    <row r="355" spans="2:15" x14ac:dyDescent="0.2">
      <c r="B355" s="322" t="s">
        <v>122</v>
      </c>
      <c r="C355" s="322" t="s">
        <v>276</v>
      </c>
      <c r="D355" s="322" t="s">
        <v>124</v>
      </c>
      <c r="E355" s="322" t="s">
        <v>276</v>
      </c>
      <c r="F355" s="154" t="s">
        <v>247</v>
      </c>
      <c r="G355" s="149" t="s">
        <v>340</v>
      </c>
      <c r="H355" s="153" t="s">
        <v>341</v>
      </c>
      <c r="I355" s="149" t="s">
        <v>667</v>
      </c>
      <c r="J355" s="163">
        <v>37.481999999999999</v>
      </c>
      <c r="K355" s="163">
        <v>22.957999999999998</v>
      </c>
      <c r="L355" s="149" t="s">
        <v>116</v>
      </c>
      <c r="M355" s="150" t="s">
        <v>405</v>
      </c>
      <c r="N355" s="157">
        <v>43946.695196759261</v>
      </c>
      <c r="O355" s="157">
        <v>43990.097881944443</v>
      </c>
    </row>
    <row r="356" spans="2:15" x14ac:dyDescent="0.2">
      <c r="B356" s="322" t="s">
        <v>122</v>
      </c>
      <c r="C356" s="322" t="s">
        <v>276</v>
      </c>
      <c r="D356" s="322" t="s">
        <v>123</v>
      </c>
      <c r="E356" s="322" t="s">
        <v>276</v>
      </c>
      <c r="F356" s="154" t="s">
        <v>114</v>
      </c>
      <c r="G356" s="149" t="s">
        <v>277</v>
      </c>
      <c r="H356" s="153" t="s">
        <v>304</v>
      </c>
      <c r="I356" s="149" t="s">
        <v>668</v>
      </c>
      <c r="J356" s="163">
        <v>35.884999999999998</v>
      </c>
      <c r="K356" s="163">
        <v>21.584</v>
      </c>
      <c r="L356" s="149" t="s">
        <v>188</v>
      </c>
      <c r="M356" s="150" t="s">
        <v>669</v>
      </c>
      <c r="N356" s="157">
        <v>43946.871631944443</v>
      </c>
      <c r="O356" s="157">
        <v>43978.353125000001</v>
      </c>
    </row>
    <row r="357" spans="2:15" x14ac:dyDescent="0.2">
      <c r="B357" s="322" t="s">
        <v>122</v>
      </c>
      <c r="C357" s="322" t="s">
        <v>276</v>
      </c>
      <c r="D357" s="322" t="s">
        <v>123</v>
      </c>
      <c r="E357" s="322" t="s">
        <v>276</v>
      </c>
      <c r="F357" s="154" t="s">
        <v>114</v>
      </c>
      <c r="G357" s="149" t="s">
        <v>277</v>
      </c>
      <c r="H357" s="153" t="s">
        <v>304</v>
      </c>
      <c r="I357" s="149" t="s">
        <v>670</v>
      </c>
      <c r="J357" s="163">
        <v>36.417000000000002</v>
      </c>
      <c r="K357" s="163">
        <v>30.981999999999999</v>
      </c>
      <c r="L357" s="149" t="s">
        <v>114</v>
      </c>
      <c r="M357" s="150" t="s">
        <v>585</v>
      </c>
      <c r="N357" s="157">
        <v>43946.901250000003</v>
      </c>
      <c r="O357" s="157">
        <v>43954.113807870373</v>
      </c>
    </row>
    <row r="358" spans="2:15" x14ac:dyDescent="0.2">
      <c r="B358" s="322" t="s">
        <v>122</v>
      </c>
      <c r="C358" s="322" t="s">
        <v>276</v>
      </c>
      <c r="D358" s="322" t="s">
        <v>124</v>
      </c>
      <c r="E358" s="322" t="s">
        <v>276</v>
      </c>
      <c r="F358" s="154" t="s">
        <v>114</v>
      </c>
      <c r="G358" s="149" t="s">
        <v>277</v>
      </c>
      <c r="H358" s="153" t="s">
        <v>304</v>
      </c>
      <c r="I358" s="149" t="s">
        <v>671</v>
      </c>
      <c r="J358" s="163">
        <v>34.564</v>
      </c>
      <c r="K358" s="163">
        <v>20.475999999999999</v>
      </c>
      <c r="L358" s="149" t="s">
        <v>203</v>
      </c>
      <c r="M358" s="150" t="s">
        <v>672</v>
      </c>
      <c r="N358" s="157">
        <v>43946.971273148149</v>
      </c>
      <c r="O358" s="157">
        <v>43983.92900462963</v>
      </c>
    </row>
    <row r="359" spans="2:15" x14ac:dyDescent="0.2">
      <c r="B359" s="322" t="s">
        <v>122</v>
      </c>
      <c r="C359" s="322" t="s">
        <v>276</v>
      </c>
      <c r="D359" s="322" t="s">
        <v>124</v>
      </c>
      <c r="E359" s="322" t="s">
        <v>276</v>
      </c>
      <c r="F359" s="154" t="s">
        <v>329</v>
      </c>
      <c r="G359" s="149" t="s">
        <v>277</v>
      </c>
      <c r="H359" s="153" t="s">
        <v>330</v>
      </c>
      <c r="I359" s="149" t="s">
        <v>673</v>
      </c>
      <c r="J359" s="163">
        <v>61.466999999999999</v>
      </c>
      <c r="K359" s="163">
        <v>21.86</v>
      </c>
      <c r="L359" s="149" t="s">
        <v>116</v>
      </c>
      <c r="M359" s="150" t="s">
        <v>117</v>
      </c>
      <c r="N359" s="157">
        <v>43947.249386574076</v>
      </c>
      <c r="O359" s="157">
        <v>43984.984907407408</v>
      </c>
    </row>
    <row r="360" spans="2:15" x14ac:dyDescent="0.2">
      <c r="B360" s="322" t="s">
        <v>122</v>
      </c>
      <c r="C360" s="322" t="s">
        <v>276</v>
      </c>
      <c r="D360" s="322" t="s">
        <v>124</v>
      </c>
      <c r="E360" s="322" t="s">
        <v>276</v>
      </c>
      <c r="F360" s="154" t="s">
        <v>329</v>
      </c>
      <c r="G360" s="149" t="s">
        <v>277</v>
      </c>
      <c r="H360" s="153" t="s">
        <v>330</v>
      </c>
      <c r="I360" s="149" t="s">
        <v>673</v>
      </c>
      <c r="J360" s="163">
        <v>61.466999999999999</v>
      </c>
      <c r="K360" s="163">
        <v>9.8719999999999999</v>
      </c>
      <c r="L360" s="149" t="s">
        <v>116</v>
      </c>
      <c r="M360" s="150" t="s">
        <v>352</v>
      </c>
      <c r="N360" s="157">
        <v>43947.249386574076</v>
      </c>
      <c r="O360" s="157">
        <v>43989.519583333335</v>
      </c>
    </row>
    <row r="361" spans="2:15" x14ac:dyDescent="0.2">
      <c r="B361" s="322" t="s">
        <v>122</v>
      </c>
      <c r="C361" s="322" t="s">
        <v>276</v>
      </c>
      <c r="D361" s="322" t="s">
        <v>124</v>
      </c>
      <c r="E361" s="322" t="s">
        <v>276</v>
      </c>
      <c r="F361" s="154" t="s">
        <v>329</v>
      </c>
      <c r="G361" s="149" t="s">
        <v>277</v>
      </c>
      <c r="H361" s="153" t="s">
        <v>330</v>
      </c>
      <c r="I361" s="149" t="s">
        <v>673</v>
      </c>
      <c r="J361" s="163">
        <v>61.466999999999999</v>
      </c>
      <c r="K361" s="163">
        <v>24.728000000000002</v>
      </c>
      <c r="L361" s="149" t="s">
        <v>116</v>
      </c>
      <c r="M361" s="150" t="s">
        <v>674</v>
      </c>
      <c r="N361" s="157">
        <v>43947.249386574076</v>
      </c>
      <c r="O361" s="157">
        <v>43992.529942129629</v>
      </c>
    </row>
    <row r="362" spans="2:15" x14ac:dyDescent="0.2">
      <c r="B362" s="322" t="s">
        <v>122</v>
      </c>
      <c r="C362" s="322" t="s">
        <v>276</v>
      </c>
      <c r="D362" s="322" t="s">
        <v>123</v>
      </c>
      <c r="E362" s="322" t="s">
        <v>276</v>
      </c>
      <c r="F362" s="154" t="s">
        <v>238</v>
      </c>
      <c r="G362" s="149" t="s">
        <v>281</v>
      </c>
      <c r="H362" s="153" t="s">
        <v>282</v>
      </c>
      <c r="I362" s="149" t="s">
        <v>675</v>
      </c>
      <c r="J362" s="163">
        <v>57.808999999999997</v>
      </c>
      <c r="K362" s="163">
        <v>56.652999999999999</v>
      </c>
      <c r="L362" s="149" t="s">
        <v>202</v>
      </c>
      <c r="M362" s="150" t="s">
        <v>676</v>
      </c>
      <c r="N362" s="157">
        <v>43948.145358796297</v>
      </c>
      <c r="O362" s="157">
        <v>43964.633796296293</v>
      </c>
    </row>
    <row r="363" spans="2:15" x14ac:dyDescent="0.2">
      <c r="B363" s="322" t="s">
        <v>122</v>
      </c>
      <c r="C363" s="322" t="s">
        <v>276</v>
      </c>
      <c r="D363" s="322" t="s">
        <v>123</v>
      </c>
      <c r="E363" s="322" t="s">
        <v>276</v>
      </c>
      <c r="F363" s="154" t="s">
        <v>239</v>
      </c>
      <c r="G363" s="149" t="s">
        <v>359</v>
      </c>
      <c r="H363" s="153" t="s">
        <v>278</v>
      </c>
      <c r="I363" s="149" t="s">
        <v>677</v>
      </c>
      <c r="J363" s="163">
        <v>63.368000000000002</v>
      </c>
      <c r="K363" s="163">
        <v>41.323</v>
      </c>
      <c r="L363" s="149" t="s">
        <v>116</v>
      </c>
      <c r="M363" s="150" t="s">
        <v>352</v>
      </c>
      <c r="N363" s="157">
        <v>43948.343090277776</v>
      </c>
      <c r="O363" s="157">
        <v>43971.103622685187</v>
      </c>
    </row>
    <row r="364" spans="2:15" x14ac:dyDescent="0.2">
      <c r="B364" s="322" t="s">
        <v>122</v>
      </c>
      <c r="C364" s="322" t="s">
        <v>276</v>
      </c>
      <c r="D364" s="322" t="s">
        <v>123</v>
      </c>
      <c r="E364" s="322" t="s">
        <v>276</v>
      </c>
      <c r="F364" s="154" t="s">
        <v>247</v>
      </c>
      <c r="G364" s="149" t="s">
        <v>340</v>
      </c>
      <c r="H364" s="153" t="s">
        <v>341</v>
      </c>
      <c r="I364" s="149" t="s">
        <v>416</v>
      </c>
      <c r="J364" s="163">
        <v>17.013000000000002</v>
      </c>
      <c r="K364" s="163">
        <v>16.597000000000001</v>
      </c>
      <c r="L364" s="149" t="s">
        <v>247</v>
      </c>
      <c r="M364" s="150" t="s">
        <v>678</v>
      </c>
      <c r="N364" s="157">
        <v>43948.794930555552</v>
      </c>
      <c r="O364" s="157">
        <v>43958.327939814815</v>
      </c>
    </row>
    <row r="365" spans="2:15" x14ac:dyDescent="0.2">
      <c r="B365" s="322" t="s">
        <v>122</v>
      </c>
      <c r="C365" s="322" t="s">
        <v>276</v>
      </c>
      <c r="D365" s="322" t="s">
        <v>123</v>
      </c>
      <c r="E365" s="322" t="s">
        <v>276</v>
      </c>
      <c r="F365" s="154" t="s">
        <v>114</v>
      </c>
      <c r="G365" s="149" t="s">
        <v>286</v>
      </c>
      <c r="H365" s="153" t="s">
        <v>115</v>
      </c>
      <c r="I365" s="149" t="s">
        <v>679</v>
      </c>
      <c r="J365" s="163">
        <v>60.466999999999999</v>
      </c>
      <c r="K365" s="163">
        <v>24.234999999999999</v>
      </c>
      <c r="L365" s="149" t="s">
        <v>216</v>
      </c>
      <c r="M365" s="150" t="s">
        <v>284</v>
      </c>
      <c r="N365" s="157">
        <v>43949.394988425927</v>
      </c>
      <c r="O365" s="157">
        <v>43982.554675925923</v>
      </c>
    </row>
    <row r="366" spans="2:15" x14ac:dyDescent="0.2">
      <c r="B366" s="322" t="s">
        <v>122</v>
      </c>
      <c r="C366" s="322" t="s">
        <v>276</v>
      </c>
      <c r="D366" s="322" t="s">
        <v>124</v>
      </c>
      <c r="E366" s="322" t="s">
        <v>276</v>
      </c>
      <c r="F366" s="154" t="s">
        <v>114</v>
      </c>
      <c r="G366" s="149" t="s">
        <v>286</v>
      </c>
      <c r="H366" s="153" t="s">
        <v>115</v>
      </c>
      <c r="I366" s="149" t="s">
        <v>679</v>
      </c>
      <c r="J366" s="163">
        <v>60.466999999999999</v>
      </c>
      <c r="K366" s="163">
        <v>35.021999999999998</v>
      </c>
      <c r="L366" s="149" t="s">
        <v>216</v>
      </c>
      <c r="M366" s="150" t="s">
        <v>288</v>
      </c>
      <c r="N366" s="157">
        <v>43949.394988425927</v>
      </c>
      <c r="O366" s="157">
        <v>43992.392685185187</v>
      </c>
    </row>
    <row r="367" spans="2:15" x14ac:dyDescent="0.2">
      <c r="B367" s="322" t="s">
        <v>122</v>
      </c>
      <c r="C367" s="322" t="s">
        <v>276</v>
      </c>
      <c r="D367" s="322" t="s">
        <v>123</v>
      </c>
      <c r="E367" s="322" t="s">
        <v>276</v>
      </c>
      <c r="F367" s="154" t="s">
        <v>238</v>
      </c>
      <c r="G367" s="149" t="s">
        <v>281</v>
      </c>
      <c r="H367" s="153" t="s">
        <v>282</v>
      </c>
      <c r="I367" s="149" t="s">
        <v>410</v>
      </c>
      <c r="J367" s="163">
        <v>37.71</v>
      </c>
      <c r="K367" s="163">
        <v>36.956000000000003</v>
      </c>
      <c r="L367" s="149" t="s">
        <v>116</v>
      </c>
      <c r="M367" s="150" t="s">
        <v>117</v>
      </c>
      <c r="N367" s="157">
        <v>43949.645092592589</v>
      </c>
      <c r="O367" s="157">
        <v>43975.917604166665</v>
      </c>
    </row>
    <row r="368" spans="2:15" x14ac:dyDescent="0.2">
      <c r="B368" s="322" t="s">
        <v>122</v>
      </c>
      <c r="C368" s="322" t="s">
        <v>276</v>
      </c>
      <c r="D368" s="322" t="s">
        <v>123</v>
      </c>
      <c r="E368" s="322" t="s">
        <v>276</v>
      </c>
      <c r="F368" s="154" t="s">
        <v>114</v>
      </c>
      <c r="G368" s="149" t="s">
        <v>286</v>
      </c>
      <c r="H368" s="153" t="s">
        <v>115</v>
      </c>
      <c r="I368" s="149" t="s">
        <v>680</v>
      </c>
      <c r="J368" s="163">
        <v>58.106000000000002</v>
      </c>
      <c r="K368" s="163">
        <v>15.552</v>
      </c>
      <c r="L368" s="149" t="s">
        <v>116</v>
      </c>
      <c r="M368" s="150" t="s">
        <v>352</v>
      </c>
      <c r="N368" s="157">
        <v>43950.571180555555</v>
      </c>
      <c r="O368" s="157">
        <v>43982.306342592594</v>
      </c>
    </row>
    <row r="369" spans="2:15" x14ac:dyDescent="0.2">
      <c r="B369" s="322" t="s">
        <v>122</v>
      </c>
      <c r="C369" s="322" t="s">
        <v>276</v>
      </c>
      <c r="D369" s="322" t="s">
        <v>124</v>
      </c>
      <c r="E369" s="322" t="s">
        <v>276</v>
      </c>
      <c r="F369" s="154" t="s">
        <v>114</v>
      </c>
      <c r="G369" s="149" t="s">
        <v>286</v>
      </c>
      <c r="H369" s="153" t="s">
        <v>115</v>
      </c>
      <c r="I369" s="149" t="s">
        <v>680</v>
      </c>
      <c r="J369" s="163">
        <v>58.106000000000002</v>
      </c>
      <c r="K369" s="163">
        <v>36.969000000000001</v>
      </c>
      <c r="L369" s="149" t="s">
        <v>116</v>
      </c>
      <c r="M369" s="150" t="s">
        <v>117</v>
      </c>
      <c r="N369" s="157">
        <v>43950.571180555555</v>
      </c>
      <c r="O369" s="157">
        <v>43985.18917824074</v>
      </c>
    </row>
    <row r="370" spans="2:15" x14ac:dyDescent="0.2">
      <c r="B370" s="322" t="s">
        <v>122</v>
      </c>
      <c r="C370" s="322" t="s">
        <v>276</v>
      </c>
      <c r="D370" s="322" t="s">
        <v>123</v>
      </c>
      <c r="E370" s="322" t="s">
        <v>276</v>
      </c>
      <c r="F370" s="154" t="s">
        <v>238</v>
      </c>
      <c r="G370" s="149" t="s">
        <v>281</v>
      </c>
      <c r="H370" s="153" t="s">
        <v>282</v>
      </c>
      <c r="I370" s="149" t="s">
        <v>681</v>
      </c>
      <c r="J370" s="163">
        <v>60.244999999999997</v>
      </c>
      <c r="K370" s="163">
        <v>6.4109999999999996</v>
      </c>
      <c r="L370" s="149" t="s">
        <v>230</v>
      </c>
      <c r="M370" s="150" t="s">
        <v>514</v>
      </c>
      <c r="N370" s="157">
        <v>43951.780115740738</v>
      </c>
      <c r="O370" s="157">
        <v>43975.529432870368</v>
      </c>
    </row>
    <row r="371" spans="2:15" x14ac:dyDescent="0.2">
      <c r="B371" s="322" t="s">
        <v>122</v>
      </c>
      <c r="C371" s="322" t="s">
        <v>276</v>
      </c>
      <c r="D371" s="322" t="s">
        <v>124</v>
      </c>
      <c r="E371" s="322" t="s">
        <v>276</v>
      </c>
      <c r="F371" s="154" t="s">
        <v>238</v>
      </c>
      <c r="G371" s="149" t="s">
        <v>281</v>
      </c>
      <c r="H371" s="153" t="s">
        <v>282</v>
      </c>
      <c r="I371" s="149" t="s">
        <v>681</v>
      </c>
      <c r="J371" s="163">
        <v>60.244999999999997</v>
      </c>
      <c r="K371" s="163">
        <v>5.9370000000000003</v>
      </c>
      <c r="L371" s="149" t="s">
        <v>266</v>
      </c>
      <c r="M371" s="150" t="s">
        <v>298</v>
      </c>
      <c r="N371" s="157">
        <v>43951.780115740738</v>
      </c>
      <c r="O371" s="157">
        <v>44000.561284722222</v>
      </c>
    </row>
    <row r="372" spans="2:15" x14ac:dyDescent="0.2">
      <c r="B372" s="322" t="s">
        <v>122</v>
      </c>
      <c r="C372" s="322" t="s">
        <v>276</v>
      </c>
      <c r="D372" s="322" t="s">
        <v>124</v>
      </c>
      <c r="E372" s="322" t="s">
        <v>276</v>
      </c>
      <c r="F372" s="154" t="s">
        <v>239</v>
      </c>
      <c r="G372" s="149" t="s">
        <v>359</v>
      </c>
      <c r="H372" s="153" t="s">
        <v>278</v>
      </c>
      <c r="I372" s="149" t="s">
        <v>682</v>
      </c>
      <c r="J372" s="163">
        <v>55.649000000000001</v>
      </c>
      <c r="K372" s="163">
        <v>22.396999999999998</v>
      </c>
      <c r="L372" s="149" t="s">
        <v>228</v>
      </c>
      <c r="M372" s="150" t="s">
        <v>485</v>
      </c>
      <c r="N372" s="157">
        <v>43951.894537037035</v>
      </c>
      <c r="O372" s="157">
        <v>43986.998414351852</v>
      </c>
    </row>
    <row r="373" spans="2:15" x14ac:dyDescent="0.2">
      <c r="B373" s="322" t="s">
        <v>122</v>
      </c>
      <c r="C373" s="322" t="s">
        <v>276</v>
      </c>
      <c r="D373" s="322" t="s">
        <v>124</v>
      </c>
      <c r="E373" s="322" t="s">
        <v>276</v>
      </c>
      <c r="F373" s="154" t="s">
        <v>239</v>
      </c>
      <c r="G373" s="149" t="s">
        <v>359</v>
      </c>
      <c r="H373" s="153" t="s">
        <v>278</v>
      </c>
      <c r="I373" s="149" t="s">
        <v>682</v>
      </c>
      <c r="J373" s="163">
        <v>55.649000000000001</v>
      </c>
      <c r="K373" s="163">
        <v>9.9710000000000001</v>
      </c>
      <c r="L373" s="149" t="s">
        <v>683</v>
      </c>
      <c r="M373" s="150" t="s">
        <v>684</v>
      </c>
      <c r="N373" s="157">
        <v>43951.894537037035</v>
      </c>
      <c r="O373" s="157">
        <v>44008.509641203702</v>
      </c>
    </row>
    <row r="374" spans="2:15" x14ac:dyDescent="0.2">
      <c r="B374" s="322" t="s">
        <v>122</v>
      </c>
      <c r="C374" s="322" t="s">
        <v>276</v>
      </c>
      <c r="D374" s="322" t="s">
        <v>124</v>
      </c>
      <c r="E374" s="322" t="s">
        <v>276</v>
      </c>
      <c r="F374" s="154" t="s">
        <v>238</v>
      </c>
      <c r="G374" s="149" t="s">
        <v>281</v>
      </c>
      <c r="H374" s="153" t="s">
        <v>282</v>
      </c>
      <c r="I374" s="149" t="s">
        <v>685</v>
      </c>
      <c r="J374" s="163">
        <v>50.912999999999997</v>
      </c>
      <c r="K374" s="163">
        <v>31.242999999999999</v>
      </c>
      <c r="L374" s="149" t="s">
        <v>217</v>
      </c>
      <c r="M374" s="150" t="s">
        <v>308</v>
      </c>
      <c r="N374" s="157">
        <v>43951.935763888891</v>
      </c>
      <c r="O374" s="157">
        <v>43984.164803240739</v>
      </c>
    </row>
    <row r="375" spans="2:15" x14ac:dyDescent="0.2">
      <c r="B375" s="322" t="s">
        <v>122</v>
      </c>
      <c r="C375" s="322" t="s">
        <v>276</v>
      </c>
      <c r="D375" s="322" t="s">
        <v>125</v>
      </c>
      <c r="E375" s="322" t="s">
        <v>276</v>
      </c>
      <c r="F375" s="154" t="s">
        <v>238</v>
      </c>
      <c r="G375" s="149" t="s">
        <v>281</v>
      </c>
      <c r="H375" s="153" t="s">
        <v>282</v>
      </c>
      <c r="I375" s="149" t="s">
        <v>685</v>
      </c>
      <c r="J375" s="163">
        <v>50.912999999999997</v>
      </c>
      <c r="K375" s="163">
        <v>18.28</v>
      </c>
      <c r="L375" s="149" t="s">
        <v>211</v>
      </c>
      <c r="M375" s="150" t="s">
        <v>686</v>
      </c>
      <c r="N375" s="157">
        <v>43951.935763888891</v>
      </c>
      <c r="O375" s="157">
        <v>44024.726226851853</v>
      </c>
    </row>
    <row r="376" spans="2:15" x14ac:dyDescent="0.2">
      <c r="B376" s="322" t="s">
        <v>122</v>
      </c>
      <c r="C376" s="322" t="s">
        <v>276</v>
      </c>
      <c r="D376" s="322" t="s">
        <v>123</v>
      </c>
      <c r="E376" s="322" t="s">
        <v>276</v>
      </c>
      <c r="F376" s="154" t="s">
        <v>239</v>
      </c>
      <c r="G376" s="149" t="s">
        <v>289</v>
      </c>
      <c r="H376" s="153" t="s">
        <v>290</v>
      </c>
      <c r="I376" s="149" t="s">
        <v>687</v>
      </c>
      <c r="J376" s="163">
        <v>39.31</v>
      </c>
      <c r="K376" s="163">
        <v>38.524000000000001</v>
      </c>
      <c r="L376" s="149" t="s">
        <v>116</v>
      </c>
      <c r="M376" s="150" t="s">
        <v>405</v>
      </c>
      <c r="N376" s="157">
        <v>43951.944699074076</v>
      </c>
      <c r="O376" s="157">
        <v>43978.718101851853</v>
      </c>
    </row>
    <row r="377" spans="2:15" x14ac:dyDescent="0.2">
      <c r="B377" s="322" t="s">
        <v>123</v>
      </c>
      <c r="C377" s="322" t="s">
        <v>276</v>
      </c>
      <c r="D377" s="322" t="s">
        <v>124</v>
      </c>
      <c r="E377" s="322" t="s">
        <v>276</v>
      </c>
      <c r="F377" s="154" t="s">
        <v>239</v>
      </c>
      <c r="G377" s="149" t="s">
        <v>359</v>
      </c>
      <c r="H377" s="153" t="s">
        <v>278</v>
      </c>
      <c r="I377" s="149" t="s">
        <v>688</v>
      </c>
      <c r="J377" s="163">
        <v>37.152999999999999</v>
      </c>
      <c r="K377" s="163">
        <v>4.1260000000000003</v>
      </c>
      <c r="L377" s="149" t="s">
        <v>255</v>
      </c>
      <c r="M377" s="150" t="s">
        <v>689</v>
      </c>
      <c r="N377" s="157">
        <v>43952.915949074071</v>
      </c>
      <c r="O377" s="157">
        <v>44000.071631944447</v>
      </c>
    </row>
    <row r="378" spans="2:15" x14ac:dyDescent="0.2">
      <c r="B378" s="322" t="s">
        <v>123</v>
      </c>
      <c r="C378" s="322" t="s">
        <v>276</v>
      </c>
      <c r="D378" s="322" t="s">
        <v>123</v>
      </c>
      <c r="E378" s="322" t="s">
        <v>276</v>
      </c>
      <c r="F378" s="154" t="s">
        <v>244</v>
      </c>
      <c r="G378" s="149" t="s">
        <v>369</v>
      </c>
      <c r="H378" s="153" t="s">
        <v>370</v>
      </c>
      <c r="I378" s="149" t="s">
        <v>690</v>
      </c>
      <c r="J378" s="163">
        <v>58.79</v>
      </c>
      <c r="K378" s="163">
        <v>13.281000000000001</v>
      </c>
      <c r="L378" s="149" t="s">
        <v>211</v>
      </c>
      <c r="M378" s="150" t="s">
        <v>691</v>
      </c>
      <c r="N378" s="157">
        <v>43953.257789351854</v>
      </c>
      <c r="O378" s="157">
        <v>43974.424930555557</v>
      </c>
    </row>
    <row r="379" spans="2:15" x14ac:dyDescent="0.2">
      <c r="B379" s="322" t="s">
        <v>123</v>
      </c>
      <c r="C379" s="322" t="s">
        <v>276</v>
      </c>
      <c r="D379" s="322" t="s">
        <v>124</v>
      </c>
      <c r="E379" s="322" t="s">
        <v>276</v>
      </c>
      <c r="F379" s="154" t="s">
        <v>244</v>
      </c>
      <c r="G379" s="149" t="s">
        <v>369</v>
      </c>
      <c r="H379" s="153" t="s">
        <v>370</v>
      </c>
      <c r="I379" s="149" t="s">
        <v>690</v>
      </c>
      <c r="J379" s="163">
        <v>58.79</v>
      </c>
      <c r="K379" s="163">
        <v>44.332999999999998</v>
      </c>
      <c r="L379" s="149" t="s">
        <v>211</v>
      </c>
      <c r="M379" s="150" t="s">
        <v>658</v>
      </c>
      <c r="N379" s="157">
        <v>43953.257789351854</v>
      </c>
      <c r="O379" s="157">
        <v>43983.41542824074</v>
      </c>
    </row>
    <row r="380" spans="2:15" x14ac:dyDescent="0.2">
      <c r="B380" s="322" t="s">
        <v>123</v>
      </c>
      <c r="C380" s="322" t="s">
        <v>276</v>
      </c>
      <c r="D380" s="322" t="s">
        <v>124</v>
      </c>
      <c r="E380" s="322" t="s">
        <v>276</v>
      </c>
      <c r="F380" s="154" t="s">
        <v>114</v>
      </c>
      <c r="G380" s="149" t="s">
        <v>286</v>
      </c>
      <c r="H380" s="153" t="s">
        <v>115</v>
      </c>
      <c r="I380" s="149" t="s">
        <v>692</v>
      </c>
      <c r="J380" s="163">
        <v>61.09</v>
      </c>
      <c r="K380" s="163">
        <v>16.786999999999999</v>
      </c>
      <c r="L380" s="149" t="s">
        <v>116</v>
      </c>
      <c r="M380" s="150" t="s">
        <v>352</v>
      </c>
      <c r="N380" s="157">
        <v>43953.352141203701</v>
      </c>
      <c r="O380" s="157">
        <v>43984.435081018521</v>
      </c>
    </row>
    <row r="381" spans="2:15" x14ac:dyDescent="0.2">
      <c r="B381" s="322" t="s">
        <v>123</v>
      </c>
      <c r="C381" s="322" t="s">
        <v>276</v>
      </c>
      <c r="D381" s="322" t="s">
        <v>124</v>
      </c>
      <c r="E381" s="322" t="s">
        <v>276</v>
      </c>
      <c r="F381" s="154" t="s">
        <v>114</v>
      </c>
      <c r="G381" s="149" t="s">
        <v>286</v>
      </c>
      <c r="H381" s="153" t="s">
        <v>115</v>
      </c>
      <c r="I381" s="149" t="s">
        <v>692</v>
      </c>
      <c r="J381" s="163">
        <v>61.09</v>
      </c>
      <c r="K381" s="163">
        <v>33.56</v>
      </c>
      <c r="L381" s="149" t="s">
        <v>116</v>
      </c>
      <c r="M381" s="150" t="s">
        <v>405</v>
      </c>
      <c r="N381" s="157">
        <v>43953.352141203701</v>
      </c>
      <c r="O381" s="157">
        <v>43991.144178240742</v>
      </c>
    </row>
    <row r="382" spans="2:15" x14ac:dyDescent="0.2">
      <c r="B382" s="322" t="s">
        <v>123</v>
      </c>
      <c r="C382" s="322" t="s">
        <v>276</v>
      </c>
      <c r="D382" s="322" t="s">
        <v>124</v>
      </c>
      <c r="E382" s="322" t="s">
        <v>276</v>
      </c>
      <c r="F382" s="154" t="s">
        <v>114</v>
      </c>
      <c r="G382" s="149" t="s">
        <v>310</v>
      </c>
      <c r="H382" s="153" t="s">
        <v>115</v>
      </c>
      <c r="I382" s="149" t="s">
        <v>693</v>
      </c>
      <c r="J382" s="163">
        <v>64.662999999999997</v>
      </c>
      <c r="K382" s="163">
        <v>52.51</v>
      </c>
      <c r="L382" s="149" t="s">
        <v>203</v>
      </c>
      <c r="M382" s="150" t="s">
        <v>380</v>
      </c>
      <c r="N382" s="157">
        <v>43953.353483796294</v>
      </c>
      <c r="O382" s="157">
        <v>44001.825381944444</v>
      </c>
    </row>
    <row r="383" spans="2:15" x14ac:dyDescent="0.2">
      <c r="B383" s="322" t="s">
        <v>123</v>
      </c>
      <c r="C383" s="322" t="s">
        <v>276</v>
      </c>
      <c r="D383" s="322" t="s">
        <v>124</v>
      </c>
      <c r="E383" s="322" t="s">
        <v>276</v>
      </c>
      <c r="F383" s="154" t="s">
        <v>239</v>
      </c>
      <c r="G383" s="149" t="s">
        <v>359</v>
      </c>
      <c r="H383" s="153" t="s">
        <v>278</v>
      </c>
      <c r="I383" s="149" t="s">
        <v>694</v>
      </c>
      <c r="J383" s="163">
        <v>43.368000000000002</v>
      </c>
      <c r="K383" s="163">
        <v>40.079000000000001</v>
      </c>
      <c r="L383" s="149" t="s">
        <v>216</v>
      </c>
      <c r="M383" s="150" t="s">
        <v>288</v>
      </c>
      <c r="N383" s="157">
        <v>43953.384328703702</v>
      </c>
      <c r="O383" s="157">
        <v>44001.153634259259</v>
      </c>
    </row>
    <row r="384" spans="2:15" x14ac:dyDescent="0.2">
      <c r="B384" s="322" t="s">
        <v>123</v>
      </c>
      <c r="C384" s="322" t="s">
        <v>276</v>
      </c>
      <c r="D384" s="322" t="s">
        <v>123</v>
      </c>
      <c r="E384" s="322" t="s">
        <v>276</v>
      </c>
      <c r="F384" s="154" t="s">
        <v>239</v>
      </c>
      <c r="G384" s="149" t="s">
        <v>359</v>
      </c>
      <c r="H384" s="153" t="s">
        <v>278</v>
      </c>
      <c r="I384" s="149" t="s">
        <v>695</v>
      </c>
      <c r="J384" s="163">
        <v>35.277999999999999</v>
      </c>
      <c r="K384" s="163">
        <v>33.680999999999997</v>
      </c>
      <c r="L384" s="149" t="s">
        <v>116</v>
      </c>
      <c r="M384" s="150" t="s">
        <v>117</v>
      </c>
      <c r="N384" s="157">
        <v>43954.322106481479</v>
      </c>
      <c r="O384" s="157">
        <v>43980.995798611111</v>
      </c>
    </row>
    <row r="385" spans="2:15" x14ac:dyDescent="0.2">
      <c r="B385" s="322" t="s">
        <v>123</v>
      </c>
      <c r="C385" s="322" t="s">
        <v>276</v>
      </c>
      <c r="D385" s="322" t="s">
        <v>124</v>
      </c>
      <c r="E385" s="322" t="s">
        <v>276</v>
      </c>
      <c r="F385" s="154" t="s">
        <v>114</v>
      </c>
      <c r="G385" s="149" t="s">
        <v>286</v>
      </c>
      <c r="H385" s="153" t="s">
        <v>115</v>
      </c>
      <c r="I385" s="149" t="s">
        <v>696</v>
      </c>
      <c r="J385" s="163">
        <v>81.759</v>
      </c>
      <c r="K385" s="163">
        <v>61.216999999999999</v>
      </c>
      <c r="L385" s="149" t="s">
        <v>116</v>
      </c>
      <c r="M385" s="150" t="s">
        <v>352</v>
      </c>
      <c r="N385" s="157">
        <v>43954.947164351855</v>
      </c>
      <c r="O385" s="157">
        <v>43984.404826388891</v>
      </c>
    </row>
    <row r="386" spans="2:15" x14ac:dyDescent="0.2">
      <c r="B386" s="322" t="s">
        <v>123</v>
      </c>
      <c r="C386" s="322" t="s">
        <v>276</v>
      </c>
      <c r="D386" s="322" t="s">
        <v>125</v>
      </c>
      <c r="E386" s="322" t="s">
        <v>276</v>
      </c>
      <c r="F386" s="154" t="s">
        <v>239</v>
      </c>
      <c r="G386" s="149" t="s">
        <v>289</v>
      </c>
      <c r="H386" s="153" t="s">
        <v>290</v>
      </c>
      <c r="I386" s="149" t="s">
        <v>697</v>
      </c>
      <c r="J386" s="163">
        <v>30.809000000000001</v>
      </c>
      <c r="K386" s="163">
        <v>29.925000000000001</v>
      </c>
      <c r="L386" s="149" t="s">
        <v>252</v>
      </c>
      <c r="M386" s="150" t="s">
        <v>698</v>
      </c>
      <c r="N386" s="157">
        <v>43954.967743055553</v>
      </c>
      <c r="O386" s="157">
        <v>44013.580138888887</v>
      </c>
    </row>
    <row r="387" spans="2:15" x14ac:dyDescent="0.2">
      <c r="B387" s="322" t="s">
        <v>123</v>
      </c>
      <c r="C387" s="322" t="s">
        <v>276</v>
      </c>
      <c r="D387" s="322" t="s">
        <v>123</v>
      </c>
      <c r="E387" s="322" t="s">
        <v>276</v>
      </c>
      <c r="F387" s="154" t="s">
        <v>114</v>
      </c>
      <c r="G387" s="149" t="s">
        <v>277</v>
      </c>
      <c r="H387" s="153" t="s">
        <v>304</v>
      </c>
      <c r="I387" s="149" t="s">
        <v>699</v>
      </c>
      <c r="J387" s="163">
        <v>39.064</v>
      </c>
      <c r="K387" s="163">
        <v>30.399000000000001</v>
      </c>
      <c r="L387" s="149" t="s">
        <v>114</v>
      </c>
      <c r="M387" s="150" t="s">
        <v>700</v>
      </c>
      <c r="N387" s="157">
        <v>43955.113518518519</v>
      </c>
      <c r="O387" s="157">
        <v>43960.061678240738</v>
      </c>
    </row>
    <row r="388" spans="2:15" x14ac:dyDescent="0.2">
      <c r="B388" s="322" t="s">
        <v>123</v>
      </c>
      <c r="C388" s="322" t="s">
        <v>276</v>
      </c>
      <c r="D388" s="322" t="s">
        <v>124</v>
      </c>
      <c r="E388" s="322" t="s">
        <v>276</v>
      </c>
      <c r="F388" s="154" t="s">
        <v>238</v>
      </c>
      <c r="G388" s="149" t="s">
        <v>281</v>
      </c>
      <c r="H388" s="153" t="s">
        <v>282</v>
      </c>
      <c r="I388" s="149" t="s">
        <v>701</v>
      </c>
      <c r="J388" s="163">
        <v>35.066000000000003</v>
      </c>
      <c r="K388" s="163">
        <v>30.481999999999999</v>
      </c>
      <c r="L388" s="149" t="s">
        <v>116</v>
      </c>
      <c r="M388" s="150" t="s">
        <v>292</v>
      </c>
      <c r="N388" s="157">
        <v>43955.144988425927</v>
      </c>
      <c r="O388" s="157">
        <v>44003.969409722224</v>
      </c>
    </row>
    <row r="389" spans="2:15" x14ac:dyDescent="0.2">
      <c r="B389" s="322" t="s">
        <v>123</v>
      </c>
      <c r="C389" s="322" t="s">
        <v>276</v>
      </c>
      <c r="D389" s="322" t="s">
        <v>124</v>
      </c>
      <c r="E389" s="322" t="s">
        <v>276</v>
      </c>
      <c r="F389" s="154" t="s">
        <v>114</v>
      </c>
      <c r="G389" s="149" t="s">
        <v>277</v>
      </c>
      <c r="H389" s="153" t="s">
        <v>115</v>
      </c>
      <c r="I389" s="149" t="s">
        <v>702</v>
      </c>
      <c r="J389" s="163">
        <v>60.436999999999998</v>
      </c>
      <c r="K389" s="163">
        <v>27.617999999999999</v>
      </c>
      <c r="L389" s="149" t="s">
        <v>211</v>
      </c>
      <c r="M389" s="150" t="s">
        <v>453</v>
      </c>
      <c r="N389" s="157">
        <v>43955.686111111114</v>
      </c>
      <c r="O389" s="157">
        <v>43983.118055555555</v>
      </c>
    </row>
    <row r="390" spans="2:15" x14ac:dyDescent="0.2">
      <c r="B390" s="322" t="s">
        <v>123</v>
      </c>
      <c r="C390" s="322" t="s">
        <v>276</v>
      </c>
      <c r="D390" s="322" t="s">
        <v>123</v>
      </c>
      <c r="E390" s="322" t="s">
        <v>276</v>
      </c>
      <c r="F390" s="154" t="s">
        <v>243</v>
      </c>
      <c r="G390" s="149" t="s">
        <v>277</v>
      </c>
      <c r="H390" s="153" t="s">
        <v>374</v>
      </c>
      <c r="I390" s="149" t="s">
        <v>703</v>
      </c>
      <c r="J390" s="163">
        <v>55.651000000000003</v>
      </c>
      <c r="K390" s="163">
        <v>21.137</v>
      </c>
      <c r="L390" s="149" t="s">
        <v>211</v>
      </c>
      <c r="M390" s="150" t="s">
        <v>666</v>
      </c>
      <c r="N390" s="157">
        <v>43955.712407407409</v>
      </c>
      <c r="O390" s="157">
        <v>43978.765833333331</v>
      </c>
    </row>
    <row r="391" spans="2:15" x14ac:dyDescent="0.2">
      <c r="B391" s="322" t="s">
        <v>123</v>
      </c>
      <c r="C391" s="322" t="s">
        <v>276</v>
      </c>
      <c r="D391" s="322" t="s">
        <v>124</v>
      </c>
      <c r="E391" s="322" t="s">
        <v>276</v>
      </c>
      <c r="F391" s="154" t="s">
        <v>243</v>
      </c>
      <c r="G391" s="149" t="s">
        <v>277</v>
      </c>
      <c r="H391" s="153" t="s">
        <v>374</v>
      </c>
      <c r="I391" s="149" t="s">
        <v>703</v>
      </c>
      <c r="J391" s="163">
        <v>55.651000000000003</v>
      </c>
      <c r="K391" s="163">
        <v>32.036999999999999</v>
      </c>
      <c r="L391" s="149" t="s">
        <v>211</v>
      </c>
      <c r="M391" s="150" t="s">
        <v>390</v>
      </c>
      <c r="N391" s="157">
        <v>43955.712407407409</v>
      </c>
      <c r="O391" s="157">
        <v>43990.206921296296</v>
      </c>
    </row>
    <row r="392" spans="2:15" x14ac:dyDescent="0.2">
      <c r="B392" s="322" t="s">
        <v>123</v>
      </c>
      <c r="C392" s="322" t="s">
        <v>276</v>
      </c>
      <c r="D392" s="322" t="s">
        <v>123</v>
      </c>
      <c r="E392" s="322" t="s">
        <v>276</v>
      </c>
      <c r="F392" s="154" t="s">
        <v>239</v>
      </c>
      <c r="G392" s="149" t="s">
        <v>359</v>
      </c>
      <c r="H392" s="153" t="s">
        <v>278</v>
      </c>
      <c r="I392" s="149" t="s">
        <v>704</v>
      </c>
      <c r="J392" s="163">
        <v>46.411999999999999</v>
      </c>
      <c r="K392" s="163">
        <v>11.144</v>
      </c>
      <c r="L392" s="149" t="s">
        <v>442</v>
      </c>
      <c r="M392" s="150" t="s">
        <v>443</v>
      </c>
      <c r="N392" s="157">
        <v>43956.363969907405</v>
      </c>
      <c r="O392" s="157">
        <v>43980.477013888885</v>
      </c>
    </row>
    <row r="393" spans="2:15" x14ac:dyDescent="0.2">
      <c r="B393" s="322" t="s">
        <v>123</v>
      </c>
      <c r="C393" s="322" t="s">
        <v>276</v>
      </c>
      <c r="D393" s="322" t="s">
        <v>124</v>
      </c>
      <c r="E393" s="322" t="s">
        <v>276</v>
      </c>
      <c r="F393" s="154" t="s">
        <v>239</v>
      </c>
      <c r="G393" s="149" t="s">
        <v>359</v>
      </c>
      <c r="H393" s="153" t="s">
        <v>278</v>
      </c>
      <c r="I393" s="149" t="s">
        <v>704</v>
      </c>
      <c r="J393" s="163">
        <v>46.411999999999999</v>
      </c>
      <c r="K393" s="163">
        <v>25.238</v>
      </c>
      <c r="L393" s="149" t="s">
        <v>442</v>
      </c>
      <c r="M393" s="150" t="s">
        <v>512</v>
      </c>
      <c r="N393" s="157">
        <v>43956.363969907405</v>
      </c>
      <c r="O393" s="157">
        <v>43990.747245370374</v>
      </c>
    </row>
    <row r="394" spans="2:15" x14ac:dyDescent="0.2">
      <c r="B394" s="322" t="s">
        <v>123</v>
      </c>
      <c r="C394" s="322" t="s">
        <v>276</v>
      </c>
      <c r="D394" s="322" t="s">
        <v>123</v>
      </c>
      <c r="E394" s="322" t="s">
        <v>276</v>
      </c>
      <c r="F394" s="154" t="s">
        <v>195</v>
      </c>
      <c r="G394" s="149" t="s">
        <v>277</v>
      </c>
      <c r="H394" s="153" t="s">
        <v>705</v>
      </c>
      <c r="I394" s="149" t="s">
        <v>706</v>
      </c>
      <c r="J394" s="163">
        <v>32.347000000000001</v>
      </c>
      <c r="K394" s="163">
        <v>8.1219999999999999</v>
      </c>
      <c r="L394" s="149" t="s">
        <v>408</v>
      </c>
      <c r="M394" s="150" t="s">
        <v>409</v>
      </c>
      <c r="N394" s="157">
        <v>43956.561793981484</v>
      </c>
      <c r="O394" s="157">
        <v>43975.134247685186</v>
      </c>
    </row>
    <row r="395" spans="2:15" x14ac:dyDescent="0.2">
      <c r="B395" s="322" t="s">
        <v>123</v>
      </c>
      <c r="C395" s="322" t="s">
        <v>276</v>
      </c>
      <c r="D395" s="322" t="s">
        <v>124</v>
      </c>
      <c r="E395" s="322" t="s">
        <v>276</v>
      </c>
      <c r="F395" s="154" t="s">
        <v>243</v>
      </c>
      <c r="G395" s="149" t="s">
        <v>277</v>
      </c>
      <c r="H395" s="153" t="s">
        <v>707</v>
      </c>
      <c r="I395" s="149" t="s">
        <v>708</v>
      </c>
      <c r="J395" s="163">
        <v>32.311999999999998</v>
      </c>
      <c r="K395" s="163">
        <v>13.423999999999999</v>
      </c>
      <c r="L395" s="149" t="s">
        <v>116</v>
      </c>
      <c r="M395" s="150" t="s">
        <v>405</v>
      </c>
      <c r="N395" s="157">
        <v>43956.841331018521</v>
      </c>
      <c r="O395" s="157">
        <v>43985.778622685182</v>
      </c>
    </row>
    <row r="396" spans="2:15" x14ac:dyDescent="0.2">
      <c r="B396" s="322" t="s">
        <v>123</v>
      </c>
      <c r="C396" s="322" t="s">
        <v>276</v>
      </c>
      <c r="D396" s="322" t="s">
        <v>123</v>
      </c>
      <c r="E396" s="322" t="s">
        <v>276</v>
      </c>
      <c r="F396" s="154" t="s">
        <v>114</v>
      </c>
      <c r="G396" s="149" t="s">
        <v>353</v>
      </c>
      <c r="H396" s="153" t="s">
        <v>354</v>
      </c>
      <c r="I396" s="149" t="s">
        <v>355</v>
      </c>
      <c r="J396" s="163">
        <v>16.271999999999998</v>
      </c>
      <c r="K396" s="163">
        <v>15.946999999999999</v>
      </c>
      <c r="L396" s="149" t="s">
        <v>230</v>
      </c>
      <c r="M396" s="150" t="s">
        <v>356</v>
      </c>
      <c r="N396" s="157">
        <v>43957.061747685184</v>
      </c>
      <c r="O396" s="157">
        <v>43965.863391203704</v>
      </c>
    </row>
    <row r="397" spans="2:15" x14ac:dyDescent="0.2">
      <c r="B397" s="322" t="s">
        <v>123</v>
      </c>
      <c r="C397" s="322" t="s">
        <v>276</v>
      </c>
      <c r="D397" s="322" t="s">
        <v>124</v>
      </c>
      <c r="E397" s="322" t="s">
        <v>276</v>
      </c>
      <c r="F397" s="154" t="s">
        <v>114</v>
      </c>
      <c r="G397" s="149" t="s">
        <v>286</v>
      </c>
      <c r="H397" s="153" t="s">
        <v>115</v>
      </c>
      <c r="I397" s="149" t="s">
        <v>297</v>
      </c>
      <c r="J397" s="163">
        <v>35.484999999999999</v>
      </c>
      <c r="K397" s="163">
        <v>12.734999999999999</v>
      </c>
      <c r="L397" s="149" t="s">
        <v>219</v>
      </c>
      <c r="M397" s="150" t="s">
        <v>429</v>
      </c>
      <c r="N397" s="157">
        <v>43958.71806712963</v>
      </c>
      <c r="O397" s="157">
        <v>43986.007569444446</v>
      </c>
    </row>
    <row r="398" spans="2:15" x14ac:dyDescent="0.2">
      <c r="B398" s="322" t="s">
        <v>123</v>
      </c>
      <c r="C398" s="322" t="s">
        <v>276</v>
      </c>
      <c r="D398" s="322" t="s">
        <v>124</v>
      </c>
      <c r="E398" s="322" t="s">
        <v>276</v>
      </c>
      <c r="F398" s="154" t="s">
        <v>114</v>
      </c>
      <c r="G398" s="149" t="s">
        <v>286</v>
      </c>
      <c r="H398" s="153" t="s">
        <v>115</v>
      </c>
      <c r="I398" s="149" t="s">
        <v>297</v>
      </c>
      <c r="J398" s="163">
        <v>35.484999999999999</v>
      </c>
      <c r="K398" s="163">
        <v>22.041</v>
      </c>
      <c r="L398" s="149" t="s">
        <v>218</v>
      </c>
      <c r="M398" s="150" t="s">
        <v>709</v>
      </c>
      <c r="N398" s="157">
        <v>43958.71806712963</v>
      </c>
      <c r="O398" s="157">
        <v>44000.190879629627</v>
      </c>
    </row>
    <row r="399" spans="2:15" x14ac:dyDescent="0.2">
      <c r="B399" s="322" t="s">
        <v>123</v>
      </c>
      <c r="C399" s="322" t="s">
        <v>276</v>
      </c>
      <c r="D399" s="322" t="s">
        <v>124</v>
      </c>
      <c r="E399" s="322" t="s">
        <v>276</v>
      </c>
      <c r="F399" s="154" t="s">
        <v>239</v>
      </c>
      <c r="G399" s="149" t="s">
        <v>359</v>
      </c>
      <c r="H399" s="153" t="s">
        <v>278</v>
      </c>
      <c r="I399" s="149" t="s">
        <v>710</v>
      </c>
      <c r="J399" s="163">
        <v>37.887999999999998</v>
      </c>
      <c r="K399" s="163">
        <v>3.1509999999999998</v>
      </c>
      <c r="L399" s="149" t="s">
        <v>216</v>
      </c>
      <c r="M399" s="150" t="s">
        <v>711</v>
      </c>
      <c r="N399" s="157">
        <v>43958.86377314815</v>
      </c>
      <c r="O399" s="157">
        <v>43997.79005787037</v>
      </c>
    </row>
    <row r="400" spans="2:15" x14ac:dyDescent="0.2">
      <c r="B400" s="322" t="s">
        <v>123</v>
      </c>
      <c r="C400" s="322" t="s">
        <v>276</v>
      </c>
      <c r="D400" s="322" t="s">
        <v>124</v>
      </c>
      <c r="E400" s="322" t="s">
        <v>276</v>
      </c>
      <c r="F400" s="154" t="s">
        <v>239</v>
      </c>
      <c r="G400" s="149" t="s">
        <v>359</v>
      </c>
      <c r="H400" s="153" t="s">
        <v>278</v>
      </c>
      <c r="I400" s="149" t="s">
        <v>710</v>
      </c>
      <c r="J400" s="163">
        <v>37.887999999999998</v>
      </c>
      <c r="K400" s="163">
        <v>5.2539999999999996</v>
      </c>
      <c r="L400" s="149" t="s">
        <v>216</v>
      </c>
      <c r="M400" s="150" t="s">
        <v>288</v>
      </c>
      <c r="N400" s="157">
        <v>43958.86377314815</v>
      </c>
      <c r="O400" s="157">
        <v>44009.51903935185</v>
      </c>
    </row>
    <row r="401" spans="2:15" x14ac:dyDescent="0.2">
      <c r="B401" s="322" t="s">
        <v>123</v>
      </c>
      <c r="C401" s="322" t="s">
        <v>276</v>
      </c>
      <c r="D401" s="322" t="s">
        <v>123</v>
      </c>
      <c r="E401" s="322" t="s">
        <v>276</v>
      </c>
      <c r="F401" s="154" t="s">
        <v>329</v>
      </c>
      <c r="G401" s="149" t="s">
        <v>277</v>
      </c>
      <c r="H401" s="153" t="s">
        <v>330</v>
      </c>
      <c r="I401" s="149" t="s">
        <v>712</v>
      </c>
      <c r="J401" s="163">
        <v>60.436999999999998</v>
      </c>
      <c r="K401" s="163">
        <v>20.135000000000002</v>
      </c>
      <c r="L401" s="149" t="s">
        <v>211</v>
      </c>
      <c r="M401" s="150" t="s">
        <v>390</v>
      </c>
      <c r="N401" s="157">
        <v>43958.936631944445</v>
      </c>
      <c r="O401" s="157">
        <v>43979.174016203702</v>
      </c>
    </row>
    <row r="402" spans="2:15" x14ac:dyDescent="0.2">
      <c r="B402" s="322" t="s">
        <v>123</v>
      </c>
      <c r="C402" s="322" t="s">
        <v>276</v>
      </c>
      <c r="D402" s="322" t="s">
        <v>124</v>
      </c>
      <c r="E402" s="322" t="s">
        <v>276</v>
      </c>
      <c r="F402" s="154" t="s">
        <v>329</v>
      </c>
      <c r="G402" s="149" t="s">
        <v>277</v>
      </c>
      <c r="H402" s="153" t="s">
        <v>330</v>
      </c>
      <c r="I402" s="149" t="s">
        <v>712</v>
      </c>
      <c r="J402" s="163">
        <v>60.436999999999998</v>
      </c>
      <c r="K402" s="163">
        <v>39.094000000000001</v>
      </c>
      <c r="L402" s="149" t="s">
        <v>211</v>
      </c>
      <c r="M402" s="150" t="s">
        <v>303</v>
      </c>
      <c r="N402" s="157">
        <v>43958.936631944445</v>
      </c>
      <c r="O402" s="157">
        <v>43995.129270833335</v>
      </c>
    </row>
    <row r="403" spans="2:15" x14ac:dyDescent="0.2">
      <c r="B403" s="322" t="s">
        <v>123</v>
      </c>
      <c r="C403" s="322" t="s">
        <v>276</v>
      </c>
      <c r="D403" s="322" t="s">
        <v>123</v>
      </c>
      <c r="E403" s="322" t="s">
        <v>276</v>
      </c>
      <c r="F403" s="154" t="s">
        <v>238</v>
      </c>
      <c r="G403" s="149" t="s">
        <v>281</v>
      </c>
      <c r="H403" s="153" t="s">
        <v>282</v>
      </c>
      <c r="I403" s="149" t="s">
        <v>713</v>
      </c>
      <c r="J403" s="163">
        <v>56.610999999999997</v>
      </c>
      <c r="K403" s="163">
        <v>46.048999999999999</v>
      </c>
      <c r="L403" s="149" t="s">
        <v>203</v>
      </c>
      <c r="M403" s="150" t="s">
        <v>380</v>
      </c>
      <c r="N403" s="157">
        <v>43959.238576388889</v>
      </c>
      <c r="O403" s="157">
        <v>43973.553831018522</v>
      </c>
    </row>
    <row r="404" spans="2:15" x14ac:dyDescent="0.2">
      <c r="B404" s="322" t="s">
        <v>123</v>
      </c>
      <c r="C404" s="322" t="s">
        <v>276</v>
      </c>
      <c r="D404" s="322" t="s">
        <v>124</v>
      </c>
      <c r="E404" s="322" t="s">
        <v>276</v>
      </c>
      <c r="F404" s="154" t="s">
        <v>238</v>
      </c>
      <c r="G404" s="149" t="s">
        <v>281</v>
      </c>
      <c r="H404" s="153" t="s">
        <v>282</v>
      </c>
      <c r="I404" s="149" t="s">
        <v>714</v>
      </c>
      <c r="J404" s="163">
        <v>37.951000000000001</v>
      </c>
      <c r="K404" s="163">
        <v>5.9119999999999999</v>
      </c>
      <c r="L404" s="149" t="s">
        <v>557</v>
      </c>
      <c r="M404" s="150" t="s">
        <v>715</v>
      </c>
      <c r="N404" s="157">
        <v>43959.915960648148</v>
      </c>
      <c r="O404" s="157">
        <v>44003.207291666666</v>
      </c>
    </row>
    <row r="405" spans="2:15" x14ac:dyDescent="0.2">
      <c r="B405" s="322" t="s">
        <v>123</v>
      </c>
      <c r="C405" s="322" t="s">
        <v>276</v>
      </c>
      <c r="D405" s="322" t="s">
        <v>124</v>
      </c>
      <c r="E405" s="322" t="s">
        <v>276</v>
      </c>
      <c r="F405" s="154" t="s">
        <v>238</v>
      </c>
      <c r="G405" s="149" t="s">
        <v>281</v>
      </c>
      <c r="H405" s="153" t="s">
        <v>282</v>
      </c>
      <c r="I405" s="149" t="s">
        <v>714</v>
      </c>
      <c r="J405" s="163">
        <v>37.951000000000001</v>
      </c>
      <c r="K405" s="163">
        <v>30.75</v>
      </c>
      <c r="L405" s="149" t="s">
        <v>557</v>
      </c>
      <c r="M405" s="150" t="s">
        <v>716</v>
      </c>
      <c r="N405" s="157">
        <v>43959.915960648148</v>
      </c>
      <c r="O405" s="157">
        <v>44006.217222222222</v>
      </c>
    </row>
    <row r="406" spans="2:15" x14ac:dyDescent="0.2">
      <c r="B406" s="322" t="s">
        <v>123</v>
      </c>
      <c r="C406" s="322" t="s">
        <v>276</v>
      </c>
      <c r="D406" s="322" t="s">
        <v>123</v>
      </c>
      <c r="E406" s="322" t="s">
        <v>276</v>
      </c>
      <c r="F406" s="154" t="s">
        <v>239</v>
      </c>
      <c r="G406" s="149" t="s">
        <v>359</v>
      </c>
      <c r="H406" s="153" t="s">
        <v>278</v>
      </c>
      <c r="I406" s="149" t="s">
        <v>717</v>
      </c>
      <c r="J406" s="163">
        <v>31.837</v>
      </c>
      <c r="K406" s="163">
        <v>30.593</v>
      </c>
      <c r="L406" s="149" t="s">
        <v>189</v>
      </c>
      <c r="M406" s="150" t="s">
        <v>526</v>
      </c>
      <c r="N406" s="157">
        <v>43960.73877314815</v>
      </c>
      <c r="O406" s="157">
        <v>43968.164120370369</v>
      </c>
    </row>
    <row r="407" spans="2:15" x14ac:dyDescent="0.2">
      <c r="B407" s="322" t="s">
        <v>123</v>
      </c>
      <c r="C407" s="322" t="s">
        <v>276</v>
      </c>
      <c r="D407" s="322" t="s">
        <v>124</v>
      </c>
      <c r="E407" s="322" t="s">
        <v>276</v>
      </c>
      <c r="F407" s="154" t="s">
        <v>114</v>
      </c>
      <c r="G407" s="149" t="s">
        <v>286</v>
      </c>
      <c r="H407" s="153" t="s">
        <v>115</v>
      </c>
      <c r="I407" s="149" t="s">
        <v>718</v>
      </c>
      <c r="J407" s="163">
        <v>57.981999999999999</v>
      </c>
      <c r="K407" s="163">
        <v>56.822000000000003</v>
      </c>
      <c r="L407" s="149" t="s">
        <v>116</v>
      </c>
      <c r="M407" s="150" t="s">
        <v>352</v>
      </c>
      <c r="N407" s="157">
        <v>43960.749259259261</v>
      </c>
      <c r="O407" s="157">
        <v>43993.508379629631</v>
      </c>
    </row>
    <row r="408" spans="2:15" x14ac:dyDescent="0.2">
      <c r="B408" s="322" t="s">
        <v>123</v>
      </c>
      <c r="C408" s="322" t="s">
        <v>276</v>
      </c>
      <c r="D408" s="322" t="s">
        <v>124</v>
      </c>
      <c r="E408" s="322" t="s">
        <v>276</v>
      </c>
      <c r="F408" s="154" t="s">
        <v>238</v>
      </c>
      <c r="G408" s="149" t="s">
        <v>281</v>
      </c>
      <c r="H408" s="153" t="s">
        <v>282</v>
      </c>
      <c r="I408" s="149" t="s">
        <v>719</v>
      </c>
      <c r="J408" s="163">
        <v>76.031999999999996</v>
      </c>
      <c r="K408" s="163">
        <v>60.503</v>
      </c>
      <c r="L408" s="149" t="s">
        <v>329</v>
      </c>
      <c r="M408" s="150" t="s">
        <v>395</v>
      </c>
      <c r="N408" s="157">
        <v>43961.322187500002</v>
      </c>
      <c r="O408" s="157">
        <v>43983.665266203701</v>
      </c>
    </row>
    <row r="409" spans="2:15" x14ac:dyDescent="0.2">
      <c r="B409" s="322" t="s">
        <v>123</v>
      </c>
      <c r="C409" s="322" t="s">
        <v>276</v>
      </c>
      <c r="D409" s="322" t="s">
        <v>124</v>
      </c>
      <c r="E409" s="322" t="s">
        <v>276</v>
      </c>
      <c r="F409" s="154" t="s">
        <v>239</v>
      </c>
      <c r="G409" s="149" t="s">
        <v>359</v>
      </c>
      <c r="H409" s="153" t="s">
        <v>278</v>
      </c>
      <c r="I409" s="149" t="s">
        <v>531</v>
      </c>
      <c r="J409" s="163">
        <v>55.768000000000001</v>
      </c>
      <c r="K409" s="163">
        <v>27.326000000000001</v>
      </c>
      <c r="L409" s="149" t="s">
        <v>209</v>
      </c>
      <c r="M409" s="150" t="s">
        <v>638</v>
      </c>
      <c r="N409" s="157">
        <v>43962.343101851853</v>
      </c>
      <c r="O409" s="157">
        <v>43992.374583333331</v>
      </c>
    </row>
    <row r="410" spans="2:15" x14ac:dyDescent="0.2">
      <c r="B410" s="322" t="s">
        <v>123</v>
      </c>
      <c r="C410" s="322" t="s">
        <v>276</v>
      </c>
      <c r="D410" s="322" t="s">
        <v>124</v>
      </c>
      <c r="E410" s="322" t="s">
        <v>276</v>
      </c>
      <c r="F410" s="154" t="s">
        <v>239</v>
      </c>
      <c r="G410" s="149" t="s">
        <v>359</v>
      </c>
      <c r="H410" s="153" t="s">
        <v>278</v>
      </c>
      <c r="I410" s="149" t="s">
        <v>531</v>
      </c>
      <c r="J410" s="163">
        <v>55.768000000000001</v>
      </c>
      <c r="K410" s="163">
        <v>27.326000000000001</v>
      </c>
      <c r="L410" s="149" t="s">
        <v>209</v>
      </c>
      <c r="M410" s="150" t="s">
        <v>638</v>
      </c>
      <c r="N410" s="157">
        <v>43962.343101851853</v>
      </c>
      <c r="O410" s="157">
        <v>43992.374722222223</v>
      </c>
    </row>
    <row r="411" spans="2:15" x14ac:dyDescent="0.2">
      <c r="B411" s="322" t="s">
        <v>123</v>
      </c>
      <c r="C411" s="322" t="s">
        <v>276</v>
      </c>
      <c r="D411" s="322" t="s">
        <v>124</v>
      </c>
      <c r="E411" s="322" t="s">
        <v>276</v>
      </c>
      <c r="F411" s="154" t="s">
        <v>238</v>
      </c>
      <c r="G411" s="149" t="s">
        <v>281</v>
      </c>
      <c r="H411" s="153" t="s">
        <v>282</v>
      </c>
      <c r="I411" s="149" t="s">
        <v>720</v>
      </c>
      <c r="J411" s="163">
        <v>30.475000000000001</v>
      </c>
      <c r="K411" s="163">
        <v>29.128</v>
      </c>
      <c r="L411" s="149" t="s">
        <v>205</v>
      </c>
      <c r="M411" s="150" t="s">
        <v>721</v>
      </c>
      <c r="N411" s="157">
        <v>43963.696180555555</v>
      </c>
      <c r="O411" s="157">
        <v>43994.33048611111</v>
      </c>
    </row>
    <row r="412" spans="2:15" x14ac:dyDescent="0.2">
      <c r="B412" s="322" t="s">
        <v>123</v>
      </c>
      <c r="C412" s="322" t="s">
        <v>276</v>
      </c>
      <c r="D412" s="322" t="s">
        <v>124</v>
      </c>
      <c r="E412" s="322" t="s">
        <v>276</v>
      </c>
      <c r="F412" s="154" t="s">
        <v>329</v>
      </c>
      <c r="G412" s="149" t="s">
        <v>277</v>
      </c>
      <c r="H412" s="153" t="s">
        <v>330</v>
      </c>
      <c r="I412" s="149" t="s">
        <v>722</v>
      </c>
      <c r="J412" s="163">
        <v>56.725999999999999</v>
      </c>
      <c r="K412" s="163">
        <v>11.906000000000001</v>
      </c>
      <c r="L412" s="149" t="s">
        <v>211</v>
      </c>
      <c r="M412" s="150" t="s">
        <v>390</v>
      </c>
      <c r="N412" s="157">
        <v>43964.040995370371</v>
      </c>
      <c r="O412" s="157">
        <v>43983.925474537034</v>
      </c>
    </row>
    <row r="413" spans="2:15" x14ac:dyDescent="0.2">
      <c r="B413" s="322" t="s">
        <v>123</v>
      </c>
      <c r="C413" s="322" t="s">
        <v>276</v>
      </c>
      <c r="D413" s="322" t="s">
        <v>124</v>
      </c>
      <c r="E413" s="322" t="s">
        <v>276</v>
      </c>
      <c r="F413" s="154" t="s">
        <v>329</v>
      </c>
      <c r="G413" s="149" t="s">
        <v>277</v>
      </c>
      <c r="H413" s="153" t="s">
        <v>330</v>
      </c>
      <c r="I413" s="149" t="s">
        <v>722</v>
      </c>
      <c r="J413" s="163">
        <v>56.725999999999999</v>
      </c>
      <c r="K413" s="163">
        <v>40.850999999999999</v>
      </c>
      <c r="L413" s="149" t="s">
        <v>211</v>
      </c>
      <c r="M413" s="150" t="s">
        <v>390</v>
      </c>
      <c r="N413" s="157">
        <v>43964.040995370371</v>
      </c>
      <c r="O413" s="157">
        <v>43990.328113425923</v>
      </c>
    </row>
    <row r="414" spans="2:15" x14ac:dyDescent="0.2">
      <c r="B414" s="322" t="s">
        <v>123</v>
      </c>
      <c r="C414" s="322" t="s">
        <v>276</v>
      </c>
      <c r="D414" s="322" t="s">
        <v>124</v>
      </c>
      <c r="E414" s="322" t="s">
        <v>276</v>
      </c>
      <c r="F414" s="154" t="s">
        <v>238</v>
      </c>
      <c r="G414" s="149" t="s">
        <v>281</v>
      </c>
      <c r="H414" s="153" t="s">
        <v>282</v>
      </c>
      <c r="I414" s="149" t="s">
        <v>723</v>
      </c>
      <c r="J414" s="163">
        <v>37.65</v>
      </c>
      <c r="K414" s="163">
        <v>36.896999999999998</v>
      </c>
      <c r="L414" s="149" t="s">
        <v>216</v>
      </c>
      <c r="M414" s="150" t="s">
        <v>288</v>
      </c>
      <c r="N414" s="157">
        <v>43964.332743055558</v>
      </c>
      <c r="O414" s="157">
        <v>44003.096168981479</v>
      </c>
    </row>
    <row r="415" spans="2:15" x14ac:dyDescent="0.2">
      <c r="B415" s="322" t="s">
        <v>123</v>
      </c>
      <c r="C415" s="322" t="s">
        <v>276</v>
      </c>
      <c r="D415" s="322" t="s">
        <v>124</v>
      </c>
      <c r="E415" s="322" t="s">
        <v>276</v>
      </c>
      <c r="F415" s="154" t="s">
        <v>238</v>
      </c>
      <c r="G415" s="149" t="s">
        <v>281</v>
      </c>
      <c r="H415" s="153" t="s">
        <v>282</v>
      </c>
      <c r="I415" s="149" t="s">
        <v>724</v>
      </c>
      <c r="J415" s="163">
        <v>34.426000000000002</v>
      </c>
      <c r="K415" s="163">
        <v>3.331</v>
      </c>
      <c r="L415" s="149" t="s">
        <v>725</v>
      </c>
      <c r="M415" s="150" t="s">
        <v>726</v>
      </c>
      <c r="N415" s="157">
        <v>43965.738981481481</v>
      </c>
      <c r="O415" s="157">
        <v>43986.01834490741</v>
      </c>
    </row>
    <row r="416" spans="2:15" x14ac:dyDescent="0.2">
      <c r="B416" s="322" t="s">
        <v>123</v>
      </c>
      <c r="C416" s="322" t="s">
        <v>276</v>
      </c>
      <c r="D416" s="322" t="s">
        <v>124</v>
      </c>
      <c r="E416" s="322" t="s">
        <v>276</v>
      </c>
      <c r="F416" s="154" t="s">
        <v>238</v>
      </c>
      <c r="G416" s="149" t="s">
        <v>281</v>
      </c>
      <c r="H416" s="153" t="s">
        <v>282</v>
      </c>
      <c r="I416" s="149" t="s">
        <v>724</v>
      </c>
      <c r="J416" s="163">
        <v>34.426000000000002</v>
      </c>
      <c r="K416" s="163">
        <v>7.0490000000000004</v>
      </c>
      <c r="L416" s="149" t="s">
        <v>230</v>
      </c>
      <c r="M416" s="150" t="s">
        <v>487</v>
      </c>
      <c r="N416" s="157">
        <v>43965.738981481481</v>
      </c>
      <c r="O416" s="157">
        <v>43995.497395833336</v>
      </c>
    </row>
    <row r="417" spans="2:15" x14ac:dyDescent="0.2">
      <c r="B417" s="322" t="s">
        <v>123</v>
      </c>
      <c r="C417" s="322" t="s">
        <v>276</v>
      </c>
      <c r="D417" s="322" t="s">
        <v>124</v>
      </c>
      <c r="E417" s="322" t="s">
        <v>276</v>
      </c>
      <c r="F417" s="154" t="s">
        <v>114</v>
      </c>
      <c r="G417" s="149" t="s">
        <v>286</v>
      </c>
      <c r="H417" s="153" t="s">
        <v>115</v>
      </c>
      <c r="I417" s="149" t="s">
        <v>727</v>
      </c>
      <c r="J417" s="163">
        <v>61.670999999999999</v>
      </c>
      <c r="K417" s="163">
        <v>26.145</v>
      </c>
      <c r="L417" s="149" t="s">
        <v>216</v>
      </c>
      <c r="M417" s="150" t="s">
        <v>284</v>
      </c>
      <c r="N417" s="157">
        <v>43966.561678240738</v>
      </c>
      <c r="O417" s="157">
        <v>43996.007974537039</v>
      </c>
    </row>
    <row r="418" spans="2:15" x14ac:dyDescent="0.2">
      <c r="B418" s="322" t="s">
        <v>123</v>
      </c>
      <c r="C418" s="322" t="s">
        <v>276</v>
      </c>
      <c r="D418" s="322" t="s">
        <v>124</v>
      </c>
      <c r="E418" s="322" t="s">
        <v>276</v>
      </c>
      <c r="F418" s="154" t="s">
        <v>114</v>
      </c>
      <c r="G418" s="149" t="s">
        <v>286</v>
      </c>
      <c r="H418" s="153" t="s">
        <v>115</v>
      </c>
      <c r="I418" s="149" t="s">
        <v>727</v>
      </c>
      <c r="J418" s="163">
        <v>61.670999999999999</v>
      </c>
      <c r="K418" s="163">
        <v>33.377000000000002</v>
      </c>
      <c r="L418" s="149" t="s">
        <v>216</v>
      </c>
      <c r="M418" s="150" t="s">
        <v>728</v>
      </c>
      <c r="N418" s="157">
        <v>43966.561678240738</v>
      </c>
      <c r="O418" s="157">
        <v>44004.653287037036</v>
      </c>
    </row>
    <row r="419" spans="2:15" x14ac:dyDescent="0.2">
      <c r="B419" s="322" t="s">
        <v>123</v>
      </c>
      <c r="C419" s="322" t="s">
        <v>276</v>
      </c>
      <c r="D419" s="322" t="s">
        <v>124</v>
      </c>
      <c r="E419" s="322" t="s">
        <v>276</v>
      </c>
      <c r="F419" s="154" t="s">
        <v>238</v>
      </c>
      <c r="G419" s="149" t="s">
        <v>281</v>
      </c>
      <c r="H419" s="153" t="s">
        <v>282</v>
      </c>
      <c r="I419" s="149" t="s">
        <v>729</v>
      </c>
      <c r="J419" s="163">
        <v>45.572000000000003</v>
      </c>
      <c r="K419" s="163">
        <v>22.33</v>
      </c>
      <c r="L419" s="149" t="s">
        <v>116</v>
      </c>
      <c r="M419" s="150" t="s">
        <v>117</v>
      </c>
      <c r="N419" s="157">
        <v>43966.728414351855</v>
      </c>
      <c r="O419" s="157">
        <v>43994.002314814818</v>
      </c>
    </row>
    <row r="420" spans="2:15" x14ac:dyDescent="0.2">
      <c r="B420" s="322" t="s">
        <v>123</v>
      </c>
      <c r="C420" s="322" t="s">
        <v>276</v>
      </c>
      <c r="D420" s="322" t="s">
        <v>124</v>
      </c>
      <c r="E420" s="322" t="s">
        <v>276</v>
      </c>
      <c r="F420" s="154" t="s">
        <v>238</v>
      </c>
      <c r="G420" s="149" t="s">
        <v>281</v>
      </c>
      <c r="H420" s="153" t="s">
        <v>282</v>
      </c>
      <c r="I420" s="149" t="s">
        <v>729</v>
      </c>
      <c r="J420" s="163">
        <v>45.572000000000003</v>
      </c>
      <c r="K420" s="163">
        <v>22.33</v>
      </c>
      <c r="L420" s="149" t="s">
        <v>116</v>
      </c>
      <c r="M420" s="150" t="s">
        <v>117</v>
      </c>
      <c r="N420" s="157">
        <v>43966.728414351855</v>
      </c>
      <c r="O420" s="157">
        <v>43994.002453703702</v>
      </c>
    </row>
    <row r="421" spans="2:15" x14ac:dyDescent="0.2">
      <c r="B421" s="322" t="s">
        <v>123</v>
      </c>
      <c r="C421" s="322" t="s">
        <v>276</v>
      </c>
      <c r="D421" s="322" t="s">
        <v>124</v>
      </c>
      <c r="E421" s="322" t="s">
        <v>276</v>
      </c>
      <c r="F421" s="154" t="s">
        <v>114</v>
      </c>
      <c r="G421" s="149" t="s">
        <v>310</v>
      </c>
      <c r="H421" s="153" t="s">
        <v>115</v>
      </c>
      <c r="I421" s="149" t="s">
        <v>730</v>
      </c>
      <c r="J421" s="163">
        <v>58.722000000000001</v>
      </c>
      <c r="K421" s="163">
        <v>14.52</v>
      </c>
      <c r="L421" s="149" t="s">
        <v>116</v>
      </c>
      <c r="M421" s="150" t="s">
        <v>437</v>
      </c>
      <c r="N421" s="157">
        <v>43967.332638888889</v>
      </c>
      <c r="O421" s="157">
        <v>44010.884120370371</v>
      </c>
    </row>
    <row r="422" spans="2:15" x14ac:dyDescent="0.2">
      <c r="B422" s="322" t="s">
        <v>123</v>
      </c>
      <c r="C422" s="322" t="s">
        <v>276</v>
      </c>
      <c r="D422" s="322" t="s">
        <v>125</v>
      </c>
      <c r="E422" s="322" t="s">
        <v>276</v>
      </c>
      <c r="F422" s="154" t="s">
        <v>114</v>
      </c>
      <c r="G422" s="149" t="s">
        <v>310</v>
      </c>
      <c r="H422" s="153" t="s">
        <v>115</v>
      </c>
      <c r="I422" s="149" t="s">
        <v>730</v>
      </c>
      <c r="J422" s="163">
        <v>58.722000000000001</v>
      </c>
      <c r="K422" s="163">
        <v>3.8029999999999999</v>
      </c>
      <c r="L422" s="149" t="s">
        <v>116</v>
      </c>
      <c r="M422" s="150" t="s">
        <v>457</v>
      </c>
      <c r="N422" s="157">
        <v>43967.332638888889</v>
      </c>
      <c r="O422" s="157">
        <v>44021.727314814816</v>
      </c>
    </row>
    <row r="423" spans="2:15" x14ac:dyDescent="0.2">
      <c r="B423" s="322" t="s">
        <v>123</v>
      </c>
      <c r="C423" s="322" t="s">
        <v>276</v>
      </c>
      <c r="D423" s="322" t="s">
        <v>125</v>
      </c>
      <c r="E423" s="322" t="s">
        <v>276</v>
      </c>
      <c r="F423" s="154" t="s">
        <v>114</v>
      </c>
      <c r="G423" s="149" t="s">
        <v>310</v>
      </c>
      <c r="H423" s="153" t="s">
        <v>115</v>
      </c>
      <c r="I423" s="149" t="s">
        <v>730</v>
      </c>
      <c r="J423" s="163">
        <v>58.722000000000001</v>
      </c>
      <c r="K423" s="163">
        <v>3.8029999999999999</v>
      </c>
      <c r="L423" s="149" t="s">
        <v>116</v>
      </c>
      <c r="M423" s="150" t="s">
        <v>457</v>
      </c>
      <c r="N423" s="157">
        <v>43967.332638888889</v>
      </c>
      <c r="O423" s="157">
        <v>44021.727453703701</v>
      </c>
    </row>
    <row r="424" spans="2:15" x14ac:dyDescent="0.2">
      <c r="B424" s="322" t="s">
        <v>123</v>
      </c>
      <c r="C424" s="322" t="s">
        <v>276</v>
      </c>
      <c r="D424" s="322" t="s">
        <v>125</v>
      </c>
      <c r="E424" s="322" t="s">
        <v>276</v>
      </c>
      <c r="F424" s="154" t="s">
        <v>114</v>
      </c>
      <c r="G424" s="149" t="s">
        <v>310</v>
      </c>
      <c r="H424" s="153" t="s">
        <v>115</v>
      </c>
      <c r="I424" s="149" t="s">
        <v>730</v>
      </c>
      <c r="J424" s="163">
        <v>58.722000000000001</v>
      </c>
      <c r="K424" s="163">
        <v>25.7</v>
      </c>
      <c r="L424" s="149" t="s">
        <v>116</v>
      </c>
      <c r="M424" s="150" t="s">
        <v>424</v>
      </c>
      <c r="N424" s="157">
        <v>43967.332638888889</v>
      </c>
      <c r="O424" s="157">
        <v>44030.738530092596</v>
      </c>
    </row>
    <row r="425" spans="2:15" x14ac:dyDescent="0.2">
      <c r="B425" s="322" t="s">
        <v>123</v>
      </c>
      <c r="C425" s="322" t="s">
        <v>276</v>
      </c>
      <c r="D425" s="322" t="s">
        <v>124</v>
      </c>
      <c r="E425" s="322" t="s">
        <v>276</v>
      </c>
      <c r="F425" s="154" t="s">
        <v>247</v>
      </c>
      <c r="G425" s="149" t="s">
        <v>340</v>
      </c>
      <c r="H425" s="153" t="s">
        <v>341</v>
      </c>
      <c r="I425" s="149" t="s">
        <v>731</v>
      </c>
      <c r="J425" s="163">
        <v>35.442999999999998</v>
      </c>
      <c r="K425" s="163">
        <v>34.734000000000002</v>
      </c>
      <c r="L425" s="149" t="s">
        <v>189</v>
      </c>
      <c r="M425" s="150" t="s">
        <v>526</v>
      </c>
      <c r="N425" s="157">
        <v>43969.184212962966</v>
      </c>
      <c r="O425" s="157">
        <v>44000.913726851853</v>
      </c>
    </row>
    <row r="426" spans="2:15" x14ac:dyDescent="0.2">
      <c r="B426" s="322" t="s">
        <v>123</v>
      </c>
      <c r="C426" s="322" t="s">
        <v>276</v>
      </c>
      <c r="D426" s="322" t="s">
        <v>124</v>
      </c>
      <c r="E426" s="322" t="s">
        <v>276</v>
      </c>
      <c r="F426" s="154" t="s">
        <v>238</v>
      </c>
      <c r="G426" s="149" t="s">
        <v>281</v>
      </c>
      <c r="H426" s="153" t="s">
        <v>282</v>
      </c>
      <c r="I426" s="149" t="s">
        <v>732</v>
      </c>
      <c r="J426" s="163">
        <v>37.384</v>
      </c>
      <c r="K426" s="163">
        <v>15.622999999999999</v>
      </c>
      <c r="L426" s="149" t="s">
        <v>116</v>
      </c>
      <c r="M426" s="150" t="s">
        <v>352</v>
      </c>
      <c r="N426" s="157">
        <v>43969.499224537038</v>
      </c>
      <c r="O426" s="157">
        <v>43993.884305555555</v>
      </c>
    </row>
    <row r="427" spans="2:15" x14ac:dyDescent="0.2">
      <c r="B427" s="322" t="s">
        <v>123</v>
      </c>
      <c r="C427" s="322" t="s">
        <v>276</v>
      </c>
      <c r="D427" s="322" t="s">
        <v>124</v>
      </c>
      <c r="E427" s="322" t="s">
        <v>276</v>
      </c>
      <c r="F427" s="154" t="s">
        <v>238</v>
      </c>
      <c r="G427" s="149" t="s">
        <v>281</v>
      </c>
      <c r="H427" s="153" t="s">
        <v>282</v>
      </c>
      <c r="I427" s="149" t="s">
        <v>732</v>
      </c>
      <c r="J427" s="163">
        <v>37.384</v>
      </c>
      <c r="K427" s="163">
        <v>15.622999999999999</v>
      </c>
      <c r="L427" s="149" t="s">
        <v>116</v>
      </c>
      <c r="M427" s="150" t="s">
        <v>352</v>
      </c>
      <c r="N427" s="157">
        <v>43969.499224537038</v>
      </c>
      <c r="O427" s="157">
        <v>43993.884444444448</v>
      </c>
    </row>
    <row r="428" spans="2:15" x14ac:dyDescent="0.2">
      <c r="B428" s="322" t="s">
        <v>123</v>
      </c>
      <c r="C428" s="322" t="s">
        <v>276</v>
      </c>
      <c r="D428" s="322" t="s">
        <v>124</v>
      </c>
      <c r="E428" s="322" t="s">
        <v>276</v>
      </c>
      <c r="F428" s="154" t="s">
        <v>591</v>
      </c>
      <c r="G428" s="149" t="s">
        <v>733</v>
      </c>
      <c r="H428" s="153" t="s">
        <v>282</v>
      </c>
      <c r="I428" s="149" t="s">
        <v>732</v>
      </c>
      <c r="J428" s="163">
        <v>37.384</v>
      </c>
      <c r="K428" s="163">
        <v>5.391</v>
      </c>
      <c r="L428" s="149" t="s">
        <v>116</v>
      </c>
      <c r="M428" s="150" t="s">
        <v>352</v>
      </c>
      <c r="N428" s="157">
        <v>43970.249340277776</v>
      </c>
      <c r="O428" s="157">
        <v>43993.884305555555</v>
      </c>
    </row>
    <row r="429" spans="2:15" x14ac:dyDescent="0.2">
      <c r="B429" s="322" t="s">
        <v>123</v>
      </c>
      <c r="C429" s="322" t="s">
        <v>276</v>
      </c>
      <c r="D429" s="322" t="s">
        <v>124</v>
      </c>
      <c r="E429" s="322" t="s">
        <v>276</v>
      </c>
      <c r="F429" s="154" t="s">
        <v>239</v>
      </c>
      <c r="G429" s="149" t="s">
        <v>359</v>
      </c>
      <c r="H429" s="153" t="s">
        <v>278</v>
      </c>
      <c r="I429" s="149" t="s">
        <v>456</v>
      </c>
      <c r="J429" s="163">
        <v>37.984999999999999</v>
      </c>
      <c r="K429" s="163">
        <v>31.954000000000001</v>
      </c>
      <c r="L429" s="149" t="s">
        <v>232</v>
      </c>
      <c r="M429" s="150" t="s">
        <v>386</v>
      </c>
      <c r="N429" s="157">
        <v>43970.38449074074</v>
      </c>
      <c r="O429" s="157">
        <v>44011.438923611109</v>
      </c>
    </row>
    <row r="430" spans="2:15" x14ac:dyDescent="0.2">
      <c r="B430" s="322" t="s">
        <v>123</v>
      </c>
      <c r="C430" s="322" t="s">
        <v>276</v>
      </c>
      <c r="D430" s="322" t="s">
        <v>124</v>
      </c>
      <c r="E430" s="322" t="s">
        <v>276</v>
      </c>
      <c r="F430" s="154" t="s">
        <v>114</v>
      </c>
      <c r="G430" s="149" t="s">
        <v>286</v>
      </c>
      <c r="H430" s="153" t="s">
        <v>115</v>
      </c>
      <c r="I430" s="149" t="s">
        <v>734</v>
      </c>
      <c r="J430" s="163">
        <v>63.433999999999997</v>
      </c>
      <c r="K430" s="163">
        <v>27.388000000000002</v>
      </c>
      <c r="L430" s="149" t="s">
        <v>116</v>
      </c>
      <c r="M430" s="150" t="s">
        <v>117</v>
      </c>
      <c r="N430" s="157">
        <v>43970.488668981481</v>
      </c>
      <c r="O430" s="157">
        <v>44003.362037037034</v>
      </c>
    </row>
    <row r="431" spans="2:15" x14ac:dyDescent="0.2">
      <c r="B431" s="322" t="s">
        <v>123</v>
      </c>
      <c r="C431" s="322" t="s">
        <v>276</v>
      </c>
      <c r="D431" s="322" t="s">
        <v>124</v>
      </c>
      <c r="E431" s="322" t="s">
        <v>276</v>
      </c>
      <c r="F431" s="154" t="s">
        <v>114</v>
      </c>
      <c r="G431" s="149" t="s">
        <v>286</v>
      </c>
      <c r="H431" s="153" t="s">
        <v>115</v>
      </c>
      <c r="I431" s="149" t="s">
        <v>734</v>
      </c>
      <c r="J431" s="163">
        <v>63.433999999999997</v>
      </c>
      <c r="K431" s="163">
        <v>27.388000000000002</v>
      </c>
      <c r="L431" s="149" t="s">
        <v>116</v>
      </c>
      <c r="M431" s="150" t="s">
        <v>117</v>
      </c>
      <c r="N431" s="157">
        <v>43970.488668981481</v>
      </c>
      <c r="O431" s="157">
        <v>44003.362175925926</v>
      </c>
    </row>
    <row r="432" spans="2:15" x14ac:dyDescent="0.2">
      <c r="B432" s="322" t="s">
        <v>123</v>
      </c>
      <c r="C432" s="322" t="s">
        <v>276</v>
      </c>
      <c r="D432" s="322" t="s">
        <v>125</v>
      </c>
      <c r="E432" s="322" t="s">
        <v>276</v>
      </c>
      <c r="F432" s="154" t="s">
        <v>238</v>
      </c>
      <c r="G432" s="149" t="s">
        <v>281</v>
      </c>
      <c r="H432" s="153" t="s">
        <v>282</v>
      </c>
      <c r="I432" s="149" t="s">
        <v>735</v>
      </c>
      <c r="J432" s="163">
        <v>75.2</v>
      </c>
      <c r="K432" s="163">
        <v>29.245000000000001</v>
      </c>
      <c r="L432" s="149" t="s">
        <v>211</v>
      </c>
      <c r="M432" s="150" t="s">
        <v>388</v>
      </c>
      <c r="N432" s="157">
        <v>43971.061631944445</v>
      </c>
      <c r="O432" s="157">
        <v>44032.62327546296</v>
      </c>
    </row>
    <row r="433" spans="2:15" x14ac:dyDescent="0.2">
      <c r="B433" s="322" t="s">
        <v>123</v>
      </c>
      <c r="C433" s="322" t="s">
        <v>276</v>
      </c>
      <c r="D433" s="322" t="s">
        <v>126</v>
      </c>
      <c r="E433" s="322" t="s">
        <v>276</v>
      </c>
      <c r="F433" s="154" t="s">
        <v>238</v>
      </c>
      <c r="G433" s="149" t="s">
        <v>281</v>
      </c>
      <c r="H433" s="153" t="s">
        <v>282</v>
      </c>
      <c r="I433" s="149" t="s">
        <v>735</v>
      </c>
      <c r="J433" s="163">
        <v>75.2</v>
      </c>
      <c r="K433" s="163">
        <v>40.421999999999997</v>
      </c>
      <c r="L433" s="149" t="s">
        <v>211</v>
      </c>
      <c r="M433" s="150" t="s">
        <v>616</v>
      </c>
      <c r="N433" s="157">
        <v>43971.061631944445</v>
      </c>
      <c r="O433" s="157">
        <v>44054.921238425923</v>
      </c>
    </row>
    <row r="434" spans="2:15" x14ac:dyDescent="0.2">
      <c r="B434" s="322" t="s">
        <v>123</v>
      </c>
      <c r="C434" s="322" t="s">
        <v>276</v>
      </c>
      <c r="D434" s="322" t="s">
        <v>124</v>
      </c>
      <c r="E434" s="322" t="s">
        <v>276</v>
      </c>
      <c r="F434" s="154" t="s">
        <v>244</v>
      </c>
      <c r="G434" s="149" t="s">
        <v>369</v>
      </c>
      <c r="H434" s="153" t="s">
        <v>370</v>
      </c>
      <c r="I434" s="149" t="s">
        <v>736</v>
      </c>
      <c r="J434" s="163">
        <v>31.827999999999999</v>
      </c>
      <c r="K434" s="163">
        <v>31.190999999999999</v>
      </c>
      <c r="L434" s="149" t="s">
        <v>254</v>
      </c>
      <c r="M434" s="150" t="s">
        <v>737</v>
      </c>
      <c r="N434" s="157">
        <v>43971.838842592595</v>
      </c>
      <c r="O434" s="157">
        <v>43998.492326388892</v>
      </c>
    </row>
    <row r="435" spans="2:15" x14ac:dyDescent="0.2">
      <c r="B435" s="322" t="s">
        <v>123</v>
      </c>
      <c r="C435" s="322" t="s">
        <v>276</v>
      </c>
      <c r="D435" s="322" t="s">
        <v>124</v>
      </c>
      <c r="E435" s="322" t="s">
        <v>276</v>
      </c>
      <c r="F435" s="154" t="s">
        <v>114</v>
      </c>
      <c r="G435" s="149" t="s">
        <v>353</v>
      </c>
      <c r="H435" s="153" t="s">
        <v>354</v>
      </c>
      <c r="I435" s="149" t="s">
        <v>738</v>
      </c>
      <c r="J435" s="163">
        <v>16.204000000000001</v>
      </c>
      <c r="K435" s="163">
        <v>13.807</v>
      </c>
      <c r="L435" s="149" t="s">
        <v>518</v>
      </c>
      <c r="M435" s="150" t="s">
        <v>519</v>
      </c>
      <c r="N435" s="157">
        <v>43972.07203703704</v>
      </c>
      <c r="O435" s="157">
        <v>43991.346863425926</v>
      </c>
    </row>
    <row r="436" spans="2:15" x14ac:dyDescent="0.2">
      <c r="B436" s="322" t="s">
        <v>123</v>
      </c>
      <c r="C436" s="322" t="s">
        <v>276</v>
      </c>
      <c r="D436" s="322" t="s">
        <v>124</v>
      </c>
      <c r="E436" s="322" t="s">
        <v>276</v>
      </c>
      <c r="F436" s="154" t="s">
        <v>329</v>
      </c>
      <c r="G436" s="149" t="s">
        <v>277</v>
      </c>
      <c r="H436" s="153" t="s">
        <v>330</v>
      </c>
      <c r="I436" s="149" t="s">
        <v>477</v>
      </c>
      <c r="J436" s="163">
        <v>39.042000000000002</v>
      </c>
      <c r="K436" s="163">
        <v>31.004999999999999</v>
      </c>
      <c r="L436" s="149" t="s">
        <v>212</v>
      </c>
      <c r="M436" s="150" t="s">
        <v>447</v>
      </c>
      <c r="N436" s="157">
        <v>43972.093032407407</v>
      </c>
      <c r="O436" s="157">
        <v>43998.924560185187</v>
      </c>
    </row>
    <row r="437" spans="2:15" x14ac:dyDescent="0.2">
      <c r="B437" s="322" t="s">
        <v>123</v>
      </c>
      <c r="C437" s="322" t="s">
        <v>276</v>
      </c>
      <c r="D437" s="322" t="s">
        <v>124</v>
      </c>
      <c r="E437" s="322" t="s">
        <v>276</v>
      </c>
      <c r="F437" s="154" t="s">
        <v>114</v>
      </c>
      <c r="G437" s="149" t="s">
        <v>286</v>
      </c>
      <c r="H437" s="153" t="s">
        <v>115</v>
      </c>
      <c r="I437" s="149" t="s">
        <v>739</v>
      </c>
      <c r="J437" s="163">
        <v>61.411000000000001</v>
      </c>
      <c r="K437" s="163">
        <v>54.895000000000003</v>
      </c>
      <c r="L437" s="149" t="s">
        <v>116</v>
      </c>
      <c r="M437" s="150" t="s">
        <v>405</v>
      </c>
      <c r="N437" s="157">
        <v>43972.186550925922</v>
      </c>
      <c r="O437" s="157">
        <v>44004.341747685183</v>
      </c>
    </row>
    <row r="438" spans="2:15" x14ac:dyDescent="0.2">
      <c r="B438" s="322" t="s">
        <v>123</v>
      </c>
      <c r="C438" s="322" t="s">
        <v>276</v>
      </c>
      <c r="D438" s="322" t="s">
        <v>123</v>
      </c>
      <c r="E438" s="322" t="s">
        <v>276</v>
      </c>
      <c r="F438" s="154" t="s">
        <v>114</v>
      </c>
      <c r="G438" s="149" t="s">
        <v>277</v>
      </c>
      <c r="H438" s="153" t="s">
        <v>304</v>
      </c>
      <c r="I438" s="149" t="s">
        <v>740</v>
      </c>
      <c r="J438" s="163">
        <v>28.471</v>
      </c>
      <c r="K438" s="163">
        <v>27.283000000000001</v>
      </c>
      <c r="L438" s="149" t="s">
        <v>114</v>
      </c>
      <c r="M438" s="150" t="s">
        <v>741</v>
      </c>
      <c r="N438" s="157">
        <v>43972.322245370371</v>
      </c>
      <c r="O438" s="157">
        <v>43979.127430555556</v>
      </c>
    </row>
    <row r="439" spans="2:15" x14ac:dyDescent="0.2">
      <c r="B439" s="322" t="s">
        <v>123</v>
      </c>
      <c r="C439" s="322" t="s">
        <v>276</v>
      </c>
      <c r="D439" s="322" t="s">
        <v>124</v>
      </c>
      <c r="E439" s="322" t="s">
        <v>276</v>
      </c>
      <c r="F439" s="154" t="s">
        <v>247</v>
      </c>
      <c r="G439" s="149" t="s">
        <v>340</v>
      </c>
      <c r="H439" s="153" t="s">
        <v>341</v>
      </c>
      <c r="I439" s="149" t="s">
        <v>742</v>
      </c>
      <c r="J439" s="163">
        <v>37.65</v>
      </c>
      <c r="K439" s="163">
        <v>5.8650000000000002</v>
      </c>
      <c r="L439" s="149" t="s">
        <v>329</v>
      </c>
      <c r="M439" s="150" t="s">
        <v>344</v>
      </c>
      <c r="N439" s="157">
        <v>43972.486562500002</v>
      </c>
      <c r="O439" s="157">
        <v>43989.31077546296</v>
      </c>
    </row>
    <row r="440" spans="2:15" x14ac:dyDescent="0.2">
      <c r="B440" s="322" t="s">
        <v>123</v>
      </c>
      <c r="C440" s="322" t="s">
        <v>276</v>
      </c>
      <c r="D440" s="322" t="s">
        <v>124</v>
      </c>
      <c r="E440" s="322" t="s">
        <v>276</v>
      </c>
      <c r="F440" s="154" t="s">
        <v>247</v>
      </c>
      <c r="G440" s="149" t="s">
        <v>340</v>
      </c>
      <c r="H440" s="153" t="s">
        <v>341</v>
      </c>
      <c r="I440" s="149" t="s">
        <v>742</v>
      </c>
      <c r="J440" s="163">
        <v>37.65</v>
      </c>
      <c r="K440" s="163">
        <v>7.9969999999999999</v>
      </c>
      <c r="L440" s="149" t="s">
        <v>228</v>
      </c>
      <c r="M440" s="150" t="s">
        <v>434</v>
      </c>
      <c r="N440" s="157">
        <v>43972.486562500002</v>
      </c>
      <c r="O440" s="157">
        <v>44000.540011574078</v>
      </c>
    </row>
    <row r="441" spans="2:15" x14ac:dyDescent="0.2">
      <c r="B441" s="322" t="s">
        <v>123</v>
      </c>
      <c r="C441" s="322" t="s">
        <v>276</v>
      </c>
      <c r="D441" s="322" t="s">
        <v>124</v>
      </c>
      <c r="E441" s="322" t="s">
        <v>276</v>
      </c>
      <c r="F441" s="154" t="s">
        <v>247</v>
      </c>
      <c r="G441" s="149" t="s">
        <v>340</v>
      </c>
      <c r="H441" s="153" t="s">
        <v>341</v>
      </c>
      <c r="I441" s="149" t="s">
        <v>742</v>
      </c>
      <c r="J441" s="163">
        <v>37.65</v>
      </c>
      <c r="K441" s="163">
        <v>19.843</v>
      </c>
      <c r="L441" s="149" t="s">
        <v>329</v>
      </c>
      <c r="M441" s="150" t="s">
        <v>656</v>
      </c>
      <c r="N441" s="157">
        <v>43972.486562500002</v>
      </c>
      <c r="O441" s="157">
        <v>44008.988599537035</v>
      </c>
    </row>
    <row r="442" spans="2:15" x14ac:dyDescent="0.2">
      <c r="B442" s="322" t="s">
        <v>123</v>
      </c>
      <c r="C442" s="322" t="s">
        <v>276</v>
      </c>
      <c r="D442" s="322" t="s">
        <v>124</v>
      </c>
      <c r="E442" s="322" t="s">
        <v>276</v>
      </c>
      <c r="F442" s="154" t="s">
        <v>243</v>
      </c>
      <c r="G442" s="149" t="s">
        <v>277</v>
      </c>
      <c r="H442" s="153" t="s">
        <v>374</v>
      </c>
      <c r="I442" s="149" t="s">
        <v>743</v>
      </c>
      <c r="J442" s="163">
        <v>56.624000000000002</v>
      </c>
      <c r="K442" s="163">
        <v>48.701000000000001</v>
      </c>
      <c r="L442" s="149" t="s">
        <v>211</v>
      </c>
      <c r="M442" s="150" t="s">
        <v>636</v>
      </c>
      <c r="N442" s="157">
        <v>43973.245706018519</v>
      </c>
      <c r="O442" s="157">
        <v>44001.619432870371</v>
      </c>
    </row>
    <row r="443" spans="2:15" x14ac:dyDescent="0.2">
      <c r="B443" s="322" t="s">
        <v>123</v>
      </c>
      <c r="C443" s="322" t="s">
        <v>276</v>
      </c>
      <c r="D443" s="322" t="s">
        <v>125</v>
      </c>
      <c r="E443" s="322" t="s">
        <v>276</v>
      </c>
      <c r="F443" s="154" t="s">
        <v>238</v>
      </c>
      <c r="G443" s="149" t="s">
        <v>281</v>
      </c>
      <c r="H443" s="153" t="s">
        <v>282</v>
      </c>
      <c r="I443" s="149" t="s">
        <v>744</v>
      </c>
      <c r="J443" s="163">
        <v>28.396999999999998</v>
      </c>
      <c r="K443" s="163">
        <v>27.829000000000001</v>
      </c>
      <c r="L443" s="149" t="s">
        <v>216</v>
      </c>
      <c r="M443" s="150" t="s">
        <v>288</v>
      </c>
      <c r="N443" s="157">
        <v>43973.613726851851</v>
      </c>
      <c r="O443" s="157">
        <v>44028.73709490741</v>
      </c>
    </row>
    <row r="444" spans="2:15" x14ac:dyDescent="0.2">
      <c r="B444" s="322" t="s">
        <v>123</v>
      </c>
      <c r="C444" s="322" t="s">
        <v>276</v>
      </c>
      <c r="D444" s="322" t="s">
        <v>124</v>
      </c>
      <c r="E444" s="322" t="s">
        <v>276</v>
      </c>
      <c r="F444" s="154" t="s">
        <v>329</v>
      </c>
      <c r="G444" s="149" t="s">
        <v>277</v>
      </c>
      <c r="H444" s="153" t="s">
        <v>330</v>
      </c>
      <c r="I444" s="149" t="s">
        <v>745</v>
      </c>
      <c r="J444" s="163">
        <v>56.725999999999999</v>
      </c>
      <c r="K444" s="163">
        <v>6.6050000000000004</v>
      </c>
      <c r="L444" s="149" t="s">
        <v>333</v>
      </c>
      <c r="M444" s="150" t="s">
        <v>334</v>
      </c>
      <c r="N444" s="157">
        <v>43973.645173611112</v>
      </c>
      <c r="O444" s="157">
        <v>43992.055891203701</v>
      </c>
    </row>
    <row r="445" spans="2:15" x14ac:dyDescent="0.2">
      <c r="B445" s="322" t="s">
        <v>123</v>
      </c>
      <c r="C445" s="322" t="s">
        <v>276</v>
      </c>
      <c r="D445" s="322" t="s">
        <v>124</v>
      </c>
      <c r="E445" s="322" t="s">
        <v>276</v>
      </c>
      <c r="F445" s="154" t="s">
        <v>329</v>
      </c>
      <c r="G445" s="149" t="s">
        <v>277</v>
      </c>
      <c r="H445" s="153" t="s">
        <v>330</v>
      </c>
      <c r="I445" s="149" t="s">
        <v>745</v>
      </c>
      <c r="J445" s="163">
        <v>56.725999999999999</v>
      </c>
      <c r="K445" s="163">
        <v>40.094000000000001</v>
      </c>
      <c r="L445" s="149" t="s">
        <v>211</v>
      </c>
      <c r="M445" s="150" t="s">
        <v>314</v>
      </c>
      <c r="N445" s="157">
        <v>43973.645173611112</v>
      </c>
      <c r="O445" s="157">
        <v>44006.488564814812</v>
      </c>
    </row>
    <row r="446" spans="2:15" x14ac:dyDescent="0.2">
      <c r="B446" s="322" t="s">
        <v>123</v>
      </c>
      <c r="C446" s="322" t="s">
        <v>276</v>
      </c>
      <c r="D446" s="322" t="s">
        <v>123</v>
      </c>
      <c r="E446" s="322" t="s">
        <v>276</v>
      </c>
      <c r="F446" s="154" t="s">
        <v>114</v>
      </c>
      <c r="G446" s="149" t="s">
        <v>277</v>
      </c>
      <c r="H446" s="153" t="s">
        <v>304</v>
      </c>
      <c r="I446" s="149" t="s">
        <v>670</v>
      </c>
      <c r="J446" s="163">
        <v>36.417000000000002</v>
      </c>
      <c r="K446" s="163">
        <v>30.981999999999999</v>
      </c>
      <c r="L446" s="149" t="s">
        <v>114</v>
      </c>
      <c r="M446" s="150" t="s">
        <v>577</v>
      </c>
      <c r="N446" s="157">
        <v>43973.891759259262</v>
      </c>
      <c r="O446" s="157">
        <v>43978.582384259258</v>
      </c>
    </row>
    <row r="447" spans="2:15" x14ac:dyDescent="0.2">
      <c r="B447" s="322" t="s">
        <v>123</v>
      </c>
      <c r="C447" s="322" t="s">
        <v>276</v>
      </c>
      <c r="D447" s="322" t="s">
        <v>124</v>
      </c>
      <c r="E447" s="322" t="s">
        <v>276</v>
      </c>
      <c r="F447" s="154" t="s">
        <v>114</v>
      </c>
      <c r="G447" s="149" t="s">
        <v>277</v>
      </c>
      <c r="H447" s="153" t="s">
        <v>304</v>
      </c>
      <c r="I447" s="149" t="s">
        <v>584</v>
      </c>
      <c r="J447" s="163">
        <v>39.064</v>
      </c>
      <c r="K447" s="163">
        <v>30.399000000000001</v>
      </c>
      <c r="L447" s="149" t="s">
        <v>114</v>
      </c>
      <c r="M447" s="150" t="s">
        <v>579</v>
      </c>
      <c r="N447" s="157">
        <v>43974.047233796293</v>
      </c>
      <c r="O447" s="157">
        <v>43998.41443287037</v>
      </c>
    </row>
    <row r="448" spans="2:15" x14ac:dyDescent="0.2">
      <c r="B448" s="322" t="s">
        <v>123</v>
      </c>
      <c r="C448" s="322" t="s">
        <v>276</v>
      </c>
      <c r="D448" s="322" t="s">
        <v>125</v>
      </c>
      <c r="E448" s="322" t="s">
        <v>276</v>
      </c>
      <c r="F448" s="154" t="s">
        <v>239</v>
      </c>
      <c r="G448" s="149" t="s">
        <v>289</v>
      </c>
      <c r="H448" s="153" t="s">
        <v>290</v>
      </c>
      <c r="I448" s="149" t="s">
        <v>746</v>
      </c>
      <c r="J448" s="163">
        <v>37.067</v>
      </c>
      <c r="K448" s="163">
        <v>32.130000000000003</v>
      </c>
      <c r="L448" s="149" t="s">
        <v>116</v>
      </c>
      <c r="M448" s="150" t="s">
        <v>651</v>
      </c>
      <c r="N448" s="157">
        <v>43975.081921296296</v>
      </c>
      <c r="O448" s="157">
        <v>44033.936585648145</v>
      </c>
    </row>
    <row r="449" spans="2:15" x14ac:dyDescent="0.2">
      <c r="B449" s="322" t="s">
        <v>123</v>
      </c>
      <c r="C449" s="322" t="s">
        <v>276</v>
      </c>
      <c r="D449" s="322" t="s">
        <v>124</v>
      </c>
      <c r="E449" s="322" t="s">
        <v>276</v>
      </c>
      <c r="F449" s="154" t="s">
        <v>253</v>
      </c>
      <c r="G449" s="149" t="s">
        <v>733</v>
      </c>
      <c r="H449" s="153" t="s">
        <v>490</v>
      </c>
      <c r="I449" s="149" t="s">
        <v>747</v>
      </c>
      <c r="J449" s="163">
        <v>63.469000000000001</v>
      </c>
      <c r="K449" s="163">
        <v>9.19</v>
      </c>
      <c r="L449" s="149" t="s">
        <v>116</v>
      </c>
      <c r="M449" s="150" t="s">
        <v>405</v>
      </c>
      <c r="N449" s="157">
        <v>43975.244074074071</v>
      </c>
      <c r="O449" s="157">
        <v>44008.538726851853</v>
      </c>
    </row>
    <row r="450" spans="2:15" x14ac:dyDescent="0.2">
      <c r="B450" s="322" t="s">
        <v>123</v>
      </c>
      <c r="C450" s="322" t="s">
        <v>276</v>
      </c>
      <c r="D450" s="322" t="s">
        <v>124</v>
      </c>
      <c r="E450" s="322" t="s">
        <v>276</v>
      </c>
      <c r="F450" s="154" t="s">
        <v>253</v>
      </c>
      <c r="G450" s="149" t="s">
        <v>277</v>
      </c>
      <c r="H450" s="153" t="s">
        <v>490</v>
      </c>
      <c r="I450" s="149" t="s">
        <v>747</v>
      </c>
      <c r="J450" s="163">
        <v>63.469000000000001</v>
      </c>
      <c r="K450" s="163">
        <v>26.707999999999998</v>
      </c>
      <c r="L450" s="149" t="s">
        <v>116</v>
      </c>
      <c r="M450" s="150" t="s">
        <v>117</v>
      </c>
      <c r="N450" s="157">
        <v>43975.244074074071</v>
      </c>
      <c r="O450" s="157">
        <v>44011.814560185187</v>
      </c>
    </row>
    <row r="451" spans="2:15" x14ac:dyDescent="0.2">
      <c r="B451" s="322" t="s">
        <v>123</v>
      </c>
      <c r="C451" s="322" t="s">
        <v>276</v>
      </c>
      <c r="D451" s="322" t="s">
        <v>124</v>
      </c>
      <c r="E451" s="322" t="s">
        <v>276</v>
      </c>
      <c r="F451" s="154" t="s">
        <v>238</v>
      </c>
      <c r="G451" s="149" t="s">
        <v>281</v>
      </c>
      <c r="H451" s="153" t="s">
        <v>282</v>
      </c>
      <c r="I451" s="149" t="s">
        <v>748</v>
      </c>
      <c r="J451" s="163">
        <v>62.466000000000001</v>
      </c>
      <c r="K451" s="163">
        <v>43.908999999999999</v>
      </c>
      <c r="L451" s="149" t="s">
        <v>116</v>
      </c>
      <c r="M451" s="150" t="s">
        <v>117</v>
      </c>
      <c r="N451" s="157">
        <v>43975.696006944447</v>
      </c>
      <c r="O451" s="157">
        <v>44001.812858796293</v>
      </c>
    </row>
    <row r="452" spans="2:15" x14ac:dyDescent="0.2">
      <c r="B452" s="322" t="s">
        <v>123</v>
      </c>
      <c r="C452" s="322" t="s">
        <v>276</v>
      </c>
      <c r="D452" s="322" t="s">
        <v>124</v>
      </c>
      <c r="E452" s="322" t="s">
        <v>276</v>
      </c>
      <c r="F452" s="154" t="s">
        <v>329</v>
      </c>
      <c r="G452" s="149" t="s">
        <v>277</v>
      </c>
      <c r="H452" s="153" t="s">
        <v>330</v>
      </c>
      <c r="I452" s="149" t="s">
        <v>749</v>
      </c>
      <c r="J452" s="163">
        <v>55.704999999999998</v>
      </c>
      <c r="K452" s="163">
        <v>9.14</v>
      </c>
      <c r="L452" s="149" t="s">
        <v>228</v>
      </c>
      <c r="M452" s="150" t="s">
        <v>485</v>
      </c>
      <c r="N452" s="157">
        <v>43976.228310185186</v>
      </c>
      <c r="O452" s="157">
        <v>43983.592372685183</v>
      </c>
    </row>
    <row r="453" spans="2:15" x14ac:dyDescent="0.2">
      <c r="B453" s="322" t="s">
        <v>123</v>
      </c>
      <c r="C453" s="322" t="s">
        <v>276</v>
      </c>
      <c r="D453" s="322" t="s">
        <v>124</v>
      </c>
      <c r="E453" s="322" t="s">
        <v>276</v>
      </c>
      <c r="F453" s="154" t="s">
        <v>329</v>
      </c>
      <c r="G453" s="149" t="s">
        <v>277</v>
      </c>
      <c r="H453" s="153" t="s">
        <v>330</v>
      </c>
      <c r="I453" s="149" t="s">
        <v>749</v>
      </c>
      <c r="J453" s="163">
        <v>55.704999999999998</v>
      </c>
      <c r="K453" s="163">
        <v>7.8339999999999996</v>
      </c>
      <c r="L453" s="149" t="s">
        <v>357</v>
      </c>
      <c r="M453" s="150" t="s">
        <v>508</v>
      </c>
      <c r="N453" s="157">
        <v>43976.228310185186</v>
      </c>
      <c r="O453" s="157">
        <v>43991.081099537034</v>
      </c>
    </row>
    <row r="454" spans="2:15" x14ac:dyDescent="0.2">
      <c r="B454" s="322" t="s">
        <v>123</v>
      </c>
      <c r="C454" s="322" t="s">
        <v>276</v>
      </c>
      <c r="D454" s="322" t="s">
        <v>124</v>
      </c>
      <c r="E454" s="322" t="s">
        <v>276</v>
      </c>
      <c r="F454" s="154" t="s">
        <v>329</v>
      </c>
      <c r="G454" s="149" t="s">
        <v>277</v>
      </c>
      <c r="H454" s="153" t="s">
        <v>330</v>
      </c>
      <c r="I454" s="149" t="s">
        <v>749</v>
      </c>
      <c r="J454" s="163">
        <v>55.704999999999998</v>
      </c>
      <c r="K454" s="163">
        <v>30.015000000000001</v>
      </c>
      <c r="L454" s="149" t="s">
        <v>536</v>
      </c>
      <c r="M454" s="150" t="s">
        <v>537</v>
      </c>
      <c r="N454" s="157">
        <v>43976.228310185186</v>
      </c>
      <c r="O454" s="157">
        <v>43993.371006944442</v>
      </c>
    </row>
    <row r="455" spans="2:15" x14ac:dyDescent="0.2">
      <c r="B455" s="322" t="s">
        <v>123</v>
      </c>
      <c r="C455" s="322" t="s">
        <v>276</v>
      </c>
      <c r="D455" s="322" t="s">
        <v>124</v>
      </c>
      <c r="E455" s="322" t="s">
        <v>276</v>
      </c>
      <c r="F455" s="154" t="s">
        <v>238</v>
      </c>
      <c r="G455" s="149" t="s">
        <v>281</v>
      </c>
      <c r="H455" s="153" t="s">
        <v>282</v>
      </c>
      <c r="I455" s="149" t="s">
        <v>750</v>
      </c>
      <c r="J455" s="163">
        <v>37.134999999999998</v>
      </c>
      <c r="K455" s="163">
        <v>32.338999999999999</v>
      </c>
      <c r="L455" s="149" t="s">
        <v>209</v>
      </c>
      <c r="M455" s="150" t="s">
        <v>563</v>
      </c>
      <c r="N455" s="157">
        <v>43976.509479166663</v>
      </c>
      <c r="O455" s="157">
        <v>44005.772847222222</v>
      </c>
    </row>
    <row r="456" spans="2:15" x14ac:dyDescent="0.2">
      <c r="B456" s="322" t="s">
        <v>123</v>
      </c>
      <c r="C456" s="322" t="s">
        <v>276</v>
      </c>
      <c r="D456" s="322" t="s">
        <v>124</v>
      </c>
      <c r="E456" s="322" t="s">
        <v>276</v>
      </c>
      <c r="F456" s="154" t="s">
        <v>238</v>
      </c>
      <c r="G456" s="149" t="s">
        <v>281</v>
      </c>
      <c r="H456" s="153" t="s">
        <v>282</v>
      </c>
      <c r="I456" s="149" t="s">
        <v>751</v>
      </c>
      <c r="J456" s="163">
        <v>29.724</v>
      </c>
      <c r="K456" s="163">
        <v>6.8869999999999996</v>
      </c>
      <c r="L456" s="149" t="s">
        <v>116</v>
      </c>
      <c r="M456" s="150" t="s">
        <v>292</v>
      </c>
      <c r="N456" s="157">
        <v>43976.770162037035</v>
      </c>
      <c r="O456" s="157">
        <v>44007.491481481484</v>
      </c>
    </row>
    <row r="457" spans="2:15" x14ac:dyDescent="0.2">
      <c r="B457" s="322" t="s">
        <v>123</v>
      </c>
      <c r="C457" s="322" t="s">
        <v>276</v>
      </c>
      <c r="D457" s="322" t="s">
        <v>125</v>
      </c>
      <c r="E457" s="322" t="s">
        <v>276</v>
      </c>
      <c r="F457" s="154" t="s">
        <v>238</v>
      </c>
      <c r="G457" s="149" t="s">
        <v>281</v>
      </c>
      <c r="H457" s="153" t="s">
        <v>282</v>
      </c>
      <c r="I457" s="149" t="s">
        <v>751</v>
      </c>
      <c r="J457" s="163">
        <v>29.724</v>
      </c>
      <c r="K457" s="163">
        <v>22.242000000000001</v>
      </c>
      <c r="L457" s="149" t="s">
        <v>116</v>
      </c>
      <c r="M457" s="150" t="s">
        <v>437</v>
      </c>
      <c r="N457" s="157">
        <v>43976.770162037035</v>
      </c>
      <c r="O457" s="157">
        <v>44015.640960648147</v>
      </c>
    </row>
    <row r="458" spans="2:15" x14ac:dyDescent="0.2">
      <c r="B458" s="322" t="s">
        <v>123</v>
      </c>
      <c r="C458" s="322" t="s">
        <v>276</v>
      </c>
      <c r="D458" s="322" t="s">
        <v>124</v>
      </c>
      <c r="E458" s="322" t="s">
        <v>276</v>
      </c>
      <c r="F458" s="154" t="s">
        <v>238</v>
      </c>
      <c r="G458" s="149" t="s">
        <v>281</v>
      </c>
      <c r="H458" s="153" t="s">
        <v>282</v>
      </c>
      <c r="I458" s="149" t="s">
        <v>530</v>
      </c>
      <c r="J458" s="163">
        <v>35.737000000000002</v>
      </c>
      <c r="K458" s="163">
        <v>10.099</v>
      </c>
      <c r="L458" s="149" t="s">
        <v>228</v>
      </c>
      <c r="M458" s="150" t="s">
        <v>752</v>
      </c>
      <c r="N458" s="157">
        <v>43977.072025462963</v>
      </c>
      <c r="O458" s="157">
        <v>44001.925150462965</v>
      </c>
    </row>
    <row r="459" spans="2:15" x14ac:dyDescent="0.2">
      <c r="B459" s="322" t="s">
        <v>123</v>
      </c>
      <c r="C459" s="322" t="s">
        <v>276</v>
      </c>
      <c r="D459" s="322" t="s">
        <v>124</v>
      </c>
      <c r="E459" s="322" t="s">
        <v>276</v>
      </c>
      <c r="F459" s="154" t="s">
        <v>114</v>
      </c>
      <c r="G459" s="149" t="s">
        <v>277</v>
      </c>
      <c r="H459" s="153" t="s">
        <v>577</v>
      </c>
      <c r="I459" s="149" t="s">
        <v>753</v>
      </c>
      <c r="J459" s="163">
        <v>34.564</v>
      </c>
      <c r="K459" s="163">
        <v>6.0940000000000003</v>
      </c>
      <c r="L459" s="149" t="s">
        <v>725</v>
      </c>
      <c r="M459" s="150" t="s">
        <v>726</v>
      </c>
      <c r="N459" s="157">
        <v>43977.572002314817</v>
      </c>
      <c r="O459" s="157">
        <v>43985.894317129627</v>
      </c>
    </row>
    <row r="460" spans="2:15" x14ac:dyDescent="0.2">
      <c r="B460" s="322" t="s">
        <v>123</v>
      </c>
      <c r="C460" s="322" t="s">
        <v>276</v>
      </c>
      <c r="D460" s="322" t="s">
        <v>125</v>
      </c>
      <c r="E460" s="322" t="s">
        <v>276</v>
      </c>
      <c r="F460" s="154" t="s">
        <v>236</v>
      </c>
      <c r="G460" s="149" t="s">
        <v>310</v>
      </c>
      <c r="H460" s="153" t="s">
        <v>311</v>
      </c>
      <c r="I460" s="149" t="s">
        <v>754</v>
      </c>
      <c r="J460" s="163">
        <v>61.326000000000001</v>
      </c>
      <c r="K460" s="163">
        <v>45.131999999999998</v>
      </c>
      <c r="L460" s="149" t="s">
        <v>116</v>
      </c>
      <c r="M460" s="150" t="s">
        <v>117</v>
      </c>
      <c r="N460" s="157">
        <v>43977.852754629632</v>
      </c>
      <c r="O460" s="157">
        <v>44016.873981481483</v>
      </c>
    </row>
    <row r="461" spans="2:15" x14ac:dyDescent="0.2">
      <c r="B461" s="322" t="s">
        <v>123</v>
      </c>
      <c r="C461" s="322" t="s">
        <v>276</v>
      </c>
      <c r="D461" s="322" t="s">
        <v>124</v>
      </c>
      <c r="E461" s="322" t="s">
        <v>276</v>
      </c>
      <c r="F461" s="154" t="s">
        <v>114</v>
      </c>
      <c r="G461" s="149" t="s">
        <v>286</v>
      </c>
      <c r="H461" s="153" t="s">
        <v>115</v>
      </c>
      <c r="I461" s="149" t="s">
        <v>755</v>
      </c>
      <c r="J461" s="163">
        <v>62.622999999999998</v>
      </c>
      <c r="K461" s="163">
        <v>7.7009999999999996</v>
      </c>
      <c r="L461" s="149" t="s">
        <v>211</v>
      </c>
      <c r="M461" s="150" t="s">
        <v>302</v>
      </c>
      <c r="N461" s="157">
        <v>43977.978125000001</v>
      </c>
      <c r="O461" s="157">
        <v>43995.347326388888</v>
      </c>
    </row>
    <row r="462" spans="2:15" x14ac:dyDescent="0.2">
      <c r="B462" s="322" t="s">
        <v>123</v>
      </c>
      <c r="C462" s="322" t="s">
        <v>276</v>
      </c>
      <c r="D462" s="322" t="s">
        <v>124</v>
      </c>
      <c r="E462" s="322" t="s">
        <v>276</v>
      </c>
      <c r="F462" s="154" t="s">
        <v>114</v>
      </c>
      <c r="G462" s="149" t="s">
        <v>286</v>
      </c>
      <c r="H462" s="153" t="s">
        <v>115</v>
      </c>
      <c r="I462" s="149" t="s">
        <v>755</v>
      </c>
      <c r="J462" s="163">
        <v>62.622999999999998</v>
      </c>
      <c r="K462" s="163">
        <v>53.170999999999999</v>
      </c>
      <c r="L462" s="149" t="s">
        <v>211</v>
      </c>
      <c r="M462" s="150" t="s">
        <v>390</v>
      </c>
      <c r="N462" s="157">
        <v>43977.978125000001</v>
      </c>
      <c r="O462" s="157">
        <v>43998.475405092591</v>
      </c>
    </row>
    <row r="463" spans="2:15" x14ac:dyDescent="0.2">
      <c r="B463" s="322" t="s">
        <v>123</v>
      </c>
      <c r="C463" s="322" t="s">
        <v>276</v>
      </c>
      <c r="D463" s="322" t="s">
        <v>125</v>
      </c>
      <c r="E463" s="322" t="s">
        <v>276</v>
      </c>
      <c r="F463" s="154" t="s">
        <v>238</v>
      </c>
      <c r="G463" s="149" t="s">
        <v>281</v>
      </c>
      <c r="H463" s="153" t="s">
        <v>282</v>
      </c>
      <c r="I463" s="149" t="s">
        <v>756</v>
      </c>
      <c r="J463" s="163">
        <v>39.201999999999998</v>
      </c>
      <c r="K463" s="163">
        <v>38.417999999999999</v>
      </c>
      <c r="L463" s="149" t="s">
        <v>217</v>
      </c>
      <c r="M463" s="150" t="s">
        <v>480</v>
      </c>
      <c r="N463" s="157">
        <v>43978.405636574076</v>
      </c>
      <c r="O463" s="157">
        <v>44034.297986111109</v>
      </c>
    </row>
    <row r="464" spans="2:15" x14ac:dyDescent="0.2">
      <c r="B464" s="322" t="s">
        <v>123</v>
      </c>
      <c r="C464" s="322" t="s">
        <v>276</v>
      </c>
      <c r="D464" s="322" t="s">
        <v>125</v>
      </c>
      <c r="E464" s="322" t="s">
        <v>276</v>
      </c>
      <c r="F464" s="154" t="s">
        <v>329</v>
      </c>
      <c r="G464" s="149" t="s">
        <v>286</v>
      </c>
      <c r="H464" s="153" t="s">
        <v>330</v>
      </c>
      <c r="I464" s="149" t="s">
        <v>757</v>
      </c>
      <c r="J464" s="163">
        <v>38.209000000000003</v>
      </c>
      <c r="K464" s="163">
        <v>6.1390000000000002</v>
      </c>
      <c r="L464" s="149" t="s">
        <v>223</v>
      </c>
      <c r="M464" s="150" t="s">
        <v>349</v>
      </c>
      <c r="N464" s="157">
        <v>43978.540706018517</v>
      </c>
      <c r="O464" s="157">
        <v>44022.893067129633</v>
      </c>
    </row>
    <row r="465" spans="2:15" x14ac:dyDescent="0.2">
      <c r="B465" s="322" t="s">
        <v>123</v>
      </c>
      <c r="C465" s="322" t="s">
        <v>276</v>
      </c>
      <c r="D465" s="322" t="s">
        <v>125</v>
      </c>
      <c r="E465" s="322" t="s">
        <v>276</v>
      </c>
      <c r="F465" s="154" t="s">
        <v>329</v>
      </c>
      <c r="G465" s="149" t="s">
        <v>286</v>
      </c>
      <c r="H465" s="153" t="s">
        <v>330</v>
      </c>
      <c r="I465" s="149" t="s">
        <v>757</v>
      </c>
      <c r="J465" s="163">
        <v>38.209000000000003</v>
      </c>
      <c r="K465" s="163">
        <v>28.28</v>
      </c>
      <c r="L465" s="149" t="s">
        <v>223</v>
      </c>
      <c r="M465" s="150" t="s">
        <v>758</v>
      </c>
      <c r="N465" s="157">
        <v>43978.540706018517</v>
      </c>
      <c r="O465" s="157">
        <v>44030.75949074074</v>
      </c>
    </row>
    <row r="466" spans="2:15" x14ac:dyDescent="0.2">
      <c r="B466" s="322" t="s">
        <v>123</v>
      </c>
      <c r="C466" s="322" t="s">
        <v>276</v>
      </c>
      <c r="D466" s="322" t="s">
        <v>124</v>
      </c>
      <c r="E466" s="322" t="s">
        <v>276</v>
      </c>
      <c r="F466" s="154" t="s">
        <v>251</v>
      </c>
      <c r="G466" s="149" t="s">
        <v>663</v>
      </c>
      <c r="H466" s="153" t="s">
        <v>664</v>
      </c>
      <c r="I466" s="149" t="s">
        <v>759</v>
      </c>
      <c r="J466" s="163">
        <v>30.899000000000001</v>
      </c>
      <c r="K466" s="163">
        <v>5.47</v>
      </c>
      <c r="L466" s="149" t="s">
        <v>116</v>
      </c>
      <c r="M466" s="150" t="s">
        <v>760</v>
      </c>
      <c r="N466" s="157">
        <v>43978.582476851851</v>
      </c>
      <c r="O466" s="157">
        <v>43996.477199074077</v>
      </c>
    </row>
    <row r="467" spans="2:15" x14ac:dyDescent="0.2">
      <c r="B467" s="322" t="s">
        <v>123</v>
      </c>
      <c r="C467" s="322" t="s">
        <v>276</v>
      </c>
      <c r="D467" s="322" t="s">
        <v>125</v>
      </c>
      <c r="E467" s="322" t="s">
        <v>276</v>
      </c>
      <c r="F467" s="154" t="s">
        <v>239</v>
      </c>
      <c r="G467" s="149" t="s">
        <v>359</v>
      </c>
      <c r="H467" s="153" t="s">
        <v>278</v>
      </c>
      <c r="I467" s="149" t="s">
        <v>761</v>
      </c>
      <c r="J467" s="163">
        <v>38.055999999999997</v>
      </c>
      <c r="K467" s="163">
        <v>37.295000000000002</v>
      </c>
      <c r="L467" s="149" t="s">
        <v>116</v>
      </c>
      <c r="M467" s="150" t="s">
        <v>352</v>
      </c>
      <c r="N467" s="157">
        <v>43978.822245370371</v>
      </c>
      <c r="O467" s="157">
        <v>44013.622129629628</v>
      </c>
    </row>
    <row r="468" spans="2:15" x14ac:dyDescent="0.2">
      <c r="B468" s="322" t="s">
        <v>123</v>
      </c>
      <c r="C468" s="322" t="s">
        <v>276</v>
      </c>
      <c r="D468" s="322" t="s">
        <v>124</v>
      </c>
      <c r="E468" s="322" t="s">
        <v>276</v>
      </c>
      <c r="F468" s="154" t="s">
        <v>238</v>
      </c>
      <c r="G468" s="149" t="s">
        <v>281</v>
      </c>
      <c r="H468" s="153" t="s">
        <v>282</v>
      </c>
      <c r="I468" s="149" t="s">
        <v>762</v>
      </c>
      <c r="J468" s="163">
        <v>81.052999999999997</v>
      </c>
      <c r="K468" s="163">
        <v>60.542000000000002</v>
      </c>
      <c r="L468" s="149" t="s">
        <v>116</v>
      </c>
      <c r="M468" s="150" t="s">
        <v>117</v>
      </c>
      <c r="N468" s="157">
        <v>43978.967766203707</v>
      </c>
      <c r="O468" s="157">
        <v>44007.391469907408</v>
      </c>
    </row>
    <row r="469" spans="2:15" x14ac:dyDescent="0.2">
      <c r="B469" s="322" t="s">
        <v>123</v>
      </c>
      <c r="C469" s="322" t="s">
        <v>276</v>
      </c>
      <c r="D469" s="322" t="s">
        <v>124</v>
      </c>
      <c r="E469" s="322" t="s">
        <v>276</v>
      </c>
      <c r="F469" s="154" t="s">
        <v>239</v>
      </c>
      <c r="G469" s="149" t="s">
        <v>289</v>
      </c>
      <c r="H469" s="153" t="s">
        <v>290</v>
      </c>
      <c r="I469" s="149" t="s">
        <v>763</v>
      </c>
      <c r="J469" s="163">
        <v>39.777000000000001</v>
      </c>
      <c r="K469" s="163">
        <v>11.419</v>
      </c>
      <c r="L469" s="149" t="s">
        <v>426</v>
      </c>
      <c r="M469" s="150" t="s">
        <v>427</v>
      </c>
      <c r="N469" s="157">
        <v>43979.24832175926</v>
      </c>
      <c r="O469" s="157">
        <v>43996.55127314815</v>
      </c>
    </row>
    <row r="470" spans="2:15" x14ac:dyDescent="0.2">
      <c r="B470" s="322" t="s">
        <v>123</v>
      </c>
      <c r="C470" s="322" t="s">
        <v>276</v>
      </c>
      <c r="D470" s="322" t="s">
        <v>124</v>
      </c>
      <c r="E470" s="322" t="s">
        <v>276</v>
      </c>
      <c r="F470" s="154" t="s">
        <v>239</v>
      </c>
      <c r="G470" s="149" t="s">
        <v>289</v>
      </c>
      <c r="H470" s="153" t="s">
        <v>290</v>
      </c>
      <c r="I470" s="149" t="s">
        <v>763</v>
      </c>
      <c r="J470" s="163">
        <v>39.777000000000001</v>
      </c>
      <c r="K470" s="163">
        <v>27.562999999999999</v>
      </c>
      <c r="L470" s="149" t="s">
        <v>426</v>
      </c>
      <c r="M470" s="150" t="s">
        <v>427</v>
      </c>
      <c r="N470" s="157">
        <v>43979.24832175926</v>
      </c>
      <c r="O470" s="157">
        <v>44002.311168981483</v>
      </c>
    </row>
    <row r="471" spans="2:15" x14ac:dyDescent="0.2">
      <c r="B471" s="322" t="s">
        <v>123</v>
      </c>
      <c r="C471" s="322" t="s">
        <v>276</v>
      </c>
      <c r="D471" s="322" t="s">
        <v>124</v>
      </c>
      <c r="E471" s="322" t="s">
        <v>276</v>
      </c>
      <c r="F471" s="154" t="s">
        <v>247</v>
      </c>
      <c r="G471" s="149" t="s">
        <v>340</v>
      </c>
      <c r="H471" s="153" t="s">
        <v>341</v>
      </c>
      <c r="I471" s="149" t="s">
        <v>764</v>
      </c>
      <c r="J471" s="163">
        <v>37.200000000000003</v>
      </c>
      <c r="K471" s="163">
        <v>10.576000000000001</v>
      </c>
      <c r="L471" s="149" t="s">
        <v>228</v>
      </c>
      <c r="M471" s="150" t="s">
        <v>485</v>
      </c>
      <c r="N471" s="157">
        <v>43979.529733796298</v>
      </c>
      <c r="O471" s="157">
        <v>43993.580381944441</v>
      </c>
    </row>
    <row r="472" spans="2:15" x14ac:dyDescent="0.2">
      <c r="B472" s="322" t="s">
        <v>123</v>
      </c>
      <c r="C472" s="322" t="s">
        <v>276</v>
      </c>
      <c r="D472" s="322" t="s">
        <v>124</v>
      </c>
      <c r="E472" s="322" t="s">
        <v>276</v>
      </c>
      <c r="F472" s="154" t="s">
        <v>247</v>
      </c>
      <c r="G472" s="149" t="s">
        <v>340</v>
      </c>
      <c r="H472" s="153" t="s">
        <v>341</v>
      </c>
      <c r="I472" s="149" t="s">
        <v>764</v>
      </c>
      <c r="J472" s="163">
        <v>37.200000000000003</v>
      </c>
      <c r="K472" s="163">
        <v>21.864999999999998</v>
      </c>
      <c r="L472" s="149" t="s">
        <v>329</v>
      </c>
      <c r="M472" s="150" t="s">
        <v>765</v>
      </c>
      <c r="N472" s="157">
        <v>43979.529733796298</v>
      </c>
      <c r="O472" s="157">
        <v>44009.153171296297</v>
      </c>
    </row>
    <row r="473" spans="2:15" x14ac:dyDescent="0.2">
      <c r="B473" s="322" t="s">
        <v>123</v>
      </c>
      <c r="C473" s="322" t="s">
        <v>276</v>
      </c>
      <c r="D473" s="322" t="s">
        <v>124</v>
      </c>
      <c r="E473" s="322" t="s">
        <v>276</v>
      </c>
      <c r="F473" s="154" t="s">
        <v>243</v>
      </c>
      <c r="G473" s="149" t="s">
        <v>663</v>
      </c>
      <c r="H473" s="153" t="s">
        <v>707</v>
      </c>
      <c r="I473" s="149" t="s">
        <v>766</v>
      </c>
      <c r="J473" s="163">
        <v>35.731999999999999</v>
      </c>
      <c r="K473" s="163">
        <v>2.9180000000000001</v>
      </c>
      <c r="L473" s="149" t="s">
        <v>116</v>
      </c>
      <c r="M473" s="150" t="s">
        <v>117</v>
      </c>
      <c r="N473" s="157">
        <v>43979.609594907408</v>
      </c>
      <c r="O473" s="157">
        <v>44006.956701388888</v>
      </c>
    </row>
    <row r="474" spans="2:15" x14ac:dyDescent="0.2">
      <c r="B474" s="322" t="s">
        <v>123</v>
      </c>
      <c r="C474" s="322" t="s">
        <v>276</v>
      </c>
      <c r="D474" s="322" t="s">
        <v>124</v>
      </c>
      <c r="E474" s="322" t="s">
        <v>276</v>
      </c>
      <c r="F474" s="154" t="s">
        <v>243</v>
      </c>
      <c r="G474" s="149" t="s">
        <v>663</v>
      </c>
      <c r="H474" s="153" t="s">
        <v>707</v>
      </c>
      <c r="I474" s="149" t="s">
        <v>766</v>
      </c>
      <c r="J474" s="163">
        <v>35.731999999999999</v>
      </c>
      <c r="K474" s="163">
        <v>2.9180000000000001</v>
      </c>
      <c r="L474" s="149" t="s">
        <v>116</v>
      </c>
      <c r="M474" s="150" t="s">
        <v>117</v>
      </c>
      <c r="N474" s="157">
        <v>43979.609594907408</v>
      </c>
      <c r="O474" s="157">
        <v>44006.95685185185</v>
      </c>
    </row>
    <row r="475" spans="2:15" x14ac:dyDescent="0.2">
      <c r="B475" s="322" t="s">
        <v>123</v>
      </c>
      <c r="C475" s="322" t="s">
        <v>276</v>
      </c>
      <c r="D475" s="322" t="s">
        <v>124</v>
      </c>
      <c r="E475" s="322" t="s">
        <v>276</v>
      </c>
      <c r="F475" s="154" t="s">
        <v>243</v>
      </c>
      <c r="G475" s="149" t="s">
        <v>663</v>
      </c>
      <c r="H475" s="153" t="s">
        <v>707</v>
      </c>
      <c r="I475" s="149" t="s">
        <v>766</v>
      </c>
      <c r="J475" s="163">
        <v>35.731999999999999</v>
      </c>
      <c r="K475" s="163">
        <v>2.9180000000000001</v>
      </c>
      <c r="L475" s="149" t="s">
        <v>116</v>
      </c>
      <c r="M475" s="150" t="s">
        <v>117</v>
      </c>
      <c r="N475" s="157">
        <v>43979.609594907408</v>
      </c>
      <c r="O475" s="157">
        <v>44006.956875000003</v>
      </c>
    </row>
    <row r="476" spans="2:15" x14ac:dyDescent="0.2">
      <c r="B476" s="322" t="s">
        <v>123</v>
      </c>
      <c r="C476" s="322" t="s">
        <v>276</v>
      </c>
      <c r="D476" s="322" t="s">
        <v>124</v>
      </c>
      <c r="E476" s="322" t="s">
        <v>276</v>
      </c>
      <c r="F476" s="154" t="s">
        <v>243</v>
      </c>
      <c r="G476" s="149" t="s">
        <v>663</v>
      </c>
      <c r="H476" s="153" t="s">
        <v>707</v>
      </c>
      <c r="I476" s="149" t="s">
        <v>766</v>
      </c>
      <c r="J476" s="163">
        <v>35.731999999999999</v>
      </c>
      <c r="K476" s="163">
        <v>2.9180000000000001</v>
      </c>
      <c r="L476" s="149" t="s">
        <v>116</v>
      </c>
      <c r="M476" s="150" t="s">
        <v>117</v>
      </c>
      <c r="N476" s="157">
        <v>43979.609594907408</v>
      </c>
      <c r="O476" s="157">
        <v>44006.95689814815</v>
      </c>
    </row>
    <row r="477" spans="2:15" x14ac:dyDescent="0.2">
      <c r="B477" s="322" t="s">
        <v>123</v>
      </c>
      <c r="C477" s="322" t="s">
        <v>276</v>
      </c>
      <c r="D477" s="322" t="s">
        <v>124</v>
      </c>
      <c r="E477" s="322" t="s">
        <v>276</v>
      </c>
      <c r="F477" s="154" t="s">
        <v>243</v>
      </c>
      <c r="G477" s="149" t="s">
        <v>663</v>
      </c>
      <c r="H477" s="153" t="s">
        <v>707</v>
      </c>
      <c r="I477" s="149" t="s">
        <v>766</v>
      </c>
      <c r="J477" s="163">
        <v>35.731999999999999</v>
      </c>
      <c r="K477" s="163">
        <v>2.9180000000000001</v>
      </c>
      <c r="L477" s="149" t="s">
        <v>116</v>
      </c>
      <c r="M477" s="150" t="s">
        <v>117</v>
      </c>
      <c r="N477" s="157">
        <v>43979.609594907408</v>
      </c>
      <c r="O477" s="157">
        <v>44006.956921296296</v>
      </c>
    </row>
    <row r="478" spans="2:15" x14ac:dyDescent="0.2">
      <c r="B478" s="322" t="s">
        <v>123</v>
      </c>
      <c r="C478" s="322" t="s">
        <v>276</v>
      </c>
      <c r="D478" s="322" t="s">
        <v>124</v>
      </c>
      <c r="E478" s="322" t="s">
        <v>276</v>
      </c>
      <c r="F478" s="154" t="s">
        <v>243</v>
      </c>
      <c r="G478" s="149" t="s">
        <v>663</v>
      </c>
      <c r="H478" s="153" t="s">
        <v>707</v>
      </c>
      <c r="I478" s="149" t="s">
        <v>766</v>
      </c>
      <c r="J478" s="163">
        <v>35.731999999999999</v>
      </c>
      <c r="K478" s="163">
        <v>2.9180000000000001</v>
      </c>
      <c r="L478" s="149" t="s">
        <v>116</v>
      </c>
      <c r="M478" s="150" t="s">
        <v>117</v>
      </c>
      <c r="N478" s="157">
        <v>43979.609594907408</v>
      </c>
      <c r="O478" s="157">
        <v>44006.956944444442</v>
      </c>
    </row>
    <row r="479" spans="2:15" x14ac:dyDescent="0.2">
      <c r="B479" s="322" t="s">
        <v>123</v>
      </c>
      <c r="C479" s="322" t="s">
        <v>276</v>
      </c>
      <c r="D479" s="322" t="s">
        <v>125</v>
      </c>
      <c r="E479" s="322" t="s">
        <v>276</v>
      </c>
      <c r="F479" s="154" t="s">
        <v>114</v>
      </c>
      <c r="G479" s="149" t="s">
        <v>286</v>
      </c>
      <c r="H479" s="153" t="s">
        <v>115</v>
      </c>
      <c r="I479" s="149" t="s">
        <v>767</v>
      </c>
      <c r="J479" s="163">
        <v>57.015000000000001</v>
      </c>
      <c r="K479" s="163">
        <v>29.917000000000002</v>
      </c>
      <c r="L479" s="149" t="s">
        <v>376</v>
      </c>
      <c r="M479" s="150" t="s">
        <v>397</v>
      </c>
      <c r="N479" s="157">
        <v>43979.884629629632</v>
      </c>
      <c r="O479" s="157">
        <v>44016.915543981479</v>
      </c>
    </row>
    <row r="480" spans="2:15" x14ac:dyDescent="0.2">
      <c r="B480" s="322" t="s">
        <v>123</v>
      </c>
      <c r="C480" s="322" t="s">
        <v>276</v>
      </c>
      <c r="D480" s="322" t="s">
        <v>125</v>
      </c>
      <c r="E480" s="322" t="s">
        <v>276</v>
      </c>
      <c r="F480" s="154" t="s">
        <v>114</v>
      </c>
      <c r="G480" s="149" t="s">
        <v>286</v>
      </c>
      <c r="H480" s="153" t="s">
        <v>115</v>
      </c>
      <c r="I480" s="149" t="s">
        <v>767</v>
      </c>
      <c r="J480" s="163">
        <v>57.015000000000001</v>
      </c>
      <c r="K480" s="163">
        <v>25.768000000000001</v>
      </c>
      <c r="L480" s="149" t="s">
        <v>216</v>
      </c>
      <c r="M480" s="150" t="s">
        <v>316</v>
      </c>
      <c r="N480" s="157">
        <v>43979.884629629632</v>
      </c>
      <c r="O480" s="157">
        <v>44023.742800925924</v>
      </c>
    </row>
    <row r="481" spans="2:15" x14ac:dyDescent="0.2">
      <c r="B481" s="322" t="s">
        <v>123</v>
      </c>
      <c r="C481" s="322" t="s">
        <v>276</v>
      </c>
      <c r="D481" s="322" t="s">
        <v>124</v>
      </c>
      <c r="E481" s="322" t="s">
        <v>276</v>
      </c>
      <c r="F481" s="154" t="s">
        <v>114</v>
      </c>
      <c r="G481" s="149" t="s">
        <v>277</v>
      </c>
      <c r="H481" s="153" t="s">
        <v>304</v>
      </c>
      <c r="I481" s="149" t="s">
        <v>578</v>
      </c>
      <c r="J481" s="163">
        <v>37.411000000000001</v>
      </c>
      <c r="K481" s="163">
        <v>14.555999999999999</v>
      </c>
      <c r="L481" s="149" t="s">
        <v>114</v>
      </c>
      <c r="M481" s="150" t="s">
        <v>579</v>
      </c>
      <c r="N481" s="157">
        <v>43979.93476851852</v>
      </c>
      <c r="O481" s="157">
        <v>43983.351365740738</v>
      </c>
    </row>
    <row r="482" spans="2:15" x14ac:dyDescent="0.2">
      <c r="B482" s="322" t="s">
        <v>123</v>
      </c>
      <c r="C482" s="322" t="s">
        <v>276</v>
      </c>
      <c r="D482" s="322" t="s">
        <v>124</v>
      </c>
      <c r="E482" s="322" t="s">
        <v>276</v>
      </c>
      <c r="F482" s="154" t="s">
        <v>114</v>
      </c>
      <c r="G482" s="149" t="s">
        <v>277</v>
      </c>
      <c r="H482" s="153" t="s">
        <v>304</v>
      </c>
      <c r="I482" s="149" t="s">
        <v>578</v>
      </c>
      <c r="J482" s="163">
        <v>37.411000000000001</v>
      </c>
      <c r="K482" s="163">
        <v>14.555999999999999</v>
      </c>
      <c r="L482" s="149" t="s">
        <v>114</v>
      </c>
      <c r="M482" s="150" t="s">
        <v>579</v>
      </c>
      <c r="N482" s="157">
        <v>43979.93476851852</v>
      </c>
      <c r="O482" s="157">
        <v>43983.351504629631</v>
      </c>
    </row>
    <row r="483" spans="2:15" x14ac:dyDescent="0.2">
      <c r="B483" s="322" t="s">
        <v>123</v>
      </c>
      <c r="C483" s="322" t="s">
        <v>276</v>
      </c>
      <c r="D483" s="322" t="s">
        <v>124</v>
      </c>
      <c r="E483" s="322" t="s">
        <v>276</v>
      </c>
      <c r="F483" s="154" t="s">
        <v>238</v>
      </c>
      <c r="G483" s="149" t="s">
        <v>281</v>
      </c>
      <c r="H483" s="153" t="s">
        <v>282</v>
      </c>
      <c r="I483" s="149" t="s">
        <v>768</v>
      </c>
      <c r="J483" s="163">
        <v>46.685000000000002</v>
      </c>
      <c r="K483" s="163">
        <v>38.957000000000001</v>
      </c>
      <c r="L483" s="149" t="s">
        <v>209</v>
      </c>
      <c r="M483" s="150" t="s">
        <v>563</v>
      </c>
      <c r="N483" s="157">
        <v>43980.342673611114</v>
      </c>
      <c r="O483" s="157">
        <v>44008.623483796298</v>
      </c>
    </row>
    <row r="484" spans="2:15" x14ac:dyDescent="0.2">
      <c r="B484" s="322" t="s">
        <v>123</v>
      </c>
      <c r="C484" s="322" t="s">
        <v>276</v>
      </c>
      <c r="D484" s="322" t="s">
        <v>124</v>
      </c>
      <c r="E484" s="322" t="s">
        <v>276</v>
      </c>
      <c r="F484" s="154" t="s">
        <v>239</v>
      </c>
      <c r="G484" s="149" t="s">
        <v>359</v>
      </c>
      <c r="H484" s="153" t="s">
        <v>278</v>
      </c>
      <c r="I484" s="149" t="s">
        <v>769</v>
      </c>
      <c r="J484" s="163">
        <v>39.79</v>
      </c>
      <c r="K484" s="163">
        <v>38.994</v>
      </c>
      <c r="L484" s="149" t="s">
        <v>116</v>
      </c>
      <c r="M484" s="150" t="s">
        <v>437</v>
      </c>
      <c r="N484" s="157">
        <v>43980.436631944445</v>
      </c>
      <c r="O484" s="157">
        <v>44001.17527777778</v>
      </c>
    </row>
    <row r="485" spans="2:15" x14ac:dyDescent="0.2">
      <c r="B485" s="322" t="s">
        <v>123</v>
      </c>
      <c r="C485" s="322" t="s">
        <v>276</v>
      </c>
      <c r="D485" s="322" t="s">
        <v>124</v>
      </c>
      <c r="E485" s="322" t="s">
        <v>276</v>
      </c>
      <c r="F485" s="154" t="s">
        <v>329</v>
      </c>
      <c r="G485" s="149" t="s">
        <v>277</v>
      </c>
      <c r="H485" s="153" t="s">
        <v>330</v>
      </c>
      <c r="I485" s="149" t="s">
        <v>497</v>
      </c>
      <c r="J485" s="163">
        <v>61.252000000000002</v>
      </c>
      <c r="K485" s="163">
        <v>17.881</v>
      </c>
      <c r="L485" s="149" t="s">
        <v>333</v>
      </c>
      <c r="M485" s="150" t="s">
        <v>334</v>
      </c>
      <c r="N485" s="157">
        <v>43981.436666666668</v>
      </c>
      <c r="O485" s="157">
        <v>44002.945057870369</v>
      </c>
    </row>
    <row r="486" spans="2:15" x14ac:dyDescent="0.2">
      <c r="B486" s="322" t="s">
        <v>123</v>
      </c>
      <c r="C486" s="322" t="s">
        <v>276</v>
      </c>
      <c r="D486" s="322" t="s">
        <v>124</v>
      </c>
      <c r="E486" s="322" t="s">
        <v>276</v>
      </c>
      <c r="F486" s="154" t="s">
        <v>329</v>
      </c>
      <c r="G486" s="149" t="s">
        <v>277</v>
      </c>
      <c r="H486" s="153" t="s">
        <v>330</v>
      </c>
      <c r="I486" s="149" t="s">
        <v>497</v>
      </c>
      <c r="J486" s="163">
        <v>61.252000000000002</v>
      </c>
      <c r="K486" s="163">
        <v>17.881</v>
      </c>
      <c r="L486" s="149" t="s">
        <v>333</v>
      </c>
      <c r="M486" s="150" t="s">
        <v>334</v>
      </c>
      <c r="N486" s="157">
        <v>43981.436666666668</v>
      </c>
      <c r="O486" s="157">
        <v>44010.91097222222</v>
      </c>
    </row>
    <row r="487" spans="2:15" x14ac:dyDescent="0.2">
      <c r="B487" s="322" t="s">
        <v>123</v>
      </c>
      <c r="C487" s="322" t="s">
        <v>276</v>
      </c>
      <c r="D487" s="322" t="s">
        <v>124</v>
      </c>
      <c r="E487" s="322" t="s">
        <v>276</v>
      </c>
      <c r="F487" s="154" t="s">
        <v>329</v>
      </c>
      <c r="G487" s="149" t="s">
        <v>277</v>
      </c>
      <c r="H487" s="153" t="s">
        <v>330</v>
      </c>
      <c r="I487" s="149" t="s">
        <v>497</v>
      </c>
      <c r="J487" s="163">
        <v>61.252000000000002</v>
      </c>
      <c r="K487" s="163">
        <v>24.265000000000001</v>
      </c>
      <c r="L487" s="149" t="s">
        <v>333</v>
      </c>
      <c r="M487" s="150" t="s">
        <v>334</v>
      </c>
      <c r="N487" s="157">
        <v>43981.436666666668</v>
      </c>
      <c r="O487" s="157">
        <v>44010.980555555558</v>
      </c>
    </row>
    <row r="488" spans="2:15" x14ac:dyDescent="0.2">
      <c r="B488" s="322" t="s">
        <v>123</v>
      </c>
      <c r="C488" s="322" t="s">
        <v>276</v>
      </c>
      <c r="D488" s="322" t="s">
        <v>124</v>
      </c>
      <c r="E488" s="322" t="s">
        <v>276</v>
      </c>
      <c r="F488" s="154" t="s">
        <v>238</v>
      </c>
      <c r="G488" s="149" t="s">
        <v>281</v>
      </c>
      <c r="H488" s="153" t="s">
        <v>282</v>
      </c>
      <c r="I488" s="149" t="s">
        <v>384</v>
      </c>
      <c r="J488" s="163">
        <v>39.231000000000002</v>
      </c>
      <c r="K488" s="163">
        <v>38.445999999999998</v>
      </c>
      <c r="L488" s="149" t="s">
        <v>116</v>
      </c>
      <c r="M488" s="150" t="s">
        <v>352</v>
      </c>
      <c r="N488" s="157">
        <v>43981.530289351853</v>
      </c>
      <c r="O488" s="157">
        <v>44007.030671296299</v>
      </c>
    </row>
    <row r="489" spans="2:15" x14ac:dyDescent="0.2">
      <c r="B489" s="322" t="s">
        <v>123</v>
      </c>
      <c r="C489" s="322" t="s">
        <v>276</v>
      </c>
      <c r="D489" s="322" t="s">
        <v>125</v>
      </c>
      <c r="E489" s="322" t="s">
        <v>276</v>
      </c>
      <c r="F489" s="154" t="s">
        <v>264</v>
      </c>
      <c r="G489" s="149" t="s">
        <v>277</v>
      </c>
      <c r="H489" s="153" t="s">
        <v>770</v>
      </c>
      <c r="I489" s="149" t="s">
        <v>771</v>
      </c>
      <c r="J489" s="163">
        <v>34.676000000000002</v>
      </c>
      <c r="K489" s="163">
        <v>32.488999999999997</v>
      </c>
      <c r="L489" s="149" t="s">
        <v>209</v>
      </c>
      <c r="M489" s="150" t="s">
        <v>638</v>
      </c>
      <c r="N489" s="157">
        <v>43981.572372685187</v>
      </c>
      <c r="O489" s="157">
        <v>44041.084699074076</v>
      </c>
    </row>
    <row r="490" spans="2:15" x14ac:dyDescent="0.2">
      <c r="B490" s="322" t="s">
        <v>123</v>
      </c>
      <c r="C490" s="322" t="s">
        <v>276</v>
      </c>
      <c r="D490" s="322" t="s">
        <v>126</v>
      </c>
      <c r="E490" s="322" t="s">
        <v>276</v>
      </c>
      <c r="F490" s="154" t="s">
        <v>239</v>
      </c>
      <c r="G490" s="149" t="s">
        <v>359</v>
      </c>
      <c r="H490" s="153" t="s">
        <v>278</v>
      </c>
      <c r="I490" s="149" t="s">
        <v>772</v>
      </c>
      <c r="J490" s="163">
        <v>62.996000000000002</v>
      </c>
      <c r="K490" s="163">
        <v>31.17</v>
      </c>
      <c r="L490" s="149" t="s">
        <v>211</v>
      </c>
      <c r="M490" s="150" t="s">
        <v>303</v>
      </c>
      <c r="N490" s="157">
        <v>43981.915833333333</v>
      </c>
      <c r="O490" s="157">
        <v>44051.87400462963</v>
      </c>
    </row>
    <row r="491" spans="2:15" x14ac:dyDescent="0.2">
      <c r="B491" s="322" t="s">
        <v>123</v>
      </c>
      <c r="C491" s="322" t="s">
        <v>276</v>
      </c>
      <c r="D491" s="322" t="s">
        <v>126</v>
      </c>
      <c r="E491" s="322" t="s">
        <v>276</v>
      </c>
      <c r="F491" s="154" t="s">
        <v>239</v>
      </c>
      <c r="G491" s="149" t="s">
        <v>359</v>
      </c>
      <c r="H491" s="153" t="s">
        <v>278</v>
      </c>
      <c r="I491" s="149" t="s">
        <v>772</v>
      </c>
      <c r="J491" s="163">
        <v>62.996000000000002</v>
      </c>
      <c r="K491" s="163">
        <v>30.567</v>
      </c>
      <c r="L491" s="149" t="s">
        <v>211</v>
      </c>
      <c r="M491" s="150" t="s">
        <v>390</v>
      </c>
      <c r="N491" s="157">
        <v>43981.915833333333</v>
      </c>
      <c r="O491" s="157">
        <v>44066.155335648145</v>
      </c>
    </row>
    <row r="492" spans="2:15" x14ac:dyDescent="0.2">
      <c r="B492" s="322" t="s">
        <v>123</v>
      </c>
      <c r="C492" s="322" t="s">
        <v>276</v>
      </c>
      <c r="D492" s="322" t="s">
        <v>125</v>
      </c>
      <c r="E492" s="322" t="s">
        <v>276</v>
      </c>
      <c r="F492" s="154" t="s">
        <v>238</v>
      </c>
      <c r="G492" s="149" t="s">
        <v>281</v>
      </c>
      <c r="H492" s="153" t="s">
        <v>282</v>
      </c>
      <c r="I492" s="149" t="s">
        <v>773</v>
      </c>
      <c r="J492" s="163">
        <v>32.177999999999997</v>
      </c>
      <c r="K492" s="163">
        <v>26.263000000000002</v>
      </c>
      <c r="L492" s="149" t="s">
        <v>219</v>
      </c>
      <c r="M492" s="150" t="s">
        <v>429</v>
      </c>
      <c r="N492" s="157">
        <v>43982.56009259259</v>
      </c>
      <c r="O492" s="157">
        <v>44028.986747685187</v>
      </c>
    </row>
    <row r="493" spans="2:15" x14ac:dyDescent="0.2">
      <c r="B493" s="322" t="s">
        <v>123</v>
      </c>
      <c r="C493" s="322" t="s">
        <v>276</v>
      </c>
      <c r="D493" s="322" t="s">
        <v>124</v>
      </c>
      <c r="E493" s="322" t="s">
        <v>276</v>
      </c>
      <c r="F493" s="154" t="s">
        <v>114</v>
      </c>
      <c r="G493" s="149" t="s">
        <v>277</v>
      </c>
      <c r="H493" s="153" t="s">
        <v>304</v>
      </c>
      <c r="I493" s="149" t="s">
        <v>576</v>
      </c>
      <c r="J493" s="163">
        <v>36.415999999999997</v>
      </c>
      <c r="K493" s="163">
        <v>30.981000000000002</v>
      </c>
      <c r="L493" s="149" t="s">
        <v>114</v>
      </c>
      <c r="M493" s="150" t="s">
        <v>577</v>
      </c>
      <c r="N493" s="157">
        <v>43982.782789351855</v>
      </c>
      <c r="O493" s="157">
        <v>43987.551238425927</v>
      </c>
    </row>
    <row r="494" spans="2:15" x14ac:dyDescent="0.2">
      <c r="B494" s="322" t="s">
        <v>124</v>
      </c>
      <c r="C494" s="322" t="s">
        <v>276</v>
      </c>
      <c r="D494" s="322" t="s">
        <v>124</v>
      </c>
      <c r="E494" s="322" t="s">
        <v>276</v>
      </c>
      <c r="F494" s="154" t="s">
        <v>253</v>
      </c>
      <c r="G494" s="149" t="s">
        <v>369</v>
      </c>
      <c r="H494" s="153" t="s">
        <v>647</v>
      </c>
      <c r="I494" s="149" t="s">
        <v>774</v>
      </c>
      <c r="J494" s="163">
        <v>53.8</v>
      </c>
      <c r="K494" s="163">
        <v>33</v>
      </c>
      <c r="L494" s="149" t="s">
        <v>209</v>
      </c>
      <c r="M494" s="150" t="s">
        <v>638</v>
      </c>
      <c r="N494" s="157">
        <v>43983.014062499999</v>
      </c>
      <c r="O494" s="157">
        <v>43995.820787037039</v>
      </c>
    </row>
    <row r="495" spans="2:15" x14ac:dyDescent="0.2">
      <c r="B495" s="322" t="s">
        <v>124</v>
      </c>
      <c r="C495" s="322" t="s">
        <v>276</v>
      </c>
      <c r="D495" s="322" t="s">
        <v>125</v>
      </c>
      <c r="E495" s="322" t="s">
        <v>276</v>
      </c>
      <c r="F495" s="154" t="s">
        <v>239</v>
      </c>
      <c r="G495" s="149" t="s">
        <v>359</v>
      </c>
      <c r="H495" s="153" t="s">
        <v>278</v>
      </c>
      <c r="I495" s="149" t="s">
        <v>775</v>
      </c>
      <c r="J495" s="163">
        <v>37.018999999999998</v>
      </c>
      <c r="K495" s="163">
        <v>8.93</v>
      </c>
      <c r="L495" s="149" t="s">
        <v>116</v>
      </c>
      <c r="M495" s="150" t="s">
        <v>352</v>
      </c>
      <c r="N495" s="157">
        <v>43983.373333333337</v>
      </c>
      <c r="O495" s="157">
        <v>44015.923078703701</v>
      </c>
    </row>
    <row r="496" spans="2:15" x14ac:dyDescent="0.2">
      <c r="B496" s="322" t="s">
        <v>124</v>
      </c>
      <c r="C496" s="322" t="s">
        <v>276</v>
      </c>
      <c r="D496" s="322" t="s">
        <v>125</v>
      </c>
      <c r="E496" s="322" t="s">
        <v>276</v>
      </c>
      <c r="F496" s="154" t="s">
        <v>239</v>
      </c>
      <c r="G496" s="149" t="s">
        <v>359</v>
      </c>
      <c r="H496" s="153" t="s">
        <v>278</v>
      </c>
      <c r="I496" s="149" t="s">
        <v>775</v>
      </c>
      <c r="J496" s="163">
        <v>37.018999999999998</v>
      </c>
      <c r="K496" s="163">
        <v>8.8059999999999992</v>
      </c>
      <c r="L496" s="149" t="s">
        <v>116</v>
      </c>
      <c r="M496" s="150" t="s">
        <v>117</v>
      </c>
      <c r="N496" s="157">
        <v>43983.373333333337</v>
      </c>
      <c r="O496" s="157">
        <v>44022.373912037037</v>
      </c>
    </row>
    <row r="497" spans="2:15" x14ac:dyDescent="0.2">
      <c r="B497" s="322" t="s">
        <v>124</v>
      </c>
      <c r="C497" s="322" t="s">
        <v>276</v>
      </c>
      <c r="D497" s="322" t="s">
        <v>125</v>
      </c>
      <c r="E497" s="322" t="s">
        <v>276</v>
      </c>
      <c r="F497" s="154" t="s">
        <v>239</v>
      </c>
      <c r="G497" s="149" t="s">
        <v>359</v>
      </c>
      <c r="H497" s="153" t="s">
        <v>278</v>
      </c>
      <c r="I497" s="149" t="s">
        <v>775</v>
      </c>
      <c r="J497" s="163">
        <v>37.018999999999998</v>
      </c>
      <c r="K497" s="163">
        <v>8.8059999999999992</v>
      </c>
      <c r="L497" s="149" t="s">
        <v>116</v>
      </c>
      <c r="M497" s="150" t="s">
        <v>117</v>
      </c>
      <c r="N497" s="157">
        <v>43983.373333333337</v>
      </c>
      <c r="O497" s="157">
        <v>44022.373923611114</v>
      </c>
    </row>
    <row r="498" spans="2:15" x14ac:dyDescent="0.2">
      <c r="B498" s="322" t="s">
        <v>124</v>
      </c>
      <c r="C498" s="322" t="s">
        <v>276</v>
      </c>
      <c r="D498" s="322" t="s">
        <v>125</v>
      </c>
      <c r="E498" s="322" t="s">
        <v>276</v>
      </c>
      <c r="F498" s="154" t="s">
        <v>239</v>
      </c>
      <c r="G498" s="149" t="s">
        <v>359</v>
      </c>
      <c r="H498" s="153" t="s">
        <v>278</v>
      </c>
      <c r="I498" s="149" t="s">
        <v>775</v>
      </c>
      <c r="J498" s="163">
        <v>37.018999999999998</v>
      </c>
      <c r="K498" s="163">
        <v>8.8059999999999992</v>
      </c>
      <c r="L498" s="149" t="s">
        <v>116</v>
      </c>
      <c r="M498" s="150" t="s">
        <v>117</v>
      </c>
      <c r="N498" s="157">
        <v>43983.373333333337</v>
      </c>
      <c r="O498" s="157">
        <v>44022.37395833333</v>
      </c>
    </row>
    <row r="499" spans="2:15" x14ac:dyDescent="0.2">
      <c r="B499" s="322" t="s">
        <v>124</v>
      </c>
      <c r="C499" s="322" t="s">
        <v>276</v>
      </c>
      <c r="D499" s="322" t="s">
        <v>125</v>
      </c>
      <c r="E499" s="322" t="s">
        <v>276</v>
      </c>
      <c r="F499" s="154" t="s">
        <v>238</v>
      </c>
      <c r="G499" s="149" t="s">
        <v>281</v>
      </c>
      <c r="H499" s="153" t="s">
        <v>282</v>
      </c>
      <c r="I499" s="149" t="s">
        <v>776</v>
      </c>
      <c r="J499" s="163">
        <v>37.405000000000001</v>
      </c>
      <c r="K499" s="163">
        <v>36.656999999999996</v>
      </c>
      <c r="L499" s="149" t="s">
        <v>216</v>
      </c>
      <c r="M499" s="150" t="s">
        <v>288</v>
      </c>
      <c r="N499" s="157">
        <v>43983.957453703704</v>
      </c>
      <c r="O499" s="157">
        <v>44022.39435185185</v>
      </c>
    </row>
    <row r="500" spans="2:15" x14ac:dyDescent="0.2">
      <c r="B500" s="322" t="s">
        <v>124</v>
      </c>
      <c r="C500" s="322" t="s">
        <v>276</v>
      </c>
      <c r="D500" s="322" t="s">
        <v>124</v>
      </c>
      <c r="E500" s="322" t="s">
        <v>276</v>
      </c>
      <c r="F500" s="154" t="s">
        <v>238</v>
      </c>
      <c r="G500" s="149" t="s">
        <v>281</v>
      </c>
      <c r="H500" s="153" t="s">
        <v>282</v>
      </c>
      <c r="I500" s="149" t="s">
        <v>777</v>
      </c>
      <c r="J500" s="163">
        <v>35.200000000000003</v>
      </c>
      <c r="K500" s="163">
        <v>34.496000000000002</v>
      </c>
      <c r="L500" s="149" t="s">
        <v>116</v>
      </c>
      <c r="M500" s="150" t="s">
        <v>405</v>
      </c>
      <c r="N500" s="157">
        <v>43984.425763888888</v>
      </c>
      <c r="O500" s="157">
        <v>44012.863402777781</v>
      </c>
    </row>
    <row r="501" spans="2:15" x14ac:dyDescent="0.2">
      <c r="B501" s="322" t="s">
        <v>124</v>
      </c>
      <c r="C501" s="322" t="s">
        <v>276</v>
      </c>
      <c r="D501" s="322" t="s">
        <v>125</v>
      </c>
      <c r="E501" s="322" t="s">
        <v>276</v>
      </c>
      <c r="F501" s="154" t="s">
        <v>114</v>
      </c>
      <c r="G501" s="149" t="s">
        <v>286</v>
      </c>
      <c r="H501" s="153" t="s">
        <v>115</v>
      </c>
      <c r="I501" s="149" t="s">
        <v>778</v>
      </c>
      <c r="J501" s="163">
        <v>81.262</v>
      </c>
      <c r="K501" s="163">
        <v>44.249000000000002</v>
      </c>
      <c r="L501" s="149" t="s">
        <v>214</v>
      </c>
      <c r="M501" s="150" t="s">
        <v>779</v>
      </c>
      <c r="N501" s="157">
        <v>43984.602430555555</v>
      </c>
      <c r="O501" s="157">
        <v>44013.593495370369</v>
      </c>
    </row>
    <row r="502" spans="2:15" x14ac:dyDescent="0.2">
      <c r="B502" s="322" t="s">
        <v>124</v>
      </c>
      <c r="C502" s="322" t="s">
        <v>276</v>
      </c>
      <c r="D502" s="322" t="s">
        <v>125</v>
      </c>
      <c r="E502" s="322" t="s">
        <v>276</v>
      </c>
      <c r="F502" s="154" t="s">
        <v>114</v>
      </c>
      <c r="G502" s="149" t="s">
        <v>286</v>
      </c>
      <c r="H502" s="153" t="s">
        <v>115</v>
      </c>
      <c r="I502" s="149" t="s">
        <v>780</v>
      </c>
      <c r="J502" s="163">
        <v>61.213999999999999</v>
      </c>
      <c r="K502" s="163">
        <v>59.738999999999997</v>
      </c>
      <c r="L502" s="149" t="s">
        <v>116</v>
      </c>
      <c r="M502" s="150" t="s">
        <v>352</v>
      </c>
      <c r="N502" s="157">
        <v>43985.592268518521</v>
      </c>
      <c r="O502" s="157">
        <v>44019.644074074073</v>
      </c>
    </row>
    <row r="503" spans="2:15" x14ac:dyDescent="0.2">
      <c r="B503" s="322" t="s">
        <v>124</v>
      </c>
      <c r="C503" s="322" t="s">
        <v>276</v>
      </c>
      <c r="D503" s="322" t="s">
        <v>125</v>
      </c>
      <c r="E503" s="322" t="s">
        <v>276</v>
      </c>
      <c r="F503" s="154" t="s">
        <v>239</v>
      </c>
      <c r="G503" s="149" t="s">
        <v>359</v>
      </c>
      <c r="H503" s="153" t="s">
        <v>278</v>
      </c>
      <c r="I503" s="149" t="s">
        <v>781</v>
      </c>
      <c r="J503" s="163">
        <v>39.959000000000003</v>
      </c>
      <c r="K503" s="163">
        <v>39.159999999999997</v>
      </c>
      <c r="L503" s="149" t="s">
        <v>116</v>
      </c>
      <c r="M503" s="150" t="s">
        <v>405</v>
      </c>
      <c r="N503" s="157">
        <v>43985.883449074077</v>
      </c>
      <c r="O503" s="157">
        <v>44016.047164351854</v>
      </c>
    </row>
    <row r="504" spans="2:15" x14ac:dyDescent="0.2">
      <c r="B504" s="322" t="s">
        <v>124</v>
      </c>
      <c r="C504" s="322" t="s">
        <v>276</v>
      </c>
      <c r="D504" s="322" t="s">
        <v>126</v>
      </c>
      <c r="E504" s="322" t="s">
        <v>276</v>
      </c>
      <c r="F504" s="154" t="s">
        <v>238</v>
      </c>
      <c r="G504" s="149" t="s">
        <v>281</v>
      </c>
      <c r="H504" s="153" t="s">
        <v>282</v>
      </c>
      <c r="I504" s="149" t="s">
        <v>782</v>
      </c>
      <c r="J504" s="163">
        <v>82.655000000000001</v>
      </c>
      <c r="K504" s="163">
        <v>35.052</v>
      </c>
      <c r="L504" s="149" t="s">
        <v>211</v>
      </c>
      <c r="M504" s="150" t="s">
        <v>390</v>
      </c>
      <c r="N504" s="157">
        <v>43986.499282407407</v>
      </c>
      <c r="O504" s="157">
        <v>44053.153564814813</v>
      </c>
    </row>
    <row r="505" spans="2:15" x14ac:dyDescent="0.2">
      <c r="B505" s="322" t="s">
        <v>124</v>
      </c>
      <c r="C505" s="322" t="s">
        <v>276</v>
      </c>
      <c r="D505" s="322" t="s">
        <v>126</v>
      </c>
      <c r="E505" s="322" t="s">
        <v>276</v>
      </c>
      <c r="F505" s="154" t="s">
        <v>238</v>
      </c>
      <c r="G505" s="149" t="s">
        <v>281</v>
      </c>
      <c r="H505" s="153" t="s">
        <v>282</v>
      </c>
      <c r="I505" s="149" t="s">
        <v>782</v>
      </c>
      <c r="J505" s="163">
        <v>82.655000000000001</v>
      </c>
      <c r="K505" s="163">
        <v>37.942</v>
      </c>
      <c r="L505" s="149" t="s">
        <v>211</v>
      </c>
      <c r="M505" s="150" t="s">
        <v>616</v>
      </c>
      <c r="N505" s="157">
        <v>43986.499282407407</v>
      </c>
      <c r="O505" s="157">
        <v>44063.565983796296</v>
      </c>
    </row>
    <row r="506" spans="2:15" x14ac:dyDescent="0.2">
      <c r="B506" s="322" t="s">
        <v>124</v>
      </c>
      <c r="C506" s="322" t="s">
        <v>276</v>
      </c>
      <c r="D506" s="322" t="s">
        <v>124</v>
      </c>
      <c r="E506" s="322" t="s">
        <v>276</v>
      </c>
      <c r="F506" s="154" t="s">
        <v>238</v>
      </c>
      <c r="G506" s="149" t="s">
        <v>281</v>
      </c>
      <c r="H506" s="153" t="s">
        <v>282</v>
      </c>
      <c r="I506" s="149" t="s">
        <v>783</v>
      </c>
      <c r="J506" s="163">
        <v>35.139000000000003</v>
      </c>
      <c r="K506" s="163">
        <v>34.436</v>
      </c>
      <c r="L506" s="149" t="s">
        <v>116</v>
      </c>
      <c r="M506" s="150" t="s">
        <v>292</v>
      </c>
      <c r="N506" s="157">
        <v>43986.759513888886</v>
      </c>
      <c r="O506" s="157">
        <v>44012.206122685187</v>
      </c>
    </row>
    <row r="507" spans="2:15" x14ac:dyDescent="0.2">
      <c r="B507" s="322" t="s">
        <v>124</v>
      </c>
      <c r="C507" s="322" t="s">
        <v>276</v>
      </c>
      <c r="D507" s="322" t="s">
        <v>124</v>
      </c>
      <c r="E507" s="322" t="s">
        <v>276</v>
      </c>
      <c r="F507" s="154" t="s">
        <v>114</v>
      </c>
      <c r="G507" s="149" t="s">
        <v>353</v>
      </c>
      <c r="H507" s="153" t="s">
        <v>354</v>
      </c>
      <c r="I507" s="149" t="s">
        <v>461</v>
      </c>
      <c r="J507" s="163">
        <v>38.215000000000003</v>
      </c>
      <c r="K507" s="163">
        <v>29.358000000000001</v>
      </c>
      <c r="L507" s="149" t="s">
        <v>518</v>
      </c>
      <c r="M507" s="150" t="s">
        <v>519</v>
      </c>
      <c r="N507" s="157">
        <v>43987.061238425929</v>
      </c>
      <c r="O507" s="157">
        <v>44007.205567129633</v>
      </c>
    </row>
    <row r="508" spans="2:15" x14ac:dyDescent="0.2">
      <c r="B508" s="322" t="s">
        <v>124</v>
      </c>
      <c r="C508" s="322" t="s">
        <v>276</v>
      </c>
      <c r="D508" s="322" t="s">
        <v>125</v>
      </c>
      <c r="E508" s="322" t="s">
        <v>276</v>
      </c>
      <c r="F508" s="154" t="s">
        <v>238</v>
      </c>
      <c r="G508" s="149" t="s">
        <v>281</v>
      </c>
      <c r="H508" s="153" t="s">
        <v>282</v>
      </c>
      <c r="I508" s="149" t="s">
        <v>784</v>
      </c>
      <c r="J508" s="163">
        <v>25.041</v>
      </c>
      <c r="K508" s="163">
        <v>17.032</v>
      </c>
      <c r="L508" s="149" t="s">
        <v>325</v>
      </c>
      <c r="M508" s="150" t="s">
        <v>326</v>
      </c>
      <c r="N508" s="157">
        <v>43987.749016203707</v>
      </c>
      <c r="O508" s="157">
        <v>44025.350578703707</v>
      </c>
    </row>
    <row r="509" spans="2:15" x14ac:dyDescent="0.2">
      <c r="B509" s="322" t="s">
        <v>124</v>
      </c>
      <c r="C509" s="322" t="s">
        <v>276</v>
      </c>
      <c r="D509" s="322" t="s">
        <v>125</v>
      </c>
      <c r="E509" s="322" t="s">
        <v>276</v>
      </c>
      <c r="F509" s="154" t="s">
        <v>114</v>
      </c>
      <c r="G509" s="149" t="s">
        <v>286</v>
      </c>
      <c r="H509" s="153" t="s">
        <v>115</v>
      </c>
      <c r="I509" s="149" t="s">
        <v>785</v>
      </c>
      <c r="J509" s="163">
        <v>81.628</v>
      </c>
      <c r="K509" s="163">
        <v>79.995000000000005</v>
      </c>
      <c r="L509" s="149" t="s">
        <v>209</v>
      </c>
      <c r="M509" s="150" t="s">
        <v>786</v>
      </c>
      <c r="N509" s="157">
        <v>43989.092037037037</v>
      </c>
      <c r="O509" s="157">
        <v>44031.180497685185</v>
      </c>
    </row>
    <row r="510" spans="2:15" x14ac:dyDescent="0.2">
      <c r="B510" s="322" t="s">
        <v>124</v>
      </c>
      <c r="C510" s="322" t="s">
        <v>276</v>
      </c>
      <c r="D510" s="322" t="s">
        <v>125</v>
      </c>
      <c r="E510" s="322" t="s">
        <v>276</v>
      </c>
      <c r="F510" s="154" t="s">
        <v>238</v>
      </c>
      <c r="G510" s="149" t="s">
        <v>281</v>
      </c>
      <c r="H510" s="153" t="s">
        <v>282</v>
      </c>
      <c r="I510" s="149" t="s">
        <v>787</v>
      </c>
      <c r="J510" s="163">
        <v>57.981999999999999</v>
      </c>
      <c r="K510" s="163">
        <v>19.068999999999999</v>
      </c>
      <c r="L510" s="149" t="s">
        <v>230</v>
      </c>
      <c r="M510" s="150" t="s">
        <v>514</v>
      </c>
      <c r="N510" s="157">
        <v>43989.832326388889</v>
      </c>
      <c r="O510" s="157">
        <v>44015.68</v>
      </c>
    </row>
    <row r="511" spans="2:15" x14ac:dyDescent="0.2">
      <c r="B511" s="322" t="s">
        <v>124</v>
      </c>
      <c r="C511" s="322" t="s">
        <v>276</v>
      </c>
      <c r="D511" s="322" t="s">
        <v>125</v>
      </c>
      <c r="E511" s="322" t="s">
        <v>276</v>
      </c>
      <c r="F511" s="154" t="s">
        <v>239</v>
      </c>
      <c r="G511" s="149" t="s">
        <v>277</v>
      </c>
      <c r="H511" s="153" t="s">
        <v>278</v>
      </c>
      <c r="I511" s="149" t="s">
        <v>788</v>
      </c>
      <c r="J511" s="163">
        <v>58.607999999999997</v>
      </c>
      <c r="K511" s="163">
        <v>24.681999999999999</v>
      </c>
      <c r="L511" s="149" t="s">
        <v>209</v>
      </c>
      <c r="M511" s="150" t="s">
        <v>619</v>
      </c>
      <c r="N511" s="157">
        <v>43990.342847222222</v>
      </c>
      <c r="O511" s="157">
        <v>44030.632928240739</v>
      </c>
    </row>
    <row r="512" spans="2:15" x14ac:dyDescent="0.2">
      <c r="B512" s="322" t="s">
        <v>124</v>
      </c>
      <c r="C512" s="322" t="s">
        <v>276</v>
      </c>
      <c r="D512" s="322" t="s">
        <v>125</v>
      </c>
      <c r="E512" s="322" t="s">
        <v>276</v>
      </c>
      <c r="F512" s="154" t="s">
        <v>239</v>
      </c>
      <c r="G512" s="149" t="s">
        <v>277</v>
      </c>
      <c r="H512" s="153" t="s">
        <v>278</v>
      </c>
      <c r="I512" s="149" t="s">
        <v>788</v>
      </c>
      <c r="J512" s="163">
        <v>58.607999999999997</v>
      </c>
      <c r="K512" s="163">
        <v>32.753999999999998</v>
      </c>
      <c r="L512" s="149" t="s">
        <v>209</v>
      </c>
      <c r="M512" s="150" t="s">
        <v>619</v>
      </c>
      <c r="N512" s="157">
        <v>43990.342847222222</v>
      </c>
      <c r="O512" s="157">
        <v>44032.420300925929</v>
      </c>
    </row>
    <row r="513" spans="2:15" x14ac:dyDescent="0.2">
      <c r="B513" s="322" t="s">
        <v>124</v>
      </c>
      <c r="C513" s="322" t="s">
        <v>276</v>
      </c>
      <c r="D513" s="322" t="s">
        <v>125</v>
      </c>
      <c r="E513" s="322" t="s">
        <v>276</v>
      </c>
      <c r="F513" s="154" t="s">
        <v>195</v>
      </c>
      <c r="G513" s="149" t="s">
        <v>277</v>
      </c>
      <c r="H513" s="153" t="s">
        <v>705</v>
      </c>
      <c r="I513" s="149" t="s">
        <v>789</v>
      </c>
      <c r="J513" s="163">
        <v>30.21</v>
      </c>
      <c r="K513" s="163">
        <v>25.251000000000001</v>
      </c>
      <c r="L513" s="149" t="s">
        <v>228</v>
      </c>
      <c r="M513" s="150" t="s">
        <v>434</v>
      </c>
      <c r="N513" s="157">
        <v>43990.373159722221</v>
      </c>
      <c r="O513" s="157">
        <v>44014.560763888891</v>
      </c>
    </row>
    <row r="514" spans="2:15" x14ac:dyDescent="0.2">
      <c r="B514" s="322" t="s">
        <v>124</v>
      </c>
      <c r="C514" s="322" t="s">
        <v>276</v>
      </c>
      <c r="D514" s="322" t="s">
        <v>125</v>
      </c>
      <c r="E514" s="322" t="s">
        <v>276</v>
      </c>
      <c r="F514" s="154" t="s">
        <v>238</v>
      </c>
      <c r="G514" s="149" t="s">
        <v>281</v>
      </c>
      <c r="H514" s="153" t="s">
        <v>282</v>
      </c>
      <c r="I514" s="149" t="s">
        <v>790</v>
      </c>
      <c r="J514" s="163">
        <v>30.806000000000001</v>
      </c>
      <c r="K514" s="163">
        <v>21.344999999999999</v>
      </c>
      <c r="L514" s="149" t="s">
        <v>230</v>
      </c>
      <c r="M514" s="150" t="s">
        <v>356</v>
      </c>
      <c r="N514" s="157">
        <v>43990.50922453704</v>
      </c>
      <c r="O514" s="157">
        <v>44018.602187500001</v>
      </c>
    </row>
    <row r="515" spans="2:15" x14ac:dyDescent="0.2">
      <c r="B515" s="322" t="s">
        <v>124</v>
      </c>
      <c r="C515" s="322" t="s">
        <v>276</v>
      </c>
      <c r="D515" s="322" t="s">
        <v>125</v>
      </c>
      <c r="E515" s="322" t="s">
        <v>276</v>
      </c>
      <c r="F515" s="154" t="s">
        <v>114</v>
      </c>
      <c r="G515" s="149" t="s">
        <v>286</v>
      </c>
      <c r="H515" s="153" t="s">
        <v>115</v>
      </c>
      <c r="I515" s="149" t="s">
        <v>778</v>
      </c>
      <c r="J515" s="163">
        <v>81.262</v>
      </c>
      <c r="K515" s="163">
        <v>29.878</v>
      </c>
      <c r="L515" s="149" t="s">
        <v>214</v>
      </c>
      <c r="M515" s="150" t="s">
        <v>779</v>
      </c>
      <c r="N515" s="157">
        <v>43990.560960648145</v>
      </c>
      <c r="O515" s="157">
        <v>44013.593495370369</v>
      </c>
    </row>
    <row r="516" spans="2:15" x14ac:dyDescent="0.2">
      <c r="B516" s="322" t="s">
        <v>124</v>
      </c>
      <c r="C516" s="322" t="s">
        <v>276</v>
      </c>
      <c r="D516" s="322" t="s">
        <v>125</v>
      </c>
      <c r="E516" s="322" t="s">
        <v>276</v>
      </c>
      <c r="F516" s="154" t="s">
        <v>329</v>
      </c>
      <c r="G516" s="149" t="s">
        <v>277</v>
      </c>
      <c r="H516" s="153" t="s">
        <v>330</v>
      </c>
      <c r="I516" s="149" t="s">
        <v>791</v>
      </c>
      <c r="J516" s="163">
        <v>58.743000000000002</v>
      </c>
      <c r="K516" s="163">
        <v>17.292000000000002</v>
      </c>
      <c r="L516" s="149" t="s">
        <v>116</v>
      </c>
      <c r="M516" s="150" t="s">
        <v>424</v>
      </c>
      <c r="N516" s="157">
        <v>43991.04078703704</v>
      </c>
      <c r="O516" s="157">
        <v>44028.103483796294</v>
      </c>
    </row>
    <row r="517" spans="2:15" x14ac:dyDescent="0.2">
      <c r="B517" s="322" t="s">
        <v>124</v>
      </c>
      <c r="C517" s="322" t="s">
        <v>276</v>
      </c>
      <c r="D517" s="322" t="s">
        <v>125</v>
      </c>
      <c r="E517" s="322" t="s">
        <v>276</v>
      </c>
      <c r="F517" s="154" t="s">
        <v>329</v>
      </c>
      <c r="G517" s="149" t="s">
        <v>277</v>
      </c>
      <c r="H517" s="153" t="s">
        <v>330</v>
      </c>
      <c r="I517" s="149" t="s">
        <v>791</v>
      </c>
      <c r="J517" s="163">
        <v>58.743000000000002</v>
      </c>
      <c r="K517" s="163">
        <v>33.317</v>
      </c>
      <c r="L517" s="149" t="s">
        <v>116</v>
      </c>
      <c r="M517" s="150" t="s">
        <v>405</v>
      </c>
      <c r="N517" s="157">
        <v>43991.04078703704</v>
      </c>
      <c r="O517" s="157">
        <v>44031.520173611112</v>
      </c>
    </row>
    <row r="518" spans="2:15" x14ac:dyDescent="0.2">
      <c r="B518" s="322" t="s">
        <v>124</v>
      </c>
      <c r="C518" s="322" t="s">
        <v>276</v>
      </c>
      <c r="D518" s="322" t="s">
        <v>126</v>
      </c>
      <c r="E518" s="322" t="s">
        <v>276</v>
      </c>
      <c r="F518" s="154" t="s">
        <v>238</v>
      </c>
      <c r="G518" s="149" t="s">
        <v>281</v>
      </c>
      <c r="H518" s="153" t="s">
        <v>282</v>
      </c>
      <c r="I518" s="149" t="s">
        <v>792</v>
      </c>
      <c r="J518" s="163">
        <v>52</v>
      </c>
      <c r="K518" s="163">
        <v>47.128999999999998</v>
      </c>
      <c r="L518" s="149" t="s">
        <v>376</v>
      </c>
      <c r="M518" s="150" t="s">
        <v>793</v>
      </c>
      <c r="N518" s="157">
        <v>43991.915902777779</v>
      </c>
      <c r="O518" s="157">
        <v>44048.279166666667</v>
      </c>
    </row>
    <row r="519" spans="2:15" x14ac:dyDescent="0.2">
      <c r="B519" s="322" t="s">
        <v>124</v>
      </c>
      <c r="C519" s="322" t="s">
        <v>276</v>
      </c>
      <c r="D519" s="322" t="s">
        <v>125</v>
      </c>
      <c r="E519" s="322" t="s">
        <v>276</v>
      </c>
      <c r="F519" s="154" t="s">
        <v>236</v>
      </c>
      <c r="G519" s="149" t="s">
        <v>310</v>
      </c>
      <c r="H519" s="153" t="s">
        <v>311</v>
      </c>
      <c r="I519" s="149" t="s">
        <v>794</v>
      </c>
      <c r="J519" s="163">
        <v>61.25</v>
      </c>
      <c r="K519" s="163">
        <v>18.972000000000001</v>
      </c>
      <c r="L519" s="149" t="s">
        <v>116</v>
      </c>
      <c r="M519" s="150" t="s">
        <v>117</v>
      </c>
      <c r="N519" s="157">
        <v>43992.841863425929</v>
      </c>
      <c r="O519" s="157">
        <v>44018.217233796298</v>
      </c>
    </row>
    <row r="520" spans="2:15" x14ac:dyDescent="0.2">
      <c r="B520" s="322" t="s">
        <v>124</v>
      </c>
      <c r="C520" s="322" t="s">
        <v>276</v>
      </c>
      <c r="D520" s="322" t="s">
        <v>125</v>
      </c>
      <c r="E520" s="322" t="s">
        <v>276</v>
      </c>
      <c r="F520" s="154" t="s">
        <v>236</v>
      </c>
      <c r="G520" s="149" t="s">
        <v>310</v>
      </c>
      <c r="H520" s="153" t="s">
        <v>311</v>
      </c>
      <c r="I520" s="149" t="s">
        <v>794</v>
      </c>
      <c r="J520" s="163">
        <v>61.25</v>
      </c>
      <c r="K520" s="163">
        <v>35.180999999999997</v>
      </c>
      <c r="L520" s="149" t="s">
        <v>116</v>
      </c>
      <c r="M520" s="150" t="s">
        <v>424</v>
      </c>
      <c r="N520" s="157">
        <v>43992.841863425929</v>
      </c>
      <c r="O520" s="157">
        <v>44023.955370370371</v>
      </c>
    </row>
    <row r="521" spans="2:15" x14ac:dyDescent="0.2">
      <c r="B521" s="322" t="s">
        <v>124</v>
      </c>
      <c r="C521" s="322" t="s">
        <v>276</v>
      </c>
      <c r="D521" s="322" t="s">
        <v>125</v>
      </c>
      <c r="E521" s="322" t="s">
        <v>276</v>
      </c>
      <c r="F521" s="154" t="s">
        <v>114</v>
      </c>
      <c r="G521" s="149" t="s">
        <v>286</v>
      </c>
      <c r="H521" s="153" t="s">
        <v>115</v>
      </c>
      <c r="I521" s="149" t="s">
        <v>795</v>
      </c>
      <c r="J521" s="163">
        <v>81.739000000000004</v>
      </c>
      <c r="K521" s="163">
        <v>14.701000000000001</v>
      </c>
      <c r="L521" s="149" t="s">
        <v>209</v>
      </c>
      <c r="M521" s="150" t="s">
        <v>439</v>
      </c>
      <c r="N521" s="157">
        <v>43992.936284722222</v>
      </c>
      <c r="O521" s="157">
        <v>44028.140798611108</v>
      </c>
    </row>
    <row r="522" spans="2:15" x14ac:dyDescent="0.2">
      <c r="B522" s="322" t="s">
        <v>124</v>
      </c>
      <c r="C522" s="322" t="s">
        <v>276</v>
      </c>
      <c r="D522" s="322" t="s">
        <v>125</v>
      </c>
      <c r="E522" s="322" t="s">
        <v>276</v>
      </c>
      <c r="F522" s="154" t="s">
        <v>114</v>
      </c>
      <c r="G522" s="149" t="s">
        <v>286</v>
      </c>
      <c r="H522" s="153" t="s">
        <v>115</v>
      </c>
      <c r="I522" s="149" t="s">
        <v>795</v>
      </c>
      <c r="J522" s="163">
        <v>81.739000000000004</v>
      </c>
      <c r="K522" s="163">
        <v>30.72</v>
      </c>
      <c r="L522" s="149" t="s">
        <v>209</v>
      </c>
      <c r="M522" s="150" t="s">
        <v>392</v>
      </c>
      <c r="N522" s="157">
        <v>43992.936284722222</v>
      </c>
      <c r="O522" s="157">
        <v>44043.440613425926</v>
      </c>
    </row>
    <row r="523" spans="2:15" x14ac:dyDescent="0.2">
      <c r="B523" s="322" t="s">
        <v>124</v>
      </c>
      <c r="C523" s="322" t="s">
        <v>276</v>
      </c>
      <c r="D523" s="322" t="s">
        <v>125</v>
      </c>
      <c r="E523" s="322" t="s">
        <v>276</v>
      </c>
      <c r="F523" s="154" t="s">
        <v>238</v>
      </c>
      <c r="G523" s="149" t="s">
        <v>281</v>
      </c>
      <c r="H523" s="153" t="s">
        <v>282</v>
      </c>
      <c r="I523" s="149" t="s">
        <v>796</v>
      </c>
      <c r="J523" s="163">
        <v>55.972999999999999</v>
      </c>
      <c r="K523" s="163">
        <v>39.524999999999999</v>
      </c>
      <c r="L523" s="149" t="s">
        <v>116</v>
      </c>
      <c r="M523" s="150" t="s">
        <v>117</v>
      </c>
      <c r="N523" s="157">
        <v>43993.175879629627</v>
      </c>
      <c r="O523" s="157">
        <v>44020.915729166663</v>
      </c>
    </row>
    <row r="524" spans="2:15" x14ac:dyDescent="0.2">
      <c r="B524" s="322" t="s">
        <v>124</v>
      </c>
      <c r="C524" s="322" t="s">
        <v>276</v>
      </c>
      <c r="D524" s="322" t="s">
        <v>125</v>
      </c>
      <c r="E524" s="322" t="s">
        <v>276</v>
      </c>
      <c r="F524" s="154" t="s">
        <v>329</v>
      </c>
      <c r="G524" s="149" t="s">
        <v>277</v>
      </c>
      <c r="H524" s="153" t="s">
        <v>330</v>
      </c>
      <c r="I524" s="149" t="s">
        <v>483</v>
      </c>
      <c r="J524" s="163">
        <v>28.193000000000001</v>
      </c>
      <c r="K524" s="163">
        <v>11.651999999999999</v>
      </c>
      <c r="L524" s="149" t="s">
        <v>212</v>
      </c>
      <c r="M524" s="150" t="s">
        <v>446</v>
      </c>
      <c r="N524" s="157">
        <v>43993.789837962962</v>
      </c>
      <c r="O524" s="157">
        <v>44013.920601851853</v>
      </c>
    </row>
    <row r="525" spans="2:15" x14ac:dyDescent="0.2">
      <c r="B525" s="322" t="s">
        <v>124</v>
      </c>
      <c r="C525" s="322" t="s">
        <v>276</v>
      </c>
      <c r="D525" s="322" t="s">
        <v>125</v>
      </c>
      <c r="E525" s="322" t="s">
        <v>276</v>
      </c>
      <c r="F525" s="154" t="s">
        <v>329</v>
      </c>
      <c r="G525" s="149" t="s">
        <v>277</v>
      </c>
      <c r="H525" s="153" t="s">
        <v>330</v>
      </c>
      <c r="I525" s="149" t="s">
        <v>483</v>
      </c>
      <c r="J525" s="163">
        <v>28.193000000000001</v>
      </c>
      <c r="K525" s="163">
        <v>13.968999999999999</v>
      </c>
      <c r="L525" s="149" t="s">
        <v>212</v>
      </c>
      <c r="M525" s="150" t="s">
        <v>797</v>
      </c>
      <c r="N525" s="157">
        <v>43993.789837962962</v>
      </c>
      <c r="O525" s="157">
        <v>44030.101122685184</v>
      </c>
    </row>
    <row r="526" spans="2:15" x14ac:dyDescent="0.2">
      <c r="B526" s="322" t="s">
        <v>124</v>
      </c>
      <c r="C526" s="322" t="s">
        <v>276</v>
      </c>
      <c r="D526" s="322" t="s">
        <v>125</v>
      </c>
      <c r="E526" s="322" t="s">
        <v>276</v>
      </c>
      <c r="F526" s="154" t="s">
        <v>239</v>
      </c>
      <c r="G526" s="149" t="s">
        <v>359</v>
      </c>
      <c r="H526" s="153" t="s">
        <v>278</v>
      </c>
      <c r="I526" s="149" t="s">
        <v>798</v>
      </c>
      <c r="J526" s="163">
        <v>56.823</v>
      </c>
      <c r="K526" s="163">
        <v>13.914</v>
      </c>
      <c r="L526" s="149" t="s">
        <v>116</v>
      </c>
      <c r="M526" s="150" t="s">
        <v>437</v>
      </c>
      <c r="N526" s="157">
        <v>43993.904629629629</v>
      </c>
      <c r="O526" s="157">
        <v>44027.29923611111</v>
      </c>
    </row>
    <row r="527" spans="2:15" x14ac:dyDescent="0.2">
      <c r="B527" s="322" t="s">
        <v>124</v>
      </c>
      <c r="C527" s="322" t="s">
        <v>276</v>
      </c>
      <c r="D527" s="322" t="s">
        <v>125</v>
      </c>
      <c r="E527" s="322" t="s">
        <v>276</v>
      </c>
      <c r="F527" s="154" t="s">
        <v>239</v>
      </c>
      <c r="G527" s="149" t="s">
        <v>359</v>
      </c>
      <c r="H527" s="153" t="s">
        <v>278</v>
      </c>
      <c r="I527" s="149" t="s">
        <v>798</v>
      </c>
      <c r="J527" s="163">
        <v>56.823</v>
      </c>
      <c r="K527" s="163">
        <v>37.607999999999997</v>
      </c>
      <c r="L527" s="149" t="s">
        <v>116</v>
      </c>
      <c r="M527" s="150" t="s">
        <v>457</v>
      </c>
      <c r="N527" s="157">
        <v>43993.904629629629</v>
      </c>
      <c r="O527" s="157">
        <v>44033.947280092594</v>
      </c>
    </row>
    <row r="528" spans="2:15" x14ac:dyDescent="0.2">
      <c r="B528" s="322" t="s">
        <v>124</v>
      </c>
      <c r="C528" s="322" t="s">
        <v>276</v>
      </c>
      <c r="D528" s="322" t="s">
        <v>125</v>
      </c>
      <c r="E528" s="322" t="s">
        <v>276</v>
      </c>
      <c r="F528" s="154" t="s">
        <v>335</v>
      </c>
      <c r="G528" s="149" t="s">
        <v>799</v>
      </c>
      <c r="H528" s="153" t="s">
        <v>337</v>
      </c>
      <c r="I528" s="149" t="s">
        <v>800</v>
      </c>
      <c r="J528" s="163">
        <v>63.308</v>
      </c>
      <c r="K528" s="163">
        <v>19.658000000000001</v>
      </c>
      <c r="L528" s="149" t="s">
        <v>116</v>
      </c>
      <c r="M528" s="150" t="s">
        <v>651</v>
      </c>
      <c r="N528" s="157">
        <v>43994.22797453704</v>
      </c>
      <c r="O528" s="157">
        <v>44021.946516203701</v>
      </c>
    </row>
    <row r="529" spans="2:15" x14ac:dyDescent="0.2">
      <c r="B529" s="322" t="s">
        <v>124</v>
      </c>
      <c r="C529" s="322" t="s">
        <v>276</v>
      </c>
      <c r="D529" s="322" t="s">
        <v>125</v>
      </c>
      <c r="E529" s="322" t="s">
        <v>276</v>
      </c>
      <c r="F529" s="154" t="s">
        <v>335</v>
      </c>
      <c r="G529" s="149" t="s">
        <v>277</v>
      </c>
      <c r="H529" s="153" t="s">
        <v>337</v>
      </c>
      <c r="I529" s="149" t="s">
        <v>800</v>
      </c>
      <c r="J529" s="163">
        <v>63.308</v>
      </c>
      <c r="K529" s="163">
        <v>25.048999999999999</v>
      </c>
      <c r="L529" s="149" t="s">
        <v>116</v>
      </c>
      <c r="M529" s="150" t="s">
        <v>457</v>
      </c>
      <c r="N529" s="157">
        <v>43994.22797453704</v>
      </c>
      <c r="O529" s="157">
        <v>44038.832465277781</v>
      </c>
    </row>
    <row r="530" spans="2:15" x14ac:dyDescent="0.2">
      <c r="B530" s="322" t="s">
        <v>124</v>
      </c>
      <c r="C530" s="322" t="s">
        <v>276</v>
      </c>
      <c r="D530" s="322" t="s">
        <v>125</v>
      </c>
      <c r="E530" s="322" t="s">
        <v>276</v>
      </c>
      <c r="F530" s="154" t="s">
        <v>114</v>
      </c>
      <c r="G530" s="149" t="s">
        <v>310</v>
      </c>
      <c r="H530" s="153" t="s">
        <v>115</v>
      </c>
      <c r="I530" s="149" t="s">
        <v>801</v>
      </c>
      <c r="J530" s="163">
        <v>63.343000000000004</v>
      </c>
      <c r="K530" s="163">
        <v>11.978</v>
      </c>
      <c r="L530" s="149" t="s">
        <v>116</v>
      </c>
      <c r="M530" s="150" t="s">
        <v>651</v>
      </c>
      <c r="N530" s="157">
        <v>43994.248506944445</v>
      </c>
      <c r="O530" s="157">
        <v>44039.862326388888</v>
      </c>
    </row>
    <row r="531" spans="2:15" x14ac:dyDescent="0.2">
      <c r="B531" s="322" t="s">
        <v>124</v>
      </c>
      <c r="C531" s="322" t="s">
        <v>276</v>
      </c>
      <c r="D531" s="322" t="s">
        <v>126</v>
      </c>
      <c r="E531" s="322" t="s">
        <v>276</v>
      </c>
      <c r="F531" s="154" t="s">
        <v>114</v>
      </c>
      <c r="G531" s="149" t="s">
        <v>310</v>
      </c>
      <c r="H531" s="153" t="s">
        <v>115</v>
      </c>
      <c r="I531" s="149" t="s">
        <v>801</v>
      </c>
      <c r="J531" s="163">
        <v>63.343000000000004</v>
      </c>
      <c r="K531" s="163">
        <v>18.573</v>
      </c>
      <c r="L531" s="149" t="s">
        <v>116</v>
      </c>
      <c r="M531" s="150" t="s">
        <v>117</v>
      </c>
      <c r="N531" s="157">
        <v>43994.248506944445</v>
      </c>
      <c r="O531" s="157">
        <v>44046.797314814816</v>
      </c>
    </row>
    <row r="532" spans="2:15" x14ac:dyDescent="0.2">
      <c r="B532" s="322" t="s">
        <v>124</v>
      </c>
      <c r="C532" s="322" t="s">
        <v>276</v>
      </c>
      <c r="D532" s="322" t="s">
        <v>126</v>
      </c>
      <c r="E532" s="322" t="s">
        <v>276</v>
      </c>
      <c r="F532" s="154" t="s">
        <v>114</v>
      </c>
      <c r="G532" s="149" t="s">
        <v>310</v>
      </c>
      <c r="H532" s="153" t="s">
        <v>115</v>
      </c>
      <c r="I532" s="149" t="s">
        <v>801</v>
      </c>
      <c r="J532" s="163">
        <v>63.343000000000004</v>
      </c>
      <c r="K532" s="163">
        <v>18.573</v>
      </c>
      <c r="L532" s="149" t="s">
        <v>116</v>
      </c>
      <c r="M532" s="150" t="s">
        <v>117</v>
      </c>
      <c r="N532" s="157">
        <v>43994.248506944445</v>
      </c>
      <c r="O532" s="157">
        <v>44046.797453703701</v>
      </c>
    </row>
    <row r="533" spans="2:15" x14ac:dyDescent="0.2">
      <c r="B533" s="322" t="s">
        <v>124</v>
      </c>
      <c r="C533" s="322" t="s">
        <v>276</v>
      </c>
      <c r="D533" s="322" t="s">
        <v>125</v>
      </c>
      <c r="E533" s="322" t="s">
        <v>276</v>
      </c>
      <c r="F533" s="154" t="s">
        <v>238</v>
      </c>
      <c r="G533" s="149" t="s">
        <v>281</v>
      </c>
      <c r="H533" s="153" t="s">
        <v>282</v>
      </c>
      <c r="I533" s="149" t="s">
        <v>802</v>
      </c>
      <c r="J533" s="163">
        <v>28.657</v>
      </c>
      <c r="K533" s="163">
        <v>28.084</v>
      </c>
      <c r="L533" s="149" t="s">
        <v>209</v>
      </c>
      <c r="M533" s="150" t="s">
        <v>280</v>
      </c>
      <c r="N533" s="157">
        <v>43994.634270833332</v>
      </c>
      <c r="O533" s="157">
        <v>44027.133530092593</v>
      </c>
    </row>
    <row r="534" spans="2:15" x14ac:dyDescent="0.2">
      <c r="B534" s="322" t="s">
        <v>124</v>
      </c>
      <c r="C534" s="322" t="s">
        <v>276</v>
      </c>
      <c r="D534" s="322" t="s">
        <v>125</v>
      </c>
      <c r="E534" s="322" t="s">
        <v>276</v>
      </c>
      <c r="F534" s="154" t="s">
        <v>114</v>
      </c>
      <c r="G534" s="149" t="s">
        <v>286</v>
      </c>
      <c r="H534" s="153" t="s">
        <v>115</v>
      </c>
      <c r="I534" s="149" t="s">
        <v>803</v>
      </c>
      <c r="J534" s="163">
        <v>60.948</v>
      </c>
      <c r="K534" s="163">
        <v>59.728999999999999</v>
      </c>
      <c r="L534" s="149" t="s">
        <v>219</v>
      </c>
      <c r="M534" s="150" t="s">
        <v>429</v>
      </c>
      <c r="N534" s="157">
        <v>43995.103194444448</v>
      </c>
      <c r="O534" s="157">
        <v>44021.009131944447</v>
      </c>
    </row>
    <row r="535" spans="2:15" x14ac:dyDescent="0.2">
      <c r="B535" s="322" t="s">
        <v>124</v>
      </c>
      <c r="C535" s="322" t="s">
        <v>276</v>
      </c>
      <c r="D535" s="322" t="s">
        <v>125</v>
      </c>
      <c r="E535" s="322" t="s">
        <v>276</v>
      </c>
      <c r="F535" s="154" t="s">
        <v>239</v>
      </c>
      <c r="G535" s="149" t="s">
        <v>359</v>
      </c>
      <c r="H535" s="153" t="s">
        <v>278</v>
      </c>
      <c r="I535" s="149" t="s">
        <v>804</v>
      </c>
      <c r="J535" s="163">
        <v>30.481000000000002</v>
      </c>
      <c r="K535" s="163">
        <v>25.076000000000001</v>
      </c>
      <c r="L535" s="149" t="s">
        <v>805</v>
      </c>
      <c r="M535" s="150" t="s">
        <v>806</v>
      </c>
      <c r="N535" s="157">
        <v>43995.717685185184</v>
      </c>
      <c r="O535" s="157">
        <v>44018.778368055559</v>
      </c>
    </row>
    <row r="536" spans="2:15" x14ac:dyDescent="0.2">
      <c r="B536" s="322" t="s">
        <v>124</v>
      </c>
      <c r="C536" s="322" t="s">
        <v>276</v>
      </c>
      <c r="D536" s="322" t="s">
        <v>125</v>
      </c>
      <c r="E536" s="322" t="s">
        <v>276</v>
      </c>
      <c r="F536" s="154" t="s">
        <v>114</v>
      </c>
      <c r="G536" s="149" t="s">
        <v>286</v>
      </c>
      <c r="H536" s="153" t="s">
        <v>115</v>
      </c>
      <c r="I536" s="149" t="s">
        <v>807</v>
      </c>
      <c r="J536" s="163">
        <v>76.573999999999998</v>
      </c>
      <c r="K536" s="163">
        <v>22.181000000000001</v>
      </c>
      <c r="L536" s="149" t="s">
        <v>211</v>
      </c>
      <c r="M536" s="150" t="s">
        <v>303</v>
      </c>
      <c r="N536" s="157">
        <v>43995.738136574073</v>
      </c>
      <c r="O536" s="157">
        <v>44018.988043981481</v>
      </c>
    </row>
    <row r="537" spans="2:15" x14ac:dyDescent="0.2">
      <c r="B537" s="322" t="s">
        <v>124</v>
      </c>
      <c r="C537" s="322" t="s">
        <v>276</v>
      </c>
      <c r="D537" s="322" t="s">
        <v>125</v>
      </c>
      <c r="E537" s="322" t="s">
        <v>276</v>
      </c>
      <c r="F537" s="154" t="s">
        <v>114</v>
      </c>
      <c r="G537" s="149" t="s">
        <v>286</v>
      </c>
      <c r="H537" s="153" t="s">
        <v>115</v>
      </c>
      <c r="I537" s="149" t="s">
        <v>807</v>
      </c>
      <c r="J537" s="163">
        <v>76.573999999999998</v>
      </c>
      <c r="K537" s="163">
        <v>32.456000000000003</v>
      </c>
      <c r="L537" s="149" t="s">
        <v>211</v>
      </c>
      <c r="M537" s="150" t="s">
        <v>658</v>
      </c>
      <c r="N537" s="157">
        <v>43995.738136574073</v>
      </c>
      <c r="O537" s="157">
        <v>44037.076006944444</v>
      </c>
    </row>
    <row r="538" spans="2:15" x14ac:dyDescent="0.2">
      <c r="B538" s="322" t="s">
        <v>124</v>
      </c>
      <c r="C538" s="322" t="s">
        <v>276</v>
      </c>
      <c r="D538" s="322" t="s">
        <v>125</v>
      </c>
      <c r="E538" s="322" t="s">
        <v>276</v>
      </c>
      <c r="F538" s="154" t="s">
        <v>238</v>
      </c>
      <c r="G538" s="149" t="s">
        <v>281</v>
      </c>
      <c r="H538" s="153" t="s">
        <v>282</v>
      </c>
      <c r="I538" s="149" t="s">
        <v>808</v>
      </c>
      <c r="J538" s="163">
        <v>75.7</v>
      </c>
      <c r="K538" s="163">
        <v>26.523</v>
      </c>
      <c r="L538" s="149" t="s">
        <v>211</v>
      </c>
      <c r="M538" s="150" t="s">
        <v>388</v>
      </c>
      <c r="N538" s="157">
        <v>43996.134606481479</v>
      </c>
      <c r="O538" s="157">
        <v>44039.477361111109</v>
      </c>
    </row>
    <row r="539" spans="2:15" x14ac:dyDescent="0.2">
      <c r="B539" s="322" t="s">
        <v>124</v>
      </c>
      <c r="C539" s="322" t="s">
        <v>276</v>
      </c>
      <c r="D539" s="322" t="s">
        <v>126</v>
      </c>
      <c r="E539" s="322" t="s">
        <v>276</v>
      </c>
      <c r="F539" s="154" t="s">
        <v>238</v>
      </c>
      <c r="G539" s="149" t="s">
        <v>281</v>
      </c>
      <c r="H539" s="153" t="s">
        <v>282</v>
      </c>
      <c r="I539" s="149" t="s">
        <v>808</v>
      </c>
      <c r="J539" s="163">
        <v>75.7</v>
      </c>
      <c r="K539" s="163">
        <v>34.628999999999998</v>
      </c>
      <c r="L539" s="149" t="s">
        <v>211</v>
      </c>
      <c r="M539" s="150" t="s">
        <v>314</v>
      </c>
      <c r="N539" s="157">
        <v>43996.134606481479</v>
      </c>
      <c r="O539" s="157">
        <v>44056.186736111114</v>
      </c>
    </row>
    <row r="540" spans="2:15" x14ac:dyDescent="0.2">
      <c r="B540" s="322" t="s">
        <v>124</v>
      </c>
      <c r="C540" s="322" t="s">
        <v>276</v>
      </c>
      <c r="D540" s="322" t="s">
        <v>124</v>
      </c>
      <c r="E540" s="322" t="s">
        <v>276</v>
      </c>
      <c r="F540" s="154" t="s">
        <v>238</v>
      </c>
      <c r="G540" s="149" t="s">
        <v>281</v>
      </c>
      <c r="H540" s="153" t="s">
        <v>282</v>
      </c>
      <c r="I540" s="149" t="s">
        <v>809</v>
      </c>
      <c r="J540" s="163">
        <v>39.779000000000003</v>
      </c>
      <c r="K540" s="163">
        <v>38.668999999999997</v>
      </c>
      <c r="L540" s="149" t="s">
        <v>203</v>
      </c>
      <c r="M540" s="150" t="s">
        <v>380</v>
      </c>
      <c r="N540" s="157">
        <v>43996.498981481483</v>
      </c>
      <c r="O540" s="157">
        <v>44005.388796296298</v>
      </c>
    </row>
    <row r="541" spans="2:15" x14ac:dyDescent="0.2">
      <c r="B541" s="322" t="s">
        <v>124</v>
      </c>
      <c r="C541" s="322" t="s">
        <v>276</v>
      </c>
      <c r="D541" s="322" t="s">
        <v>126</v>
      </c>
      <c r="E541" s="322" t="s">
        <v>276</v>
      </c>
      <c r="F541" s="154" t="s">
        <v>114</v>
      </c>
      <c r="G541" s="149" t="s">
        <v>286</v>
      </c>
      <c r="H541" s="153" t="s">
        <v>115</v>
      </c>
      <c r="I541" s="149" t="s">
        <v>810</v>
      </c>
      <c r="J541" s="163">
        <v>61.36</v>
      </c>
      <c r="K541" s="163">
        <v>22.32</v>
      </c>
      <c r="L541" s="149" t="s">
        <v>116</v>
      </c>
      <c r="M541" s="150" t="s">
        <v>811</v>
      </c>
      <c r="N541" s="157">
        <v>43996.519386574073</v>
      </c>
      <c r="O541" s="157">
        <v>44048.779942129629</v>
      </c>
    </row>
    <row r="542" spans="2:15" x14ac:dyDescent="0.2">
      <c r="B542" s="322" t="s">
        <v>124</v>
      </c>
      <c r="C542" s="322" t="s">
        <v>276</v>
      </c>
      <c r="D542" s="322" t="s">
        <v>126</v>
      </c>
      <c r="E542" s="322" t="s">
        <v>276</v>
      </c>
      <c r="F542" s="154" t="s">
        <v>114</v>
      </c>
      <c r="G542" s="149" t="s">
        <v>286</v>
      </c>
      <c r="H542" s="153" t="s">
        <v>115</v>
      </c>
      <c r="I542" s="149" t="s">
        <v>810</v>
      </c>
      <c r="J542" s="163">
        <v>61.36</v>
      </c>
      <c r="K542" s="163">
        <v>22.32</v>
      </c>
      <c r="L542" s="149" t="s">
        <v>116</v>
      </c>
      <c r="M542" s="150" t="s">
        <v>811</v>
      </c>
      <c r="N542" s="157">
        <v>43996.519386574073</v>
      </c>
      <c r="O542" s="157">
        <v>44048.780081018522</v>
      </c>
    </row>
    <row r="543" spans="2:15" x14ac:dyDescent="0.2">
      <c r="B543" s="322" t="s">
        <v>124</v>
      </c>
      <c r="C543" s="322" t="s">
        <v>276</v>
      </c>
      <c r="D543" s="322" t="s">
        <v>125</v>
      </c>
      <c r="E543" s="322" t="s">
        <v>276</v>
      </c>
      <c r="F543" s="154" t="s">
        <v>591</v>
      </c>
      <c r="G543" s="149" t="s">
        <v>799</v>
      </c>
      <c r="H543" s="153" t="s">
        <v>282</v>
      </c>
      <c r="I543" s="149" t="s">
        <v>800</v>
      </c>
      <c r="J543" s="163">
        <v>63.308</v>
      </c>
      <c r="K543" s="163">
        <v>3.7549999999999999</v>
      </c>
      <c r="L543" s="149" t="s">
        <v>116</v>
      </c>
      <c r="M543" s="150" t="s">
        <v>651</v>
      </c>
      <c r="N543" s="157">
        <v>43996.655543981484</v>
      </c>
      <c r="O543" s="157">
        <v>44021.946516203701</v>
      </c>
    </row>
    <row r="544" spans="2:15" x14ac:dyDescent="0.2">
      <c r="B544" s="322" t="s">
        <v>124</v>
      </c>
      <c r="C544" s="322" t="s">
        <v>276</v>
      </c>
      <c r="D544" s="322" t="s">
        <v>125</v>
      </c>
      <c r="E544" s="322" t="s">
        <v>276</v>
      </c>
      <c r="F544" s="154" t="s">
        <v>591</v>
      </c>
      <c r="G544" s="149" t="s">
        <v>277</v>
      </c>
      <c r="H544" s="153" t="s">
        <v>282</v>
      </c>
      <c r="I544" s="149" t="s">
        <v>800</v>
      </c>
      <c r="J544" s="163">
        <v>63.308</v>
      </c>
      <c r="K544" s="163">
        <v>4.7850000000000001</v>
      </c>
      <c r="L544" s="149" t="s">
        <v>116</v>
      </c>
      <c r="M544" s="150" t="s">
        <v>457</v>
      </c>
      <c r="N544" s="157">
        <v>43996.655543981484</v>
      </c>
      <c r="O544" s="157">
        <v>44038.832465277781</v>
      </c>
    </row>
    <row r="545" spans="2:15" x14ac:dyDescent="0.2">
      <c r="B545" s="322" t="s">
        <v>124</v>
      </c>
      <c r="C545" s="322" t="s">
        <v>276</v>
      </c>
      <c r="D545" s="322" t="s">
        <v>125</v>
      </c>
      <c r="E545" s="322" t="s">
        <v>276</v>
      </c>
      <c r="F545" s="154" t="s">
        <v>335</v>
      </c>
      <c r="G545" s="149" t="s">
        <v>289</v>
      </c>
      <c r="H545" s="153" t="s">
        <v>337</v>
      </c>
      <c r="I545" s="149" t="s">
        <v>438</v>
      </c>
      <c r="J545" s="163">
        <v>81.757999999999996</v>
      </c>
      <c r="K545" s="163">
        <v>14.458</v>
      </c>
      <c r="L545" s="149" t="s">
        <v>116</v>
      </c>
      <c r="M545" s="150" t="s">
        <v>117</v>
      </c>
      <c r="N545" s="157">
        <v>43998.321412037039</v>
      </c>
      <c r="O545" s="157">
        <v>44029.165879629632</v>
      </c>
    </row>
    <row r="546" spans="2:15" x14ac:dyDescent="0.2">
      <c r="B546" s="322" t="s">
        <v>124</v>
      </c>
      <c r="C546" s="322" t="s">
        <v>276</v>
      </c>
      <c r="D546" s="322" t="s">
        <v>125</v>
      </c>
      <c r="E546" s="322" t="s">
        <v>276</v>
      </c>
      <c r="F546" s="154" t="s">
        <v>335</v>
      </c>
      <c r="G546" s="149" t="s">
        <v>812</v>
      </c>
      <c r="H546" s="153" t="s">
        <v>337</v>
      </c>
      <c r="I546" s="149" t="s">
        <v>438</v>
      </c>
      <c r="J546" s="163">
        <v>81.757999999999996</v>
      </c>
      <c r="K546" s="163">
        <v>14.458</v>
      </c>
      <c r="L546" s="149" t="s">
        <v>116</v>
      </c>
      <c r="M546" s="150" t="s">
        <v>117</v>
      </c>
      <c r="N546" s="157">
        <v>43998.321412037039</v>
      </c>
      <c r="O546" s="157">
        <v>44029.165902777779</v>
      </c>
    </row>
    <row r="547" spans="2:15" x14ac:dyDescent="0.2">
      <c r="B547" s="322" t="s">
        <v>124</v>
      </c>
      <c r="C547" s="322" t="s">
        <v>276</v>
      </c>
      <c r="D547" s="322" t="s">
        <v>125</v>
      </c>
      <c r="E547" s="322" t="s">
        <v>276</v>
      </c>
      <c r="F547" s="154" t="s">
        <v>329</v>
      </c>
      <c r="G547" s="149" t="s">
        <v>277</v>
      </c>
      <c r="H547" s="153" t="s">
        <v>330</v>
      </c>
      <c r="I547" s="149" t="s">
        <v>813</v>
      </c>
      <c r="J547" s="163">
        <v>63.515999999999998</v>
      </c>
      <c r="K547" s="163">
        <v>24.946999999999999</v>
      </c>
      <c r="L547" s="149" t="s">
        <v>333</v>
      </c>
      <c r="M547" s="150" t="s">
        <v>334</v>
      </c>
      <c r="N547" s="157">
        <v>43998.33152777778</v>
      </c>
      <c r="O547" s="157">
        <v>44015.150590277779</v>
      </c>
    </row>
    <row r="548" spans="2:15" x14ac:dyDescent="0.2">
      <c r="B548" s="322" t="s">
        <v>124</v>
      </c>
      <c r="C548" s="322" t="s">
        <v>276</v>
      </c>
      <c r="D548" s="322" t="s">
        <v>125</v>
      </c>
      <c r="E548" s="322" t="s">
        <v>276</v>
      </c>
      <c r="F548" s="154" t="s">
        <v>329</v>
      </c>
      <c r="G548" s="149" t="s">
        <v>277</v>
      </c>
      <c r="H548" s="153" t="s">
        <v>330</v>
      </c>
      <c r="I548" s="149" t="s">
        <v>813</v>
      </c>
      <c r="J548" s="163">
        <v>63.515999999999998</v>
      </c>
      <c r="K548" s="163">
        <v>33.579000000000001</v>
      </c>
      <c r="L548" s="149" t="s">
        <v>211</v>
      </c>
      <c r="M548" s="150" t="s">
        <v>303</v>
      </c>
      <c r="N548" s="157">
        <v>43998.33152777778</v>
      </c>
      <c r="O548" s="157">
        <v>44028.279976851853</v>
      </c>
    </row>
    <row r="549" spans="2:15" x14ac:dyDescent="0.2">
      <c r="B549" s="322" t="s">
        <v>124</v>
      </c>
      <c r="C549" s="322" t="s">
        <v>276</v>
      </c>
      <c r="D549" s="322" t="s">
        <v>125</v>
      </c>
      <c r="E549" s="322" t="s">
        <v>276</v>
      </c>
      <c r="F549" s="154" t="s">
        <v>591</v>
      </c>
      <c r="G549" s="149" t="s">
        <v>277</v>
      </c>
      <c r="H549" s="153" t="s">
        <v>282</v>
      </c>
      <c r="I549" s="149" t="s">
        <v>808</v>
      </c>
      <c r="J549" s="163">
        <v>75.7</v>
      </c>
      <c r="K549" s="163">
        <v>5.6529999999999996</v>
      </c>
      <c r="L549" s="149" t="s">
        <v>211</v>
      </c>
      <c r="M549" s="150" t="s">
        <v>388</v>
      </c>
      <c r="N549" s="157">
        <v>43998.393807870372</v>
      </c>
      <c r="O549" s="157">
        <v>44039.477361111109</v>
      </c>
    </row>
    <row r="550" spans="2:15" x14ac:dyDescent="0.2">
      <c r="B550" s="322" t="s">
        <v>124</v>
      </c>
      <c r="C550" s="322" t="s">
        <v>276</v>
      </c>
      <c r="D550" s="322" t="s">
        <v>126</v>
      </c>
      <c r="E550" s="322" t="s">
        <v>276</v>
      </c>
      <c r="F550" s="154" t="s">
        <v>591</v>
      </c>
      <c r="G550" s="149" t="s">
        <v>277</v>
      </c>
      <c r="H550" s="153" t="s">
        <v>282</v>
      </c>
      <c r="I550" s="149" t="s">
        <v>808</v>
      </c>
      <c r="J550" s="163">
        <v>75.7</v>
      </c>
      <c r="K550" s="163">
        <v>7.38</v>
      </c>
      <c r="L550" s="149" t="s">
        <v>211</v>
      </c>
      <c r="M550" s="150" t="s">
        <v>314</v>
      </c>
      <c r="N550" s="157">
        <v>43998.393807870372</v>
      </c>
      <c r="O550" s="157">
        <v>44056.186736111114</v>
      </c>
    </row>
    <row r="551" spans="2:15" x14ac:dyDescent="0.2">
      <c r="B551" s="322" t="s">
        <v>124</v>
      </c>
      <c r="C551" s="322" t="s">
        <v>276</v>
      </c>
      <c r="D551" s="322" t="s">
        <v>126</v>
      </c>
      <c r="E551" s="322" t="s">
        <v>276</v>
      </c>
      <c r="F551" s="154" t="s">
        <v>238</v>
      </c>
      <c r="G551" s="149" t="s">
        <v>281</v>
      </c>
      <c r="H551" s="153" t="s">
        <v>282</v>
      </c>
      <c r="I551" s="149" t="s">
        <v>814</v>
      </c>
      <c r="J551" s="163">
        <v>23.003</v>
      </c>
      <c r="K551" s="163">
        <v>18.798999999999999</v>
      </c>
      <c r="L551" s="149" t="s">
        <v>223</v>
      </c>
      <c r="M551" s="150" t="s">
        <v>758</v>
      </c>
      <c r="N551" s="157">
        <v>43998.47761574074</v>
      </c>
      <c r="O551" s="157">
        <v>44071.47797453704</v>
      </c>
    </row>
    <row r="552" spans="2:15" x14ac:dyDescent="0.2">
      <c r="B552" s="322" t="s">
        <v>124</v>
      </c>
      <c r="C552" s="322" t="s">
        <v>276</v>
      </c>
      <c r="D552" s="322" t="s">
        <v>125</v>
      </c>
      <c r="E552" s="322" t="s">
        <v>276</v>
      </c>
      <c r="F552" s="154" t="s">
        <v>114</v>
      </c>
      <c r="G552" s="149" t="s">
        <v>286</v>
      </c>
      <c r="H552" s="153" t="s">
        <v>115</v>
      </c>
      <c r="I552" s="149" t="s">
        <v>795</v>
      </c>
      <c r="J552" s="163">
        <v>81.739000000000004</v>
      </c>
      <c r="K552" s="163">
        <v>11.226000000000001</v>
      </c>
      <c r="L552" s="149" t="s">
        <v>209</v>
      </c>
      <c r="M552" s="150" t="s">
        <v>439</v>
      </c>
      <c r="N552" s="157">
        <v>43998.613576388889</v>
      </c>
      <c r="O552" s="157">
        <v>44028.140798611108</v>
      </c>
    </row>
    <row r="553" spans="2:15" x14ac:dyDescent="0.2">
      <c r="B553" s="322" t="s">
        <v>124</v>
      </c>
      <c r="C553" s="322" t="s">
        <v>276</v>
      </c>
      <c r="D553" s="322" t="s">
        <v>125</v>
      </c>
      <c r="E553" s="322" t="s">
        <v>276</v>
      </c>
      <c r="F553" s="154" t="s">
        <v>114</v>
      </c>
      <c r="G553" s="149" t="s">
        <v>286</v>
      </c>
      <c r="H553" s="153" t="s">
        <v>115</v>
      </c>
      <c r="I553" s="149" t="s">
        <v>795</v>
      </c>
      <c r="J553" s="163">
        <v>81.739000000000004</v>
      </c>
      <c r="K553" s="163">
        <v>23.457000000000001</v>
      </c>
      <c r="L553" s="149" t="s">
        <v>209</v>
      </c>
      <c r="M553" s="150" t="s">
        <v>392</v>
      </c>
      <c r="N553" s="157">
        <v>43998.613576388889</v>
      </c>
      <c r="O553" s="157">
        <v>44043.440613425926</v>
      </c>
    </row>
    <row r="554" spans="2:15" x14ac:dyDescent="0.2">
      <c r="B554" s="322" t="s">
        <v>124</v>
      </c>
      <c r="C554" s="322" t="s">
        <v>276</v>
      </c>
      <c r="D554" s="322" t="s">
        <v>125</v>
      </c>
      <c r="E554" s="322" t="s">
        <v>276</v>
      </c>
      <c r="F554" s="154" t="s">
        <v>238</v>
      </c>
      <c r="G554" s="149" t="s">
        <v>281</v>
      </c>
      <c r="H554" s="153" t="s">
        <v>282</v>
      </c>
      <c r="I554" s="149" t="s">
        <v>815</v>
      </c>
      <c r="J554" s="163">
        <v>58.665999999999997</v>
      </c>
      <c r="K554" s="163">
        <v>56.936</v>
      </c>
      <c r="L554" s="149" t="s">
        <v>209</v>
      </c>
      <c r="M554" s="150" t="s">
        <v>392</v>
      </c>
      <c r="N554" s="157">
        <v>43998.623888888891</v>
      </c>
      <c r="O554" s="157">
        <v>44030.872476851851</v>
      </c>
    </row>
    <row r="555" spans="2:15" x14ac:dyDescent="0.2">
      <c r="B555" s="322" t="s">
        <v>124</v>
      </c>
      <c r="C555" s="322" t="s">
        <v>276</v>
      </c>
      <c r="D555" s="322" t="s">
        <v>125</v>
      </c>
      <c r="E555" s="322" t="s">
        <v>276</v>
      </c>
      <c r="F555" s="154" t="s">
        <v>114</v>
      </c>
      <c r="G555" s="149" t="s">
        <v>286</v>
      </c>
      <c r="H555" s="153" t="s">
        <v>115</v>
      </c>
      <c r="I555" s="149" t="s">
        <v>816</v>
      </c>
      <c r="J555" s="163">
        <v>56.868000000000002</v>
      </c>
      <c r="K555" s="163">
        <v>51.563000000000002</v>
      </c>
      <c r="L555" s="149" t="s">
        <v>116</v>
      </c>
      <c r="M555" s="150" t="s">
        <v>352</v>
      </c>
      <c r="N555" s="157">
        <v>43998.978055555555</v>
      </c>
      <c r="O555" s="157">
        <v>44034.717812499999</v>
      </c>
    </row>
    <row r="556" spans="2:15" x14ac:dyDescent="0.2">
      <c r="B556" s="322" t="s">
        <v>124</v>
      </c>
      <c r="C556" s="322" t="s">
        <v>276</v>
      </c>
      <c r="D556" s="322" t="s">
        <v>125</v>
      </c>
      <c r="E556" s="322" t="s">
        <v>276</v>
      </c>
      <c r="F556" s="154" t="s">
        <v>239</v>
      </c>
      <c r="G556" s="149" t="s">
        <v>289</v>
      </c>
      <c r="H556" s="153" t="s">
        <v>290</v>
      </c>
      <c r="I556" s="149" t="s">
        <v>817</v>
      </c>
      <c r="J556" s="163">
        <v>32.786999999999999</v>
      </c>
      <c r="K556" s="163">
        <v>28.78</v>
      </c>
      <c r="L556" s="149" t="s">
        <v>116</v>
      </c>
      <c r="M556" s="150" t="s">
        <v>405</v>
      </c>
      <c r="N556" s="157">
        <v>43999.039629629631</v>
      </c>
      <c r="O556" s="157">
        <v>44023.611006944448</v>
      </c>
    </row>
    <row r="557" spans="2:15" x14ac:dyDescent="0.2">
      <c r="B557" s="322" t="s">
        <v>124</v>
      </c>
      <c r="C557" s="322" t="s">
        <v>276</v>
      </c>
      <c r="D557" s="322" t="s">
        <v>125</v>
      </c>
      <c r="E557" s="322" t="s">
        <v>276</v>
      </c>
      <c r="F557" s="154" t="s">
        <v>238</v>
      </c>
      <c r="G557" s="149" t="s">
        <v>281</v>
      </c>
      <c r="H557" s="153" t="s">
        <v>282</v>
      </c>
      <c r="I557" s="149" t="s">
        <v>818</v>
      </c>
      <c r="J557" s="163">
        <v>12.526</v>
      </c>
      <c r="K557" s="163">
        <v>12.275</v>
      </c>
      <c r="L557" s="149" t="s">
        <v>295</v>
      </c>
      <c r="M557" s="150" t="s">
        <v>296</v>
      </c>
      <c r="N557" s="157">
        <v>43999.352858796294</v>
      </c>
      <c r="O557" s="157">
        <v>44016.601747685185</v>
      </c>
    </row>
    <row r="558" spans="2:15" x14ac:dyDescent="0.2">
      <c r="B558" s="322" t="s">
        <v>124</v>
      </c>
      <c r="C558" s="322" t="s">
        <v>276</v>
      </c>
      <c r="D558" s="322" t="s">
        <v>125</v>
      </c>
      <c r="E558" s="322" t="s">
        <v>276</v>
      </c>
      <c r="F558" s="154" t="s">
        <v>114</v>
      </c>
      <c r="G558" s="149" t="s">
        <v>286</v>
      </c>
      <c r="H558" s="153" t="s">
        <v>115</v>
      </c>
      <c r="I558" s="149" t="s">
        <v>807</v>
      </c>
      <c r="J558" s="163">
        <v>76.573999999999998</v>
      </c>
      <c r="K558" s="163">
        <v>7.5990000000000002</v>
      </c>
      <c r="L558" s="149" t="s">
        <v>211</v>
      </c>
      <c r="M558" s="150" t="s">
        <v>303</v>
      </c>
      <c r="N558" s="157">
        <v>43999.71738425926</v>
      </c>
      <c r="O558" s="157">
        <v>44018.988043981481</v>
      </c>
    </row>
    <row r="559" spans="2:15" x14ac:dyDescent="0.2">
      <c r="B559" s="322" t="s">
        <v>124</v>
      </c>
      <c r="C559" s="322" t="s">
        <v>276</v>
      </c>
      <c r="D559" s="322" t="s">
        <v>125</v>
      </c>
      <c r="E559" s="322" t="s">
        <v>276</v>
      </c>
      <c r="F559" s="154" t="s">
        <v>114</v>
      </c>
      <c r="G559" s="149" t="s">
        <v>286</v>
      </c>
      <c r="H559" s="153" t="s">
        <v>115</v>
      </c>
      <c r="I559" s="149" t="s">
        <v>807</v>
      </c>
      <c r="J559" s="163">
        <v>76.573999999999998</v>
      </c>
      <c r="K559" s="163">
        <v>11.119</v>
      </c>
      <c r="L559" s="149" t="s">
        <v>211</v>
      </c>
      <c r="M559" s="150" t="s">
        <v>658</v>
      </c>
      <c r="N559" s="157">
        <v>43999.71738425926</v>
      </c>
      <c r="O559" s="157">
        <v>44037.076006944444</v>
      </c>
    </row>
    <row r="560" spans="2:15" x14ac:dyDescent="0.2">
      <c r="B560" s="322" t="s">
        <v>124</v>
      </c>
      <c r="C560" s="322" t="s">
        <v>276</v>
      </c>
      <c r="D560" s="322" t="s">
        <v>125</v>
      </c>
      <c r="E560" s="322" t="s">
        <v>276</v>
      </c>
      <c r="F560" s="154" t="s">
        <v>238</v>
      </c>
      <c r="G560" s="149" t="s">
        <v>281</v>
      </c>
      <c r="H560" s="153" t="s">
        <v>282</v>
      </c>
      <c r="I560" s="149" t="s">
        <v>819</v>
      </c>
      <c r="J560" s="163">
        <v>30.425000000000001</v>
      </c>
      <c r="K560" s="163">
        <v>29.215</v>
      </c>
      <c r="L560" s="149" t="s">
        <v>116</v>
      </c>
      <c r="M560" s="150" t="s">
        <v>405</v>
      </c>
      <c r="N560" s="157">
        <v>43999.759270833332</v>
      </c>
      <c r="O560" s="157">
        <v>44027.706793981481</v>
      </c>
    </row>
    <row r="561" spans="2:15" x14ac:dyDescent="0.2">
      <c r="B561" s="322" t="s">
        <v>124</v>
      </c>
      <c r="C561" s="322" t="s">
        <v>276</v>
      </c>
      <c r="D561" s="322" t="s">
        <v>125</v>
      </c>
      <c r="E561" s="322" t="s">
        <v>276</v>
      </c>
      <c r="F561" s="154" t="s">
        <v>239</v>
      </c>
      <c r="G561" s="149" t="s">
        <v>359</v>
      </c>
      <c r="H561" s="153" t="s">
        <v>278</v>
      </c>
      <c r="I561" s="149" t="s">
        <v>820</v>
      </c>
      <c r="J561" s="163">
        <v>33.225000000000001</v>
      </c>
      <c r="K561" s="163">
        <v>29.611000000000001</v>
      </c>
      <c r="L561" s="149" t="s">
        <v>205</v>
      </c>
      <c r="M561" s="150" t="s">
        <v>721</v>
      </c>
      <c r="N561" s="157">
        <v>43999.884293981479</v>
      </c>
      <c r="O561" s="157">
        <v>44034.499155092592</v>
      </c>
    </row>
    <row r="562" spans="2:15" x14ac:dyDescent="0.2">
      <c r="B562" s="322" t="s">
        <v>124</v>
      </c>
      <c r="C562" s="322" t="s">
        <v>276</v>
      </c>
      <c r="D562" s="322" t="s">
        <v>125</v>
      </c>
      <c r="E562" s="322" t="s">
        <v>276</v>
      </c>
      <c r="F562" s="154" t="s">
        <v>329</v>
      </c>
      <c r="G562" s="149" t="s">
        <v>277</v>
      </c>
      <c r="H562" s="153" t="s">
        <v>330</v>
      </c>
      <c r="I562" s="149" t="s">
        <v>381</v>
      </c>
      <c r="J562" s="163">
        <v>35.466000000000001</v>
      </c>
      <c r="K562" s="163">
        <v>11.058999999999999</v>
      </c>
      <c r="L562" s="149" t="s">
        <v>232</v>
      </c>
      <c r="M562" s="150" t="s">
        <v>386</v>
      </c>
      <c r="N562" s="157">
        <v>44000.613576388889</v>
      </c>
      <c r="O562" s="157">
        <v>44032.769652777781</v>
      </c>
    </row>
    <row r="563" spans="2:15" x14ac:dyDescent="0.2">
      <c r="B563" s="322" t="s">
        <v>124</v>
      </c>
      <c r="C563" s="322" t="s">
        <v>276</v>
      </c>
      <c r="D563" s="322" t="s">
        <v>126</v>
      </c>
      <c r="E563" s="322" t="s">
        <v>276</v>
      </c>
      <c r="F563" s="154" t="s">
        <v>329</v>
      </c>
      <c r="G563" s="149" t="s">
        <v>277</v>
      </c>
      <c r="H563" s="153" t="s">
        <v>330</v>
      </c>
      <c r="I563" s="149" t="s">
        <v>381</v>
      </c>
      <c r="J563" s="163">
        <v>35.466000000000001</v>
      </c>
      <c r="K563" s="163">
        <v>23.698</v>
      </c>
      <c r="L563" s="149" t="s">
        <v>116</v>
      </c>
      <c r="M563" s="150" t="s">
        <v>117</v>
      </c>
      <c r="N563" s="157">
        <v>44000.613576388889</v>
      </c>
      <c r="O563" s="157">
        <v>44045.696805555555</v>
      </c>
    </row>
    <row r="564" spans="2:15" x14ac:dyDescent="0.2">
      <c r="B564" s="322" t="s">
        <v>124</v>
      </c>
      <c r="C564" s="322" t="s">
        <v>276</v>
      </c>
      <c r="D564" s="322" t="s">
        <v>125</v>
      </c>
      <c r="E564" s="322" t="s">
        <v>276</v>
      </c>
      <c r="F564" s="154" t="s">
        <v>243</v>
      </c>
      <c r="G564" s="149" t="s">
        <v>277</v>
      </c>
      <c r="H564" s="153" t="s">
        <v>374</v>
      </c>
      <c r="I564" s="149" t="s">
        <v>821</v>
      </c>
      <c r="J564" s="163">
        <v>56.878</v>
      </c>
      <c r="K564" s="163">
        <v>23.213000000000001</v>
      </c>
      <c r="L564" s="149" t="s">
        <v>211</v>
      </c>
      <c r="M564" s="150" t="s">
        <v>822</v>
      </c>
      <c r="N564" s="157">
        <v>44000.643599537034</v>
      </c>
      <c r="O564" s="157">
        <v>44028.122800925928</v>
      </c>
    </row>
    <row r="565" spans="2:15" x14ac:dyDescent="0.2">
      <c r="B565" s="322" t="s">
        <v>124</v>
      </c>
      <c r="C565" s="322" t="s">
        <v>276</v>
      </c>
      <c r="D565" s="322" t="s">
        <v>125</v>
      </c>
      <c r="E565" s="322" t="s">
        <v>276</v>
      </c>
      <c r="F565" s="154" t="s">
        <v>243</v>
      </c>
      <c r="G565" s="149" t="s">
        <v>277</v>
      </c>
      <c r="H565" s="153" t="s">
        <v>374</v>
      </c>
      <c r="I565" s="149" t="s">
        <v>821</v>
      </c>
      <c r="J565" s="163">
        <v>56.878</v>
      </c>
      <c r="K565" s="163">
        <v>30.349</v>
      </c>
      <c r="L565" s="149" t="s">
        <v>211</v>
      </c>
      <c r="M565" s="150" t="s">
        <v>658</v>
      </c>
      <c r="N565" s="157">
        <v>44000.643599537034</v>
      </c>
      <c r="O565" s="157">
        <v>44042.978125000001</v>
      </c>
    </row>
    <row r="566" spans="2:15" x14ac:dyDescent="0.2">
      <c r="B566" s="322" t="s">
        <v>124</v>
      </c>
      <c r="C566" s="322" t="s">
        <v>276</v>
      </c>
      <c r="D566" s="322" t="s">
        <v>125</v>
      </c>
      <c r="E566" s="322" t="s">
        <v>276</v>
      </c>
      <c r="F566" s="154" t="s">
        <v>239</v>
      </c>
      <c r="G566" s="149" t="s">
        <v>359</v>
      </c>
      <c r="H566" s="153" t="s">
        <v>278</v>
      </c>
      <c r="I566" s="149" t="s">
        <v>823</v>
      </c>
      <c r="J566" s="163">
        <v>61.122</v>
      </c>
      <c r="K566" s="163">
        <v>18.908999999999999</v>
      </c>
      <c r="L566" s="149" t="s">
        <v>116</v>
      </c>
      <c r="M566" s="150" t="s">
        <v>117</v>
      </c>
      <c r="N566" s="157">
        <v>44001.915648148148</v>
      </c>
      <c r="O566" s="157">
        <v>44030.790856481479</v>
      </c>
    </row>
    <row r="567" spans="2:15" x14ac:dyDescent="0.2">
      <c r="B567" s="322" t="s">
        <v>124</v>
      </c>
      <c r="C567" s="322" t="s">
        <v>276</v>
      </c>
      <c r="D567" s="322" t="s">
        <v>125</v>
      </c>
      <c r="E567" s="322" t="s">
        <v>276</v>
      </c>
      <c r="F567" s="154" t="s">
        <v>239</v>
      </c>
      <c r="G567" s="149" t="s">
        <v>359</v>
      </c>
      <c r="H567" s="153" t="s">
        <v>278</v>
      </c>
      <c r="I567" s="149" t="s">
        <v>823</v>
      </c>
      <c r="J567" s="163">
        <v>61.122</v>
      </c>
      <c r="K567" s="163">
        <v>24.521999999999998</v>
      </c>
      <c r="L567" s="149" t="s">
        <v>116</v>
      </c>
      <c r="M567" s="150" t="s">
        <v>405</v>
      </c>
      <c r="N567" s="157">
        <v>44001.915648148148</v>
      </c>
      <c r="O567" s="157">
        <v>44038.999120370368</v>
      </c>
    </row>
    <row r="568" spans="2:15" x14ac:dyDescent="0.2">
      <c r="B568" s="322" t="s">
        <v>124</v>
      </c>
      <c r="C568" s="322" t="s">
        <v>276</v>
      </c>
      <c r="D568" s="322" t="s">
        <v>125</v>
      </c>
      <c r="E568" s="322" t="s">
        <v>276</v>
      </c>
      <c r="F568" s="154" t="s">
        <v>238</v>
      </c>
      <c r="G568" s="149" t="s">
        <v>281</v>
      </c>
      <c r="H568" s="153" t="s">
        <v>282</v>
      </c>
      <c r="I568" s="149" t="s">
        <v>824</v>
      </c>
      <c r="J568" s="163">
        <v>46.573</v>
      </c>
      <c r="K568" s="163">
        <v>15.132</v>
      </c>
      <c r="L568" s="149" t="s">
        <v>116</v>
      </c>
      <c r="M568" s="150" t="s">
        <v>352</v>
      </c>
      <c r="N568" s="157">
        <v>44003.061435185184</v>
      </c>
      <c r="O568" s="157">
        <v>44029.748622685183</v>
      </c>
    </row>
    <row r="569" spans="2:15" x14ac:dyDescent="0.2">
      <c r="B569" s="322" t="s">
        <v>124</v>
      </c>
      <c r="C569" s="322" t="s">
        <v>276</v>
      </c>
      <c r="D569" s="322" t="s">
        <v>125</v>
      </c>
      <c r="E569" s="322" t="s">
        <v>276</v>
      </c>
      <c r="F569" s="154" t="s">
        <v>238</v>
      </c>
      <c r="G569" s="149" t="s">
        <v>281</v>
      </c>
      <c r="H569" s="153" t="s">
        <v>282</v>
      </c>
      <c r="I569" s="149" t="s">
        <v>824</v>
      </c>
      <c r="J569" s="163">
        <v>46.573</v>
      </c>
      <c r="K569" s="163">
        <v>15.132</v>
      </c>
      <c r="L569" s="149" t="s">
        <v>116</v>
      </c>
      <c r="M569" s="150" t="s">
        <v>352</v>
      </c>
      <c r="N569" s="157">
        <v>44003.061435185184</v>
      </c>
      <c r="O569" s="157">
        <v>44029.748761574076</v>
      </c>
    </row>
    <row r="570" spans="2:15" x14ac:dyDescent="0.2">
      <c r="B570" s="322" t="s">
        <v>124</v>
      </c>
      <c r="C570" s="322" t="s">
        <v>276</v>
      </c>
      <c r="D570" s="322" t="s">
        <v>125</v>
      </c>
      <c r="E570" s="322" t="s">
        <v>276</v>
      </c>
      <c r="F570" s="154" t="s">
        <v>238</v>
      </c>
      <c r="G570" s="149" t="s">
        <v>281</v>
      </c>
      <c r="H570" s="153" t="s">
        <v>282</v>
      </c>
      <c r="I570" s="149" t="s">
        <v>824</v>
      </c>
      <c r="J570" s="163">
        <v>46.573</v>
      </c>
      <c r="K570" s="163">
        <v>15.132</v>
      </c>
      <c r="L570" s="149" t="s">
        <v>116</v>
      </c>
      <c r="M570" s="150" t="s">
        <v>352</v>
      </c>
      <c r="N570" s="157">
        <v>44003.061435185184</v>
      </c>
      <c r="O570" s="157">
        <v>44029.748773148145</v>
      </c>
    </row>
    <row r="571" spans="2:15" x14ac:dyDescent="0.2">
      <c r="B571" s="322" t="s">
        <v>124</v>
      </c>
      <c r="C571" s="322" t="s">
        <v>276</v>
      </c>
      <c r="D571" s="322" t="s">
        <v>125</v>
      </c>
      <c r="E571" s="322" t="s">
        <v>276</v>
      </c>
      <c r="F571" s="154" t="s">
        <v>329</v>
      </c>
      <c r="G571" s="149" t="s">
        <v>277</v>
      </c>
      <c r="H571" s="153" t="s">
        <v>330</v>
      </c>
      <c r="I571" s="149" t="s">
        <v>825</v>
      </c>
      <c r="J571" s="163">
        <v>61.296999999999997</v>
      </c>
      <c r="K571" s="163">
        <v>6.6710000000000003</v>
      </c>
      <c r="L571" s="149" t="s">
        <v>211</v>
      </c>
      <c r="M571" s="150" t="s">
        <v>302</v>
      </c>
      <c r="N571" s="157">
        <v>44003.123194444444</v>
      </c>
      <c r="O571" s="157">
        <v>44030.248819444445</v>
      </c>
    </row>
    <row r="572" spans="2:15" x14ac:dyDescent="0.2">
      <c r="B572" s="322" t="s">
        <v>124</v>
      </c>
      <c r="C572" s="322" t="s">
        <v>276</v>
      </c>
      <c r="D572" s="322" t="s">
        <v>125</v>
      </c>
      <c r="E572" s="322" t="s">
        <v>276</v>
      </c>
      <c r="F572" s="154" t="s">
        <v>329</v>
      </c>
      <c r="G572" s="149" t="s">
        <v>277</v>
      </c>
      <c r="H572" s="153" t="s">
        <v>330</v>
      </c>
      <c r="I572" s="149" t="s">
        <v>825</v>
      </c>
      <c r="J572" s="163">
        <v>61.296999999999997</v>
      </c>
      <c r="K572" s="163">
        <v>8.7230000000000008</v>
      </c>
      <c r="L572" s="149" t="s">
        <v>211</v>
      </c>
      <c r="M572" s="150" t="s">
        <v>303</v>
      </c>
      <c r="N572" s="157">
        <v>44003.123194444444</v>
      </c>
      <c r="O572" s="157">
        <v>44038.130324074074</v>
      </c>
    </row>
    <row r="573" spans="2:15" x14ac:dyDescent="0.2">
      <c r="B573" s="322" t="s">
        <v>124</v>
      </c>
      <c r="C573" s="322" t="s">
        <v>276</v>
      </c>
      <c r="D573" s="322" t="s">
        <v>126</v>
      </c>
      <c r="E573" s="322" t="s">
        <v>276</v>
      </c>
      <c r="F573" s="154" t="s">
        <v>329</v>
      </c>
      <c r="G573" s="149" t="s">
        <v>277</v>
      </c>
      <c r="H573" s="153" t="s">
        <v>330</v>
      </c>
      <c r="I573" s="149" t="s">
        <v>825</v>
      </c>
      <c r="J573" s="163">
        <v>61.296999999999997</v>
      </c>
      <c r="K573" s="163">
        <v>17.959</v>
      </c>
      <c r="L573" s="149" t="s">
        <v>211</v>
      </c>
      <c r="M573" s="150" t="s">
        <v>314</v>
      </c>
      <c r="N573" s="157">
        <v>44003.123194444444</v>
      </c>
      <c r="O573" s="157">
        <v>44051.164317129631</v>
      </c>
    </row>
    <row r="574" spans="2:15" x14ac:dyDescent="0.2">
      <c r="B574" s="322" t="s">
        <v>124</v>
      </c>
      <c r="C574" s="322" t="s">
        <v>276</v>
      </c>
      <c r="D574" s="322" t="s">
        <v>126</v>
      </c>
      <c r="E574" s="322" t="s">
        <v>276</v>
      </c>
      <c r="F574" s="154" t="s">
        <v>329</v>
      </c>
      <c r="G574" s="149" t="s">
        <v>277</v>
      </c>
      <c r="H574" s="153" t="s">
        <v>330</v>
      </c>
      <c r="I574" s="149" t="s">
        <v>825</v>
      </c>
      <c r="J574" s="163">
        <v>61.296999999999997</v>
      </c>
      <c r="K574" s="163">
        <v>11.836</v>
      </c>
      <c r="L574" s="149" t="s">
        <v>211</v>
      </c>
      <c r="M574" s="150" t="s">
        <v>826</v>
      </c>
      <c r="N574" s="157">
        <v>44003.123194444444</v>
      </c>
      <c r="O574" s="157">
        <v>44055.404398148145</v>
      </c>
    </row>
    <row r="575" spans="2:15" x14ac:dyDescent="0.2">
      <c r="B575" s="322" t="s">
        <v>124</v>
      </c>
      <c r="C575" s="322" t="s">
        <v>276</v>
      </c>
      <c r="D575" s="322" t="s">
        <v>125</v>
      </c>
      <c r="E575" s="322" t="s">
        <v>276</v>
      </c>
      <c r="F575" s="154" t="s">
        <v>114</v>
      </c>
      <c r="G575" s="149" t="s">
        <v>310</v>
      </c>
      <c r="H575" s="153" t="s">
        <v>115</v>
      </c>
      <c r="I575" s="149" t="s">
        <v>827</v>
      </c>
      <c r="J575" s="163">
        <v>35.340000000000003</v>
      </c>
      <c r="K575" s="163">
        <v>8.3520000000000003</v>
      </c>
      <c r="L575" s="149" t="s">
        <v>214</v>
      </c>
      <c r="M575" s="150" t="s">
        <v>551</v>
      </c>
      <c r="N575" s="157">
        <v>44003.811585648145</v>
      </c>
      <c r="O575" s="157">
        <v>44022.457719907405</v>
      </c>
    </row>
    <row r="576" spans="2:15" x14ac:dyDescent="0.2">
      <c r="B576" s="322" t="s">
        <v>124</v>
      </c>
      <c r="C576" s="322" t="s">
        <v>276</v>
      </c>
      <c r="D576" s="322" t="s">
        <v>125</v>
      </c>
      <c r="E576" s="322" t="s">
        <v>276</v>
      </c>
      <c r="F576" s="154" t="s">
        <v>114</v>
      </c>
      <c r="G576" s="149" t="s">
        <v>310</v>
      </c>
      <c r="H576" s="153" t="s">
        <v>115</v>
      </c>
      <c r="I576" s="149" t="s">
        <v>827</v>
      </c>
      <c r="J576" s="163">
        <v>35.340000000000003</v>
      </c>
      <c r="K576" s="163">
        <v>22.341999999999999</v>
      </c>
      <c r="L576" s="149" t="s">
        <v>376</v>
      </c>
      <c r="M576" s="150" t="s">
        <v>377</v>
      </c>
      <c r="N576" s="157">
        <v>44003.811585648145</v>
      </c>
      <c r="O576" s="157">
        <v>44039.103379629632</v>
      </c>
    </row>
    <row r="577" spans="2:15" x14ac:dyDescent="0.2">
      <c r="B577" s="322" t="s">
        <v>124</v>
      </c>
      <c r="C577" s="322" t="s">
        <v>276</v>
      </c>
      <c r="D577" s="322" t="s">
        <v>124</v>
      </c>
      <c r="E577" s="322" t="s">
        <v>276</v>
      </c>
      <c r="F577" s="154" t="s">
        <v>114</v>
      </c>
      <c r="G577" s="149" t="s">
        <v>277</v>
      </c>
      <c r="H577" s="153" t="s">
        <v>304</v>
      </c>
      <c r="I577" s="149" t="s">
        <v>828</v>
      </c>
      <c r="J577" s="163">
        <v>34.066000000000003</v>
      </c>
      <c r="K577" s="163">
        <v>29.817</v>
      </c>
      <c r="L577" s="149" t="s">
        <v>329</v>
      </c>
      <c r="M577" s="150" t="s">
        <v>829</v>
      </c>
      <c r="N577" s="157">
        <v>44004.513888888891</v>
      </c>
      <c r="O577" s="157">
        <v>44006.602858796294</v>
      </c>
    </row>
    <row r="578" spans="2:15" x14ac:dyDescent="0.2">
      <c r="B578" s="322" t="s">
        <v>124</v>
      </c>
      <c r="C578" s="322" t="s">
        <v>276</v>
      </c>
      <c r="D578" s="322" t="s">
        <v>126</v>
      </c>
      <c r="E578" s="322" t="s">
        <v>276</v>
      </c>
      <c r="F578" s="154" t="s">
        <v>238</v>
      </c>
      <c r="G578" s="149" t="s">
        <v>281</v>
      </c>
      <c r="H578" s="153" t="s">
        <v>282</v>
      </c>
      <c r="I578" s="149" t="s">
        <v>830</v>
      </c>
      <c r="J578" s="163">
        <v>63.131999999999998</v>
      </c>
      <c r="K578" s="163">
        <v>61.869</v>
      </c>
      <c r="L578" s="149" t="s">
        <v>211</v>
      </c>
      <c r="M578" s="150" t="s">
        <v>388</v>
      </c>
      <c r="N578" s="157">
        <v>44004.665462962963</v>
      </c>
      <c r="O578" s="157">
        <v>44049</v>
      </c>
    </row>
    <row r="579" spans="2:15" x14ac:dyDescent="0.2">
      <c r="B579" s="322" t="s">
        <v>124</v>
      </c>
      <c r="C579" s="322" t="s">
        <v>276</v>
      </c>
      <c r="D579" s="322" t="s">
        <v>125</v>
      </c>
      <c r="E579" s="322" t="s">
        <v>276</v>
      </c>
      <c r="F579" s="154" t="s">
        <v>239</v>
      </c>
      <c r="G579" s="149" t="s">
        <v>359</v>
      </c>
      <c r="H579" s="153" t="s">
        <v>278</v>
      </c>
      <c r="I579" s="149" t="s">
        <v>831</v>
      </c>
      <c r="J579" s="163">
        <v>38.893999999999998</v>
      </c>
      <c r="K579" s="163">
        <v>35.997999999999998</v>
      </c>
      <c r="L579" s="149" t="s">
        <v>209</v>
      </c>
      <c r="M579" s="150" t="s">
        <v>786</v>
      </c>
      <c r="N579" s="157">
        <v>44004.790486111109</v>
      </c>
      <c r="O579" s="157">
        <v>44038.496087962965</v>
      </c>
    </row>
    <row r="580" spans="2:15" x14ac:dyDescent="0.2">
      <c r="B580" s="322" t="s">
        <v>124</v>
      </c>
      <c r="C580" s="322" t="s">
        <v>276</v>
      </c>
      <c r="D580" s="322" t="s">
        <v>126</v>
      </c>
      <c r="E580" s="322" t="s">
        <v>276</v>
      </c>
      <c r="F580" s="154" t="s">
        <v>243</v>
      </c>
      <c r="G580" s="149" t="s">
        <v>277</v>
      </c>
      <c r="H580" s="153" t="s">
        <v>374</v>
      </c>
      <c r="I580" s="149" t="s">
        <v>832</v>
      </c>
      <c r="J580" s="163">
        <v>29.974</v>
      </c>
      <c r="K580" s="163">
        <v>8.8569999999999993</v>
      </c>
      <c r="L580" s="149" t="s">
        <v>209</v>
      </c>
      <c r="M580" s="150" t="s">
        <v>619</v>
      </c>
      <c r="N580" s="157">
        <v>44005.290138888886</v>
      </c>
      <c r="O580" s="157">
        <v>44050.514189814814</v>
      </c>
    </row>
    <row r="581" spans="2:15" x14ac:dyDescent="0.2">
      <c r="B581" s="322" t="s">
        <v>124</v>
      </c>
      <c r="C581" s="322" t="s">
        <v>276</v>
      </c>
      <c r="D581" s="322" t="s">
        <v>126</v>
      </c>
      <c r="E581" s="322" t="s">
        <v>276</v>
      </c>
      <c r="F581" s="154" t="s">
        <v>243</v>
      </c>
      <c r="G581" s="149" t="s">
        <v>277</v>
      </c>
      <c r="H581" s="153" t="s">
        <v>374</v>
      </c>
      <c r="I581" s="149" t="s">
        <v>832</v>
      </c>
      <c r="J581" s="163">
        <v>29.974</v>
      </c>
      <c r="K581" s="163">
        <v>20.516999999999999</v>
      </c>
      <c r="L581" s="149" t="s">
        <v>208</v>
      </c>
      <c r="M581" s="150" t="s">
        <v>368</v>
      </c>
      <c r="N581" s="157">
        <v>44005.290138888886</v>
      </c>
      <c r="O581" s="157">
        <v>44055.520057870373</v>
      </c>
    </row>
    <row r="582" spans="2:15" x14ac:dyDescent="0.2">
      <c r="B582" s="322" t="s">
        <v>124</v>
      </c>
      <c r="C582" s="322" t="s">
        <v>276</v>
      </c>
      <c r="D582" s="322" t="s">
        <v>125</v>
      </c>
      <c r="E582" s="322" t="s">
        <v>276</v>
      </c>
      <c r="F582" s="154" t="s">
        <v>238</v>
      </c>
      <c r="G582" s="149" t="s">
        <v>281</v>
      </c>
      <c r="H582" s="153" t="s">
        <v>282</v>
      </c>
      <c r="I582" s="149" t="s">
        <v>833</v>
      </c>
      <c r="J582" s="163">
        <v>31.646000000000001</v>
      </c>
      <c r="K582" s="163">
        <v>31.013000000000002</v>
      </c>
      <c r="L582" s="149" t="s">
        <v>116</v>
      </c>
      <c r="M582" s="150" t="s">
        <v>117</v>
      </c>
      <c r="N582" s="157">
        <v>44005.779074074075</v>
      </c>
      <c r="O582" s="157">
        <v>44033.959976851853</v>
      </c>
    </row>
    <row r="583" spans="2:15" x14ac:dyDescent="0.2">
      <c r="B583" s="322" t="s">
        <v>124</v>
      </c>
      <c r="C583" s="322" t="s">
        <v>276</v>
      </c>
      <c r="D583" s="322" t="s">
        <v>126</v>
      </c>
      <c r="E583" s="322" t="s">
        <v>276</v>
      </c>
      <c r="F583" s="154" t="s">
        <v>239</v>
      </c>
      <c r="G583" s="149" t="s">
        <v>359</v>
      </c>
      <c r="H583" s="153" t="s">
        <v>278</v>
      </c>
      <c r="I583" s="149" t="s">
        <v>834</v>
      </c>
      <c r="J583" s="163">
        <v>63.555</v>
      </c>
      <c r="K583" s="163">
        <v>34.072000000000003</v>
      </c>
      <c r="L583" s="149" t="s">
        <v>211</v>
      </c>
      <c r="M583" s="150" t="s">
        <v>303</v>
      </c>
      <c r="N583" s="157">
        <v>44005.894849537035</v>
      </c>
      <c r="O583" s="157">
        <v>44061.497789351852</v>
      </c>
    </row>
    <row r="584" spans="2:15" x14ac:dyDescent="0.2">
      <c r="B584" s="322" t="s">
        <v>124</v>
      </c>
      <c r="C584" s="322" t="s">
        <v>276</v>
      </c>
      <c r="D584" s="322" t="s">
        <v>127</v>
      </c>
      <c r="E584" s="322" t="s">
        <v>276</v>
      </c>
      <c r="F584" s="154" t="s">
        <v>239</v>
      </c>
      <c r="G584" s="149" t="s">
        <v>359</v>
      </c>
      <c r="H584" s="153" t="s">
        <v>278</v>
      </c>
      <c r="I584" s="149" t="s">
        <v>834</v>
      </c>
      <c r="J584" s="163">
        <v>63.555</v>
      </c>
      <c r="K584" s="163">
        <v>28.212</v>
      </c>
      <c r="L584" s="149" t="s">
        <v>211</v>
      </c>
      <c r="M584" s="150" t="s">
        <v>658</v>
      </c>
      <c r="N584" s="157">
        <v>44005.894849537035</v>
      </c>
      <c r="O584" s="157">
        <v>44076.320706018516</v>
      </c>
    </row>
    <row r="585" spans="2:15" x14ac:dyDescent="0.2">
      <c r="B585" s="322" t="s">
        <v>124</v>
      </c>
      <c r="C585" s="322" t="s">
        <v>276</v>
      </c>
      <c r="D585" s="322" t="s">
        <v>125</v>
      </c>
      <c r="E585" s="322" t="s">
        <v>276</v>
      </c>
      <c r="F585" s="154" t="s">
        <v>114</v>
      </c>
      <c r="G585" s="149" t="s">
        <v>277</v>
      </c>
      <c r="H585" s="153" t="s">
        <v>304</v>
      </c>
      <c r="I585" s="149" t="s">
        <v>304</v>
      </c>
      <c r="J585" s="163">
        <v>34.433</v>
      </c>
      <c r="K585" s="163">
        <v>24.256</v>
      </c>
      <c r="L585" s="149" t="s">
        <v>114</v>
      </c>
      <c r="M585" s="150" t="s">
        <v>835</v>
      </c>
      <c r="N585" s="157">
        <v>44007.682037037041</v>
      </c>
      <c r="O585" s="157">
        <v>44015.320960648147</v>
      </c>
    </row>
    <row r="586" spans="2:15" x14ac:dyDescent="0.2">
      <c r="B586" s="322" t="s">
        <v>124</v>
      </c>
      <c r="C586" s="322" t="s">
        <v>276</v>
      </c>
      <c r="D586" s="322" t="s">
        <v>125</v>
      </c>
      <c r="E586" s="322" t="s">
        <v>276</v>
      </c>
      <c r="F586" s="154" t="s">
        <v>114</v>
      </c>
      <c r="G586" s="149" t="s">
        <v>286</v>
      </c>
      <c r="H586" s="153" t="s">
        <v>115</v>
      </c>
      <c r="I586" s="149" t="s">
        <v>836</v>
      </c>
      <c r="J586" s="163">
        <v>60.378999999999998</v>
      </c>
      <c r="K586" s="163">
        <v>34.292999999999999</v>
      </c>
      <c r="L586" s="149" t="s">
        <v>187</v>
      </c>
      <c r="M586" s="150" t="s">
        <v>415</v>
      </c>
      <c r="N586" s="157">
        <v>44008.144652777781</v>
      </c>
      <c r="O586" s="157">
        <v>44039.645277777781</v>
      </c>
    </row>
    <row r="587" spans="2:15" x14ac:dyDescent="0.2">
      <c r="B587" s="322" t="s">
        <v>124</v>
      </c>
      <c r="C587" s="322" t="s">
        <v>276</v>
      </c>
      <c r="D587" s="322" t="s">
        <v>125</v>
      </c>
      <c r="E587" s="322" t="s">
        <v>276</v>
      </c>
      <c r="F587" s="154" t="s">
        <v>114</v>
      </c>
      <c r="G587" s="149" t="s">
        <v>353</v>
      </c>
      <c r="H587" s="153" t="s">
        <v>354</v>
      </c>
      <c r="I587" s="149" t="s">
        <v>837</v>
      </c>
      <c r="J587" s="163">
        <v>64.712000000000003</v>
      </c>
      <c r="K587" s="163">
        <v>16.454999999999998</v>
      </c>
      <c r="L587" s="149" t="s">
        <v>116</v>
      </c>
      <c r="M587" s="150" t="s">
        <v>424</v>
      </c>
      <c r="N587" s="157">
        <v>44008.279918981483</v>
      </c>
      <c r="O587" s="157">
        <v>44032.228252314817</v>
      </c>
    </row>
    <row r="588" spans="2:15" x14ac:dyDescent="0.2">
      <c r="B588" s="322" t="s">
        <v>124</v>
      </c>
      <c r="C588" s="322" t="s">
        <v>276</v>
      </c>
      <c r="D588" s="322" t="s">
        <v>125</v>
      </c>
      <c r="E588" s="322" t="s">
        <v>276</v>
      </c>
      <c r="F588" s="154" t="s">
        <v>114</v>
      </c>
      <c r="G588" s="149" t="s">
        <v>353</v>
      </c>
      <c r="H588" s="153" t="s">
        <v>354</v>
      </c>
      <c r="I588" s="149" t="s">
        <v>837</v>
      </c>
      <c r="J588" s="163">
        <v>64.712000000000003</v>
      </c>
      <c r="K588" s="163">
        <v>33.231999999999999</v>
      </c>
      <c r="L588" s="149" t="s">
        <v>116</v>
      </c>
      <c r="M588" s="150" t="s">
        <v>405</v>
      </c>
      <c r="N588" s="157">
        <v>44008.279918981483</v>
      </c>
      <c r="O588" s="157">
        <v>44036.499293981484</v>
      </c>
    </row>
    <row r="589" spans="2:15" x14ac:dyDescent="0.2">
      <c r="B589" s="322" t="s">
        <v>124</v>
      </c>
      <c r="C589" s="322" t="s">
        <v>276</v>
      </c>
      <c r="D589" s="322" t="s">
        <v>125</v>
      </c>
      <c r="E589" s="322" t="s">
        <v>276</v>
      </c>
      <c r="F589" s="154" t="s">
        <v>239</v>
      </c>
      <c r="G589" s="149" t="s">
        <v>359</v>
      </c>
      <c r="H589" s="153" t="s">
        <v>278</v>
      </c>
      <c r="I589" s="149" t="s">
        <v>838</v>
      </c>
      <c r="J589" s="163">
        <v>81.605999999999995</v>
      </c>
      <c r="K589" s="163">
        <v>53.246000000000002</v>
      </c>
      <c r="L589" s="149" t="s">
        <v>329</v>
      </c>
      <c r="M589" s="150" t="s">
        <v>395</v>
      </c>
      <c r="N589" s="157">
        <v>44008.373414351852</v>
      </c>
      <c r="O589" s="157">
        <v>44028.259085648147</v>
      </c>
    </row>
    <row r="590" spans="2:15" x14ac:dyDescent="0.2">
      <c r="B590" s="322" t="s">
        <v>124</v>
      </c>
      <c r="C590" s="322" t="s">
        <v>276</v>
      </c>
      <c r="D590" s="322" t="s">
        <v>125</v>
      </c>
      <c r="E590" s="322" t="s">
        <v>276</v>
      </c>
      <c r="F590" s="154" t="s">
        <v>244</v>
      </c>
      <c r="G590" s="149" t="s">
        <v>369</v>
      </c>
      <c r="H590" s="153" t="s">
        <v>370</v>
      </c>
      <c r="I590" s="149" t="s">
        <v>839</v>
      </c>
      <c r="J590" s="163">
        <v>37.058999999999997</v>
      </c>
      <c r="K590" s="163">
        <v>29.920999999999999</v>
      </c>
      <c r="L590" s="149" t="s">
        <v>116</v>
      </c>
      <c r="M590" s="150" t="s">
        <v>292</v>
      </c>
      <c r="N590" s="157">
        <v>44008.797118055554</v>
      </c>
      <c r="O590" s="157">
        <v>44035.865879629629</v>
      </c>
    </row>
    <row r="591" spans="2:15" x14ac:dyDescent="0.2">
      <c r="B591" s="322" t="s">
        <v>124</v>
      </c>
      <c r="C591" s="322" t="s">
        <v>276</v>
      </c>
      <c r="D591" s="322" t="s">
        <v>125</v>
      </c>
      <c r="E591" s="322" t="s">
        <v>276</v>
      </c>
      <c r="F591" s="154" t="s">
        <v>329</v>
      </c>
      <c r="G591" s="149" t="s">
        <v>277</v>
      </c>
      <c r="H591" s="153" t="s">
        <v>330</v>
      </c>
      <c r="I591" s="149" t="s">
        <v>840</v>
      </c>
      <c r="J591" s="163">
        <v>63.305999999999997</v>
      </c>
      <c r="K591" s="163">
        <v>34.811</v>
      </c>
      <c r="L591" s="149" t="s">
        <v>116</v>
      </c>
      <c r="M591" s="150" t="s">
        <v>352</v>
      </c>
      <c r="N591" s="157">
        <v>44009.040231481478</v>
      </c>
      <c r="O591" s="157">
        <v>44040.061400462961</v>
      </c>
    </row>
    <row r="592" spans="2:15" x14ac:dyDescent="0.2">
      <c r="B592" s="322" t="s">
        <v>124</v>
      </c>
      <c r="C592" s="322" t="s">
        <v>276</v>
      </c>
      <c r="D592" s="322" t="s">
        <v>126</v>
      </c>
      <c r="E592" s="322" t="s">
        <v>276</v>
      </c>
      <c r="F592" s="154" t="s">
        <v>329</v>
      </c>
      <c r="G592" s="149" t="s">
        <v>277</v>
      </c>
      <c r="H592" s="153" t="s">
        <v>330</v>
      </c>
      <c r="I592" s="149" t="s">
        <v>840</v>
      </c>
      <c r="J592" s="163">
        <v>63.305999999999997</v>
      </c>
      <c r="K592" s="163">
        <v>27.074000000000002</v>
      </c>
      <c r="L592" s="149" t="s">
        <v>116</v>
      </c>
      <c r="M592" s="150" t="s">
        <v>674</v>
      </c>
      <c r="N592" s="157">
        <v>44009.040231481478</v>
      </c>
      <c r="O592" s="157">
        <v>44046.415694444448</v>
      </c>
    </row>
    <row r="593" spans="2:15" x14ac:dyDescent="0.2">
      <c r="B593" s="322" t="s">
        <v>124</v>
      </c>
      <c r="C593" s="322" t="s">
        <v>276</v>
      </c>
      <c r="D593" s="322" t="s">
        <v>125</v>
      </c>
      <c r="E593" s="322" t="s">
        <v>276</v>
      </c>
      <c r="F593" s="154" t="s">
        <v>114</v>
      </c>
      <c r="G593" s="149" t="s">
        <v>286</v>
      </c>
      <c r="H593" s="153" t="s">
        <v>115</v>
      </c>
      <c r="I593" s="149" t="s">
        <v>476</v>
      </c>
      <c r="J593" s="163">
        <v>81.69</v>
      </c>
      <c r="K593" s="163">
        <v>27.731000000000002</v>
      </c>
      <c r="L593" s="149" t="s">
        <v>216</v>
      </c>
      <c r="M593" s="150" t="s">
        <v>284</v>
      </c>
      <c r="N593" s="157">
        <v>44009.217627314814</v>
      </c>
      <c r="O593" s="157">
        <v>44036.558506944442</v>
      </c>
    </row>
    <row r="594" spans="2:15" x14ac:dyDescent="0.2">
      <c r="B594" s="322" t="s">
        <v>124</v>
      </c>
      <c r="C594" s="322" t="s">
        <v>276</v>
      </c>
      <c r="D594" s="322" t="s">
        <v>126</v>
      </c>
      <c r="E594" s="322" t="s">
        <v>276</v>
      </c>
      <c r="F594" s="154" t="s">
        <v>114</v>
      </c>
      <c r="G594" s="149" t="s">
        <v>286</v>
      </c>
      <c r="H594" s="153" t="s">
        <v>115</v>
      </c>
      <c r="I594" s="149" t="s">
        <v>476</v>
      </c>
      <c r="J594" s="163">
        <v>81.69</v>
      </c>
      <c r="K594" s="163">
        <v>52.201999999999998</v>
      </c>
      <c r="L594" s="149" t="s">
        <v>216</v>
      </c>
      <c r="M594" s="150" t="s">
        <v>288</v>
      </c>
      <c r="N594" s="157">
        <v>44009.217627314814</v>
      </c>
      <c r="O594" s="157">
        <v>44044.509016203701</v>
      </c>
    </row>
    <row r="595" spans="2:15" x14ac:dyDescent="0.2">
      <c r="B595" s="322" t="s">
        <v>124</v>
      </c>
      <c r="C595" s="322" t="s">
        <v>276</v>
      </c>
      <c r="D595" s="322" t="s">
        <v>125</v>
      </c>
      <c r="E595" s="322" t="s">
        <v>276</v>
      </c>
      <c r="F595" s="154" t="s">
        <v>114</v>
      </c>
      <c r="G595" s="149" t="s">
        <v>277</v>
      </c>
      <c r="H595" s="153" t="s">
        <v>304</v>
      </c>
      <c r="I595" s="149" t="s">
        <v>841</v>
      </c>
      <c r="J595" s="163">
        <v>34.685000000000002</v>
      </c>
      <c r="K595" s="163">
        <v>26.146000000000001</v>
      </c>
      <c r="L595" s="149" t="s">
        <v>114</v>
      </c>
      <c r="M595" s="150" t="s">
        <v>700</v>
      </c>
      <c r="N595" s="157">
        <v>44009.2971412037</v>
      </c>
      <c r="O595" s="157">
        <v>44014.175717592596</v>
      </c>
    </row>
    <row r="596" spans="2:15" x14ac:dyDescent="0.2">
      <c r="B596" s="322" t="s">
        <v>124</v>
      </c>
      <c r="C596" s="322" t="s">
        <v>276</v>
      </c>
      <c r="D596" s="322" t="s">
        <v>125</v>
      </c>
      <c r="E596" s="322" t="s">
        <v>276</v>
      </c>
      <c r="F596" s="154" t="s">
        <v>238</v>
      </c>
      <c r="G596" s="149" t="s">
        <v>281</v>
      </c>
      <c r="H596" s="153" t="s">
        <v>282</v>
      </c>
      <c r="I596" s="149" t="s">
        <v>842</v>
      </c>
      <c r="J596" s="163">
        <v>58</v>
      </c>
      <c r="K596" s="163">
        <v>39.616999999999997</v>
      </c>
      <c r="L596" s="149" t="s">
        <v>209</v>
      </c>
      <c r="M596" s="150" t="s">
        <v>440</v>
      </c>
      <c r="N596" s="157">
        <v>44010.331550925926</v>
      </c>
      <c r="O596" s="157">
        <v>44039.110717592594</v>
      </c>
    </row>
    <row r="597" spans="2:15" x14ac:dyDescent="0.2">
      <c r="B597" s="322" t="s">
        <v>124</v>
      </c>
      <c r="C597" s="322" t="s">
        <v>276</v>
      </c>
      <c r="D597" s="322" t="s">
        <v>125</v>
      </c>
      <c r="E597" s="322" t="s">
        <v>276</v>
      </c>
      <c r="F597" s="154" t="s">
        <v>329</v>
      </c>
      <c r="G597" s="149" t="s">
        <v>277</v>
      </c>
      <c r="H597" s="153" t="s">
        <v>330</v>
      </c>
      <c r="I597" s="149" t="s">
        <v>825</v>
      </c>
      <c r="J597" s="163">
        <v>61.296999999999997</v>
      </c>
      <c r="K597" s="163">
        <v>2.1970000000000001</v>
      </c>
      <c r="L597" s="149" t="s">
        <v>211</v>
      </c>
      <c r="M597" s="150" t="s">
        <v>302</v>
      </c>
      <c r="N597" s="157">
        <v>44010.363692129627</v>
      </c>
      <c r="O597" s="157">
        <v>44030.248819444445</v>
      </c>
    </row>
    <row r="598" spans="2:15" x14ac:dyDescent="0.2">
      <c r="B598" s="322" t="s">
        <v>124</v>
      </c>
      <c r="C598" s="322" t="s">
        <v>276</v>
      </c>
      <c r="D598" s="322" t="s">
        <v>125</v>
      </c>
      <c r="E598" s="322" t="s">
        <v>276</v>
      </c>
      <c r="F598" s="154" t="s">
        <v>329</v>
      </c>
      <c r="G598" s="149" t="s">
        <v>277</v>
      </c>
      <c r="H598" s="153" t="s">
        <v>330</v>
      </c>
      <c r="I598" s="149" t="s">
        <v>825</v>
      </c>
      <c r="J598" s="163">
        <v>61.296999999999997</v>
      </c>
      <c r="K598" s="163">
        <v>2.8730000000000002</v>
      </c>
      <c r="L598" s="149" t="s">
        <v>211</v>
      </c>
      <c r="M598" s="150" t="s">
        <v>303</v>
      </c>
      <c r="N598" s="157">
        <v>44010.363692129627</v>
      </c>
      <c r="O598" s="157">
        <v>44038.130324074074</v>
      </c>
    </row>
    <row r="599" spans="2:15" x14ac:dyDescent="0.2">
      <c r="B599" s="322" t="s">
        <v>124</v>
      </c>
      <c r="C599" s="322" t="s">
        <v>276</v>
      </c>
      <c r="D599" s="322" t="s">
        <v>126</v>
      </c>
      <c r="E599" s="322" t="s">
        <v>276</v>
      </c>
      <c r="F599" s="154" t="s">
        <v>329</v>
      </c>
      <c r="G599" s="149" t="s">
        <v>277</v>
      </c>
      <c r="H599" s="153" t="s">
        <v>330</v>
      </c>
      <c r="I599" s="149" t="s">
        <v>825</v>
      </c>
      <c r="J599" s="163">
        <v>61.296999999999997</v>
      </c>
      <c r="K599" s="163">
        <v>5.915</v>
      </c>
      <c r="L599" s="149" t="s">
        <v>211</v>
      </c>
      <c r="M599" s="150" t="s">
        <v>314</v>
      </c>
      <c r="N599" s="157">
        <v>44010.363692129627</v>
      </c>
      <c r="O599" s="157">
        <v>44051.164317129631</v>
      </c>
    </row>
    <row r="600" spans="2:15" x14ac:dyDescent="0.2">
      <c r="B600" s="322" t="s">
        <v>124</v>
      </c>
      <c r="C600" s="322" t="s">
        <v>276</v>
      </c>
      <c r="D600" s="322" t="s">
        <v>126</v>
      </c>
      <c r="E600" s="322" t="s">
        <v>276</v>
      </c>
      <c r="F600" s="154" t="s">
        <v>329</v>
      </c>
      <c r="G600" s="149" t="s">
        <v>277</v>
      </c>
      <c r="H600" s="153" t="s">
        <v>330</v>
      </c>
      <c r="I600" s="149" t="s">
        <v>825</v>
      </c>
      <c r="J600" s="163">
        <v>61.296999999999997</v>
      </c>
      <c r="K600" s="163">
        <v>3.8980000000000001</v>
      </c>
      <c r="L600" s="149" t="s">
        <v>211</v>
      </c>
      <c r="M600" s="150" t="s">
        <v>826</v>
      </c>
      <c r="N600" s="157">
        <v>44010.363692129627</v>
      </c>
      <c r="O600" s="157">
        <v>44055.404398148145</v>
      </c>
    </row>
    <row r="601" spans="2:15" x14ac:dyDescent="0.2">
      <c r="B601" s="322" t="s">
        <v>124</v>
      </c>
      <c r="C601" s="322" t="s">
        <v>276</v>
      </c>
      <c r="D601" s="322" t="s">
        <v>125</v>
      </c>
      <c r="E601" s="322" t="s">
        <v>276</v>
      </c>
      <c r="F601" s="154" t="s">
        <v>239</v>
      </c>
      <c r="G601" s="149" t="s">
        <v>359</v>
      </c>
      <c r="H601" s="153" t="s">
        <v>278</v>
      </c>
      <c r="I601" s="149" t="s">
        <v>843</v>
      </c>
      <c r="J601" s="163">
        <v>55.429000000000002</v>
      </c>
      <c r="K601" s="163">
        <v>21.030999999999999</v>
      </c>
      <c r="L601" s="149" t="s">
        <v>209</v>
      </c>
      <c r="M601" s="150" t="s">
        <v>563</v>
      </c>
      <c r="N601" s="157">
        <v>44010.405347222222</v>
      </c>
      <c r="O601" s="157">
        <v>44043.270057870373</v>
      </c>
    </row>
    <row r="602" spans="2:15" x14ac:dyDescent="0.2">
      <c r="B602" s="322" t="s">
        <v>124</v>
      </c>
      <c r="C602" s="322" t="s">
        <v>276</v>
      </c>
      <c r="D602" s="322" t="s">
        <v>126</v>
      </c>
      <c r="E602" s="322" t="s">
        <v>276</v>
      </c>
      <c r="F602" s="154" t="s">
        <v>239</v>
      </c>
      <c r="G602" s="149" t="s">
        <v>359</v>
      </c>
      <c r="H602" s="153" t="s">
        <v>278</v>
      </c>
      <c r="I602" s="149" t="s">
        <v>843</v>
      </c>
      <c r="J602" s="163">
        <v>55.429000000000002</v>
      </c>
      <c r="K602" s="163">
        <v>33.289000000000001</v>
      </c>
      <c r="L602" s="149" t="s">
        <v>209</v>
      </c>
      <c r="M602" s="150" t="s">
        <v>638</v>
      </c>
      <c r="N602" s="157">
        <v>44010.405347222222</v>
      </c>
      <c r="O602" s="157">
        <v>44056.095706018517</v>
      </c>
    </row>
    <row r="603" spans="2:15" x14ac:dyDescent="0.2">
      <c r="B603" s="322" t="s">
        <v>124</v>
      </c>
      <c r="C603" s="322" t="s">
        <v>276</v>
      </c>
      <c r="D603" s="322" t="s">
        <v>125</v>
      </c>
      <c r="E603" s="322" t="s">
        <v>276</v>
      </c>
      <c r="F603" s="154" t="s">
        <v>238</v>
      </c>
      <c r="G603" s="149" t="s">
        <v>281</v>
      </c>
      <c r="H603" s="153" t="s">
        <v>282</v>
      </c>
      <c r="I603" s="149" t="s">
        <v>844</v>
      </c>
      <c r="J603" s="163">
        <v>30.928000000000001</v>
      </c>
      <c r="K603" s="163">
        <v>10.103</v>
      </c>
      <c r="L603" s="149" t="s">
        <v>116</v>
      </c>
      <c r="M603" s="150" t="s">
        <v>292</v>
      </c>
      <c r="N603" s="157">
        <v>44010.43644675926</v>
      </c>
      <c r="O603" s="157">
        <v>44031.16070601852</v>
      </c>
    </row>
    <row r="604" spans="2:15" x14ac:dyDescent="0.2">
      <c r="B604" s="322" t="s">
        <v>124</v>
      </c>
      <c r="C604" s="322" t="s">
        <v>276</v>
      </c>
      <c r="D604" s="322" t="s">
        <v>125</v>
      </c>
      <c r="E604" s="322" t="s">
        <v>276</v>
      </c>
      <c r="F604" s="154" t="s">
        <v>238</v>
      </c>
      <c r="G604" s="149" t="s">
        <v>281</v>
      </c>
      <c r="H604" s="153" t="s">
        <v>282</v>
      </c>
      <c r="I604" s="149" t="s">
        <v>844</v>
      </c>
      <c r="J604" s="163">
        <v>30.928000000000001</v>
      </c>
      <c r="K604" s="163">
        <v>10.103</v>
      </c>
      <c r="L604" s="149" t="s">
        <v>116</v>
      </c>
      <c r="M604" s="150" t="s">
        <v>292</v>
      </c>
      <c r="N604" s="157">
        <v>44010.43644675926</v>
      </c>
      <c r="O604" s="157">
        <v>44031.160844907405</v>
      </c>
    </row>
    <row r="605" spans="2:15" x14ac:dyDescent="0.2">
      <c r="B605" s="322" t="s">
        <v>124</v>
      </c>
      <c r="C605" s="322" t="s">
        <v>276</v>
      </c>
      <c r="D605" s="322" t="s">
        <v>125</v>
      </c>
      <c r="E605" s="322" t="s">
        <v>276</v>
      </c>
      <c r="F605" s="154" t="s">
        <v>238</v>
      </c>
      <c r="G605" s="149" t="s">
        <v>281</v>
      </c>
      <c r="H605" s="153" t="s">
        <v>282</v>
      </c>
      <c r="I605" s="149" t="s">
        <v>844</v>
      </c>
      <c r="J605" s="163">
        <v>30.928000000000001</v>
      </c>
      <c r="K605" s="163">
        <v>10.103</v>
      </c>
      <c r="L605" s="149" t="s">
        <v>116</v>
      </c>
      <c r="M605" s="150" t="s">
        <v>292</v>
      </c>
      <c r="N605" s="157">
        <v>44010.43644675926</v>
      </c>
      <c r="O605" s="157">
        <v>44031.160856481481</v>
      </c>
    </row>
    <row r="606" spans="2:15" x14ac:dyDescent="0.2">
      <c r="B606" s="322" t="s">
        <v>124</v>
      </c>
      <c r="C606" s="322" t="s">
        <v>276</v>
      </c>
      <c r="D606" s="322" t="s">
        <v>125</v>
      </c>
      <c r="E606" s="322" t="s">
        <v>276</v>
      </c>
      <c r="F606" s="154" t="s">
        <v>239</v>
      </c>
      <c r="G606" s="149" t="s">
        <v>359</v>
      </c>
      <c r="H606" s="153" t="s">
        <v>278</v>
      </c>
      <c r="I606" s="149" t="s">
        <v>845</v>
      </c>
      <c r="J606" s="163">
        <v>34.482999999999997</v>
      </c>
      <c r="K606" s="163">
        <v>5.2320000000000002</v>
      </c>
      <c r="L606" s="149" t="s">
        <v>230</v>
      </c>
      <c r="M606" s="150" t="s">
        <v>846</v>
      </c>
      <c r="N606" s="157">
        <v>44011.373368055552</v>
      </c>
      <c r="O606" s="157">
        <v>44031.378252314818</v>
      </c>
    </row>
    <row r="607" spans="2:15" x14ac:dyDescent="0.2">
      <c r="B607" s="322" t="s">
        <v>124</v>
      </c>
      <c r="C607" s="322" t="s">
        <v>276</v>
      </c>
      <c r="D607" s="322" t="s">
        <v>126</v>
      </c>
      <c r="E607" s="322" t="s">
        <v>276</v>
      </c>
      <c r="F607" s="154" t="s">
        <v>239</v>
      </c>
      <c r="G607" s="149" t="s">
        <v>359</v>
      </c>
      <c r="H607" s="153" t="s">
        <v>278</v>
      </c>
      <c r="I607" s="149" t="s">
        <v>845</v>
      </c>
      <c r="J607" s="163">
        <v>34.482999999999997</v>
      </c>
      <c r="K607" s="163">
        <v>28.561</v>
      </c>
      <c r="L607" s="149" t="s">
        <v>116</v>
      </c>
      <c r="M607" s="150" t="s">
        <v>339</v>
      </c>
      <c r="N607" s="157">
        <v>44011.373368055552</v>
      </c>
      <c r="O607" s="157">
        <v>44056.344143518516</v>
      </c>
    </row>
    <row r="608" spans="2:15" x14ac:dyDescent="0.2">
      <c r="B608" s="322" t="s">
        <v>124</v>
      </c>
      <c r="C608" s="322" t="s">
        <v>276</v>
      </c>
      <c r="D608" s="322" t="s">
        <v>125</v>
      </c>
      <c r="E608" s="322" t="s">
        <v>276</v>
      </c>
      <c r="F608" s="154" t="s">
        <v>114</v>
      </c>
      <c r="G608" s="149" t="s">
        <v>310</v>
      </c>
      <c r="H608" s="153" t="s">
        <v>115</v>
      </c>
      <c r="I608" s="149" t="s">
        <v>847</v>
      </c>
      <c r="J608" s="163">
        <v>31.759</v>
      </c>
      <c r="K608" s="163">
        <v>30.312000000000001</v>
      </c>
      <c r="L608" s="149" t="s">
        <v>553</v>
      </c>
      <c r="M608" s="150" t="s">
        <v>554</v>
      </c>
      <c r="N608" s="157">
        <v>44011.572071759256</v>
      </c>
      <c r="O608" s="157">
        <v>44038.618564814817</v>
      </c>
    </row>
    <row r="609" spans="2:15" x14ac:dyDescent="0.2">
      <c r="B609" s="322" t="s">
        <v>124</v>
      </c>
      <c r="C609" s="322" t="s">
        <v>276</v>
      </c>
      <c r="D609" s="322" t="s">
        <v>126</v>
      </c>
      <c r="E609" s="322" t="s">
        <v>276</v>
      </c>
      <c r="F609" s="154" t="s">
        <v>114</v>
      </c>
      <c r="G609" s="149" t="s">
        <v>286</v>
      </c>
      <c r="H609" s="153" t="s">
        <v>115</v>
      </c>
      <c r="I609" s="149" t="s">
        <v>848</v>
      </c>
      <c r="J609" s="163">
        <v>61.411999999999999</v>
      </c>
      <c r="K609" s="163">
        <v>9.8629999999999995</v>
      </c>
      <c r="L609" s="149" t="s">
        <v>232</v>
      </c>
      <c r="M609" s="150" t="s">
        <v>386</v>
      </c>
      <c r="N609" s="157">
        <v>44011.603078703702</v>
      </c>
      <c r="O609" s="157">
        <v>44051.957407407404</v>
      </c>
    </row>
    <row r="610" spans="2:15" x14ac:dyDescent="0.2">
      <c r="B610" s="322" t="s">
        <v>124</v>
      </c>
      <c r="C610" s="322" t="s">
        <v>276</v>
      </c>
      <c r="D610" s="322" t="s">
        <v>126</v>
      </c>
      <c r="E610" s="322" t="s">
        <v>276</v>
      </c>
      <c r="F610" s="154" t="s">
        <v>114</v>
      </c>
      <c r="G610" s="149" t="s">
        <v>286</v>
      </c>
      <c r="H610" s="153" t="s">
        <v>115</v>
      </c>
      <c r="I610" s="149" t="s">
        <v>848</v>
      </c>
      <c r="J610" s="163">
        <v>61.411999999999999</v>
      </c>
      <c r="K610" s="163">
        <v>31.751000000000001</v>
      </c>
      <c r="L610" s="149" t="s">
        <v>116</v>
      </c>
      <c r="M610" s="150" t="s">
        <v>405</v>
      </c>
      <c r="N610" s="157">
        <v>44011.603078703702</v>
      </c>
      <c r="O610" s="157">
        <v>44057.082407407404</v>
      </c>
    </row>
    <row r="611" spans="2:15" x14ac:dyDescent="0.2">
      <c r="B611" s="322" t="s">
        <v>124</v>
      </c>
      <c r="C611" s="322" t="s">
        <v>276</v>
      </c>
      <c r="D611" s="322" t="s">
        <v>125</v>
      </c>
      <c r="E611" s="322" t="s">
        <v>276</v>
      </c>
      <c r="F611" s="154" t="s">
        <v>244</v>
      </c>
      <c r="G611" s="149" t="s">
        <v>369</v>
      </c>
      <c r="H611" s="153" t="s">
        <v>370</v>
      </c>
      <c r="I611" s="149" t="s">
        <v>839</v>
      </c>
      <c r="J611" s="163">
        <v>37.058999999999997</v>
      </c>
      <c r="K611" s="163">
        <v>6.3970000000000002</v>
      </c>
      <c r="L611" s="149" t="s">
        <v>116</v>
      </c>
      <c r="M611" s="150" t="s">
        <v>292</v>
      </c>
      <c r="N611" s="157">
        <v>44012.245081018518</v>
      </c>
      <c r="O611" s="157">
        <v>44035.865879629629</v>
      </c>
    </row>
    <row r="612" spans="2:15" x14ac:dyDescent="0.2">
      <c r="B612" s="322" t="s">
        <v>124</v>
      </c>
      <c r="C612" s="322" t="s">
        <v>276</v>
      </c>
      <c r="D612" s="322" t="s">
        <v>126</v>
      </c>
      <c r="E612" s="322" t="s">
        <v>276</v>
      </c>
      <c r="F612" s="154" t="s">
        <v>239</v>
      </c>
      <c r="G612" s="149" t="s">
        <v>359</v>
      </c>
      <c r="H612" s="153" t="s">
        <v>278</v>
      </c>
      <c r="I612" s="149" t="s">
        <v>849</v>
      </c>
      <c r="J612" s="163">
        <v>37.5</v>
      </c>
      <c r="K612" s="163">
        <v>5.94</v>
      </c>
      <c r="L612" s="149" t="s">
        <v>216</v>
      </c>
      <c r="M612" s="150" t="s">
        <v>288</v>
      </c>
      <c r="N612" s="157">
        <v>44012.394895833335</v>
      </c>
      <c r="O612" s="157">
        <v>44065.832604166666</v>
      </c>
    </row>
    <row r="613" spans="2:15" x14ac:dyDescent="0.2">
      <c r="B613" s="322" t="s">
        <v>124</v>
      </c>
      <c r="C613" s="322" t="s">
        <v>276</v>
      </c>
      <c r="D613" s="322" t="s">
        <v>126</v>
      </c>
      <c r="E613" s="322" t="s">
        <v>276</v>
      </c>
      <c r="F613" s="154" t="s">
        <v>114</v>
      </c>
      <c r="G613" s="149" t="s">
        <v>286</v>
      </c>
      <c r="H613" s="153" t="s">
        <v>115</v>
      </c>
      <c r="I613" s="149" t="s">
        <v>850</v>
      </c>
      <c r="J613" s="163">
        <v>60.384999999999998</v>
      </c>
      <c r="K613" s="163">
        <v>38.979999999999997</v>
      </c>
      <c r="L613" s="149" t="s">
        <v>216</v>
      </c>
      <c r="M613" s="150" t="s">
        <v>540</v>
      </c>
      <c r="N613" s="157">
        <v>44012.728368055556</v>
      </c>
      <c r="O613" s="157">
        <v>44057.166666666664</v>
      </c>
    </row>
    <row r="614" spans="2:15" x14ac:dyDescent="0.2">
      <c r="B614" s="322" t="s">
        <v>124</v>
      </c>
      <c r="C614" s="322" t="s">
        <v>276</v>
      </c>
      <c r="D614" s="322" t="s">
        <v>126</v>
      </c>
      <c r="E614" s="322" t="s">
        <v>276</v>
      </c>
      <c r="F614" s="154" t="s">
        <v>114</v>
      </c>
      <c r="G614" s="149" t="s">
        <v>286</v>
      </c>
      <c r="H614" s="153" t="s">
        <v>115</v>
      </c>
      <c r="I614" s="149" t="s">
        <v>850</v>
      </c>
      <c r="J614" s="163">
        <v>60.384999999999998</v>
      </c>
      <c r="K614" s="163">
        <v>18.983000000000001</v>
      </c>
      <c r="L614" s="149" t="s">
        <v>217</v>
      </c>
      <c r="M614" s="150" t="s">
        <v>851</v>
      </c>
      <c r="N614" s="157">
        <v>44012.728368055556</v>
      </c>
      <c r="O614" s="157">
        <v>44065.602361111109</v>
      </c>
    </row>
    <row r="615" spans="2:15" x14ac:dyDescent="0.2">
      <c r="B615" s="322" t="s">
        <v>124</v>
      </c>
      <c r="C615" s="322" t="s">
        <v>276</v>
      </c>
      <c r="D615" s="322" t="s">
        <v>126</v>
      </c>
      <c r="E615" s="322" t="s">
        <v>276</v>
      </c>
      <c r="F615" s="154" t="s">
        <v>238</v>
      </c>
      <c r="G615" s="149" t="s">
        <v>281</v>
      </c>
      <c r="H615" s="153" t="s">
        <v>282</v>
      </c>
      <c r="I615" s="149" t="s">
        <v>852</v>
      </c>
      <c r="J615" s="163">
        <v>39.752000000000002</v>
      </c>
      <c r="K615" s="163">
        <v>36.424999999999997</v>
      </c>
      <c r="L615" s="149" t="s">
        <v>232</v>
      </c>
      <c r="M615" s="150" t="s">
        <v>386</v>
      </c>
      <c r="N615" s="157">
        <v>44012.915462962963</v>
      </c>
      <c r="O615" s="157">
        <v>44051.884756944448</v>
      </c>
    </row>
    <row r="616" spans="2:15" x14ac:dyDescent="0.2">
      <c r="B616" s="322" t="s">
        <v>125</v>
      </c>
      <c r="C616" s="322" t="s">
        <v>276</v>
      </c>
      <c r="D616" s="322" t="s">
        <v>125</v>
      </c>
      <c r="E616" s="322" t="s">
        <v>276</v>
      </c>
      <c r="F616" s="154" t="s">
        <v>239</v>
      </c>
      <c r="G616" s="149" t="s">
        <v>359</v>
      </c>
      <c r="H616" s="153" t="s">
        <v>278</v>
      </c>
      <c r="I616" s="149" t="s">
        <v>853</v>
      </c>
      <c r="J616" s="163">
        <v>37.478000000000002</v>
      </c>
      <c r="K616" s="163">
        <v>13.211</v>
      </c>
      <c r="L616" s="149" t="s">
        <v>442</v>
      </c>
      <c r="M616" s="150" t="s">
        <v>443</v>
      </c>
      <c r="N616" s="157">
        <v>44013.800613425927</v>
      </c>
      <c r="O616" s="157">
        <v>44038.51898148148</v>
      </c>
    </row>
    <row r="617" spans="2:15" x14ac:dyDescent="0.2">
      <c r="B617" s="322" t="s">
        <v>125</v>
      </c>
      <c r="C617" s="322" t="s">
        <v>276</v>
      </c>
      <c r="D617" s="322" t="s">
        <v>126</v>
      </c>
      <c r="E617" s="322" t="s">
        <v>276</v>
      </c>
      <c r="F617" s="154" t="s">
        <v>239</v>
      </c>
      <c r="G617" s="149" t="s">
        <v>359</v>
      </c>
      <c r="H617" s="153" t="s">
        <v>278</v>
      </c>
      <c r="I617" s="149" t="s">
        <v>853</v>
      </c>
      <c r="J617" s="163">
        <v>37.478000000000002</v>
      </c>
      <c r="K617" s="163">
        <v>23.518000000000001</v>
      </c>
      <c r="L617" s="149" t="s">
        <v>442</v>
      </c>
      <c r="M617" s="150" t="s">
        <v>512</v>
      </c>
      <c r="N617" s="157">
        <v>44013.800613425927</v>
      </c>
      <c r="O617" s="157">
        <v>44062.424363425926</v>
      </c>
    </row>
    <row r="618" spans="2:15" x14ac:dyDescent="0.2">
      <c r="B618" s="322" t="s">
        <v>125</v>
      </c>
      <c r="C618" s="322" t="s">
        <v>276</v>
      </c>
      <c r="D618" s="322" t="s">
        <v>125</v>
      </c>
      <c r="E618" s="322" t="s">
        <v>276</v>
      </c>
      <c r="F618" s="154" t="s">
        <v>236</v>
      </c>
      <c r="G618" s="149" t="s">
        <v>310</v>
      </c>
      <c r="H618" s="153" t="s">
        <v>311</v>
      </c>
      <c r="I618" s="149" t="s">
        <v>854</v>
      </c>
      <c r="J618" s="163">
        <v>63.151000000000003</v>
      </c>
      <c r="K618" s="163">
        <v>7.0869999999999997</v>
      </c>
      <c r="L618" s="149" t="s">
        <v>116</v>
      </c>
      <c r="M618" s="150" t="s">
        <v>293</v>
      </c>
      <c r="N618" s="157">
        <v>44014.059479166666</v>
      </c>
      <c r="O618" s="157">
        <v>44034.634340277778</v>
      </c>
    </row>
    <row r="619" spans="2:15" x14ac:dyDescent="0.2">
      <c r="B619" s="322" t="s">
        <v>125</v>
      </c>
      <c r="C619" s="322" t="s">
        <v>276</v>
      </c>
      <c r="D619" s="322" t="s">
        <v>126</v>
      </c>
      <c r="E619" s="322" t="s">
        <v>276</v>
      </c>
      <c r="F619" s="154" t="s">
        <v>236</v>
      </c>
      <c r="G619" s="149" t="s">
        <v>310</v>
      </c>
      <c r="H619" s="153" t="s">
        <v>311</v>
      </c>
      <c r="I619" s="149" t="s">
        <v>854</v>
      </c>
      <c r="J619" s="163">
        <v>63.151000000000003</v>
      </c>
      <c r="K619" s="163">
        <v>46.850999999999999</v>
      </c>
      <c r="L619" s="149" t="s">
        <v>116</v>
      </c>
      <c r="M619" s="150" t="s">
        <v>437</v>
      </c>
      <c r="N619" s="157">
        <v>44014.059479166666</v>
      </c>
      <c r="O619" s="157">
        <v>44046.144907407404</v>
      </c>
    </row>
    <row r="620" spans="2:15" x14ac:dyDescent="0.2">
      <c r="B620" s="322" t="s">
        <v>125</v>
      </c>
      <c r="C620" s="322" t="s">
        <v>276</v>
      </c>
      <c r="D620" s="322" t="s">
        <v>125</v>
      </c>
      <c r="E620" s="322" t="s">
        <v>276</v>
      </c>
      <c r="F620" s="154" t="s">
        <v>114</v>
      </c>
      <c r="G620" s="149" t="s">
        <v>277</v>
      </c>
      <c r="H620" s="153" t="s">
        <v>304</v>
      </c>
      <c r="I620" s="149" t="s">
        <v>699</v>
      </c>
      <c r="J620" s="163">
        <v>39.064</v>
      </c>
      <c r="K620" s="163">
        <v>30.399000000000001</v>
      </c>
      <c r="L620" s="149" t="s">
        <v>114</v>
      </c>
      <c r="M620" s="150" t="s">
        <v>741</v>
      </c>
      <c r="N620" s="157">
        <v>44015.216331018521</v>
      </c>
      <c r="O620" s="157">
        <v>44021.41846064815</v>
      </c>
    </row>
    <row r="621" spans="2:15" x14ac:dyDescent="0.2">
      <c r="B621" s="322" t="s">
        <v>125</v>
      </c>
      <c r="C621" s="322" t="s">
        <v>276</v>
      </c>
      <c r="D621" s="322" t="s">
        <v>125</v>
      </c>
      <c r="E621" s="322" t="s">
        <v>276</v>
      </c>
      <c r="F621" s="154" t="s">
        <v>114</v>
      </c>
      <c r="G621" s="149" t="s">
        <v>277</v>
      </c>
      <c r="H621" s="153" t="s">
        <v>577</v>
      </c>
      <c r="I621" s="149" t="s">
        <v>855</v>
      </c>
      <c r="J621" s="163">
        <v>27.786999999999999</v>
      </c>
      <c r="K621" s="163">
        <v>6.3479999999999999</v>
      </c>
      <c r="L621" s="149" t="s">
        <v>856</v>
      </c>
      <c r="M621" s="150" t="s">
        <v>857</v>
      </c>
      <c r="N621" s="157">
        <v>44015.382673611108</v>
      </c>
      <c r="O621" s="157">
        <v>44025.246932870374</v>
      </c>
    </row>
    <row r="622" spans="2:15" x14ac:dyDescent="0.2">
      <c r="B622" s="322" t="s">
        <v>125</v>
      </c>
      <c r="C622" s="322" t="s">
        <v>276</v>
      </c>
      <c r="D622" s="322" t="s">
        <v>126</v>
      </c>
      <c r="E622" s="322" t="s">
        <v>276</v>
      </c>
      <c r="F622" s="154" t="s">
        <v>238</v>
      </c>
      <c r="G622" s="149" t="s">
        <v>281</v>
      </c>
      <c r="H622" s="153" t="s">
        <v>282</v>
      </c>
      <c r="I622" s="149" t="s">
        <v>858</v>
      </c>
      <c r="J622" s="163">
        <v>62.957999999999998</v>
      </c>
      <c r="K622" s="163">
        <v>43.881999999999998</v>
      </c>
      <c r="L622" s="149" t="s">
        <v>208</v>
      </c>
      <c r="M622" s="150" t="s">
        <v>368</v>
      </c>
      <c r="N622" s="157">
        <v>44015.945347222223</v>
      </c>
      <c r="O622" s="157">
        <v>44061.19635416667</v>
      </c>
    </row>
    <row r="623" spans="2:15" x14ac:dyDescent="0.2">
      <c r="B623" s="322" t="s">
        <v>125</v>
      </c>
      <c r="C623" s="322" t="s">
        <v>276</v>
      </c>
      <c r="D623" s="322" t="s">
        <v>126</v>
      </c>
      <c r="E623" s="322" t="s">
        <v>276</v>
      </c>
      <c r="F623" s="154" t="s">
        <v>114</v>
      </c>
      <c r="G623" s="149" t="s">
        <v>310</v>
      </c>
      <c r="H623" s="153" t="s">
        <v>115</v>
      </c>
      <c r="I623" s="149" t="s">
        <v>859</v>
      </c>
      <c r="J623" s="163">
        <v>39.475000000000001</v>
      </c>
      <c r="K623" s="163">
        <v>36.14</v>
      </c>
      <c r="L623" s="149" t="s">
        <v>205</v>
      </c>
      <c r="M623" s="150" t="s">
        <v>721</v>
      </c>
      <c r="N623" s="157">
        <v>44017.061562499999</v>
      </c>
      <c r="O623" s="157">
        <v>44065.342083333337</v>
      </c>
    </row>
    <row r="624" spans="2:15" x14ac:dyDescent="0.2">
      <c r="B624" s="322" t="s">
        <v>125</v>
      </c>
      <c r="C624" s="322" t="s">
        <v>276</v>
      </c>
      <c r="D624" s="322" t="s">
        <v>126</v>
      </c>
      <c r="E624" s="322" t="s">
        <v>276</v>
      </c>
      <c r="F624" s="154" t="s">
        <v>114</v>
      </c>
      <c r="G624" s="149" t="s">
        <v>286</v>
      </c>
      <c r="H624" s="153" t="s">
        <v>115</v>
      </c>
      <c r="I624" s="149" t="s">
        <v>860</v>
      </c>
      <c r="J624" s="163">
        <v>60.424999999999997</v>
      </c>
      <c r="K624" s="163">
        <v>8.3580000000000005</v>
      </c>
      <c r="L624" s="149" t="s">
        <v>116</v>
      </c>
      <c r="M624" s="150" t="s">
        <v>352</v>
      </c>
      <c r="N624" s="157">
        <v>44017.227800925924</v>
      </c>
      <c r="O624" s="157">
        <v>44051.019768518519</v>
      </c>
    </row>
    <row r="625" spans="2:15" x14ac:dyDescent="0.2">
      <c r="B625" s="322" t="s">
        <v>125</v>
      </c>
      <c r="C625" s="322" t="s">
        <v>276</v>
      </c>
      <c r="D625" s="322" t="s">
        <v>126</v>
      </c>
      <c r="E625" s="322" t="s">
        <v>276</v>
      </c>
      <c r="F625" s="154" t="s">
        <v>114</v>
      </c>
      <c r="G625" s="149" t="s">
        <v>286</v>
      </c>
      <c r="H625" s="153" t="s">
        <v>115</v>
      </c>
      <c r="I625" s="149" t="s">
        <v>860</v>
      </c>
      <c r="J625" s="163">
        <v>60.424999999999997</v>
      </c>
      <c r="K625" s="163">
        <v>19.503</v>
      </c>
      <c r="L625" s="149" t="s">
        <v>116</v>
      </c>
      <c r="M625" s="150" t="s">
        <v>352</v>
      </c>
      <c r="N625" s="157">
        <v>44017.227800925924</v>
      </c>
      <c r="O625" s="157">
        <v>44056.415416666663</v>
      </c>
    </row>
    <row r="626" spans="2:15" x14ac:dyDescent="0.2">
      <c r="B626" s="322" t="s">
        <v>125</v>
      </c>
      <c r="C626" s="322" t="s">
        <v>276</v>
      </c>
      <c r="D626" s="322" t="s">
        <v>126</v>
      </c>
      <c r="E626" s="322" t="s">
        <v>276</v>
      </c>
      <c r="F626" s="154" t="s">
        <v>114</v>
      </c>
      <c r="G626" s="149" t="s">
        <v>286</v>
      </c>
      <c r="H626" s="153" t="s">
        <v>115</v>
      </c>
      <c r="I626" s="149" t="s">
        <v>860</v>
      </c>
      <c r="J626" s="163">
        <v>60.424999999999997</v>
      </c>
      <c r="K626" s="163">
        <v>27.353999999999999</v>
      </c>
      <c r="L626" s="149" t="s">
        <v>116</v>
      </c>
      <c r="M626" s="150" t="s">
        <v>117</v>
      </c>
      <c r="N626" s="157">
        <v>44017.227800925924</v>
      </c>
      <c r="O626" s="157">
        <v>44069.385520833333</v>
      </c>
    </row>
    <row r="627" spans="2:15" x14ac:dyDescent="0.2">
      <c r="B627" s="322" t="s">
        <v>125</v>
      </c>
      <c r="C627" s="322" t="s">
        <v>276</v>
      </c>
      <c r="D627" s="322" t="s">
        <v>126</v>
      </c>
      <c r="E627" s="322" t="s">
        <v>276</v>
      </c>
      <c r="F627" s="154" t="s">
        <v>114</v>
      </c>
      <c r="G627" s="149" t="s">
        <v>286</v>
      </c>
      <c r="H627" s="153" t="s">
        <v>115</v>
      </c>
      <c r="I627" s="149" t="s">
        <v>861</v>
      </c>
      <c r="J627" s="163">
        <v>81.855000000000004</v>
      </c>
      <c r="K627" s="163">
        <v>80.218000000000004</v>
      </c>
      <c r="L627" s="149" t="s">
        <v>209</v>
      </c>
      <c r="M627" s="150" t="s">
        <v>280</v>
      </c>
      <c r="N627" s="157">
        <v>44017.342604166668</v>
      </c>
      <c r="O627" s="157">
        <v>44062.080891203703</v>
      </c>
    </row>
    <row r="628" spans="2:15" x14ac:dyDescent="0.2">
      <c r="B628" s="322" t="s">
        <v>125</v>
      </c>
      <c r="C628" s="322" t="s">
        <v>276</v>
      </c>
      <c r="D628" s="322" t="s">
        <v>125</v>
      </c>
      <c r="E628" s="322" t="s">
        <v>276</v>
      </c>
      <c r="F628" s="154" t="s">
        <v>247</v>
      </c>
      <c r="G628" s="149" t="s">
        <v>340</v>
      </c>
      <c r="H628" s="153" t="s">
        <v>341</v>
      </c>
      <c r="I628" s="149" t="s">
        <v>504</v>
      </c>
      <c r="J628" s="163">
        <v>36.898000000000003</v>
      </c>
      <c r="K628" s="163">
        <v>5.593</v>
      </c>
      <c r="L628" s="149" t="s">
        <v>116</v>
      </c>
      <c r="M628" s="150" t="s">
        <v>117</v>
      </c>
      <c r="N628" s="157">
        <v>44017.799699074072</v>
      </c>
      <c r="O628" s="157">
        <v>44037.882222222222</v>
      </c>
    </row>
    <row r="629" spans="2:15" x14ac:dyDescent="0.2">
      <c r="B629" s="322" t="s">
        <v>125</v>
      </c>
      <c r="C629" s="322" t="s">
        <v>276</v>
      </c>
      <c r="D629" s="322" t="s">
        <v>125</v>
      </c>
      <c r="E629" s="322" t="s">
        <v>276</v>
      </c>
      <c r="F629" s="154" t="s">
        <v>247</v>
      </c>
      <c r="G629" s="149" t="s">
        <v>340</v>
      </c>
      <c r="H629" s="153" t="s">
        <v>341</v>
      </c>
      <c r="I629" s="149" t="s">
        <v>504</v>
      </c>
      <c r="J629" s="163">
        <v>36.898000000000003</v>
      </c>
      <c r="K629" s="163">
        <v>5.593</v>
      </c>
      <c r="L629" s="149" t="s">
        <v>116</v>
      </c>
      <c r="M629" s="150" t="s">
        <v>117</v>
      </c>
      <c r="N629" s="157">
        <v>44017.799699074072</v>
      </c>
      <c r="O629" s="157">
        <v>44037.882361111115</v>
      </c>
    </row>
    <row r="630" spans="2:15" x14ac:dyDescent="0.2">
      <c r="B630" s="322" t="s">
        <v>125</v>
      </c>
      <c r="C630" s="322" t="s">
        <v>276</v>
      </c>
      <c r="D630" s="322" t="s">
        <v>126</v>
      </c>
      <c r="E630" s="322" t="s">
        <v>276</v>
      </c>
      <c r="F630" s="154" t="s">
        <v>247</v>
      </c>
      <c r="G630" s="149" t="s">
        <v>340</v>
      </c>
      <c r="H630" s="153" t="s">
        <v>341</v>
      </c>
      <c r="I630" s="149" t="s">
        <v>504</v>
      </c>
      <c r="J630" s="163">
        <v>36.898000000000003</v>
      </c>
      <c r="K630" s="163">
        <v>11.420999999999999</v>
      </c>
      <c r="L630" s="149" t="s">
        <v>116</v>
      </c>
      <c r="M630" s="150" t="s">
        <v>437</v>
      </c>
      <c r="N630" s="157">
        <v>44017.799699074072</v>
      </c>
      <c r="O630" s="157">
        <v>44045.259548611109</v>
      </c>
    </row>
    <row r="631" spans="2:15" x14ac:dyDescent="0.2">
      <c r="B631" s="322" t="s">
        <v>125</v>
      </c>
      <c r="C631" s="322" t="s">
        <v>276</v>
      </c>
      <c r="D631" s="322" t="s">
        <v>126</v>
      </c>
      <c r="E631" s="322" t="s">
        <v>276</v>
      </c>
      <c r="F631" s="154" t="s">
        <v>247</v>
      </c>
      <c r="G631" s="149" t="s">
        <v>340</v>
      </c>
      <c r="H631" s="153" t="s">
        <v>341</v>
      </c>
      <c r="I631" s="149" t="s">
        <v>504</v>
      </c>
      <c r="J631" s="163">
        <v>36.898000000000003</v>
      </c>
      <c r="K631" s="163">
        <v>11.420999999999999</v>
      </c>
      <c r="L631" s="149" t="s">
        <v>116</v>
      </c>
      <c r="M631" s="150" t="s">
        <v>437</v>
      </c>
      <c r="N631" s="157">
        <v>44017.799699074072</v>
      </c>
      <c r="O631" s="157">
        <v>44045.259687500002</v>
      </c>
    </row>
    <row r="632" spans="2:15" x14ac:dyDescent="0.2">
      <c r="B632" s="322" t="s">
        <v>125</v>
      </c>
      <c r="C632" s="322" t="s">
        <v>276</v>
      </c>
      <c r="D632" s="322" t="s">
        <v>125</v>
      </c>
      <c r="E632" s="322" t="s">
        <v>276</v>
      </c>
      <c r="F632" s="154" t="s">
        <v>244</v>
      </c>
      <c r="G632" s="149" t="s">
        <v>369</v>
      </c>
      <c r="H632" s="153" t="s">
        <v>370</v>
      </c>
      <c r="I632" s="149" t="s">
        <v>862</v>
      </c>
      <c r="J632" s="163">
        <v>58.031999999999996</v>
      </c>
      <c r="K632" s="163">
        <v>16.917000000000002</v>
      </c>
      <c r="L632" s="149" t="s">
        <v>208</v>
      </c>
      <c r="M632" s="150" t="s">
        <v>368</v>
      </c>
      <c r="N632" s="157">
        <v>44017.931064814817</v>
      </c>
      <c r="O632" s="157">
        <v>44038.477395833332</v>
      </c>
    </row>
    <row r="633" spans="2:15" x14ac:dyDescent="0.2">
      <c r="B633" s="322" t="s">
        <v>125</v>
      </c>
      <c r="C633" s="322" t="s">
        <v>276</v>
      </c>
      <c r="D633" s="322" t="s">
        <v>126</v>
      </c>
      <c r="E633" s="322" t="s">
        <v>276</v>
      </c>
      <c r="F633" s="154" t="s">
        <v>244</v>
      </c>
      <c r="G633" s="149" t="s">
        <v>369</v>
      </c>
      <c r="H633" s="153" t="s">
        <v>370</v>
      </c>
      <c r="I633" s="149" t="s">
        <v>862</v>
      </c>
      <c r="J633" s="163">
        <v>58.031999999999996</v>
      </c>
      <c r="K633" s="163">
        <v>26.228000000000002</v>
      </c>
      <c r="L633" s="149" t="s">
        <v>209</v>
      </c>
      <c r="M633" s="150" t="s">
        <v>280</v>
      </c>
      <c r="N633" s="157">
        <v>44017.931064814817</v>
      </c>
      <c r="O633" s="157">
        <v>44064.630173611113</v>
      </c>
    </row>
    <row r="634" spans="2:15" x14ac:dyDescent="0.2">
      <c r="B634" s="322" t="s">
        <v>125</v>
      </c>
      <c r="C634" s="322" t="s">
        <v>276</v>
      </c>
      <c r="D634" s="322" t="s">
        <v>126</v>
      </c>
      <c r="E634" s="322" t="s">
        <v>276</v>
      </c>
      <c r="F634" s="154" t="s">
        <v>238</v>
      </c>
      <c r="G634" s="149" t="s">
        <v>281</v>
      </c>
      <c r="H634" s="153" t="s">
        <v>282</v>
      </c>
      <c r="I634" s="149" t="s">
        <v>863</v>
      </c>
      <c r="J634" s="163">
        <v>60.365000000000002</v>
      </c>
      <c r="K634" s="163">
        <v>43.987000000000002</v>
      </c>
      <c r="L634" s="149" t="s">
        <v>116</v>
      </c>
      <c r="M634" s="150" t="s">
        <v>117</v>
      </c>
      <c r="N634" s="157">
        <v>44018.155243055553</v>
      </c>
      <c r="O634" s="157">
        <v>44050.92224537037</v>
      </c>
    </row>
    <row r="635" spans="2:15" x14ac:dyDescent="0.2">
      <c r="B635" s="322" t="s">
        <v>125</v>
      </c>
      <c r="C635" s="322" t="s">
        <v>276</v>
      </c>
      <c r="D635" s="322" t="s">
        <v>125</v>
      </c>
      <c r="E635" s="322" t="s">
        <v>276</v>
      </c>
      <c r="F635" s="154" t="s">
        <v>239</v>
      </c>
      <c r="G635" s="149" t="s">
        <v>289</v>
      </c>
      <c r="H635" s="153" t="s">
        <v>290</v>
      </c>
      <c r="I635" s="149" t="s">
        <v>864</v>
      </c>
      <c r="J635" s="163">
        <v>36.850999999999999</v>
      </c>
      <c r="K635" s="163">
        <v>36.113999999999997</v>
      </c>
      <c r="L635" s="149" t="s">
        <v>116</v>
      </c>
      <c r="M635" s="150" t="s">
        <v>292</v>
      </c>
      <c r="N635" s="157">
        <v>44019.842766203707</v>
      </c>
      <c r="O635" s="157">
        <v>44041.537673611114</v>
      </c>
    </row>
    <row r="636" spans="2:15" x14ac:dyDescent="0.2">
      <c r="B636" s="322" t="s">
        <v>125</v>
      </c>
      <c r="C636" s="322" t="s">
        <v>276</v>
      </c>
      <c r="D636" s="322" t="s">
        <v>126</v>
      </c>
      <c r="E636" s="322" t="s">
        <v>276</v>
      </c>
      <c r="F636" s="154" t="s">
        <v>238</v>
      </c>
      <c r="G636" s="149" t="s">
        <v>281</v>
      </c>
      <c r="H636" s="153" t="s">
        <v>282</v>
      </c>
      <c r="I636" s="149" t="s">
        <v>865</v>
      </c>
      <c r="J636" s="163">
        <v>32.5</v>
      </c>
      <c r="K636" s="163">
        <v>31.85</v>
      </c>
      <c r="L636" s="149" t="s">
        <v>219</v>
      </c>
      <c r="M636" s="150" t="s">
        <v>429</v>
      </c>
      <c r="N636" s="157">
        <v>44020.467650462961</v>
      </c>
      <c r="O636" s="157">
        <v>44056.373483796298</v>
      </c>
    </row>
    <row r="637" spans="2:15" x14ac:dyDescent="0.2">
      <c r="B637" s="322" t="s">
        <v>125</v>
      </c>
      <c r="C637" s="322" t="s">
        <v>276</v>
      </c>
      <c r="D637" s="322" t="s">
        <v>125</v>
      </c>
      <c r="E637" s="322" t="s">
        <v>276</v>
      </c>
      <c r="F637" s="154" t="s">
        <v>329</v>
      </c>
      <c r="G637" s="149" t="s">
        <v>277</v>
      </c>
      <c r="H637" s="153" t="s">
        <v>330</v>
      </c>
      <c r="I637" s="149" t="s">
        <v>866</v>
      </c>
      <c r="J637" s="163">
        <v>58.043999999999997</v>
      </c>
      <c r="K637" s="163">
        <v>15.473000000000001</v>
      </c>
      <c r="L637" s="149" t="s">
        <v>333</v>
      </c>
      <c r="M637" s="150" t="s">
        <v>334</v>
      </c>
      <c r="N637" s="157">
        <v>44020.89466435185</v>
      </c>
      <c r="O637" s="157">
        <v>44040.024722222224</v>
      </c>
    </row>
    <row r="638" spans="2:15" x14ac:dyDescent="0.2">
      <c r="B638" s="322" t="s">
        <v>125</v>
      </c>
      <c r="C638" s="322" t="s">
        <v>276</v>
      </c>
      <c r="D638" s="322" t="s">
        <v>126</v>
      </c>
      <c r="E638" s="322" t="s">
        <v>276</v>
      </c>
      <c r="F638" s="154" t="s">
        <v>329</v>
      </c>
      <c r="G638" s="149" t="s">
        <v>277</v>
      </c>
      <c r="H638" s="153" t="s">
        <v>330</v>
      </c>
      <c r="I638" s="149" t="s">
        <v>866</v>
      </c>
      <c r="J638" s="163">
        <v>58.043999999999997</v>
      </c>
      <c r="K638" s="163">
        <v>26.117000000000001</v>
      </c>
      <c r="L638" s="149" t="s">
        <v>211</v>
      </c>
      <c r="M638" s="150" t="s">
        <v>314</v>
      </c>
      <c r="N638" s="157">
        <v>44020.89466435185</v>
      </c>
      <c r="O638" s="157">
        <v>44068.161712962959</v>
      </c>
    </row>
    <row r="639" spans="2:15" x14ac:dyDescent="0.2">
      <c r="B639" s="322" t="s">
        <v>125</v>
      </c>
      <c r="C639" s="322" t="s">
        <v>276</v>
      </c>
      <c r="D639" s="322" t="s">
        <v>126</v>
      </c>
      <c r="E639" s="322" t="s">
        <v>276</v>
      </c>
      <c r="F639" s="154" t="s">
        <v>114</v>
      </c>
      <c r="G639" s="149" t="s">
        <v>286</v>
      </c>
      <c r="H639" s="153" t="s">
        <v>115</v>
      </c>
      <c r="I639" s="149" t="s">
        <v>867</v>
      </c>
      <c r="J639" s="163">
        <v>61.345999999999997</v>
      </c>
      <c r="K639" s="163">
        <v>55.710999999999999</v>
      </c>
      <c r="L639" s="149" t="s">
        <v>116</v>
      </c>
      <c r="M639" s="150" t="s">
        <v>117</v>
      </c>
      <c r="N639" s="157">
        <v>44021.218078703707</v>
      </c>
      <c r="O639" s="157">
        <v>44066.500127314815</v>
      </c>
    </row>
    <row r="640" spans="2:15" x14ac:dyDescent="0.2">
      <c r="B640" s="322" t="s">
        <v>125</v>
      </c>
      <c r="C640" s="322" t="s">
        <v>276</v>
      </c>
      <c r="D640" s="322" t="s">
        <v>126</v>
      </c>
      <c r="E640" s="322" t="s">
        <v>276</v>
      </c>
      <c r="F640" s="154" t="s">
        <v>239</v>
      </c>
      <c r="G640" s="149" t="s">
        <v>359</v>
      </c>
      <c r="H640" s="153" t="s">
        <v>278</v>
      </c>
      <c r="I640" s="149" t="s">
        <v>868</v>
      </c>
      <c r="J640" s="163">
        <v>35.036999999999999</v>
      </c>
      <c r="K640" s="163">
        <v>17.167999999999999</v>
      </c>
      <c r="L640" s="149" t="s">
        <v>116</v>
      </c>
      <c r="M640" s="150" t="s">
        <v>292</v>
      </c>
      <c r="N640" s="157">
        <v>44021.717719907407</v>
      </c>
      <c r="O640" s="157">
        <v>44047.240474537037</v>
      </c>
    </row>
    <row r="641" spans="2:15" x14ac:dyDescent="0.2">
      <c r="B641" s="322" t="s">
        <v>125</v>
      </c>
      <c r="C641" s="322" t="s">
        <v>276</v>
      </c>
      <c r="D641" s="322" t="s">
        <v>126</v>
      </c>
      <c r="E641" s="322" t="s">
        <v>276</v>
      </c>
      <c r="F641" s="154" t="s">
        <v>239</v>
      </c>
      <c r="G641" s="149" t="s">
        <v>359</v>
      </c>
      <c r="H641" s="153" t="s">
        <v>278</v>
      </c>
      <c r="I641" s="149" t="s">
        <v>868</v>
      </c>
      <c r="J641" s="163">
        <v>35.036999999999999</v>
      </c>
      <c r="K641" s="163">
        <v>17.167999999999999</v>
      </c>
      <c r="L641" s="149" t="s">
        <v>116</v>
      </c>
      <c r="M641" s="150" t="s">
        <v>292</v>
      </c>
      <c r="N641" s="157">
        <v>44021.717719907407</v>
      </c>
      <c r="O641" s="157">
        <v>44047.240613425929</v>
      </c>
    </row>
    <row r="642" spans="2:15" x14ac:dyDescent="0.2">
      <c r="B642" s="322" t="s">
        <v>125</v>
      </c>
      <c r="C642" s="322" t="s">
        <v>276</v>
      </c>
      <c r="D642" s="322" t="s">
        <v>125</v>
      </c>
      <c r="E642" s="322" t="s">
        <v>276</v>
      </c>
      <c r="F642" s="154" t="s">
        <v>114</v>
      </c>
      <c r="G642" s="149" t="s">
        <v>277</v>
      </c>
      <c r="H642" s="153" t="s">
        <v>304</v>
      </c>
      <c r="I642" s="149" t="s">
        <v>869</v>
      </c>
      <c r="J642" s="163">
        <v>36.563000000000002</v>
      </c>
      <c r="K642" s="163">
        <v>29.184999999999999</v>
      </c>
      <c r="L642" s="149" t="s">
        <v>228</v>
      </c>
      <c r="M642" s="150" t="s">
        <v>870</v>
      </c>
      <c r="N642" s="157">
        <v>44021.821736111109</v>
      </c>
      <c r="O642" s="157">
        <v>44038.759004629632</v>
      </c>
    </row>
    <row r="643" spans="2:15" x14ac:dyDescent="0.2">
      <c r="B643" s="322" t="s">
        <v>125</v>
      </c>
      <c r="C643" s="322" t="s">
        <v>276</v>
      </c>
      <c r="D643" s="322" t="s">
        <v>126</v>
      </c>
      <c r="E643" s="322" t="s">
        <v>276</v>
      </c>
      <c r="F643" s="154" t="s">
        <v>247</v>
      </c>
      <c r="G643" s="149" t="s">
        <v>340</v>
      </c>
      <c r="H643" s="153" t="s">
        <v>341</v>
      </c>
      <c r="I643" s="149" t="s">
        <v>871</v>
      </c>
      <c r="J643" s="163">
        <v>33.869</v>
      </c>
      <c r="K643" s="163">
        <v>10.635</v>
      </c>
      <c r="L643" s="149" t="s">
        <v>219</v>
      </c>
      <c r="M643" s="150" t="s">
        <v>429</v>
      </c>
      <c r="N643" s="157">
        <v>44022.30096064815</v>
      </c>
      <c r="O643" s="157">
        <v>44067.093009259261</v>
      </c>
    </row>
    <row r="644" spans="2:15" x14ac:dyDescent="0.2">
      <c r="B644" s="322" t="s">
        <v>125</v>
      </c>
      <c r="C644" s="322" t="s">
        <v>276</v>
      </c>
      <c r="D644" s="322" t="s">
        <v>127</v>
      </c>
      <c r="E644" s="322" t="s">
        <v>276</v>
      </c>
      <c r="F644" s="154" t="s">
        <v>247</v>
      </c>
      <c r="G644" s="149" t="s">
        <v>340</v>
      </c>
      <c r="H644" s="153" t="s">
        <v>341</v>
      </c>
      <c r="I644" s="149" t="s">
        <v>871</v>
      </c>
      <c r="J644" s="163">
        <v>33.869</v>
      </c>
      <c r="K644" s="163">
        <v>22.556000000000001</v>
      </c>
      <c r="L644" s="149" t="s">
        <v>211</v>
      </c>
      <c r="M644" s="150" t="s">
        <v>302</v>
      </c>
      <c r="N644" s="157">
        <v>44022.30096064815</v>
      </c>
      <c r="O644" s="157">
        <v>44087.898738425924</v>
      </c>
    </row>
    <row r="645" spans="2:15" x14ac:dyDescent="0.2">
      <c r="B645" s="322" t="s">
        <v>125</v>
      </c>
      <c r="C645" s="322" t="s">
        <v>276</v>
      </c>
      <c r="D645" s="322" t="s">
        <v>126</v>
      </c>
      <c r="E645" s="322" t="s">
        <v>276</v>
      </c>
      <c r="F645" s="154" t="s">
        <v>243</v>
      </c>
      <c r="G645" s="149" t="s">
        <v>277</v>
      </c>
      <c r="H645" s="153" t="s">
        <v>707</v>
      </c>
      <c r="I645" s="149" t="s">
        <v>872</v>
      </c>
      <c r="J645" s="163">
        <v>39.820999999999998</v>
      </c>
      <c r="K645" s="163">
        <v>19.512</v>
      </c>
      <c r="L645" s="149" t="s">
        <v>116</v>
      </c>
      <c r="M645" s="150" t="s">
        <v>405</v>
      </c>
      <c r="N645" s="157">
        <v>44022.613796296297</v>
      </c>
      <c r="O645" s="157">
        <v>44049.666122685187</v>
      </c>
    </row>
    <row r="646" spans="2:15" x14ac:dyDescent="0.2">
      <c r="B646" s="322" t="s">
        <v>125</v>
      </c>
      <c r="C646" s="322" t="s">
        <v>276</v>
      </c>
      <c r="D646" s="322" t="s">
        <v>126</v>
      </c>
      <c r="E646" s="322" t="s">
        <v>276</v>
      </c>
      <c r="F646" s="154" t="s">
        <v>114</v>
      </c>
      <c r="G646" s="149" t="s">
        <v>310</v>
      </c>
      <c r="H646" s="153" t="s">
        <v>115</v>
      </c>
      <c r="I646" s="149" t="s">
        <v>873</v>
      </c>
      <c r="J646" s="163">
        <v>55.472000000000001</v>
      </c>
      <c r="K646" s="163">
        <v>11.236000000000001</v>
      </c>
      <c r="L646" s="149" t="s">
        <v>116</v>
      </c>
      <c r="M646" s="150" t="s">
        <v>292</v>
      </c>
      <c r="N646" s="157">
        <v>44023.488912037035</v>
      </c>
      <c r="O646" s="157">
        <v>44058.162800925929</v>
      </c>
    </row>
    <row r="647" spans="2:15" x14ac:dyDescent="0.2">
      <c r="B647" s="322" t="s">
        <v>125</v>
      </c>
      <c r="C647" s="322" t="s">
        <v>276</v>
      </c>
      <c r="D647" s="322" t="s">
        <v>126</v>
      </c>
      <c r="E647" s="322" t="s">
        <v>276</v>
      </c>
      <c r="F647" s="154" t="s">
        <v>114</v>
      </c>
      <c r="G647" s="149" t="s">
        <v>310</v>
      </c>
      <c r="H647" s="153" t="s">
        <v>115</v>
      </c>
      <c r="I647" s="149" t="s">
        <v>873</v>
      </c>
      <c r="J647" s="163">
        <v>55.472000000000001</v>
      </c>
      <c r="K647" s="163">
        <v>7.931</v>
      </c>
      <c r="L647" s="149" t="s">
        <v>116</v>
      </c>
      <c r="M647" s="150" t="s">
        <v>424</v>
      </c>
      <c r="N647" s="157">
        <v>44023.488912037035</v>
      </c>
      <c r="O647" s="157">
        <v>44069.529305555552</v>
      </c>
    </row>
    <row r="648" spans="2:15" x14ac:dyDescent="0.2">
      <c r="B648" s="322" t="s">
        <v>125</v>
      </c>
      <c r="C648" s="322" t="s">
        <v>276</v>
      </c>
      <c r="D648" s="322" t="s">
        <v>126</v>
      </c>
      <c r="E648" s="322" t="s">
        <v>276</v>
      </c>
      <c r="F648" s="154" t="s">
        <v>114</v>
      </c>
      <c r="G648" s="149" t="s">
        <v>310</v>
      </c>
      <c r="H648" s="153" t="s">
        <v>115</v>
      </c>
      <c r="I648" s="149" t="s">
        <v>873</v>
      </c>
      <c r="J648" s="163">
        <v>55.472000000000001</v>
      </c>
      <c r="K648" s="163">
        <v>27.535</v>
      </c>
      <c r="L648" s="149" t="s">
        <v>116</v>
      </c>
      <c r="M648" s="150" t="s">
        <v>405</v>
      </c>
      <c r="N648" s="157">
        <v>44023.488912037035</v>
      </c>
      <c r="O648" s="157">
        <v>44072.393518518518</v>
      </c>
    </row>
    <row r="649" spans="2:15" x14ac:dyDescent="0.2">
      <c r="B649" s="322" t="s">
        <v>125</v>
      </c>
      <c r="C649" s="322" t="s">
        <v>276</v>
      </c>
      <c r="D649" s="322" t="s">
        <v>126</v>
      </c>
      <c r="E649" s="322" t="s">
        <v>276</v>
      </c>
      <c r="F649" s="154" t="s">
        <v>329</v>
      </c>
      <c r="G649" s="149" t="s">
        <v>277</v>
      </c>
      <c r="H649" s="153" t="s">
        <v>330</v>
      </c>
      <c r="I649" s="149" t="s">
        <v>874</v>
      </c>
      <c r="J649" s="163">
        <v>57.959000000000003</v>
      </c>
      <c r="K649" s="163">
        <v>23.37</v>
      </c>
      <c r="L649" s="149" t="s">
        <v>232</v>
      </c>
      <c r="M649" s="150" t="s">
        <v>385</v>
      </c>
      <c r="N649" s="157">
        <v>44023.624062499999</v>
      </c>
      <c r="O649" s="157">
        <v>44069.581712962965</v>
      </c>
    </row>
    <row r="650" spans="2:15" x14ac:dyDescent="0.2">
      <c r="B650" s="322" t="s">
        <v>125</v>
      </c>
      <c r="C650" s="322" t="s">
        <v>276</v>
      </c>
      <c r="D650" s="322" t="s">
        <v>125</v>
      </c>
      <c r="E650" s="322" t="s">
        <v>276</v>
      </c>
      <c r="F650" s="154" t="s">
        <v>114</v>
      </c>
      <c r="G650" s="149" t="s">
        <v>286</v>
      </c>
      <c r="H650" s="153" t="s">
        <v>115</v>
      </c>
      <c r="I650" s="149" t="s">
        <v>875</v>
      </c>
      <c r="J650" s="163">
        <v>63.435000000000002</v>
      </c>
      <c r="K650" s="163">
        <v>62.165999999999997</v>
      </c>
      <c r="L650" s="149" t="s">
        <v>333</v>
      </c>
      <c r="M650" s="150" t="s">
        <v>876</v>
      </c>
      <c r="N650" s="157">
        <v>44023.759351851855</v>
      </c>
      <c r="O650" s="157">
        <v>44039.507662037038</v>
      </c>
    </row>
    <row r="651" spans="2:15" x14ac:dyDescent="0.2">
      <c r="B651" s="322" t="s">
        <v>125</v>
      </c>
      <c r="C651" s="322" t="s">
        <v>276</v>
      </c>
      <c r="D651" s="322" t="s">
        <v>126</v>
      </c>
      <c r="E651" s="322" t="s">
        <v>276</v>
      </c>
      <c r="F651" s="154" t="s">
        <v>195</v>
      </c>
      <c r="G651" s="149" t="s">
        <v>277</v>
      </c>
      <c r="H651" s="153" t="s">
        <v>705</v>
      </c>
      <c r="I651" s="149" t="s">
        <v>877</v>
      </c>
      <c r="J651" s="163">
        <v>37.152999999999999</v>
      </c>
      <c r="K651" s="163">
        <v>3.0390000000000001</v>
      </c>
      <c r="L651" s="149" t="s">
        <v>878</v>
      </c>
      <c r="M651" s="150" t="s">
        <v>879</v>
      </c>
      <c r="N651" s="157">
        <v>44023.790312500001</v>
      </c>
      <c r="O651" s="157">
        <v>44066.903460648151</v>
      </c>
    </row>
    <row r="652" spans="2:15" x14ac:dyDescent="0.2">
      <c r="B652" s="322" t="s">
        <v>125</v>
      </c>
      <c r="C652" s="322" t="s">
        <v>276</v>
      </c>
      <c r="D652" s="322" t="s">
        <v>126</v>
      </c>
      <c r="E652" s="322" t="s">
        <v>276</v>
      </c>
      <c r="F652" s="154" t="s">
        <v>195</v>
      </c>
      <c r="G652" s="149" t="s">
        <v>277</v>
      </c>
      <c r="H652" s="153" t="s">
        <v>705</v>
      </c>
      <c r="I652" s="149" t="s">
        <v>877</v>
      </c>
      <c r="J652" s="163">
        <v>37.152999999999999</v>
      </c>
      <c r="K652" s="163">
        <v>7.4829999999999997</v>
      </c>
      <c r="L652" s="149" t="s">
        <v>263</v>
      </c>
      <c r="M652" s="150" t="s">
        <v>880</v>
      </c>
      <c r="N652" s="157">
        <v>44023.790312500001</v>
      </c>
      <c r="O652" s="157">
        <v>44071.27002314815</v>
      </c>
    </row>
    <row r="653" spans="2:15" x14ac:dyDescent="0.2">
      <c r="B653" s="322" t="s">
        <v>125</v>
      </c>
      <c r="C653" s="322" t="s">
        <v>276</v>
      </c>
      <c r="D653" s="322" t="s">
        <v>125</v>
      </c>
      <c r="E653" s="322" t="s">
        <v>276</v>
      </c>
      <c r="F653" s="154" t="s">
        <v>329</v>
      </c>
      <c r="G653" s="149" t="s">
        <v>277</v>
      </c>
      <c r="H653" s="153" t="s">
        <v>330</v>
      </c>
      <c r="I653" s="149" t="s">
        <v>866</v>
      </c>
      <c r="J653" s="163">
        <v>58.043999999999997</v>
      </c>
      <c r="K653" s="163">
        <v>3.2570000000000001</v>
      </c>
      <c r="L653" s="149" t="s">
        <v>333</v>
      </c>
      <c r="M653" s="150" t="s">
        <v>334</v>
      </c>
      <c r="N653" s="157">
        <v>44024.269652777781</v>
      </c>
      <c r="O653" s="157">
        <v>44040.024722222224</v>
      </c>
    </row>
    <row r="654" spans="2:15" x14ac:dyDescent="0.2">
      <c r="B654" s="322" t="s">
        <v>125</v>
      </c>
      <c r="C654" s="322" t="s">
        <v>276</v>
      </c>
      <c r="D654" s="322" t="s">
        <v>126</v>
      </c>
      <c r="E654" s="322" t="s">
        <v>276</v>
      </c>
      <c r="F654" s="154" t="s">
        <v>329</v>
      </c>
      <c r="G654" s="149" t="s">
        <v>277</v>
      </c>
      <c r="H654" s="153" t="s">
        <v>330</v>
      </c>
      <c r="I654" s="149" t="s">
        <v>866</v>
      </c>
      <c r="J654" s="163">
        <v>58.043999999999997</v>
      </c>
      <c r="K654" s="163">
        <v>5.4969999999999999</v>
      </c>
      <c r="L654" s="149" t="s">
        <v>211</v>
      </c>
      <c r="M654" s="150" t="s">
        <v>314</v>
      </c>
      <c r="N654" s="157">
        <v>44024.269652777781</v>
      </c>
      <c r="O654" s="157">
        <v>44068.161712962959</v>
      </c>
    </row>
    <row r="655" spans="2:15" x14ac:dyDescent="0.2">
      <c r="B655" s="322" t="s">
        <v>125</v>
      </c>
      <c r="C655" s="322" t="s">
        <v>276</v>
      </c>
      <c r="D655" s="322" t="s">
        <v>126</v>
      </c>
      <c r="E655" s="322" t="s">
        <v>276</v>
      </c>
      <c r="F655" s="154" t="s">
        <v>238</v>
      </c>
      <c r="G655" s="149" t="s">
        <v>281</v>
      </c>
      <c r="H655" s="153" t="s">
        <v>282</v>
      </c>
      <c r="I655" s="149" t="s">
        <v>881</v>
      </c>
      <c r="J655" s="163">
        <v>58.021999999999998</v>
      </c>
      <c r="K655" s="163">
        <v>25.033000000000001</v>
      </c>
      <c r="L655" s="149" t="s">
        <v>116</v>
      </c>
      <c r="M655" s="150" t="s">
        <v>405</v>
      </c>
      <c r="N655" s="157">
        <v>44024.467789351853</v>
      </c>
      <c r="O655" s="157">
        <v>44052.488553240742</v>
      </c>
    </row>
    <row r="656" spans="2:15" x14ac:dyDescent="0.2">
      <c r="B656" s="322" t="s">
        <v>125</v>
      </c>
      <c r="C656" s="322" t="s">
        <v>276</v>
      </c>
      <c r="D656" s="322" t="s">
        <v>126</v>
      </c>
      <c r="E656" s="322" t="s">
        <v>276</v>
      </c>
      <c r="F656" s="154" t="s">
        <v>238</v>
      </c>
      <c r="G656" s="149" t="s">
        <v>281</v>
      </c>
      <c r="H656" s="153" t="s">
        <v>282</v>
      </c>
      <c r="I656" s="149" t="s">
        <v>881</v>
      </c>
      <c r="J656" s="163">
        <v>58.021999999999998</v>
      </c>
      <c r="K656" s="163">
        <v>28.93</v>
      </c>
      <c r="L656" s="149" t="s">
        <v>116</v>
      </c>
      <c r="M656" s="150" t="s">
        <v>405</v>
      </c>
      <c r="N656" s="157">
        <v>44024.467789351853</v>
      </c>
      <c r="O656" s="157">
        <v>44055.040763888886</v>
      </c>
    </row>
    <row r="657" spans="2:15" x14ac:dyDescent="0.2">
      <c r="B657" s="322" t="s">
        <v>125</v>
      </c>
      <c r="C657" s="322" t="s">
        <v>276</v>
      </c>
      <c r="D657" s="322" t="s">
        <v>126</v>
      </c>
      <c r="E657" s="322" t="s">
        <v>276</v>
      </c>
      <c r="F657" s="154" t="s">
        <v>239</v>
      </c>
      <c r="G657" s="149" t="s">
        <v>359</v>
      </c>
      <c r="H657" s="153" t="s">
        <v>278</v>
      </c>
      <c r="I657" s="149" t="s">
        <v>882</v>
      </c>
      <c r="J657" s="163">
        <v>57.593000000000004</v>
      </c>
      <c r="K657" s="163">
        <v>56.441000000000003</v>
      </c>
      <c r="L657" s="149" t="s">
        <v>209</v>
      </c>
      <c r="M657" s="150" t="s">
        <v>392</v>
      </c>
      <c r="N657" s="157">
        <v>44024.904768518521</v>
      </c>
      <c r="O657" s="157">
        <v>44059.021805555552</v>
      </c>
    </row>
    <row r="658" spans="2:15" x14ac:dyDescent="0.2">
      <c r="B658" s="322" t="s">
        <v>125</v>
      </c>
      <c r="C658" s="322" t="s">
        <v>276</v>
      </c>
      <c r="D658" s="322" t="s">
        <v>127</v>
      </c>
      <c r="E658" s="322" t="s">
        <v>276</v>
      </c>
      <c r="F658" s="154" t="s">
        <v>238</v>
      </c>
      <c r="G658" s="149" t="s">
        <v>281</v>
      </c>
      <c r="H658" s="153" t="s">
        <v>282</v>
      </c>
      <c r="I658" s="149" t="s">
        <v>883</v>
      </c>
      <c r="J658" s="163">
        <v>32.688000000000002</v>
      </c>
      <c r="K658" s="163">
        <v>32.033999999999999</v>
      </c>
      <c r="L658" s="149" t="s">
        <v>217</v>
      </c>
      <c r="M658" s="150" t="s">
        <v>308</v>
      </c>
      <c r="N658" s="157">
        <v>44024.947013888886</v>
      </c>
      <c r="O658" s="157">
        <v>44079.186365740738</v>
      </c>
    </row>
    <row r="659" spans="2:15" x14ac:dyDescent="0.2">
      <c r="B659" s="322" t="s">
        <v>125</v>
      </c>
      <c r="C659" s="322" t="s">
        <v>276</v>
      </c>
      <c r="D659" s="322" t="s">
        <v>126</v>
      </c>
      <c r="E659" s="322" t="s">
        <v>276</v>
      </c>
      <c r="F659" s="154" t="s">
        <v>114</v>
      </c>
      <c r="G659" s="149" t="s">
        <v>286</v>
      </c>
      <c r="H659" s="153" t="s">
        <v>115</v>
      </c>
      <c r="I659" s="149" t="s">
        <v>884</v>
      </c>
      <c r="J659" s="163">
        <v>60.262999999999998</v>
      </c>
      <c r="K659" s="163">
        <v>27.803999999999998</v>
      </c>
      <c r="L659" s="149" t="s">
        <v>116</v>
      </c>
      <c r="M659" s="150" t="s">
        <v>352</v>
      </c>
      <c r="N659" s="157">
        <v>44025.956030092595</v>
      </c>
      <c r="O659" s="157">
        <v>44061.915370370371</v>
      </c>
    </row>
    <row r="660" spans="2:15" x14ac:dyDescent="0.2">
      <c r="B660" s="322" t="s">
        <v>125</v>
      </c>
      <c r="C660" s="322" t="s">
        <v>276</v>
      </c>
      <c r="D660" s="322" t="s">
        <v>127</v>
      </c>
      <c r="E660" s="322" t="s">
        <v>276</v>
      </c>
      <c r="F660" s="154" t="s">
        <v>114</v>
      </c>
      <c r="G660" s="149" t="s">
        <v>286</v>
      </c>
      <c r="H660" s="153" t="s">
        <v>115</v>
      </c>
      <c r="I660" s="149" t="s">
        <v>884</v>
      </c>
      <c r="J660" s="163">
        <v>60.262999999999998</v>
      </c>
      <c r="K660" s="163">
        <v>24.535</v>
      </c>
      <c r="L660" s="149" t="s">
        <v>116</v>
      </c>
      <c r="M660" s="150" t="s">
        <v>292</v>
      </c>
      <c r="N660" s="157">
        <v>44025.956030092595</v>
      </c>
      <c r="O660" s="157">
        <v>44088.252708333333</v>
      </c>
    </row>
    <row r="661" spans="2:15" x14ac:dyDescent="0.2">
      <c r="B661" s="322" t="s">
        <v>125</v>
      </c>
      <c r="C661" s="322" t="s">
        <v>276</v>
      </c>
      <c r="D661" s="322" t="s">
        <v>125</v>
      </c>
      <c r="E661" s="322" t="s">
        <v>276</v>
      </c>
      <c r="F661" s="154" t="s">
        <v>114</v>
      </c>
      <c r="G661" s="149" t="s">
        <v>277</v>
      </c>
      <c r="H661" s="153" t="s">
        <v>304</v>
      </c>
      <c r="I661" s="149" t="s">
        <v>740</v>
      </c>
      <c r="J661" s="163">
        <v>28.471</v>
      </c>
      <c r="K661" s="163">
        <v>27.8</v>
      </c>
      <c r="L661" s="149" t="s">
        <v>114</v>
      </c>
      <c r="M661" s="150" t="s">
        <v>700</v>
      </c>
      <c r="N661" s="157">
        <v>44026.163576388892</v>
      </c>
      <c r="O661" s="157">
        <v>44031.665659722225</v>
      </c>
    </row>
    <row r="662" spans="2:15" x14ac:dyDescent="0.2">
      <c r="B662" s="322" t="s">
        <v>125</v>
      </c>
      <c r="C662" s="322" t="s">
        <v>276</v>
      </c>
      <c r="D662" s="322" t="s">
        <v>125</v>
      </c>
      <c r="E662" s="322" t="s">
        <v>276</v>
      </c>
      <c r="F662" s="154" t="s">
        <v>114</v>
      </c>
      <c r="G662" s="149" t="s">
        <v>277</v>
      </c>
      <c r="H662" s="153" t="s">
        <v>304</v>
      </c>
      <c r="I662" s="149" t="s">
        <v>584</v>
      </c>
      <c r="J662" s="163">
        <v>39.064</v>
      </c>
      <c r="K662" s="163">
        <v>15.199</v>
      </c>
      <c r="L662" s="149" t="s">
        <v>114</v>
      </c>
      <c r="M662" s="150" t="s">
        <v>741</v>
      </c>
      <c r="N662" s="157">
        <v>44026.163912037038</v>
      </c>
      <c r="O662" s="157">
        <v>44031.473865740743</v>
      </c>
    </row>
    <row r="663" spans="2:15" x14ac:dyDescent="0.2">
      <c r="B663" s="322" t="s">
        <v>125</v>
      </c>
      <c r="C663" s="322" t="s">
        <v>276</v>
      </c>
      <c r="D663" s="322" t="s">
        <v>125</v>
      </c>
      <c r="E663" s="322" t="s">
        <v>276</v>
      </c>
      <c r="F663" s="154" t="s">
        <v>114</v>
      </c>
      <c r="G663" s="149" t="s">
        <v>277</v>
      </c>
      <c r="H663" s="153" t="s">
        <v>304</v>
      </c>
      <c r="I663" s="149" t="s">
        <v>584</v>
      </c>
      <c r="J663" s="163">
        <v>39.064</v>
      </c>
      <c r="K663" s="163">
        <v>15.199</v>
      </c>
      <c r="L663" s="149" t="s">
        <v>114</v>
      </c>
      <c r="M663" s="150" t="s">
        <v>741</v>
      </c>
      <c r="N663" s="157">
        <v>44026.163912037038</v>
      </c>
      <c r="O663" s="157">
        <v>44031.474004629628</v>
      </c>
    </row>
    <row r="664" spans="2:15" x14ac:dyDescent="0.2">
      <c r="B664" s="322" t="s">
        <v>125</v>
      </c>
      <c r="C664" s="322" t="s">
        <v>276</v>
      </c>
      <c r="D664" s="322" t="s">
        <v>126</v>
      </c>
      <c r="E664" s="322" t="s">
        <v>276</v>
      </c>
      <c r="F664" s="154" t="s">
        <v>238</v>
      </c>
      <c r="G664" s="149" t="s">
        <v>281</v>
      </c>
      <c r="H664" s="153" t="s">
        <v>282</v>
      </c>
      <c r="I664" s="149" t="s">
        <v>885</v>
      </c>
      <c r="J664" s="163">
        <v>29.859000000000002</v>
      </c>
      <c r="K664" s="163">
        <v>5.1890000000000001</v>
      </c>
      <c r="L664" s="149" t="s">
        <v>116</v>
      </c>
      <c r="M664" s="150" t="s">
        <v>886</v>
      </c>
      <c r="N664" s="157">
        <v>44026.311157407406</v>
      </c>
      <c r="O664" s="157">
        <v>44045.851076388892</v>
      </c>
    </row>
    <row r="665" spans="2:15" x14ac:dyDescent="0.2">
      <c r="B665" s="322" t="s">
        <v>125</v>
      </c>
      <c r="C665" s="322" t="s">
        <v>276</v>
      </c>
      <c r="D665" s="322" t="s">
        <v>126</v>
      </c>
      <c r="E665" s="322" t="s">
        <v>276</v>
      </c>
      <c r="F665" s="154" t="s">
        <v>238</v>
      </c>
      <c r="G665" s="149" t="s">
        <v>281</v>
      </c>
      <c r="H665" s="153" t="s">
        <v>282</v>
      </c>
      <c r="I665" s="149" t="s">
        <v>885</v>
      </c>
      <c r="J665" s="163">
        <v>29.859000000000002</v>
      </c>
      <c r="K665" s="163">
        <v>4.3239999999999998</v>
      </c>
      <c r="L665" s="149" t="s">
        <v>116</v>
      </c>
      <c r="M665" s="150" t="s">
        <v>887</v>
      </c>
      <c r="N665" s="157">
        <v>44026.311157407406</v>
      </c>
      <c r="O665" s="157">
        <v>44057.67224537037</v>
      </c>
    </row>
    <row r="666" spans="2:15" x14ac:dyDescent="0.2">
      <c r="B666" s="322" t="s">
        <v>125</v>
      </c>
      <c r="C666" s="322" t="s">
        <v>276</v>
      </c>
      <c r="D666" s="322" t="s">
        <v>126</v>
      </c>
      <c r="E666" s="322" t="s">
        <v>276</v>
      </c>
      <c r="F666" s="154" t="s">
        <v>238</v>
      </c>
      <c r="G666" s="149" t="s">
        <v>281</v>
      </c>
      <c r="H666" s="153" t="s">
        <v>282</v>
      </c>
      <c r="I666" s="149" t="s">
        <v>885</v>
      </c>
      <c r="J666" s="163">
        <v>29.859000000000002</v>
      </c>
      <c r="K666" s="163">
        <v>19.748999999999999</v>
      </c>
      <c r="L666" s="149" t="s">
        <v>116</v>
      </c>
      <c r="M666" s="150" t="s">
        <v>437</v>
      </c>
      <c r="N666" s="157">
        <v>44026.311157407406</v>
      </c>
      <c r="O666" s="157">
        <v>44072.048483796294</v>
      </c>
    </row>
    <row r="667" spans="2:15" x14ac:dyDescent="0.2">
      <c r="B667" s="322" t="s">
        <v>125</v>
      </c>
      <c r="C667" s="322" t="s">
        <v>276</v>
      </c>
      <c r="D667" s="322" t="s">
        <v>125</v>
      </c>
      <c r="E667" s="322" t="s">
        <v>276</v>
      </c>
      <c r="F667" s="154" t="s">
        <v>114</v>
      </c>
      <c r="G667" s="149" t="s">
        <v>277</v>
      </c>
      <c r="H667" s="153" t="s">
        <v>304</v>
      </c>
      <c r="I667" s="149" t="s">
        <v>888</v>
      </c>
      <c r="J667" s="163">
        <v>15.85</v>
      </c>
      <c r="K667" s="163">
        <v>14.069000000000001</v>
      </c>
      <c r="L667" s="149" t="s">
        <v>114</v>
      </c>
      <c r="M667" s="150" t="s">
        <v>889</v>
      </c>
      <c r="N667" s="157">
        <v>44026.581203703703</v>
      </c>
      <c r="O667" s="157">
        <v>44028.477893518517</v>
      </c>
    </row>
    <row r="668" spans="2:15" x14ac:dyDescent="0.2">
      <c r="B668" s="322" t="s">
        <v>125</v>
      </c>
      <c r="C668" s="322" t="s">
        <v>276</v>
      </c>
      <c r="D668" s="322" t="s">
        <v>126</v>
      </c>
      <c r="E668" s="322" t="s">
        <v>276</v>
      </c>
      <c r="F668" s="154" t="s">
        <v>239</v>
      </c>
      <c r="G668" s="149" t="s">
        <v>359</v>
      </c>
      <c r="H668" s="153" t="s">
        <v>278</v>
      </c>
      <c r="I668" s="149" t="s">
        <v>890</v>
      </c>
      <c r="J668" s="163">
        <v>33.729999999999997</v>
      </c>
      <c r="K668" s="163">
        <v>13.48</v>
      </c>
      <c r="L668" s="149" t="s">
        <v>376</v>
      </c>
      <c r="M668" s="150" t="s">
        <v>397</v>
      </c>
      <c r="N668" s="157">
        <v>44026.884340277778</v>
      </c>
      <c r="O668" s="157">
        <v>44072.478206018517</v>
      </c>
    </row>
    <row r="669" spans="2:15" x14ac:dyDescent="0.2">
      <c r="B669" s="322" t="s">
        <v>125</v>
      </c>
      <c r="C669" s="322" t="s">
        <v>276</v>
      </c>
      <c r="D669" s="322" t="s">
        <v>127</v>
      </c>
      <c r="E669" s="322" t="s">
        <v>276</v>
      </c>
      <c r="F669" s="154" t="s">
        <v>239</v>
      </c>
      <c r="G669" s="149" t="s">
        <v>359</v>
      </c>
      <c r="H669" s="153" t="s">
        <v>278</v>
      </c>
      <c r="I669" s="149" t="s">
        <v>890</v>
      </c>
      <c r="J669" s="163">
        <v>33.729999999999997</v>
      </c>
      <c r="K669" s="163">
        <v>19.574999999999999</v>
      </c>
      <c r="L669" s="149" t="s">
        <v>376</v>
      </c>
      <c r="M669" s="150" t="s">
        <v>377</v>
      </c>
      <c r="N669" s="157">
        <v>44026.884340277778</v>
      </c>
      <c r="O669" s="157">
        <v>44076.102719907409</v>
      </c>
    </row>
    <row r="670" spans="2:15" x14ac:dyDescent="0.2">
      <c r="B670" s="322" t="s">
        <v>125</v>
      </c>
      <c r="C670" s="322" t="s">
        <v>276</v>
      </c>
      <c r="D670" s="322" t="s">
        <v>126</v>
      </c>
      <c r="E670" s="322" t="s">
        <v>276</v>
      </c>
      <c r="F670" s="154" t="s">
        <v>114</v>
      </c>
      <c r="G670" s="149" t="s">
        <v>286</v>
      </c>
      <c r="H670" s="153" t="s">
        <v>115</v>
      </c>
      <c r="I670" s="149" t="s">
        <v>891</v>
      </c>
      <c r="J670" s="163">
        <v>81.75</v>
      </c>
      <c r="K670" s="163">
        <v>21.786999999999999</v>
      </c>
      <c r="L670" s="149" t="s">
        <v>209</v>
      </c>
      <c r="M670" s="150" t="s">
        <v>892</v>
      </c>
      <c r="N670" s="157">
        <v>44026.894490740742</v>
      </c>
      <c r="O670" s="157">
        <v>44064.84778935185</v>
      </c>
    </row>
    <row r="671" spans="2:15" x14ac:dyDescent="0.2">
      <c r="B671" s="322" t="s">
        <v>125</v>
      </c>
      <c r="C671" s="322" t="s">
        <v>276</v>
      </c>
      <c r="D671" s="322" t="s">
        <v>127</v>
      </c>
      <c r="E671" s="322" t="s">
        <v>276</v>
      </c>
      <c r="F671" s="154" t="s">
        <v>114</v>
      </c>
      <c r="G671" s="149" t="s">
        <v>286</v>
      </c>
      <c r="H671" s="153" t="s">
        <v>115</v>
      </c>
      <c r="I671" s="149" t="s">
        <v>891</v>
      </c>
      <c r="J671" s="163">
        <v>81.75</v>
      </c>
      <c r="K671" s="163">
        <v>58.328000000000003</v>
      </c>
      <c r="L671" s="149" t="s">
        <v>209</v>
      </c>
      <c r="M671" s="150" t="s">
        <v>619</v>
      </c>
      <c r="N671" s="157">
        <v>44026.894490740742</v>
      </c>
      <c r="O671" s="157">
        <v>44077.017500000002</v>
      </c>
    </row>
    <row r="672" spans="2:15" x14ac:dyDescent="0.2">
      <c r="B672" s="322" t="s">
        <v>125</v>
      </c>
      <c r="C672" s="322" t="s">
        <v>276</v>
      </c>
      <c r="D672" s="322" t="s">
        <v>128</v>
      </c>
      <c r="E672" s="322" t="s">
        <v>276</v>
      </c>
      <c r="F672" s="154" t="s">
        <v>238</v>
      </c>
      <c r="G672" s="149" t="s">
        <v>281</v>
      </c>
      <c r="H672" s="153" t="s">
        <v>282</v>
      </c>
      <c r="I672" s="149" t="s">
        <v>893</v>
      </c>
      <c r="J672" s="163">
        <v>54.683</v>
      </c>
      <c r="K672" s="163">
        <v>53.588999999999999</v>
      </c>
      <c r="L672" s="149" t="s">
        <v>211</v>
      </c>
      <c r="M672" s="150" t="s">
        <v>894</v>
      </c>
      <c r="N672" s="157">
        <v>44027.488645833335</v>
      </c>
      <c r="O672" s="157">
        <v>44105.134328703702</v>
      </c>
    </row>
    <row r="673" spans="2:15" x14ac:dyDescent="0.2">
      <c r="B673" s="322" t="s">
        <v>125</v>
      </c>
      <c r="C673" s="322" t="s">
        <v>276</v>
      </c>
      <c r="D673" s="322" t="s">
        <v>126</v>
      </c>
      <c r="E673" s="322" t="s">
        <v>276</v>
      </c>
      <c r="F673" s="154" t="s">
        <v>238</v>
      </c>
      <c r="G673" s="149" t="s">
        <v>281</v>
      </c>
      <c r="H673" s="153" t="s">
        <v>282</v>
      </c>
      <c r="I673" s="149" t="s">
        <v>895</v>
      </c>
      <c r="J673" s="163">
        <v>37.975999999999999</v>
      </c>
      <c r="K673" s="163">
        <v>5.9059999999999997</v>
      </c>
      <c r="L673" s="149" t="s">
        <v>205</v>
      </c>
      <c r="M673" s="150" t="s">
        <v>505</v>
      </c>
      <c r="N673" s="157">
        <v>44027.498831018522</v>
      </c>
      <c r="O673" s="157">
        <v>44055.447326388887</v>
      </c>
    </row>
    <row r="674" spans="2:15" x14ac:dyDescent="0.2">
      <c r="B674" s="322" t="s">
        <v>125</v>
      </c>
      <c r="C674" s="322" t="s">
        <v>276</v>
      </c>
      <c r="D674" s="322" t="s">
        <v>126</v>
      </c>
      <c r="E674" s="322" t="s">
        <v>276</v>
      </c>
      <c r="F674" s="154" t="s">
        <v>238</v>
      </c>
      <c r="G674" s="149" t="s">
        <v>281</v>
      </c>
      <c r="H674" s="153" t="s">
        <v>282</v>
      </c>
      <c r="I674" s="149" t="s">
        <v>895</v>
      </c>
      <c r="J674" s="163">
        <v>37.975999999999999</v>
      </c>
      <c r="K674" s="163">
        <v>31.311</v>
      </c>
      <c r="L674" s="149" t="s">
        <v>205</v>
      </c>
      <c r="M674" s="150" t="s">
        <v>721</v>
      </c>
      <c r="N674" s="157">
        <v>44027.498831018522</v>
      </c>
      <c r="O674" s="157">
        <v>44059.93677083333</v>
      </c>
    </row>
    <row r="675" spans="2:15" x14ac:dyDescent="0.2">
      <c r="B675" s="322" t="s">
        <v>125</v>
      </c>
      <c r="C675" s="322" t="s">
        <v>276</v>
      </c>
      <c r="D675" s="322" t="s">
        <v>127</v>
      </c>
      <c r="E675" s="322" t="s">
        <v>276</v>
      </c>
      <c r="F675" s="154" t="s">
        <v>329</v>
      </c>
      <c r="G675" s="149" t="s">
        <v>286</v>
      </c>
      <c r="H675" s="153" t="s">
        <v>330</v>
      </c>
      <c r="I675" s="149" t="s">
        <v>896</v>
      </c>
      <c r="J675" s="163">
        <v>56.107999999999997</v>
      </c>
      <c r="K675" s="163">
        <v>51.399000000000001</v>
      </c>
      <c r="L675" s="149" t="s">
        <v>116</v>
      </c>
      <c r="M675" s="150" t="s">
        <v>437</v>
      </c>
      <c r="N675" s="157">
        <v>44027.644837962966</v>
      </c>
      <c r="O675" s="157">
        <v>44088.176134259258</v>
      </c>
    </row>
    <row r="676" spans="2:15" x14ac:dyDescent="0.2">
      <c r="B676" s="322" t="s">
        <v>125</v>
      </c>
      <c r="C676" s="322" t="s">
        <v>276</v>
      </c>
      <c r="D676" s="322" t="s">
        <v>126</v>
      </c>
      <c r="E676" s="322" t="s">
        <v>276</v>
      </c>
      <c r="F676" s="154" t="s">
        <v>239</v>
      </c>
      <c r="G676" s="149" t="s">
        <v>359</v>
      </c>
      <c r="H676" s="153" t="s">
        <v>278</v>
      </c>
      <c r="I676" s="149" t="s">
        <v>897</v>
      </c>
      <c r="J676" s="163">
        <v>34.393000000000001</v>
      </c>
      <c r="K676" s="163">
        <v>33.704999999999998</v>
      </c>
      <c r="L676" s="149" t="s">
        <v>116</v>
      </c>
      <c r="M676" s="150" t="s">
        <v>117</v>
      </c>
      <c r="N676" s="157">
        <v>44027.717280092591</v>
      </c>
      <c r="O676" s="157">
        <v>44054.879282407404</v>
      </c>
    </row>
    <row r="677" spans="2:15" x14ac:dyDescent="0.2">
      <c r="B677" s="322" t="s">
        <v>125</v>
      </c>
      <c r="C677" s="322" t="s">
        <v>276</v>
      </c>
      <c r="D677" s="322" t="s">
        <v>126</v>
      </c>
      <c r="E677" s="322" t="s">
        <v>276</v>
      </c>
      <c r="F677" s="154" t="s">
        <v>114</v>
      </c>
      <c r="G677" s="149" t="s">
        <v>286</v>
      </c>
      <c r="H677" s="153" t="s">
        <v>115</v>
      </c>
      <c r="I677" s="149" t="s">
        <v>898</v>
      </c>
      <c r="J677" s="163">
        <v>81.712999999999994</v>
      </c>
      <c r="K677" s="163">
        <v>39.668999999999997</v>
      </c>
      <c r="L677" s="149" t="s">
        <v>211</v>
      </c>
      <c r="M677" s="150" t="s">
        <v>453</v>
      </c>
      <c r="N677" s="157">
        <v>44029.47828703704</v>
      </c>
      <c r="O677" s="157">
        <v>44071.252268518518</v>
      </c>
    </row>
    <row r="678" spans="2:15" x14ac:dyDescent="0.2">
      <c r="B678" s="322" t="s">
        <v>125</v>
      </c>
      <c r="C678" s="322" t="s">
        <v>276</v>
      </c>
      <c r="D678" s="322" t="s">
        <v>126</v>
      </c>
      <c r="E678" s="322" t="s">
        <v>276</v>
      </c>
      <c r="F678" s="154" t="s">
        <v>114</v>
      </c>
      <c r="G678" s="149" t="s">
        <v>286</v>
      </c>
      <c r="H678" s="153" t="s">
        <v>115</v>
      </c>
      <c r="I678" s="149" t="s">
        <v>898</v>
      </c>
      <c r="J678" s="163">
        <v>81.712999999999994</v>
      </c>
      <c r="K678" s="163">
        <v>37.402000000000001</v>
      </c>
      <c r="L678" s="149" t="s">
        <v>211</v>
      </c>
      <c r="M678" s="150" t="s">
        <v>302</v>
      </c>
      <c r="N678" s="157">
        <v>44029.47828703704</v>
      </c>
      <c r="O678" s="157">
        <v>44074.082326388889</v>
      </c>
    </row>
    <row r="679" spans="2:15" x14ac:dyDescent="0.2">
      <c r="B679" s="322" t="s">
        <v>125</v>
      </c>
      <c r="C679" s="322" t="s">
        <v>276</v>
      </c>
      <c r="D679" s="322" t="s">
        <v>126</v>
      </c>
      <c r="E679" s="322" t="s">
        <v>276</v>
      </c>
      <c r="F679" s="154" t="s">
        <v>239</v>
      </c>
      <c r="G679" s="149" t="s">
        <v>359</v>
      </c>
      <c r="H679" s="153" t="s">
        <v>278</v>
      </c>
      <c r="I679" s="149" t="s">
        <v>899</v>
      </c>
      <c r="J679" s="163">
        <v>28.207000000000001</v>
      </c>
      <c r="K679" s="163">
        <v>9.84</v>
      </c>
      <c r="L679" s="149" t="s">
        <v>208</v>
      </c>
      <c r="M679" s="150" t="s">
        <v>368</v>
      </c>
      <c r="N679" s="157">
        <v>44029.904976851853</v>
      </c>
      <c r="O679" s="157">
        <v>44068.665648148148</v>
      </c>
    </row>
    <row r="680" spans="2:15" x14ac:dyDescent="0.2">
      <c r="B680" s="322" t="s">
        <v>125</v>
      </c>
      <c r="C680" s="322" t="s">
        <v>276</v>
      </c>
      <c r="D680" s="322" t="s">
        <v>127</v>
      </c>
      <c r="E680" s="322" t="s">
        <v>276</v>
      </c>
      <c r="F680" s="154" t="s">
        <v>239</v>
      </c>
      <c r="G680" s="149" t="s">
        <v>359</v>
      </c>
      <c r="H680" s="153" t="s">
        <v>278</v>
      </c>
      <c r="I680" s="149" t="s">
        <v>899</v>
      </c>
      <c r="J680" s="163">
        <v>28.207000000000001</v>
      </c>
      <c r="K680" s="163">
        <v>17.803000000000001</v>
      </c>
      <c r="L680" s="149" t="s">
        <v>900</v>
      </c>
      <c r="M680" s="150" t="s">
        <v>901</v>
      </c>
      <c r="N680" s="157">
        <v>44029.904976851853</v>
      </c>
      <c r="O680" s="157">
        <v>44102.082060185188</v>
      </c>
    </row>
    <row r="681" spans="2:15" x14ac:dyDescent="0.2">
      <c r="B681" s="322" t="s">
        <v>125</v>
      </c>
      <c r="C681" s="322" t="s">
        <v>276</v>
      </c>
      <c r="D681" s="322" t="s">
        <v>126</v>
      </c>
      <c r="E681" s="322" t="s">
        <v>276</v>
      </c>
      <c r="F681" s="154" t="s">
        <v>238</v>
      </c>
      <c r="G681" s="149" t="s">
        <v>281</v>
      </c>
      <c r="H681" s="153" t="s">
        <v>282</v>
      </c>
      <c r="I681" s="149" t="s">
        <v>533</v>
      </c>
      <c r="J681" s="163">
        <v>38.709000000000003</v>
      </c>
      <c r="K681" s="163">
        <v>11.863</v>
      </c>
      <c r="L681" s="149" t="s">
        <v>116</v>
      </c>
      <c r="M681" s="150" t="s">
        <v>405</v>
      </c>
      <c r="N681" s="157">
        <v>44030.082557870373</v>
      </c>
      <c r="O681" s="157">
        <v>44057.748749999999</v>
      </c>
    </row>
    <row r="682" spans="2:15" x14ac:dyDescent="0.2">
      <c r="B682" s="322" t="s">
        <v>125</v>
      </c>
      <c r="C682" s="322" t="s">
        <v>276</v>
      </c>
      <c r="D682" s="322" t="s">
        <v>126</v>
      </c>
      <c r="E682" s="322" t="s">
        <v>276</v>
      </c>
      <c r="F682" s="154" t="s">
        <v>238</v>
      </c>
      <c r="G682" s="149" t="s">
        <v>281</v>
      </c>
      <c r="H682" s="153" t="s">
        <v>282</v>
      </c>
      <c r="I682" s="149" t="s">
        <v>533</v>
      </c>
      <c r="J682" s="163">
        <v>38.709000000000003</v>
      </c>
      <c r="K682" s="163">
        <v>26.071999999999999</v>
      </c>
      <c r="L682" s="149" t="s">
        <v>116</v>
      </c>
      <c r="M682" s="150" t="s">
        <v>405</v>
      </c>
      <c r="N682" s="157">
        <v>44030.082557870373</v>
      </c>
      <c r="O682" s="157">
        <v>44059.665833333333</v>
      </c>
    </row>
    <row r="683" spans="2:15" x14ac:dyDescent="0.2">
      <c r="B683" s="322" t="s">
        <v>125</v>
      </c>
      <c r="C683" s="322" t="s">
        <v>276</v>
      </c>
      <c r="D683" s="322" t="s">
        <v>126</v>
      </c>
      <c r="E683" s="322" t="s">
        <v>276</v>
      </c>
      <c r="F683" s="154" t="s">
        <v>329</v>
      </c>
      <c r="G683" s="149" t="s">
        <v>286</v>
      </c>
      <c r="H683" s="153" t="s">
        <v>330</v>
      </c>
      <c r="I683" s="149" t="s">
        <v>902</v>
      </c>
      <c r="J683" s="163">
        <v>37.072000000000003</v>
      </c>
      <c r="K683" s="163">
        <v>20.939</v>
      </c>
      <c r="L683" s="149" t="s">
        <v>212</v>
      </c>
      <c r="M683" s="150" t="s">
        <v>903</v>
      </c>
      <c r="N683" s="157">
        <v>44030.321331018517</v>
      </c>
      <c r="O683" s="157">
        <v>44066.926354166666</v>
      </c>
    </row>
    <row r="684" spans="2:15" x14ac:dyDescent="0.2">
      <c r="B684" s="322" t="s">
        <v>125</v>
      </c>
      <c r="C684" s="322" t="s">
        <v>276</v>
      </c>
      <c r="D684" s="322" t="s">
        <v>125</v>
      </c>
      <c r="E684" s="322" t="s">
        <v>276</v>
      </c>
      <c r="F684" s="154" t="s">
        <v>114</v>
      </c>
      <c r="G684" s="149" t="s">
        <v>277</v>
      </c>
      <c r="H684" s="153" t="s">
        <v>304</v>
      </c>
      <c r="I684" s="149" t="s">
        <v>304</v>
      </c>
      <c r="J684" s="163">
        <v>34.433</v>
      </c>
      <c r="K684" s="163">
        <v>25.783000000000001</v>
      </c>
      <c r="L684" s="149" t="s">
        <v>114</v>
      </c>
      <c r="M684" s="150" t="s">
        <v>835</v>
      </c>
      <c r="N684" s="157">
        <v>44031.199016203704</v>
      </c>
      <c r="O684" s="157">
        <v>44038.863923611112</v>
      </c>
    </row>
    <row r="685" spans="2:15" x14ac:dyDescent="0.2">
      <c r="B685" s="322" t="s">
        <v>125</v>
      </c>
      <c r="C685" s="322" t="s">
        <v>276</v>
      </c>
      <c r="D685" s="322" t="s">
        <v>126</v>
      </c>
      <c r="E685" s="322" t="s">
        <v>276</v>
      </c>
      <c r="F685" s="154" t="s">
        <v>114</v>
      </c>
      <c r="G685" s="149" t="s">
        <v>277</v>
      </c>
      <c r="H685" s="153" t="s">
        <v>115</v>
      </c>
      <c r="I685" s="149" t="s">
        <v>904</v>
      </c>
      <c r="J685" s="163">
        <v>62.569000000000003</v>
      </c>
      <c r="K685" s="163">
        <v>18.885999999999999</v>
      </c>
      <c r="L685" s="149" t="s">
        <v>211</v>
      </c>
      <c r="M685" s="150" t="s">
        <v>303</v>
      </c>
      <c r="N685" s="157">
        <v>44031.248819444445</v>
      </c>
      <c r="O685" s="157">
        <v>44051.317696759259</v>
      </c>
    </row>
    <row r="686" spans="2:15" x14ac:dyDescent="0.2">
      <c r="B686" s="322" t="s">
        <v>125</v>
      </c>
      <c r="C686" s="322" t="s">
        <v>276</v>
      </c>
      <c r="D686" s="322" t="s">
        <v>126</v>
      </c>
      <c r="E686" s="322" t="s">
        <v>276</v>
      </c>
      <c r="F686" s="154" t="s">
        <v>114</v>
      </c>
      <c r="G686" s="149" t="s">
        <v>277</v>
      </c>
      <c r="H686" s="153" t="s">
        <v>115</v>
      </c>
      <c r="I686" s="149" t="s">
        <v>904</v>
      </c>
      <c r="J686" s="163">
        <v>62.569000000000003</v>
      </c>
      <c r="K686" s="163">
        <v>41.927999999999997</v>
      </c>
      <c r="L686" s="149" t="s">
        <v>211</v>
      </c>
      <c r="M686" s="150" t="s">
        <v>905</v>
      </c>
      <c r="N686" s="157">
        <v>44031.248819444445</v>
      </c>
      <c r="O686" s="157">
        <v>44073.264930555553</v>
      </c>
    </row>
    <row r="687" spans="2:15" x14ac:dyDescent="0.2">
      <c r="B687" s="322" t="s">
        <v>125</v>
      </c>
      <c r="C687" s="322" t="s">
        <v>276</v>
      </c>
      <c r="D687" s="322" t="s">
        <v>126</v>
      </c>
      <c r="E687" s="322" t="s">
        <v>276</v>
      </c>
      <c r="F687" s="154" t="s">
        <v>114</v>
      </c>
      <c r="G687" s="149" t="s">
        <v>286</v>
      </c>
      <c r="H687" s="153" t="s">
        <v>115</v>
      </c>
      <c r="I687" s="149" t="s">
        <v>644</v>
      </c>
      <c r="J687" s="163">
        <v>63.533000000000001</v>
      </c>
      <c r="K687" s="163">
        <v>46.445</v>
      </c>
      <c r="L687" s="149" t="s">
        <v>116</v>
      </c>
      <c r="M687" s="150" t="s">
        <v>352</v>
      </c>
      <c r="N687" s="157">
        <v>44031.697083333333</v>
      </c>
      <c r="O687" s="157">
        <v>44069.311643518522</v>
      </c>
    </row>
    <row r="688" spans="2:15" x14ac:dyDescent="0.2">
      <c r="B688" s="322" t="s">
        <v>125</v>
      </c>
      <c r="C688" s="322" t="s">
        <v>276</v>
      </c>
      <c r="D688" s="322" t="s">
        <v>125</v>
      </c>
      <c r="E688" s="322" t="s">
        <v>276</v>
      </c>
      <c r="F688" s="154" t="s">
        <v>114</v>
      </c>
      <c r="G688" s="149" t="s">
        <v>277</v>
      </c>
      <c r="H688" s="153" t="s">
        <v>304</v>
      </c>
      <c r="I688" s="149" t="s">
        <v>906</v>
      </c>
      <c r="J688" s="163">
        <v>25.164000000000001</v>
      </c>
      <c r="K688" s="163">
        <v>3.9529999999999998</v>
      </c>
      <c r="L688" s="149" t="s">
        <v>114</v>
      </c>
      <c r="M688" s="150" t="s">
        <v>907</v>
      </c>
      <c r="N688" s="157">
        <v>44032.306157407409</v>
      </c>
      <c r="O688" s="157">
        <v>44035.493854166663</v>
      </c>
    </row>
    <row r="689" spans="2:15" x14ac:dyDescent="0.2">
      <c r="B689" s="322" t="s">
        <v>125</v>
      </c>
      <c r="C689" s="322" t="s">
        <v>276</v>
      </c>
      <c r="D689" s="322" t="s">
        <v>125</v>
      </c>
      <c r="E689" s="322" t="s">
        <v>276</v>
      </c>
      <c r="F689" s="154" t="s">
        <v>114</v>
      </c>
      <c r="G689" s="149" t="s">
        <v>277</v>
      </c>
      <c r="H689" s="153" t="s">
        <v>304</v>
      </c>
      <c r="I689" s="149" t="s">
        <v>906</v>
      </c>
      <c r="J689" s="163">
        <v>25.164000000000001</v>
      </c>
      <c r="K689" s="163">
        <v>14.885</v>
      </c>
      <c r="L689" s="149" t="s">
        <v>329</v>
      </c>
      <c r="M689" s="150" t="s">
        <v>908</v>
      </c>
      <c r="N689" s="157">
        <v>44032.306157407409</v>
      </c>
      <c r="O689" s="157">
        <v>44037.509375000001</v>
      </c>
    </row>
    <row r="690" spans="2:15" x14ac:dyDescent="0.2">
      <c r="B690" s="322" t="s">
        <v>125</v>
      </c>
      <c r="C690" s="322" t="s">
        <v>276</v>
      </c>
      <c r="D690" s="322" t="s">
        <v>126</v>
      </c>
      <c r="E690" s="322" t="s">
        <v>276</v>
      </c>
      <c r="F690" s="154" t="s">
        <v>238</v>
      </c>
      <c r="G690" s="149" t="s">
        <v>281</v>
      </c>
      <c r="H690" s="153" t="s">
        <v>282</v>
      </c>
      <c r="I690" s="149" t="s">
        <v>909</v>
      </c>
      <c r="J690" s="163">
        <v>28.324000000000002</v>
      </c>
      <c r="K690" s="163">
        <v>27.757999999999999</v>
      </c>
      <c r="L690" s="149" t="s">
        <v>209</v>
      </c>
      <c r="M690" s="150" t="s">
        <v>563</v>
      </c>
      <c r="N690" s="157">
        <v>44032.374201388891</v>
      </c>
      <c r="O690" s="157">
        <v>44064.32203703704</v>
      </c>
    </row>
    <row r="691" spans="2:15" x14ac:dyDescent="0.2">
      <c r="B691" s="322" t="s">
        <v>125</v>
      </c>
      <c r="C691" s="322" t="s">
        <v>276</v>
      </c>
      <c r="D691" s="322" t="s">
        <v>127</v>
      </c>
      <c r="E691" s="322" t="s">
        <v>276</v>
      </c>
      <c r="F691" s="154" t="s">
        <v>591</v>
      </c>
      <c r="G691" s="149" t="s">
        <v>277</v>
      </c>
      <c r="H691" s="153" t="s">
        <v>282</v>
      </c>
      <c r="I691" s="149" t="s">
        <v>910</v>
      </c>
      <c r="J691" s="163">
        <v>75.784999999999997</v>
      </c>
      <c r="K691" s="163">
        <v>42.838999999999999</v>
      </c>
      <c r="L691" s="149" t="s">
        <v>211</v>
      </c>
      <c r="M691" s="150" t="s">
        <v>453</v>
      </c>
      <c r="N691" s="157">
        <v>44032.624236111114</v>
      </c>
      <c r="O691" s="157">
        <v>44083.353125000001</v>
      </c>
    </row>
    <row r="692" spans="2:15" x14ac:dyDescent="0.2">
      <c r="B692" s="322" t="s">
        <v>125</v>
      </c>
      <c r="C692" s="322" t="s">
        <v>276</v>
      </c>
      <c r="D692" s="322" t="s">
        <v>127</v>
      </c>
      <c r="E692" s="322" t="s">
        <v>276</v>
      </c>
      <c r="F692" s="154" t="s">
        <v>591</v>
      </c>
      <c r="G692" s="149" t="s">
        <v>277</v>
      </c>
      <c r="H692" s="153" t="s">
        <v>282</v>
      </c>
      <c r="I692" s="149" t="s">
        <v>910</v>
      </c>
      <c r="J692" s="163">
        <v>75.784999999999997</v>
      </c>
      <c r="K692" s="163">
        <v>29.760999999999999</v>
      </c>
      <c r="L692" s="149" t="s">
        <v>211</v>
      </c>
      <c r="M692" s="150" t="s">
        <v>314</v>
      </c>
      <c r="N692" s="157">
        <v>44032.624236111114</v>
      </c>
      <c r="O692" s="157">
        <v>44099.403356481482</v>
      </c>
    </row>
    <row r="693" spans="2:15" x14ac:dyDescent="0.2">
      <c r="B693" s="322" t="s">
        <v>125</v>
      </c>
      <c r="C693" s="322" t="s">
        <v>276</v>
      </c>
      <c r="D693" s="322" t="s">
        <v>126</v>
      </c>
      <c r="E693" s="322" t="s">
        <v>276</v>
      </c>
      <c r="F693" s="154" t="s">
        <v>243</v>
      </c>
      <c r="G693" s="149" t="s">
        <v>277</v>
      </c>
      <c r="H693" s="153" t="s">
        <v>374</v>
      </c>
      <c r="I693" s="149" t="s">
        <v>571</v>
      </c>
      <c r="J693" s="163">
        <v>46.683</v>
      </c>
      <c r="K693" s="163">
        <v>45.661999999999999</v>
      </c>
      <c r="L693" s="149" t="s">
        <v>209</v>
      </c>
      <c r="M693" s="150" t="s">
        <v>911</v>
      </c>
      <c r="N693" s="157">
        <v>44033.238518518519</v>
      </c>
      <c r="O693" s="157">
        <v>44044.919444444444</v>
      </c>
    </row>
    <row r="694" spans="2:15" x14ac:dyDescent="0.2">
      <c r="B694" s="322" t="s">
        <v>125</v>
      </c>
      <c r="C694" s="322" t="s">
        <v>276</v>
      </c>
      <c r="D694" s="322" t="s">
        <v>126</v>
      </c>
      <c r="E694" s="322" t="s">
        <v>276</v>
      </c>
      <c r="F694" s="154" t="s">
        <v>114</v>
      </c>
      <c r="G694" s="149" t="s">
        <v>286</v>
      </c>
      <c r="H694" s="153" t="s">
        <v>115</v>
      </c>
      <c r="I694" s="149" t="s">
        <v>912</v>
      </c>
      <c r="J694" s="163">
        <v>63.311999999999998</v>
      </c>
      <c r="K694" s="163">
        <v>7.7469999999999999</v>
      </c>
      <c r="L694" s="149" t="s">
        <v>217</v>
      </c>
      <c r="M694" s="150" t="s">
        <v>308</v>
      </c>
      <c r="N694" s="157">
        <v>44034.093101851853</v>
      </c>
      <c r="O694" s="157">
        <v>44059.175937499997</v>
      </c>
    </row>
    <row r="695" spans="2:15" x14ac:dyDescent="0.2">
      <c r="B695" s="322" t="s">
        <v>125</v>
      </c>
      <c r="C695" s="322" t="s">
        <v>276</v>
      </c>
      <c r="D695" s="322" t="s">
        <v>126</v>
      </c>
      <c r="E695" s="322" t="s">
        <v>276</v>
      </c>
      <c r="F695" s="154" t="s">
        <v>114</v>
      </c>
      <c r="G695" s="149" t="s">
        <v>286</v>
      </c>
      <c r="H695" s="153" t="s">
        <v>115</v>
      </c>
      <c r="I695" s="149" t="s">
        <v>912</v>
      </c>
      <c r="J695" s="163">
        <v>63.311999999999998</v>
      </c>
      <c r="K695" s="163">
        <v>7.0419999999999998</v>
      </c>
      <c r="L695" s="149" t="s">
        <v>217</v>
      </c>
      <c r="M695" s="150" t="s">
        <v>309</v>
      </c>
      <c r="N695" s="157">
        <v>44034.093101851853</v>
      </c>
      <c r="O695" s="157">
        <v>44063.051319444443</v>
      </c>
    </row>
    <row r="696" spans="2:15" x14ac:dyDescent="0.2">
      <c r="B696" s="322" t="s">
        <v>125</v>
      </c>
      <c r="C696" s="322" t="s">
        <v>276</v>
      </c>
      <c r="D696" s="322" t="s">
        <v>126</v>
      </c>
      <c r="E696" s="322" t="s">
        <v>276</v>
      </c>
      <c r="F696" s="154" t="s">
        <v>114</v>
      </c>
      <c r="G696" s="149" t="s">
        <v>286</v>
      </c>
      <c r="H696" s="153" t="s">
        <v>115</v>
      </c>
      <c r="I696" s="149" t="s">
        <v>912</v>
      </c>
      <c r="J696" s="163">
        <v>63.311999999999998</v>
      </c>
      <c r="K696" s="163">
        <v>35.72</v>
      </c>
      <c r="L696" s="149" t="s">
        <v>216</v>
      </c>
      <c r="M696" s="150" t="s">
        <v>288</v>
      </c>
      <c r="N696" s="157">
        <v>44034.093101851853</v>
      </c>
      <c r="O696" s="157">
        <v>44074.644606481481</v>
      </c>
    </row>
    <row r="697" spans="2:15" x14ac:dyDescent="0.2">
      <c r="B697" s="322" t="s">
        <v>125</v>
      </c>
      <c r="C697" s="322" t="s">
        <v>276</v>
      </c>
      <c r="D697" s="322" t="s">
        <v>126</v>
      </c>
      <c r="E697" s="322" t="s">
        <v>276</v>
      </c>
      <c r="F697" s="154" t="s">
        <v>239</v>
      </c>
      <c r="G697" s="149" t="s">
        <v>289</v>
      </c>
      <c r="H697" s="153" t="s">
        <v>290</v>
      </c>
      <c r="I697" s="149" t="s">
        <v>913</v>
      </c>
      <c r="J697" s="163">
        <v>30.878</v>
      </c>
      <c r="K697" s="163">
        <v>11.725</v>
      </c>
      <c r="L697" s="149" t="s">
        <v>114</v>
      </c>
      <c r="M697" s="150" t="s">
        <v>700</v>
      </c>
      <c r="N697" s="157">
        <v>44034.186342592591</v>
      </c>
      <c r="O697" s="157">
        <v>44049.030312499999</v>
      </c>
    </row>
    <row r="698" spans="2:15" x14ac:dyDescent="0.2">
      <c r="B698" s="322" t="s">
        <v>125</v>
      </c>
      <c r="C698" s="322" t="s">
        <v>276</v>
      </c>
      <c r="D698" s="322" t="s">
        <v>126</v>
      </c>
      <c r="E698" s="322" t="s">
        <v>276</v>
      </c>
      <c r="F698" s="154" t="s">
        <v>239</v>
      </c>
      <c r="G698" s="149" t="s">
        <v>289</v>
      </c>
      <c r="H698" s="153" t="s">
        <v>290</v>
      </c>
      <c r="I698" s="149" t="s">
        <v>913</v>
      </c>
      <c r="J698" s="163">
        <v>30.878</v>
      </c>
      <c r="K698" s="163">
        <v>18.535</v>
      </c>
      <c r="L698" s="149" t="s">
        <v>114</v>
      </c>
      <c r="M698" s="150" t="s">
        <v>914</v>
      </c>
      <c r="N698" s="157">
        <v>44034.186342592591</v>
      </c>
      <c r="O698" s="157">
        <v>44060.081550925926</v>
      </c>
    </row>
    <row r="699" spans="2:15" x14ac:dyDescent="0.2">
      <c r="B699" s="322" t="s">
        <v>125</v>
      </c>
      <c r="C699" s="322" t="s">
        <v>276</v>
      </c>
      <c r="D699" s="322" t="s">
        <v>126</v>
      </c>
      <c r="E699" s="322" t="s">
        <v>276</v>
      </c>
      <c r="F699" s="154" t="s">
        <v>247</v>
      </c>
      <c r="G699" s="149" t="s">
        <v>340</v>
      </c>
      <c r="H699" s="153" t="s">
        <v>341</v>
      </c>
      <c r="I699" s="149" t="s">
        <v>648</v>
      </c>
      <c r="J699" s="163">
        <v>38.737000000000002</v>
      </c>
      <c r="K699" s="163">
        <v>15.09</v>
      </c>
      <c r="L699" s="149" t="s">
        <v>237</v>
      </c>
      <c r="M699" s="150" t="s">
        <v>915</v>
      </c>
      <c r="N699" s="157">
        <v>44035.060879629629</v>
      </c>
      <c r="O699" s="157">
        <v>44058.478425925925</v>
      </c>
    </row>
    <row r="700" spans="2:15" x14ac:dyDescent="0.2">
      <c r="B700" s="322" t="s">
        <v>125</v>
      </c>
      <c r="C700" s="322" t="s">
        <v>276</v>
      </c>
      <c r="D700" s="322" t="s">
        <v>126</v>
      </c>
      <c r="E700" s="322" t="s">
        <v>276</v>
      </c>
      <c r="F700" s="154" t="s">
        <v>247</v>
      </c>
      <c r="G700" s="149" t="s">
        <v>340</v>
      </c>
      <c r="H700" s="153" t="s">
        <v>341</v>
      </c>
      <c r="I700" s="149" t="s">
        <v>648</v>
      </c>
      <c r="J700" s="163">
        <v>38.737000000000002</v>
      </c>
      <c r="K700" s="163">
        <v>5.944</v>
      </c>
      <c r="L700" s="149" t="s">
        <v>237</v>
      </c>
      <c r="M700" s="150" t="s">
        <v>916</v>
      </c>
      <c r="N700" s="157">
        <v>44035.060879629629</v>
      </c>
      <c r="O700" s="157">
        <v>44065.749178240738</v>
      </c>
    </row>
    <row r="701" spans="2:15" x14ac:dyDescent="0.2">
      <c r="B701" s="322" t="s">
        <v>125</v>
      </c>
      <c r="C701" s="322" t="s">
        <v>276</v>
      </c>
      <c r="D701" s="322" t="s">
        <v>126</v>
      </c>
      <c r="E701" s="322" t="s">
        <v>276</v>
      </c>
      <c r="F701" s="154" t="s">
        <v>247</v>
      </c>
      <c r="G701" s="149" t="s">
        <v>340</v>
      </c>
      <c r="H701" s="153" t="s">
        <v>341</v>
      </c>
      <c r="I701" s="149" t="s">
        <v>648</v>
      </c>
      <c r="J701" s="163">
        <v>38.737000000000002</v>
      </c>
      <c r="K701" s="163">
        <v>16.928000000000001</v>
      </c>
      <c r="L701" s="149" t="s">
        <v>203</v>
      </c>
      <c r="M701" s="150" t="s">
        <v>380</v>
      </c>
      <c r="N701" s="157">
        <v>44035.060879629629</v>
      </c>
      <c r="O701" s="157">
        <v>44071.479733796295</v>
      </c>
    </row>
    <row r="702" spans="2:15" x14ac:dyDescent="0.2">
      <c r="B702" s="322" t="s">
        <v>125</v>
      </c>
      <c r="C702" s="322" t="s">
        <v>276</v>
      </c>
      <c r="D702" s="322" t="s">
        <v>126</v>
      </c>
      <c r="E702" s="322" t="s">
        <v>276</v>
      </c>
      <c r="F702" s="154" t="s">
        <v>114</v>
      </c>
      <c r="G702" s="149" t="s">
        <v>286</v>
      </c>
      <c r="H702" s="153" t="s">
        <v>115</v>
      </c>
      <c r="I702" s="149" t="s">
        <v>917</v>
      </c>
      <c r="J702" s="163">
        <v>80.256</v>
      </c>
      <c r="K702" s="163">
        <v>15.728999999999999</v>
      </c>
      <c r="L702" s="149" t="s">
        <v>211</v>
      </c>
      <c r="M702" s="150" t="s">
        <v>453</v>
      </c>
      <c r="N702" s="157">
        <v>44035.24894675926</v>
      </c>
      <c r="O702" s="157">
        <v>44060.319837962961</v>
      </c>
    </row>
    <row r="703" spans="2:15" x14ac:dyDescent="0.2">
      <c r="B703" s="322" t="s">
        <v>125</v>
      </c>
      <c r="C703" s="322" t="s">
        <v>276</v>
      </c>
      <c r="D703" s="322" t="s">
        <v>126</v>
      </c>
      <c r="E703" s="322" t="s">
        <v>276</v>
      </c>
      <c r="F703" s="154" t="s">
        <v>114</v>
      </c>
      <c r="G703" s="149" t="s">
        <v>286</v>
      </c>
      <c r="H703" s="153" t="s">
        <v>115</v>
      </c>
      <c r="I703" s="149" t="s">
        <v>917</v>
      </c>
      <c r="J703" s="163">
        <v>80.256</v>
      </c>
      <c r="K703" s="163">
        <v>11.589</v>
      </c>
      <c r="L703" s="149" t="s">
        <v>211</v>
      </c>
      <c r="M703" s="150" t="s">
        <v>303</v>
      </c>
      <c r="N703" s="157">
        <v>44035.24894675926</v>
      </c>
      <c r="O703" s="157">
        <v>44072.789282407408</v>
      </c>
    </row>
    <row r="704" spans="2:15" x14ac:dyDescent="0.2">
      <c r="B704" s="322" t="s">
        <v>125</v>
      </c>
      <c r="C704" s="322" t="s">
        <v>276</v>
      </c>
      <c r="D704" s="322" t="s">
        <v>127</v>
      </c>
      <c r="E704" s="322" t="s">
        <v>276</v>
      </c>
      <c r="F704" s="154" t="s">
        <v>114</v>
      </c>
      <c r="G704" s="149" t="s">
        <v>286</v>
      </c>
      <c r="H704" s="153" t="s">
        <v>115</v>
      </c>
      <c r="I704" s="149" t="s">
        <v>917</v>
      </c>
      <c r="J704" s="163">
        <v>80.256</v>
      </c>
      <c r="K704" s="163">
        <v>9.9339999999999993</v>
      </c>
      <c r="L704" s="149" t="s">
        <v>211</v>
      </c>
      <c r="M704" s="150" t="s">
        <v>494</v>
      </c>
      <c r="N704" s="157">
        <v>44035.24894675926</v>
      </c>
      <c r="O704" s="157">
        <v>44078.952928240738</v>
      </c>
    </row>
    <row r="705" spans="2:15" x14ac:dyDescent="0.2">
      <c r="B705" s="322" t="s">
        <v>125</v>
      </c>
      <c r="C705" s="322" t="s">
        <v>276</v>
      </c>
      <c r="D705" s="322" t="s">
        <v>127</v>
      </c>
      <c r="E705" s="322" t="s">
        <v>276</v>
      </c>
      <c r="F705" s="154" t="s">
        <v>114</v>
      </c>
      <c r="G705" s="149" t="s">
        <v>286</v>
      </c>
      <c r="H705" s="153" t="s">
        <v>115</v>
      </c>
      <c r="I705" s="149" t="s">
        <v>917</v>
      </c>
      <c r="J705" s="163">
        <v>80.256</v>
      </c>
      <c r="K705" s="163">
        <v>34.973999999999997</v>
      </c>
      <c r="L705" s="149" t="s">
        <v>211</v>
      </c>
      <c r="M705" s="150" t="s">
        <v>905</v>
      </c>
      <c r="N705" s="157">
        <v>44035.24894675926</v>
      </c>
      <c r="O705" s="157">
        <v>44080.390381944446</v>
      </c>
    </row>
    <row r="706" spans="2:15" x14ac:dyDescent="0.2">
      <c r="B706" s="322" t="s">
        <v>125</v>
      </c>
      <c r="C706" s="322" t="s">
        <v>276</v>
      </c>
      <c r="D706" s="322" t="s">
        <v>126</v>
      </c>
      <c r="E706" s="322" t="s">
        <v>276</v>
      </c>
      <c r="F706" s="154" t="s">
        <v>238</v>
      </c>
      <c r="G706" s="149" t="s">
        <v>281</v>
      </c>
      <c r="H706" s="153" t="s">
        <v>282</v>
      </c>
      <c r="I706" s="149" t="s">
        <v>918</v>
      </c>
      <c r="J706" s="163">
        <v>60.063000000000002</v>
      </c>
      <c r="K706" s="163">
        <v>26.295000000000002</v>
      </c>
      <c r="L706" s="149" t="s">
        <v>209</v>
      </c>
      <c r="M706" s="150" t="s">
        <v>392</v>
      </c>
      <c r="N706" s="157">
        <v>44035.457372685189</v>
      </c>
      <c r="O706" s="157">
        <v>44066.100335648145</v>
      </c>
    </row>
    <row r="707" spans="2:15" x14ac:dyDescent="0.2">
      <c r="B707" s="322" t="s">
        <v>125</v>
      </c>
      <c r="C707" s="322" t="s">
        <v>276</v>
      </c>
      <c r="D707" s="322" t="s">
        <v>127</v>
      </c>
      <c r="E707" s="322" t="s">
        <v>276</v>
      </c>
      <c r="F707" s="154" t="s">
        <v>238</v>
      </c>
      <c r="G707" s="149" t="s">
        <v>281</v>
      </c>
      <c r="H707" s="153" t="s">
        <v>282</v>
      </c>
      <c r="I707" s="149" t="s">
        <v>918</v>
      </c>
      <c r="J707" s="163">
        <v>60.063000000000002</v>
      </c>
      <c r="K707" s="163">
        <v>29.234999999999999</v>
      </c>
      <c r="L707" s="149" t="s">
        <v>209</v>
      </c>
      <c r="M707" s="150" t="s">
        <v>439</v>
      </c>
      <c r="N707" s="157">
        <v>44035.457372685189</v>
      </c>
      <c r="O707" s="157">
        <v>44079.475428240738</v>
      </c>
    </row>
    <row r="708" spans="2:15" x14ac:dyDescent="0.2">
      <c r="B708" s="322" t="s">
        <v>125</v>
      </c>
      <c r="C708" s="322" t="s">
        <v>276</v>
      </c>
      <c r="D708" s="322" t="s">
        <v>126</v>
      </c>
      <c r="E708" s="322" t="s">
        <v>276</v>
      </c>
      <c r="F708" s="154" t="s">
        <v>329</v>
      </c>
      <c r="G708" s="149" t="s">
        <v>277</v>
      </c>
      <c r="H708" s="153" t="s">
        <v>330</v>
      </c>
      <c r="I708" s="149" t="s">
        <v>919</v>
      </c>
      <c r="J708" s="163">
        <v>38.462000000000003</v>
      </c>
      <c r="K708" s="163">
        <v>29.963999999999999</v>
      </c>
      <c r="L708" s="149" t="s">
        <v>214</v>
      </c>
      <c r="M708" s="150" t="s">
        <v>332</v>
      </c>
      <c r="N708" s="157">
        <v>44035.623865740738</v>
      </c>
      <c r="O708" s="157">
        <v>44068.068854166668</v>
      </c>
    </row>
    <row r="709" spans="2:15" x14ac:dyDescent="0.2">
      <c r="B709" s="322" t="s">
        <v>125</v>
      </c>
      <c r="C709" s="322" t="s">
        <v>276</v>
      </c>
      <c r="D709" s="322" t="s">
        <v>126</v>
      </c>
      <c r="E709" s="322" t="s">
        <v>276</v>
      </c>
      <c r="F709" s="154" t="s">
        <v>329</v>
      </c>
      <c r="G709" s="149" t="s">
        <v>286</v>
      </c>
      <c r="H709" s="153" t="s">
        <v>330</v>
      </c>
      <c r="I709" s="149" t="s">
        <v>920</v>
      </c>
      <c r="J709" s="163">
        <v>37.774999999999999</v>
      </c>
      <c r="K709" s="163">
        <v>27.288</v>
      </c>
      <c r="L709" s="149" t="s">
        <v>212</v>
      </c>
      <c r="M709" s="150" t="s">
        <v>921</v>
      </c>
      <c r="N709" s="157">
        <v>44035.884710648148</v>
      </c>
      <c r="O709" s="157">
        <v>44069.030451388891</v>
      </c>
    </row>
    <row r="710" spans="2:15" x14ac:dyDescent="0.2">
      <c r="B710" s="322" t="s">
        <v>125</v>
      </c>
      <c r="C710" s="322" t="s">
        <v>276</v>
      </c>
      <c r="D710" s="322" t="s">
        <v>126</v>
      </c>
      <c r="E710" s="322" t="s">
        <v>276</v>
      </c>
      <c r="F710" s="154" t="s">
        <v>114</v>
      </c>
      <c r="G710" s="149" t="s">
        <v>286</v>
      </c>
      <c r="H710" s="153" t="s">
        <v>115</v>
      </c>
      <c r="I710" s="149" t="s">
        <v>922</v>
      </c>
      <c r="J710" s="163">
        <v>80.332999999999998</v>
      </c>
      <c r="K710" s="163">
        <v>21.978999999999999</v>
      </c>
      <c r="L710" s="149" t="s">
        <v>209</v>
      </c>
      <c r="M710" s="150" t="s">
        <v>439</v>
      </c>
      <c r="N710" s="157">
        <v>44036.946840277778</v>
      </c>
      <c r="O710" s="157">
        <v>44069.777118055557</v>
      </c>
    </row>
    <row r="711" spans="2:15" x14ac:dyDescent="0.2">
      <c r="B711" s="322" t="s">
        <v>125</v>
      </c>
      <c r="C711" s="322" t="s">
        <v>276</v>
      </c>
      <c r="D711" s="322" t="s">
        <v>126</v>
      </c>
      <c r="E711" s="322" t="s">
        <v>276</v>
      </c>
      <c r="F711" s="154" t="s">
        <v>114</v>
      </c>
      <c r="G711" s="149" t="s">
        <v>286</v>
      </c>
      <c r="H711" s="153" t="s">
        <v>115</v>
      </c>
      <c r="I711" s="149" t="s">
        <v>922</v>
      </c>
      <c r="J711" s="163">
        <v>80.332999999999998</v>
      </c>
      <c r="K711" s="163">
        <v>21.978999999999999</v>
      </c>
      <c r="L711" s="149" t="s">
        <v>209</v>
      </c>
      <c r="M711" s="150" t="s">
        <v>439</v>
      </c>
      <c r="N711" s="157">
        <v>44036.946840277778</v>
      </c>
      <c r="O711" s="157">
        <v>44069.777256944442</v>
      </c>
    </row>
    <row r="712" spans="2:15" x14ac:dyDescent="0.2">
      <c r="B712" s="322" t="s">
        <v>125</v>
      </c>
      <c r="C712" s="322" t="s">
        <v>276</v>
      </c>
      <c r="D712" s="322" t="s">
        <v>127</v>
      </c>
      <c r="E712" s="322" t="s">
        <v>276</v>
      </c>
      <c r="F712" s="154" t="s">
        <v>114</v>
      </c>
      <c r="G712" s="149" t="s">
        <v>286</v>
      </c>
      <c r="H712" s="153" t="s">
        <v>115</v>
      </c>
      <c r="I712" s="149" t="s">
        <v>922</v>
      </c>
      <c r="J712" s="163">
        <v>80.332999999999998</v>
      </c>
      <c r="K712" s="163">
        <v>34.768000000000001</v>
      </c>
      <c r="L712" s="149" t="s">
        <v>209</v>
      </c>
      <c r="M712" s="150" t="s">
        <v>638</v>
      </c>
      <c r="N712" s="157">
        <v>44036.946840277778</v>
      </c>
      <c r="O712" s="157">
        <v>44087.761446759258</v>
      </c>
    </row>
    <row r="713" spans="2:15" x14ac:dyDescent="0.2">
      <c r="B713" s="322" t="s">
        <v>125</v>
      </c>
      <c r="C713" s="322" t="s">
        <v>276</v>
      </c>
      <c r="D713" s="322" t="s">
        <v>126</v>
      </c>
      <c r="E713" s="322" t="s">
        <v>276</v>
      </c>
      <c r="F713" s="154" t="s">
        <v>329</v>
      </c>
      <c r="G713" s="149" t="s">
        <v>277</v>
      </c>
      <c r="H713" s="153" t="s">
        <v>923</v>
      </c>
      <c r="I713" s="149" t="s">
        <v>643</v>
      </c>
      <c r="J713" s="163">
        <v>29.451000000000001</v>
      </c>
      <c r="K713" s="163">
        <v>27.251999999999999</v>
      </c>
      <c r="L713" s="149" t="s">
        <v>116</v>
      </c>
      <c r="M713" s="150" t="s">
        <v>457</v>
      </c>
      <c r="N713" s="157">
        <v>44036.978449074071</v>
      </c>
      <c r="O713" s="157">
        <v>44056.900243055556</v>
      </c>
    </row>
    <row r="714" spans="2:15" x14ac:dyDescent="0.2">
      <c r="B714" s="322" t="s">
        <v>125</v>
      </c>
      <c r="C714" s="322" t="s">
        <v>276</v>
      </c>
      <c r="D714" s="322" t="s">
        <v>126</v>
      </c>
      <c r="E714" s="322" t="s">
        <v>276</v>
      </c>
      <c r="F714" s="154" t="s">
        <v>238</v>
      </c>
      <c r="G714" s="149" t="s">
        <v>281</v>
      </c>
      <c r="H714" s="153" t="s">
        <v>282</v>
      </c>
      <c r="I714" s="149" t="s">
        <v>924</v>
      </c>
      <c r="J714" s="163">
        <v>61.377000000000002</v>
      </c>
      <c r="K714" s="163">
        <v>60.149000000000001</v>
      </c>
      <c r="L714" s="149" t="s">
        <v>329</v>
      </c>
      <c r="M714" s="150" t="s">
        <v>395</v>
      </c>
      <c r="N714" s="157">
        <v>44037.072106481479</v>
      </c>
      <c r="O714" s="157">
        <v>44059.164537037039</v>
      </c>
    </row>
    <row r="715" spans="2:15" x14ac:dyDescent="0.2">
      <c r="B715" s="322" t="s">
        <v>125</v>
      </c>
      <c r="C715" s="322" t="s">
        <v>276</v>
      </c>
      <c r="D715" s="322" t="s">
        <v>126</v>
      </c>
      <c r="E715" s="322" t="s">
        <v>276</v>
      </c>
      <c r="F715" s="154" t="s">
        <v>238</v>
      </c>
      <c r="G715" s="149" t="s">
        <v>281</v>
      </c>
      <c r="H715" s="153" t="s">
        <v>282</v>
      </c>
      <c r="I715" s="149" t="s">
        <v>925</v>
      </c>
      <c r="J715" s="163">
        <v>10.757</v>
      </c>
      <c r="K715" s="163">
        <v>10.542</v>
      </c>
      <c r="L715" s="149" t="s">
        <v>187</v>
      </c>
      <c r="M715" s="150" t="s">
        <v>415</v>
      </c>
      <c r="N715" s="157">
        <v>44037.488888888889</v>
      </c>
      <c r="O715" s="157">
        <v>44046.790925925925</v>
      </c>
    </row>
    <row r="716" spans="2:15" x14ac:dyDescent="0.2">
      <c r="B716" s="322" t="s">
        <v>125</v>
      </c>
      <c r="C716" s="322" t="s">
        <v>276</v>
      </c>
      <c r="D716" s="322" t="s">
        <v>126</v>
      </c>
      <c r="E716" s="322" t="s">
        <v>276</v>
      </c>
      <c r="F716" s="154" t="s">
        <v>238</v>
      </c>
      <c r="G716" s="149" t="s">
        <v>281</v>
      </c>
      <c r="H716" s="153" t="s">
        <v>282</v>
      </c>
      <c r="I716" s="149" t="s">
        <v>926</v>
      </c>
      <c r="J716" s="163">
        <v>52.808</v>
      </c>
      <c r="K716" s="163">
        <v>23.777000000000001</v>
      </c>
      <c r="L716" s="149" t="s">
        <v>209</v>
      </c>
      <c r="M716" s="150" t="s">
        <v>563</v>
      </c>
      <c r="N716" s="157">
        <v>44038.269861111112</v>
      </c>
      <c r="O716" s="157">
        <v>44066.894849537035</v>
      </c>
    </row>
    <row r="717" spans="2:15" x14ac:dyDescent="0.2">
      <c r="B717" s="322" t="s">
        <v>125</v>
      </c>
      <c r="C717" s="322" t="s">
        <v>276</v>
      </c>
      <c r="D717" s="322" t="s">
        <v>126</v>
      </c>
      <c r="E717" s="322" t="s">
        <v>276</v>
      </c>
      <c r="F717" s="154" t="s">
        <v>238</v>
      </c>
      <c r="G717" s="149" t="s">
        <v>281</v>
      </c>
      <c r="H717" s="153" t="s">
        <v>282</v>
      </c>
      <c r="I717" s="149" t="s">
        <v>926</v>
      </c>
      <c r="J717" s="163">
        <v>52.808</v>
      </c>
      <c r="K717" s="163">
        <v>23.777000000000001</v>
      </c>
      <c r="L717" s="149" t="s">
        <v>209</v>
      </c>
      <c r="M717" s="150" t="s">
        <v>563</v>
      </c>
      <c r="N717" s="157">
        <v>44038.269861111112</v>
      </c>
      <c r="O717" s="157">
        <v>44066.894988425927</v>
      </c>
    </row>
    <row r="718" spans="2:15" x14ac:dyDescent="0.2">
      <c r="B718" s="322" t="s">
        <v>125</v>
      </c>
      <c r="C718" s="322" t="s">
        <v>276</v>
      </c>
      <c r="D718" s="322" t="s">
        <v>126</v>
      </c>
      <c r="E718" s="322" t="s">
        <v>276</v>
      </c>
      <c r="F718" s="154" t="s">
        <v>238</v>
      </c>
      <c r="G718" s="149" t="s">
        <v>281</v>
      </c>
      <c r="H718" s="153" t="s">
        <v>282</v>
      </c>
      <c r="I718" s="149" t="s">
        <v>927</v>
      </c>
      <c r="J718" s="163">
        <v>33.256</v>
      </c>
      <c r="K718" s="163">
        <v>32.527000000000001</v>
      </c>
      <c r="L718" s="149" t="s">
        <v>116</v>
      </c>
      <c r="M718" s="150" t="s">
        <v>117</v>
      </c>
      <c r="N718" s="157">
        <v>44039.082604166666</v>
      </c>
      <c r="O718" s="157">
        <v>44066.241527777776</v>
      </c>
    </row>
    <row r="719" spans="2:15" x14ac:dyDescent="0.2">
      <c r="B719" s="322" t="s">
        <v>125</v>
      </c>
      <c r="C719" s="322" t="s">
        <v>276</v>
      </c>
      <c r="D719" s="322" t="s">
        <v>127</v>
      </c>
      <c r="E719" s="322" t="s">
        <v>276</v>
      </c>
      <c r="F719" s="154" t="s">
        <v>239</v>
      </c>
      <c r="G719" s="149" t="s">
        <v>359</v>
      </c>
      <c r="H719" s="153" t="s">
        <v>278</v>
      </c>
      <c r="I719" s="149" t="s">
        <v>928</v>
      </c>
      <c r="J719" s="163">
        <v>56.088000000000001</v>
      </c>
      <c r="K719" s="163">
        <v>18.808</v>
      </c>
      <c r="L719" s="149" t="s">
        <v>217</v>
      </c>
      <c r="M719" s="150" t="s">
        <v>480</v>
      </c>
      <c r="N719" s="157">
        <v>44039.342372685183</v>
      </c>
      <c r="O719" s="157">
        <v>44089</v>
      </c>
    </row>
    <row r="720" spans="2:15" x14ac:dyDescent="0.2">
      <c r="B720" s="322" t="s">
        <v>125</v>
      </c>
      <c r="C720" s="322" t="s">
        <v>276</v>
      </c>
      <c r="D720" s="322" t="s">
        <v>127</v>
      </c>
      <c r="E720" s="322" t="s">
        <v>276</v>
      </c>
      <c r="F720" s="154" t="s">
        <v>239</v>
      </c>
      <c r="G720" s="149" t="s">
        <v>359</v>
      </c>
      <c r="H720" s="153" t="s">
        <v>278</v>
      </c>
      <c r="I720" s="149" t="s">
        <v>928</v>
      </c>
      <c r="J720" s="163">
        <v>56.088000000000001</v>
      </c>
      <c r="K720" s="163">
        <v>36.158000000000001</v>
      </c>
      <c r="L720" s="149" t="s">
        <v>216</v>
      </c>
      <c r="M720" s="150" t="s">
        <v>288</v>
      </c>
      <c r="N720" s="157">
        <v>44039.342372685183</v>
      </c>
      <c r="O720" s="157">
        <v>44097.519479166665</v>
      </c>
    </row>
    <row r="721" spans="2:15" x14ac:dyDescent="0.2">
      <c r="B721" s="322" t="s">
        <v>125</v>
      </c>
      <c r="C721" s="322" t="s">
        <v>276</v>
      </c>
      <c r="D721" s="322" t="s">
        <v>126</v>
      </c>
      <c r="E721" s="322" t="s">
        <v>276</v>
      </c>
      <c r="F721" s="154" t="s">
        <v>114</v>
      </c>
      <c r="G721" s="149" t="s">
        <v>277</v>
      </c>
      <c r="H721" s="153" t="s">
        <v>304</v>
      </c>
      <c r="I721" s="149" t="s">
        <v>929</v>
      </c>
      <c r="J721" s="163">
        <v>34.945999999999998</v>
      </c>
      <c r="K721" s="163">
        <v>11.196999999999999</v>
      </c>
      <c r="L721" s="149" t="s">
        <v>203</v>
      </c>
      <c r="M721" s="150" t="s">
        <v>672</v>
      </c>
      <c r="N721" s="157">
        <v>44039.373715277776</v>
      </c>
      <c r="O721" s="157">
        <v>44063.009189814817</v>
      </c>
    </row>
    <row r="722" spans="2:15" x14ac:dyDescent="0.2">
      <c r="B722" s="322" t="s">
        <v>125</v>
      </c>
      <c r="C722" s="322" t="s">
        <v>276</v>
      </c>
      <c r="D722" s="322" t="s">
        <v>126</v>
      </c>
      <c r="E722" s="322" t="s">
        <v>276</v>
      </c>
      <c r="F722" s="154" t="s">
        <v>114</v>
      </c>
      <c r="G722" s="149" t="s">
        <v>277</v>
      </c>
      <c r="H722" s="153" t="s">
        <v>304</v>
      </c>
      <c r="I722" s="149" t="s">
        <v>929</v>
      </c>
      <c r="J722" s="163">
        <v>34.945999999999998</v>
      </c>
      <c r="K722" s="163">
        <v>11.196999999999999</v>
      </c>
      <c r="L722" s="149" t="s">
        <v>203</v>
      </c>
      <c r="M722" s="150" t="s">
        <v>672</v>
      </c>
      <c r="N722" s="157">
        <v>44039.373715277776</v>
      </c>
      <c r="O722" s="157">
        <v>44063.009328703702</v>
      </c>
    </row>
    <row r="723" spans="2:15" x14ac:dyDescent="0.2">
      <c r="B723" s="322" t="s">
        <v>125</v>
      </c>
      <c r="C723" s="322" t="s">
        <v>276</v>
      </c>
      <c r="D723" s="322" t="s">
        <v>126</v>
      </c>
      <c r="E723" s="322" t="s">
        <v>276</v>
      </c>
      <c r="F723" s="154" t="s">
        <v>114</v>
      </c>
      <c r="G723" s="149" t="s">
        <v>286</v>
      </c>
      <c r="H723" s="153" t="s">
        <v>115</v>
      </c>
      <c r="I723" s="149" t="s">
        <v>930</v>
      </c>
      <c r="J723" s="163">
        <v>63.465000000000003</v>
      </c>
      <c r="K723" s="163">
        <v>31.768000000000001</v>
      </c>
      <c r="L723" s="149" t="s">
        <v>116</v>
      </c>
      <c r="M723" s="150" t="s">
        <v>117</v>
      </c>
      <c r="N723" s="157">
        <v>44039.916134259256</v>
      </c>
      <c r="O723" s="157">
        <v>44074.297361111108</v>
      </c>
    </row>
    <row r="724" spans="2:15" x14ac:dyDescent="0.2">
      <c r="B724" s="322" t="s">
        <v>125</v>
      </c>
      <c r="C724" s="322" t="s">
        <v>276</v>
      </c>
      <c r="D724" s="322" t="s">
        <v>127</v>
      </c>
      <c r="E724" s="322" t="s">
        <v>276</v>
      </c>
      <c r="F724" s="154" t="s">
        <v>114</v>
      </c>
      <c r="G724" s="149" t="s">
        <v>286</v>
      </c>
      <c r="H724" s="153" t="s">
        <v>115</v>
      </c>
      <c r="I724" s="149" t="s">
        <v>930</v>
      </c>
      <c r="J724" s="163">
        <v>63.465000000000003</v>
      </c>
      <c r="K724" s="163">
        <v>13.314</v>
      </c>
      <c r="L724" s="149" t="s">
        <v>116</v>
      </c>
      <c r="M724" s="150" t="s">
        <v>405</v>
      </c>
      <c r="N724" s="157">
        <v>44039.916134259256</v>
      </c>
      <c r="O724" s="157">
        <v>44082.64466435185</v>
      </c>
    </row>
    <row r="725" spans="2:15" x14ac:dyDescent="0.2">
      <c r="B725" s="322" t="s">
        <v>125</v>
      </c>
      <c r="C725" s="322" t="s">
        <v>276</v>
      </c>
      <c r="D725" s="322" t="s">
        <v>127</v>
      </c>
      <c r="E725" s="322" t="s">
        <v>276</v>
      </c>
      <c r="F725" s="154" t="s">
        <v>114</v>
      </c>
      <c r="G725" s="149" t="s">
        <v>286</v>
      </c>
      <c r="H725" s="153" t="s">
        <v>115</v>
      </c>
      <c r="I725" s="149" t="s">
        <v>930</v>
      </c>
      <c r="J725" s="163">
        <v>63.465000000000003</v>
      </c>
      <c r="K725" s="163">
        <v>13.314</v>
      </c>
      <c r="L725" s="149" t="s">
        <v>116</v>
      </c>
      <c r="M725" s="150" t="s">
        <v>405</v>
      </c>
      <c r="N725" s="157">
        <v>44039.916134259256</v>
      </c>
      <c r="O725" s="157">
        <v>44082.644803240742</v>
      </c>
    </row>
    <row r="726" spans="2:15" x14ac:dyDescent="0.2">
      <c r="B726" s="322" t="s">
        <v>125</v>
      </c>
      <c r="C726" s="322" t="s">
        <v>276</v>
      </c>
      <c r="D726" s="322" t="s">
        <v>126</v>
      </c>
      <c r="E726" s="322" t="s">
        <v>276</v>
      </c>
      <c r="F726" s="154" t="s">
        <v>335</v>
      </c>
      <c r="G726" s="149" t="s">
        <v>289</v>
      </c>
      <c r="H726" s="153" t="s">
        <v>337</v>
      </c>
      <c r="I726" s="149" t="s">
        <v>931</v>
      </c>
      <c r="J726" s="163">
        <v>37.945</v>
      </c>
      <c r="K726" s="163">
        <v>9.2970000000000006</v>
      </c>
      <c r="L726" s="149" t="s">
        <v>116</v>
      </c>
      <c r="M726" s="150" t="s">
        <v>117</v>
      </c>
      <c r="N726" s="157">
        <v>44041.426076388889</v>
      </c>
      <c r="O726" s="157">
        <v>44073.901331018518</v>
      </c>
    </row>
    <row r="727" spans="2:15" x14ac:dyDescent="0.2">
      <c r="B727" s="322" t="s">
        <v>125</v>
      </c>
      <c r="C727" s="322" t="s">
        <v>276</v>
      </c>
      <c r="D727" s="322" t="s">
        <v>126</v>
      </c>
      <c r="E727" s="322" t="s">
        <v>276</v>
      </c>
      <c r="F727" s="154" t="s">
        <v>335</v>
      </c>
      <c r="G727" s="149" t="s">
        <v>277</v>
      </c>
      <c r="H727" s="153" t="s">
        <v>337</v>
      </c>
      <c r="I727" s="149" t="s">
        <v>931</v>
      </c>
      <c r="J727" s="163">
        <v>37.945</v>
      </c>
      <c r="K727" s="163">
        <v>9.2970000000000006</v>
      </c>
      <c r="L727" s="149" t="s">
        <v>116</v>
      </c>
      <c r="M727" s="150" t="s">
        <v>117</v>
      </c>
      <c r="N727" s="157">
        <v>44041.426076388889</v>
      </c>
      <c r="O727" s="157">
        <v>44073.901354166665</v>
      </c>
    </row>
    <row r="728" spans="2:15" x14ac:dyDescent="0.2">
      <c r="B728" s="322" t="s">
        <v>125</v>
      </c>
      <c r="C728" s="322" t="s">
        <v>276</v>
      </c>
      <c r="D728" s="322" t="s">
        <v>126</v>
      </c>
      <c r="E728" s="322" t="s">
        <v>276</v>
      </c>
      <c r="F728" s="154" t="s">
        <v>239</v>
      </c>
      <c r="G728" s="149" t="s">
        <v>359</v>
      </c>
      <c r="H728" s="153" t="s">
        <v>278</v>
      </c>
      <c r="I728" s="149" t="s">
        <v>932</v>
      </c>
      <c r="J728" s="163">
        <v>35.573</v>
      </c>
      <c r="K728" s="163">
        <v>34.862000000000002</v>
      </c>
      <c r="L728" s="149" t="s">
        <v>209</v>
      </c>
      <c r="M728" s="150" t="s">
        <v>786</v>
      </c>
      <c r="N728" s="157">
        <v>44041.749189814815</v>
      </c>
      <c r="O728" s="157">
        <v>44073.643530092595</v>
      </c>
    </row>
    <row r="729" spans="2:15" x14ac:dyDescent="0.2">
      <c r="B729" s="322" t="s">
        <v>125</v>
      </c>
      <c r="C729" s="322" t="s">
        <v>276</v>
      </c>
      <c r="D729" s="322" t="s">
        <v>126</v>
      </c>
      <c r="E729" s="322" t="s">
        <v>276</v>
      </c>
      <c r="F729" s="154" t="s">
        <v>114</v>
      </c>
      <c r="G729" s="149" t="s">
        <v>353</v>
      </c>
      <c r="H729" s="153" t="s">
        <v>354</v>
      </c>
      <c r="I729" s="149" t="s">
        <v>933</v>
      </c>
      <c r="J729" s="163">
        <v>16.213000000000001</v>
      </c>
      <c r="K729" s="163">
        <v>15.888999999999999</v>
      </c>
      <c r="L729" s="149" t="s">
        <v>515</v>
      </c>
      <c r="M729" s="150" t="s">
        <v>607</v>
      </c>
      <c r="N729" s="157">
        <v>44041.936932870369</v>
      </c>
      <c r="O729" s="157">
        <v>44063.503912037035</v>
      </c>
    </row>
    <row r="730" spans="2:15" x14ac:dyDescent="0.2">
      <c r="B730" s="322" t="s">
        <v>125</v>
      </c>
      <c r="C730" s="322" t="s">
        <v>276</v>
      </c>
      <c r="D730" s="322" t="s">
        <v>126</v>
      </c>
      <c r="E730" s="322" t="s">
        <v>276</v>
      </c>
      <c r="F730" s="154" t="s">
        <v>329</v>
      </c>
      <c r="G730" s="149" t="s">
        <v>277</v>
      </c>
      <c r="H730" s="153" t="s">
        <v>330</v>
      </c>
      <c r="I730" s="149" t="s">
        <v>297</v>
      </c>
      <c r="J730" s="163">
        <v>35.484999999999999</v>
      </c>
      <c r="K730" s="163">
        <v>5.8259999999999996</v>
      </c>
      <c r="L730" s="149" t="s">
        <v>536</v>
      </c>
      <c r="M730" s="150" t="s">
        <v>537</v>
      </c>
      <c r="N730" s="157">
        <v>44041.999444444446</v>
      </c>
      <c r="O730" s="157">
        <v>44059.217210648145</v>
      </c>
    </row>
    <row r="731" spans="2:15" x14ac:dyDescent="0.2">
      <c r="B731" s="322" t="s">
        <v>125</v>
      </c>
      <c r="C731" s="322" t="s">
        <v>276</v>
      </c>
      <c r="D731" s="322" t="s">
        <v>126</v>
      </c>
      <c r="E731" s="322" t="s">
        <v>276</v>
      </c>
      <c r="F731" s="154" t="s">
        <v>329</v>
      </c>
      <c r="G731" s="149" t="s">
        <v>277</v>
      </c>
      <c r="H731" s="153" t="s">
        <v>330</v>
      </c>
      <c r="I731" s="149" t="s">
        <v>297</v>
      </c>
      <c r="J731" s="163">
        <v>35.484999999999999</v>
      </c>
      <c r="K731" s="163">
        <v>26.481000000000002</v>
      </c>
      <c r="L731" s="149" t="s">
        <v>230</v>
      </c>
      <c r="M731" s="150" t="s">
        <v>934</v>
      </c>
      <c r="N731" s="157">
        <v>44041.999444444446</v>
      </c>
      <c r="O731" s="157">
        <v>44064.779270833336</v>
      </c>
    </row>
    <row r="732" spans="2:15" x14ac:dyDescent="0.2">
      <c r="B732" s="322" t="s">
        <v>125</v>
      </c>
      <c r="C732" s="322" t="s">
        <v>276</v>
      </c>
      <c r="D732" s="322" t="s">
        <v>126</v>
      </c>
      <c r="E732" s="322" t="s">
        <v>276</v>
      </c>
      <c r="F732" s="154" t="s">
        <v>114</v>
      </c>
      <c r="G732" s="149" t="s">
        <v>286</v>
      </c>
      <c r="H732" s="153" t="s">
        <v>115</v>
      </c>
      <c r="I732" s="149" t="s">
        <v>935</v>
      </c>
      <c r="J732" s="163">
        <v>82.688000000000002</v>
      </c>
      <c r="K732" s="163">
        <v>36.776000000000003</v>
      </c>
      <c r="L732" s="149" t="s">
        <v>211</v>
      </c>
      <c r="M732" s="150" t="s">
        <v>303</v>
      </c>
      <c r="N732" s="157">
        <v>44042.728414351855</v>
      </c>
      <c r="O732" s="157">
        <v>44073.567245370374</v>
      </c>
    </row>
    <row r="733" spans="2:15" x14ac:dyDescent="0.2">
      <c r="B733" s="322" t="s">
        <v>125</v>
      </c>
      <c r="C733" s="322" t="s">
        <v>276</v>
      </c>
      <c r="D733" s="322" t="s">
        <v>127</v>
      </c>
      <c r="E733" s="322" t="s">
        <v>276</v>
      </c>
      <c r="F733" s="154" t="s">
        <v>114</v>
      </c>
      <c r="G733" s="149" t="s">
        <v>286</v>
      </c>
      <c r="H733" s="153" t="s">
        <v>115</v>
      </c>
      <c r="I733" s="149" t="s">
        <v>935</v>
      </c>
      <c r="J733" s="163">
        <v>82.688000000000002</v>
      </c>
      <c r="K733" s="163">
        <v>39.667999999999999</v>
      </c>
      <c r="L733" s="149" t="s">
        <v>211</v>
      </c>
      <c r="M733" s="150" t="s">
        <v>905</v>
      </c>
      <c r="N733" s="157">
        <v>44042.728414351855</v>
      </c>
      <c r="O733" s="157">
        <v>44084.384143518517</v>
      </c>
    </row>
    <row r="734" spans="2:15" x14ac:dyDescent="0.2">
      <c r="B734" s="322" t="s">
        <v>125</v>
      </c>
      <c r="C734" s="322" t="s">
        <v>276</v>
      </c>
      <c r="D734" s="322" t="s">
        <v>126</v>
      </c>
      <c r="E734" s="322" t="s">
        <v>276</v>
      </c>
      <c r="F734" s="154" t="s">
        <v>114</v>
      </c>
      <c r="G734" s="149" t="s">
        <v>277</v>
      </c>
      <c r="H734" s="153" t="s">
        <v>304</v>
      </c>
      <c r="I734" s="149" t="s">
        <v>668</v>
      </c>
      <c r="J734" s="163">
        <v>35.884999999999998</v>
      </c>
      <c r="K734" s="163">
        <v>22.314</v>
      </c>
      <c r="L734" s="149" t="s">
        <v>203</v>
      </c>
      <c r="M734" s="150" t="s">
        <v>672</v>
      </c>
      <c r="N734" s="157">
        <v>44042.957361111112</v>
      </c>
      <c r="O734" s="157">
        <v>44072.91547453704</v>
      </c>
    </row>
    <row r="735" spans="2:15" x14ac:dyDescent="0.2">
      <c r="B735" s="322" t="s">
        <v>125</v>
      </c>
      <c r="C735" s="322" t="s">
        <v>276</v>
      </c>
      <c r="D735" s="322" t="s">
        <v>126</v>
      </c>
      <c r="E735" s="322" t="s">
        <v>276</v>
      </c>
      <c r="F735" s="154" t="s">
        <v>329</v>
      </c>
      <c r="G735" s="149" t="s">
        <v>277</v>
      </c>
      <c r="H735" s="153" t="s">
        <v>330</v>
      </c>
      <c r="I735" s="149" t="s">
        <v>919</v>
      </c>
      <c r="J735" s="163">
        <v>38.462000000000003</v>
      </c>
      <c r="K735" s="163">
        <v>7.7279999999999998</v>
      </c>
      <c r="L735" s="149" t="s">
        <v>214</v>
      </c>
      <c r="M735" s="150" t="s">
        <v>332</v>
      </c>
      <c r="N735" s="157">
        <v>44043.092523148145</v>
      </c>
      <c r="O735" s="157">
        <v>44068.068854166668</v>
      </c>
    </row>
    <row r="736" spans="2:15" x14ac:dyDescent="0.2">
      <c r="B736" s="322" t="s">
        <v>125</v>
      </c>
      <c r="C736" s="322" t="s">
        <v>276</v>
      </c>
      <c r="D736" s="322" t="s">
        <v>126</v>
      </c>
      <c r="E736" s="322" t="s">
        <v>276</v>
      </c>
      <c r="F736" s="154" t="s">
        <v>114</v>
      </c>
      <c r="G736" s="149" t="s">
        <v>286</v>
      </c>
      <c r="H736" s="153" t="s">
        <v>115</v>
      </c>
      <c r="I736" s="149" t="s">
        <v>497</v>
      </c>
      <c r="J736" s="163">
        <v>61.252000000000002</v>
      </c>
      <c r="K736" s="163">
        <v>21.817</v>
      </c>
      <c r="L736" s="149" t="s">
        <v>216</v>
      </c>
      <c r="M736" s="150" t="s">
        <v>284</v>
      </c>
      <c r="N736" s="157">
        <v>44043.270185185182</v>
      </c>
      <c r="O736" s="157">
        <v>44070.888761574075</v>
      </c>
    </row>
    <row r="737" spans="2:15" x14ac:dyDescent="0.2">
      <c r="B737" s="322" t="s">
        <v>125</v>
      </c>
      <c r="C737" s="322" t="s">
        <v>276</v>
      </c>
      <c r="D737" s="322" t="s">
        <v>127</v>
      </c>
      <c r="E737" s="322" t="s">
        <v>276</v>
      </c>
      <c r="F737" s="154" t="s">
        <v>114</v>
      </c>
      <c r="G737" s="149" t="s">
        <v>286</v>
      </c>
      <c r="H737" s="153" t="s">
        <v>115</v>
      </c>
      <c r="I737" s="149" t="s">
        <v>497</v>
      </c>
      <c r="J737" s="163">
        <v>61.252000000000002</v>
      </c>
      <c r="K737" s="163">
        <v>31.06</v>
      </c>
      <c r="L737" s="149" t="s">
        <v>216</v>
      </c>
      <c r="M737" s="150" t="s">
        <v>285</v>
      </c>
      <c r="N737" s="157">
        <v>44043.270185185182</v>
      </c>
      <c r="O737" s="157">
        <v>44079.716145833336</v>
      </c>
    </row>
    <row r="738" spans="2:15" x14ac:dyDescent="0.2">
      <c r="B738" s="322" t="s">
        <v>125</v>
      </c>
      <c r="C738" s="322" t="s">
        <v>276</v>
      </c>
      <c r="D738" s="322" t="s">
        <v>127</v>
      </c>
      <c r="E738" s="322" t="s">
        <v>276</v>
      </c>
      <c r="F738" s="154" t="s">
        <v>239</v>
      </c>
      <c r="G738" s="149" t="s">
        <v>359</v>
      </c>
      <c r="H738" s="153" t="s">
        <v>278</v>
      </c>
      <c r="I738" s="149" t="s">
        <v>936</v>
      </c>
      <c r="J738" s="163">
        <v>39.948999999999998</v>
      </c>
      <c r="K738" s="163">
        <v>39.15</v>
      </c>
      <c r="L738" s="149" t="s">
        <v>116</v>
      </c>
      <c r="M738" s="150" t="s">
        <v>405</v>
      </c>
      <c r="N738" s="157">
        <v>44043.39466435185</v>
      </c>
      <c r="O738" s="157">
        <v>44079.643900462965</v>
      </c>
    </row>
    <row r="739" spans="2:15" x14ac:dyDescent="0.2">
      <c r="B739" s="322" t="s">
        <v>125</v>
      </c>
      <c r="C739" s="322" t="s">
        <v>276</v>
      </c>
      <c r="D739" s="322" t="s">
        <v>127</v>
      </c>
      <c r="E739" s="322" t="s">
        <v>276</v>
      </c>
      <c r="F739" s="154" t="s">
        <v>238</v>
      </c>
      <c r="G739" s="149" t="s">
        <v>281</v>
      </c>
      <c r="H739" s="153" t="s">
        <v>282</v>
      </c>
      <c r="I739" s="149" t="s">
        <v>937</v>
      </c>
      <c r="J739" s="163">
        <v>31.762</v>
      </c>
      <c r="K739" s="163">
        <v>28.975999999999999</v>
      </c>
      <c r="L739" s="149" t="s">
        <v>216</v>
      </c>
      <c r="M739" s="150" t="s">
        <v>938</v>
      </c>
      <c r="N739" s="157">
        <v>44043.488726851851</v>
      </c>
      <c r="O739" s="157">
        <v>44089.870706018519</v>
      </c>
    </row>
    <row r="740" spans="2:15" x14ac:dyDescent="0.2">
      <c r="B740" s="322" t="s">
        <v>126</v>
      </c>
      <c r="C740" s="322" t="s">
        <v>276</v>
      </c>
      <c r="D740" s="322" t="s">
        <v>126</v>
      </c>
      <c r="E740" s="322" t="s">
        <v>276</v>
      </c>
      <c r="F740" s="154" t="s">
        <v>114</v>
      </c>
      <c r="G740" s="149" t="s">
        <v>277</v>
      </c>
      <c r="H740" s="153" t="s">
        <v>304</v>
      </c>
      <c r="I740" s="149" t="s">
        <v>740</v>
      </c>
      <c r="J740" s="163">
        <v>28.471</v>
      </c>
      <c r="K740" s="163">
        <v>27.8</v>
      </c>
      <c r="L740" s="149" t="s">
        <v>114</v>
      </c>
      <c r="M740" s="150" t="s">
        <v>700</v>
      </c>
      <c r="N740" s="157">
        <v>44044.030370370368</v>
      </c>
      <c r="O740" s="157">
        <v>44049.509560185186</v>
      </c>
    </row>
    <row r="741" spans="2:15" x14ac:dyDescent="0.2">
      <c r="B741" s="322" t="s">
        <v>126</v>
      </c>
      <c r="C741" s="322" t="s">
        <v>276</v>
      </c>
      <c r="D741" s="322" t="s">
        <v>126</v>
      </c>
      <c r="E741" s="322" t="s">
        <v>276</v>
      </c>
      <c r="F741" s="154" t="s">
        <v>239</v>
      </c>
      <c r="G741" s="149" t="s">
        <v>359</v>
      </c>
      <c r="H741" s="153" t="s">
        <v>278</v>
      </c>
      <c r="I741" s="149" t="s">
        <v>495</v>
      </c>
      <c r="J741" s="163">
        <v>35.048000000000002</v>
      </c>
      <c r="K741" s="163">
        <v>28.536000000000001</v>
      </c>
      <c r="L741" s="149" t="s">
        <v>230</v>
      </c>
      <c r="M741" s="150" t="s">
        <v>487</v>
      </c>
      <c r="N741" s="157">
        <v>44044.341770833336</v>
      </c>
      <c r="O741" s="157">
        <v>44074.91578703704</v>
      </c>
    </row>
    <row r="742" spans="2:15" x14ac:dyDescent="0.2">
      <c r="B742" s="322" t="s">
        <v>126</v>
      </c>
      <c r="C742" s="322" t="s">
        <v>276</v>
      </c>
      <c r="D742" s="322" t="s">
        <v>127</v>
      </c>
      <c r="E742" s="322" t="s">
        <v>276</v>
      </c>
      <c r="F742" s="154" t="s">
        <v>239</v>
      </c>
      <c r="G742" s="149" t="s">
        <v>359</v>
      </c>
      <c r="H742" s="153" t="s">
        <v>278</v>
      </c>
      <c r="I742" s="149" t="s">
        <v>939</v>
      </c>
      <c r="J742" s="163">
        <v>37.332000000000001</v>
      </c>
      <c r="K742" s="163">
        <v>2.5249999999999999</v>
      </c>
      <c r="L742" s="149" t="s">
        <v>232</v>
      </c>
      <c r="M742" s="150" t="s">
        <v>385</v>
      </c>
      <c r="N742" s="157">
        <v>44044.403900462959</v>
      </c>
      <c r="O742" s="157">
        <v>44079.655428240738</v>
      </c>
    </row>
    <row r="743" spans="2:15" x14ac:dyDescent="0.2">
      <c r="B743" s="322" t="s">
        <v>126</v>
      </c>
      <c r="C743" s="322" t="s">
        <v>276</v>
      </c>
      <c r="D743" s="322" t="s">
        <v>127</v>
      </c>
      <c r="E743" s="322" t="s">
        <v>276</v>
      </c>
      <c r="F743" s="154" t="s">
        <v>239</v>
      </c>
      <c r="G743" s="149" t="s">
        <v>359</v>
      </c>
      <c r="H743" s="153" t="s">
        <v>278</v>
      </c>
      <c r="I743" s="149" t="s">
        <v>939</v>
      </c>
      <c r="J743" s="163">
        <v>37.332000000000001</v>
      </c>
      <c r="K743" s="163">
        <v>6.8540000000000001</v>
      </c>
      <c r="L743" s="149" t="s">
        <v>116</v>
      </c>
      <c r="M743" s="150" t="s">
        <v>940</v>
      </c>
      <c r="N743" s="157">
        <v>44044.403900462959</v>
      </c>
      <c r="O743" s="157">
        <v>44104.371828703705</v>
      </c>
    </row>
    <row r="744" spans="2:15" x14ac:dyDescent="0.2">
      <c r="B744" s="322" t="s">
        <v>126</v>
      </c>
      <c r="C744" s="322" t="s">
        <v>276</v>
      </c>
      <c r="D744" s="322" t="s">
        <v>127</v>
      </c>
      <c r="E744" s="322" t="s">
        <v>276</v>
      </c>
      <c r="F744" s="154" t="s">
        <v>114</v>
      </c>
      <c r="G744" s="149" t="s">
        <v>286</v>
      </c>
      <c r="H744" s="153" t="s">
        <v>115</v>
      </c>
      <c r="I744" s="149" t="s">
        <v>941</v>
      </c>
      <c r="J744" s="163">
        <v>82.040999999999997</v>
      </c>
      <c r="K744" s="163">
        <v>42.768000000000001</v>
      </c>
      <c r="L744" s="149" t="s">
        <v>209</v>
      </c>
      <c r="M744" s="150" t="s">
        <v>320</v>
      </c>
      <c r="N744" s="157">
        <v>44045.227881944447</v>
      </c>
      <c r="O744" s="157">
        <v>44095.856134259258</v>
      </c>
    </row>
    <row r="745" spans="2:15" x14ac:dyDescent="0.2">
      <c r="B745" s="322" t="s">
        <v>126</v>
      </c>
      <c r="C745" s="322" t="s">
        <v>276</v>
      </c>
      <c r="D745" s="322" t="s">
        <v>127</v>
      </c>
      <c r="E745" s="322" t="s">
        <v>276</v>
      </c>
      <c r="F745" s="154" t="s">
        <v>114</v>
      </c>
      <c r="G745" s="149" t="s">
        <v>286</v>
      </c>
      <c r="H745" s="153" t="s">
        <v>115</v>
      </c>
      <c r="I745" s="149" t="s">
        <v>941</v>
      </c>
      <c r="J745" s="163">
        <v>82.040999999999997</v>
      </c>
      <c r="K745" s="163">
        <v>37.631999999999998</v>
      </c>
      <c r="L745" s="149" t="s">
        <v>209</v>
      </c>
      <c r="M745" s="150" t="s">
        <v>563</v>
      </c>
      <c r="N745" s="157">
        <v>44045.227881944447</v>
      </c>
      <c r="O745" s="157">
        <v>44098.758090277777</v>
      </c>
    </row>
    <row r="746" spans="2:15" x14ac:dyDescent="0.2">
      <c r="B746" s="322" t="s">
        <v>126</v>
      </c>
      <c r="C746" s="322" t="s">
        <v>276</v>
      </c>
      <c r="D746" s="322" t="s">
        <v>127</v>
      </c>
      <c r="E746" s="322" t="s">
        <v>276</v>
      </c>
      <c r="F746" s="154" t="s">
        <v>243</v>
      </c>
      <c r="G746" s="149" t="s">
        <v>277</v>
      </c>
      <c r="H746" s="153" t="s">
        <v>374</v>
      </c>
      <c r="I746" s="149" t="s">
        <v>942</v>
      </c>
      <c r="J746" s="163">
        <v>73.992000000000004</v>
      </c>
      <c r="K746" s="163">
        <v>23.09</v>
      </c>
      <c r="L746" s="149" t="s">
        <v>211</v>
      </c>
      <c r="M746" s="150" t="s">
        <v>314</v>
      </c>
      <c r="N746" s="157">
        <v>44045.664594907408</v>
      </c>
      <c r="O746" s="157">
        <v>44075.441724537035</v>
      </c>
    </row>
    <row r="747" spans="2:15" x14ac:dyDescent="0.2">
      <c r="B747" s="322" t="s">
        <v>126</v>
      </c>
      <c r="C747" s="322" t="s">
        <v>276</v>
      </c>
      <c r="D747" s="322" t="s">
        <v>127</v>
      </c>
      <c r="E747" s="322" t="s">
        <v>276</v>
      </c>
      <c r="F747" s="154" t="s">
        <v>243</v>
      </c>
      <c r="G747" s="149" t="s">
        <v>277</v>
      </c>
      <c r="H747" s="153" t="s">
        <v>374</v>
      </c>
      <c r="I747" s="149" t="s">
        <v>942</v>
      </c>
      <c r="J747" s="163">
        <v>73.992000000000004</v>
      </c>
      <c r="K747" s="163">
        <v>31.234999999999999</v>
      </c>
      <c r="L747" s="149" t="s">
        <v>211</v>
      </c>
      <c r="M747" s="150" t="s">
        <v>453</v>
      </c>
      <c r="N747" s="157">
        <v>44045.664594907408</v>
      </c>
      <c r="O747" s="157">
        <v>44087.269884259258</v>
      </c>
    </row>
    <row r="748" spans="2:15" x14ac:dyDescent="0.2">
      <c r="B748" s="322" t="s">
        <v>126</v>
      </c>
      <c r="C748" s="322" t="s">
        <v>276</v>
      </c>
      <c r="D748" s="322" t="s">
        <v>126</v>
      </c>
      <c r="E748" s="322" t="s">
        <v>276</v>
      </c>
      <c r="F748" s="154" t="s">
        <v>372</v>
      </c>
      <c r="G748" s="149" t="s">
        <v>277</v>
      </c>
      <c r="H748" s="153" t="s">
        <v>943</v>
      </c>
      <c r="I748" s="149" t="s">
        <v>944</v>
      </c>
      <c r="J748" s="163">
        <v>48.61</v>
      </c>
      <c r="K748" s="163">
        <v>47.637999999999998</v>
      </c>
      <c r="L748" s="149" t="s">
        <v>209</v>
      </c>
      <c r="M748" s="150" t="s">
        <v>392</v>
      </c>
      <c r="N748" s="157">
        <v>44046.710995370369</v>
      </c>
      <c r="O748" s="157">
        <v>44072.156701388885</v>
      </c>
    </row>
    <row r="749" spans="2:15" x14ac:dyDescent="0.2">
      <c r="B749" s="322" t="s">
        <v>126</v>
      </c>
      <c r="C749" s="322" t="s">
        <v>276</v>
      </c>
      <c r="D749" s="322" t="s">
        <v>126</v>
      </c>
      <c r="E749" s="322" t="s">
        <v>276</v>
      </c>
      <c r="F749" s="154" t="s">
        <v>239</v>
      </c>
      <c r="G749" s="149" t="s">
        <v>359</v>
      </c>
      <c r="H749" s="153" t="s">
        <v>278</v>
      </c>
      <c r="I749" s="149" t="s">
        <v>945</v>
      </c>
      <c r="J749" s="163">
        <v>38.703000000000003</v>
      </c>
      <c r="K749" s="163">
        <v>7.0090000000000003</v>
      </c>
      <c r="L749" s="149" t="s">
        <v>116</v>
      </c>
      <c r="M749" s="150" t="s">
        <v>457</v>
      </c>
      <c r="N749" s="157">
        <v>44047.843043981484</v>
      </c>
      <c r="O749" s="157">
        <v>44072.352696759262</v>
      </c>
    </row>
    <row r="750" spans="2:15" x14ac:dyDescent="0.2">
      <c r="B750" s="322" t="s">
        <v>126</v>
      </c>
      <c r="C750" s="322" t="s">
        <v>276</v>
      </c>
      <c r="D750" s="322" t="s">
        <v>127</v>
      </c>
      <c r="E750" s="322" t="s">
        <v>276</v>
      </c>
      <c r="F750" s="154" t="s">
        <v>239</v>
      </c>
      <c r="G750" s="149" t="s">
        <v>359</v>
      </c>
      <c r="H750" s="153" t="s">
        <v>278</v>
      </c>
      <c r="I750" s="149" t="s">
        <v>945</v>
      </c>
      <c r="J750" s="163">
        <v>38.703000000000003</v>
      </c>
      <c r="K750" s="163">
        <v>30.92</v>
      </c>
      <c r="L750" s="149" t="s">
        <v>116</v>
      </c>
      <c r="M750" s="150" t="s">
        <v>352</v>
      </c>
      <c r="N750" s="157">
        <v>44047.843043981484</v>
      </c>
      <c r="O750" s="157">
        <v>44081.946979166663</v>
      </c>
    </row>
    <row r="751" spans="2:15" x14ac:dyDescent="0.2">
      <c r="B751" s="322" t="s">
        <v>126</v>
      </c>
      <c r="C751" s="322" t="s">
        <v>276</v>
      </c>
      <c r="D751" s="322" t="s">
        <v>127</v>
      </c>
      <c r="E751" s="322" t="s">
        <v>276</v>
      </c>
      <c r="F751" s="154" t="s">
        <v>114</v>
      </c>
      <c r="G751" s="149" t="s">
        <v>277</v>
      </c>
      <c r="H751" s="153" t="s">
        <v>304</v>
      </c>
      <c r="I751" s="149" t="s">
        <v>888</v>
      </c>
      <c r="J751" s="163">
        <v>15.85</v>
      </c>
      <c r="K751" s="163">
        <v>3.5830000000000002</v>
      </c>
      <c r="L751" s="149" t="s">
        <v>114</v>
      </c>
      <c r="M751" s="150" t="s">
        <v>889</v>
      </c>
      <c r="N751" s="157">
        <v>44047.874108796299</v>
      </c>
      <c r="O751" s="157">
        <v>44076.019814814812</v>
      </c>
    </row>
    <row r="752" spans="2:15" x14ac:dyDescent="0.2">
      <c r="B752" s="322" t="s">
        <v>126</v>
      </c>
      <c r="C752" s="322" t="s">
        <v>276</v>
      </c>
      <c r="D752" s="322" t="s">
        <v>127</v>
      </c>
      <c r="E752" s="322" t="s">
        <v>276</v>
      </c>
      <c r="F752" s="154" t="s">
        <v>114</v>
      </c>
      <c r="G752" s="149" t="s">
        <v>277</v>
      </c>
      <c r="H752" s="153" t="s">
        <v>304</v>
      </c>
      <c r="I752" s="149" t="s">
        <v>888</v>
      </c>
      <c r="J752" s="163">
        <v>15.85</v>
      </c>
      <c r="K752" s="163">
        <v>11.95</v>
      </c>
      <c r="L752" s="149" t="s">
        <v>329</v>
      </c>
      <c r="M752" s="150" t="s">
        <v>946</v>
      </c>
      <c r="N752" s="157">
        <v>44047.874108796299</v>
      </c>
      <c r="O752" s="157">
        <v>44077.592743055553</v>
      </c>
    </row>
    <row r="753" spans="2:15" x14ac:dyDescent="0.2">
      <c r="B753" s="322" t="s">
        <v>126</v>
      </c>
      <c r="C753" s="322" t="s">
        <v>276</v>
      </c>
      <c r="D753" s="322" t="s">
        <v>126</v>
      </c>
      <c r="E753" s="322" t="s">
        <v>276</v>
      </c>
      <c r="F753" s="154" t="s">
        <v>239</v>
      </c>
      <c r="G753" s="149" t="s">
        <v>289</v>
      </c>
      <c r="H753" s="153" t="s">
        <v>290</v>
      </c>
      <c r="I753" s="149" t="s">
        <v>947</v>
      </c>
      <c r="J753" s="163">
        <v>21.47</v>
      </c>
      <c r="K753" s="163">
        <v>21.041</v>
      </c>
      <c r="L753" s="149" t="s">
        <v>187</v>
      </c>
      <c r="M753" s="150" t="s">
        <v>948</v>
      </c>
      <c r="N753" s="157">
        <v>44048.019363425927</v>
      </c>
      <c r="O753" s="157">
        <v>44054.884629629632</v>
      </c>
    </row>
    <row r="754" spans="2:15" x14ac:dyDescent="0.2">
      <c r="B754" s="322" t="s">
        <v>126</v>
      </c>
      <c r="C754" s="322" t="s">
        <v>276</v>
      </c>
      <c r="D754" s="322" t="s">
        <v>127</v>
      </c>
      <c r="E754" s="322" t="s">
        <v>276</v>
      </c>
      <c r="F754" s="154" t="s">
        <v>329</v>
      </c>
      <c r="G754" s="149" t="s">
        <v>277</v>
      </c>
      <c r="H754" s="153" t="s">
        <v>330</v>
      </c>
      <c r="I754" s="149" t="s">
        <v>949</v>
      </c>
      <c r="J754" s="163">
        <v>39.034999999999997</v>
      </c>
      <c r="K754" s="163">
        <v>38.253999999999998</v>
      </c>
      <c r="L754" s="149" t="s">
        <v>187</v>
      </c>
      <c r="M754" s="150" t="s">
        <v>415</v>
      </c>
      <c r="N754" s="157">
        <v>44048.061562499999</v>
      </c>
      <c r="O754" s="157">
        <v>44081.85324074074</v>
      </c>
    </row>
    <row r="755" spans="2:15" x14ac:dyDescent="0.2">
      <c r="B755" s="322" t="s">
        <v>126</v>
      </c>
      <c r="C755" s="322" t="s">
        <v>276</v>
      </c>
      <c r="D755" s="322" t="s">
        <v>127</v>
      </c>
      <c r="E755" s="322" t="s">
        <v>276</v>
      </c>
      <c r="F755" s="154" t="s">
        <v>238</v>
      </c>
      <c r="G755" s="149" t="s">
        <v>281</v>
      </c>
      <c r="H755" s="153" t="s">
        <v>282</v>
      </c>
      <c r="I755" s="149" t="s">
        <v>950</v>
      </c>
      <c r="J755" s="163">
        <v>55.595999999999997</v>
      </c>
      <c r="K755" s="163">
        <v>54.484000000000002</v>
      </c>
      <c r="L755" s="149" t="s">
        <v>116</v>
      </c>
      <c r="M755" s="150" t="s">
        <v>352</v>
      </c>
      <c r="N755" s="157">
        <v>44048.62427083333</v>
      </c>
      <c r="O755" s="157">
        <v>44077.925740740742</v>
      </c>
    </row>
    <row r="756" spans="2:15" x14ac:dyDescent="0.2">
      <c r="B756" s="322" t="s">
        <v>126</v>
      </c>
      <c r="C756" s="322" t="s">
        <v>276</v>
      </c>
      <c r="D756" s="322" t="s">
        <v>127</v>
      </c>
      <c r="E756" s="322" t="s">
        <v>276</v>
      </c>
      <c r="F756" s="154" t="s">
        <v>114</v>
      </c>
      <c r="G756" s="149" t="s">
        <v>286</v>
      </c>
      <c r="H756" s="153" t="s">
        <v>115</v>
      </c>
      <c r="I756" s="149" t="s">
        <v>951</v>
      </c>
      <c r="J756" s="163">
        <v>63.372</v>
      </c>
      <c r="K756" s="163">
        <v>56.26</v>
      </c>
      <c r="L756" s="149" t="s">
        <v>116</v>
      </c>
      <c r="M756" s="150" t="s">
        <v>117</v>
      </c>
      <c r="N756" s="157">
        <v>44048.873807870368</v>
      </c>
      <c r="O756" s="157">
        <v>44098.489710648151</v>
      </c>
    </row>
    <row r="757" spans="2:15" x14ac:dyDescent="0.2">
      <c r="B757" s="322" t="s">
        <v>126</v>
      </c>
      <c r="C757" s="322" t="s">
        <v>276</v>
      </c>
      <c r="D757" s="322" t="s">
        <v>127</v>
      </c>
      <c r="E757" s="322" t="s">
        <v>276</v>
      </c>
      <c r="F757" s="154" t="s">
        <v>239</v>
      </c>
      <c r="G757" s="149" t="s">
        <v>359</v>
      </c>
      <c r="H757" s="153" t="s">
        <v>278</v>
      </c>
      <c r="I757" s="149" t="s">
        <v>952</v>
      </c>
      <c r="J757" s="163">
        <v>60.512999999999998</v>
      </c>
      <c r="K757" s="163">
        <v>57.93</v>
      </c>
      <c r="L757" s="149" t="s">
        <v>329</v>
      </c>
      <c r="M757" s="150" t="s">
        <v>361</v>
      </c>
      <c r="N757" s="157">
        <v>44049.81150462963</v>
      </c>
      <c r="O757" s="157">
        <v>44076.278935185182</v>
      </c>
    </row>
    <row r="758" spans="2:15" x14ac:dyDescent="0.2">
      <c r="B758" s="322" t="s">
        <v>126</v>
      </c>
      <c r="C758" s="322" t="s">
        <v>276</v>
      </c>
      <c r="D758" s="322" t="s">
        <v>126</v>
      </c>
      <c r="E758" s="322" t="s">
        <v>276</v>
      </c>
      <c r="F758" s="154" t="s">
        <v>114</v>
      </c>
      <c r="G758" s="149" t="s">
        <v>277</v>
      </c>
      <c r="H758" s="153" t="s">
        <v>304</v>
      </c>
      <c r="I758" s="149" t="s">
        <v>670</v>
      </c>
      <c r="J758" s="163">
        <v>36.417000000000002</v>
      </c>
      <c r="K758" s="163">
        <v>30.981999999999999</v>
      </c>
      <c r="L758" s="149" t="s">
        <v>114</v>
      </c>
      <c r="M758" s="150" t="s">
        <v>577</v>
      </c>
      <c r="N758" s="157">
        <v>44050.051249999997</v>
      </c>
      <c r="O758" s="157">
        <v>44055.072164351855</v>
      </c>
    </row>
    <row r="759" spans="2:15" x14ac:dyDescent="0.2">
      <c r="B759" s="322" t="s">
        <v>126</v>
      </c>
      <c r="C759" s="322" t="s">
        <v>276</v>
      </c>
      <c r="D759" s="322" t="s">
        <v>127</v>
      </c>
      <c r="E759" s="322" t="s">
        <v>276</v>
      </c>
      <c r="F759" s="154" t="s">
        <v>236</v>
      </c>
      <c r="G759" s="149" t="s">
        <v>310</v>
      </c>
      <c r="H759" s="153" t="s">
        <v>311</v>
      </c>
      <c r="I759" s="149" t="s">
        <v>953</v>
      </c>
      <c r="J759" s="163">
        <v>61.347999999999999</v>
      </c>
      <c r="K759" s="163">
        <v>7.7480000000000002</v>
      </c>
      <c r="L759" s="149" t="s">
        <v>116</v>
      </c>
      <c r="M759" s="150" t="s">
        <v>437</v>
      </c>
      <c r="N759" s="157">
        <v>44050.75984953704</v>
      </c>
      <c r="O759" s="157">
        <v>44085.663402777776</v>
      </c>
    </row>
    <row r="760" spans="2:15" x14ac:dyDescent="0.2">
      <c r="B760" s="322" t="s">
        <v>126</v>
      </c>
      <c r="C760" s="322" t="s">
        <v>276</v>
      </c>
      <c r="D760" s="322" t="s">
        <v>127</v>
      </c>
      <c r="E760" s="322" t="s">
        <v>276</v>
      </c>
      <c r="F760" s="154" t="s">
        <v>236</v>
      </c>
      <c r="G760" s="149" t="s">
        <v>310</v>
      </c>
      <c r="H760" s="153" t="s">
        <v>311</v>
      </c>
      <c r="I760" s="149" t="s">
        <v>953</v>
      </c>
      <c r="J760" s="163">
        <v>61.347999999999999</v>
      </c>
      <c r="K760" s="163">
        <v>18.312999999999999</v>
      </c>
      <c r="L760" s="149" t="s">
        <v>116</v>
      </c>
      <c r="M760" s="150" t="s">
        <v>424</v>
      </c>
      <c r="N760" s="157">
        <v>44050.75984953704</v>
      </c>
      <c r="O760" s="157">
        <v>44094.603206018517</v>
      </c>
    </row>
    <row r="761" spans="2:15" x14ac:dyDescent="0.2">
      <c r="B761" s="322" t="s">
        <v>126</v>
      </c>
      <c r="C761" s="322" t="s">
        <v>276</v>
      </c>
      <c r="D761" s="322" t="s">
        <v>127</v>
      </c>
      <c r="E761" s="322" t="s">
        <v>276</v>
      </c>
      <c r="F761" s="154" t="s">
        <v>236</v>
      </c>
      <c r="G761" s="149" t="s">
        <v>310</v>
      </c>
      <c r="H761" s="153" t="s">
        <v>311</v>
      </c>
      <c r="I761" s="149" t="s">
        <v>953</v>
      </c>
      <c r="J761" s="163">
        <v>61.347999999999999</v>
      </c>
      <c r="K761" s="163">
        <v>29.652999999999999</v>
      </c>
      <c r="L761" s="149" t="s">
        <v>116</v>
      </c>
      <c r="M761" s="150" t="s">
        <v>405</v>
      </c>
      <c r="N761" s="157">
        <v>44050.75984953704</v>
      </c>
      <c r="O761" s="157">
        <v>44098.279456018521</v>
      </c>
    </row>
    <row r="762" spans="2:15" x14ac:dyDescent="0.2">
      <c r="B762" s="322" t="s">
        <v>126</v>
      </c>
      <c r="C762" s="322" t="s">
        <v>276</v>
      </c>
      <c r="D762" s="322" t="s">
        <v>127</v>
      </c>
      <c r="E762" s="322" t="s">
        <v>276</v>
      </c>
      <c r="F762" s="154" t="s">
        <v>114</v>
      </c>
      <c r="G762" s="149" t="s">
        <v>310</v>
      </c>
      <c r="H762" s="153" t="s">
        <v>115</v>
      </c>
      <c r="I762" s="149" t="s">
        <v>954</v>
      </c>
      <c r="J762" s="163">
        <v>61.51</v>
      </c>
      <c r="K762" s="163">
        <v>8.9380000000000006</v>
      </c>
      <c r="L762" s="149" t="s">
        <v>116</v>
      </c>
      <c r="M762" s="150" t="s">
        <v>117</v>
      </c>
      <c r="N762" s="157">
        <v>44050.895104166666</v>
      </c>
      <c r="O762" s="157">
        <v>44100.440937500003</v>
      </c>
    </row>
    <row r="763" spans="2:15" x14ac:dyDescent="0.2">
      <c r="B763" s="322" t="s">
        <v>126</v>
      </c>
      <c r="C763" s="322" t="s">
        <v>276</v>
      </c>
      <c r="D763" s="322" t="s">
        <v>127</v>
      </c>
      <c r="E763" s="322" t="s">
        <v>276</v>
      </c>
      <c r="F763" s="154" t="s">
        <v>114</v>
      </c>
      <c r="G763" s="149" t="s">
        <v>310</v>
      </c>
      <c r="H763" s="153" t="s">
        <v>115</v>
      </c>
      <c r="I763" s="149" t="s">
        <v>954</v>
      </c>
      <c r="J763" s="163">
        <v>61.51</v>
      </c>
      <c r="K763" s="163">
        <v>8.9380000000000006</v>
      </c>
      <c r="L763" s="149" t="s">
        <v>116</v>
      </c>
      <c r="M763" s="150" t="s">
        <v>117</v>
      </c>
      <c r="N763" s="157">
        <v>44050.895104166666</v>
      </c>
      <c r="O763" s="157">
        <v>44100.441076388888</v>
      </c>
    </row>
    <row r="764" spans="2:15" x14ac:dyDescent="0.2">
      <c r="B764" s="322" t="s">
        <v>126</v>
      </c>
      <c r="C764" s="322" t="s">
        <v>276</v>
      </c>
      <c r="D764" s="322" t="s">
        <v>127</v>
      </c>
      <c r="E764" s="322" t="s">
        <v>276</v>
      </c>
      <c r="F764" s="154" t="s">
        <v>114</v>
      </c>
      <c r="G764" s="149" t="s">
        <v>310</v>
      </c>
      <c r="H764" s="153" t="s">
        <v>115</v>
      </c>
      <c r="I764" s="149" t="s">
        <v>954</v>
      </c>
      <c r="J764" s="163">
        <v>61.51</v>
      </c>
      <c r="K764" s="163">
        <v>8.9380000000000006</v>
      </c>
      <c r="L764" s="149" t="s">
        <v>116</v>
      </c>
      <c r="M764" s="150" t="s">
        <v>117</v>
      </c>
      <c r="N764" s="157">
        <v>44050.895104166666</v>
      </c>
      <c r="O764" s="157">
        <v>44100.441087962965</v>
      </c>
    </row>
    <row r="765" spans="2:15" x14ac:dyDescent="0.2">
      <c r="B765" s="322" t="s">
        <v>126</v>
      </c>
      <c r="C765" s="322" t="s">
        <v>276</v>
      </c>
      <c r="D765" s="322" t="s">
        <v>128</v>
      </c>
      <c r="E765" s="322" t="s">
        <v>276</v>
      </c>
      <c r="F765" s="154" t="s">
        <v>114</v>
      </c>
      <c r="G765" s="149" t="s">
        <v>310</v>
      </c>
      <c r="H765" s="153" t="s">
        <v>115</v>
      </c>
      <c r="I765" s="149" t="s">
        <v>954</v>
      </c>
      <c r="J765" s="163">
        <v>61.51</v>
      </c>
      <c r="K765" s="163">
        <v>26.861999999999998</v>
      </c>
      <c r="L765" s="149" t="s">
        <v>116</v>
      </c>
      <c r="M765" s="150" t="s">
        <v>405</v>
      </c>
      <c r="N765" s="157">
        <v>44050.895104166666</v>
      </c>
      <c r="O765" s="157">
        <v>44107.767928240741</v>
      </c>
    </row>
    <row r="766" spans="2:15" x14ac:dyDescent="0.2">
      <c r="B766" s="322" t="s">
        <v>126</v>
      </c>
      <c r="C766" s="322" t="s">
        <v>276</v>
      </c>
      <c r="D766" s="322" t="s">
        <v>126</v>
      </c>
      <c r="E766" s="322" t="s">
        <v>276</v>
      </c>
      <c r="F766" s="154" t="s">
        <v>114</v>
      </c>
      <c r="G766" s="149" t="s">
        <v>286</v>
      </c>
      <c r="H766" s="153" t="s">
        <v>115</v>
      </c>
      <c r="I766" s="149" t="s">
        <v>955</v>
      </c>
      <c r="J766" s="163">
        <v>82.039000000000001</v>
      </c>
      <c r="K766" s="163">
        <v>20.337</v>
      </c>
      <c r="L766" s="149" t="s">
        <v>211</v>
      </c>
      <c r="M766" s="150" t="s">
        <v>616</v>
      </c>
      <c r="N766" s="157">
        <v>44051.13449074074</v>
      </c>
      <c r="O766" s="157">
        <v>44071.801134259258</v>
      </c>
    </row>
    <row r="767" spans="2:15" x14ac:dyDescent="0.2">
      <c r="B767" s="322" t="s">
        <v>126</v>
      </c>
      <c r="C767" s="322" t="s">
        <v>276</v>
      </c>
      <c r="D767" s="322" t="s">
        <v>127</v>
      </c>
      <c r="E767" s="322" t="s">
        <v>276</v>
      </c>
      <c r="F767" s="154" t="s">
        <v>114</v>
      </c>
      <c r="G767" s="149" t="s">
        <v>286</v>
      </c>
      <c r="H767" s="153" t="s">
        <v>115</v>
      </c>
      <c r="I767" s="149" t="s">
        <v>955</v>
      </c>
      <c r="J767" s="163">
        <v>82.039000000000001</v>
      </c>
      <c r="K767" s="163">
        <v>51.957000000000001</v>
      </c>
      <c r="L767" s="149" t="s">
        <v>211</v>
      </c>
      <c r="M767" s="150" t="s">
        <v>314</v>
      </c>
      <c r="N767" s="157">
        <v>44051.13449074074</v>
      </c>
      <c r="O767" s="157">
        <v>44086.200254629628</v>
      </c>
    </row>
    <row r="768" spans="2:15" x14ac:dyDescent="0.2">
      <c r="B768" s="322" t="s">
        <v>126</v>
      </c>
      <c r="C768" s="322" t="s">
        <v>276</v>
      </c>
      <c r="D768" s="322" t="s">
        <v>127</v>
      </c>
      <c r="E768" s="322" t="s">
        <v>276</v>
      </c>
      <c r="F768" s="154" t="s">
        <v>189</v>
      </c>
      <c r="G768" s="149" t="s">
        <v>277</v>
      </c>
      <c r="H768" s="153" t="s">
        <v>956</v>
      </c>
      <c r="I768" s="149" t="s">
        <v>957</v>
      </c>
      <c r="J768" s="163">
        <v>63.5</v>
      </c>
      <c r="K768" s="163">
        <v>10.147</v>
      </c>
      <c r="L768" s="149" t="s">
        <v>116</v>
      </c>
      <c r="M768" s="150" t="s">
        <v>811</v>
      </c>
      <c r="N768" s="157">
        <v>44051.582835648151</v>
      </c>
      <c r="O768" s="157">
        <v>44082.14502314815</v>
      </c>
    </row>
    <row r="769" spans="2:15" x14ac:dyDescent="0.2">
      <c r="B769" s="322" t="s">
        <v>126</v>
      </c>
      <c r="C769" s="322" t="s">
        <v>276</v>
      </c>
      <c r="D769" s="322" t="s">
        <v>128</v>
      </c>
      <c r="E769" s="322" t="s">
        <v>276</v>
      </c>
      <c r="F769" s="154" t="s">
        <v>189</v>
      </c>
      <c r="G769" s="149" t="s">
        <v>359</v>
      </c>
      <c r="H769" s="153" t="s">
        <v>956</v>
      </c>
      <c r="I769" s="149" t="s">
        <v>957</v>
      </c>
      <c r="J769" s="163">
        <v>63.5</v>
      </c>
      <c r="K769" s="163">
        <v>20.344999999999999</v>
      </c>
      <c r="L769" s="149" t="s">
        <v>116</v>
      </c>
      <c r="M769" s="150" t="s">
        <v>117</v>
      </c>
      <c r="N769" s="157">
        <v>44051.582835648151</v>
      </c>
      <c r="O769" s="157">
        <v>44122.966550925928</v>
      </c>
    </row>
    <row r="770" spans="2:15" x14ac:dyDescent="0.2">
      <c r="B770" s="322" t="s">
        <v>126</v>
      </c>
      <c r="C770" s="322" t="s">
        <v>276</v>
      </c>
      <c r="D770" s="322" t="s">
        <v>126</v>
      </c>
      <c r="E770" s="322" t="s">
        <v>276</v>
      </c>
      <c r="F770" s="154" t="s">
        <v>238</v>
      </c>
      <c r="G770" s="149" t="s">
        <v>281</v>
      </c>
      <c r="H770" s="153" t="s">
        <v>282</v>
      </c>
      <c r="I770" s="149" t="s">
        <v>958</v>
      </c>
      <c r="J770" s="163">
        <v>37.506</v>
      </c>
      <c r="K770" s="163">
        <v>36.756</v>
      </c>
      <c r="L770" s="149" t="s">
        <v>203</v>
      </c>
      <c r="M770" s="150" t="s">
        <v>380</v>
      </c>
      <c r="N770" s="157">
        <v>44052.707627314812</v>
      </c>
      <c r="O770" s="157">
        <v>44067.61346064815</v>
      </c>
    </row>
    <row r="771" spans="2:15" x14ac:dyDescent="0.2">
      <c r="B771" s="322" t="s">
        <v>126</v>
      </c>
      <c r="C771" s="322" t="s">
        <v>276</v>
      </c>
      <c r="D771" s="322" t="s">
        <v>128</v>
      </c>
      <c r="E771" s="322" t="s">
        <v>276</v>
      </c>
      <c r="F771" s="154" t="s">
        <v>205</v>
      </c>
      <c r="G771" s="149" t="s">
        <v>959</v>
      </c>
      <c r="H771" s="153" t="s">
        <v>506</v>
      </c>
      <c r="I771" s="149" t="s">
        <v>960</v>
      </c>
      <c r="J771" s="163">
        <v>55.435000000000002</v>
      </c>
      <c r="K771" s="163">
        <v>13.238</v>
      </c>
      <c r="L771" s="149" t="s">
        <v>116</v>
      </c>
      <c r="M771" s="150" t="s">
        <v>352</v>
      </c>
      <c r="N771" s="157">
        <v>44053.374386574076</v>
      </c>
      <c r="O771" s="157">
        <v>44128.509953703702</v>
      </c>
    </row>
    <row r="772" spans="2:15" x14ac:dyDescent="0.2">
      <c r="B772" s="322" t="s">
        <v>126</v>
      </c>
      <c r="C772" s="322" t="s">
        <v>276</v>
      </c>
      <c r="D772" s="322" t="s">
        <v>129</v>
      </c>
      <c r="E772" s="322" t="s">
        <v>276</v>
      </c>
      <c r="F772" s="154" t="s">
        <v>205</v>
      </c>
      <c r="G772" s="149" t="s">
        <v>277</v>
      </c>
      <c r="H772" s="153" t="s">
        <v>506</v>
      </c>
      <c r="I772" s="149" t="s">
        <v>960</v>
      </c>
      <c r="J772" s="163">
        <v>55.435000000000002</v>
      </c>
      <c r="K772" s="163">
        <v>38.887</v>
      </c>
      <c r="L772" s="149" t="s">
        <v>116</v>
      </c>
      <c r="M772" s="150" t="s">
        <v>352</v>
      </c>
      <c r="N772" s="157">
        <v>44053.374386574076</v>
      </c>
      <c r="O772" s="157">
        <v>44150.96769675926</v>
      </c>
    </row>
    <row r="773" spans="2:15" x14ac:dyDescent="0.2">
      <c r="B773" s="322" t="s">
        <v>126</v>
      </c>
      <c r="C773" s="322" t="s">
        <v>276</v>
      </c>
      <c r="D773" s="322" t="s">
        <v>127</v>
      </c>
      <c r="E773" s="322" t="s">
        <v>276</v>
      </c>
      <c r="F773" s="154" t="s">
        <v>194</v>
      </c>
      <c r="G773" s="149" t="s">
        <v>277</v>
      </c>
      <c r="H773" s="153" t="s">
        <v>961</v>
      </c>
      <c r="I773" s="149" t="s">
        <v>962</v>
      </c>
      <c r="J773" s="163">
        <v>39.1</v>
      </c>
      <c r="K773" s="163">
        <v>4.0970000000000004</v>
      </c>
      <c r="L773" s="149" t="s">
        <v>116</v>
      </c>
      <c r="M773" s="150" t="s">
        <v>457</v>
      </c>
      <c r="N773" s="157">
        <v>44054.697013888886</v>
      </c>
      <c r="O773" s="157">
        <v>44086.196898148148</v>
      </c>
    </row>
    <row r="774" spans="2:15" x14ac:dyDescent="0.2">
      <c r="B774" s="322" t="s">
        <v>126</v>
      </c>
      <c r="C774" s="322" t="s">
        <v>276</v>
      </c>
      <c r="D774" s="322" t="s">
        <v>127</v>
      </c>
      <c r="E774" s="322" t="s">
        <v>276</v>
      </c>
      <c r="F774" s="154" t="s">
        <v>194</v>
      </c>
      <c r="G774" s="149" t="s">
        <v>277</v>
      </c>
      <c r="H774" s="153" t="s">
        <v>961</v>
      </c>
      <c r="I774" s="149" t="s">
        <v>962</v>
      </c>
      <c r="J774" s="163">
        <v>39.1</v>
      </c>
      <c r="K774" s="163">
        <v>4.8419999999999996</v>
      </c>
      <c r="L774" s="149" t="s">
        <v>116</v>
      </c>
      <c r="M774" s="150" t="s">
        <v>424</v>
      </c>
      <c r="N774" s="157">
        <v>44054.697013888886</v>
      </c>
      <c r="O774" s="157">
        <v>44090.747627314813</v>
      </c>
    </row>
    <row r="775" spans="2:15" x14ac:dyDescent="0.2">
      <c r="B775" s="322" t="s">
        <v>126</v>
      </c>
      <c r="C775" s="322" t="s">
        <v>276</v>
      </c>
      <c r="D775" s="322" t="s">
        <v>127</v>
      </c>
      <c r="E775" s="322" t="s">
        <v>276</v>
      </c>
      <c r="F775" s="154" t="s">
        <v>194</v>
      </c>
      <c r="G775" s="149" t="s">
        <v>277</v>
      </c>
      <c r="H775" s="153" t="s">
        <v>961</v>
      </c>
      <c r="I775" s="149" t="s">
        <v>962</v>
      </c>
      <c r="J775" s="163">
        <v>39.1</v>
      </c>
      <c r="K775" s="163">
        <v>17.140999999999998</v>
      </c>
      <c r="L775" s="149" t="s">
        <v>116</v>
      </c>
      <c r="M775" s="150" t="s">
        <v>405</v>
      </c>
      <c r="N775" s="157">
        <v>44054.697013888886</v>
      </c>
      <c r="O775" s="157">
        <v>44094.955300925925</v>
      </c>
    </row>
    <row r="776" spans="2:15" x14ac:dyDescent="0.2">
      <c r="B776" s="322" t="s">
        <v>126</v>
      </c>
      <c r="C776" s="322" t="s">
        <v>276</v>
      </c>
      <c r="D776" s="322" t="s">
        <v>127</v>
      </c>
      <c r="E776" s="322" t="s">
        <v>276</v>
      </c>
      <c r="F776" s="154" t="s">
        <v>114</v>
      </c>
      <c r="G776" s="149" t="s">
        <v>286</v>
      </c>
      <c r="H776" s="153" t="s">
        <v>115</v>
      </c>
      <c r="I776" s="149" t="s">
        <v>963</v>
      </c>
      <c r="J776" s="163">
        <v>63.055999999999997</v>
      </c>
      <c r="K776" s="163">
        <v>16.643000000000001</v>
      </c>
      <c r="L776" s="149" t="s">
        <v>376</v>
      </c>
      <c r="M776" s="150" t="s">
        <v>397</v>
      </c>
      <c r="N776" s="157">
        <v>44054.967557870368</v>
      </c>
      <c r="O776" s="157">
        <v>44082.019432870373</v>
      </c>
    </row>
    <row r="777" spans="2:15" x14ac:dyDescent="0.2">
      <c r="B777" s="322" t="s">
        <v>126</v>
      </c>
      <c r="C777" s="322" t="s">
        <v>276</v>
      </c>
      <c r="D777" s="322" t="s">
        <v>127</v>
      </c>
      <c r="E777" s="322" t="s">
        <v>276</v>
      </c>
      <c r="F777" s="154" t="s">
        <v>114</v>
      </c>
      <c r="G777" s="149" t="s">
        <v>286</v>
      </c>
      <c r="H777" s="153" t="s">
        <v>115</v>
      </c>
      <c r="I777" s="149" t="s">
        <v>963</v>
      </c>
      <c r="J777" s="163">
        <v>63.055999999999997</v>
      </c>
      <c r="K777" s="163">
        <v>45.152000000000001</v>
      </c>
      <c r="L777" s="149" t="s">
        <v>219</v>
      </c>
      <c r="M777" s="150" t="s">
        <v>429</v>
      </c>
      <c r="N777" s="157">
        <v>44054.967557870368</v>
      </c>
      <c r="O777" s="157">
        <v>44092.009560185186</v>
      </c>
    </row>
    <row r="778" spans="2:15" x14ac:dyDescent="0.2">
      <c r="B778" s="322" t="s">
        <v>126</v>
      </c>
      <c r="C778" s="322" t="s">
        <v>276</v>
      </c>
      <c r="D778" s="322" t="s">
        <v>127</v>
      </c>
      <c r="E778" s="322" t="s">
        <v>276</v>
      </c>
      <c r="F778" s="154" t="s">
        <v>251</v>
      </c>
      <c r="G778" s="149" t="s">
        <v>663</v>
      </c>
      <c r="H778" s="153" t="s">
        <v>664</v>
      </c>
      <c r="I778" s="149" t="s">
        <v>964</v>
      </c>
      <c r="J778" s="163">
        <v>28.318999999999999</v>
      </c>
      <c r="K778" s="163">
        <v>7.8570000000000002</v>
      </c>
      <c r="L778" s="149" t="s">
        <v>211</v>
      </c>
      <c r="M778" s="150" t="s">
        <v>666</v>
      </c>
      <c r="N778" s="157">
        <v>44055.384780092594</v>
      </c>
      <c r="O778" s="157">
        <v>44096.13853009259</v>
      </c>
    </row>
    <row r="779" spans="2:15" x14ac:dyDescent="0.2">
      <c r="B779" s="322" t="s">
        <v>126</v>
      </c>
      <c r="C779" s="322" t="s">
        <v>276</v>
      </c>
      <c r="D779" s="322" t="s">
        <v>128</v>
      </c>
      <c r="E779" s="322" t="s">
        <v>276</v>
      </c>
      <c r="F779" s="154" t="s">
        <v>251</v>
      </c>
      <c r="G779" s="149" t="s">
        <v>663</v>
      </c>
      <c r="H779" s="153" t="s">
        <v>664</v>
      </c>
      <c r="I779" s="149" t="s">
        <v>964</v>
      </c>
      <c r="J779" s="163">
        <v>28.318999999999999</v>
      </c>
      <c r="K779" s="163">
        <v>19.896000000000001</v>
      </c>
      <c r="L779" s="149" t="s">
        <v>211</v>
      </c>
      <c r="M779" s="150" t="s">
        <v>302</v>
      </c>
      <c r="N779" s="157">
        <v>44055.384780092594</v>
      </c>
      <c r="O779" s="157">
        <v>44106.23474537037</v>
      </c>
    </row>
    <row r="780" spans="2:15" x14ac:dyDescent="0.2">
      <c r="B780" s="322" t="s">
        <v>126</v>
      </c>
      <c r="C780" s="322" t="s">
        <v>276</v>
      </c>
      <c r="D780" s="322" t="s">
        <v>128</v>
      </c>
      <c r="E780" s="322" t="s">
        <v>276</v>
      </c>
      <c r="F780" s="154" t="s">
        <v>239</v>
      </c>
      <c r="G780" s="149" t="s">
        <v>359</v>
      </c>
      <c r="H780" s="153" t="s">
        <v>278</v>
      </c>
      <c r="I780" s="149" t="s">
        <v>965</v>
      </c>
      <c r="J780" s="163">
        <v>35.313000000000002</v>
      </c>
      <c r="K780" s="163">
        <v>34.22</v>
      </c>
      <c r="L780" s="149" t="s">
        <v>216</v>
      </c>
      <c r="M780" s="150" t="s">
        <v>288</v>
      </c>
      <c r="N780" s="157">
        <v>44055.394942129627</v>
      </c>
      <c r="O780" s="157">
        <v>44108.963530092595</v>
      </c>
    </row>
    <row r="781" spans="2:15" x14ac:dyDescent="0.2">
      <c r="B781" s="322" t="s">
        <v>126</v>
      </c>
      <c r="C781" s="322" t="s">
        <v>276</v>
      </c>
      <c r="D781" s="322" t="s">
        <v>127</v>
      </c>
      <c r="E781" s="322" t="s">
        <v>276</v>
      </c>
      <c r="F781" s="154" t="s">
        <v>114</v>
      </c>
      <c r="G781" s="149" t="s">
        <v>286</v>
      </c>
      <c r="H781" s="153" t="s">
        <v>115</v>
      </c>
      <c r="I781" s="149" t="s">
        <v>966</v>
      </c>
      <c r="J781" s="163">
        <v>81.394999999999996</v>
      </c>
      <c r="K781" s="163">
        <v>62.892000000000003</v>
      </c>
      <c r="L781" s="149" t="s">
        <v>116</v>
      </c>
      <c r="M781" s="150" t="s">
        <v>117</v>
      </c>
      <c r="N781" s="157">
        <v>44055.477592592593</v>
      </c>
      <c r="O781" s="157">
        <v>44091.838645833333</v>
      </c>
    </row>
    <row r="782" spans="2:15" x14ac:dyDescent="0.2">
      <c r="B782" s="322" t="s">
        <v>126</v>
      </c>
      <c r="C782" s="322" t="s">
        <v>276</v>
      </c>
      <c r="D782" s="322" t="s">
        <v>126</v>
      </c>
      <c r="E782" s="322" t="s">
        <v>276</v>
      </c>
      <c r="F782" s="154" t="s">
        <v>114</v>
      </c>
      <c r="G782" s="149" t="s">
        <v>277</v>
      </c>
      <c r="H782" s="153" t="s">
        <v>304</v>
      </c>
      <c r="I782" s="149" t="s">
        <v>967</v>
      </c>
      <c r="J782" s="163">
        <v>36.988</v>
      </c>
      <c r="K782" s="163">
        <v>14.391999999999999</v>
      </c>
      <c r="L782" s="149" t="s">
        <v>114</v>
      </c>
      <c r="M782" s="150" t="s">
        <v>741</v>
      </c>
      <c r="N782" s="157">
        <v>44055.613344907404</v>
      </c>
      <c r="O782" s="157">
        <v>44061.504953703705</v>
      </c>
    </row>
    <row r="783" spans="2:15" x14ac:dyDescent="0.2">
      <c r="B783" s="322" t="s">
        <v>126</v>
      </c>
      <c r="C783" s="322" t="s">
        <v>276</v>
      </c>
      <c r="D783" s="322" t="s">
        <v>126</v>
      </c>
      <c r="E783" s="322" t="s">
        <v>276</v>
      </c>
      <c r="F783" s="154" t="s">
        <v>114</v>
      </c>
      <c r="G783" s="149" t="s">
        <v>277</v>
      </c>
      <c r="H783" s="153" t="s">
        <v>304</v>
      </c>
      <c r="I783" s="149" t="s">
        <v>967</v>
      </c>
      <c r="J783" s="163">
        <v>36.988</v>
      </c>
      <c r="K783" s="163">
        <v>14.391999999999999</v>
      </c>
      <c r="L783" s="149" t="s">
        <v>114</v>
      </c>
      <c r="M783" s="150" t="s">
        <v>741</v>
      </c>
      <c r="N783" s="157">
        <v>44055.613344907404</v>
      </c>
      <c r="O783" s="157">
        <v>44061.50509259259</v>
      </c>
    </row>
    <row r="784" spans="2:15" x14ac:dyDescent="0.2">
      <c r="B784" s="322" t="s">
        <v>126</v>
      </c>
      <c r="C784" s="322" t="s">
        <v>276</v>
      </c>
      <c r="D784" s="322" t="s">
        <v>126</v>
      </c>
      <c r="E784" s="322" t="s">
        <v>276</v>
      </c>
      <c r="F784" s="154" t="s">
        <v>114</v>
      </c>
      <c r="G784" s="149" t="s">
        <v>277</v>
      </c>
      <c r="H784" s="153" t="s">
        <v>304</v>
      </c>
      <c r="I784" s="149" t="s">
        <v>968</v>
      </c>
      <c r="J784" s="163">
        <v>34.564</v>
      </c>
      <c r="K784" s="163">
        <v>22.414000000000001</v>
      </c>
      <c r="L784" s="149" t="s">
        <v>228</v>
      </c>
      <c r="M784" s="150" t="s">
        <v>434</v>
      </c>
      <c r="N784" s="157">
        <v>44056.197002314817</v>
      </c>
      <c r="O784" s="157">
        <v>44073.811284722222</v>
      </c>
    </row>
    <row r="785" spans="2:15" x14ac:dyDescent="0.2">
      <c r="B785" s="322" t="s">
        <v>126</v>
      </c>
      <c r="C785" s="322" t="s">
        <v>276</v>
      </c>
      <c r="D785" s="322" t="s">
        <v>127</v>
      </c>
      <c r="E785" s="322" t="s">
        <v>276</v>
      </c>
      <c r="F785" s="154" t="s">
        <v>238</v>
      </c>
      <c r="G785" s="149" t="s">
        <v>281</v>
      </c>
      <c r="H785" s="153" t="s">
        <v>282</v>
      </c>
      <c r="I785" s="149" t="s">
        <v>969</v>
      </c>
      <c r="J785" s="163">
        <v>34.491999999999997</v>
      </c>
      <c r="K785" s="163">
        <v>7.593</v>
      </c>
      <c r="L785" s="149" t="s">
        <v>217</v>
      </c>
      <c r="M785" s="150" t="s">
        <v>309</v>
      </c>
      <c r="N785" s="157">
        <v>44056.19703703704</v>
      </c>
      <c r="O785" s="157">
        <v>44087.468043981484</v>
      </c>
    </row>
    <row r="786" spans="2:15" x14ac:dyDescent="0.2">
      <c r="B786" s="322" t="s">
        <v>126</v>
      </c>
      <c r="C786" s="322" t="s">
        <v>276</v>
      </c>
      <c r="D786" s="322" t="s">
        <v>127</v>
      </c>
      <c r="E786" s="322" t="s">
        <v>276</v>
      </c>
      <c r="F786" s="154" t="s">
        <v>238</v>
      </c>
      <c r="G786" s="149" t="s">
        <v>281</v>
      </c>
      <c r="H786" s="153" t="s">
        <v>282</v>
      </c>
      <c r="I786" s="149" t="s">
        <v>969</v>
      </c>
      <c r="J786" s="163">
        <v>34.491999999999997</v>
      </c>
      <c r="K786" s="163">
        <v>26.209</v>
      </c>
      <c r="L786" s="149" t="s">
        <v>217</v>
      </c>
      <c r="M786" s="150" t="s">
        <v>970</v>
      </c>
      <c r="N786" s="157">
        <v>44056.19703703704</v>
      </c>
      <c r="O786" s="157">
        <v>44093.426064814812</v>
      </c>
    </row>
    <row r="787" spans="2:15" x14ac:dyDescent="0.2">
      <c r="B787" s="322" t="s">
        <v>126</v>
      </c>
      <c r="C787" s="322" t="s">
        <v>276</v>
      </c>
      <c r="D787" s="322" t="s">
        <v>127</v>
      </c>
      <c r="E787" s="322" t="s">
        <v>276</v>
      </c>
      <c r="F787" s="154" t="s">
        <v>243</v>
      </c>
      <c r="G787" s="149" t="s">
        <v>277</v>
      </c>
      <c r="H787" s="153" t="s">
        <v>374</v>
      </c>
      <c r="I787" s="149" t="s">
        <v>521</v>
      </c>
      <c r="J787" s="163">
        <v>50.295999999999999</v>
      </c>
      <c r="K787" s="163">
        <v>47.59</v>
      </c>
      <c r="L787" s="149" t="s">
        <v>211</v>
      </c>
      <c r="M787" s="150" t="s">
        <v>302</v>
      </c>
      <c r="N787" s="157">
        <v>44056.539409722223</v>
      </c>
      <c r="O787" s="157">
        <v>44089.113136574073</v>
      </c>
    </row>
    <row r="788" spans="2:15" x14ac:dyDescent="0.2">
      <c r="B788" s="322" t="s">
        <v>126</v>
      </c>
      <c r="C788" s="322" t="s">
        <v>276</v>
      </c>
      <c r="D788" s="322" t="s">
        <v>127</v>
      </c>
      <c r="E788" s="322" t="s">
        <v>276</v>
      </c>
      <c r="F788" s="154" t="s">
        <v>329</v>
      </c>
      <c r="G788" s="149" t="s">
        <v>277</v>
      </c>
      <c r="H788" s="153" t="s">
        <v>330</v>
      </c>
      <c r="I788" s="149" t="s">
        <v>362</v>
      </c>
      <c r="J788" s="163">
        <v>33.411999999999999</v>
      </c>
      <c r="K788" s="163">
        <v>30.742000000000001</v>
      </c>
      <c r="L788" s="149" t="s">
        <v>212</v>
      </c>
      <c r="M788" s="150" t="s">
        <v>971</v>
      </c>
      <c r="N788" s="157">
        <v>44056.905428240738</v>
      </c>
      <c r="O788" s="157">
        <v>44075.175543981481</v>
      </c>
    </row>
    <row r="789" spans="2:15" x14ac:dyDescent="0.2">
      <c r="B789" s="322" t="s">
        <v>126</v>
      </c>
      <c r="C789" s="322" t="s">
        <v>276</v>
      </c>
      <c r="D789" s="322" t="s">
        <v>126</v>
      </c>
      <c r="E789" s="322" t="s">
        <v>276</v>
      </c>
      <c r="F789" s="154" t="s">
        <v>114</v>
      </c>
      <c r="G789" s="149" t="s">
        <v>277</v>
      </c>
      <c r="H789" s="153" t="s">
        <v>304</v>
      </c>
      <c r="I789" s="149" t="s">
        <v>578</v>
      </c>
      <c r="J789" s="163">
        <v>37.411000000000001</v>
      </c>
      <c r="K789" s="163">
        <v>30.286000000000001</v>
      </c>
      <c r="L789" s="149" t="s">
        <v>114</v>
      </c>
      <c r="M789" s="150" t="s">
        <v>972</v>
      </c>
      <c r="N789" s="157">
        <v>44058.603263888886</v>
      </c>
      <c r="O789" s="157">
        <v>44069.676030092596</v>
      </c>
    </row>
    <row r="790" spans="2:15" x14ac:dyDescent="0.2">
      <c r="B790" s="322" t="s">
        <v>126</v>
      </c>
      <c r="C790" s="322" t="s">
        <v>276</v>
      </c>
      <c r="D790" s="322" t="s">
        <v>127</v>
      </c>
      <c r="E790" s="322" t="s">
        <v>276</v>
      </c>
      <c r="F790" s="154" t="s">
        <v>239</v>
      </c>
      <c r="G790" s="149" t="s">
        <v>359</v>
      </c>
      <c r="H790" s="153" t="s">
        <v>278</v>
      </c>
      <c r="I790" s="149" t="s">
        <v>957</v>
      </c>
      <c r="J790" s="163">
        <v>63.5</v>
      </c>
      <c r="K790" s="163">
        <v>6.2450000000000001</v>
      </c>
      <c r="L790" s="149" t="s">
        <v>116</v>
      </c>
      <c r="M790" s="150" t="s">
        <v>811</v>
      </c>
      <c r="N790" s="157">
        <v>44058.697175925925</v>
      </c>
      <c r="O790" s="157">
        <v>44082.14502314815</v>
      </c>
    </row>
    <row r="791" spans="2:15" x14ac:dyDescent="0.2">
      <c r="B791" s="322" t="s">
        <v>126</v>
      </c>
      <c r="C791" s="322" t="s">
        <v>276</v>
      </c>
      <c r="D791" s="322" t="s">
        <v>128</v>
      </c>
      <c r="E791" s="322" t="s">
        <v>276</v>
      </c>
      <c r="F791" s="154" t="s">
        <v>239</v>
      </c>
      <c r="G791" s="149" t="s">
        <v>359</v>
      </c>
      <c r="H791" s="153" t="s">
        <v>278</v>
      </c>
      <c r="I791" s="149" t="s">
        <v>957</v>
      </c>
      <c r="J791" s="163">
        <v>63.5</v>
      </c>
      <c r="K791" s="163">
        <v>12.522</v>
      </c>
      <c r="L791" s="149" t="s">
        <v>116</v>
      </c>
      <c r="M791" s="150" t="s">
        <v>117</v>
      </c>
      <c r="N791" s="157">
        <v>44058.697175925925</v>
      </c>
      <c r="O791" s="157">
        <v>44122.966550925928</v>
      </c>
    </row>
    <row r="792" spans="2:15" x14ac:dyDescent="0.2">
      <c r="B792" s="322" t="s">
        <v>126</v>
      </c>
      <c r="C792" s="322" t="s">
        <v>276</v>
      </c>
      <c r="D792" s="322" t="s">
        <v>127</v>
      </c>
      <c r="E792" s="322" t="s">
        <v>276</v>
      </c>
      <c r="F792" s="154" t="s">
        <v>329</v>
      </c>
      <c r="G792" s="149" t="s">
        <v>277</v>
      </c>
      <c r="H792" s="153" t="s">
        <v>330</v>
      </c>
      <c r="I792" s="149" t="s">
        <v>612</v>
      </c>
      <c r="J792" s="163">
        <v>56.588999999999999</v>
      </c>
      <c r="K792" s="163">
        <v>53.95</v>
      </c>
      <c r="L792" s="149" t="s">
        <v>333</v>
      </c>
      <c r="M792" s="150" t="s">
        <v>334</v>
      </c>
      <c r="N792" s="157">
        <v>44058.874062499999</v>
      </c>
      <c r="O792" s="157">
        <v>44082.992951388886</v>
      </c>
    </row>
    <row r="793" spans="2:15" x14ac:dyDescent="0.2">
      <c r="B793" s="322" t="s">
        <v>126</v>
      </c>
      <c r="C793" s="322" t="s">
        <v>276</v>
      </c>
      <c r="D793" s="322" t="s">
        <v>127</v>
      </c>
      <c r="E793" s="322" t="s">
        <v>276</v>
      </c>
      <c r="F793" s="154" t="s">
        <v>239</v>
      </c>
      <c r="G793" s="149" t="s">
        <v>289</v>
      </c>
      <c r="H793" s="153" t="s">
        <v>290</v>
      </c>
      <c r="I793" s="149" t="s">
        <v>973</v>
      </c>
      <c r="J793" s="163">
        <v>34.918999999999997</v>
      </c>
      <c r="K793" s="163">
        <v>11.407</v>
      </c>
      <c r="L793" s="149" t="s">
        <v>116</v>
      </c>
      <c r="M793" s="150" t="s">
        <v>292</v>
      </c>
      <c r="N793" s="157">
        <v>44059.118206018517</v>
      </c>
      <c r="O793" s="157">
        <v>44088.109560185185</v>
      </c>
    </row>
    <row r="794" spans="2:15" x14ac:dyDescent="0.2">
      <c r="B794" s="322" t="s">
        <v>126</v>
      </c>
      <c r="C794" s="322" t="s">
        <v>276</v>
      </c>
      <c r="D794" s="322" t="s">
        <v>127</v>
      </c>
      <c r="E794" s="322" t="s">
        <v>276</v>
      </c>
      <c r="F794" s="154" t="s">
        <v>239</v>
      </c>
      <c r="G794" s="149" t="s">
        <v>289</v>
      </c>
      <c r="H794" s="153" t="s">
        <v>290</v>
      </c>
      <c r="I794" s="149" t="s">
        <v>973</v>
      </c>
      <c r="J794" s="163">
        <v>34.918999999999997</v>
      </c>
      <c r="K794" s="163">
        <v>22.814</v>
      </c>
      <c r="L794" s="149" t="s">
        <v>116</v>
      </c>
      <c r="M794" s="150" t="s">
        <v>352</v>
      </c>
      <c r="N794" s="157">
        <v>44059.118206018517</v>
      </c>
      <c r="O794" s="157">
        <v>44099.456087962964</v>
      </c>
    </row>
    <row r="795" spans="2:15" x14ac:dyDescent="0.2">
      <c r="B795" s="322" t="s">
        <v>126</v>
      </c>
      <c r="C795" s="322" t="s">
        <v>276</v>
      </c>
      <c r="D795" s="322" t="s">
        <v>127</v>
      </c>
      <c r="E795" s="322" t="s">
        <v>276</v>
      </c>
      <c r="F795" s="154" t="s">
        <v>238</v>
      </c>
      <c r="G795" s="149" t="s">
        <v>281</v>
      </c>
      <c r="H795" s="153" t="s">
        <v>282</v>
      </c>
      <c r="I795" s="149" t="s">
        <v>974</v>
      </c>
      <c r="J795" s="163">
        <v>61.631</v>
      </c>
      <c r="K795" s="163">
        <v>60.398000000000003</v>
      </c>
      <c r="L795" s="149" t="s">
        <v>209</v>
      </c>
      <c r="M795" s="150" t="s">
        <v>392</v>
      </c>
      <c r="N795" s="157">
        <v>44059.186585648145</v>
      </c>
      <c r="O795" s="157">
        <v>44086.825300925928</v>
      </c>
    </row>
    <row r="796" spans="2:15" x14ac:dyDescent="0.2">
      <c r="B796" s="322" t="s">
        <v>126</v>
      </c>
      <c r="C796" s="322" t="s">
        <v>276</v>
      </c>
      <c r="D796" s="322" t="s">
        <v>127</v>
      </c>
      <c r="E796" s="322" t="s">
        <v>276</v>
      </c>
      <c r="F796" s="154" t="s">
        <v>239</v>
      </c>
      <c r="G796" s="149" t="s">
        <v>359</v>
      </c>
      <c r="H796" s="153" t="s">
        <v>278</v>
      </c>
      <c r="I796" s="149" t="s">
        <v>975</v>
      </c>
      <c r="J796" s="163">
        <v>63.232999999999997</v>
      </c>
      <c r="K796" s="163">
        <v>61.968000000000004</v>
      </c>
      <c r="L796" s="149" t="s">
        <v>209</v>
      </c>
      <c r="M796" s="150" t="s">
        <v>619</v>
      </c>
      <c r="N796" s="157">
        <v>44059.718182870369</v>
      </c>
      <c r="O796" s="157">
        <v>44103.617303240739</v>
      </c>
    </row>
    <row r="797" spans="2:15" x14ac:dyDescent="0.2">
      <c r="B797" s="322" t="s">
        <v>126</v>
      </c>
      <c r="C797" s="322" t="s">
        <v>276</v>
      </c>
      <c r="D797" s="322" t="s">
        <v>127</v>
      </c>
      <c r="E797" s="322" t="s">
        <v>276</v>
      </c>
      <c r="F797" s="154" t="s">
        <v>247</v>
      </c>
      <c r="G797" s="149" t="s">
        <v>340</v>
      </c>
      <c r="H797" s="153" t="s">
        <v>341</v>
      </c>
      <c r="I797" s="149" t="s">
        <v>976</v>
      </c>
      <c r="J797" s="163">
        <v>35.533999999999999</v>
      </c>
      <c r="K797" s="163">
        <v>5.9089999999999998</v>
      </c>
      <c r="L797" s="149" t="s">
        <v>116</v>
      </c>
      <c r="M797" s="150" t="s">
        <v>117</v>
      </c>
      <c r="N797" s="157">
        <v>44060.071631944447</v>
      </c>
      <c r="O797" s="157">
        <v>44090.098368055558</v>
      </c>
    </row>
    <row r="798" spans="2:15" x14ac:dyDescent="0.2">
      <c r="B798" s="322" t="s">
        <v>126</v>
      </c>
      <c r="C798" s="322" t="s">
        <v>276</v>
      </c>
      <c r="D798" s="322" t="s">
        <v>127</v>
      </c>
      <c r="E798" s="322" t="s">
        <v>276</v>
      </c>
      <c r="F798" s="154" t="s">
        <v>247</v>
      </c>
      <c r="G798" s="149" t="s">
        <v>340</v>
      </c>
      <c r="H798" s="153" t="s">
        <v>341</v>
      </c>
      <c r="I798" s="149" t="s">
        <v>976</v>
      </c>
      <c r="J798" s="163">
        <v>35.533999999999999</v>
      </c>
      <c r="K798" s="163">
        <v>21.052</v>
      </c>
      <c r="L798" s="149" t="s">
        <v>116</v>
      </c>
      <c r="M798" s="150" t="s">
        <v>437</v>
      </c>
      <c r="N798" s="157">
        <v>44060.071631944447</v>
      </c>
      <c r="O798" s="157">
        <v>44102.819398148145</v>
      </c>
    </row>
    <row r="799" spans="2:15" x14ac:dyDescent="0.2">
      <c r="B799" s="322" t="s">
        <v>126</v>
      </c>
      <c r="C799" s="322" t="s">
        <v>276</v>
      </c>
      <c r="D799" s="322" t="s">
        <v>127</v>
      </c>
      <c r="E799" s="322" t="s">
        <v>276</v>
      </c>
      <c r="F799" s="154" t="s">
        <v>114</v>
      </c>
      <c r="G799" s="149" t="s">
        <v>286</v>
      </c>
      <c r="H799" s="153" t="s">
        <v>115</v>
      </c>
      <c r="I799" s="149" t="s">
        <v>977</v>
      </c>
      <c r="J799" s="163">
        <v>81.712000000000003</v>
      </c>
      <c r="K799" s="163">
        <v>26.693000000000001</v>
      </c>
      <c r="L799" s="149" t="s">
        <v>209</v>
      </c>
      <c r="M799" s="150" t="s">
        <v>439</v>
      </c>
      <c r="N799" s="157">
        <v>44060.405370370368</v>
      </c>
      <c r="O799" s="157">
        <v>44098.637395833335</v>
      </c>
    </row>
    <row r="800" spans="2:15" x14ac:dyDescent="0.2">
      <c r="B800" s="322" t="s">
        <v>126</v>
      </c>
      <c r="C800" s="322" t="s">
        <v>276</v>
      </c>
      <c r="D800" s="322" t="s">
        <v>127</v>
      </c>
      <c r="E800" s="322" t="s">
        <v>276</v>
      </c>
      <c r="F800" s="154" t="s">
        <v>114</v>
      </c>
      <c r="G800" s="149" t="s">
        <v>286</v>
      </c>
      <c r="H800" s="153" t="s">
        <v>115</v>
      </c>
      <c r="I800" s="149" t="s">
        <v>977</v>
      </c>
      <c r="J800" s="163">
        <v>81.712000000000003</v>
      </c>
      <c r="K800" s="163">
        <v>26.693000000000001</v>
      </c>
      <c r="L800" s="149" t="s">
        <v>209</v>
      </c>
      <c r="M800" s="150" t="s">
        <v>439</v>
      </c>
      <c r="N800" s="157">
        <v>44060.405370370368</v>
      </c>
      <c r="O800" s="157">
        <v>44098.63753472222</v>
      </c>
    </row>
    <row r="801" spans="2:15" x14ac:dyDescent="0.2">
      <c r="B801" s="322" t="s">
        <v>126</v>
      </c>
      <c r="C801" s="322" t="s">
        <v>276</v>
      </c>
      <c r="D801" s="322" t="s">
        <v>127</v>
      </c>
      <c r="E801" s="322" t="s">
        <v>276</v>
      </c>
      <c r="F801" s="154" t="s">
        <v>114</v>
      </c>
      <c r="G801" s="149" t="s">
        <v>286</v>
      </c>
      <c r="H801" s="153" t="s">
        <v>115</v>
      </c>
      <c r="I801" s="149" t="s">
        <v>977</v>
      </c>
      <c r="J801" s="163">
        <v>81.712000000000003</v>
      </c>
      <c r="K801" s="163">
        <v>26.693000000000001</v>
      </c>
      <c r="L801" s="149" t="s">
        <v>209</v>
      </c>
      <c r="M801" s="150" t="s">
        <v>439</v>
      </c>
      <c r="N801" s="157">
        <v>44060.405370370368</v>
      </c>
      <c r="O801" s="157">
        <v>44098.637546296297</v>
      </c>
    </row>
    <row r="802" spans="2:15" x14ac:dyDescent="0.2">
      <c r="B802" s="322" t="s">
        <v>126</v>
      </c>
      <c r="C802" s="322" t="s">
        <v>276</v>
      </c>
      <c r="D802" s="322" t="s">
        <v>127</v>
      </c>
      <c r="E802" s="322" t="s">
        <v>276</v>
      </c>
      <c r="F802" s="154" t="s">
        <v>238</v>
      </c>
      <c r="G802" s="149" t="s">
        <v>281</v>
      </c>
      <c r="H802" s="153" t="s">
        <v>282</v>
      </c>
      <c r="I802" s="149" t="s">
        <v>769</v>
      </c>
      <c r="J802" s="163">
        <v>39.79</v>
      </c>
      <c r="K802" s="163">
        <v>38.994</v>
      </c>
      <c r="L802" s="149" t="s">
        <v>116</v>
      </c>
      <c r="M802" s="150" t="s">
        <v>405</v>
      </c>
      <c r="N802" s="157">
        <v>44060.49894675926</v>
      </c>
      <c r="O802" s="157">
        <v>44084.507974537039</v>
      </c>
    </row>
    <row r="803" spans="2:15" x14ac:dyDescent="0.2">
      <c r="B803" s="322" t="s">
        <v>126</v>
      </c>
      <c r="C803" s="322" t="s">
        <v>276</v>
      </c>
      <c r="D803" s="322" t="s">
        <v>126</v>
      </c>
      <c r="E803" s="322" t="s">
        <v>276</v>
      </c>
      <c r="F803" s="154" t="s">
        <v>237</v>
      </c>
      <c r="G803" s="149" t="s">
        <v>277</v>
      </c>
      <c r="H803" s="153" t="s">
        <v>978</v>
      </c>
      <c r="I803" s="149" t="s">
        <v>979</v>
      </c>
      <c r="J803" s="163">
        <v>24.154</v>
      </c>
      <c r="K803" s="163">
        <v>22.225000000000001</v>
      </c>
      <c r="L803" s="149" t="s">
        <v>251</v>
      </c>
      <c r="M803" s="150" t="s">
        <v>664</v>
      </c>
      <c r="N803" s="157">
        <v>44060.780335648145</v>
      </c>
      <c r="O803" s="157">
        <v>44069.93681712963</v>
      </c>
    </row>
    <row r="804" spans="2:15" x14ac:dyDescent="0.2">
      <c r="B804" s="322" t="s">
        <v>126</v>
      </c>
      <c r="C804" s="322" t="s">
        <v>276</v>
      </c>
      <c r="D804" s="322" t="s">
        <v>127</v>
      </c>
      <c r="E804" s="322" t="s">
        <v>276</v>
      </c>
      <c r="F804" s="154" t="s">
        <v>114</v>
      </c>
      <c r="G804" s="149" t="s">
        <v>286</v>
      </c>
      <c r="H804" s="153" t="s">
        <v>115</v>
      </c>
      <c r="I804" s="149" t="s">
        <v>396</v>
      </c>
      <c r="J804" s="163">
        <v>63.997</v>
      </c>
      <c r="K804" s="163">
        <v>54.661000000000001</v>
      </c>
      <c r="L804" s="149" t="s">
        <v>116</v>
      </c>
      <c r="M804" s="150" t="s">
        <v>352</v>
      </c>
      <c r="N804" s="157">
        <v>44062.071493055555</v>
      </c>
      <c r="O804" s="157">
        <v>44103.737164351849</v>
      </c>
    </row>
    <row r="805" spans="2:15" x14ac:dyDescent="0.2">
      <c r="B805" s="322" t="s">
        <v>126</v>
      </c>
      <c r="C805" s="322" t="s">
        <v>276</v>
      </c>
      <c r="D805" s="322" t="s">
        <v>127</v>
      </c>
      <c r="E805" s="322" t="s">
        <v>276</v>
      </c>
      <c r="F805" s="154" t="s">
        <v>205</v>
      </c>
      <c r="G805" s="149" t="s">
        <v>277</v>
      </c>
      <c r="H805" s="153" t="s">
        <v>980</v>
      </c>
      <c r="I805" s="149" t="s">
        <v>981</v>
      </c>
      <c r="J805" s="163">
        <v>53.02</v>
      </c>
      <c r="K805" s="163">
        <v>21.47</v>
      </c>
      <c r="L805" s="149" t="s">
        <v>209</v>
      </c>
      <c r="M805" s="150" t="s">
        <v>786</v>
      </c>
      <c r="N805" s="157">
        <v>44062.269733796296</v>
      </c>
      <c r="O805" s="157">
        <v>44084.629363425927</v>
      </c>
    </row>
    <row r="806" spans="2:15" x14ac:dyDescent="0.2">
      <c r="B806" s="322" t="s">
        <v>126</v>
      </c>
      <c r="C806" s="322" t="s">
        <v>276</v>
      </c>
      <c r="D806" s="322" t="s">
        <v>127</v>
      </c>
      <c r="E806" s="322" t="s">
        <v>276</v>
      </c>
      <c r="F806" s="154" t="s">
        <v>205</v>
      </c>
      <c r="G806" s="149" t="s">
        <v>277</v>
      </c>
      <c r="H806" s="153" t="s">
        <v>980</v>
      </c>
      <c r="I806" s="149" t="s">
        <v>981</v>
      </c>
      <c r="J806" s="163">
        <v>53.02</v>
      </c>
      <c r="K806" s="163">
        <v>23.983000000000001</v>
      </c>
      <c r="L806" s="149" t="s">
        <v>209</v>
      </c>
      <c r="M806" s="150" t="s">
        <v>529</v>
      </c>
      <c r="N806" s="157">
        <v>44062.269733796296</v>
      </c>
      <c r="O806" s="157">
        <v>44098.123518518521</v>
      </c>
    </row>
    <row r="807" spans="2:15" x14ac:dyDescent="0.2">
      <c r="B807" s="322" t="s">
        <v>126</v>
      </c>
      <c r="C807" s="322" t="s">
        <v>276</v>
      </c>
      <c r="D807" s="322" t="s">
        <v>127</v>
      </c>
      <c r="E807" s="322" t="s">
        <v>276</v>
      </c>
      <c r="F807" s="154" t="s">
        <v>329</v>
      </c>
      <c r="G807" s="149" t="s">
        <v>277</v>
      </c>
      <c r="H807" s="153" t="s">
        <v>330</v>
      </c>
      <c r="I807" s="149" t="s">
        <v>982</v>
      </c>
      <c r="J807" s="163">
        <v>61.47</v>
      </c>
      <c r="K807" s="163">
        <v>18.335000000000001</v>
      </c>
      <c r="L807" s="149" t="s">
        <v>116</v>
      </c>
      <c r="M807" s="150" t="s">
        <v>424</v>
      </c>
      <c r="N807" s="157">
        <v>44063.186631944445</v>
      </c>
      <c r="O807" s="157">
        <v>44098.50984953704</v>
      </c>
    </row>
    <row r="808" spans="2:15" x14ac:dyDescent="0.2">
      <c r="B808" s="322" t="s">
        <v>126</v>
      </c>
      <c r="C808" s="322" t="s">
        <v>276</v>
      </c>
      <c r="D808" s="322" t="s">
        <v>127</v>
      </c>
      <c r="E808" s="322" t="s">
        <v>276</v>
      </c>
      <c r="F808" s="154" t="s">
        <v>329</v>
      </c>
      <c r="G808" s="149" t="s">
        <v>277</v>
      </c>
      <c r="H808" s="153" t="s">
        <v>330</v>
      </c>
      <c r="I808" s="149" t="s">
        <v>982</v>
      </c>
      <c r="J808" s="163">
        <v>61.47</v>
      </c>
      <c r="K808" s="163">
        <v>30.370999999999999</v>
      </c>
      <c r="L808" s="149" t="s">
        <v>116</v>
      </c>
      <c r="M808" s="150" t="s">
        <v>405</v>
      </c>
      <c r="N808" s="157">
        <v>44063.186631944445</v>
      </c>
      <c r="O808" s="157">
        <v>44104.133449074077</v>
      </c>
    </row>
    <row r="809" spans="2:15" x14ac:dyDescent="0.2">
      <c r="B809" s="322" t="s">
        <v>126</v>
      </c>
      <c r="C809" s="322" t="s">
        <v>276</v>
      </c>
      <c r="D809" s="322" t="s">
        <v>127</v>
      </c>
      <c r="E809" s="322" t="s">
        <v>276</v>
      </c>
      <c r="F809" s="154" t="s">
        <v>243</v>
      </c>
      <c r="G809" s="149" t="s">
        <v>277</v>
      </c>
      <c r="H809" s="153" t="s">
        <v>374</v>
      </c>
      <c r="I809" s="149" t="s">
        <v>983</v>
      </c>
      <c r="J809" s="163">
        <v>56.9</v>
      </c>
      <c r="K809" s="163">
        <v>50.265000000000001</v>
      </c>
      <c r="L809" s="149" t="s">
        <v>211</v>
      </c>
      <c r="M809" s="150" t="s">
        <v>636</v>
      </c>
      <c r="N809" s="157">
        <v>44063.289594907408</v>
      </c>
      <c r="O809" s="157">
        <v>44091.472916666666</v>
      </c>
    </row>
    <row r="810" spans="2:15" x14ac:dyDescent="0.2">
      <c r="B810" s="322" t="s">
        <v>126</v>
      </c>
      <c r="C810" s="322" t="s">
        <v>276</v>
      </c>
      <c r="D810" s="322" t="s">
        <v>127</v>
      </c>
      <c r="E810" s="322" t="s">
        <v>276</v>
      </c>
      <c r="F810" s="154" t="s">
        <v>238</v>
      </c>
      <c r="G810" s="149" t="s">
        <v>281</v>
      </c>
      <c r="H810" s="153" t="s">
        <v>282</v>
      </c>
      <c r="I810" s="149" t="s">
        <v>984</v>
      </c>
      <c r="J810" s="163">
        <v>37.137999999999998</v>
      </c>
      <c r="K810" s="163">
        <v>36.395000000000003</v>
      </c>
      <c r="L810" s="149" t="s">
        <v>116</v>
      </c>
      <c r="M810" s="150" t="s">
        <v>352</v>
      </c>
      <c r="N810" s="157">
        <v>44063.811793981484</v>
      </c>
      <c r="O810" s="157">
        <v>44087.873761574076</v>
      </c>
    </row>
    <row r="811" spans="2:15" x14ac:dyDescent="0.2">
      <c r="B811" s="322" t="s">
        <v>126</v>
      </c>
      <c r="C811" s="322" t="s">
        <v>276</v>
      </c>
      <c r="D811" s="322" t="s">
        <v>127</v>
      </c>
      <c r="E811" s="322" t="s">
        <v>276</v>
      </c>
      <c r="F811" s="154" t="s">
        <v>239</v>
      </c>
      <c r="G811" s="149" t="s">
        <v>289</v>
      </c>
      <c r="H811" s="153" t="s">
        <v>290</v>
      </c>
      <c r="I811" s="149" t="s">
        <v>985</v>
      </c>
      <c r="J811" s="163">
        <v>38.139000000000003</v>
      </c>
      <c r="K811" s="163">
        <v>32.531999999999996</v>
      </c>
      <c r="L811" s="149" t="s">
        <v>228</v>
      </c>
      <c r="M811" s="150" t="s">
        <v>434</v>
      </c>
      <c r="N811" s="157">
        <v>44064.87263888889</v>
      </c>
      <c r="O811" s="157">
        <v>44088.655173611114</v>
      </c>
    </row>
    <row r="812" spans="2:15" x14ac:dyDescent="0.2">
      <c r="B812" s="322" t="s">
        <v>126</v>
      </c>
      <c r="C812" s="322" t="s">
        <v>276</v>
      </c>
      <c r="D812" s="322" t="s">
        <v>126</v>
      </c>
      <c r="E812" s="322" t="s">
        <v>276</v>
      </c>
      <c r="F812" s="154" t="s">
        <v>114</v>
      </c>
      <c r="G812" s="149" t="s">
        <v>277</v>
      </c>
      <c r="H812" s="153" t="s">
        <v>304</v>
      </c>
      <c r="I812" s="149" t="s">
        <v>740</v>
      </c>
      <c r="J812" s="163">
        <v>28.471</v>
      </c>
      <c r="K812" s="163">
        <v>13.9</v>
      </c>
      <c r="L812" s="149" t="s">
        <v>114</v>
      </c>
      <c r="M812" s="150" t="s">
        <v>741</v>
      </c>
      <c r="N812" s="157">
        <v>44064.936238425929</v>
      </c>
      <c r="O812" s="157">
        <v>44071.542523148149</v>
      </c>
    </row>
    <row r="813" spans="2:15" x14ac:dyDescent="0.2">
      <c r="B813" s="322" t="s">
        <v>126</v>
      </c>
      <c r="C813" s="322" t="s">
        <v>276</v>
      </c>
      <c r="D813" s="322" t="s">
        <v>126</v>
      </c>
      <c r="E813" s="322" t="s">
        <v>276</v>
      </c>
      <c r="F813" s="154" t="s">
        <v>114</v>
      </c>
      <c r="G813" s="149" t="s">
        <v>277</v>
      </c>
      <c r="H813" s="153" t="s">
        <v>304</v>
      </c>
      <c r="I813" s="149" t="s">
        <v>740</v>
      </c>
      <c r="J813" s="163">
        <v>28.471</v>
      </c>
      <c r="K813" s="163">
        <v>13.9</v>
      </c>
      <c r="L813" s="149" t="s">
        <v>114</v>
      </c>
      <c r="M813" s="150" t="s">
        <v>741</v>
      </c>
      <c r="N813" s="157">
        <v>44064.936238425929</v>
      </c>
      <c r="O813" s="157">
        <v>44071.542662037034</v>
      </c>
    </row>
    <row r="814" spans="2:15" x14ac:dyDescent="0.2">
      <c r="B814" s="322" t="s">
        <v>126</v>
      </c>
      <c r="C814" s="322" t="s">
        <v>276</v>
      </c>
      <c r="D814" s="322" t="s">
        <v>127</v>
      </c>
      <c r="E814" s="322" t="s">
        <v>276</v>
      </c>
      <c r="F814" s="154" t="s">
        <v>244</v>
      </c>
      <c r="G814" s="149" t="s">
        <v>369</v>
      </c>
      <c r="H814" s="153" t="s">
        <v>370</v>
      </c>
      <c r="I814" s="149" t="s">
        <v>986</v>
      </c>
      <c r="J814" s="163">
        <v>57.292999999999999</v>
      </c>
      <c r="K814" s="163">
        <v>56.146999999999998</v>
      </c>
      <c r="L814" s="149" t="s">
        <v>209</v>
      </c>
      <c r="M814" s="150" t="s">
        <v>987</v>
      </c>
      <c r="N814" s="157">
        <v>44064.961747685185</v>
      </c>
      <c r="O814" s="157">
        <v>44091.285821759258</v>
      </c>
    </row>
    <row r="815" spans="2:15" x14ac:dyDescent="0.2">
      <c r="B815" s="322" t="s">
        <v>126</v>
      </c>
      <c r="C815" s="322" t="s">
        <v>276</v>
      </c>
      <c r="D815" s="322" t="s">
        <v>127</v>
      </c>
      <c r="E815" s="322" t="s">
        <v>276</v>
      </c>
      <c r="F815" s="154" t="s">
        <v>189</v>
      </c>
      <c r="G815" s="149" t="s">
        <v>277</v>
      </c>
      <c r="H815" s="153" t="s">
        <v>526</v>
      </c>
      <c r="I815" s="149" t="s">
        <v>962</v>
      </c>
      <c r="J815" s="163">
        <v>39.1</v>
      </c>
      <c r="K815" s="163">
        <v>1.9219999999999999</v>
      </c>
      <c r="L815" s="149" t="s">
        <v>116</v>
      </c>
      <c r="M815" s="150" t="s">
        <v>457</v>
      </c>
      <c r="N815" s="157">
        <v>44065.436550925922</v>
      </c>
      <c r="O815" s="157">
        <v>44086.196898148148</v>
      </c>
    </row>
    <row r="816" spans="2:15" x14ac:dyDescent="0.2">
      <c r="B816" s="322" t="s">
        <v>126</v>
      </c>
      <c r="C816" s="322" t="s">
        <v>276</v>
      </c>
      <c r="D816" s="322" t="s">
        <v>127</v>
      </c>
      <c r="E816" s="322" t="s">
        <v>276</v>
      </c>
      <c r="F816" s="154" t="s">
        <v>189</v>
      </c>
      <c r="G816" s="149" t="s">
        <v>277</v>
      </c>
      <c r="H816" s="153" t="s">
        <v>526</v>
      </c>
      <c r="I816" s="149" t="s">
        <v>962</v>
      </c>
      <c r="J816" s="163">
        <v>39.1</v>
      </c>
      <c r="K816" s="163">
        <v>2.2719999999999998</v>
      </c>
      <c r="L816" s="149" t="s">
        <v>116</v>
      </c>
      <c r="M816" s="150" t="s">
        <v>424</v>
      </c>
      <c r="N816" s="157">
        <v>44065.436550925922</v>
      </c>
      <c r="O816" s="157">
        <v>44090.747627314813</v>
      </c>
    </row>
    <row r="817" spans="2:15" x14ac:dyDescent="0.2">
      <c r="B817" s="322" t="s">
        <v>126</v>
      </c>
      <c r="C817" s="322" t="s">
        <v>276</v>
      </c>
      <c r="D817" s="322" t="s">
        <v>127</v>
      </c>
      <c r="E817" s="322" t="s">
        <v>276</v>
      </c>
      <c r="F817" s="154" t="s">
        <v>189</v>
      </c>
      <c r="G817" s="149" t="s">
        <v>277</v>
      </c>
      <c r="H817" s="153" t="s">
        <v>526</v>
      </c>
      <c r="I817" s="149" t="s">
        <v>962</v>
      </c>
      <c r="J817" s="163">
        <v>39.1</v>
      </c>
      <c r="K817" s="163">
        <v>8.0429999999999993</v>
      </c>
      <c r="L817" s="149" t="s">
        <v>116</v>
      </c>
      <c r="M817" s="150" t="s">
        <v>405</v>
      </c>
      <c r="N817" s="157">
        <v>44065.436550925922</v>
      </c>
      <c r="O817" s="157">
        <v>44094.955300925925</v>
      </c>
    </row>
    <row r="818" spans="2:15" x14ac:dyDescent="0.2">
      <c r="B818" s="322" t="s">
        <v>126</v>
      </c>
      <c r="C818" s="322" t="s">
        <v>276</v>
      </c>
      <c r="D818" s="322" t="s">
        <v>127</v>
      </c>
      <c r="E818" s="322" t="s">
        <v>276</v>
      </c>
      <c r="F818" s="154" t="s">
        <v>329</v>
      </c>
      <c r="G818" s="149" t="s">
        <v>277</v>
      </c>
      <c r="H818" s="153" t="s">
        <v>330</v>
      </c>
      <c r="I818" s="149" t="s">
        <v>988</v>
      </c>
      <c r="J818" s="163">
        <v>61.683999999999997</v>
      </c>
      <c r="K818" s="163">
        <v>43.701999999999998</v>
      </c>
      <c r="L818" s="149" t="s">
        <v>116</v>
      </c>
      <c r="M818" s="150" t="s">
        <v>352</v>
      </c>
      <c r="N818" s="157">
        <v>44066.269965277781</v>
      </c>
      <c r="O818" s="157">
        <v>44099.134398148148</v>
      </c>
    </row>
    <row r="819" spans="2:15" x14ac:dyDescent="0.2">
      <c r="B819" s="322" t="s">
        <v>126</v>
      </c>
      <c r="C819" s="322" t="s">
        <v>276</v>
      </c>
      <c r="D819" s="322" t="s">
        <v>127</v>
      </c>
      <c r="E819" s="322" t="s">
        <v>276</v>
      </c>
      <c r="F819" s="154" t="s">
        <v>238</v>
      </c>
      <c r="G819" s="149" t="s">
        <v>281</v>
      </c>
      <c r="H819" s="153" t="s">
        <v>282</v>
      </c>
      <c r="I819" s="149" t="s">
        <v>989</v>
      </c>
      <c r="J819" s="163">
        <v>34.51</v>
      </c>
      <c r="K819" s="163">
        <v>33.82</v>
      </c>
      <c r="L819" s="149" t="s">
        <v>208</v>
      </c>
      <c r="M819" s="150" t="s">
        <v>368</v>
      </c>
      <c r="N819" s="157">
        <v>44066.30128472222</v>
      </c>
      <c r="O819" s="157">
        <v>44100.165358796294</v>
      </c>
    </row>
    <row r="820" spans="2:15" x14ac:dyDescent="0.2">
      <c r="B820" s="322" t="s">
        <v>126</v>
      </c>
      <c r="C820" s="322" t="s">
        <v>276</v>
      </c>
      <c r="D820" s="322" t="s">
        <v>127</v>
      </c>
      <c r="E820" s="322" t="s">
        <v>276</v>
      </c>
      <c r="F820" s="154" t="s">
        <v>114</v>
      </c>
      <c r="G820" s="149" t="s">
        <v>286</v>
      </c>
      <c r="H820" s="153" t="s">
        <v>115</v>
      </c>
      <c r="I820" s="149" t="s">
        <v>990</v>
      </c>
      <c r="J820" s="163">
        <v>83.688000000000002</v>
      </c>
      <c r="K820" s="163">
        <v>24.087</v>
      </c>
      <c r="L820" s="149" t="s">
        <v>211</v>
      </c>
      <c r="M820" s="150" t="s">
        <v>390</v>
      </c>
      <c r="N820" s="157">
        <v>44066.520219907405</v>
      </c>
      <c r="O820" s="157">
        <v>44089.224988425929</v>
      </c>
    </row>
    <row r="821" spans="2:15" x14ac:dyDescent="0.2">
      <c r="B821" s="322" t="s">
        <v>126</v>
      </c>
      <c r="C821" s="322" t="s">
        <v>276</v>
      </c>
      <c r="D821" s="322" t="s">
        <v>127</v>
      </c>
      <c r="E821" s="322" t="s">
        <v>276</v>
      </c>
      <c r="F821" s="154" t="s">
        <v>114</v>
      </c>
      <c r="G821" s="149" t="s">
        <v>286</v>
      </c>
      <c r="H821" s="153" t="s">
        <v>115</v>
      </c>
      <c r="I821" s="149" t="s">
        <v>990</v>
      </c>
      <c r="J821" s="163">
        <v>83.688000000000002</v>
      </c>
      <c r="K821" s="163">
        <v>13.763999999999999</v>
      </c>
      <c r="L821" s="149" t="s">
        <v>211</v>
      </c>
      <c r="M821" s="150" t="s">
        <v>616</v>
      </c>
      <c r="N821" s="157">
        <v>44066.520219907405</v>
      </c>
      <c r="O821" s="157">
        <v>44098.124490740738</v>
      </c>
    </row>
    <row r="822" spans="2:15" x14ac:dyDescent="0.2">
      <c r="B822" s="322" t="s">
        <v>126</v>
      </c>
      <c r="C822" s="322" t="s">
        <v>276</v>
      </c>
      <c r="D822" s="322" t="s">
        <v>127</v>
      </c>
      <c r="E822" s="322" t="s">
        <v>276</v>
      </c>
      <c r="F822" s="154" t="s">
        <v>114</v>
      </c>
      <c r="G822" s="149" t="s">
        <v>286</v>
      </c>
      <c r="H822" s="153" t="s">
        <v>115</v>
      </c>
      <c r="I822" s="149" t="s">
        <v>990</v>
      </c>
      <c r="J822" s="163">
        <v>83.688000000000002</v>
      </c>
      <c r="K822" s="163">
        <v>42.223999999999997</v>
      </c>
      <c r="L822" s="149" t="s">
        <v>211</v>
      </c>
      <c r="M822" s="150" t="s">
        <v>314</v>
      </c>
      <c r="N822" s="157">
        <v>44066.520219907405</v>
      </c>
      <c r="O822" s="157">
        <v>44104.37636574074</v>
      </c>
    </row>
    <row r="823" spans="2:15" x14ac:dyDescent="0.2">
      <c r="B823" s="322" t="s">
        <v>126</v>
      </c>
      <c r="C823" s="322" t="s">
        <v>276</v>
      </c>
      <c r="D823" s="322" t="s">
        <v>127</v>
      </c>
      <c r="E823" s="322" t="s">
        <v>276</v>
      </c>
      <c r="F823" s="154" t="s">
        <v>991</v>
      </c>
      <c r="G823" s="149" t="s">
        <v>277</v>
      </c>
      <c r="H823" s="153" t="s">
        <v>992</v>
      </c>
      <c r="I823" s="149" t="s">
        <v>771</v>
      </c>
      <c r="J823" s="163">
        <v>34.676000000000002</v>
      </c>
      <c r="K823" s="163">
        <v>33.981999999999999</v>
      </c>
      <c r="L823" s="149" t="s">
        <v>209</v>
      </c>
      <c r="M823" s="150" t="s">
        <v>323</v>
      </c>
      <c r="N823" s="157">
        <v>44066.697129629632</v>
      </c>
      <c r="O823" s="157">
        <v>44101.726261574076</v>
      </c>
    </row>
    <row r="824" spans="2:15" x14ac:dyDescent="0.2">
      <c r="B824" s="322" t="s">
        <v>126</v>
      </c>
      <c r="C824" s="322" t="s">
        <v>276</v>
      </c>
      <c r="D824" s="322" t="s">
        <v>127</v>
      </c>
      <c r="E824" s="322" t="s">
        <v>276</v>
      </c>
      <c r="F824" s="154" t="s">
        <v>247</v>
      </c>
      <c r="G824" s="149" t="s">
        <v>340</v>
      </c>
      <c r="H824" s="153" t="s">
        <v>341</v>
      </c>
      <c r="I824" s="149" t="s">
        <v>993</v>
      </c>
      <c r="J824" s="163">
        <v>40.481000000000002</v>
      </c>
      <c r="K824" s="163">
        <v>35.963999999999999</v>
      </c>
      <c r="L824" s="149" t="s">
        <v>189</v>
      </c>
      <c r="M824" s="150" t="s">
        <v>526</v>
      </c>
      <c r="N824" s="157">
        <v>44066.893969907411</v>
      </c>
      <c r="O824" s="157">
        <v>44095.165902777779</v>
      </c>
    </row>
    <row r="825" spans="2:15" x14ac:dyDescent="0.2">
      <c r="B825" s="322" t="s">
        <v>126</v>
      </c>
      <c r="C825" s="322" t="s">
        <v>276</v>
      </c>
      <c r="D825" s="322" t="s">
        <v>127</v>
      </c>
      <c r="E825" s="322" t="s">
        <v>276</v>
      </c>
      <c r="F825" s="154" t="s">
        <v>243</v>
      </c>
      <c r="G825" s="149" t="s">
        <v>277</v>
      </c>
      <c r="H825" s="153" t="s">
        <v>374</v>
      </c>
      <c r="I825" s="149" t="s">
        <v>994</v>
      </c>
      <c r="J825" s="163">
        <v>34.398000000000003</v>
      </c>
      <c r="K825" s="163">
        <v>28.693999999999999</v>
      </c>
      <c r="L825" s="149" t="s">
        <v>376</v>
      </c>
      <c r="M825" s="150" t="s">
        <v>378</v>
      </c>
      <c r="N825" s="157">
        <v>44067.247187499997</v>
      </c>
      <c r="O825" s="157">
        <v>44093.238298611112</v>
      </c>
    </row>
    <row r="826" spans="2:15" x14ac:dyDescent="0.2">
      <c r="B826" s="322" t="s">
        <v>126</v>
      </c>
      <c r="C826" s="322" t="s">
        <v>276</v>
      </c>
      <c r="D826" s="322" t="s">
        <v>127</v>
      </c>
      <c r="E826" s="322" t="s">
        <v>276</v>
      </c>
      <c r="F826" s="154" t="s">
        <v>335</v>
      </c>
      <c r="G826" s="149" t="s">
        <v>289</v>
      </c>
      <c r="H826" s="153" t="s">
        <v>337</v>
      </c>
      <c r="I826" s="149" t="s">
        <v>995</v>
      </c>
      <c r="J826" s="163">
        <v>57.7</v>
      </c>
      <c r="K826" s="163">
        <v>6.4589999999999996</v>
      </c>
      <c r="L826" s="149" t="s">
        <v>116</v>
      </c>
      <c r="M826" s="150" t="s">
        <v>293</v>
      </c>
      <c r="N826" s="157">
        <v>44067.842835648145</v>
      </c>
      <c r="O826" s="157">
        <v>44086.30128472222</v>
      </c>
    </row>
    <row r="827" spans="2:15" x14ac:dyDescent="0.2">
      <c r="B827" s="322" t="s">
        <v>126</v>
      </c>
      <c r="C827" s="322" t="s">
        <v>276</v>
      </c>
      <c r="D827" s="322" t="s">
        <v>127</v>
      </c>
      <c r="E827" s="322" t="s">
        <v>276</v>
      </c>
      <c r="F827" s="154" t="s">
        <v>335</v>
      </c>
      <c r="G827" s="149" t="s">
        <v>812</v>
      </c>
      <c r="H827" s="153" t="s">
        <v>337</v>
      </c>
      <c r="I827" s="149" t="s">
        <v>995</v>
      </c>
      <c r="J827" s="163">
        <v>57.7</v>
      </c>
      <c r="K827" s="163">
        <v>6.4589999999999996</v>
      </c>
      <c r="L827" s="149" t="s">
        <v>116</v>
      </c>
      <c r="M827" s="150" t="s">
        <v>293</v>
      </c>
      <c r="N827" s="157">
        <v>44067.842835648145</v>
      </c>
      <c r="O827" s="157">
        <v>44086.301307870373</v>
      </c>
    </row>
    <row r="828" spans="2:15" x14ac:dyDescent="0.2">
      <c r="B828" s="322" t="s">
        <v>126</v>
      </c>
      <c r="C828" s="322" t="s">
        <v>276</v>
      </c>
      <c r="D828" s="322" t="s">
        <v>127</v>
      </c>
      <c r="E828" s="322" t="s">
        <v>276</v>
      </c>
      <c r="F828" s="154" t="s">
        <v>335</v>
      </c>
      <c r="G828" s="149" t="s">
        <v>277</v>
      </c>
      <c r="H828" s="153" t="s">
        <v>337</v>
      </c>
      <c r="I828" s="149" t="s">
        <v>995</v>
      </c>
      <c r="J828" s="163">
        <v>57.7</v>
      </c>
      <c r="K828" s="163">
        <v>13.613</v>
      </c>
      <c r="L828" s="149" t="s">
        <v>116</v>
      </c>
      <c r="M828" s="150" t="s">
        <v>293</v>
      </c>
      <c r="N828" s="157">
        <v>44067.842835648145</v>
      </c>
      <c r="O828" s="157">
        <v>44096.655289351853</v>
      </c>
    </row>
    <row r="829" spans="2:15" x14ac:dyDescent="0.2">
      <c r="B829" s="322" t="s">
        <v>126</v>
      </c>
      <c r="C829" s="322" t="s">
        <v>276</v>
      </c>
      <c r="D829" s="322" t="s">
        <v>127</v>
      </c>
      <c r="E829" s="322" t="s">
        <v>276</v>
      </c>
      <c r="F829" s="154" t="s">
        <v>114</v>
      </c>
      <c r="G829" s="149" t="s">
        <v>286</v>
      </c>
      <c r="H829" s="153" t="s">
        <v>115</v>
      </c>
      <c r="I829" s="149" t="s">
        <v>996</v>
      </c>
      <c r="J829" s="163">
        <v>57.893000000000001</v>
      </c>
      <c r="K829" s="163">
        <v>56.734999999999999</v>
      </c>
      <c r="L829" s="149" t="s">
        <v>209</v>
      </c>
      <c r="M829" s="150" t="s">
        <v>786</v>
      </c>
      <c r="N829" s="157">
        <v>44068.926446759258</v>
      </c>
      <c r="O829" s="157">
        <v>44101.258171296293</v>
      </c>
    </row>
    <row r="830" spans="2:15" x14ac:dyDescent="0.2">
      <c r="B830" s="322" t="s">
        <v>126</v>
      </c>
      <c r="C830" s="322" t="s">
        <v>276</v>
      </c>
      <c r="D830" s="322" t="s">
        <v>126</v>
      </c>
      <c r="E830" s="322" t="s">
        <v>276</v>
      </c>
      <c r="F830" s="154" t="s">
        <v>114</v>
      </c>
      <c r="G830" s="149" t="s">
        <v>277</v>
      </c>
      <c r="H830" s="153" t="s">
        <v>304</v>
      </c>
      <c r="I830" s="149" t="s">
        <v>699</v>
      </c>
      <c r="J830" s="163">
        <v>39.064</v>
      </c>
      <c r="K830" s="163">
        <v>30.399000000000001</v>
      </c>
      <c r="L830" s="149" t="s">
        <v>114</v>
      </c>
      <c r="M830" s="150" t="s">
        <v>997</v>
      </c>
      <c r="N830" s="157">
        <v>44069.686261574076</v>
      </c>
      <c r="O830" s="157">
        <v>44074.595729166664</v>
      </c>
    </row>
    <row r="831" spans="2:15" x14ac:dyDescent="0.2">
      <c r="B831" s="322" t="s">
        <v>126</v>
      </c>
      <c r="C831" s="322" t="s">
        <v>276</v>
      </c>
      <c r="D831" s="322" t="s">
        <v>128</v>
      </c>
      <c r="E831" s="322" t="s">
        <v>276</v>
      </c>
      <c r="F831" s="154" t="s">
        <v>253</v>
      </c>
      <c r="G831" s="149" t="s">
        <v>277</v>
      </c>
      <c r="H831" s="153" t="s">
        <v>998</v>
      </c>
      <c r="I831" s="149" t="s">
        <v>843</v>
      </c>
      <c r="J831" s="163">
        <v>55.429000000000002</v>
      </c>
      <c r="K831" s="163">
        <v>20.898</v>
      </c>
      <c r="L831" s="149" t="s">
        <v>116</v>
      </c>
      <c r="M831" s="150" t="s">
        <v>405</v>
      </c>
      <c r="N831" s="157">
        <v>44070.363622685189</v>
      </c>
      <c r="O831" s="157">
        <v>44121.613761574074</v>
      </c>
    </row>
    <row r="832" spans="2:15" x14ac:dyDescent="0.2">
      <c r="B832" s="322" t="s">
        <v>126</v>
      </c>
      <c r="C832" s="322" t="s">
        <v>276</v>
      </c>
      <c r="D832" s="322" t="s">
        <v>128</v>
      </c>
      <c r="E832" s="322" t="s">
        <v>276</v>
      </c>
      <c r="F832" s="154" t="s">
        <v>329</v>
      </c>
      <c r="G832" s="149" t="s">
        <v>286</v>
      </c>
      <c r="H832" s="153" t="s">
        <v>330</v>
      </c>
      <c r="I832" s="149" t="s">
        <v>999</v>
      </c>
      <c r="J832" s="163">
        <v>37.57</v>
      </c>
      <c r="K832" s="163">
        <v>24.183</v>
      </c>
      <c r="L832" s="149" t="s">
        <v>212</v>
      </c>
      <c r="M832" s="150" t="s">
        <v>447</v>
      </c>
      <c r="N832" s="157">
        <v>44070.72824074074</v>
      </c>
      <c r="O832" s="157">
        <v>44108.884502314817</v>
      </c>
    </row>
    <row r="833" spans="2:15" x14ac:dyDescent="0.2">
      <c r="B833" s="322" t="s">
        <v>126</v>
      </c>
      <c r="C833" s="322" t="s">
        <v>276</v>
      </c>
      <c r="D833" s="322" t="s">
        <v>127</v>
      </c>
      <c r="E833" s="322" t="s">
        <v>276</v>
      </c>
      <c r="F833" s="154" t="s">
        <v>238</v>
      </c>
      <c r="G833" s="149" t="s">
        <v>281</v>
      </c>
      <c r="H833" s="153" t="s">
        <v>282</v>
      </c>
      <c r="I833" s="149" t="s">
        <v>1000</v>
      </c>
      <c r="J833" s="163">
        <v>31.956</v>
      </c>
      <c r="K833" s="163">
        <v>31.317</v>
      </c>
      <c r="L833" s="149" t="s">
        <v>203</v>
      </c>
      <c r="M833" s="150" t="s">
        <v>380</v>
      </c>
      <c r="N833" s="157">
        <v>44070.769953703704</v>
      </c>
      <c r="O833" s="157">
        <v>44087.820081018515</v>
      </c>
    </row>
    <row r="834" spans="2:15" x14ac:dyDescent="0.2">
      <c r="B834" s="322" t="s">
        <v>126</v>
      </c>
      <c r="C834" s="322" t="s">
        <v>276</v>
      </c>
      <c r="D834" s="322" t="s">
        <v>127</v>
      </c>
      <c r="E834" s="322" t="s">
        <v>276</v>
      </c>
      <c r="F834" s="154" t="s">
        <v>114</v>
      </c>
      <c r="G834" s="149" t="s">
        <v>286</v>
      </c>
      <c r="H834" s="153" t="s">
        <v>115</v>
      </c>
      <c r="I834" s="149" t="s">
        <v>411</v>
      </c>
      <c r="J834" s="163">
        <v>55.725000000000001</v>
      </c>
      <c r="K834" s="163">
        <v>9.1579999999999995</v>
      </c>
      <c r="L834" s="149" t="s">
        <v>216</v>
      </c>
      <c r="M834" s="150" t="s">
        <v>284</v>
      </c>
      <c r="N834" s="157">
        <v>44070.863842592589</v>
      </c>
      <c r="O834" s="157">
        <v>44104.763368055559</v>
      </c>
    </row>
    <row r="835" spans="2:15" x14ac:dyDescent="0.2">
      <c r="B835" s="322" t="s">
        <v>126</v>
      </c>
      <c r="C835" s="322" t="s">
        <v>276</v>
      </c>
      <c r="D835" s="322" t="s">
        <v>128</v>
      </c>
      <c r="E835" s="322" t="s">
        <v>276</v>
      </c>
      <c r="F835" s="154" t="s">
        <v>114</v>
      </c>
      <c r="G835" s="149" t="s">
        <v>286</v>
      </c>
      <c r="H835" s="153" t="s">
        <v>115</v>
      </c>
      <c r="I835" s="149" t="s">
        <v>411</v>
      </c>
      <c r="J835" s="163">
        <v>55.725000000000001</v>
      </c>
      <c r="K835" s="163">
        <v>26.190999999999999</v>
      </c>
      <c r="L835" s="149" t="s">
        <v>217</v>
      </c>
      <c r="M835" s="150" t="s">
        <v>308</v>
      </c>
      <c r="N835" s="157">
        <v>44070.863842592589</v>
      </c>
      <c r="O835" s="157">
        <v>44110.738402777781</v>
      </c>
    </row>
    <row r="836" spans="2:15" x14ac:dyDescent="0.2">
      <c r="B836" s="322" t="s">
        <v>126</v>
      </c>
      <c r="C836" s="322" t="s">
        <v>276</v>
      </c>
      <c r="D836" s="322" t="s">
        <v>128</v>
      </c>
      <c r="E836" s="322" t="s">
        <v>276</v>
      </c>
      <c r="F836" s="154" t="s">
        <v>335</v>
      </c>
      <c r="G836" s="149" t="s">
        <v>289</v>
      </c>
      <c r="H836" s="153" t="s">
        <v>337</v>
      </c>
      <c r="I836" s="149" t="s">
        <v>1001</v>
      </c>
      <c r="J836" s="163">
        <v>56.831000000000003</v>
      </c>
      <c r="K836" s="163">
        <v>3.653</v>
      </c>
      <c r="L836" s="149" t="s">
        <v>116</v>
      </c>
      <c r="M836" s="150" t="s">
        <v>117</v>
      </c>
      <c r="N836" s="157">
        <v>44071.196909722225</v>
      </c>
      <c r="O836" s="157">
        <v>44125.557106481479</v>
      </c>
    </row>
    <row r="837" spans="2:15" x14ac:dyDescent="0.2">
      <c r="B837" s="322" t="s">
        <v>126</v>
      </c>
      <c r="C837" s="322" t="s">
        <v>276</v>
      </c>
      <c r="D837" s="322" t="s">
        <v>128</v>
      </c>
      <c r="E837" s="322" t="s">
        <v>276</v>
      </c>
      <c r="F837" s="154" t="s">
        <v>335</v>
      </c>
      <c r="G837" s="149" t="s">
        <v>277</v>
      </c>
      <c r="H837" s="153" t="s">
        <v>337</v>
      </c>
      <c r="I837" s="149" t="s">
        <v>1001</v>
      </c>
      <c r="J837" s="163">
        <v>56.831000000000003</v>
      </c>
      <c r="K837" s="163">
        <v>3.653</v>
      </c>
      <c r="L837" s="149" t="s">
        <v>116</v>
      </c>
      <c r="M837" s="150" t="s">
        <v>117</v>
      </c>
      <c r="N837" s="157">
        <v>44071.196909722225</v>
      </c>
      <c r="O837" s="157">
        <v>44125.557141203702</v>
      </c>
    </row>
    <row r="838" spans="2:15" x14ac:dyDescent="0.2">
      <c r="B838" s="322" t="s">
        <v>126</v>
      </c>
      <c r="C838" s="322" t="s">
        <v>276</v>
      </c>
      <c r="D838" s="322" t="s">
        <v>128</v>
      </c>
      <c r="E838" s="322" t="s">
        <v>276</v>
      </c>
      <c r="F838" s="154" t="s">
        <v>335</v>
      </c>
      <c r="G838" s="149" t="s">
        <v>277</v>
      </c>
      <c r="H838" s="153" t="s">
        <v>337</v>
      </c>
      <c r="I838" s="149" t="s">
        <v>1001</v>
      </c>
      <c r="J838" s="163">
        <v>56.831000000000003</v>
      </c>
      <c r="K838" s="163">
        <v>3.653</v>
      </c>
      <c r="L838" s="149" t="s">
        <v>116</v>
      </c>
      <c r="M838" s="150" t="s">
        <v>117</v>
      </c>
      <c r="N838" s="157">
        <v>44071.196909722225</v>
      </c>
      <c r="O838" s="157">
        <v>44125.557175925926</v>
      </c>
    </row>
    <row r="839" spans="2:15" x14ac:dyDescent="0.2">
      <c r="B839" s="322" t="s">
        <v>126</v>
      </c>
      <c r="C839" s="322" t="s">
        <v>276</v>
      </c>
      <c r="D839" s="322" t="s">
        <v>127</v>
      </c>
      <c r="E839" s="322" t="s">
        <v>276</v>
      </c>
      <c r="F839" s="154" t="s">
        <v>244</v>
      </c>
      <c r="G839" s="149" t="s">
        <v>369</v>
      </c>
      <c r="H839" s="153" t="s">
        <v>370</v>
      </c>
      <c r="I839" s="149" t="s">
        <v>1002</v>
      </c>
      <c r="J839" s="163">
        <v>47.314</v>
      </c>
      <c r="K839" s="163">
        <v>33.698999999999998</v>
      </c>
      <c r="L839" s="149" t="s">
        <v>116</v>
      </c>
      <c r="M839" s="150" t="s">
        <v>292</v>
      </c>
      <c r="N839" s="157">
        <v>44071.518425925926</v>
      </c>
      <c r="O839" s="157">
        <v>44101.002395833333</v>
      </c>
    </row>
    <row r="840" spans="2:15" x14ac:dyDescent="0.2">
      <c r="B840" s="322" t="s">
        <v>126</v>
      </c>
      <c r="C840" s="322" t="s">
        <v>276</v>
      </c>
      <c r="D840" s="322" t="s">
        <v>127</v>
      </c>
      <c r="E840" s="322" t="s">
        <v>276</v>
      </c>
      <c r="F840" s="154" t="s">
        <v>114</v>
      </c>
      <c r="G840" s="149" t="s">
        <v>277</v>
      </c>
      <c r="H840" s="153" t="s">
        <v>304</v>
      </c>
      <c r="I840" s="149" t="s">
        <v>967</v>
      </c>
      <c r="J840" s="163">
        <v>36.988</v>
      </c>
      <c r="K840" s="163">
        <v>11.893000000000001</v>
      </c>
      <c r="L840" s="149" t="s">
        <v>114</v>
      </c>
      <c r="M840" s="150" t="s">
        <v>579</v>
      </c>
      <c r="N840" s="157">
        <v>44071.728298611109</v>
      </c>
      <c r="O840" s="157">
        <v>44082.696319444447</v>
      </c>
    </row>
    <row r="841" spans="2:15" x14ac:dyDescent="0.2">
      <c r="B841" s="322" t="s">
        <v>126</v>
      </c>
      <c r="C841" s="322" t="s">
        <v>276</v>
      </c>
      <c r="D841" s="322" t="s">
        <v>127</v>
      </c>
      <c r="E841" s="322" t="s">
        <v>276</v>
      </c>
      <c r="F841" s="154" t="s">
        <v>114</v>
      </c>
      <c r="G841" s="149" t="s">
        <v>277</v>
      </c>
      <c r="H841" s="153" t="s">
        <v>304</v>
      </c>
      <c r="I841" s="149" t="s">
        <v>967</v>
      </c>
      <c r="J841" s="163">
        <v>36.988</v>
      </c>
      <c r="K841" s="163">
        <v>11.893000000000001</v>
      </c>
      <c r="L841" s="149" t="s">
        <v>114</v>
      </c>
      <c r="M841" s="150" t="s">
        <v>579</v>
      </c>
      <c r="N841" s="157">
        <v>44071.728298611109</v>
      </c>
      <c r="O841" s="157">
        <v>44082.696458333332</v>
      </c>
    </row>
    <row r="842" spans="2:15" x14ac:dyDescent="0.2">
      <c r="B842" s="322" t="s">
        <v>126</v>
      </c>
      <c r="C842" s="322" t="s">
        <v>276</v>
      </c>
      <c r="D842" s="322" t="s">
        <v>127</v>
      </c>
      <c r="E842" s="322" t="s">
        <v>276</v>
      </c>
      <c r="F842" s="154" t="s">
        <v>239</v>
      </c>
      <c r="G842" s="149" t="s">
        <v>289</v>
      </c>
      <c r="H842" s="153" t="s">
        <v>290</v>
      </c>
      <c r="I842" s="149" t="s">
        <v>1003</v>
      </c>
      <c r="J842" s="163">
        <v>36.765000000000001</v>
      </c>
      <c r="K842" s="163">
        <v>12.01</v>
      </c>
      <c r="L842" s="149" t="s">
        <v>116</v>
      </c>
      <c r="M842" s="150" t="s">
        <v>292</v>
      </c>
      <c r="N842" s="157">
        <v>44071.915717592594</v>
      </c>
      <c r="O842" s="157">
        <v>44103.383564814816</v>
      </c>
    </row>
    <row r="843" spans="2:15" x14ac:dyDescent="0.2">
      <c r="B843" s="322" t="s">
        <v>126</v>
      </c>
      <c r="C843" s="322" t="s">
        <v>276</v>
      </c>
      <c r="D843" s="322" t="s">
        <v>127</v>
      </c>
      <c r="E843" s="322" t="s">
        <v>276</v>
      </c>
      <c r="F843" s="154" t="s">
        <v>239</v>
      </c>
      <c r="G843" s="149" t="s">
        <v>289</v>
      </c>
      <c r="H843" s="153" t="s">
        <v>290</v>
      </c>
      <c r="I843" s="149" t="s">
        <v>1003</v>
      </c>
      <c r="J843" s="163">
        <v>36.765000000000001</v>
      </c>
      <c r="K843" s="163">
        <v>12.01</v>
      </c>
      <c r="L843" s="149" t="s">
        <v>116</v>
      </c>
      <c r="M843" s="150" t="s">
        <v>292</v>
      </c>
      <c r="N843" s="157">
        <v>44071.915717592594</v>
      </c>
      <c r="O843" s="157">
        <v>44103.383703703701</v>
      </c>
    </row>
    <row r="844" spans="2:15" x14ac:dyDescent="0.2">
      <c r="B844" s="322" t="s">
        <v>126</v>
      </c>
      <c r="C844" s="322" t="s">
        <v>276</v>
      </c>
      <c r="D844" s="322" t="s">
        <v>127</v>
      </c>
      <c r="E844" s="322" t="s">
        <v>276</v>
      </c>
      <c r="F844" s="154" t="s">
        <v>239</v>
      </c>
      <c r="G844" s="149" t="s">
        <v>289</v>
      </c>
      <c r="H844" s="153" t="s">
        <v>290</v>
      </c>
      <c r="I844" s="149" t="s">
        <v>1003</v>
      </c>
      <c r="J844" s="163">
        <v>36.765000000000001</v>
      </c>
      <c r="K844" s="163">
        <v>12.01</v>
      </c>
      <c r="L844" s="149" t="s">
        <v>116</v>
      </c>
      <c r="M844" s="150" t="s">
        <v>292</v>
      </c>
      <c r="N844" s="157">
        <v>44071.915717592594</v>
      </c>
      <c r="O844" s="157">
        <v>44103.383715277778</v>
      </c>
    </row>
    <row r="845" spans="2:15" x14ac:dyDescent="0.2">
      <c r="B845" s="322" t="s">
        <v>126</v>
      </c>
      <c r="C845" s="322" t="s">
        <v>276</v>
      </c>
      <c r="D845" s="322" t="s">
        <v>128</v>
      </c>
      <c r="E845" s="322" t="s">
        <v>276</v>
      </c>
      <c r="F845" s="154" t="s">
        <v>239</v>
      </c>
      <c r="G845" s="149" t="s">
        <v>359</v>
      </c>
      <c r="H845" s="153" t="s">
        <v>278</v>
      </c>
      <c r="I845" s="149" t="s">
        <v>1004</v>
      </c>
      <c r="J845" s="163">
        <v>61.47</v>
      </c>
      <c r="K845" s="163">
        <v>46.023000000000003</v>
      </c>
      <c r="L845" s="149" t="s">
        <v>116</v>
      </c>
      <c r="M845" s="150" t="s">
        <v>352</v>
      </c>
      <c r="N845" s="157">
        <v>44072.394317129627</v>
      </c>
      <c r="O845" s="157">
        <v>44118.124166666668</v>
      </c>
    </row>
    <row r="846" spans="2:15" x14ac:dyDescent="0.2">
      <c r="B846" s="322" t="s">
        <v>126</v>
      </c>
      <c r="C846" s="322" t="s">
        <v>276</v>
      </c>
      <c r="D846" s="322" t="s">
        <v>128</v>
      </c>
      <c r="E846" s="322" t="s">
        <v>276</v>
      </c>
      <c r="F846" s="154" t="s">
        <v>244</v>
      </c>
      <c r="G846" s="149" t="s">
        <v>369</v>
      </c>
      <c r="H846" s="153" t="s">
        <v>370</v>
      </c>
      <c r="I846" s="149" t="s">
        <v>1005</v>
      </c>
      <c r="J846" s="163">
        <v>32.081000000000003</v>
      </c>
      <c r="K846" s="163">
        <v>31.439</v>
      </c>
      <c r="L846" s="149" t="s">
        <v>216</v>
      </c>
      <c r="M846" s="150" t="s">
        <v>540</v>
      </c>
      <c r="N846" s="157">
        <v>44072.516145833331</v>
      </c>
      <c r="O846" s="157">
        <v>44105.953252314815</v>
      </c>
    </row>
    <row r="847" spans="2:15" x14ac:dyDescent="0.2">
      <c r="B847" s="322" t="s">
        <v>126</v>
      </c>
      <c r="C847" s="322" t="s">
        <v>276</v>
      </c>
      <c r="D847" s="322" t="s">
        <v>128</v>
      </c>
      <c r="E847" s="322" t="s">
        <v>276</v>
      </c>
      <c r="F847" s="154" t="s">
        <v>114</v>
      </c>
      <c r="G847" s="149" t="s">
        <v>310</v>
      </c>
      <c r="H847" s="153" t="s">
        <v>115</v>
      </c>
      <c r="I847" s="149" t="s">
        <v>1006</v>
      </c>
      <c r="J847" s="163">
        <v>61.472999999999999</v>
      </c>
      <c r="K847" s="163">
        <v>12.704000000000001</v>
      </c>
      <c r="L847" s="149" t="s">
        <v>116</v>
      </c>
      <c r="M847" s="150" t="s">
        <v>651</v>
      </c>
      <c r="N847" s="157">
        <v>44072.988969907405</v>
      </c>
      <c r="O847" s="157">
        <v>44107.676064814812</v>
      </c>
    </row>
    <row r="848" spans="2:15" x14ac:dyDescent="0.2">
      <c r="B848" s="322" t="s">
        <v>126</v>
      </c>
      <c r="C848" s="322" t="s">
        <v>276</v>
      </c>
      <c r="D848" s="322" t="s">
        <v>128</v>
      </c>
      <c r="E848" s="322" t="s">
        <v>276</v>
      </c>
      <c r="F848" s="154" t="s">
        <v>114</v>
      </c>
      <c r="G848" s="149" t="s">
        <v>310</v>
      </c>
      <c r="H848" s="153" t="s">
        <v>115</v>
      </c>
      <c r="I848" s="149" t="s">
        <v>1006</v>
      </c>
      <c r="J848" s="163">
        <v>61.472999999999999</v>
      </c>
      <c r="K848" s="163">
        <v>29.713000000000001</v>
      </c>
      <c r="L848" s="149" t="s">
        <v>116</v>
      </c>
      <c r="M848" s="150" t="s">
        <v>405</v>
      </c>
      <c r="N848" s="157">
        <v>44072.988969907405</v>
      </c>
      <c r="O848" s="157">
        <v>44116.405474537038</v>
      </c>
    </row>
    <row r="849" spans="2:15" x14ac:dyDescent="0.2">
      <c r="B849" s="322" t="s">
        <v>126</v>
      </c>
      <c r="C849" s="322" t="s">
        <v>276</v>
      </c>
      <c r="D849" s="322" t="s">
        <v>128</v>
      </c>
      <c r="E849" s="322" t="s">
        <v>276</v>
      </c>
      <c r="F849" s="154" t="s">
        <v>239</v>
      </c>
      <c r="G849" s="149" t="s">
        <v>359</v>
      </c>
      <c r="H849" s="153" t="s">
        <v>278</v>
      </c>
      <c r="I849" s="149" t="s">
        <v>1007</v>
      </c>
      <c r="J849" s="163">
        <v>63.558</v>
      </c>
      <c r="K849" s="163">
        <v>10.605</v>
      </c>
      <c r="L849" s="149" t="s">
        <v>116</v>
      </c>
      <c r="M849" s="150" t="s">
        <v>352</v>
      </c>
      <c r="N849" s="157">
        <v>44073.894733796296</v>
      </c>
      <c r="O849" s="157">
        <v>44126.216527777775</v>
      </c>
    </row>
    <row r="850" spans="2:15" x14ac:dyDescent="0.2">
      <c r="B850" s="322" t="s">
        <v>126</v>
      </c>
      <c r="C850" s="322" t="s">
        <v>276</v>
      </c>
      <c r="D850" s="322" t="s">
        <v>128</v>
      </c>
      <c r="E850" s="322" t="s">
        <v>276</v>
      </c>
      <c r="F850" s="154" t="s">
        <v>239</v>
      </c>
      <c r="G850" s="149" t="s">
        <v>359</v>
      </c>
      <c r="H850" s="153" t="s">
        <v>278</v>
      </c>
      <c r="I850" s="149" t="s">
        <v>1007</v>
      </c>
      <c r="J850" s="163">
        <v>63.558</v>
      </c>
      <c r="K850" s="163">
        <v>10.605</v>
      </c>
      <c r="L850" s="149" t="s">
        <v>116</v>
      </c>
      <c r="M850" s="150" t="s">
        <v>352</v>
      </c>
      <c r="N850" s="157">
        <v>44073.894733796296</v>
      </c>
      <c r="O850" s="157">
        <v>44126.216666666667</v>
      </c>
    </row>
    <row r="851" spans="2:15" x14ac:dyDescent="0.2">
      <c r="B851" s="322" t="s">
        <v>126</v>
      </c>
      <c r="C851" s="322" t="s">
        <v>276</v>
      </c>
      <c r="D851" s="322" t="s">
        <v>128</v>
      </c>
      <c r="E851" s="322" t="s">
        <v>276</v>
      </c>
      <c r="F851" s="154" t="s">
        <v>239</v>
      </c>
      <c r="G851" s="149" t="s">
        <v>359</v>
      </c>
      <c r="H851" s="153" t="s">
        <v>278</v>
      </c>
      <c r="I851" s="149" t="s">
        <v>1007</v>
      </c>
      <c r="J851" s="163">
        <v>63.558</v>
      </c>
      <c r="K851" s="163">
        <v>23.84</v>
      </c>
      <c r="L851" s="149" t="s">
        <v>116</v>
      </c>
      <c r="M851" s="150" t="s">
        <v>352</v>
      </c>
      <c r="N851" s="157">
        <v>44073.894733796296</v>
      </c>
      <c r="O851" s="157">
        <v>44127.071261574078</v>
      </c>
    </row>
    <row r="852" spans="2:15" x14ac:dyDescent="0.2">
      <c r="B852" s="322" t="s">
        <v>126</v>
      </c>
      <c r="C852" s="322" t="s">
        <v>276</v>
      </c>
      <c r="D852" s="322" t="s">
        <v>127</v>
      </c>
      <c r="E852" s="322" t="s">
        <v>276</v>
      </c>
      <c r="F852" s="154" t="s">
        <v>239</v>
      </c>
      <c r="G852" s="149" t="s">
        <v>359</v>
      </c>
      <c r="H852" s="153" t="s">
        <v>278</v>
      </c>
      <c r="I852" s="149" t="s">
        <v>1008</v>
      </c>
      <c r="J852" s="163">
        <v>18.172000000000001</v>
      </c>
      <c r="K852" s="163">
        <v>15.138999999999999</v>
      </c>
      <c r="L852" s="149" t="s">
        <v>295</v>
      </c>
      <c r="M852" s="150" t="s">
        <v>296</v>
      </c>
      <c r="N852" s="157">
        <v>44074.394236111111</v>
      </c>
      <c r="O852" s="157">
        <v>44093.446064814816</v>
      </c>
    </row>
    <row r="853" spans="2:15" x14ac:dyDescent="0.2">
      <c r="B853" s="322" t="s">
        <v>126</v>
      </c>
      <c r="C853" s="322" t="s">
        <v>276</v>
      </c>
      <c r="D853" s="322" t="s">
        <v>128</v>
      </c>
      <c r="E853" s="322" t="s">
        <v>276</v>
      </c>
      <c r="F853" s="154" t="s">
        <v>329</v>
      </c>
      <c r="G853" s="149" t="s">
        <v>277</v>
      </c>
      <c r="H853" s="153" t="s">
        <v>330</v>
      </c>
      <c r="I853" s="149" t="s">
        <v>1009</v>
      </c>
      <c r="J853" s="163">
        <v>56.677999999999997</v>
      </c>
      <c r="K853" s="163">
        <v>25.225000000000001</v>
      </c>
      <c r="L853" s="149" t="s">
        <v>232</v>
      </c>
      <c r="M853" s="150" t="s">
        <v>386</v>
      </c>
      <c r="N853" s="157">
        <v>44074.519895833335</v>
      </c>
      <c r="O853" s="157">
        <v>44127.082152777781</v>
      </c>
    </row>
    <row r="854" spans="2:15" x14ac:dyDescent="0.2">
      <c r="B854" s="322" t="s">
        <v>126</v>
      </c>
      <c r="C854" s="322" t="s">
        <v>276</v>
      </c>
      <c r="D854" s="322" t="s">
        <v>128</v>
      </c>
      <c r="E854" s="322" t="s">
        <v>276</v>
      </c>
      <c r="F854" s="154" t="s">
        <v>238</v>
      </c>
      <c r="G854" s="149" t="s">
        <v>281</v>
      </c>
      <c r="H854" s="153" t="s">
        <v>282</v>
      </c>
      <c r="I854" s="149" t="s">
        <v>1010</v>
      </c>
      <c r="J854" s="163">
        <v>25.035</v>
      </c>
      <c r="K854" s="163">
        <v>24.533999999999999</v>
      </c>
      <c r="L854" s="149" t="s">
        <v>219</v>
      </c>
      <c r="M854" s="150" t="s">
        <v>429</v>
      </c>
      <c r="N854" s="157">
        <v>44074.676481481481</v>
      </c>
      <c r="O854" s="157">
        <v>44114.144745370373</v>
      </c>
    </row>
    <row r="855" spans="2:15" x14ac:dyDescent="0.2">
      <c r="B855" s="322" t="s">
        <v>126</v>
      </c>
      <c r="C855" s="322" t="s">
        <v>276</v>
      </c>
      <c r="D855" s="322" t="s">
        <v>127</v>
      </c>
      <c r="E855" s="322" t="s">
        <v>276</v>
      </c>
      <c r="F855" s="154" t="s">
        <v>243</v>
      </c>
      <c r="G855" s="149" t="s">
        <v>277</v>
      </c>
      <c r="H855" s="153" t="s">
        <v>374</v>
      </c>
      <c r="I855" s="149" t="s">
        <v>571</v>
      </c>
      <c r="J855" s="163">
        <v>46.683</v>
      </c>
      <c r="K855" s="163">
        <v>24.402999999999999</v>
      </c>
      <c r="L855" s="149" t="s">
        <v>211</v>
      </c>
      <c r="M855" s="150" t="s">
        <v>691</v>
      </c>
      <c r="N855" s="157">
        <v>44074.718124999999</v>
      </c>
      <c r="O855" s="157">
        <v>44101.144085648149</v>
      </c>
    </row>
    <row r="856" spans="2:15" x14ac:dyDescent="0.2">
      <c r="B856" s="322" t="s">
        <v>126</v>
      </c>
      <c r="C856" s="322" t="s">
        <v>276</v>
      </c>
      <c r="D856" s="322" t="s">
        <v>128</v>
      </c>
      <c r="E856" s="322" t="s">
        <v>276</v>
      </c>
      <c r="F856" s="154" t="s">
        <v>243</v>
      </c>
      <c r="G856" s="149" t="s">
        <v>277</v>
      </c>
      <c r="H856" s="153" t="s">
        <v>374</v>
      </c>
      <c r="I856" s="149" t="s">
        <v>571</v>
      </c>
      <c r="J856" s="163">
        <v>46.683</v>
      </c>
      <c r="K856" s="163">
        <v>21.346</v>
      </c>
      <c r="L856" s="149" t="s">
        <v>211</v>
      </c>
      <c r="M856" s="150" t="s">
        <v>658</v>
      </c>
      <c r="N856" s="157">
        <v>44074.718124999999</v>
      </c>
      <c r="O856" s="157">
        <v>44111.165497685186</v>
      </c>
    </row>
    <row r="857" spans="2:15" x14ac:dyDescent="0.2">
      <c r="B857" s="322" t="s">
        <v>126</v>
      </c>
      <c r="C857" s="322" t="s">
        <v>276</v>
      </c>
      <c r="D857" s="322" t="s">
        <v>128</v>
      </c>
      <c r="E857" s="322" t="s">
        <v>276</v>
      </c>
      <c r="F857" s="154" t="s">
        <v>195</v>
      </c>
      <c r="G857" s="149" t="s">
        <v>277</v>
      </c>
      <c r="H857" s="153" t="s">
        <v>705</v>
      </c>
      <c r="I857" s="149" t="s">
        <v>1011</v>
      </c>
      <c r="J857" s="163">
        <v>57.631</v>
      </c>
      <c r="K857" s="163">
        <v>39.392000000000003</v>
      </c>
      <c r="L857" s="149" t="s">
        <v>219</v>
      </c>
      <c r="M857" s="150" t="s">
        <v>429</v>
      </c>
      <c r="N857" s="157">
        <v>44074.947314814817</v>
      </c>
      <c r="O857" s="157">
        <v>44124.040636574071</v>
      </c>
    </row>
    <row r="858" spans="2:15" x14ac:dyDescent="0.2">
      <c r="B858" s="322" t="s">
        <v>127</v>
      </c>
      <c r="C858" s="322" t="s">
        <v>276</v>
      </c>
      <c r="D858" s="322" t="s">
        <v>128</v>
      </c>
      <c r="E858" s="322" t="s">
        <v>276</v>
      </c>
      <c r="F858" s="154" t="s">
        <v>244</v>
      </c>
      <c r="G858" s="149" t="s">
        <v>369</v>
      </c>
      <c r="H858" s="153" t="s">
        <v>370</v>
      </c>
      <c r="I858" s="149" t="s">
        <v>1012</v>
      </c>
      <c r="J858" s="163">
        <v>56.787999999999997</v>
      </c>
      <c r="K858" s="163">
        <v>55.652000000000001</v>
      </c>
      <c r="L858" s="149" t="s">
        <v>211</v>
      </c>
      <c r="M858" s="150" t="s">
        <v>691</v>
      </c>
      <c r="N858" s="157">
        <v>44075.567465277774</v>
      </c>
      <c r="O858" s="157">
        <v>44107.268993055557</v>
      </c>
    </row>
    <row r="859" spans="2:15" x14ac:dyDescent="0.2">
      <c r="B859" s="322" t="s">
        <v>127</v>
      </c>
      <c r="C859" s="322" t="s">
        <v>276</v>
      </c>
      <c r="D859" s="322" t="s">
        <v>128</v>
      </c>
      <c r="E859" s="322" t="s">
        <v>276</v>
      </c>
      <c r="F859" s="154" t="s">
        <v>238</v>
      </c>
      <c r="G859" s="149" t="s">
        <v>281</v>
      </c>
      <c r="H859" s="153" t="s">
        <v>282</v>
      </c>
      <c r="I859" s="149" t="s">
        <v>1013</v>
      </c>
      <c r="J859" s="163">
        <v>60.235999999999997</v>
      </c>
      <c r="K859" s="163">
        <v>55.231999999999999</v>
      </c>
      <c r="L859" s="149" t="s">
        <v>209</v>
      </c>
      <c r="M859" s="150" t="s">
        <v>439</v>
      </c>
      <c r="N859" s="157">
        <v>44077.040023148147</v>
      </c>
      <c r="O859" s="157">
        <v>44123.7653125</v>
      </c>
    </row>
    <row r="860" spans="2:15" x14ac:dyDescent="0.2">
      <c r="B860" s="322" t="s">
        <v>127</v>
      </c>
      <c r="C860" s="322" t="s">
        <v>276</v>
      </c>
      <c r="D860" s="322" t="s">
        <v>128</v>
      </c>
      <c r="E860" s="322" t="s">
        <v>276</v>
      </c>
      <c r="F860" s="154" t="s">
        <v>114</v>
      </c>
      <c r="G860" s="149" t="s">
        <v>286</v>
      </c>
      <c r="H860" s="153" t="s">
        <v>115</v>
      </c>
      <c r="I860" s="149" t="s">
        <v>1014</v>
      </c>
      <c r="J860" s="163">
        <v>37.909999999999997</v>
      </c>
      <c r="K860" s="163">
        <v>33.936999999999998</v>
      </c>
      <c r="L860" s="149" t="s">
        <v>208</v>
      </c>
      <c r="M860" s="150" t="s">
        <v>368</v>
      </c>
      <c r="N860" s="157">
        <v>44077.322002314817</v>
      </c>
      <c r="O860" s="157">
        <v>44110.915011574078</v>
      </c>
    </row>
    <row r="861" spans="2:15" x14ac:dyDescent="0.2">
      <c r="B861" s="322" t="s">
        <v>127</v>
      </c>
      <c r="C861" s="322" t="s">
        <v>276</v>
      </c>
      <c r="D861" s="322" t="s">
        <v>127</v>
      </c>
      <c r="E861" s="322" t="s">
        <v>276</v>
      </c>
      <c r="F861" s="154" t="s">
        <v>243</v>
      </c>
      <c r="G861" s="149" t="s">
        <v>277</v>
      </c>
      <c r="H861" s="153" t="s">
        <v>374</v>
      </c>
      <c r="I861" s="149" t="s">
        <v>1015</v>
      </c>
      <c r="J861" s="163">
        <v>28.323</v>
      </c>
      <c r="K861" s="163">
        <v>27.757000000000001</v>
      </c>
      <c r="L861" s="149" t="s">
        <v>209</v>
      </c>
      <c r="M861" s="150" t="s">
        <v>911</v>
      </c>
      <c r="N861" s="157">
        <v>44077.676249999997</v>
      </c>
      <c r="O861" s="157">
        <v>44091.210393518515</v>
      </c>
    </row>
    <row r="862" spans="2:15" x14ac:dyDescent="0.2">
      <c r="B862" s="322" t="s">
        <v>127</v>
      </c>
      <c r="C862" s="322" t="s">
        <v>276</v>
      </c>
      <c r="D862" s="322" t="s">
        <v>128</v>
      </c>
      <c r="E862" s="322" t="s">
        <v>276</v>
      </c>
      <c r="F862" s="154" t="s">
        <v>239</v>
      </c>
      <c r="G862" s="149" t="s">
        <v>359</v>
      </c>
      <c r="H862" s="153" t="s">
        <v>278</v>
      </c>
      <c r="I862" s="149" t="s">
        <v>1016</v>
      </c>
      <c r="J862" s="163">
        <v>63.511000000000003</v>
      </c>
      <c r="K862" s="163">
        <v>22.059000000000001</v>
      </c>
      <c r="L862" s="149" t="s">
        <v>209</v>
      </c>
      <c r="M862" s="150" t="s">
        <v>638</v>
      </c>
      <c r="N862" s="157">
        <v>44077.717835648145</v>
      </c>
      <c r="O862" s="157">
        <v>44112.0002662037</v>
      </c>
    </row>
    <row r="863" spans="2:15" x14ac:dyDescent="0.2">
      <c r="B863" s="322" t="s">
        <v>127</v>
      </c>
      <c r="C863" s="322" t="s">
        <v>276</v>
      </c>
      <c r="D863" s="322" t="s">
        <v>128</v>
      </c>
      <c r="E863" s="322" t="s">
        <v>276</v>
      </c>
      <c r="F863" s="154" t="s">
        <v>239</v>
      </c>
      <c r="G863" s="149" t="s">
        <v>359</v>
      </c>
      <c r="H863" s="153" t="s">
        <v>278</v>
      </c>
      <c r="I863" s="149" t="s">
        <v>1016</v>
      </c>
      <c r="J863" s="163">
        <v>63.511000000000003</v>
      </c>
      <c r="K863" s="163">
        <v>40.180999999999997</v>
      </c>
      <c r="L863" s="149" t="s">
        <v>209</v>
      </c>
      <c r="M863" s="150" t="s">
        <v>280</v>
      </c>
      <c r="N863" s="157">
        <v>44077.717835648145</v>
      </c>
      <c r="O863" s="157">
        <v>44130.86917824074</v>
      </c>
    </row>
    <row r="864" spans="2:15" x14ac:dyDescent="0.2">
      <c r="B864" s="322" t="s">
        <v>127</v>
      </c>
      <c r="C864" s="322" t="s">
        <v>276</v>
      </c>
      <c r="D864" s="322" t="s">
        <v>127</v>
      </c>
      <c r="E864" s="322" t="s">
        <v>276</v>
      </c>
      <c r="F864" s="154" t="s">
        <v>247</v>
      </c>
      <c r="G864" s="149" t="s">
        <v>340</v>
      </c>
      <c r="H864" s="153" t="s">
        <v>341</v>
      </c>
      <c r="I864" s="149" t="s">
        <v>1017</v>
      </c>
      <c r="J864" s="163">
        <v>16.302</v>
      </c>
      <c r="K864" s="163">
        <v>14.781000000000001</v>
      </c>
      <c r="L864" s="149" t="s">
        <v>247</v>
      </c>
      <c r="M864" s="150" t="s">
        <v>300</v>
      </c>
      <c r="N864" s="157">
        <v>44078.380416666667</v>
      </c>
      <c r="O864" s="157">
        <v>44092.096412037034</v>
      </c>
    </row>
    <row r="865" spans="2:15" x14ac:dyDescent="0.2">
      <c r="B865" s="322" t="s">
        <v>127</v>
      </c>
      <c r="C865" s="322" t="s">
        <v>276</v>
      </c>
      <c r="D865" s="322" t="s">
        <v>128</v>
      </c>
      <c r="E865" s="322" t="s">
        <v>276</v>
      </c>
      <c r="F865" s="154" t="s">
        <v>1018</v>
      </c>
      <c r="G865" s="149" t="s">
        <v>1019</v>
      </c>
      <c r="H865" s="153" t="s">
        <v>1020</v>
      </c>
      <c r="I865" s="149" t="s">
        <v>701</v>
      </c>
      <c r="J865" s="163">
        <v>35.066000000000003</v>
      </c>
      <c r="K865" s="163">
        <v>10.053000000000001</v>
      </c>
      <c r="L865" s="149" t="s">
        <v>116</v>
      </c>
      <c r="M865" s="150" t="s">
        <v>292</v>
      </c>
      <c r="N865" s="157">
        <v>44078.696435185186</v>
      </c>
      <c r="O865" s="157">
        <v>44106.262187499997</v>
      </c>
    </row>
    <row r="866" spans="2:15" x14ac:dyDescent="0.2">
      <c r="B866" s="322" t="s">
        <v>127</v>
      </c>
      <c r="C866" s="322" t="s">
        <v>276</v>
      </c>
      <c r="D866" s="322" t="s">
        <v>128</v>
      </c>
      <c r="E866" s="322" t="s">
        <v>276</v>
      </c>
      <c r="F866" s="154" t="s">
        <v>1018</v>
      </c>
      <c r="G866" s="149" t="s">
        <v>277</v>
      </c>
      <c r="H866" s="153" t="s">
        <v>1020</v>
      </c>
      <c r="I866" s="149" t="s">
        <v>701</v>
      </c>
      <c r="J866" s="163">
        <v>35.066000000000003</v>
      </c>
      <c r="K866" s="163">
        <v>18.920000000000002</v>
      </c>
      <c r="L866" s="149" t="s">
        <v>116</v>
      </c>
      <c r="M866" s="150" t="s">
        <v>457</v>
      </c>
      <c r="N866" s="157">
        <v>44078.696435185186</v>
      </c>
      <c r="O866" s="157">
        <v>44119.61377314815</v>
      </c>
    </row>
    <row r="867" spans="2:15" x14ac:dyDescent="0.2">
      <c r="B867" s="322" t="s">
        <v>127</v>
      </c>
      <c r="C867" s="322" t="s">
        <v>276</v>
      </c>
      <c r="D867" s="322" t="s">
        <v>128</v>
      </c>
      <c r="E867" s="322" t="s">
        <v>276</v>
      </c>
      <c r="F867" s="154" t="s">
        <v>329</v>
      </c>
      <c r="G867" s="149" t="s">
        <v>277</v>
      </c>
      <c r="H867" s="153" t="s">
        <v>330</v>
      </c>
      <c r="I867" s="149" t="s">
        <v>1021</v>
      </c>
      <c r="J867" s="163">
        <v>57.97</v>
      </c>
      <c r="K867" s="163">
        <v>46.945999999999998</v>
      </c>
      <c r="L867" s="149" t="s">
        <v>214</v>
      </c>
      <c r="M867" s="150" t="s">
        <v>332</v>
      </c>
      <c r="N867" s="157">
        <v>44079.280300925922</v>
      </c>
      <c r="O867" s="157">
        <v>44105.448344907411</v>
      </c>
    </row>
    <row r="868" spans="2:15" x14ac:dyDescent="0.2">
      <c r="B868" s="322" t="s">
        <v>127</v>
      </c>
      <c r="C868" s="322" t="s">
        <v>276</v>
      </c>
      <c r="D868" s="322" t="s">
        <v>128</v>
      </c>
      <c r="E868" s="322" t="s">
        <v>276</v>
      </c>
      <c r="F868" s="154" t="s">
        <v>238</v>
      </c>
      <c r="G868" s="149" t="s">
        <v>281</v>
      </c>
      <c r="H868" s="153" t="s">
        <v>282</v>
      </c>
      <c r="I868" s="149" t="s">
        <v>1022</v>
      </c>
      <c r="J868" s="163">
        <v>64.061000000000007</v>
      </c>
      <c r="K868" s="163">
        <v>56.719000000000001</v>
      </c>
      <c r="L868" s="149" t="s">
        <v>116</v>
      </c>
      <c r="M868" s="150" t="s">
        <v>117</v>
      </c>
      <c r="N868" s="157">
        <v>44079.363680555558</v>
      </c>
      <c r="O868" s="157">
        <v>44111.298449074071</v>
      </c>
    </row>
    <row r="869" spans="2:15" x14ac:dyDescent="0.2">
      <c r="B869" s="322" t="s">
        <v>127</v>
      </c>
      <c r="C869" s="322" t="s">
        <v>276</v>
      </c>
      <c r="D869" s="322" t="s">
        <v>128</v>
      </c>
      <c r="E869" s="322" t="s">
        <v>276</v>
      </c>
      <c r="F869" s="154" t="s">
        <v>238</v>
      </c>
      <c r="G869" s="149" t="s">
        <v>281</v>
      </c>
      <c r="H869" s="153" t="s">
        <v>282</v>
      </c>
      <c r="I869" s="149" t="s">
        <v>1023</v>
      </c>
      <c r="J869" s="163">
        <v>55.414999999999999</v>
      </c>
      <c r="K869" s="163">
        <v>40.933</v>
      </c>
      <c r="L869" s="149" t="s">
        <v>209</v>
      </c>
      <c r="M869" s="150" t="s">
        <v>392</v>
      </c>
      <c r="N869" s="157">
        <v>44079.530300925922</v>
      </c>
      <c r="O869" s="157">
        <v>44106.511099537034</v>
      </c>
    </row>
    <row r="870" spans="2:15" x14ac:dyDescent="0.2">
      <c r="B870" s="322" t="s">
        <v>127</v>
      </c>
      <c r="C870" s="322" t="s">
        <v>276</v>
      </c>
      <c r="D870" s="322" t="s">
        <v>128</v>
      </c>
      <c r="E870" s="322" t="s">
        <v>276</v>
      </c>
      <c r="F870" s="154" t="s">
        <v>114</v>
      </c>
      <c r="G870" s="149" t="s">
        <v>286</v>
      </c>
      <c r="H870" s="153" t="s">
        <v>115</v>
      </c>
      <c r="I870" s="149" t="s">
        <v>1024</v>
      </c>
      <c r="J870" s="163">
        <v>63.514000000000003</v>
      </c>
      <c r="K870" s="163">
        <v>42.899000000000001</v>
      </c>
      <c r="L870" s="149" t="s">
        <v>116</v>
      </c>
      <c r="M870" s="150" t="s">
        <v>437</v>
      </c>
      <c r="N870" s="157">
        <v>44079.790659722225</v>
      </c>
      <c r="O870" s="157">
        <v>44127.008460648147</v>
      </c>
    </row>
    <row r="871" spans="2:15" x14ac:dyDescent="0.2">
      <c r="B871" s="322" t="s">
        <v>127</v>
      </c>
      <c r="C871" s="322" t="s">
        <v>276</v>
      </c>
      <c r="D871" s="322" t="s">
        <v>128</v>
      </c>
      <c r="E871" s="322" t="s">
        <v>276</v>
      </c>
      <c r="F871" s="154" t="s">
        <v>239</v>
      </c>
      <c r="G871" s="149" t="s">
        <v>359</v>
      </c>
      <c r="H871" s="153" t="s">
        <v>278</v>
      </c>
      <c r="I871" s="149" t="s">
        <v>833</v>
      </c>
      <c r="J871" s="163">
        <v>31.646000000000001</v>
      </c>
      <c r="K871" s="163">
        <v>31.013000000000002</v>
      </c>
      <c r="L871" s="149" t="s">
        <v>208</v>
      </c>
      <c r="M871" s="150" t="s">
        <v>368</v>
      </c>
      <c r="N871" s="157">
        <v>44079.851701388892</v>
      </c>
      <c r="O871" s="157">
        <v>44115.101238425923</v>
      </c>
    </row>
    <row r="872" spans="2:15" x14ac:dyDescent="0.2">
      <c r="B872" s="322" t="s">
        <v>127</v>
      </c>
      <c r="C872" s="322" t="s">
        <v>276</v>
      </c>
      <c r="D872" s="322" t="s">
        <v>128</v>
      </c>
      <c r="E872" s="322" t="s">
        <v>276</v>
      </c>
      <c r="F872" s="154" t="s">
        <v>238</v>
      </c>
      <c r="G872" s="149" t="s">
        <v>281</v>
      </c>
      <c r="H872" s="153" t="s">
        <v>282</v>
      </c>
      <c r="I872" s="149" t="s">
        <v>1025</v>
      </c>
      <c r="J872" s="163">
        <v>58.137999999999998</v>
      </c>
      <c r="K872" s="163">
        <v>45.783999999999999</v>
      </c>
      <c r="L872" s="149" t="s">
        <v>208</v>
      </c>
      <c r="M872" s="150" t="s">
        <v>368</v>
      </c>
      <c r="N872" s="157">
        <v>44081.353171296294</v>
      </c>
      <c r="O872" s="157">
        <v>44124.829814814817</v>
      </c>
    </row>
    <row r="873" spans="2:15" x14ac:dyDescent="0.2">
      <c r="B873" s="322" t="s">
        <v>127</v>
      </c>
      <c r="C873" s="322" t="s">
        <v>276</v>
      </c>
      <c r="D873" s="322" t="s">
        <v>127</v>
      </c>
      <c r="E873" s="322" t="s">
        <v>276</v>
      </c>
      <c r="F873" s="154" t="s">
        <v>247</v>
      </c>
      <c r="G873" s="149" t="s">
        <v>340</v>
      </c>
      <c r="H873" s="153" t="s">
        <v>341</v>
      </c>
      <c r="I873" s="149" t="s">
        <v>731</v>
      </c>
      <c r="J873" s="163">
        <v>35.442999999999998</v>
      </c>
      <c r="K873" s="163">
        <v>10.656000000000001</v>
      </c>
      <c r="L873" s="149" t="s">
        <v>266</v>
      </c>
      <c r="M873" s="150" t="s">
        <v>298</v>
      </c>
      <c r="N873" s="157">
        <v>44081.446493055555</v>
      </c>
      <c r="O873" s="157">
        <v>44089.394791666666</v>
      </c>
    </row>
    <row r="874" spans="2:15" x14ac:dyDescent="0.2">
      <c r="B874" s="322" t="s">
        <v>127</v>
      </c>
      <c r="C874" s="322" t="s">
        <v>276</v>
      </c>
      <c r="D874" s="322" t="s">
        <v>127</v>
      </c>
      <c r="E874" s="322" t="s">
        <v>276</v>
      </c>
      <c r="F874" s="154" t="s">
        <v>247</v>
      </c>
      <c r="G874" s="149" t="s">
        <v>340</v>
      </c>
      <c r="H874" s="153" t="s">
        <v>341</v>
      </c>
      <c r="I874" s="149" t="s">
        <v>731</v>
      </c>
      <c r="J874" s="163">
        <v>35.442999999999998</v>
      </c>
      <c r="K874" s="163">
        <v>23.567</v>
      </c>
      <c r="L874" s="149" t="s">
        <v>230</v>
      </c>
      <c r="M874" s="150" t="s">
        <v>514</v>
      </c>
      <c r="N874" s="157">
        <v>44081.446493055555</v>
      </c>
      <c r="O874" s="157">
        <v>44094.196736111109</v>
      </c>
    </row>
    <row r="875" spans="2:15" x14ac:dyDescent="0.2">
      <c r="B875" s="322" t="s">
        <v>127</v>
      </c>
      <c r="C875" s="322" t="s">
        <v>276</v>
      </c>
      <c r="D875" s="322" t="s">
        <v>127</v>
      </c>
      <c r="E875" s="322" t="s">
        <v>276</v>
      </c>
      <c r="F875" s="154" t="s">
        <v>239</v>
      </c>
      <c r="G875" s="149" t="s">
        <v>359</v>
      </c>
      <c r="H875" s="153" t="s">
        <v>278</v>
      </c>
      <c r="I875" s="149" t="s">
        <v>588</v>
      </c>
      <c r="J875" s="163">
        <v>39.850999999999999</v>
      </c>
      <c r="K875" s="163">
        <v>39.054000000000002</v>
      </c>
      <c r="L875" s="149" t="s">
        <v>116</v>
      </c>
      <c r="M875" s="150" t="s">
        <v>811</v>
      </c>
      <c r="N875" s="157">
        <v>44081.686041666668</v>
      </c>
      <c r="O875" s="157">
        <v>44104.936550925922</v>
      </c>
    </row>
    <row r="876" spans="2:15" x14ac:dyDescent="0.2">
      <c r="B876" s="322" t="s">
        <v>127</v>
      </c>
      <c r="C876" s="322" t="s">
        <v>276</v>
      </c>
      <c r="D876" s="322" t="s">
        <v>128</v>
      </c>
      <c r="E876" s="322" t="s">
        <v>276</v>
      </c>
      <c r="F876" s="154" t="s">
        <v>114</v>
      </c>
      <c r="G876" s="149" t="s">
        <v>277</v>
      </c>
      <c r="H876" s="153" t="s">
        <v>577</v>
      </c>
      <c r="I876" s="149" t="s">
        <v>855</v>
      </c>
      <c r="J876" s="163">
        <v>27.786999999999999</v>
      </c>
      <c r="K876" s="163">
        <v>6.3479999999999999</v>
      </c>
      <c r="L876" s="149" t="s">
        <v>202</v>
      </c>
      <c r="M876" s="150" t="s">
        <v>1026</v>
      </c>
      <c r="N876" s="157">
        <v>44081.769884259258</v>
      </c>
      <c r="O876" s="157">
        <v>44108.443668981483</v>
      </c>
    </row>
    <row r="877" spans="2:15" x14ac:dyDescent="0.2">
      <c r="B877" s="322" t="s">
        <v>127</v>
      </c>
      <c r="C877" s="322" t="s">
        <v>276</v>
      </c>
      <c r="D877" s="322" t="s">
        <v>128</v>
      </c>
      <c r="E877" s="322" t="s">
        <v>276</v>
      </c>
      <c r="F877" s="154" t="s">
        <v>238</v>
      </c>
      <c r="G877" s="149" t="s">
        <v>281</v>
      </c>
      <c r="H877" s="153" t="s">
        <v>282</v>
      </c>
      <c r="I877" s="149" t="s">
        <v>1027</v>
      </c>
      <c r="J877" s="163">
        <v>62.625</v>
      </c>
      <c r="K877" s="163">
        <v>48.213000000000001</v>
      </c>
      <c r="L877" s="149" t="s">
        <v>116</v>
      </c>
      <c r="M877" s="150" t="s">
        <v>405</v>
      </c>
      <c r="N877" s="157">
        <v>44082.009756944448</v>
      </c>
      <c r="O877" s="157">
        <v>44106.331666666665</v>
      </c>
    </row>
    <row r="878" spans="2:15" x14ac:dyDescent="0.2">
      <c r="B878" s="322" t="s">
        <v>127</v>
      </c>
      <c r="C878" s="322" t="s">
        <v>276</v>
      </c>
      <c r="D878" s="322" t="s">
        <v>128</v>
      </c>
      <c r="E878" s="322" t="s">
        <v>276</v>
      </c>
      <c r="F878" s="154" t="s">
        <v>114</v>
      </c>
      <c r="G878" s="149" t="s">
        <v>286</v>
      </c>
      <c r="H878" s="153" t="s">
        <v>115</v>
      </c>
      <c r="I878" s="149" t="s">
        <v>1028</v>
      </c>
      <c r="J878" s="163">
        <v>63.939</v>
      </c>
      <c r="K878" s="163">
        <v>50.869</v>
      </c>
      <c r="L878" s="149" t="s">
        <v>116</v>
      </c>
      <c r="M878" s="150" t="s">
        <v>292</v>
      </c>
      <c r="N878" s="157">
        <v>44082.790937500002</v>
      </c>
      <c r="O878" s="157">
        <v>44117.790960648148</v>
      </c>
    </row>
    <row r="879" spans="2:15" x14ac:dyDescent="0.2">
      <c r="B879" s="322" t="s">
        <v>127</v>
      </c>
      <c r="C879" s="322" t="s">
        <v>276</v>
      </c>
      <c r="D879" s="322" t="s">
        <v>128</v>
      </c>
      <c r="E879" s="322" t="s">
        <v>276</v>
      </c>
      <c r="F879" s="154" t="s">
        <v>114</v>
      </c>
      <c r="G879" s="149" t="s">
        <v>286</v>
      </c>
      <c r="H879" s="153" t="s">
        <v>115</v>
      </c>
      <c r="I879" s="149" t="s">
        <v>1029</v>
      </c>
      <c r="J879" s="163">
        <v>81.393000000000001</v>
      </c>
      <c r="K879" s="163">
        <v>31.873000000000001</v>
      </c>
      <c r="L879" s="149" t="s">
        <v>211</v>
      </c>
      <c r="M879" s="150" t="s">
        <v>666</v>
      </c>
      <c r="N879" s="157">
        <v>44083.956944444442</v>
      </c>
      <c r="O879" s="157">
        <v>44113</v>
      </c>
    </row>
    <row r="880" spans="2:15" x14ac:dyDescent="0.2">
      <c r="B880" s="322" t="s">
        <v>127</v>
      </c>
      <c r="C880" s="322" t="s">
        <v>276</v>
      </c>
      <c r="D880" s="322" t="s">
        <v>127</v>
      </c>
      <c r="E880" s="322" t="s">
        <v>276</v>
      </c>
      <c r="F880" s="154" t="s">
        <v>114</v>
      </c>
      <c r="G880" s="149" t="s">
        <v>277</v>
      </c>
      <c r="H880" s="153" t="s">
        <v>304</v>
      </c>
      <c r="I880" s="149" t="s">
        <v>699</v>
      </c>
      <c r="J880" s="163">
        <v>39.064</v>
      </c>
      <c r="K880" s="163">
        <v>30.399000000000001</v>
      </c>
      <c r="L880" s="149" t="s">
        <v>114</v>
      </c>
      <c r="M880" s="150" t="s">
        <v>700</v>
      </c>
      <c r="N880" s="157">
        <v>44084.103159722225</v>
      </c>
      <c r="O880" s="157">
        <v>44090.07199074074</v>
      </c>
    </row>
    <row r="881" spans="2:15" x14ac:dyDescent="0.2">
      <c r="B881" s="322" t="s">
        <v>127</v>
      </c>
      <c r="C881" s="322" t="s">
        <v>276</v>
      </c>
      <c r="D881" s="322" t="s">
        <v>127</v>
      </c>
      <c r="E881" s="322" t="s">
        <v>276</v>
      </c>
      <c r="F881" s="154" t="s">
        <v>243</v>
      </c>
      <c r="G881" s="149" t="s">
        <v>799</v>
      </c>
      <c r="H881" s="153" t="s">
        <v>707</v>
      </c>
      <c r="I881" s="149" t="s">
        <v>1030</v>
      </c>
      <c r="J881" s="163">
        <v>55.704999999999998</v>
      </c>
      <c r="K881" s="163">
        <v>16.321999999999999</v>
      </c>
      <c r="L881" s="149" t="s">
        <v>116</v>
      </c>
      <c r="M881" s="150" t="s">
        <v>651</v>
      </c>
      <c r="N881" s="157">
        <v>44084.467627314814</v>
      </c>
      <c r="O881" s="157">
        <v>44103.061307870368</v>
      </c>
    </row>
    <row r="882" spans="2:15" x14ac:dyDescent="0.2">
      <c r="B882" s="322" t="s">
        <v>127</v>
      </c>
      <c r="C882" s="322" t="s">
        <v>276</v>
      </c>
      <c r="D882" s="322" t="s">
        <v>128</v>
      </c>
      <c r="E882" s="322" t="s">
        <v>276</v>
      </c>
      <c r="F882" s="154" t="s">
        <v>243</v>
      </c>
      <c r="G882" s="149" t="s">
        <v>277</v>
      </c>
      <c r="H882" s="153" t="s">
        <v>707</v>
      </c>
      <c r="I882" s="149" t="s">
        <v>1030</v>
      </c>
      <c r="J882" s="163">
        <v>55.704999999999998</v>
      </c>
      <c r="K882" s="163">
        <v>30.015000000000001</v>
      </c>
      <c r="L882" s="149" t="s">
        <v>116</v>
      </c>
      <c r="M882" s="150" t="s">
        <v>405</v>
      </c>
      <c r="N882" s="157">
        <v>44084.467627314814</v>
      </c>
      <c r="O882" s="157">
        <v>44115.519062500003</v>
      </c>
    </row>
    <row r="883" spans="2:15" x14ac:dyDescent="0.2">
      <c r="B883" s="322" t="s">
        <v>127</v>
      </c>
      <c r="C883" s="322" t="s">
        <v>276</v>
      </c>
      <c r="D883" s="322" t="s">
        <v>128</v>
      </c>
      <c r="E883" s="322" t="s">
        <v>276</v>
      </c>
      <c r="F883" s="154" t="s">
        <v>238</v>
      </c>
      <c r="G883" s="149" t="s">
        <v>281</v>
      </c>
      <c r="H883" s="153" t="s">
        <v>282</v>
      </c>
      <c r="I883" s="149" t="s">
        <v>1031</v>
      </c>
      <c r="J883" s="163">
        <v>60.628999999999998</v>
      </c>
      <c r="K883" s="163">
        <v>13.069000000000001</v>
      </c>
      <c r="L883" s="149" t="s">
        <v>217</v>
      </c>
      <c r="M883" s="150" t="s">
        <v>308</v>
      </c>
      <c r="N883" s="157">
        <v>44084.717893518522</v>
      </c>
      <c r="O883" s="157">
        <v>44123.332314814812</v>
      </c>
    </row>
    <row r="884" spans="2:15" x14ac:dyDescent="0.2">
      <c r="B884" s="322" t="s">
        <v>127</v>
      </c>
      <c r="C884" s="322" t="s">
        <v>276</v>
      </c>
      <c r="D884" s="322" t="s">
        <v>128</v>
      </c>
      <c r="E884" s="322" t="s">
        <v>276</v>
      </c>
      <c r="F884" s="154" t="s">
        <v>238</v>
      </c>
      <c r="G884" s="149" t="s">
        <v>281</v>
      </c>
      <c r="H884" s="153" t="s">
        <v>282</v>
      </c>
      <c r="I884" s="149" t="s">
        <v>1031</v>
      </c>
      <c r="J884" s="163">
        <v>60.628999999999998</v>
      </c>
      <c r="K884" s="163">
        <v>15.82</v>
      </c>
      <c r="L884" s="149" t="s">
        <v>216</v>
      </c>
      <c r="M884" s="150" t="s">
        <v>288</v>
      </c>
      <c r="N884" s="157">
        <v>44084.717893518522</v>
      </c>
      <c r="O884" s="157">
        <v>44129.623518518521</v>
      </c>
    </row>
    <row r="885" spans="2:15" x14ac:dyDescent="0.2">
      <c r="B885" s="322" t="s">
        <v>127</v>
      </c>
      <c r="C885" s="322" t="s">
        <v>276</v>
      </c>
      <c r="D885" s="322" t="s">
        <v>129</v>
      </c>
      <c r="E885" s="322" t="s">
        <v>276</v>
      </c>
      <c r="F885" s="154" t="s">
        <v>238</v>
      </c>
      <c r="G885" s="149" t="s">
        <v>281</v>
      </c>
      <c r="H885" s="153" t="s">
        <v>282</v>
      </c>
      <c r="I885" s="149" t="s">
        <v>1031</v>
      </c>
      <c r="J885" s="163">
        <v>60.628999999999998</v>
      </c>
      <c r="K885" s="163">
        <v>30.527000000000001</v>
      </c>
      <c r="L885" s="149" t="s">
        <v>216</v>
      </c>
      <c r="M885" s="150" t="s">
        <v>1032</v>
      </c>
      <c r="N885" s="157">
        <v>44084.717893518522</v>
      </c>
      <c r="O885" s="157">
        <v>44148.29991898148</v>
      </c>
    </row>
    <row r="886" spans="2:15" x14ac:dyDescent="0.2">
      <c r="B886" s="322" t="s">
        <v>127</v>
      </c>
      <c r="C886" s="322" t="s">
        <v>276</v>
      </c>
      <c r="D886" s="322" t="s">
        <v>127</v>
      </c>
      <c r="E886" s="322" t="s">
        <v>276</v>
      </c>
      <c r="F886" s="154" t="s">
        <v>114</v>
      </c>
      <c r="G886" s="149" t="s">
        <v>277</v>
      </c>
      <c r="H886" s="153" t="s">
        <v>304</v>
      </c>
      <c r="I886" s="149" t="s">
        <v>740</v>
      </c>
      <c r="J886" s="163">
        <v>28.471</v>
      </c>
      <c r="K886" s="163">
        <v>13.641999999999999</v>
      </c>
      <c r="L886" s="149" t="s">
        <v>114</v>
      </c>
      <c r="M886" s="150" t="s">
        <v>741</v>
      </c>
      <c r="N886" s="157">
        <v>44084.832106481481</v>
      </c>
      <c r="O886" s="157">
        <v>44091.897048611114</v>
      </c>
    </row>
    <row r="887" spans="2:15" x14ac:dyDescent="0.2">
      <c r="B887" s="322" t="s">
        <v>127</v>
      </c>
      <c r="C887" s="322" t="s">
        <v>276</v>
      </c>
      <c r="D887" s="322" t="s">
        <v>127</v>
      </c>
      <c r="E887" s="322" t="s">
        <v>276</v>
      </c>
      <c r="F887" s="154" t="s">
        <v>114</v>
      </c>
      <c r="G887" s="149" t="s">
        <v>277</v>
      </c>
      <c r="H887" s="153" t="s">
        <v>304</v>
      </c>
      <c r="I887" s="149" t="s">
        <v>740</v>
      </c>
      <c r="J887" s="163">
        <v>28.471</v>
      </c>
      <c r="K887" s="163">
        <v>13.641999999999999</v>
      </c>
      <c r="L887" s="149" t="s">
        <v>114</v>
      </c>
      <c r="M887" s="150" t="s">
        <v>741</v>
      </c>
      <c r="N887" s="157">
        <v>44084.832106481481</v>
      </c>
      <c r="O887" s="157">
        <v>44091.897187499999</v>
      </c>
    </row>
    <row r="888" spans="2:15" x14ac:dyDescent="0.2">
      <c r="B888" s="322" t="s">
        <v>127</v>
      </c>
      <c r="C888" s="322" t="s">
        <v>276</v>
      </c>
      <c r="D888" s="322" t="s">
        <v>127</v>
      </c>
      <c r="E888" s="322" t="s">
        <v>276</v>
      </c>
      <c r="F888" s="154" t="s">
        <v>114</v>
      </c>
      <c r="G888" s="149" t="s">
        <v>277</v>
      </c>
      <c r="H888" s="153" t="s">
        <v>304</v>
      </c>
      <c r="I888" s="149" t="s">
        <v>576</v>
      </c>
      <c r="J888" s="163">
        <v>36.415999999999997</v>
      </c>
      <c r="K888" s="163">
        <v>30.981000000000002</v>
      </c>
      <c r="L888" s="149" t="s">
        <v>114</v>
      </c>
      <c r="M888" s="150" t="s">
        <v>577</v>
      </c>
      <c r="N888" s="157">
        <v>44085.019907407404</v>
      </c>
      <c r="O888" s="157">
        <v>44089.957048611112</v>
      </c>
    </row>
    <row r="889" spans="2:15" x14ac:dyDescent="0.2">
      <c r="B889" s="322" t="s">
        <v>127</v>
      </c>
      <c r="C889" s="322" t="s">
        <v>276</v>
      </c>
      <c r="D889" s="322" t="s">
        <v>128</v>
      </c>
      <c r="E889" s="322" t="s">
        <v>276</v>
      </c>
      <c r="F889" s="154" t="s">
        <v>114</v>
      </c>
      <c r="G889" s="149" t="s">
        <v>286</v>
      </c>
      <c r="H889" s="153" t="s">
        <v>115</v>
      </c>
      <c r="I889" s="149" t="s">
        <v>1033</v>
      </c>
      <c r="J889" s="163">
        <v>55.621000000000002</v>
      </c>
      <c r="K889" s="163">
        <v>13.513999999999999</v>
      </c>
      <c r="L889" s="149" t="s">
        <v>116</v>
      </c>
      <c r="M889" s="150" t="s">
        <v>405</v>
      </c>
      <c r="N889" s="157">
        <v>44085.269872685189</v>
      </c>
      <c r="O889" s="157">
        <v>44116.89471064815</v>
      </c>
    </row>
    <row r="890" spans="2:15" x14ac:dyDescent="0.2">
      <c r="B890" s="322" t="s">
        <v>127</v>
      </c>
      <c r="C890" s="322" t="s">
        <v>276</v>
      </c>
      <c r="D890" s="322" t="s">
        <v>128</v>
      </c>
      <c r="E890" s="322" t="s">
        <v>276</v>
      </c>
      <c r="F890" s="154" t="s">
        <v>114</v>
      </c>
      <c r="G890" s="149" t="s">
        <v>286</v>
      </c>
      <c r="H890" s="153" t="s">
        <v>115</v>
      </c>
      <c r="I890" s="149" t="s">
        <v>1033</v>
      </c>
      <c r="J890" s="163">
        <v>55.621000000000002</v>
      </c>
      <c r="K890" s="163">
        <v>21.513000000000002</v>
      </c>
      <c r="L890" s="149" t="s">
        <v>116</v>
      </c>
      <c r="M890" s="150" t="s">
        <v>424</v>
      </c>
      <c r="N890" s="157">
        <v>44085.269872685189</v>
      </c>
      <c r="O890" s="157">
        <v>44122.572164351855</v>
      </c>
    </row>
    <row r="891" spans="2:15" x14ac:dyDescent="0.2">
      <c r="B891" s="322" t="s">
        <v>127</v>
      </c>
      <c r="C891" s="322" t="s">
        <v>276</v>
      </c>
      <c r="D891" s="322" t="s">
        <v>127</v>
      </c>
      <c r="E891" s="322" t="s">
        <v>276</v>
      </c>
      <c r="F891" s="154" t="s">
        <v>114</v>
      </c>
      <c r="G891" s="149" t="s">
        <v>277</v>
      </c>
      <c r="H891" s="153" t="s">
        <v>304</v>
      </c>
      <c r="I891" s="149" t="s">
        <v>1034</v>
      </c>
      <c r="J891" s="163">
        <v>27.779</v>
      </c>
      <c r="K891" s="163">
        <v>4.6539999999999999</v>
      </c>
      <c r="L891" s="149" t="s">
        <v>188</v>
      </c>
      <c r="M891" s="150" t="s">
        <v>610</v>
      </c>
      <c r="N891" s="157">
        <v>44085.894444444442</v>
      </c>
      <c r="O891" s="157">
        <v>44101.968090277776</v>
      </c>
    </row>
    <row r="892" spans="2:15" x14ac:dyDescent="0.2">
      <c r="B892" s="322" t="s">
        <v>127</v>
      </c>
      <c r="C892" s="322" t="s">
        <v>276</v>
      </c>
      <c r="D892" s="322" t="s">
        <v>128</v>
      </c>
      <c r="E892" s="322" t="s">
        <v>276</v>
      </c>
      <c r="F892" s="154" t="s">
        <v>114</v>
      </c>
      <c r="G892" s="149" t="s">
        <v>277</v>
      </c>
      <c r="H892" s="153" t="s">
        <v>304</v>
      </c>
      <c r="I892" s="149" t="s">
        <v>1034</v>
      </c>
      <c r="J892" s="163">
        <v>27.779</v>
      </c>
      <c r="K892" s="163">
        <v>17.625</v>
      </c>
      <c r="L892" s="149" t="s">
        <v>187</v>
      </c>
      <c r="M892" s="150" t="s">
        <v>948</v>
      </c>
      <c r="N892" s="157">
        <v>44085.894444444442</v>
      </c>
      <c r="O892" s="157">
        <v>44109.13422453704</v>
      </c>
    </row>
    <row r="893" spans="2:15" x14ac:dyDescent="0.2">
      <c r="B893" s="322" t="s">
        <v>127</v>
      </c>
      <c r="C893" s="322" t="s">
        <v>276</v>
      </c>
      <c r="D893" s="322" t="s">
        <v>128</v>
      </c>
      <c r="E893" s="322" t="s">
        <v>276</v>
      </c>
      <c r="F893" s="154" t="s">
        <v>239</v>
      </c>
      <c r="G893" s="149" t="s">
        <v>359</v>
      </c>
      <c r="H893" s="153" t="s">
        <v>278</v>
      </c>
      <c r="I893" s="149" t="s">
        <v>702</v>
      </c>
      <c r="J893" s="163">
        <v>60.436999999999998</v>
      </c>
      <c r="K893" s="163">
        <v>32.173000000000002</v>
      </c>
      <c r="L893" s="149" t="s">
        <v>116</v>
      </c>
      <c r="M893" s="150" t="s">
        <v>405</v>
      </c>
      <c r="N893" s="157">
        <v>44086.384479166663</v>
      </c>
      <c r="O893" s="157">
        <v>44113.551180555558</v>
      </c>
    </row>
    <row r="894" spans="2:15" x14ac:dyDescent="0.2">
      <c r="B894" s="322" t="s">
        <v>127</v>
      </c>
      <c r="C894" s="322" t="s">
        <v>276</v>
      </c>
      <c r="D894" s="322" t="s">
        <v>128</v>
      </c>
      <c r="E894" s="322" t="s">
        <v>276</v>
      </c>
      <c r="F894" s="154" t="s">
        <v>239</v>
      </c>
      <c r="G894" s="149" t="s">
        <v>359</v>
      </c>
      <c r="H894" s="153" t="s">
        <v>278</v>
      </c>
      <c r="I894" s="149" t="s">
        <v>702</v>
      </c>
      <c r="J894" s="163">
        <v>60.436999999999998</v>
      </c>
      <c r="K894" s="163">
        <v>27.055</v>
      </c>
      <c r="L894" s="149" t="s">
        <v>116</v>
      </c>
      <c r="M894" s="150" t="s">
        <v>405</v>
      </c>
      <c r="N894" s="157">
        <v>44086.384479166663</v>
      </c>
      <c r="O894" s="157">
        <v>44118.061388888891</v>
      </c>
    </row>
    <row r="895" spans="2:15" x14ac:dyDescent="0.2">
      <c r="B895" s="322" t="s">
        <v>127</v>
      </c>
      <c r="C895" s="322" t="s">
        <v>276</v>
      </c>
      <c r="D895" s="322" t="s">
        <v>128</v>
      </c>
      <c r="E895" s="322" t="s">
        <v>276</v>
      </c>
      <c r="F895" s="154" t="s">
        <v>238</v>
      </c>
      <c r="G895" s="149" t="s">
        <v>281</v>
      </c>
      <c r="H895" s="153" t="s">
        <v>282</v>
      </c>
      <c r="I895" s="149" t="s">
        <v>768</v>
      </c>
      <c r="J895" s="163">
        <v>46.685000000000002</v>
      </c>
      <c r="K895" s="163">
        <v>28.215</v>
      </c>
      <c r="L895" s="149" t="s">
        <v>116</v>
      </c>
      <c r="M895" s="150" t="s">
        <v>117</v>
      </c>
      <c r="N895" s="157">
        <v>44086.44699074074</v>
      </c>
      <c r="O895" s="157">
        <v>44118.987650462965</v>
      </c>
    </row>
    <row r="896" spans="2:15" x14ac:dyDescent="0.2">
      <c r="B896" s="322" t="s">
        <v>127</v>
      </c>
      <c r="C896" s="322" t="s">
        <v>276</v>
      </c>
      <c r="D896" s="322" t="s">
        <v>128</v>
      </c>
      <c r="E896" s="322" t="s">
        <v>276</v>
      </c>
      <c r="F896" s="154" t="s">
        <v>238</v>
      </c>
      <c r="G896" s="149" t="s">
        <v>281</v>
      </c>
      <c r="H896" s="153" t="s">
        <v>282</v>
      </c>
      <c r="I896" s="149" t="s">
        <v>768</v>
      </c>
      <c r="J896" s="163">
        <v>46.685000000000002</v>
      </c>
      <c r="K896" s="163">
        <v>15.035</v>
      </c>
      <c r="L896" s="149" t="s">
        <v>116</v>
      </c>
      <c r="M896" s="150" t="s">
        <v>117</v>
      </c>
      <c r="N896" s="157">
        <v>44086.44699074074</v>
      </c>
      <c r="O896" s="157">
        <v>44121.862893518519</v>
      </c>
    </row>
    <row r="897" spans="2:15" x14ac:dyDescent="0.2">
      <c r="B897" s="322" t="s">
        <v>127</v>
      </c>
      <c r="C897" s="322" t="s">
        <v>276</v>
      </c>
      <c r="D897" s="322" t="s">
        <v>128</v>
      </c>
      <c r="E897" s="322" t="s">
        <v>276</v>
      </c>
      <c r="F897" s="154" t="s">
        <v>114</v>
      </c>
      <c r="G897" s="149" t="s">
        <v>286</v>
      </c>
      <c r="H897" s="153" t="s">
        <v>115</v>
      </c>
      <c r="I897" s="149" t="s">
        <v>1035</v>
      </c>
      <c r="J897" s="163">
        <v>60.293999999999997</v>
      </c>
      <c r="K897" s="163">
        <v>29.555</v>
      </c>
      <c r="L897" s="149" t="s">
        <v>116</v>
      </c>
      <c r="M897" s="150" t="s">
        <v>352</v>
      </c>
      <c r="N897" s="157">
        <v>44086.811342592591</v>
      </c>
      <c r="O897" s="157">
        <v>44134.238368055558</v>
      </c>
    </row>
    <row r="898" spans="2:15" x14ac:dyDescent="0.2">
      <c r="B898" s="322" t="s">
        <v>127</v>
      </c>
      <c r="C898" s="322" t="s">
        <v>276</v>
      </c>
      <c r="D898" s="322" t="s">
        <v>129</v>
      </c>
      <c r="E898" s="322" t="s">
        <v>276</v>
      </c>
      <c r="F898" s="154" t="s">
        <v>114</v>
      </c>
      <c r="G898" s="149" t="s">
        <v>286</v>
      </c>
      <c r="H898" s="153" t="s">
        <v>115</v>
      </c>
      <c r="I898" s="149" t="s">
        <v>1035</v>
      </c>
      <c r="J898" s="163">
        <v>60.293999999999997</v>
      </c>
      <c r="K898" s="163">
        <v>29.533999999999999</v>
      </c>
      <c r="L898" s="149" t="s">
        <v>116</v>
      </c>
      <c r="M898" s="150" t="s">
        <v>352</v>
      </c>
      <c r="N898" s="157">
        <v>44086.811342592591</v>
      </c>
      <c r="O898" s="157">
        <v>44153.435497685183</v>
      </c>
    </row>
    <row r="899" spans="2:15" x14ac:dyDescent="0.2">
      <c r="B899" s="322" t="s">
        <v>127</v>
      </c>
      <c r="C899" s="322" t="s">
        <v>276</v>
      </c>
      <c r="D899" s="322" t="s">
        <v>128</v>
      </c>
      <c r="E899" s="322" t="s">
        <v>276</v>
      </c>
      <c r="F899" s="154" t="s">
        <v>329</v>
      </c>
      <c r="G899" s="149" t="s">
        <v>277</v>
      </c>
      <c r="H899" s="153" t="s">
        <v>330</v>
      </c>
      <c r="I899" s="149" t="s">
        <v>348</v>
      </c>
      <c r="J899" s="163">
        <v>37.686</v>
      </c>
      <c r="K899" s="163">
        <v>33.082999999999998</v>
      </c>
      <c r="L899" s="149" t="s">
        <v>223</v>
      </c>
      <c r="M899" s="150" t="s">
        <v>363</v>
      </c>
      <c r="N899" s="157">
        <v>44087.009513888886</v>
      </c>
      <c r="O899" s="157">
        <v>44110.843043981484</v>
      </c>
    </row>
    <row r="900" spans="2:15" x14ac:dyDescent="0.2">
      <c r="B900" s="322" t="s">
        <v>127</v>
      </c>
      <c r="C900" s="322" t="s">
        <v>276</v>
      </c>
      <c r="D900" s="322" t="s">
        <v>128</v>
      </c>
      <c r="E900" s="322" t="s">
        <v>276</v>
      </c>
      <c r="F900" s="154" t="s">
        <v>114</v>
      </c>
      <c r="G900" s="149" t="s">
        <v>286</v>
      </c>
      <c r="H900" s="153" t="s">
        <v>115</v>
      </c>
      <c r="I900" s="149" t="s">
        <v>1036</v>
      </c>
      <c r="J900" s="163">
        <v>81.921999999999997</v>
      </c>
      <c r="K900" s="163">
        <v>25.984999999999999</v>
      </c>
      <c r="L900" s="149" t="s">
        <v>209</v>
      </c>
      <c r="M900" s="150" t="s">
        <v>439</v>
      </c>
      <c r="N900" s="157">
        <v>44087.968148148146</v>
      </c>
      <c r="O900" s="157">
        <v>44130.043877314813</v>
      </c>
    </row>
    <row r="901" spans="2:15" x14ac:dyDescent="0.2">
      <c r="B901" s="322" t="s">
        <v>127</v>
      </c>
      <c r="C901" s="322" t="s">
        <v>276</v>
      </c>
      <c r="D901" s="322" t="s">
        <v>128</v>
      </c>
      <c r="E901" s="322" t="s">
        <v>276</v>
      </c>
      <c r="F901" s="154" t="s">
        <v>114</v>
      </c>
      <c r="G901" s="149" t="s">
        <v>286</v>
      </c>
      <c r="H901" s="153" t="s">
        <v>115</v>
      </c>
      <c r="I901" s="149" t="s">
        <v>1036</v>
      </c>
      <c r="J901" s="163">
        <v>81.921999999999997</v>
      </c>
      <c r="K901" s="163">
        <v>54.298999999999999</v>
      </c>
      <c r="L901" s="149" t="s">
        <v>209</v>
      </c>
      <c r="M901" s="150" t="s">
        <v>987</v>
      </c>
      <c r="N901" s="157">
        <v>44087.968148148146</v>
      </c>
      <c r="O901" s="157">
        <v>44135.000243055554</v>
      </c>
    </row>
    <row r="902" spans="2:15" x14ac:dyDescent="0.2">
      <c r="B902" s="322" t="s">
        <v>127</v>
      </c>
      <c r="C902" s="322" t="s">
        <v>276</v>
      </c>
      <c r="D902" s="322" t="s">
        <v>128</v>
      </c>
      <c r="E902" s="322" t="s">
        <v>276</v>
      </c>
      <c r="F902" s="154" t="s">
        <v>238</v>
      </c>
      <c r="G902" s="149" t="s">
        <v>281</v>
      </c>
      <c r="H902" s="153" t="s">
        <v>282</v>
      </c>
      <c r="I902" s="149" t="s">
        <v>1037</v>
      </c>
      <c r="J902" s="163">
        <v>32.411000000000001</v>
      </c>
      <c r="K902" s="163">
        <v>31.763000000000002</v>
      </c>
      <c r="L902" s="149" t="s">
        <v>900</v>
      </c>
      <c r="M902" s="150" t="s">
        <v>901</v>
      </c>
      <c r="N902" s="157">
        <v>44088.009328703702</v>
      </c>
      <c r="O902" s="157">
        <v>44117.914375</v>
      </c>
    </row>
    <row r="903" spans="2:15" x14ac:dyDescent="0.2">
      <c r="B903" s="322" t="s">
        <v>127</v>
      </c>
      <c r="C903" s="322" t="s">
        <v>276</v>
      </c>
      <c r="D903" s="322" t="s">
        <v>129</v>
      </c>
      <c r="E903" s="322" t="s">
        <v>276</v>
      </c>
      <c r="F903" s="154" t="s">
        <v>239</v>
      </c>
      <c r="G903" s="149" t="s">
        <v>359</v>
      </c>
      <c r="H903" s="153" t="s">
        <v>278</v>
      </c>
      <c r="I903" s="149" t="s">
        <v>1038</v>
      </c>
      <c r="J903" s="163">
        <v>52</v>
      </c>
      <c r="K903" s="163">
        <v>8.7810000000000006</v>
      </c>
      <c r="L903" s="149" t="s">
        <v>217</v>
      </c>
      <c r="M903" s="150" t="s">
        <v>308</v>
      </c>
      <c r="N903" s="157">
        <v>44088.405335648145</v>
      </c>
      <c r="O903" s="157">
        <v>44143.675868055558</v>
      </c>
    </row>
    <row r="904" spans="2:15" x14ac:dyDescent="0.2">
      <c r="B904" s="322" t="s">
        <v>127</v>
      </c>
      <c r="C904" s="322" t="s">
        <v>276</v>
      </c>
      <c r="D904" s="322" t="s">
        <v>129</v>
      </c>
      <c r="E904" s="322" t="s">
        <v>276</v>
      </c>
      <c r="F904" s="154" t="s">
        <v>239</v>
      </c>
      <c r="G904" s="149" t="s">
        <v>359</v>
      </c>
      <c r="H904" s="153" t="s">
        <v>278</v>
      </c>
      <c r="I904" s="149" t="s">
        <v>1038</v>
      </c>
      <c r="J904" s="163">
        <v>52</v>
      </c>
      <c r="K904" s="163">
        <v>18.817</v>
      </c>
      <c r="L904" s="149" t="s">
        <v>216</v>
      </c>
      <c r="M904" s="150" t="s">
        <v>288</v>
      </c>
      <c r="N904" s="157">
        <v>44088.405335648145</v>
      </c>
      <c r="O904" s="157">
        <v>44151.509664351855</v>
      </c>
    </row>
    <row r="905" spans="2:15" x14ac:dyDescent="0.2">
      <c r="B905" s="322" t="s">
        <v>127</v>
      </c>
      <c r="C905" s="322" t="s">
        <v>276</v>
      </c>
      <c r="D905" s="322" t="s">
        <v>129</v>
      </c>
      <c r="E905" s="322" t="s">
        <v>276</v>
      </c>
      <c r="F905" s="154" t="s">
        <v>239</v>
      </c>
      <c r="G905" s="149" t="s">
        <v>359</v>
      </c>
      <c r="H905" s="153" t="s">
        <v>278</v>
      </c>
      <c r="I905" s="149" t="s">
        <v>1038</v>
      </c>
      <c r="J905" s="163">
        <v>52</v>
      </c>
      <c r="K905" s="163">
        <v>23.361999999999998</v>
      </c>
      <c r="L905" s="149" t="s">
        <v>216</v>
      </c>
      <c r="M905" s="150" t="s">
        <v>711</v>
      </c>
      <c r="N905" s="157">
        <v>44088.405335648145</v>
      </c>
      <c r="O905" s="157">
        <v>44160.763171296298</v>
      </c>
    </row>
    <row r="906" spans="2:15" x14ac:dyDescent="0.2">
      <c r="B906" s="322" t="s">
        <v>127</v>
      </c>
      <c r="C906" s="322" t="s">
        <v>276</v>
      </c>
      <c r="D906" s="322" t="s">
        <v>128</v>
      </c>
      <c r="E906" s="322" t="s">
        <v>276</v>
      </c>
      <c r="F906" s="154" t="s">
        <v>239</v>
      </c>
      <c r="G906" s="149" t="s">
        <v>289</v>
      </c>
      <c r="H906" s="153" t="s">
        <v>290</v>
      </c>
      <c r="I906" s="149" t="s">
        <v>1039</v>
      </c>
      <c r="J906" s="163">
        <v>37.188000000000002</v>
      </c>
      <c r="K906" s="163">
        <v>31.716000000000001</v>
      </c>
      <c r="L906" s="149" t="s">
        <v>116</v>
      </c>
      <c r="M906" s="150" t="s">
        <v>293</v>
      </c>
      <c r="N906" s="157">
        <v>44088.827546296299</v>
      </c>
      <c r="O906" s="157">
        <v>44134.509618055556</v>
      </c>
    </row>
    <row r="907" spans="2:15" x14ac:dyDescent="0.2">
      <c r="B907" s="322" t="s">
        <v>127</v>
      </c>
      <c r="C907" s="322" t="s">
        <v>276</v>
      </c>
      <c r="D907" s="322" t="s">
        <v>127</v>
      </c>
      <c r="E907" s="322" t="s">
        <v>276</v>
      </c>
      <c r="F907" s="154" t="s">
        <v>114</v>
      </c>
      <c r="G907" s="149" t="s">
        <v>277</v>
      </c>
      <c r="H907" s="153" t="s">
        <v>304</v>
      </c>
      <c r="I907" s="149" t="s">
        <v>304</v>
      </c>
      <c r="J907" s="163">
        <v>34.433</v>
      </c>
      <c r="K907" s="163">
        <v>29.344999999999999</v>
      </c>
      <c r="L907" s="149" t="s">
        <v>114</v>
      </c>
      <c r="M907" s="150" t="s">
        <v>1040</v>
      </c>
      <c r="N907" s="157">
        <v>44088.863668981481</v>
      </c>
      <c r="O907" s="157">
        <v>44103.269780092596</v>
      </c>
    </row>
    <row r="908" spans="2:15" x14ac:dyDescent="0.2">
      <c r="B908" s="322" t="s">
        <v>127</v>
      </c>
      <c r="C908" s="322" t="s">
        <v>276</v>
      </c>
      <c r="D908" s="322" t="s">
        <v>127</v>
      </c>
      <c r="E908" s="322" t="s">
        <v>276</v>
      </c>
      <c r="F908" s="154" t="s">
        <v>114</v>
      </c>
      <c r="G908" s="149" t="s">
        <v>277</v>
      </c>
      <c r="H908" s="153" t="s">
        <v>304</v>
      </c>
      <c r="I908" s="149" t="s">
        <v>967</v>
      </c>
      <c r="J908" s="163">
        <v>36.988</v>
      </c>
      <c r="K908" s="163">
        <v>14.391999999999999</v>
      </c>
      <c r="L908" s="149" t="s">
        <v>114</v>
      </c>
      <c r="M908" s="150" t="s">
        <v>1041</v>
      </c>
      <c r="N908" s="157">
        <v>44089.185798611114</v>
      </c>
      <c r="O908" s="157">
        <v>44104.103043981479</v>
      </c>
    </row>
    <row r="909" spans="2:15" x14ac:dyDescent="0.2">
      <c r="B909" s="322" t="s">
        <v>127</v>
      </c>
      <c r="C909" s="322" t="s">
        <v>276</v>
      </c>
      <c r="D909" s="322" t="s">
        <v>127</v>
      </c>
      <c r="E909" s="322" t="s">
        <v>276</v>
      </c>
      <c r="F909" s="154" t="s">
        <v>114</v>
      </c>
      <c r="G909" s="149" t="s">
        <v>277</v>
      </c>
      <c r="H909" s="153" t="s">
        <v>304</v>
      </c>
      <c r="I909" s="149" t="s">
        <v>967</v>
      </c>
      <c r="J909" s="163">
        <v>36.988</v>
      </c>
      <c r="K909" s="163">
        <v>14.391999999999999</v>
      </c>
      <c r="L909" s="149" t="s">
        <v>114</v>
      </c>
      <c r="M909" s="150" t="s">
        <v>1041</v>
      </c>
      <c r="N909" s="157">
        <v>44089.185798611114</v>
      </c>
      <c r="O909" s="157">
        <v>44104.103182870371</v>
      </c>
    </row>
    <row r="910" spans="2:15" x14ac:dyDescent="0.2">
      <c r="B910" s="322" t="s">
        <v>127</v>
      </c>
      <c r="C910" s="322" t="s">
        <v>276</v>
      </c>
      <c r="D910" s="322" t="s">
        <v>128</v>
      </c>
      <c r="E910" s="322" t="s">
        <v>276</v>
      </c>
      <c r="F910" s="154" t="s">
        <v>329</v>
      </c>
      <c r="G910" s="149" t="s">
        <v>277</v>
      </c>
      <c r="H910" s="153" t="s">
        <v>330</v>
      </c>
      <c r="I910" s="149" t="s">
        <v>1042</v>
      </c>
      <c r="J910" s="163">
        <v>33.677</v>
      </c>
      <c r="K910" s="163">
        <v>33.003</v>
      </c>
      <c r="L910" s="149" t="s">
        <v>333</v>
      </c>
      <c r="M910" s="150" t="s">
        <v>334</v>
      </c>
      <c r="N910" s="157">
        <v>44090.217638888891</v>
      </c>
      <c r="O910" s="157">
        <v>44110.961041666669</v>
      </c>
    </row>
    <row r="911" spans="2:15" x14ac:dyDescent="0.2">
      <c r="B911" s="322" t="s">
        <v>127</v>
      </c>
      <c r="C911" s="322" t="s">
        <v>276</v>
      </c>
      <c r="D911" s="322" t="s">
        <v>127</v>
      </c>
      <c r="E911" s="322" t="s">
        <v>276</v>
      </c>
      <c r="F911" s="154" t="s">
        <v>114</v>
      </c>
      <c r="G911" s="149" t="s">
        <v>277</v>
      </c>
      <c r="H911" s="153" t="s">
        <v>304</v>
      </c>
      <c r="I911" s="149" t="s">
        <v>670</v>
      </c>
      <c r="J911" s="163">
        <v>36.417000000000002</v>
      </c>
      <c r="K911" s="163">
        <v>30.981999999999999</v>
      </c>
      <c r="L911" s="149" t="s">
        <v>114</v>
      </c>
      <c r="M911" s="150" t="s">
        <v>577</v>
      </c>
      <c r="N911" s="157">
        <v>44090.653981481482</v>
      </c>
      <c r="O911" s="157">
        <v>44095.633622685185</v>
      </c>
    </row>
    <row r="912" spans="2:15" x14ac:dyDescent="0.2">
      <c r="B912" s="322" t="s">
        <v>127</v>
      </c>
      <c r="C912" s="322" t="s">
        <v>276</v>
      </c>
      <c r="D912" s="322" t="s">
        <v>128</v>
      </c>
      <c r="E912" s="322" t="s">
        <v>276</v>
      </c>
      <c r="F912" s="154" t="s">
        <v>238</v>
      </c>
      <c r="G912" s="149" t="s">
        <v>281</v>
      </c>
      <c r="H912" s="153" t="s">
        <v>282</v>
      </c>
      <c r="I912" s="149" t="s">
        <v>1043</v>
      </c>
      <c r="J912" s="163">
        <v>76.381</v>
      </c>
      <c r="K912" s="163">
        <v>69.156000000000006</v>
      </c>
      <c r="L912" s="149" t="s">
        <v>329</v>
      </c>
      <c r="M912" s="150" t="s">
        <v>395</v>
      </c>
      <c r="N912" s="157">
        <v>44091.092280092591</v>
      </c>
      <c r="O912" s="157">
        <v>44116.966990740744</v>
      </c>
    </row>
    <row r="913" spans="2:15" x14ac:dyDescent="0.2">
      <c r="B913" s="322" t="s">
        <v>127</v>
      </c>
      <c r="C913" s="322" t="s">
        <v>276</v>
      </c>
      <c r="D913" s="322" t="s">
        <v>128</v>
      </c>
      <c r="E913" s="322" t="s">
        <v>276</v>
      </c>
      <c r="F913" s="154" t="s">
        <v>114</v>
      </c>
      <c r="G913" s="149" t="s">
        <v>286</v>
      </c>
      <c r="H913" s="153" t="s">
        <v>115</v>
      </c>
      <c r="I913" s="149" t="s">
        <v>1044</v>
      </c>
      <c r="J913" s="163">
        <v>63.273000000000003</v>
      </c>
      <c r="K913" s="163">
        <v>61.853000000000002</v>
      </c>
      <c r="L913" s="149" t="s">
        <v>219</v>
      </c>
      <c r="M913" s="150" t="s">
        <v>429</v>
      </c>
      <c r="N913" s="157">
        <v>44091.121886574074</v>
      </c>
      <c r="O913" s="157">
        <v>44118.549687500003</v>
      </c>
    </row>
    <row r="914" spans="2:15" x14ac:dyDescent="0.2">
      <c r="B914" s="322" t="s">
        <v>127</v>
      </c>
      <c r="C914" s="322" t="s">
        <v>276</v>
      </c>
      <c r="D914" s="322" t="s">
        <v>128</v>
      </c>
      <c r="E914" s="322" t="s">
        <v>276</v>
      </c>
      <c r="F914" s="154" t="s">
        <v>236</v>
      </c>
      <c r="G914" s="149" t="s">
        <v>310</v>
      </c>
      <c r="H914" s="153" t="s">
        <v>311</v>
      </c>
      <c r="I914" s="149" t="s">
        <v>801</v>
      </c>
      <c r="J914" s="163">
        <v>63.343000000000004</v>
      </c>
      <c r="K914" s="163">
        <v>4.2279999999999998</v>
      </c>
      <c r="L914" s="149" t="s">
        <v>116</v>
      </c>
      <c r="M914" s="150" t="s">
        <v>437</v>
      </c>
      <c r="N914" s="157">
        <v>44092.228136574071</v>
      </c>
      <c r="O914" s="157">
        <v>44122.176377314812</v>
      </c>
    </row>
    <row r="915" spans="2:15" x14ac:dyDescent="0.2">
      <c r="B915" s="322" t="s">
        <v>127</v>
      </c>
      <c r="C915" s="322" t="s">
        <v>276</v>
      </c>
      <c r="D915" s="322" t="s">
        <v>128</v>
      </c>
      <c r="E915" s="322" t="s">
        <v>276</v>
      </c>
      <c r="F915" s="154" t="s">
        <v>236</v>
      </c>
      <c r="G915" s="149" t="s">
        <v>310</v>
      </c>
      <c r="H915" s="153" t="s">
        <v>311</v>
      </c>
      <c r="I915" s="149" t="s">
        <v>801</v>
      </c>
      <c r="J915" s="163">
        <v>63.343000000000004</v>
      </c>
      <c r="K915" s="163">
        <v>4.2279999999999998</v>
      </c>
      <c r="L915" s="149" t="s">
        <v>116</v>
      </c>
      <c r="M915" s="150" t="s">
        <v>437</v>
      </c>
      <c r="N915" s="157">
        <v>44092.228136574071</v>
      </c>
      <c r="O915" s="157">
        <v>44122.176516203705</v>
      </c>
    </row>
    <row r="916" spans="2:15" x14ac:dyDescent="0.2">
      <c r="B916" s="322" t="s">
        <v>127</v>
      </c>
      <c r="C916" s="322" t="s">
        <v>276</v>
      </c>
      <c r="D916" s="322" t="s">
        <v>128</v>
      </c>
      <c r="E916" s="322" t="s">
        <v>276</v>
      </c>
      <c r="F916" s="154" t="s">
        <v>236</v>
      </c>
      <c r="G916" s="149" t="s">
        <v>310</v>
      </c>
      <c r="H916" s="153" t="s">
        <v>311</v>
      </c>
      <c r="I916" s="149" t="s">
        <v>801</v>
      </c>
      <c r="J916" s="163">
        <v>63.343000000000004</v>
      </c>
      <c r="K916" s="163">
        <v>19.981999999999999</v>
      </c>
      <c r="L916" s="149" t="s">
        <v>116</v>
      </c>
      <c r="M916" s="150" t="s">
        <v>457</v>
      </c>
      <c r="N916" s="157">
        <v>44092.228136574071</v>
      </c>
      <c r="O916" s="157">
        <v>44131.040648148148</v>
      </c>
    </row>
    <row r="917" spans="2:15" x14ac:dyDescent="0.2">
      <c r="B917" s="322" t="s">
        <v>127</v>
      </c>
      <c r="C917" s="322" t="s">
        <v>276</v>
      </c>
      <c r="D917" s="322" t="s">
        <v>128</v>
      </c>
      <c r="E917" s="322" t="s">
        <v>276</v>
      </c>
      <c r="F917" s="154" t="s">
        <v>236</v>
      </c>
      <c r="G917" s="149" t="s">
        <v>310</v>
      </c>
      <c r="H917" s="153" t="s">
        <v>311</v>
      </c>
      <c r="I917" s="149" t="s">
        <v>801</v>
      </c>
      <c r="J917" s="163">
        <v>63.343000000000004</v>
      </c>
      <c r="K917" s="163">
        <v>19.981999999999999</v>
      </c>
      <c r="L917" s="149" t="s">
        <v>116</v>
      </c>
      <c r="M917" s="150" t="s">
        <v>457</v>
      </c>
      <c r="N917" s="157">
        <v>44092.228136574071</v>
      </c>
      <c r="O917" s="157">
        <v>44131.04078703704</v>
      </c>
    </row>
    <row r="918" spans="2:15" x14ac:dyDescent="0.2">
      <c r="B918" s="322" t="s">
        <v>127</v>
      </c>
      <c r="C918" s="322" t="s">
        <v>276</v>
      </c>
      <c r="D918" s="322" t="s">
        <v>128</v>
      </c>
      <c r="E918" s="322" t="s">
        <v>276</v>
      </c>
      <c r="F918" s="154" t="s">
        <v>239</v>
      </c>
      <c r="G918" s="149" t="s">
        <v>289</v>
      </c>
      <c r="H918" s="153" t="s">
        <v>290</v>
      </c>
      <c r="I918" s="149" t="s">
        <v>383</v>
      </c>
      <c r="J918" s="163">
        <v>29.8</v>
      </c>
      <c r="K918" s="163">
        <v>8.1259999999999994</v>
      </c>
      <c r="L918" s="149" t="s">
        <v>114</v>
      </c>
      <c r="M918" s="150" t="s">
        <v>997</v>
      </c>
      <c r="N918" s="157">
        <v>44092.279791666668</v>
      </c>
      <c r="O918" s="157">
        <v>44108.352083333331</v>
      </c>
    </row>
    <row r="919" spans="2:15" x14ac:dyDescent="0.2">
      <c r="B919" s="322" t="s">
        <v>127</v>
      </c>
      <c r="C919" s="322" t="s">
        <v>276</v>
      </c>
      <c r="D919" s="322" t="s">
        <v>128</v>
      </c>
      <c r="E919" s="322" t="s">
        <v>276</v>
      </c>
      <c r="F919" s="154" t="s">
        <v>239</v>
      </c>
      <c r="G919" s="149" t="s">
        <v>289</v>
      </c>
      <c r="H919" s="153" t="s">
        <v>290</v>
      </c>
      <c r="I919" s="149" t="s">
        <v>383</v>
      </c>
      <c r="J919" s="163">
        <v>29.8</v>
      </c>
      <c r="K919" s="163">
        <v>19.963999999999999</v>
      </c>
      <c r="L919" s="149" t="s">
        <v>114</v>
      </c>
      <c r="M919" s="150" t="s">
        <v>579</v>
      </c>
      <c r="N919" s="157">
        <v>44092.279791666668</v>
      </c>
      <c r="O919" s="157">
        <v>44113.504189814812</v>
      </c>
    </row>
    <row r="920" spans="2:15" x14ac:dyDescent="0.2">
      <c r="B920" s="322" t="s">
        <v>127</v>
      </c>
      <c r="C920" s="322" t="s">
        <v>276</v>
      </c>
      <c r="D920" s="322" t="s">
        <v>127</v>
      </c>
      <c r="E920" s="322" t="s">
        <v>276</v>
      </c>
      <c r="F920" s="154" t="s">
        <v>114</v>
      </c>
      <c r="G920" s="149" t="s">
        <v>277</v>
      </c>
      <c r="H920" s="153" t="s">
        <v>304</v>
      </c>
      <c r="I920" s="149" t="s">
        <v>841</v>
      </c>
      <c r="J920" s="163">
        <v>34.685000000000002</v>
      </c>
      <c r="K920" s="163">
        <v>26.146000000000001</v>
      </c>
      <c r="L920" s="149" t="s">
        <v>114</v>
      </c>
      <c r="M920" s="150" t="s">
        <v>579</v>
      </c>
      <c r="N920" s="157">
        <v>44093.987962962965</v>
      </c>
      <c r="O920" s="157">
        <v>44104.624432870369</v>
      </c>
    </row>
    <row r="921" spans="2:15" x14ac:dyDescent="0.2">
      <c r="B921" s="322" t="s">
        <v>127</v>
      </c>
      <c r="C921" s="322" t="s">
        <v>276</v>
      </c>
      <c r="D921" s="322" t="s">
        <v>128</v>
      </c>
      <c r="E921" s="322" t="s">
        <v>276</v>
      </c>
      <c r="F921" s="154" t="s">
        <v>114</v>
      </c>
      <c r="G921" s="149" t="s">
        <v>286</v>
      </c>
      <c r="H921" s="153" t="s">
        <v>115</v>
      </c>
      <c r="I921" s="149" t="s">
        <v>1045</v>
      </c>
      <c r="J921" s="163">
        <v>81.058000000000007</v>
      </c>
      <c r="K921" s="163">
        <v>21.864000000000001</v>
      </c>
      <c r="L921" s="149" t="s">
        <v>209</v>
      </c>
      <c r="M921" s="150" t="s">
        <v>786</v>
      </c>
      <c r="N921" s="157">
        <v>44094.424513888887</v>
      </c>
      <c r="O921" s="157">
        <v>44126.981921296298</v>
      </c>
    </row>
    <row r="922" spans="2:15" x14ac:dyDescent="0.2">
      <c r="B922" s="322" t="s">
        <v>127</v>
      </c>
      <c r="C922" s="322" t="s">
        <v>276</v>
      </c>
      <c r="D922" s="322" t="s">
        <v>128</v>
      </c>
      <c r="E922" s="322" t="s">
        <v>276</v>
      </c>
      <c r="F922" s="154" t="s">
        <v>114</v>
      </c>
      <c r="G922" s="149" t="s">
        <v>286</v>
      </c>
      <c r="H922" s="153" t="s">
        <v>115</v>
      </c>
      <c r="I922" s="149" t="s">
        <v>1045</v>
      </c>
      <c r="J922" s="163">
        <v>81.058000000000007</v>
      </c>
      <c r="K922" s="163">
        <v>28.786999999999999</v>
      </c>
      <c r="L922" s="149" t="s">
        <v>209</v>
      </c>
      <c r="M922" s="150" t="s">
        <v>392</v>
      </c>
      <c r="N922" s="157">
        <v>44094.424513888887</v>
      </c>
      <c r="O922" s="157">
        <v>44135.855081018519</v>
      </c>
    </row>
    <row r="923" spans="2:15" x14ac:dyDescent="0.2">
      <c r="B923" s="322" t="s">
        <v>127</v>
      </c>
      <c r="C923" s="322" t="s">
        <v>276</v>
      </c>
      <c r="D923" s="322" t="s">
        <v>128</v>
      </c>
      <c r="E923" s="322" t="s">
        <v>276</v>
      </c>
      <c r="F923" s="154" t="s">
        <v>114</v>
      </c>
      <c r="G923" s="149" t="s">
        <v>286</v>
      </c>
      <c r="H923" s="153" t="s">
        <v>115</v>
      </c>
      <c r="I923" s="149" t="s">
        <v>1045</v>
      </c>
      <c r="J923" s="163">
        <v>81.058000000000007</v>
      </c>
      <c r="K923" s="163">
        <v>28.786999999999999</v>
      </c>
      <c r="L923" s="149" t="s">
        <v>209</v>
      </c>
      <c r="M923" s="150" t="s">
        <v>392</v>
      </c>
      <c r="N923" s="157">
        <v>44094.424513888887</v>
      </c>
      <c r="O923" s="157">
        <v>44135.855219907404</v>
      </c>
    </row>
    <row r="924" spans="2:15" x14ac:dyDescent="0.2">
      <c r="B924" s="322" t="s">
        <v>127</v>
      </c>
      <c r="C924" s="322" t="s">
        <v>276</v>
      </c>
      <c r="D924" s="322" t="s">
        <v>129</v>
      </c>
      <c r="E924" s="322" t="s">
        <v>276</v>
      </c>
      <c r="F924" s="154" t="s">
        <v>238</v>
      </c>
      <c r="G924" s="149" t="s">
        <v>281</v>
      </c>
      <c r="H924" s="153" t="s">
        <v>282</v>
      </c>
      <c r="I924" s="149" t="s">
        <v>1046</v>
      </c>
      <c r="J924" s="163">
        <v>63.436999999999998</v>
      </c>
      <c r="K924" s="163">
        <v>48.487000000000002</v>
      </c>
      <c r="L924" s="149" t="s">
        <v>208</v>
      </c>
      <c r="M924" s="150" t="s">
        <v>368</v>
      </c>
      <c r="N924" s="157">
        <v>44094.572314814817</v>
      </c>
      <c r="O924" s="157">
        <v>44137.351168981484</v>
      </c>
    </row>
    <row r="925" spans="2:15" x14ac:dyDescent="0.2">
      <c r="B925" s="322" t="s">
        <v>127</v>
      </c>
      <c r="C925" s="322" t="s">
        <v>276</v>
      </c>
      <c r="D925" s="322" t="s">
        <v>128</v>
      </c>
      <c r="E925" s="322" t="s">
        <v>276</v>
      </c>
      <c r="F925" s="154" t="s">
        <v>114</v>
      </c>
      <c r="G925" s="149" t="s">
        <v>277</v>
      </c>
      <c r="H925" s="153" t="s">
        <v>115</v>
      </c>
      <c r="I925" s="149" t="s">
        <v>1047</v>
      </c>
      <c r="J925" s="163">
        <v>60.454000000000001</v>
      </c>
      <c r="K925" s="163">
        <v>27.161000000000001</v>
      </c>
      <c r="L925" s="149" t="s">
        <v>211</v>
      </c>
      <c r="M925" s="150" t="s">
        <v>453</v>
      </c>
      <c r="N925" s="157">
        <v>44094.612500000003</v>
      </c>
      <c r="O925" s="157">
        <v>44118.232638888891</v>
      </c>
    </row>
    <row r="926" spans="2:15" x14ac:dyDescent="0.2">
      <c r="B926" s="322" t="s">
        <v>127</v>
      </c>
      <c r="C926" s="322" t="s">
        <v>276</v>
      </c>
      <c r="D926" s="322" t="s">
        <v>128</v>
      </c>
      <c r="E926" s="322" t="s">
        <v>276</v>
      </c>
      <c r="F926" s="154" t="s">
        <v>239</v>
      </c>
      <c r="G926" s="149" t="s">
        <v>359</v>
      </c>
      <c r="H926" s="153" t="s">
        <v>278</v>
      </c>
      <c r="I926" s="149" t="s">
        <v>1048</v>
      </c>
      <c r="J926" s="163">
        <v>46.881999999999998</v>
      </c>
      <c r="K926" s="163">
        <v>4.7359999999999998</v>
      </c>
      <c r="L926" s="149" t="s">
        <v>116</v>
      </c>
      <c r="M926" s="150" t="s">
        <v>424</v>
      </c>
      <c r="N926" s="157">
        <v>44094.727800925924</v>
      </c>
      <c r="O926" s="157">
        <v>44120.529583333337</v>
      </c>
    </row>
    <row r="927" spans="2:15" x14ac:dyDescent="0.2">
      <c r="B927" s="322" t="s">
        <v>127</v>
      </c>
      <c r="C927" s="322" t="s">
        <v>276</v>
      </c>
      <c r="D927" s="322" t="s">
        <v>128</v>
      </c>
      <c r="E927" s="322" t="s">
        <v>276</v>
      </c>
      <c r="F927" s="154" t="s">
        <v>239</v>
      </c>
      <c r="G927" s="149" t="s">
        <v>359</v>
      </c>
      <c r="H927" s="153" t="s">
        <v>278</v>
      </c>
      <c r="I927" s="149" t="s">
        <v>1048</v>
      </c>
      <c r="J927" s="163">
        <v>46.881999999999998</v>
      </c>
      <c r="K927" s="163">
        <v>4.7359999999999998</v>
      </c>
      <c r="L927" s="149" t="s">
        <v>116</v>
      </c>
      <c r="M927" s="150" t="s">
        <v>424</v>
      </c>
      <c r="N927" s="157">
        <v>44094.727800925924</v>
      </c>
      <c r="O927" s="157">
        <v>44120.529722222222</v>
      </c>
    </row>
    <row r="928" spans="2:15" x14ac:dyDescent="0.2">
      <c r="B928" s="322" t="s">
        <v>127</v>
      </c>
      <c r="C928" s="322" t="s">
        <v>276</v>
      </c>
      <c r="D928" s="322" t="s">
        <v>128</v>
      </c>
      <c r="E928" s="322" t="s">
        <v>276</v>
      </c>
      <c r="F928" s="154" t="s">
        <v>239</v>
      </c>
      <c r="G928" s="149" t="s">
        <v>359</v>
      </c>
      <c r="H928" s="153" t="s">
        <v>278</v>
      </c>
      <c r="I928" s="149" t="s">
        <v>1048</v>
      </c>
      <c r="J928" s="163">
        <v>46.881999999999998</v>
      </c>
      <c r="K928" s="163">
        <v>9.4719999999999995</v>
      </c>
      <c r="L928" s="149" t="s">
        <v>116</v>
      </c>
      <c r="M928" s="150" t="s">
        <v>117</v>
      </c>
      <c r="N928" s="157">
        <v>44094.727800925924</v>
      </c>
      <c r="O928" s="157">
        <v>44125.001076388886</v>
      </c>
    </row>
    <row r="929" spans="2:15" x14ac:dyDescent="0.2">
      <c r="B929" s="322" t="s">
        <v>127</v>
      </c>
      <c r="C929" s="322" t="s">
        <v>276</v>
      </c>
      <c r="D929" s="322" t="s">
        <v>128</v>
      </c>
      <c r="E929" s="322" t="s">
        <v>276</v>
      </c>
      <c r="F929" s="154" t="s">
        <v>239</v>
      </c>
      <c r="G929" s="149" t="s">
        <v>359</v>
      </c>
      <c r="H929" s="153" t="s">
        <v>278</v>
      </c>
      <c r="I929" s="149" t="s">
        <v>1048</v>
      </c>
      <c r="J929" s="163">
        <v>46.881999999999998</v>
      </c>
      <c r="K929" s="163">
        <v>21.308</v>
      </c>
      <c r="L929" s="149" t="s">
        <v>116</v>
      </c>
      <c r="M929" s="150" t="s">
        <v>1049</v>
      </c>
      <c r="N929" s="157">
        <v>44094.727800925924</v>
      </c>
      <c r="O929" s="157">
        <v>44126.756562499999</v>
      </c>
    </row>
    <row r="930" spans="2:15" x14ac:dyDescent="0.2">
      <c r="B930" s="322" t="s">
        <v>127</v>
      </c>
      <c r="C930" s="322" t="s">
        <v>276</v>
      </c>
      <c r="D930" s="322" t="s">
        <v>128</v>
      </c>
      <c r="E930" s="322" t="s">
        <v>276</v>
      </c>
      <c r="F930" s="154" t="s">
        <v>243</v>
      </c>
      <c r="G930" s="149" t="s">
        <v>277</v>
      </c>
      <c r="H930" s="153" t="s">
        <v>374</v>
      </c>
      <c r="I930" s="149" t="s">
        <v>1050</v>
      </c>
      <c r="J930" s="163">
        <v>55.624000000000002</v>
      </c>
      <c r="K930" s="163">
        <v>48.539000000000001</v>
      </c>
      <c r="L930" s="149" t="s">
        <v>211</v>
      </c>
      <c r="M930" s="150" t="s">
        <v>666</v>
      </c>
      <c r="N930" s="157">
        <v>44095.92496527778</v>
      </c>
      <c r="O930" s="157">
        <v>44122</v>
      </c>
    </row>
    <row r="931" spans="2:15" x14ac:dyDescent="0.2">
      <c r="B931" s="322" t="s">
        <v>127</v>
      </c>
      <c r="C931" s="322" t="s">
        <v>276</v>
      </c>
      <c r="D931" s="322" t="s">
        <v>128</v>
      </c>
      <c r="E931" s="322" t="s">
        <v>276</v>
      </c>
      <c r="F931" s="154" t="s">
        <v>114</v>
      </c>
      <c r="G931" s="149" t="s">
        <v>286</v>
      </c>
      <c r="H931" s="153" t="s">
        <v>115</v>
      </c>
      <c r="I931" s="149" t="s">
        <v>866</v>
      </c>
      <c r="J931" s="163">
        <v>58.043999999999997</v>
      </c>
      <c r="K931" s="163">
        <v>55.027000000000001</v>
      </c>
      <c r="L931" s="149" t="s">
        <v>211</v>
      </c>
      <c r="M931" s="150" t="s">
        <v>453</v>
      </c>
      <c r="N931" s="157">
        <v>44096.269004629627</v>
      </c>
      <c r="O931" s="157">
        <v>44126.079340277778</v>
      </c>
    </row>
    <row r="932" spans="2:15" x14ac:dyDescent="0.2">
      <c r="B932" s="322" t="s">
        <v>127</v>
      </c>
      <c r="C932" s="322" t="s">
        <v>276</v>
      </c>
      <c r="D932" s="322" t="s">
        <v>128</v>
      </c>
      <c r="E932" s="322" t="s">
        <v>276</v>
      </c>
      <c r="F932" s="154" t="s">
        <v>238</v>
      </c>
      <c r="G932" s="149" t="s">
        <v>281</v>
      </c>
      <c r="H932" s="153" t="s">
        <v>282</v>
      </c>
      <c r="I932" s="149" t="s">
        <v>1051</v>
      </c>
      <c r="J932" s="163">
        <v>58.091000000000001</v>
      </c>
      <c r="K932" s="163">
        <v>51.723999999999997</v>
      </c>
      <c r="L932" s="149" t="s">
        <v>209</v>
      </c>
      <c r="M932" s="150" t="s">
        <v>563</v>
      </c>
      <c r="N932" s="157">
        <v>44096.780300925922</v>
      </c>
      <c r="O932" s="157">
        <v>44130.31145833333</v>
      </c>
    </row>
    <row r="933" spans="2:15" x14ac:dyDescent="0.2">
      <c r="B933" s="322" t="s">
        <v>127</v>
      </c>
      <c r="C933" s="322" t="s">
        <v>276</v>
      </c>
      <c r="D933" s="322" t="s">
        <v>128</v>
      </c>
      <c r="E933" s="322" t="s">
        <v>276</v>
      </c>
      <c r="F933" s="154" t="s">
        <v>335</v>
      </c>
      <c r="G933" s="149" t="s">
        <v>289</v>
      </c>
      <c r="H933" s="153" t="s">
        <v>337</v>
      </c>
      <c r="I933" s="149" t="s">
        <v>1052</v>
      </c>
      <c r="J933" s="163">
        <v>33.19</v>
      </c>
      <c r="K933" s="163">
        <v>8.1319999999999997</v>
      </c>
      <c r="L933" s="149" t="s">
        <v>116</v>
      </c>
      <c r="M933" s="150" t="s">
        <v>117</v>
      </c>
      <c r="N933" s="157">
        <v>44098.447326388887</v>
      </c>
      <c r="O933" s="157">
        <v>44130.809155092589</v>
      </c>
    </row>
    <row r="934" spans="2:15" x14ac:dyDescent="0.2">
      <c r="B934" s="322" t="s">
        <v>127</v>
      </c>
      <c r="C934" s="322" t="s">
        <v>276</v>
      </c>
      <c r="D934" s="322" t="s">
        <v>128</v>
      </c>
      <c r="E934" s="322" t="s">
        <v>276</v>
      </c>
      <c r="F934" s="154" t="s">
        <v>335</v>
      </c>
      <c r="G934" s="149" t="s">
        <v>812</v>
      </c>
      <c r="H934" s="153" t="s">
        <v>337</v>
      </c>
      <c r="I934" s="149" t="s">
        <v>1052</v>
      </c>
      <c r="J934" s="163">
        <v>33.19</v>
      </c>
      <c r="K934" s="163">
        <v>8.1319999999999997</v>
      </c>
      <c r="L934" s="149" t="s">
        <v>116</v>
      </c>
      <c r="M934" s="150" t="s">
        <v>117</v>
      </c>
      <c r="N934" s="157">
        <v>44098.447326388887</v>
      </c>
      <c r="O934" s="157">
        <v>44130.809178240743</v>
      </c>
    </row>
    <row r="935" spans="2:15" x14ac:dyDescent="0.2">
      <c r="B935" s="322" t="s">
        <v>127</v>
      </c>
      <c r="C935" s="322" t="s">
        <v>276</v>
      </c>
      <c r="D935" s="322" t="s">
        <v>127</v>
      </c>
      <c r="E935" s="322" t="s">
        <v>276</v>
      </c>
      <c r="F935" s="154" t="s">
        <v>238</v>
      </c>
      <c r="G935" s="149" t="s">
        <v>281</v>
      </c>
      <c r="H935" s="153" t="s">
        <v>282</v>
      </c>
      <c r="I935" s="149" t="s">
        <v>1053</v>
      </c>
      <c r="J935" s="163">
        <v>37.384</v>
      </c>
      <c r="K935" s="163">
        <v>7.1319999999999997</v>
      </c>
      <c r="L935" s="149" t="s">
        <v>259</v>
      </c>
      <c r="M935" s="150" t="s">
        <v>1054</v>
      </c>
      <c r="N935" s="157">
        <v>44098.561585648145</v>
      </c>
      <c r="O935" s="157">
        <v>44101.279999999999</v>
      </c>
    </row>
    <row r="936" spans="2:15" x14ac:dyDescent="0.2">
      <c r="B936" s="322" t="s">
        <v>127</v>
      </c>
      <c r="C936" s="322" t="s">
        <v>276</v>
      </c>
      <c r="D936" s="322" t="s">
        <v>129</v>
      </c>
      <c r="E936" s="322" t="s">
        <v>276</v>
      </c>
      <c r="F936" s="154" t="s">
        <v>238</v>
      </c>
      <c r="G936" s="149" t="s">
        <v>281</v>
      </c>
      <c r="H936" s="153" t="s">
        <v>282</v>
      </c>
      <c r="I936" s="149" t="s">
        <v>1053</v>
      </c>
      <c r="J936" s="163">
        <v>37.384</v>
      </c>
      <c r="K936" s="163">
        <v>29.504000000000001</v>
      </c>
      <c r="L936" s="149" t="s">
        <v>251</v>
      </c>
      <c r="M936" s="150" t="s">
        <v>1055</v>
      </c>
      <c r="N936" s="157">
        <v>44098.561585648145</v>
      </c>
      <c r="O936" s="157">
        <v>44144.446585648147</v>
      </c>
    </row>
    <row r="937" spans="2:15" x14ac:dyDescent="0.2">
      <c r="B937" s="322" t="s">
        <v>127</v>
      </c>
      <c r="C937" s="322" t="s">
        <v>276</v>
      </c>
      <c r="D937" s="322" t="s">
        <v>129</v>
      </c>
      <c r="E937" s="322" t="s">
        <v>276</v>
      </c>
      <c r="F937" s="154" t="s">
        <v>329</v>
      </c>
      <c r="G937" s="149" t="s">
        <v>277</v>
      </c>
      <c r="H937" s="153" t="s">
        <v>330</v>
      </c>
      <c r="I937" s="149" t="s">
        <v>681</v>
      </c>
      <c r="J937" s="163">
        <v>60.244999999999997</v>
      </c>
      <c r="K937" s="163">
        <v>35.523000000000003</v>
      </c>
      <c r="L937" s="149" t="s">
        <v>116</v>
      </c>
      <c r="M937" s="150" t="s">
        <v>117</v>
      </c>
      <c r="N937" s="157">
        <v>44098.633969907409</v>
      </c>
      <c r="O937" s="157">
        <v>44144.165347222224</v>
      </c>
    </row>
    <row r="938" spans="2:15" x14ac:dyDescent="0.2">
      <c r="B938" s="322" t="s">
        <v>127</v>
      </c>
      <c r="C938" s="322" t="s">
        <v>276</v>
      </c>
      <c r="D938" s="322" t="s">
        <v>129</v>
      </c>
      <c r="E938" s="322" t="s">
        <v>276</v>
      </c>
      <c r="F938" s="154" t="s">
        <v>239</v>
      </c>
      <c r="G938" s="149" t="s">
        <v>289</v>
      </c>
      <c r="H938" s="153" t="s">
        <v>290</v>
      </c>
      <c r="I938" s="149" t="s">
        <v>1056</v>
      </c>
      <c r="J938" s="163">
        <v>40.445</v>
      </c>
      <c r="K938" s="163">
        <v>33.462000000000003</v>
      </c>
      <c r="L938" s="149" t="s">
        <v>228</v>
      </c>
      <c r="M938" s="150" t="s">
        <v>434</v>
      </c>
      <c r="N938" s="157">
        <v>44098.995775462965</v>
      </c>
      <c r="O938" s="157">
        <v>44162.009432870371</v>
      </c>
    </row>
    <row r="939" spans="2:15" x14ac:dyDescent="0.2">
      <c r="B939" s="322" t="s">
        <v>127</v>
      </c>
      <c r="C939" s="322" t="s">
        <v>276</v>
      </c>
      <c r="D939" s="322" t="s">
        <v>128</v>
      </c>
      <c r="E939" s="322" t="s">
        <v>276</v>
      </c>
      <c r="F939" s="154" t="s">
        <v>236</v>
      </c>
      <c r="G939" s="149" t="s">
        <v>310</v>
      </c>
      <c r="H939" s="153" t="s">
        <v>311</v>
      </c>
      <c r="I939" s="149" t="s">
        <v>803</v>
      </c>
      <c r="J939" s="163">
        <v>60.948</v>
      </c>
      <c r="K939" s="163">
        <v>18.841000000000001</v>
      </c>
      <c r="L939" s="149" t="s">
        <v>116</v>
      </c>
      <c r="M939" s="150" t="s">
        <v>117</v>
      </c>
      <c r="N939" s="157">
        <v>44099.810486111113</v>
      </c>
      <c r="O939" s="157">
        <v>44123.393888888888</v>
      </c>
    </row>
    <row r="940" spans="2:15" x14ac:dyDescent="0.2">
      <c r="B940" s="322" t="s">
        <v>127</v>
      </c>
      <c r="C940" s="322" t="s">
        <v>276</v>
      </c>
      <c r="D940" s="322" t="s">
        <v>128</v>
      </c>
      <c r="E940" s="322" t="s">
        <v>276</v>
      </c>
      <c r="F940" s="154" t="s">
        <v>236</v>
      </c>
      <c r="G940" s="149" t="s">
        <v>310</v>
      </c>
      <c r="H940" s="153" t="s">
        <v>311</v>
      </c>
      <c r="I940" s="149" t="s">
        <v>803</v>
      </c>
      <c r="J940" s="163">
        <v>60.948</v>
      </c>
      <c r="K940" s="163">
        <v>32.085999999999999</v>
      </c>
      <c r="L940" s="149" t="s">
        <v>116</v>
      </c>
      <c r="M940" s="150" t="s">
        <v>405</v>
      </c>
      <c r="N940" s="157">
        <v>44099.810486111113</v>
      </c>
      <c r="O940" s="157">
        <v>44126.874143518522</v>
      </c>
    </row>
    <row r="941" spans="2:15" x14ac:dyDescent="0.2">
      <c r="B941" s="322" t="s">
        <v>127</v>
      </c>
      <c r="C941" s="322" t="s">
        <v>276</v>
      </c>
      <c r="D941" s="322" t="s">
        <v>128</v>
      </c>
      <c r="E941" s="322" t="s">
        <v>276</v>
      </c>
      <c r="F941" s="154" t="s">
        <v>329</v>
      </c>
      <c r="G941" s="149" t="s">
        <v>277</v>
      </c>
      <c r="H941" s="153" t="s">
        <v>330</v>
      </c>
      <c r="I941" s="149" t="s">
        <v>1057</v>
      </c>
      <c r="J941" s="163">
        <v>61.445999999999998</v>
      </c>
      <c r="K941" s="163">
        <v>43.048000000000002</v>
      </c>
      <c r="L941" s="149" t="s">
        <v>515</v>
      </c>
      <c r="M941" s="150" t="s">
        <v>516</v>
      </c>
      <c r="N941" s="157">
        <v>44099.871655092589</v>
      </c>
      <c r="O941" s="157">
        <v>44110.829675925925</v>
      </c>
    </row>
    <row r="942" spans="2:15" x14ac:dyDescent="0.2">
      <c r="B942" s="322" t="s">
        <v>127</v>
      </c>
      <c r="C942" s="322" t="s">
        <v>276</v>
      </c>
      <c r="D942" s="322" t="s">
        <v>128</v>
      </c>
      <c r="E942" s="322" t="s">
        <v>276</v>
      </c>
      <c r="F942" s="154" t="s">
        <v>114</v>
      </c>
      <c r="G942" s="149" t="s">
        <v>286</v>
      </c>
      <c r="H942" s="153" t="s">
        <v>115</v>
      </c>
      <c r="I942" s="149" t="s">
        <v>1058</v>
      </c>
      <c r="J942" s="163">
        <v>61.253999999999998</v>
      </c>
      <c r="K942" s="163">
        <v>31.387</v>
      </c>
      <c r="L942" s="149" t="s">
        <v>216</v>
      </c>
      <c r="M942" s="150" t="s">
        <v>284</v>
      </c>
      <c r="N942" s="157">
        <v>44100.311157407406</v>
      </c>
      <c r="O942" s="157">
        <v>44131.436238425929</v>
      </c>
    </row>
    <row r="943" spans="2:15" x14ac:dyDescent="0.2">
      <c r="B943" s="322" t="s">
        <v>127</v>
      </c>
      <c r="C943" s="322" t="s">
        <v>276</v>
      </c>
      <c r="D943" s="322" t="s">
        <v>128</v>
      </c>
      <c r="E943" s="322" t="s">
        <v>276</v>
      </c>
      <c r="F943" s="154" t="s">
        <v>114</v>
      </c>
      <c r="G943" s="149" t="s">
        <v>286</v>
      </c>
      <c r="H943" s="153" t="s">
        <v>115</v>
      </c>
      <c r="I943" s="149" t="s">
        <v>1058</v>
      </c>
      <c r="J943" s="163">
        <v>61.253999999999998</v>
      </c>
      <c r="K943" s="163">
        <v>28.641999999999999</v>
      </c>
      <c r="L943" s="149" t="s">
        <v>216</v>
      </c>
      <c r="M943" s="150" t="s">
        <v>316</v>
      </c>
      <c r="N943" s="157">
        <v>44100.311157407406</v>
      </c>
      <c r="O943" s="157">
        <v>44134.701516203706</v>
      </c>
    </row>
    <row r="944" spans="2:15" x14ac:dyDescent="0.2">
      <c r="B944" s="322" t="s">
        <v>127</v>
      </c>
      <c r="C944" s="322" t="s">
        <v>276</v>
      </c>
      <c r="D944" s="322" t="s">
        <v>128</v>
      </c>
      <c r="E944" s="322" t="s">
        <v>276</v>
      </c>
      <c r="F944" s="154" t="s">
        <v>247</v>
      </c>
      <c r="G944" s="149" t="s">
        <v>340</v>
      </c>
      <c r="H944" s="153" t="s">
        <v>341</v>
      </c>
      <c r="I944" s="149" t="s">
        <v>1059</v>
      </c>
      <c r="J944" s="163">
        <v>37.713000000000001</v>
      </c>
      <c r="K944" s="163">
        <v>35.363</v>
      </c>
      <c r="L944" s="149" t="s">
        <v>232</v>
      </c>
      <c r="M944" s="150" t="s">
        <v>385</v>
      </c>
      <c r="N944" s="157">
        <v>44100.332453703704</v>
      </c>
      <c r="O944" s="157">
        <v>44135.994849537034</v>
      </c>
    </row>
    <row r="945" spans="2:15" x14ac:dyDescent="0.2">
      <c r="B945" s="322" t="s">
        <v>127</v>
      </c>
      <c r="C945" s="322" t="s">
        <v>276</v>
      </c>
      <c r="D945" s="322" t="s">
        <v>128</v>
      </c>
      <c r="E945" s="322" t="s">
        <v>276</v>
      </c>
      <c r="F945" s="154" t="s">
        <v>238</v>
      </c>
      <c r="G945" s="149" t="s">
        <v>281</v>
      </c>
      <c r="H945" s="153" t="s">
        <v>282</v>
      </c>
      <c r="I945" s="149" t="s">
        <v>1060</v>
      </c>
      <c r="J945" s="163">
        <v>61.378999999999998</v>
      </c>
      <c r="K945" s="163">
        <v>55.698999999999998</v>
      </c>
      <c r="L945" s="149" t="s">
        <v>116</v>
      </c>
      <c r="M945" s="150" t="s">
        <v>117</v>
      </c>
      <c r="N945" s="157">
        <v>44100.592256944445</v>
      </c>
      <c r="O945" s="157">
        <v>44133.265381944446</v>
      </c>
    </row>
    <row r="946" spans="2:15" x14ac:dyDescent="0.2">
      <c r="B946" s="322" t="s">
        <v>127</v>
      </c>
      <c r="C946" s="322" t="s">
        <v>276</v>
      </c>
      <c r="D946" s="322" t="s">
        <v>129</v>
      </c>
      <c r="E946" s="322" t="s">
        <v>276</v>
      </c>
      <c r="F946" s="154" t="s">
        <v>114</v>
      </c>
      <c r="G946" s="149" t="s">
        <v>310</v>
      </c>
      <c r="H946" s="153" t="s">
        <v>115</v>
      </c>
      <c r="I946" s="149" t="s">
        <v>1061</v>
      </c>
      <c r="J946" s="163">
        <v>55.756999999999998</v>
      </c>
      <c r="K946" s="163">
        <v>20.911000000000001</v>
      </c>
      <c r="L946" s="149" t="s">
        <v>116</v>
      </c>
      <c r="M946" s="150" t="s">
        <v>293</v>
      </c>
      <c r="N946" s="157">
        <v>44100.914895833332</v>
      </c>
      <c r="O946" s="157">
        <v>44139.660902777781</v>
      </c>
    </row>
    <row r="947" spans="2:15" x14ac:dyDescent="0.2">
      <c r="B947" s="322" t="s">
        <v>127</v>
      </c>
      <c r="C947" s="322" t="s">
        <v>276</v>
      </c>
      <c r="D947" s="322" t="s">
        <v>129</v>
      </c>
      <c r="E947" s="322" t="s">
        <v>276</v>
      </c>
      <c r="F947" s="154" t="s">
        <v>114</v>
      </c>
      <c r="G947" s="149" t="s">
        <v>310</v>
      </c>
      <c r="H947" s="153" t="s">
        <v>115</v>
      </c>
      <c r="I947" s="149" t="s">
        <v>1061</v>
      </c>
      <c r="J947" s="163">
        <v>55.756999999999998</v>
      </c>
      <c r="K947" s="163">
        <v>22.855</v>
      </c>
      <c r="L947" s="149" t="s">
        <v>116</v>
      </c>
      <c r="M947" s="150" t="s">
        <v>405</v>
      </c>
      <c r="N947" s="157">
        <v>44100.914895833332</v>
      </c>
      <c r="O947" s="157">
        <v>44162.634525462963</v>
      </c>
    </row>
    <row r="948" spans="2:15" x14ac:dyDescent="0.2">
      <c r="B948" s="322" t="s">
        <v>127</v>
      </c>
      <c r="C948" s="322" t="s">
        <v>276</v>
      </c>
      <c r="D948" s="322" t="s">
        <v>129</v>
      </c>
      <c r="E948" s="322" t="s">
        <v>276</v>
      </c>
      <c r="F948" s="154" t="s">
        <v>114</v>
      </c>
      <c r="G948" s="149" t="s">
        <v>286</v>
      </c>
      <c r="H948" s="153" t="s">
        <v>115</v>
      </c>
      <c r="I948" s="149" t="s">
        <v>1062</v>
      </c>
      <c r="J948" s="163">
        <v>63.457999999999998</v>
      </c>
      <c r="K948" s="163">
        <v>48.503</v>
      </c>
      <c r="L948" s="149" t="s">
        <v>116</v>
      </c>
      <c r="M948" s="150" t="s">
        <v>651</v>
      </c>
      <c r="N948" s="157">
        <v>44101.123368055552</v>
      </c>
      <c r="O948" s="157">
        <v>44149.548449074071</v>
      </c>
    </row>
    <row r="949" spans="2:15" x14ac:dyDescent="0.2">
      <c r="B949" s="322" t="s">
        <v>127</v>
      </c>
      <c r="C949" s="322" t="s">
        <v>276</v>
      </c>
      <c r="D949" s="322" t="s">
        <v>128</v>
      </c>
      <c r="E949" s="322" t="s">
        <v>276</v>
      </c>
      <c r="F949" s="154" t="s">
        <v>239</v>
      </c>
      <c r="G949" s="149" t="s">
        <v>359</v>
      </c>
      <c r="H949" s="153" t="s">
        <v>278</v>
      </c>
      <c r="I949" s="149" t="s">
        <v>838</v>
      </c>
      <c r="J949" s="163">
        <v>81.605999999999995</v>
      </c>
      <c r="K949" s="163">
        <v>74.290999999999997</v>
      </c>
      <c r="L949" s="149" t="s">
        <v>329</v>
      </c>
      <c r="M949" s="150" t="s">
        <v>395</v>
      </c>
      <c r="N949" s="157">
        <v>44101.905509259261</v>
      </c>
      <c r="O949" s="157">
        <v>44125.092152777775</v>
      </c>
    </row>
    <row r="950" spans="2:15" x14ac:dyDescent="0.2">
      <c r="B950" s="322" t="s">
        <v>127</v>
      </c>
      <c r="C950" s="322" t="s">
        <v>276</v>
      </c>
      <c r="D950" s="322" t="s">
        <v>129</v>
      </c>
      <c r="E950" s="322" t="s">
        <v>276</v>
      </c>
      <c r="F950" s="154" t="s">
        <v>244</v>
      </c>
      <c r="G950" s="149" t="s">
        <v>369</v>
      </c>
      <c r="H950" s="153" t="s">
        <v>370</v>
      </c>
      <c r="I950" s="149" t="s">
        <v>1063</v>
      </c>
      <c r="J950" s="163">
        <v>36.83</v>
      </c>
      <c r="K950" s="163">
        <v>33.804000000000002</v>
      </c>
      <c r="L950" s="149" t="s">
        <v>116</v>
      </c>
      <c r="M950" s="150" t="s">
        <v>292</v>
      </c>
      <c r="N950" s="157">
        <v>44102.326805555553</v>
      </c>
      <c r="O950" s="157">
        <v>44143.930752314816</v>
      </c>
    </row>
    <row r="951" spans="2:15" x14ac:dyDescent="0.2">
      <c r="B951" s="322" t="s">
        <v>127</v>
      </c>
      <c r="C951" s="322" t="s">
        <v>276</v>
      </c>
      <c r="D951" s="322" t="s">
        <v>129</v>
      </c>
      <c r="E951" s="322" t="s">
        <v>276</v>
      </c>
      <c r="F951" s="154" t="s">
        <v>114</v>
      </c>
      <c r="G951" s="149" t="s">
        <v>286</v>
      </c>
      <c r="H951" s="153" t="s">
        <v>115</v>
      </c>
      <c r="I951" s="149" t="s">
        <v>1064</v>
      </c>
      <c r="J951" s="163">
        <v>83.611000000000004</v>
      </c>
      <c r="K951" s="163">
        <v>81.938999999999993</v>
      </c>
      <c r="L951" s="149" t="s">
        <v>209</v>
      </c>
      <c r="M951" s="150" t="s">
        <v>529</v>
      </c>
      <c r="N951" s="157">
        <v>44102.748680555553</v>
      </c>
      <c r="O951" s="157">
        <v>44144.575937499998</v>
      </c>
    </row>
    <row r="952" spans="2:15" x14ac:dyDescent="0.2">
      <c r="B952" s="322" t="s">
        <v>127</v>
      </c>
      <c r="C952" s="322" t="s">
        <v>276</v>
      </c>
      <c r="D952" s="322" t="s">
        <v>128</v>
      </c>
      <c r="E952" s="322" t="s">
        <v>276</v>
      </c>
      <c r="F952" s="154" t="s">
        <v>114</v>
      </c>
      <c r="G952" s="149" t="s">
        <v>277</v>
      </c>
      <c r="H952" s="153" t="s">
        <v>304</v>
      </c>
      <c r="I952" s="149" t="s">
        <v>670</v>
      </c>
      <c r="J952" s="163">
        <v>36.417000000000002</v>
      </c>
      <c r="K952" s="163">
        <v>30.981999999999999</v>
      </c>
      <c r="L952" s="149" t="s">
        <v>114</v>
      </c>
      <c r="M952" s="150" t="s">
        <v>577</v>
      </c>
      <c r="N952" s="157">
        <v>44102.98846064815</v>
      </c>
      <c r="O952" s="157">
        <v>44108.217824074076</v>
      </c>
    </row>
    <row r="953" spans="2:15" x14ac:dyDescent="0.2">
      <c r="B953" s="322" t="s">
        <v>127</v>
      </c>
      <c r="C953" s="322" t="s">
        <v>276</v>
      </c>
      <c r="D953" s="322" t="s">
        <v>128</v>
      </c>
      <c r="E953" s="322" t="s">
        <v>276</v>
      </c>
      <c r="F953" s="154" t="s">
        <v>114</v>
      </c>
      <c r="G953" s="149" t="s">
        <v>277</v>
      </c>
      <c r="H953" s="153" t="s">
        <v>304</v>
      </c>
      <c r="I953" s="149" t="s">
        <v>740</v>
      </c>
      <c r="J953" s="163">
        <v>28.471</v>
      </c>
      <c r="K953" s="163">
        <v>13.641999999999999</v>
      </c>
      <c r="L953" s="149" t="s">
        <v>114</v>
      </c>
      <c r="M953" s="150" t="s">
        <v>579</v>
      </c>
      <c r="N953" s="157">
        <v>44103.893125000002</v>
      </c>
      <c r="O953" s="157">
        <v>44115.749062499999</v>
      </c>
    </row>
    <row r="954" spans="2:15" x14ac:dyDescent="0.2">
      <c r="B954" s="322" t="s">
        <v>127</v>
      </c>
      <c r="C954" s="322" t="s">
        <v>276</v>
      </c>
      <c r="D954" s="322" t="s">
        <v>128</v>
      </c>
      <c r="E954" s="322" t="s">
        <v>276</v>
      </c>
      <c r="F954" s="154" t="s">
        <v>114</v>
      </c>
      <c r="G954" s="149" t="s">
        <v>277</v>
      </c>
      <c r="H954" s="153" t="s">
        <v>304</v>
      </c>
      <c r="I954" s="149" t="s">
        <v>740</v>
      </c>
      <c r="J954" s="163">
        <v>28.471</v>
      </c>
      <c r="K954" s="163">
        <v>13.641999999999999</v>
      </c>
      <c r="L954" s="149" t="s">
        <v>114</v>
      </c>
      <c r="M954" s="150" t="s">
        <v>579</v>
      </c>
      <c r="N954" s="157">
        <v>44103.893125000002</v>
      </c>
      <c r="O954" s="157">
        <v>44115.749201388891</v>
      </c>
    </row>
    <row r="955" spans="2:15" x14ac:dyDescent="0.2">
      <c r="B955" s="322" t="s">
        <v>127</v>
      </c>
      <c r="C955" s="322" t="s">
        <v>276</v>
      </c>
      <c r="D955" s="322" t="s">
        <v>129</v>
      </c>
      <c r="E955" s="322" t="s">
        <v>276</v>
      </c>
      <c r="F955" s="154" t="s">
        <v>329</v>
      </c>
      <c r="G955" s="149" t="s">
        <v>277</v>
      </c>
      <c r="H955" s="153" t="s">
        <v>330</v>
      </c>
      <c r="I955" s="149" t="s">
        <v>681</v>
      </c>
      <c r="J955" s="163">
        <v>60.244999999999997</v>
      </c>
      <c r="K955" s="163">
        <v>13.413</v>
      </c>
      <c r="L955" s="149" t="s">
        <v>116</v>
      </c>
      <c r="M955" s="150" t="s">
        <v>117</v>
      </c>
      <c r="N955" s="157">
        <v>44104.289687500001</v>
      </c>
      <c r="O955" s="157">
        <v>44144.165347222224</v>
      </c>
    </row>
    <row r="956" spans="2:15" x14ac:dyDescent="0.2">
      <c r="B956" s="322" t="s">
        <v>127</v>
      </c>
      <c r="C956" s="322" t="s">
        <v>276</v>
      </c>
      <c r="D956" s="322" t="s">
        <v>129</v>
      </c>
      <c r="E956" s="322" t="s">
        <v>276</v>
      </c>
      <c r="F956" s="154" t="s">
        <v>236</v>
      </c>
      <c r="G956" s="149" t="s">
        <v>277</v>
      </c>
      <c r="H956" s="153" t="s">
        <v>311</v>
      </c>
      <c r="I956" s="149" t="s">
        <v>1065</v>
      </c>
      <c r="J956" s="163">
        <v>37.405999999999999</v>
      </c>
      <c r="K956" s="163">
        <v>35.799999999999997</v>
      </c>
      <c r="L956" s="149" t="s">
        <v>209</v>
      </c>
      <c r="M956" s="150" t="s">
        <v>529</v>
      </c>
      <c r="N956" s="157">
        <v>44104.707303240742</v>
      </c>
      <c r="O956" s="157">
        <v>44141.556331018517</v>
      </c>
    </row>
    <row r="957" spans="2:15" x14ac:dyDescent="0.2">
      <c r="B957" s="322" t="s">
        <v>127</v>
      </c>
      <c r="C957" s="322" t="s">
        <v>276</v>
      </c>
      <c r="D957" s="322" t="s">
        <v>128</v>
      </c>
      <c r="E957" s="322" t="s">
        <v>276</v>
      </c>
      <c r="F957" s="154" t="s">
        <v>243</v>
      </c>
      <c r="G957" s="149" t="s">
        <v>277</v>
      </c>
      <c r="H957" s="153" t="s">
        <v>374</v>
      </c>
      <c r="I957" s="149" t="s">
        <v>375</v>
      </c>
      <c r="J957" s="163">
        <v>37.009</v>
      </c>
      <c r="K957" s="163">
        <v>11.414999999999999</v>
      </c>
      <c r="L957" s="149" t="s">
        <v>219</v>
      </c>
      <c r="M957" s="150" t="s">
        <v>429</v>
      </c>
      <c r="N957" s="157">
        <v>44104.76971064815</v>
      </c>
      <c r="O957" s="157">
        <v>44127.046724537038</v>
      </c>
    </row>
    <row r="958" spans="2:15" x14ac:dyDescent="0.2">
      <c r="B958" s="322" t="s">
        <v>127</v>
      </c>
      <c r="C958" s="322" t="s">
        <v>276</v>
      </c>
      <c r="D958" s="322" t="s">
        <v>129</v>
      </c>
      <c r="E958" s="322" t="s">
        <v>276</v>
      </c>
      <c r="F958" s="154" t="s">
        <v>243</v>
      </c>
      <c r="G958" s="149" t="s">
        <v>277</v>
      </c>
      <c r="H958" s="153" t="s">
        <v>374</v>
      </c>
      <c r="I958" s="149" t="s">
        <v>375</v>
      </c>
      <c r="J958" s="163">
        <v>37.009</v>
      </c>
      <c r="K958" s="163">
        <v>24.853999999999999</v>
      </c>
      <c r="L958" s="149" t="s">
        <v>333</v>
      </c>
      <c r="M958" s="150" t="s">
        <v>501</v>
      </c>
      <c r="N958" s="157">
        <v>44104.76971064815</v>
      </c>
      <c r="O958" s="157">
        <v>44140.811747685184</v>
      </c>
    </row>
    <row r="959" spans="2:15" x14ac:dyDescent="0.2">
      <c r="B959" s="322" t="s">
        <v>127</v>
      </c>
      <c r="C959" s="322" t="s">
        <v>276</v>
      </c>
      <c r="D959" s="322" t="s">
        <v>128</v>
      </c>
      <c r="E959" s="322" t="s">
        <v>276</v>
      </c>
      <c r="F959" s="154" t="s">
        <v>239</v>
      </c>
      <c r="G959" s="149" t="s">
        <v>359</v>
      </c>
      <c r="H959" s="153" t="s">
        <v>278</v>
      </c>
      <c r="I959" s="149" t="s">
        <v>1066</v>
      </c>
      <c r="J959" s="163">
        <v>37.716999999999999</v>
      </c>
      <c r="K959" s="163">
        <v>5.3360000000000003</v>
      </c>
      <c r="L959" s="149" t="s">
        <v>116</v>
      </c>
      <c r="M959" s="150" t="s">
        <v>887</v>
      </c>
      <c r="N959" s="157">
        <v>44104.936354166668</v>
      </c>
      <c r="O959" s="157">
        <v>44123.816192129627</v>
      </c>
    </row>
    <row r="960" spans="2:15" x14ac:dyDescent="0.2">
      <c r="B960" s="322" t="s">
        <v>127</v>
      </c>
      <c r="C960" s="322" t="s">
        <v>276</v>
      </c>
      <c r="D960" s="322" t="s">
        <v>129</v>
      </c>
      <c r="E960" s="322" t="s">
        <v>276</v>
      </c>
      <c r="F960" s="154" t="s">
        <v>239</v>
      </c>
      <c r="G960" s="149" t="s">
        <v>359</v>
      </c>
      <c r="H960" s="153" t="s">
        <v>278</v>
      </c>
      <c r="I960" s="149" t="s">
        <v>1066</v>
      </c>
      <c r="J960" s="163">
        <v>37.716999999999999</v>
      </c>
      <c r="K960" s="163">
        <v>26.245000000000001</v>
      </c>
      <c r="L960" s="149" t="s">
        <v>116</v>
      </c>
      <c r="M960" s="150" t="s">
        <v>117</v>
      </c>
      <c r="N960" s="157">
        <v>44104.936354166668</v>
      </c>
      <c r="O960" s="157">
        <v>44139.509259259263</v>
      </c>
    </row>
    <row r="961" spans="2:15" x14ac:dyDescent="0.2">
      <c r="B961" s="322" t="s">
        <v>128</v>
      </c>
      <c r="C961" s="322" t="s">
        <v>276</v>
      </c>
      <c r="D961" s="322" t="s">
        <v>129</v>
      </c>
      <c r="E961" s="322" t="s">
        <v>276</v>
      </c>
      <c r="F961" s="154" t="s">
        <v>238</v>
      </c>
      <c r="G961" s="149" t="s">
        <v>281</v>
      </c>
      <c r="H961" s="153" t="s">
        <v>282</v>
      </c>
      <c r="I961" s="149" t="s">
        <v>301</v>
      </c>
      <c r="J961" s="163">
        <v>81.837000000000003</v>
      </c>
      <c r="K961" s="163">
        <v>24.548999999999999</v>
      </c>
      <c r="L961" s="149" t="s">
        <v>211</v>
      </c>
      <c r="M961" s="150" t="s">
        <v>666</v>
      </c>
      <c r="N961" s="157">
        <v>44105.072256944448</v>
      </c>
      <c r="O961" s="157">
        <v>44147.529328703706</v>
      </c>
    </row>
    <row r="962" spans="2:15" x14ac:dyDescent="0.2">
      <c r="B962" s="322" t="s">
        <v>128</v>
      </c>
      <c r="C962" s="322" t="s">
        <v>276</v>
      </c>
      <c r="D962" s="322" t="s">
        <v>129</v>
      </c>
      <c r="E962" s="322" t="s">
        <v>276</v>
      </c>
      <c r="F962" s="154" t="s">
        <v>238</v>
      </c>
      <c r="G962" s="149" t="s">
        <v>281</v>
      </c>
      <c r="H962" s="153" t="s">
        <v>282</v>
      </c>
      <c r="I962" s="149" t="s">
        <v>301</v>
      </c>
      <c r="J962" s="163">
        <v>81.837000000000003</v>
      </c>
      <c r="K962" s="163">
        <v>48.576999999999998</v>
      </c>
      <c r="L962" s="149" t="s">
        <v>211</v>
      </c>
      <c r="M962" s="150" t="s">
        <v>616</v>
      </c>
      <c r="N962" s="157">
        <v>44105.072256944448</v>
      </c>
      <c r="O962" s="157">
        <v>44157.892581018517</v>
      </c>
    </row>
    <row r="963" spans="2:15" x14ac:dyDescent="0.2">
      <c r="B963" s="322" t="s">
        <v>128</v>
      </c>
      <c r="C963" s="322" t="s">
        <v>276</v>
      </c>
      <c r="D963" s="322" t="s">
        <v>129</v>
      </c>
      <c r="E963" s="322" t="s">
        <v>276</v>
      </c>
      <c r="F963" s="154" t="s">
        <v>238</v>
      </c>
      <c r="G963" s="149" t="s">
        <v>281</v>
      </c>
      <c r="H963" s="153" t="s">
        <v>282</v>
      </c>
      <c r="I963" s="149" t="s">
        <v>602</v>
      </c>
      <c r="J963" s="163">
        <v>38.863</v>
      </c>
      <c r="K963" s="163">
        <v>38.085999999999999</v>
      </c>
      <c r="L963" s="149" t="s">
        <v>208</v>
      </c>
      <c r="M963" s="150" t="s">
        <v>368</v>
      </c>
      <c r="N963" s="157">
        <v>44106.259432870371</v>
      </c>
      <c r="O963" s="157">
        <v>44144.03979166667</v>
      </c>
    </row>
    <row r="964" spans="2:15" x14ac:dyDescent="0.2">
      <c r="B964" s="322" t="s">
        <v>128</v>
      </c>
      <c r="C964" s="322" t="s">
        <v>276</v>
      </c>
      <c r="D964" s="322" t="s">
        <v>129</v>
      </c>
      <c r="E964" s="322" t="s">
        <v>276</v>
      </c>
      <c r="F964" s="154" t="s">
        <v>114</v>
      </c>
      <c r="G964" s="149" t="s">
        <v>286</v>
      </c>
      <c r="H964" s="153" t="s">
        <v>115</v>
      </c>
      <c r="I964" s="149" t="s">
        <v>1067</v>
      </c>
      <c r="J964" s="163">
        <v>82.206000000000003</v>
      </c>
      <c r="K964" s="163">
        <v>59.850999999999999</v>
      </c>
      <c r="L964" s="149" t="s">
        <v>211</v>
      </c>
      <c r="M964" s="150" t="s">
        <v>453</v>
      </c>
      <c r="N964" s="157">
        <v>44106.571226851855</v>
      </c>
      <c r="O964" s="157">
        <v>44136.728032407409</v>
      </c>
    </row>
    <row r="965" spans="2:15" x14ac:dyDescent="0.2">
      <c r="B965" s="322" t="s">
        <v>128</v>
      </c>
      <c r="C965" s="322" t="s">
        <v>276</v>
      </c>
      <c r="D965" s="322" t="s">
        <v>128</v>
      </c>
      <c r="E965" s="322" t="s">
        <v>276</v>
      </c>
      <c r="F965" s="154" t="s">
        <v>236</v>
      </c>
      <c r="G965" s="149" t="s">
        <v>310</v>
      </c>
      <c r="H965" s="153" t="s">
        <v>311</v>
      </c>
      <c r="I965" s="149" t="s">
        <v>1068</v>
      </c>
      <c r="J965" s="163">
        <v>63.551000000000002</v>
      </c>
      <c r="K965" s="163">
        <v>7.4219999999999997</v>
      </c>
      <c r="L965" s="149" t="s">
        <v>116</v>
      </c>
      <c r="M965" s="150" t="s">
        <v>651</v>
      </c>
      <c r="N965" s="157">
        <v>44106.582233796296</v>
      </c>
      <c r="O965" s="157">
        <v>44135.10193287037</v>
      </c>
    </row>
    <row r="966" spans="2:15" x14ac:dyDescent="0.2">
      <c r="B966" s="322" t="s">
        <v>128</v>
      </c>
      <c r="C966" s="322" t="s">
        <v>276</v>
      </c>
      <c r="D966" s="322" t="s">
        <v>128</v>
      </c>
      <c r="E966" s="322" t="s">
        <v>276</v>
      </c>
      <c r="F966" s="154" t="s">
        <v>236</v>
      </c>
      <c r="G966" s="149" t="s">
        <v>310</v>
      </c>
      <c r="H966" s="153" t="s">
        <v>311</v>
      </c>
      <c r="I966" s="149" t="s">
        <v>1068</v>
      </c>
      <c r="J966" s="163">
        <v>63.551000000000002</v>
      </c>
      <c r="K966" s="163">
        <v>7.4219999999999997</v>
      </c>
      <c r="L966" s="149" t="s">
        <v>116</v>
      </c>
      <c r="M966" s="150" t="s">
        <v>651</v>
      </c>
      <c r="N966" s="157">
        <v>44106.582233796296</v>
      </c>
      <c r="O966" s="157">
        <v>44135.102071759262</v>
      </c>
    </row>
    <row r="967" spans="2:15" x14ac:dyDescent="0.2">
      <c r="B967" s="322" t="s">
        <v>128</v>
      </c>
      <c r="C967" s="322" t="s">
        <v>276</v>
      </c>
      <c r="D967" s="322" t="s">
        <v>129</v>
      </c>
      <c r="E967" s="322" t="s">
        <v>276</v>
      </c>
      <c r="F967" s="154" t="s">
        <v>236</v>
      </c>
      <c r="G967" s="149" t="s">
        <v>310</v>
      </c>
      <c r="H967" s="153" t="s">
        <v>311</v>
      </c>
      <c r="I967" s="149" t="s">
        <v>1068</v>
      </c>
      <c r="J967" s="163">
        <v>63.551000000000002</v>
      </c>
      <c r="K967" s="163">
        <v>14.746</v>
      </c>
      <c r="L967" s="149" t="s">
        <v>116</v>
      </c>
      <c r="M967" s="150" t="s">
        <v>405</v>
      </c>
      <c r="N967" s="157">
        <v>44106.582233796296</v>
      </c>
      <c r="O967" s="157">
        <v>44143.103460648148</v>
      </c>
    </row>
    <row r="968" spans="2:15" x14ac:dyDescent="0.2">
      <c r="B968" s="322" t="s">
        <v>128</v>
      </c>
      <c r="C968" s="322" t="s">
        <v>276</v>
      </c>
      <c r="D968" s="322" t="s">
        <v>129</v>
      </c>
      <c r="E968" s="322" t="s">
        <v>276</v>
      </c>
      <c r="F968" s="154" t="s">
        <v>236</v>
      </c>
      <c r="G968" s="149" t="s">
        <v>310</v>
      </c>
      <c r="H968" s="153" t="s">
        <v>311</v>
      </c>
      <c r="I968" s="149" t="s">
        <v>1068</v>
      </c>
      <c r="J968" s="163">
        <v>63.551000000000002</v>
      </c>
      <c r="K968" s="163">
        <v>14.746</v>
      </c>
      <c r="L968" s="149" t="s">
        <v>116</v>
      </c>
      <c r="M968" s="150" t="s">
        <v>405</v>
      </c>
      <c r="N968" s="157">
        <v>44106.582233796296</v>
      </c>
      <c r="O968" s="157">
        <v>44143.10359953704</v>
      </c>
    </row>
    <row r="969" spans="2:15" x14ac:dyDescent="0.2">
      <c r="B969" s="322" t="s">
        <v>128</v>
      </c>
      <c r="C969" s="322" t="s">
        <v>276</v>
      </c>
      <c r="D969" s="322" t="s">
        <v>128</v>
      </c>
      <c r="E969" s="322" t="s">
        <v>276</v>
      </c>
      <c r="F969" s="154" t="s">
        <v>329</v>
      </c>
      <c r="G969" s="149" t="s">
        <v>286</v>
      </c>
      <c r="H969" s="153" t="s">
        <v>330</v>
      </c>
      <c r="I969" s="149" t="s">
        <v>757</v>
      </c>
      <c r="J969" s="163">
        <v>38.209000000000003</v>
      </c>
      <c r="K969" s="163">
        <v>25.638999999999999</v>
      </c>
      <c r="L969" s="149" t="s">
        <v>223</v>
      </c>
      <c r="M969" s="150" t="s">
        <v>363</v>
      </c>
      <c r="N969" s="157">
        <v>44107.10324074074</v>
      </c>
      <c r="O969" s="157">
        <v>44135.851712962962</v>
      </c>
    </row>
    <row r="970" spans="2:15" x14ac:dyDescent="0.2">
      <c r="B970" s="322" t="s">
        <v>128</v>
      </c>
      <c r="C970" s="322" t="s">
        <v>276</v>
      </c>
      <c r="D970" s="322" t="s">
        <v>129</v>
      </c>
      <c r="E970" s="322" t="s">
        <v>276</v>
      </c>
      <c r="F970" s="154" t="s">
        <v>114</v>
      </c>
      <c r="G970" s="149" t="s">
        <v>286</v>
      </c>
      <c r="H970" s="153" t="s">
        <v>115</v>
      </c>
      <c r="I970" s="149" t="s">
        <v>1069</v>
      </c>
      <c r="J970" s="163">
        <v>60.494</v>
      </c>
      <c r="K970" s="163">
        <v>39.466999999999999</v>
      </c>
      <c r="L970" s="149" t="s">
        <v>216</v>
      </c>
      <c r="M970" s="150" t="s">
        <v>540</v>
      </c>
      <c r="N970" s="157">
        <v>44107.738252314812</v>
      </c>
      <c r="O970" s="157">
        <v>44146.687824074077</v>
      </c>
    </row>
    <row r="971" spans="2:15" x14ac:dyDescent="0.2">
      <c r="B971" s="322" t="s">
        <v>128</v>
      </c>
      <c r="C971" s="322" t="s">
        <v>276</v>
      </c>
      <c r="D971" s="322" t="s">
        <v>129</v>
      </c>
      <c r="E971" s="322" t="s">
        <v>276</v>
      </c>
      <c r="F971" s="154" t="s">
        <v>114</v>
      </c>
      <c r="G971" s="149" t="s">
        <v>286</v>
      </c>
      <c r="H971" s="153" t="s">
        <v>115</v>
      </c>
      <c r="I971" s="149" t="s">
        <v>1069</v>
      </c>
      <c r="J971" s="163">
        <v>60.494</v>
      </c>
      <c r="K971" s="163">
        <v>16.596</v>
      </c>
      <c r="L971" s="149" t="s">
        <v>217</v>
      </c>
      <c r="M971" s="150" t="s">
        <v>430</v>
      </c>
      <c r="N971" s="157">
        <v>44107.738252314812</v>
      </c>
      <c r="O971" s="157">
        <v>44154.366608796299</v>
      </c>
    </row>
    <row r="972" spans="2:15" x14ac:dyDescent="0.2">
      <c r="B972" s="322" t="s">
        <v>128</v>
      </c>
      <c r="C972" s="322" t="s">
        <v>276</v>
      </c>
      <c r="D972" s="322" t="s">
        <v>128</v>
      </c>
      <c r="E972" s="322" t="s">
        <v>276</v>
      </c>
      <c r="F972" s="154" t="s">
        <v>243</v>
      </c>
      <c r="G972" s="149" t="s">
        <v>277</v>
      </c>
      <c r="H972" s="153" t="s">
        <v>374</v>
      </c>
      <c r="I972" s="149" t="s">
        <v>1070</v>
      </c>
      <c r="J972" s="163">
        <v>29.905000000000001</v>
      </c>
      <c r="K972" s="163">
        <v>29.306999999999999</v>
      </c>
      <c r="L972" s="149" t="s">
        <v>189</v>
      </c>
      <c r="M972" s="150" t="s">
        <v>470</v>
      </c>
      <c r="N972" s="157">
        <v>44108.384629629632</v>
      </c>
      <c r="O972" s="157">
        <v>44127.519432870373</v>
      </c>
    </row>
    <row r="973" spans="2:15" x14ac:dyDescent="0.2">
      <c r="B973" s="322" t="s">
        <v>128</v>
      </c>
      <c r="C973" s="322" t="s">
        <v>276</v>
      </c>
      <c r="D973" s="322" t="s">
        <v>128</v>
      </c>
      <c r="E973" s="322" t="s">
        <v>276</v>
      </c>
      <c r="F973" s="154" t="s">
        <v>114</v>
      </c>
      <c r="G973" s="149" t="s">
        <v>277</v>
      </c>
      <c r="H973" s="153" t="s">
        <v>304</v>
      </c>
      <c r="I973" s="149" t="s">
        <v>967</v>
      </c>
      <c r="J973" s="163">
        <v>36.988</v>
      </c>
      <c r="K973" s="163">
        <v>28.783000000000001</v>
      </c>
      <c r="L973" s="149" t="s">
        <v>114</v>
      </c>
      <c r="M973" s="150" t="s">
        <v>585</v>
      </c>
      <c r="N973" s="157">
        <v>44108.686990740738</v>
      </c>
      <c r="O973" s="157">
        <v>44116.884085648147</v>
      </c>
    </row>
    <row r="974" spans="2:15" x14ac:dyDescent="0.2">
      <c r="B974" s="322" t="s">
        <v>128</v>
      </c>
      <c r="C974" s="322" t="s">
        <v>276</v>
      </c>
      <c r="D974" s="322" t="s">
        <v>129</v>
      </c>
      <c r="E974" s="322" t="s">
        <v>276</v>
      </c>
      <c r="F974" s="154" t="s">
        <v>238</v>
      </c>
      <c r="G974" s="149" t="s">
        <v>281</v>
      </c>
      <c r="H974" s="153" t="s">
        <v>282</v>
      </c>
      <c r="I974" s="149" t="s">
        <v>1071</v>
      </c>
      <c r="J974" s="163">
        <v>63.475000000000001</v>
      </c>
      <c r="K974" s="163">
        <v>62.206000000000003</v>
      </c>
      <c r="L974" s="149" t="s">
        <v>209</v>
      </c>
      <c r="M974" s="150" t="s">
        <v>392</v>
      </c>
      <c r="N974" s="157">
        <v>44108.841377314813</v>
      </c>
      <c r="O974" s="157">
        <v>44138.923425925925</v>
      </c>
    </row>
    <row r="975" spans="2:15" x14ac:dyDescent="0.2">
      <c r="B975" s="322" t="s">
        <v>128</v>
      </c>
      <c r="C975" s="322" t="s">
        <v>276</v>
      </c>
      <c r="D975" s="322" t="s">
        <v>129</v>
      </c>
      <c r="E975" s="322" t="s">
        <v>276</v>
      </c>
      <c r="F975" s="154" t="s">
        <v>329</v>
      </c>
      <c r="G975" s="149" t="s">
        <v>277</v>
      </c>
      <c r="H975" s="153" t="s">
        <v>330</v>
      </c>
      <c r="I975" s="149" t="s">
        <v>1072</v>
      </c>
      <c r="J975" s="163">
        <v>38.215000000000003</v>
      </c>
      <c r="K975" s="163">
        <v>13.186999999999999</v>
      </c>
      <c r="L975" s="149" t="s">
        <v>116</v>
      </c>
      <c r="M975" s="150" t="s">
        <v>437</v>
      </c>
      <c r="N975" s="157">
        <v>44109.259386574071</v>
      </c>
      <c r="O975" s="157">
        <v>44140.981099537035</v>
      </c>
    </row>
    <row r="976" spans="2:15" x14ac:dyDescent="0.2">
      <c r="B976" s="322" t="s">
        <v>128</v>
      </c>
      <c r="C976" s="322" t="s">
        <v>276</v>
      </c>
      <c r="D976" s="322" t="s">
        <v>129</v>
      </c>
      <c r="E976" s="322" t="s">
        <v>276</v>
      </c>
      <c r="F976" s="154" t="s">
        <v>329</v>
      </c>
      <c r="G976" s="149" t="s">
        <v>277</v>
      </c>
      <c r="H976" s="153" t="s">
        <v>330</v>
      </c>
      <c r="I976" s="149" t="s">
        <v>1072</v>
      </c>
      <c r="J976" s="163">
        <v>38.215000000000003</v>
      </c>
      <c r="K976" s="163">
        <v>23.402999999999999</v>
      </c>
      <c r="L976" s="149" t="s">
        <v>116</v>
      </c>
      <c r="M976" s="150" t="s">
        <v>674</v>
      </c>
      <c r="N976" s="157">
        <v>44109.259386574071</v>
      </c>
      <c r="O976" s="157">
        <v>44153.049733796295</v>
      </c>
    </row>
    <row r="977" spans="2:15" x14ac:dyDescent="0.2">
      <c r="B977" s="322" t="s">
        <v>128</v>
      </c>
      <c r="C977" s="322" t="s">
        <v>276</v>
      </c>
      <c r="D977" s="322" t="s">
        <v>129</v>
      </c>
      <c r="E977" s="322" t="s">
        <v>276</v>
      </c>
      <c r="F977" s="154" t="s">
        <v>114</v>
      </c>
      <c r="G977" s="149" t="s">
        <v>286</v>
      </c>
      <c r="H977" s="153" t="s">
        <v>115</v>
      </c>
      <c r="I977" s="149" t="s">
        <v>1073</v>
      </c>
      <c r="J977" s="163">
        <v>63.296999999999997</v>
      </c>
      <c r="K977" s="163">
        <v>62.030999999999999</v>
      </c>
      <c r="L977" s="149" t="s">
        <v>376</v>
      </c>
      <c r="M977" s="150" t="s">
        <v>397</v>
      </c>
      <c r="N977" s="157">
        <v>44109.311782407407</v>
      </c>
      <c r="O977" s="157">
        <v>44142.634398148148</v>
      </c>
    </row>
    <row r="978" spans="2:15" x14ac:dyDescent="0.2">
      <c r="B978" s="322" t="s">
        <v>128</v>
      </c>
      <c r="C978" s="322" t="s">
        <v>276</v>
      </c>
      <c r="D978" s="322" t="s">
        <v>128</v>
      </c>
      <c r="E978" s="322" t="s">
        <v>276</v>
      </c>
      <c r="F978" s="154" t="s">
        <v>238</v>
      </c>
      <c r="G978" s="149" t="s">
        <v>281</v>
      </c>
      <c r="H978" s="153" t="s">
        <v>282</v>
      </c>
      <c r="I978" s="149" t="s">
        <v>844</v>
      </c>
      <c r="J978" s="163">
        <v>30.928000000000001</v>
      </c>
      <c r="K978" s="163">
        <v>20.106999999999999</v>
      </c>
      <c r="L978" s="149" t="s">
        <v>114</v>
      </c>
      <c r="M978" s="150" t="s">
        <v>914</v>
      </c>
      <c r="N978" s="157">
        <v>44109.676562499997</v>
      </c>
      <c r="O978" s="157">
        <v>44130.054340277777</v>
      </c>
    </row>
    <row r="979" spans="2:15" x14ac:dyDescent="0.2">
      <c r="B979" s="322" t="s">
        <v>128</v>
      </c>
      <c r="C979" s="322" t="s">
        <v>276</v>
      </c>
      <c r="D979" s="322" t="s">
        <v>129</v>
      </c>
      <c r="E979" s="322" t="s">
        <v>276</v>
      </c>
      <c r="F979" s="154" t="s">
        <v>239</v>
      </c>
      <c r="G979" s="149" t="s">
        <v>1074</v>
      </c>
      <c r="H979" s="153" t="s">
        <v>1075</v>
      </c>
      <c r="I979" s="149" t="s">
        <v>1076</v>
      </c>
      <c r="J979" s="163">
        <v>36.009</v>
      </c>
      <c r="K979" s="163">
        <v>32.552</v>
      </c>
      <c r="L979" s="149" t="s">
        <v>265</v>
      </c>
      <c r="M979" s="150" t="s">
        <v>1077</v>
      </c>
      <c r="N979" s="157">
        <v>44110.405462962961</v>
      </c>
      <c r="O979" s="157">
        <v>44156.623506944445</v>
      </c>
    </row>
    <row r="980" spans="2:15" x14ac:dyDescent="0.2">
      <c r="B980" s="322" t="s">
        <v>128</v>
      </c>
      <c r="C980" s="322" t="s">
        <v>276</v>
      </c>
      <c r="D980" s="322" t="s">
        <v>129</v>
      </c>
      <c r="E980" s="322" t="s">
        <v>276</v>
      </c>
      <c r="F980" s="154" t="s">
        <v>247</v>
      </c>
      <c r="G980" s="149" t="s">
        <v>340</v>
      </c>
      <c r="H980" s="153" t="s">
        <v>341</v>
      </c>
      <c r="I980" s="149" t="s">
        <v>731</v>
      </c>
      <c r="J980" s="163">
        <v>35.442999999999998</v>
      </c>
      <c r="K980" s="163">
        <v>10.276999999999999</v>
      </c>
      <c r="L980" s="149" t="s">
        <v>237</v>
      </c>
      <c r="M980" s="150" t="s">
        <v>915</v>
      </c>
      <c r="N980" s="157">
        <v>44110.464409722219</v>
      </c>
      <c r="O980" s="157">
        <v>44138.926180555558</v>
      </c>
    </row>
    <row r="981" spans="2:15" x14ac:dyDescent="0.2">
      <c r="B981" s="322" t="s">
        <v>128</v>
      </c>
      <c r="C981" s="322" t="s">
        <v>276</v>
      </c>
      <c r="D981" s="322" t="s">
        <v>129</v>
      </c>
      <c r="E981" s="322" t="s">
        <v>276</v>
      </c>
      <c r="F981" s="154" t="s">
        <v>247</v>
      </c>
      <c r="G981" s="149" t="s">
        <v>340</v>
      </c>
      <c r="H981" s="153" t="s">
        <v>341</v>
      </c>
      <c r="I981" s="149" t="s">
        <v>731</v>
      </c>
      <c r="J981" s="163">
        <v>35.442999999999998</v>
      </c>
      <c r="K981" s="163">
        <v>21.436</v>
      </c>
      <c r="L981" s="149" t="s">
        <v>191</v>
      </c>
      <c r="M981" s="150" t="s">
        <v>1078</v>
      </c>
      <c r="N981" s="157">
        <v>44110.464409722219</v>
      </c>
      <c r="O981" s="157">
        <v>44153.75277777778</v>
      </c>
    </row>
    <row r="982" spans="2:15" x14ac:dyDescent="0.2">
      <c r="B982" s="322" t="s">
        <v>128</v>
      </c>
      <c r="C982" s="322" t="s">
        <v>276</v>
      </c>
      <c r="D982" s="322" t="s">
        <v>129</v>
      </c>
      <c r="E982" s="322" t="s">
        <v>276</v>
      </c>
      <c r="F982" s="154" t="s">
        <v>239</v>
      </c>
      <c r="G982" s="149" t="s">
        <v>359</v>
      </c>
      <c r="H982" s="153" t="s">
        <v>278</v>
      </c>
      <c r="I982" s="149" t="s">
        <v>1079</v>
      </c>
      <c r="J982" s="163">
        <v>58.518000000000001</v>
      </c>
      <c r="K982" s="163">
        <v>8.0500000000000007</v>
      </c>
      <c r="L982" s="149" t="s">
        <v>217</v>
      </c>
      <c r="M982" s="150" t="s">
        <v>309</v>
      </c>
      <c r="N982" s="157">
        <v>44110.905023148145</v>
      </c>
      <c r="O982" s="157">
        <v>44154.144571759258</v>
      </c>
    </row>
    <row r="983" spans="2:15" x14ac:dyDescent="0.2">
      <c r="B983" s="322" t="s">
        <v>128</v>
      </c>
      <c r="C983" s="322" t="s">
        <v>276</v>
      </c>
      <c r="D983" s="322" t="s">
        <v>130</v>
      </c>
      <c r="E983" s="322" t="s">
        <v>276</v>
      </c>
      <c r="F983" s="154" t="s">
        <v>239</v>
      </c>
      <c r="G983" s="149" t="s">
        <v>359</v>
      </c>
      <c r="H983" s="153" t="s">
        <v>278</v>
      </c>
      <c r="I983" s="149" t="s">
        <v>1079</v>
      </c>
      <c r="J983" s="163">
        <v>58.518000000000001</v>
      </c>
      <c r="K983" s="163">
        <v>41.613</v>
      </c>
      <c r="L983" s="149" t="s">
        <v>216</v>
      </c>
      <c r="M983" s="150" t="s">
        <v>288</v>
      </c>
      <c r="N983" s="157">
        <v>44110.905023148145</v>
      </c>
      <c r="O983" s="157">
        <v>44168.133738425924</v>
      </c>
    </row>
    <row r="984" spans="2:15" x14ac:dyDescent="0.2">
      <c r="B984" s="322" t="s">
        <v>128</v>
      </c>
      <c r="C984" s="322" t="s">
        <v>276</v>
      </c>
      <c r="D984" s="322" t="s">
        <v>128</v>
      </c>
      <c r="E984" s="322" t="s">
        <v>276</v>
      </c>
      <c r="F984" s="154" t="s">
        <v>243</v>
      </c>
      <c r="G984" s="149" t="s">
        <v>277</v>
      </c>
      <c r="H984" s="153" t="s">
        <v>374</v>
      </c>
      <c r="I984" s="149" t="s">
        <v>1015</v>
      </c>
      <c r="J984" s="163">
        <v>28.323</v>
      </c>
      <c r="K984" s="163">
        <v>26.518999999999998</v>
      </c>
      <c r="L984" s="149" t="s">
        <v>376</v>
      </c>
      <c r="M984" s="150" t="s">
        <v>378</v>
      </c>
      <c r="N984" s="157">
        <v>44111.248495370368</v>
      </c>
      <c r="O984" s="157">
        <v>44132.634745370371</v>
      </c>
    </row>
    <row r="985" spans="2:15" x14ac:dyDescent="0.2">
      <c r="B985" s="322" t="s">
        <v>128</v>
      </c>
      <c r="C985" s="322" t="s">
        <v>276</v>
      </c>
      <c r="D985" s="322" t="s">
        <v>129</v>
      </c>
      <c r="E985" s="322" t="s">
        <v>276</v>
      </c>
      <c r="F985" s="154" t="s">
        <v>114</v>
      </c>
      <c r="G985" s="149" t="s">
        <v>286</v>
      </c>
      <c r="H985" s="153" t="s">
        <v>115</v>
      </c>
      <c r="I985" s="149" t="s">
        <v>1080</v>
      </c>
      <c r="J985" s="163">
        <v>63.646000000000001</v>
      </c>
      <c r="K985" s="163">
        <v>9.1479999999999997</v>
      </c>
      <c r="L985" s="149" t="s">
        <v>116</v>
      </c>
      <c r="M985" s="150" t="s">
        <v>352</v>
      </c>
      <c r="N985" s="157">
        <v>44111.915717592594</v>
      </c>
      <c r="O985" s="157">
        <v>44142.009317129632</v>
      </c>
    </row>
    <row r="986" spans="2:15" x14ac:dyDescent="0.2">
      <c r="B986" s="322" t="s">
        <v>128</v>
      </c>
      <c r="C986" s="322" t="s">
        <v>276</v>
      </c>
      <c r="D986" s="322" t="s">
        <v>129</v>
      </c>
      <c r="E986" s="322" t="s">
        <v>276</v>
      </c>
      <c r="F986" s="154" t="s">
        <v>114</v>
      </c>
      <c r="G986" s="149" t="s">
        <v>286</v>
      </c>
      <c r="H986" s="153" t="s">
        <v>115</v>
      </c>
      <c r="I986" s="149" t="s">
        <v>1080</v>
      </c>
      <c r="J986" s="163">
        <v>63.646000000000001</v>
      </c>
      <c r="K986" s="163">
        <v>9.1479999999999997</v>
      </c>
      <c r="L986" s="149" t="s">
        <v>116</v>
      </c>
      <c r="M986" s="150" t="s">
        <v>352</v>
      </c>
      <c r="N986" s="157">
        <v>44111.915717592594</v>
      </c>
      <c r="O986" s="157">
        <v>44142.009456018517</v>
      </c>
    </row>
    <row r="987" spans="2:15" x14ac:dyDescent="0.2">
      <c r="B987" s="322" t="s">
        <v>128</v>
      </c>
      <c r="C987" s="322" t="s">
        <v>276</v>
      </c>
      <c r="D987" s="322" t="s">
        <v>129</v>
      </c>
      <c r="E987" s="322" t="s">
        <v>276</v>
      </c>
      <c r="F987" s="154" t="s">
        <v>114</v>
      </c>
      <c r="G987" s="149" t="s">
        <v>286</v>
      </c>
      <c r="H987" s="153" t="s">
        <v>115</v>
      </c>
      <c r="I987" s="149" t="s">
        <v>1080</v>
      </c>
      <c r="J987" s="163">
        <v>63.646000000000001</v>
      </c>
      <c r="K987" s="163">
        <v>7.1159999999999997</v>
      </c>
      <c r="L987" s="149" t="s">
        <v>116</v>
      </c>
      <c r="M987" s="150" t="s">
        <v>405</v>
      </c>
      <c r="N987" s="157">
        <v>44111.915717592594</v>
      </c>
      <c r="O987" s="157">
        <v>44146.86314814815</v>
      </c>
    </row>
    <row r="988" spans="2:15" x14ac:dyDescent="0.2">
      <c r="B988" s="322" t="s">
        <v>128</v>
      </c>
      <c r="C988" s="322" t="s">
        <v>276</v>
      </c>
      <c r="D988" s="322" t="s">
        <v>129</v>
      </c>
      <c r="E988" s="322" t="s">
        <v>276</v>
      </c>
      <c r="F988" s="154" t="s">
        <v>114</v>
      </c>
      <c r="G988" s="149" t="s">
        <v>286</v>
      </c>
      <c r="H988" s="153" t="s">
        <v>115</v>
      </c>
      <c r="I988" s="149" t="s">
        <v>1080</v>
      </c>
      <c r="J988" s="163">
        <v>63.646000000000001</v>
      </c>
      <c r="K988" s="163">
        <v>7.1159999999999997</v>
      </c>
      <c r="L988" s="149" t="s">
        <v>116</v>
      </c>
      <c r="M988" s="150" t="s">
        <v>405</v>
      </c>
      <c r="N988" s="157">
        <v>44111.915717592594</v>
      </c>
      <c r="O988" s="157">
        <v>44146.863287037035</v>
      </c>
    </row>
    <row r="989" spans="2:15" x14ac:dyDescent="0.2">
      <c r="B989" s="322" t="s">
        <v>128</v>
      </c>
      <c r="C989" s="322" t="s">
        <v>276</v>
      </c>
      <c r="D989" s="322" t="s">
        <v>129</v>
      </c>
      <c r="E989" s="322" t="s">
        <v>276</v>
      </c>
      <c r="F989" s="154" t="s">
        <v>114</v>
      </c>
      <c r="G989" s="149" t="s">
        <v>286</v>
      </c>
      <c r="H989" s="153" t="s">
        <v>115</v>
      </c>
      <c r="I989" s="149" t="s">
        <v>1080</v>
      </c>
      <c r="J989" s="163">
        <v>63.646000000000001</v>
      </c>
      <c r="K989" s="163">
        <v>7.1159999999999997</v>
      </c>
      <c r="L989" s="149" t="s">
        <v>116</v>
      </c>
      <c r="M989" s="150" t="s">
        <v>405</v>
      </c>
      <c r="N989" s="157">
        <v>44111.915717592594</v>
      </c>
      <c r="O989" s="157">
        <v>44146.863298611112</v>
      </c>
    </row>
    <row r="990" spans="2:15" x14ac:dyDescent="0.2">
      <c r="B990" s="322" t="s">
        <v>128</v>
      </c>
      <c r="C990" s="322" t="s">
        <v>276</v>
      </c>
      <c r="D990" s="322" t="s">
        <v>129</v>
      </c>
      <c r="E990" s="322" t="s">
        <v>276</v>
      </c>
      <c r="F990" s="154" t="s">
        <v>114</v>
      </c>
      <c r="G990" s="149" t="s">
        <v>286</v>
      </c>
      <c r="H990" s="153" t="s">
        <v>115</v>
      </c>
      <c r="I990" s="149" t="s">
        <v>1080</v>
      </c>
      <c r="J990" s="163">
        <v>63.646000000000001</v>
      </c>
      <c r="K990" s="163">
        <v>7.1159999999999997</v>
      </c>
      <c r="L990" s="149" t="s">
        <v>116</v>
      </c>
      <c r="M990" s="150" t="s">
        <v>405</v>
      </c>
      <c r="N990" s="157">
        <v>44111.915717592594</v>
      </c>
      <c r="O990" s="157">
        <v>44146.863310185188</v>
      </c>
    </row>
    <row r="991" spans="2:15" x14ac:dyDescent="0.2">
      <c r="B991" s="322" t="s">
        <v>128</v>
      </c>
      <c r="C991" s="322" t="s">
        <v>276</v>
      </c>
      <c r="D991" s="322" t="s">
        <v>129</v>
      </c>
      <c r="E991" s="322" t="s">
        <v>276</v>
      </c>
      <c r="F991" s="154" t="s">
        <v>335</v>
      </c>
      <c r="G991" s="149" t="s">
        <v>812</v>
      </c>
      <c r="H991" s="153" t="s">
        <v>337</v>
      </c>
      <c r="I991" s="149" t="s">
        <v>1081</v>
      </c>
      <c r="J991" s="163">
        <v>40.079000000000001</v>
      </c>
      <c r="K991" s="163">
        <v>13.092000000000001</v>
      </c>
      <c r="L991" s="149" t="s">
        <v>116</v>
      </c>
      <c r="M991" s="150" t="s">
        <v>352</v>
      </c>
      <c r="N991" s="157">
        <v>44112.103206018517</v>
      </c>
      <c r="O991" s="157">
        <v>44137.154861111114</v>
      </c>
    </row>
    <row r="992" spans="2:15" x14ac:dyDescent="0.2">
      <c r="B992" s="322" t="s">
        <v>128</v>
      </c>
      <c r="C992" s="322" t="s">
        <v>276</v>
      </c>
      <c r="D992" s="322" t="s">
        <v>128</v>
      </c>
      <c r="E992" s="322" t="s">
        <v>276</v>
      </c>
      <c r="F992" s="154" t="s">
        <v>247</v>
      </c>
      <c r="G992" s="149" t="s">
        <v>340</v>
      </c>
      <c r="H992" s="153" t="s">
        <v>341</v>
      </c>
      <c r="I992" s="149" t="s">
        <v>416</v>
      </c>
      <c r="J992" s="163">
        <v>17.013000000000002</v>
      </c>
      <c r="K992" s="163">
        <v>16.597000000000001</v>
      </c>
      <c r="L992" s="149" t="s">
        <v>247</v>
      </c>
      <c r="M992" s="150" t="s">
        <v>678</v>
      </c>
      <c r="N992" s="157">
        <v>44112.149560185186</v>
      </c>
      <c r="O992" s="157">
        <v>44121.772245370368</v>
      </c>
    </row>
    <row r="993" spans="2:15" x14ac:dyDescent="0.2">
      <c r="B993" s="322" t="s">
        <v>128</v>
      </c>
      <c r="C993" s="322" t="s">
        <v>276</v>
      </c>
      <c r="D993" s="322" t="s">
        <v>129</v>
      </c>
      <c r="E993" s="322" t="s">
        <v>276</v>
      </c>
      <c r="F993" s="154" t="s">
        <v>114</v>
      </c>
      <c r="G993" s="149" t="s">
        <v>286</v>
      </c>
      <c r="H993" s="153" t="s">
        <v>115</v>
      </c>
      <c r="I993" s="149" t="s">
        <v>1067</v>
      </c>
      <c r="J993" s="163">
        <v>82.206000000000003</v>
      </c>
      <c r="K993" s="163">
        <v>17.856999999999999</v>
      </c>
      <c r="L993" s="149" t="s">
        <v>211</v>
      </c>
      <c r="M993" s="150" t="s">
        <v>453</v>
      </c>
      <c r="N993" s="157">
        <v>44112.72828703704</v>
      </c>
      <c r="O993" s="157">
        <v>44136.728032407409</v>
      </c>
    </row>
    <row r="994" spans="2:15" x14ac:dyDescent="0.2">
      <c r="B994" s="322" t="s">
        <v>128</v>
      </c>
      <c r="C994" s="322" t="s">
        <v>276</v>
      </c>
      <c r="D994" s="322" t="s">
        <v>129</v>
      </c>
      <c r="E994" s="322" t="s">
        <v>276</v>
      </c>
      <c r="F994" s="154" t="s">
        <v>238</v>
      </c>
      <c r="G994" s="149" t="s">
        <v>281</v>
      </c>
      <c r="H994" s="153" t="s">
        <v>282</v>
      </c>
      <c r="I994" s="149" t="s">
        <v>1082</v>
      </c>
      <c r="J994" s="163">
        <v>58.73</v>
      </c>
      <c r="K994" s="163">
        <v>23.489000000000001</v>
      </c>
      <c r="L994" s="149" t="s">
        <v>116</v>
      </c>
      <c r="M994" s="150" t="s">
        <v>352</v>
      </c>
      <c r="N994" s="157">
        <v>44114.019907407404</v>
      </c>
      <c r="O994" s="157">
        <v>44146.08222222222</v>
      </c>
    </row>
    <row r="995" spans="2:15" x14ac:dyDescent="0.2">
      <c r="B995" s="322" t="s">
        <v>128</v>
      </c>
      <c r="C995" s="322" t="s">
        <v>276</v>
      </c>
      <c r="D995" s="322" t="s">
        <v>130</v>
      </c>
      <c r="E995" s="322" t="s">
        <v>276</v>
      </c>
      <c r="F995" s="154" t="s">
        <v>238</v>
      </c>
      <c r="G995" s="149" t="s">
        <v>281</v>
      </c>
      <c r="H995" s="153" t="s">
        <v>282</v>
      </c>
      <c r="I995" s="149" t="s">
        <v>1082</v>
      </c>
      <c r="J995" s="163">
        <v>58.73</v>
      </c>
      <c r="K995" s="163">
        <v>34.066000000000003</v>
      </c>
      <c r="L995" s="149" t="s">
        <v>116</v>
      </c>
      <c r="M995" s="150" t="s">
        <v>352</v>
      </c>
      <c r="N995" s="157">
        <v>44114.019907407404</v>
      </c>
      <c r="O995" s="157">
        <v>44167.258958333332</v>
      </c>
    </row>
    <row r="996" spans="2:15" x14ac:dyDescent="0.2">
      <c r="B996" s="322" t="s">
        <v>128</v>
      </c>
      <c r="C996" s="322" t="s">
        <v>276</v>
      </c>
      <c r="D996" s="322" t="s">
        <v>129</v>
      </c>
      <c r="E996" s="322" t="s">
        <v>276</v>
      </c>
      <c r="F996" s="154" t="s">
        <v>239</v>
      </c>
      <c r="G996" s="149" t="s">
        <v>359</v>
      </c>
      <c r="H996" s="153" t="s">
        <v>278</v>
      </c>
      <c r="I996" s="149" t="s">
        <v>1083</v>
      </c>
      <c r="J996" s="163">
        <v>53.814999999999998</v>
      </c>
      <c r="K996" s="163">
        <v>17.163</v>
      </c>
      <c r="L996" s="149" t="s">
        <v>116</v>
      </c>
      <c r="M996" s="150" t="s">
        <v>405</v>
      </c>
      <c r="N996" s="157">
        <v>44114.914780092593</v>
      </c>
      <c r="O996" s="157">
        <v>44143.779456018521</v>
      </c>
    </row>
    <row r="997" spans="2:15" x14ac:dyDescent="0.2">
      <c r="B997" s="322" t="s">
        <v>128</v>
      </c>
      <c r="C997" s="322" t="s">
        <v>276</v>
      </c>
      <c r="D997" s="322" t="s">
        <v>129</v>
      </c>
      <c r="E997" s="322" t="s">
        <v>276</v>
      </c>
      <c r="F997" s="154" t="s">
        <v>239</v>
      </c>
      <c r="G997" s="149" t="s">
        <v>359</v>
      </c>
      <c r="H997" s="153" t="s">
        <v>278</v>
      </c>
      <c r="I997" s="149" t="s">
        <v>1083</v>
      </c>
      <c r="J997" s="163">
        <v>53.814999999999998</v>
      </c>
      <c r="K997" s="163">
        <v>33.881</v>
      </c>
      <c r="L997" s="149" t="s">
        <v>116</v>
      </c>
      <c r="M997" s="150" t="s">
        <v>405</v>
      </c>
      <c r="N997" s="157">
        <v>44114.914780092593</v>
      </c>
      <c r="O997" s="157">
        <v>44146.676215277781</v>
      </c>
    </row>
    <row r="998" spans="2:15" x14ac:dyDescent="0.2">
      <c r="B998" s="322" t="s">
        <v>128</v>
      </c>
      <c r="C998" s="322" t="s">
        <v>276</v>
      </c>
      <c r="D998" s="322" t="s">
        <v>129</v>
      </c>
      <c r="E998" s="322" t="s">
        <v>276</v>
      </c>
      <c r="F998" s="154" t="s">
        <v>329</v>
      </c>
      <c r="G998" s="149" t="s">
        <v>277</v>
      </c>
      <c r="H998" s="153" t="s">
        <v>330</v>
      </c>
      <c r="I998" s="149" t="s">
        <v>497</v>
      </c>
      <c r="J998" s="163">
        <v>61.252000000000002</v>
      </c>
      <c r="K998" s="163">
        <v>56.262999999999998</v>
      </c>
      <c r="L998" s="149" t="s">
        <v>333</v>
      </c>
      <c r="M998" s="150" t="s">
        <v>334</v>
      </c>
      <c r="N998" s="157">
        <v>44114.988668981481</v>
      </c>
      <c r="O998" s="157">
        <v>44144.419502314813</v>
      </c>
    </row>
    <row r="999" spans="2:15" x14ac:dyDescent="0.2">
      <c r="B999" s="322" t="s">
        <v>128</v>
      </c>
      <c r="C999" s="322" t="s">
        <v>276</v>
      </c>
      <c r="D999" s="322" t="s">
        <v>128</v>
      </c>
      <c r="E999" s="322" t="s">
        <v>276</v>
      </c>
      <c r="F999" s="154" t="s">
        <v>114</v>
      </c>
      <c r="G999" s="149" t="s">
        <v>277</v>
      </c>
      <c r="H999" s="153" t="s">
        <v>304</v>
      </c>
      <c r="I999" s="149" t="s">
        <v>670</v>
      </c>
      <c r="J999" s="163">
        <v>36.417000000000002</v>
      </c>
      <c r="K999" s="163">
        <v>30.981999999999999</v>
      </c>
      <c r="L999" s="149" t="s">
        <v>114</v>
      </c>
      <c r="M999" s="150" t="s">
        <v>577</v>
      </c>
      <c r="N999" s="157">
        <v>44115.800567129627</v>
      </c>
      <c r="O999" s="157">
        <v>44121.686481481483</v>
      </c>
    </row>
    <row r="1000" spans="2:15" x14ac:dyDescent="0.2">
      <c r="B1000" s="322" t="s">
        <v>128</v>
      </c>
      <c r="C1000" s="322" t="s">
        <v>276</v>
      </c>
      <c r="D1000" s="322" t="s">
        <v>129</v>
      </c>
      <c r="E1000" s="322" t="s">
        <v>276</v>
      </c>
      <c r="F1000" s="154" t="s">
        <v>238</v>
      </c>
      <c r="G1000" s="149" t="s">
        <v>281</v>
      </c>
      <c r="H1000" s="153" t="s">
        <v>282</v>
      </c>
      <c r="I1000" s="149" t="s">
        <v>1084</v>
      </c>
      <c r="J1000" s="163">
        <v>28.417999999999999</v>
      </c>
      <c r="K1000" s="163">
        <v>27.85</v>
      </c>
      <c r="L1000" s="149" t="s">
        <v>205</v>
      </c>
      <c r="M1000" s="150" t="s">
        <v>721</v>
      </c>
      <c r="N1000" s="157">
        <v>44116.426550925928</v>
      </c>
      <c r="O1000" s="157">
        <v>44149.384525462963</v>
      </c>
    </row>
    <row r="1001" spans="2:15" x14ac:dyDescent="0.2">
      <c r="B1001" s="322" t="s">
        <v>128</v>
      </c>
      <c r="C1001" s="322" t="s">
        <v>276</v>
      </c>
      <c r="D1001" s="322" t="s">
        <v>128</v>
      </c>
      <c r="E1001" s="322" t="s">
        <v>276</v>
      </c>
      <c r="F1001" s="154" t="s">
        <v>114</v>
      </c>
      <c r="G1001" s="149" t="s">
        <v>277</v>
      </c>
      <c r="H1001" s="153" t="s">
        <v>304</v>
      </c>
      <c r="I1001" s="149" t="s">
        <v>699</v>
      </c>
      <c r="J1001" s="163">
        <v>39.064</v>
      </c>
      <c r="K1001" s="163">
        <v>15.199</v>
      </c>
      <c r="L1001" s="149" t="s">
        <v>114</v>
      </c>
      <c r="M1001" s="150" t="s">
        <v>579</v>
      </c>
      <c r="N1001" s="157">
        <v>44117.644699074073</v>
      </c>
      <c r="O1001" s="157">
        <v>44129.018078703702</v>
      </c>
    </row>
    <row r="1002" spans="2:15" x14ac:dyDescent="0.2">
      <c r="B1002" s="322" t="s">
        <v>128</v>
      </c>
      <c r="C1002" s="322" t="s">
        <v>276</v>
      </c>
      <c r="D1002" s="322" t="s">
        <v>128</v>
      </c>
      <c r="E1002" s="322" t="s">
        <v>276</v>
      </c>
      <c r="F1002" s="154" t="s">
        <v>114</v>
      </c>
      <c r="G1002" s="149" t="s">
        <v>277</v>
      </c>
      <c r="H1002" s="153" t="s">
        <v>304</v>
      </c>
      <c r="I1002" s="149" t="s">
        <v>699</v>
      </c>
      <c r="J1002" s="163">
        <v>39.064</v>
      </c>
      <c r="K1002" s="163">
        <v>15.199</v>
      </c>
      <c r="L1002" s="149" t="s">
        <v>114</v>
      </c>
      <c r="M1002" s="150" t="s">
        <v>579</v>
      </c>
      <c r="N1002" s="157">
        <v>44117.644699074073</v>
      </c>
      <c r="O1002" s="157">
        <v>44129.018217592595</v>
      </c>
    </row>
    <row r="1003" spans="2:15" x14ac:dyDescent="0.2">
      <c r="B1003" s="322" t="s">
        <v>128</v>
      </c>
      <c r="C1003" s="322" t="s">
        <v>276</v>
      </c>
      <c r="D1003" s="322" t="s">
        <v>129</v>
      </c>
      <c r="E1003" s="322" t="s">
        <v>276</v>
      </c>
      <c r="F1003" s="154" t="s">
        <v>329</v>
      </c>
      <c r="G1003" s="149" t="s">
        <v>277</v>
      </c>
      <c r="H1003" s="153" t="s">
        <v>330</v>
      </c>
      <c r="I1003" s="149" t="s">
        <v>1085</v>
      </c>
      <c r="J1003" s="163">
        <v>34.481000000000002</v>
      </c>
      <c r="K1003" s="163">
        <v>27.553999999999998</v>
      </c>
      <c r="L1003" s="149" t="s">
        <v>212</v>
      </c>
      <c r="M1003" s="150" t="s">
        <v>1086</v>
      </c>
      <c r="N1003" s="157">
        <v>44117.645219907405</v>
      </c>
      <c r="O1003" s="157">
        <v>44140.966967592591</v>
      </c>
    </row>
    <row r="1004" spans="2:15" x14ac:dyDescent="0.2">
      <c r="B1004" s="322" t="s">
        <v>128</v>
      </c>
      <c r="C1004" s="322" t="s">
        <v>276</v>
      </c>
      <c r="D1004" s="322" t="s">
        <v>130</v>
      </c>
      <c r="E1004" s="322" t="s">
        <v>276</v>
      </c>
      <c r="F1004" s="154" t="s">
        <v>239</v>
      </c>
      <c r="G1004" s="149" t="s">
        <v>359</v>
      </c>
      <c r="H1004" s="153" t="s">
        <v>278</v>
      </c>
      <c r="I1004" s="149" t="s">
        <v>1087</v>
      </c>
      <c r="J1004" s="163">
        <v>53.701999999999998</v>
      </c>
      <c r="K1004" s="163">
        <v>52.628</v>
      </c>
      <c r="L1004" s="149" t="s">
        <v>116</v>
      </c>
      <c r="M1004" s="150" t="s">
        <v>352</v>
      </c>
      <c r="N1004" s="157">
        <v>44119.374328703707</v>
      </c>
      <c r="O1004" s="157">
        <v>44182.186412037037</v>
      </c>
    </row>
    <row r="1005" spans="2:15" x14ac:dyDescent="0.2">
      <c r="B1005" s="322" t="s">
        <v>128</v>
      </c>
      <c r="C1005" s="322" t="s">
        <v>276</v>
      </c>
      <c r="D1005" s="322" t="s">
        <v>129</v>
      </c>
      <c r="E1005" s="322" t="s">
        <v>276</v>
      </c>
      <c r="F1005" s="154" t="s">
        <v>238</v>
      </c>
      <c r="G1005" s="149" t="s">
        <v>281</v>
      </c>
      <c r="H1005" s="153" t="s">
        <v>282</v>
      </c>
      <c r="I1005" s="149" t="s">
        <v>1088</v>
      </c>
      <c r="J1005" s="163">
        <v>61.287999999999997</v>
      </c>
      <c r="K1005" s="163">
        <v>57.701999999999998</v>
      </c>
      <c r="L1005" s="149" t="s">
        <v>209</v>
      </c>
      <c r="M1005" s="150" t="s">
        <v>563</v>
      </c>
      <c r="N1005" s="157">
        <v>44119.603634259256</v>
      </c>
      <c r="O1005" s="157">
        <v>44152.342685185184</v>
      </c>
    </row>
    <row r="1006" spans="2:15" x14ac:dyDescent="0.2">
      <c r="B1006" s="322" t="s">
        <v>128</v>
      </c>
      <c r="C1006" s="322" t="s">
        <v>276</v>
      </c>
      <c r="D1006" s="322" t="s">
        <v>129</v>
      </c>
      <c r="E1006" s="322" t="s">
        <v>276</v>
      </c>
      <c r="F1006" s="154" t="s">
        <v>238</v>
      </c>
      <c r="G1006" s="149" t="s">
        <v>281</v>
      </c>
      <c r="H1006" s="153" t="s">
        <v>282</v>
      </c>
      <c r="I1006" s="149" t="s">
        <v>1089</v>
      </c>
      <c r="J1006" s="163">
        <v>25.096</v>
      </c>
      <c r="K1006" s="163">
        <v>24.594000000000001</v>
      </c>
      <c r="L1006" s="149" t="s">
        <v>216</v>
      </c>
      <c r="M1006" s="150" t="s">
        <v>288</v>
      </c>
      <c r="N1006" s="157">
        <v>44119.999143518522</v>
      </c>
      <c r="O1006" s="157">
        <v>44159.217210648145</v>
      </c>
    </row>
    <row r="1007" spans="2:15" x14ac:dyDescent="0.2">
      <c r="B1007" s="322" t="s">
        <v>128</v>
      </c>
      <c r="C1007" s="322" t="s">
        <v>276</v>
      </c>
      <c r="D1007" s="322" t="s">
        <v>129</v>
      </c>
      <c r="E1007" s="322" t="s">
        <v>276</v>
      </c>
      <c r="F1007" s="154" t="s">
        <v>239</v>
      </c>
      <c r="G1007" s="149" t="s">
        <v>289</v>
      </c>
      <c r="H1007" s="153" t="s">
        <v>290</v>
      </c>
      <c r="I1007" s="149" t="s">
        <v>695</v>
      </c>
      <c r="J1007" s="163">
        <v>35.277999999999999</v>
      </c>
      <c r="K1007" s="163">
        <v>34.572000000000003</v>
      </c>
      <c r="L1007" s="149" t="s">
        <v>205</v>
      </c>
      <c r="M1007" s="150" t="s">
        <v>721</v>
      </c>
      <c r="N1007" s="157">
        <v>44120.554108796299</v>
      </c>
      <c r="O1007" s="157">
        <v>44156.092800925922</v>
      </c>
    </row>
    <row r="1008" spans="2:15" x14ac:dyDescent="0.2">
      <c r="B1008" s="322" t="s">
        <v>128</v>
      </c>
      <c r="C1008" s="322" t="s">
        <v>276</v>
      </c>
      <c r="D1008" s="322" t="s">
        <v>129</v>
      </c>
      <c r="E1008" s="322" t="s">
        <v>276</v>
      </c>
      <c r="F1008" s="154" t="s">
        <v>239</v>
      </c>
      <c r="G1008" s="149" t="s">
        <v>359</v>
      </c>
      <c r="H1008" s="153" t="s">
        <v>278</v>
      </c>
      <c r="I1008" s="149" t="s">
        <v>1090</v>
      </c>
      <c r="J1008" s="163">
        <v>35.445</v>
      </c>
      <c r="K1008" s="163">
        <v>10.545</v>
      </c>
      <c r="L1008" s="149" t="s">
        <v>232</v>
      </c>
      <c r="M1008" s="150" t="s">
        <v>385</v>
      </c>
      <c r="N1008" s="157">
        <v>44120.697476851848</v>
      </c>
      <c r="O1008" s="157">
        <v>44149.634328703702</v>
      </c>
    </row>
    <row r="1009" spans="2:15" x14ac:dyDescent="0.2">
      <c r="B1009" s="322" t="s">
        <v>128</v>
      </c>
      <c r="C1009" s="322" t="s">
        <v>276</v>
      </c>
      <c r="D1009" s="322" t="s">
        <v>130</v>
      </c>
      <c r="E1009" s="322" t="s">
        <v>276</v>
      </c>
      <c r="F1009" s="154" t="s">
        <v>239</v>
      </c>
      <c r="G1009" s="149" t="s">
        <v>359</v>
      </c>
      <c r="H1009" s="153" t="s">
        <v>278</v>
      </c>
      <c r="I1009" s="149" t="s">
        <v>1090</v>
      </c>
      <c r="J1009" s="163">
        <v>35.445</v>
      </c>
      <c r="K1009" s="163">
        <v>24.190999999999999</v>
      </c>
      <c r="L1009" s="149" t="s">
        <v>265</v>
      </c>
      <c r="M1009" s="150" t="s">
        <v>1077</v>
      </c>
      <c r="N1009" s="157">
        <v>44120.697476851848</v>
      </c>
      <c r="O1009" s="157">
        <v>44166.913518518515</v>
      </c>
    </row>
    <row r="1010" spans="2:15" x14ac:dyDescent="0.2">
      <c r="B1010" s="322" t="s">
        <v>128</v>
      </c>
      <c r="C1010" s="322" t="s">
        <v>276</v>
      </c>
      <c r="D1010" s="322" t="s">
        <v>130</v>
      </c>
      <c r="E1010" s="322" t="s">
        <v>276</v>
      </c>
      <c r="F1010" s="154" t="s">
        <v>239</v>
      </c>
      <c r="G1010" s="149" t="s">
        <v>359</v>
      </c>
      <c r="H1010" s="153" t="s">
        <v>278</v>
      </c>
      <c r="I1010" s="149" t="s">
        <v>1091</v>
      </c>
      <c r="J1010" s="163">
        <v>37.055</v>
      </c>
      <c r="K1010" s="163">
        <v>20.707999999999998</v>
      </c>
      <c r="L1010" s="149" t="s">
        <v>900</v>
      </c>
      <c r="M1010" s="150" t="s">
        <v>901</v>
      </c>
      <c r="N1010" s="157">
        <v>44121.874560185184</v>
      </c>
      <c r="O1010" s="157">
        <v>44184.840578703705</v>
      </c>
    </row>
    <row r="1011" spans="2:15" x14ac:dyDescent="0.2">
      <c r="B1011" s="322" t="s">
        <v>128</v>
      </c>
      <c r="C1011" s="322" t="s">
        <v>276</v>
      </c>
      <c r="D1011" s="322" t="s">
        <v>129</v>
      </c>
      <c r="E1011" s="322" t="s">
        <v>276</v>
      </c>
      <c r="F1011" s="154" t="s">
        <v>238</v>
      </c>
      <c r="G1011" s="149" t="s">
        <v>281</v>
      </c>
      <c r="H1011" s="153" t="s">
        <v>282</v>
      </c>
      <c r="I1011" s="149" t="s">
        <v>1092</v>
      </c>
      <c r="J1011" s="163">
        <v>64.061000000000007</v>
      </c>
      <c r="K1011" s="163">
        <v>62.78</v>
      </c>
      <c r="L1011" s="149" t="s">
        <v>329</v>
      </c>
      <c r="M1011" s="150" t="s">
        <v>395</v>
      </c>
      <c r="N1011" s="157">
        <v>44121.926469907405</v>
      </c>
      <c r="O1011" s="157">
        <v>44154.279178240744</v>
      </c>
    </row>
    <row r="1012" spans="2:15" x14ac:dyDescent="0.2">
      <c r="B1012" s="322" t="s">
        <v>128</v>
      </c>
      <c r="C1012" s="322" t="s">
        <v>276</v>
      </c>
      <c r="D1012" s="322" t="s">
        <v>129</v>
      </c>
      <c r="E1012" s="322" t="s">
        <v>276</v>
      </c>
      <c r="F1012" s="154" t="s">
        <v>114</v>
      </c>
      <c r="G1012" s="149" t="s">
        <v>286</v>
      </c>
      <c r="H1012" s="153" t="s">
        <v>115</v>
      </c>
      <c r="I1012" s="149" t="s">
        <v>1093</v>
      </c>
      <c r="J1012" s="163">
        <v>79.8</v>
      </c>
      <c r="K1012" s="163">
        <v>78.203999999999994</v>
      </c>
      <c r="L1012" s="149" t="s">
        <v>209</v>
      </c>
      <c r="M1012" s="150" t="s">
        <v>786</v>
      </c>
      <c r="N1012" s="157">
        <v>44121.999120370368</v>
      </c>
      <c r="O1012" s="157">
        <v>44156.671875</v>
      </c>
    </row>
    <row r="1013" spans="2:15" x14ac:dyDescent="0.2">
      <c r="B1013" s="322" t="s">
        <v>128</v>
      </c>
      <c r="C1013" s="322" t="s">
        <v>276</v>
      </c>
      <c r="D1013" s="322" t="s">
        <v>128</v>
      </c>
      <c r="E1013" s="322" t="s">
        <v>276</v>
      </c>
      <c r="F1013" s="154" t="s">
        <v>114</v>
      </c>
      <c r="G1013" s="149" t="s">
        <v>277</v>
      </c>
      <c r="H1013" s="153" t="s">
        <v>304</v>
      </c>
      <c r="I1013" s="149" t="s">
        <v>740</v>
      </c>
      <c r="J1013" s="163">
        <v>28.471</v>
      </c>
      <c r="K1013" s="163">
        <v>27.283000000000001</v>
      </c>
      <c r="L1013" s="149" t="s">
        <v>114</v>
      </c>
      <c r="M1013" s="150" t="s">
        <v>700</v>
      </c>
      <c r="N1013" s="157">
        <v>44122.853356481479</v>
      </c>
      <c r="O1013" s="157">
        <v>44128.447453703702</v>
      </c>
    </row>
    <row r="1014" spans="2:15" x14ac:dyDescent="0.2">
      <c r="B1014" s="322" t="s">
        <v>128</v>
      </c>
      <c r="C1014" s="322" t="s">
        <v>276</v>
      </c>
      <c r="D1014" s="322" t="s">
        <v>128</v>
      </c>
      <c r="E1014" s="322" t="s">
        <v>276</v>
      </c>
      <c r="F1014" s="154" t="s">
        <v>114</v>
      </c>
      <c r="G1014" s="149" t="s">
        <v>277</v>
      </c>
      <c r="H1014" s="153" t="s">
        <v>304</v>
      </c>
      <c r="I1014" s="149" t="s">
        <v>576</v>
      </c>
      <c r="J1014" s="163">
        <v>36.415999999999997</v>
      </c>
      <c r="K1014" s="163">
        <v>30.981000000000002</v>
      </c>
      <c r="L1014" s="149" t="s">
        <v>114</v>
      </c>
      <c r="M1014" s="150" t="s">
        <v>577</v>
      </c>
      <c r="N1014" s="157">
        <v>44122.915972222225</v>
      </c>
      <c r="O1014" s="157">
        <v>44127.75990740741</v>
      </c>
    </row>
    <row r="1015" spans="2:15" x14ac:dyDescent="0.2">
      <c r="B1015" s="322" t="s">
        <v>128</v>
      </c>
      <c r="C1015" s="322" t="s">
        <v>276</v>
      </c>
      <c r="D1015" s="322" t="s">
        <v>129</v>
      </c>
      <c r="E1015" s="322" t="s">
        <v>276</v>
      </c>
      <c r="F1015" s="154" t="s">
        <v>238</v>
      </c>
      <c r="G1015" s="149" t="s">
        <v>281</v>
      </c>
      <c r="H1015" s="153" t="s">
        <v>282</v>
      </c>
      <c r="I1015" s="149" t="s">
        <v>1094</v>
      </c>
      <c r="J1015" s="163">
        <v>34.569000000000003</v>
      </c>
      <c r="K1015" s="163">
        <v>33.878</v>
      </c>
      <c r="L1015" s="149" t="s">
        <v>217</v>
      </c>
      <c r="M1015" s="150" t="s">
        <v>308</v>
      </c>
      <c r="N1015" s="157">
        <v>44123.791354166664</v>
      </c>
      <c r="O1015" s="157">
        <v>44163.706678240742</v>
      </c>
    </row>
    <row r="1016" spans="2:15" x14ac:dyDescent="0.2">
      <c r="B1016" s="322" t="s">
        <v>128</v>
      </c>
      <c r="C1016" s="322" t="s">
        <v>276</v>
      </c>
      <c r="D1016" s="322" t="s">
        <v>129</v>
      </c>
      <c r="E1016" s="322" t="s">
        <v>276</v>
      </c>
      <c r="F1016" s="154" t="s">
        <v>114</v>
      </c>
      <c r="G1016" s="149" t="s">
        <v>277</v>
      </c>
      <c r="H1016" s="153" t="s">
        <v>577</v>
      </c>
      <c r="I1016" s="149" t="s">
        <v>1095</v>
      </c>
      <c r="J1016" s="163">
        <v>36.488999999999997</v>
      </c>
      <c r="K1016" s="163">
        <v>28.216000000000001</v>
      </c>
      <c r="L1016" s="149" t="s">
        <v>202</v>
      </c>
      <c r="M1016" s="150" t="s">
        <v>1026</v>
      </c>
      <c r="N1016" s="157">
        <v>44123.895092592589</v>
      </c>
      <c r="O1016" s="157">
        <v>44153.546122685184</v>
      </c>
    </row>
    <row r="1017" spans="2:15" x14ac:dyDescent="0.2">
      <c r="B1017" s="322" t="s">
        <v>128</v>
      </c>
      <c r="C1017" s="322" t="s">
        <v>276</v>
      </c>
      <c r="D1017" s="322" t="s">
        <v>129</v>
      </c>
      <c r="E1017" s="322" t="s">
        <v>276</v>
      </c>
      <c r="F1017" s="154" t="s">
        <v>114</v>
      </c>
      <c r="G1017" s="149" t="s">
        <v>286</v>
      </c>
      <c r="H1017" s="153" t="s">
        <v>115</v>
      </c>
      <c r="I1017" s="149" t="s">
        <v>1096</v>
      </c>
      <c r="J1017" s="163">
        <v>81.786000000000001</v>
      </c>
      <c r="K1017" s="163">
        <v>34.756</v>
      </c>
      <c r="L1017" s="149" t="s">
        <v>211</v>
      </c>
      <c r="M1017" s="150" t="s">
        <v>453</v>
      </c>
      <c r="N1017" s="157">
        <v>44124.134212962963</v>
      </c>
      <c r="O1017" s="157">
        <v>44145.550763888888</v>
      </c>
    </row>
    <row r="1018" spans="2:15" x14ac:dyDescent="0.2">
      <c r="B1018" s="322" t="s">
        <v>128</v>
      </c>
      <c r="C1018" s="322" t="s">
        <v>276</v>
      </c>
      <c r="D1018" s="322" t="s">
        <v>130</v>
      </c>
      <c r="E1018" s="322" t="s">
        <v>276</v>
      </c>
      <c r="F1018" s="154" t="s">
        <v>114</v>
      </c>
      <c r="G1018" s="149" t="s">
        <v>286</v>
      </c>
      <c r="H1018" s="153" t="s">
        <v>115</v>
      </c>
      <c r="I1018" s="149" t="s">
        <v>1096</v>
      </c>
      <c r="J1018" s="163">
        <v>81.786000000000001</v>
      </c>
      <c r="K1018" s="163">
        <v>33.466999999999999</v>
      </c>
      <c r="L1018" s="149" t="s">
        <v>211</v>
      </c>
      <c r="M1018" s="150" t="s">
        <v>1097</v>
      </c>
      <c r="N1018" s="157">
        <v>44124.134212962963</v>
      </c>
      <c r="O1018" s="157">
        <v>44167.530347222222</v>
      </c>
    </row>
    <row r="1019" spans="2:15" x14ac:dyDescent="0.2">
      <c r="B1019" s="322" t="s">
        <v>128</v>
      </c>
      <c r="C1019" s="322" t="s">
        <v>276</v>
      </c>
      <c r="D1019" s="322" t="s">
        <v>129</v>
      </c>
      <c r="E1019" s="322" t="s">
        <v>276</v>
      </c>
      <c r="F1019" s="154" t="s">
        <v>114</v>
      </c>
      <c r="G1019" s="149" t="s">
        <v>286</v>
      </c>
      <c r="H1019" s="153" t="s">
        <v>115</v>
      </c>
      <c r="I1019" s="149" t="s">
        <v>1098</v>
      </c>
      <c r="J1019" s="163">
        <v>63.667000000000002</v>
      </c>
      <c r="K1019" s="163">
        <v>55.054000000000002</v>
      </c>
      <c r="L1019" s="149" t="s">
        <v>116</v>
      </c>
      <c r="M1019" s="150" t="s">
        <v>117</v>
      </c>
      <c r="N1019" s="157">
        <v>44125.27008101852</v>
      </c>
      <c r="O1019" s="157">
        <v>44164.840555555558</v>
      </c>
    </row>
    <row r="1020" spans="2:15" x14ac:dyDescent="0.2">
      <c r="B1020" s="322" t="s">
        <v>128</v>
      </c>
      <c r="C1020" s="322" t="s">
        <v>276</v>
      </c>
      <c r="D1020" s="322" t="s">
        <v>129</v>
      </c>
      <c r="E1020" s="322" t="s">
        <v>276</v>
      </c>
      <c r="F1020" s="154" t="s">
        <v>329</v>
      </c>
      <c r="G1020" s="149" t="s">
        <v>277</v>
      </c>
      <c r="H1020" s="153" t="s">
        <v>330</v>
      </c>
      <c r="I1020" s="149" t="s">
        <v>612</v>
      </c>
      <c r="J1020" s="163">
        <v>56.588999999999999</v>
      </c>
      <c r="K1020" s="163">
        <v>10.102</v>
      </c>
      <c r="L1020" s="149" t="s">
        <v>211</v>
      </c>
      <c r="M1020" s="150" t="s">
        <v>303</v>
      </c>
      <c r="N1020" s="157">
        <v>44125.624085648145</v>
      </c>
      <c r="O1020" s="157">
        <v>44152.540856481479</v>
      </c>
    </row>
    <row r="1021" spans="2:15" x14ac:dyDescent="0.2">
      <c r="B1021" s="322" t="s">
        <v>128</v>
      </c>
      <c r="C1021" s="322" t="s">
        <v>276</v>
      </c>
      <c r="D1021" s="322" t="s">
        <v>129</v>
      </c>
      <c r="E1021" s="322" t="s">
        <v>276</v>
      </c>
      <c r="F1021" s="154" t="s">
        <v>329</v>
      </c>
      <c r="G1021" s="149" t="s">
        <v>277</v>
      </c>
      <c r="H1021" s="153" t="s">
        <v>330</v>
      </c>
      <c r="I1021" s="149" t="s">
        <v>612</v>
      </c>
      <c r="J1021" s="163">
        <v>56.588999999999999</v>
      </c>
      <c r="K1021" s="163">
        <v>10.102</v>
      </c>
      <c r="L1021" s="149" t="s">
        <v>211</v>
      </c>
      <c r="M1021" s="150" t="s">
        <v>303</v>
      </c>
      <c r="N1021" s="157">
        <v>44125.624085648145</v>
      </c>
      <c r="O1021" s="157">
        <v>44156.416273148148</v>
      </c>
    </row>
    <row r="1022" spans="2:15" x14ac:dyDescent="0.2">
      <c r="B1022" s="322" t="s">
        <v>128</v>
      </c>
      <c r="C1022" s="322" t="s">
        <v>276</v>
      </c>
      <c r="D1022" s="322" t="s">
        <v>129</v>
      </c>
      <c r="E1022" s="322" t="s">
        <v>276</v>
      </c>
      <c r="F1022" s="154" t="s">
        <v>329</v>
      </c>
      <c r="G1022" s="149" t="s">
        <v>277</v>
      </c>
      <c r="H1022" s="153" t="s">
        <v>330</v>
      </c>
      <c r="I1022" s="149" t="s">
        <v>612</v>
      </c>
      <c r="J1022" s="163">
        <v>56.588999999999999</v>
      </c>
      <c r="K1022" s="163">
        <v>19.366</v>
      </c>
      <c r="L1022" s="149" t="s">
        <v>211</v>
      </c>
      <c r="M1022" s="150" t="s">
        <v>905</v>
      </c>
      <c r="N1022" s="157">
        <v>44125.624085648145</v>
      </c>
      <c r="O1022" s="157">
        <v>44161.276736111111</v>
      </c>
    </row>
    <row r="1023" spans="2:15" x14ac:dyDescent="0.2">
      <c r="B1023" s="322" t="s">
        <v>128</v>
      </c>
      <c r="C1023" s="322" t="s">
        <v>276</v>
      </c>
      <c r="D1023" s="322" t="s">
        <v>129</v>
      </c>
      <c r="E1023" s="322" t="s">
        <v>276</v>
      </c>
      <c r="F1023" s="154" t="s">
        <v>238</v>
      </c>
      <c r="G1023" s="149" t="s">
        <v>281</v>
      </c>
      <c r="H1023" s="153" t="s">
        <v>282</v>
      </c>
      <c r="I1023" s="149" t="s">
        <v>1099</v>
      </c>
      <c r="J1023" s="163">
        <v>60.55</v>
      </c>
      <c r="K1023" s="163">
        <v>44.725999999999999</v>
      </c>
      <c r="L1023" s="149" t="s">
        <v>116</v>
      </c>
      <c r="M1023" s="150" t="s">
        <v>117</v>
      </c>
      <c r="N1023" s="157">
        <v>44125.634340277778</v>
      </c>
      <c r="O1023" s="157">
        <v>44161.718159722222</v>
      </c>
    </row>
    <row r="1024" spans="2:15" x14ac:dyDescent="0.2">
      <c r="B1024" s="322" t="s">
        <v>128</v>
      </c>
      <c r="C1024" s="322" t="s">
        <v>276</v>
      </c>
      <c r="D1024" s="322" t="s">
        <v>129</v>
      </c>
      <c r="E1024" s="322" t="s">
        <v>276</v>
      </c>
      <c r="F1024" s="154" t="s">
        <v>238</v>
      </c>
      <c r="G1024" s="149" t="s">
        <v>281</v>
      </c>
      <c r="H1024" s="153" t="s">
        <v>282</v>
      </c>
      <c r="I1024" s="149" t="s">
        <v>1100</v>
      </c>
      <c r="J1024" s="163">
        <v>28.451000000000001</v>
      </c>
      <c r="K1024" s="163">
        <v>6.0789999999999997</v>
      </c>
      <c r="L1024" s="149" t="s">
        <v>325</v>
      </c>
      <c r="M1024" s="150" t="s">
        <v>326</v>
      </c>
      <c r="N1024" s="157">
        <v>44125.686215277776</v>
      </c>
      <c r="O1024" s="157">
        <v>44147.185370370367</v>
      </c>
    </row>
    <row r="1025" spans="2:15" x14ac:dyDescent="0.2">
      <c r="B1025" s="322" t="s">
        <v>128</v>
      </c>
      <c r="C1025" s="322" t="s">
        <v>276</v>
      </c>
      <c r="D1025" s="322" t="s">
        <v>129</v>
      </c>
      <c r="E1025" s="322" t="s">
        <v>276</v>
      </c>
      <c r="F1025" s="154" t="s">
        <v>238</v>
      </c>
      <c r="G1025" s="149" t="s">
        <v>281</v>
      </c>
      <c r="H1025" s="153" t="s">
        <v>282</v>
      </c>
      <c r="I1025" s="149" t="s">
        <v>1100</v>
      </c>
      <c r="J1025" s="163">
        <v>28.451000000000001</v>
      </c>
      <c r="K1025" s="163">
        <v>16.818000000000001</v>
      </c>
      <c r="L1025" s="149" t="s">
        <v>346</v>
      </c>
      <c r="M1025" s="150" t="s">
        <v>347</v>
      </c>
      <c r="N1025" s="157">
        <v>44125.686215277776</v>
      </c>
      <c r="O1025" s="157">
        <v>44154.934594907405</v>
      </c>
    </row>
    <row r="1026" spans="2:15" x14ac:dyDescent="0.2">
      <c r="B1026" s="322" t="s">
        <v>128</v>
      </c>
      <c r="C1026" s="322" t="s">
        <v>276</v>
      </c>
      <c r="D1026" s="322" t="s">
        <v>129</v>
      </c>
      <c r="E1026" s="322" t="s">
        <v>276</v>
      </c>
      <c r="F1026" s="154" t="s">
        <v>239</v>
      </c>
      <c r="G1026" s="149" t="s">
        <v>359</v>
      </c>
      <c r="H1026" s="153" t="s">
        <v>278</v>
      </c>
      <c r="I1026" s="149" t="s">
        <v>1101</v>
      </c>
      <c r="J1026" s="163">
        <v>61.148000000000003</v>
      </c>
      <c r="K1026" s="163">
        <v>54.128</v>
      </c>
      <c r="L1026" s="149" t="s">
        <v>116</v>
      </c>
      <c r="M1026" s="150" t="s">
        <v>651</v>
      </c>
      <c r="N1026" s="157">
        <v>44125.717870370368</v>
      </c>
      <c r="O1026" s="157">
        <v>44156.301053240742</v>
      </c>
    </row>
    <row r="1027" spans="2:15" x14ac:dyDescent="0.2">
      <c r="B1027" s="322" t="s">
        <v>128</v>
      </c>
      <c r="C1027" s="322" t="s">
        <v>276</v>
      </c>
      <c r="D1027" s="322" t="s">
        <v>129</v>
      </c>
      <c r="E1027" s="322" t="s">
        <v>276</v>
      </c>
      <c r="F1027" s="154" t="s">
        <v>114</v>
      </c>
      <c r="G1027" s="149" t="s">
        <v>286</v>
      </c>
      <c r="H1027" s="153" t="s">
        <v>115</v>
      </c>
      <c r="I1027" s="149" t="s">
        <v>1102</v>
      </c>
      <c r="J1027" s="163">
        <v>60.456000000000003</v>
      </c>
      <c r="K1027" s="163">
        <v>12.507</v>
      </c>
      <c r="L1027" s="149" t="s">
        <v>216</v>
      </c>
      <c r="M1027" s="150" t="s">
        <v>284</v>
      </c>
      <c r="N1027" s="157">
        <v>44125.915358796294</v>
      </c>
      <c r="O1027" s="157">
        <v>44154.631180555552</v>
      </c>
    </row>
    <row r="1028" spans="2:15" x14ac:dyDescent="0.2">
      <c r="B1028" s="322" t="s">
        <v>128</v>
      </c>
      <c r="C1028" s="322" t="s">
        <v>276</v>
      </c>
      <c r="D1028" s="322" t="s">
        <v>129</v>
      </c>
      <c r="E1028" s="322" t="s">
        <v>276</v>
      </c>
      <c r="F1028" s="154" t="s">
        <v>114</v>
      </c>
      <c r="G1028" s="149" t="s">
        <v>286</v>
      </c>
      <c r="H1028" s="153" t="s">
        <v>115</v>
      </c>
      <c r="I1028" s="149" t="s">
        <v>1102</v>
      </c>
      <c r="J1028" s="163">
        <v>60.456000000000003</v>
      </c>
      <c r="K1028" s="163">
        <v>46.738999999999997</v>
      </c>
      <c r="L1028" s="149" t="s">
        <v>216</v>
      </c>
      <c r="M1028" s="150" t="s">
        <v>288</v>
      </c>
      <c r="N1028" s="157">
        <v>44125.915358796294</v>
      </c>
      <c r="O1028" s="157">
        <v>44165.259062500001</v>
      </c>
    </row>
    <row r="1029" spans="2:15" x14ac:dyDescent="0.2">
      <c r="B1029" s="322" t="s">
        <v>128</v>
      </c>
      <c r="C1029" s="322" t="s">
        <v>276</v>
      </c>
      <c r="D1029" s="322" t="s">
        <v>129</v>
      </c>
      <c r="E1029" s="322" t="s">
        <v>276</v>
      </c>
      <c r="F1029" s="154" t="s">
        <v>238</v>
      </c>
      <c r="G1029" s="149" t="s">
        <v>281</v>
      </c>
      <c r="H1029" s="153" t="s">
        <v>282</v>
      </c>
      <c r="I1029" s="149" t="s">
        <v>1103</v>
      </c>
      <c r="J1029" s="163">
        <v>35.137999999999998</v>
      </c>
      <c r="K1029" s="163">
        <v>30.9</v>
      </c>
      <c r="L1029" s="149" t="s">
        <v>209</v>
      </c>
      <c r="M1029" s="150" t="s">
        <v>563</v>
      </c>
      <c r="N1029" s="157">
        <v>44126.91605324074</v>
      </c>
      <c r="O1029" s="157">
        <v>44164.231180555558</v>
      </c>
    </row>
    <row r="1030" spans="2:15" x14ac:dyDescent="0.2">
      <c r="B1030" s="322" t="s">
        <v>128</v>
      </c>
      <c r="C1030" s="322" t="s">
        <v>276</v>
      </c>
      <c r="D1030" s="322" t="s">
        <v>129</v>
      </c>
      <c r="E1030" s="322" t="s">
        <v>276</v>
      </c>
      <c r="F1030" s="154" t="s">
        <v>243</v>
      </c>
      <c r="G1030" s="149" t="s">
        <v>277</v>
      </c>
      <c r="H1030" s="153" t="s">
        <v>374</v>
      </c>
      <c r="I1030" s="149" t="s">
        <v>981</v>
      </c>
      <c r="J1030" s="163">
        <v>53.02</v>
      </c>
      <c r="K1030" s="163">
        <v>50.008000000000003</v>
      </c>
      <c r="L1030" s="149" t="s">
        <v>209</v>
      </c>
      <c r="M1030" s="150" t="s">
        <v>563</v>
      </c>
      <c r="N1030" s="157">
        <v>44126.968032407407</v>
      </c>
      <c r="O1030" s="157">
        <v>44145.41988425926</v>
      </c>
    </row>
    <row r="1031" spans="2:15" x14ac:dyDescent="0.2">
      <c r="B1031" s="322" t="s">
        <v>128</v>
      </c>
      <c r="C1031" s="322" t="s">
        <v>276</v>
      </c>
      <c r="D1031" s="322" t="s">
        <v>129</v>
      </c>
      <c r="E1031" s="322" t="s">
        <v>276</v>
      </c>
      <c r="F1031" s="154" t="s">
        <v>239</v>
      </c>
      <c r="G1031" s="149" t="s">
        <v>359</v>
      </c>
      <c r="H1031" s="153" t="s">
        <v>278</v>
      </c>
      <c r="I1031" s="149" t="s">
        <v>1104</v>
      </c>
      <c r="J1031" s="163">
        <v>38.036000000000001</v>
      </c>
      <c r="K1031" s="163">
        <v>16.541</v>
      </c>
      <c r="L1031" s="149" t="s">
        <v>116</v>
      </c>
      <c r="M1031" s="150" t="s">
        <v>117</v>
      </c>
      <c r="N1031" s="157">
        <v>44127.437141203707</v>
      </c>
      <c r="O1031" s="157">
        <v>44159.955659722225</v>
      </c>
    </row>
    <row r="1032" spans="2:15" x14ac:dyDescent="0.2">
      <c r="B1032" s="322" t="s">
        <v>128</v>
      </c>
      <c r="C1032" s="322" t="s">
        <v>276</v>
      </c>
      <c r="D1032" s="322" t="s">
        <v>129</v>
      </c>
      <c r="E1032" s="322" t="s">
        <v>276</v>
      </c>
      <c r="F1032" s="154" t="s">
        <v>247</v>
      </c>
      <c r="G1032" s="149" t="s">
        <v>340</v>
      </c>
      <c r="H1032" s="153" t="s">
        <v>341</v>
      </c>
      <c r="I1032" s="149" t="s">
        <v>1105</v>
      </c>
      <c r="J1032" s="163">
        <v>39.258000000000003</v>
      </c>
      <c r="K1032" s="163">
        <v>6.9089999999999998</v>
      </c>
      <c r="L1032" s="149" t="s">
        <v>329</v>
      </c>
      <c r="M1032" s="150" t="s">
        <v>344</v>
      </c>
      <c r="N1032" s="157">
        <v>44128.685439814813</v>
      </c>
      <c r="O1032" s="157">
        <v>44147.081828703704</v>
      </c>
    </row>
    <row r="1033" spans="2:15" x14ac:dyDescent="0.2">
      <c r="B1033" s="322" t="s">
        <v>128</v>
      </c>
      <c r="C1033" s="322" t="s">
        <v>276</v>
      </c>
      <c r="D1033" s="322" t="s">
        <v>129</v>
      </c>
      <c r="E1033" s="322" t="s">
        <v>276</v>
      </c>
      <c r="F1033" s="154" t="s">
        <v>247</v>
      </c>
      <c r="G1033" s="149" t="s">
        <v>340</v>
      </c>
      <c r="H1033" s="153" t="s">
        <v>341</v>
      </c>
      <c r="I1033" s="149" t="s">
        <v>1105</v>
      </c>
      <c r="J1033" s="163">
        <v>39.258000000000003</v>
      </c>
      <c r="K1033" s="163">
        <v>27.3</v>
      </c>
      <c r="L1033" s="149" t="s">
        <v>228</v>
      </c>
      <c r="M1033" s="150" t="s">
        <v>434</v>
      </c>
      <c r="N1033" s="157">
        <v>44128.685439814813</v>
      </c>
      <c r="O1033" s="157">
        <v>44159.622199074074</v>
      </c>
    </row>
    <row r="1034" spans="2:15" x14ac:dyDescent="0.2">
      <c r="B1034" s="322" t="s">
        <v>128</v>
      </c>
      <c r="C1034" s="322" t="s">
        <v>276</v>
      </c>
      <c r="D1034" s="322" t="s">
        <v>129</v>
      </c>
      <c r="E1034" s="322" t="s">
        <v>276</v>
      </c>
      <c r="F1034" s="154" t="s">
        <v>114</v>
      </c>
      <c r="G1034" s="149" t="s">
        <v>286</v>
      </c>
      <c r="H1034" s="153" t="s">
        <v>115</v>
      </c>
      <c r="I1034" s="149" t="s">
        <v>484</v>
      </c>
      <c r="J1034" s="163">
        <v>38.228000000000002</v>
      </c>
      <c r="K1034" s="163">
        <v>9.7029999999999994</v>
      </c>
      <c r="L1034" s="149" t="s">
        <v>228</v>
      </c>
      <c r="M1034" s="150" t="s">
        <v>485</v>
      </c>
      <c r="N1034" s="157">
        <v>44128.89503472222</v>
      </c>
      <c r="O1034" s="157">
        <v>44141.769675925927</v>
      </c>
    </row>
    <row r="1035" spans="2:15" x14ac:dyDescent="0.2">
      <c r="B1035" s="322" t="s">
        <v>128</v>
      </c>
      <c r="C1035" s="322" t="s">
        <v>276</v>
      </c>
      <c r="D1035" s="322" t="s">
        <v>129</v>
      </c>
      <c r="E1035" s="322" t="s">
        <v>276</v>
      </c>
      <c r="F1035" s="154" t="s">
        <v>114</v>
      </c>
      <c r="G1035" s="149" t="s">
        <v>286</v>
      </c>
      <c r="H1035" s="153" t="s">
        <v>115</v>
      </c>
      <c r="I1035" s="149" t="s">
        <v>484</v>
      </c>
      <c r="J1035" s="163">
        <v>38.228000000000002</v>
      </c>
      <c r="K1035" s="163">
        <v>7.7629999999999999</v>
      </c>
      <c r="L1035" s="149" t="s">
        <v>230</v>
      </c>
      <c r="M1035" s="150" t="s">
        <v>487</v>
      </c>
      <c r="N1035" s="157">
        <v>44128.89503472222</v>
      </c>
      <c r="O1035" s="157">
        <v>44151.884085648147</v>
      </c>
    </row>
    <row r="1036" spans="2:15" x14ac:dyDescent="0.2">
      <c r="B1036" s="322" t="s">
        <v>128</v>
      </c>
      <c r="C1036" s="322" t="s">
        <v>276</v>
      </c>
      <c r="D1036" s="322" t="s">
        <v>130</v>
      </c>
      <c r="E1036" s="322" t="s">
        <v>276</v>
      </c>
      <c r="F1036" s="154" t="s">
        <v>114</v>
      </c>
      <c r="G1036" s="149" t="s">
        <v>286</v>
      </c>
      <c r="H1036" s="153" t="s">
        <v>115</v>
      </c>
      <c r="I1036" s="149" t="s">
        <v>484</v>
      </c>
      <c r="J1036" s="163">
        <v>38.228000000000002</v>
      </c>
      <c r="K1036" s="163">
        <v>19.998000000000001</v>
      </c>
      <c r="L1036" s="149" t="s">
        <v>518</v>
      </c>
      <c r="M1036" s="150" t="s">
        <v>519</v>
      </c>
      <c r="N1036" s="157">
        <v>44128.89503472222</v>
      </c>
      <c r="O1036" s="157">
        <v>44169.264305555553</v>
      </c>
    </row>
    <row r="1037" spans="2:15" x14ac:dyDescent="0.2">
      <c r="B1037" s="322" t="s">
        <v>128</v>
      </c>
      <c r="C1037" s="322" t="s">
        <v>276</v>
      </c>
      <c r="D1037" s="322" t="s">
        <v>128</v>
      </c>
      <c r="E1037" s="322" t="s">
        <v>276</v>
      </c>
      <c r="F1037" s="154" t="s">
        <v>114</v>
      </c>
      <c r="G1037" s="149" t="s">
        <v>277</v>
      </c>
      <c r="H1037" s="153" t="s">
        <v>304</v>
      </c>
      <c r="I1037" s="149" t="s">
        <v>1106</v>
      </c>
      <c r="J1037" s="163">
        <v>37.420999999999999</v>
      </c>
      <c r="K1037" s="163">
        <v>14.56</v>
      </c>
      <c r="L1037" s="149" t="s">
        <v>114</v>
      </c>
      <c r="M1037" s="150" t="s">
        <v>579</v>
      </c>
      <c r="N1037" s="157">
        <v>44129.176168981481</v>
      </c>
      <c r="O1037" s="157">
        <v>44132.371006944442</v>
      </c>
    </row>
    <row r="1038" spans="2:15" x14ac:dyDescent="0.2">
      <c r="B1038" s="322" t="s">
        <v>128</v>
      </c>
      <c r="C1038" s="322" t="s">
        <v>276</v>
      </c>
      <c r="D1038" s="322" t="s">
        <v>128</v>
      </c>
      <c r="E1038" s="322" t="s">
        <v>276</v>
      </c>
      <c r="F1038" s="154" t="s">
        <v>114</v>
      </c>
      <c r="G1038" s="149" t="s">
        <v>277</v>
      </c>
      <c r="H1038" s="153" t="s">
        <v>304</v>
      </c>
      <c r="I1038" s="149" t="s">
        <v>1106</v>
      </c>
      <c r="J1038" s="163">
        <v>37.420999999999999</v>
      </c>
      <c r="K1038" s="163">
        <v>14.56</v>
      </c>
      <c r="L1038" s="149" t="s">
        <v>114</v>
      </c>
      <c r="M1038" s="150" t="s">
        <v>579</v>
      </c>
      <c r="N1038" s="157">
        <v>44129.176168981481</v>
      </c>
      <c r="O1038" s="157">
        <v>44132.371145833335</v>
      </c>
    </row>
    <row r="1039" spans="2:15" x14ac:dyDescent="0.2">
      <c r="B1039" s="322" t="s">
        <v>128</v>
      </c>
      <c r="C1039" s="322" t="s">
        <v>276</v>
      </c>
      <c r="D1039" s="322" t="s">
        <v>130</v>
      </c>
      <c r="E1039" s="322" t="s">
        <v>276</v>
      </c>
      <c r="F1039" s="154" t="s">
        <v>238</v>
      </c>
      <c r="G1039" s="149" t="s">
        <v>281</v>
      </c>
      <c r="H1039" s="153" t="s">
        <v>282</v>
      </c>
      <c r="I1039" s="149" t="s">
        <v>367</v>
      </c>
      <c r="J1039" s="163">
        <v>37.459000000000003</v>
      </c>
      <c r="K1039" s="163">
        <v>32.082999999999998</v>
      </c>
      <c r="L1039" s="149" t="s">
        <v>376</v>
      </c>
      <c r="M1039" s="150" t="s">
        <v>378</v>
      </c>
      <c r="N1039" s="157">
        <v>44129.676562499997</v>
      </c>
      <c r="O1039" s="157">
        <v>44176.362743055557</v>
      </c>
    </row>
    <row r="1040" spans="2:15" x14ac:dyDescent="0.2">
      <c r="B1040" s="322" t="s">
        <v>128</v>
      </c>
      <c r="C1040" s="322" t="s">
        <v>276</v>
      </c>
      <c r="D1040" s="322" t="s">
        <v>129</v>
      </c>
      <c r="E1040" s="322" t="s">
        <v>276</v>
      </c>
      <c r="F1040" s="154" t="s">
        <v>239</v>
      </c>
      <c r="G1040" s="149" t="s">
        <v>359</v>
      </c>
      <c r="H1040" s="153" t="s">
        <v>278</v>
      </c>
      <c r="I1040" s="149" t="s">
        <v>1107</v>
      </c>
      <c r="J1040" s="163">
        <v>38.128999999999998</v>
      </c>
      <c r="K1040" s="163">
        <v>17.021999999999998</v>
      </c>
      <c r="L1040" s="149" t="s">
        <v>116</v>
      </c>
      <c r="M1040" s="150" t="s">
        <v>405</v>
      </c>
      <c r="N1040" s="157">
        <v>44129.748622685183</v>
      </c>
      <c r="O1040" s="157">
        <v>44157.081261574072</v>
      </c>
    </row>
    <row r="1041" spans="2:15" x14ac:dyDescent="0.2">
      <c r="B1041" s="322" t="s">
        <v>128</v>
      </c>
      <c r="C1041" s="322" t="s">
        <v>276</v>
      </c>
      <c r="D1041" s="322" t="s">
        <v>129</v>
      </c>
      <c r="E1041" s="322" t="s">
        <v>276</v>
      </c>
      <c r="F1041" s="154" t="s">
        <v>239</v>
      </c>
      <c r="G1041" s="149" t="s">
        <v>359</v>
      </c>
      <c r="H1041" s="153" t="s">
        <v>278</v>
      </c>
      <c r="I1041" s="149" t="s">
        <v>1107</v>
      </c>
      <c r="J1041" s="163">
        <v>38.128999999999998</v>
      </c>
      <c r="K1041" s="163">
        <v>20.344000000000001</v>
      </c>
      <c r="L1041" s="149" t="s">
        <v>116</v>
      </c>
      <c r="M1041" s="150" t="s">
        <v>811</v>
      </c>
      <c r="N1041" s="157">
        <v>44129.748622685183</v>
      </c>
      <c r="O1041" s="157">
        <v>44165.445081018515</v>
      </c>
    </row>
    <row r="1042" spans="2:15" x14ac:dyDescent="0.2">
      <c r="B1042" s="322" t="s">
        <v>128</v>
      </c>
      <c r="C1042" s="322" t="s">
        <v>276</v>
      </c>
      <c r="D1042" s="322" t="s">
        <v>128</v>
      </c>
      <c r="E1042" s="322" t="s">
        <v>276</v>
      </c>
      <c r="F1042" s="154" t="s">
        <v>114</v>
      </c>
      <c r="G1042" s="149" t="s">
        <v>277</v>
      </c>
      <c r="H1042" s="153" t="s">
        <v>304</v>
      </c>
      <c r="I1042" s="149" t="s">
        <v>670</v>
      </c>
      <c r="J1042" s="163">
        <v>36.417000000000002</v>
      </c>
      <c r="K1042" s="163">
        <v>30.981999999999999</v>
      </c>
      <c r="L1042" s="149" t="s">
        <v>114</v>
      </c>
      <c r="M1042" s="150" t="s">
        <v>577</v>
      </c>
      <c r="N1042" s="157">
        <v>44129.811712962961</v>
      </c>
      <c r="O1042" s="157">
        <v>44134.717974537038</v>
      </c>
    </row>
    <row r="1043" spans="2:15" x14ac:dyDescent="0.2">
      <c r="B1043" s="322" t="s">
        <v>128</v>
      </c>
      <c r="C1043" s="322" t="s">
        <v>276</v>
      </c>
      <c r="D1043" s="322" t="s">
        <v>130</v>
      </c>
      <c r="E1043" s="322" t="s">
        <v>276</v>
      </c>
      <c r="F1043" s="154" t="s">
        <v>591</v>
      </c>
      <c r="G1043" s="149" t="s">
        <v>277</v>
      </c>
      <c r="H1043" s="153" t="s">
        <v>282</v>
      </c>
      <c r="I1043" s="149" t="s">
        <v>1108</v>
      </c>
      <c r="J1043" s="163">
        <v>77.16</v>
      </c>
      <c r="K1043" s="163">
        <v>14.082000000000001</v>
      </c>
      <c r="L1043" s="149" t="s">
        <v>211</v>
      </c>
      <c r="M1043" s="150" t="s">
        <v>453</v>
      </c>
      <c r="N1043" s="157">
        <v>44130.009027777778</v>
      </c>
      <c r="O1043" s="157">
        <v>44179.683344907404</v>
      </c>
    </row>
    <row r="1044" spans="2:15" x14ac:dyDescent="0.2">
      <c r="B1044" s="322" t="s">
        <v>128</v>
      </c>
      <c r="C1044" s="322" t="s">
        <v>276</v>
      </c>
      <c r="D1044" s="322" t="s">
        <v>130</v>
      </c>
      <c r="E1044" s="322" t="s">
        <v>276</v>
      </c>
      <c r="F1044" s="154" t="s">
        <v>591</v>
      </c>
      <c r="G1044" s="149" t="s">
        <v>277</v>
      </c>
      <c r="H1044" s="153" t="s">
        <v>282</v>
      </c>
      <c r="I1044" s="149" t="s">
        <v>1108</v>
      </c>
      <c r="J1044" s="163">
        <v>77.16</v>
      </c>
      <c r="K1044" s="163">
        <v>14.082000000000001</v>
      </c>
      <c r="L1044" s="149" t="s">
        <v>211</v>
      </c>
      <c r="M1044" s="150" t="s">
        <v>453</v>
      </c>
      <c r="N1044" s="157">
        <v>44130.009027777778</v>
      </c>
      <c r="O1044" s="157">
        <v>44179.683483796296</v>
      </c>
    </row>
    <row r="1045" spans="2:15" x14ac:dyDescent="0.2">
      <c r="B1045" s="322" t="s">
        <v>128</v>
      </c>
      <c r="C1045" s="322" t="s">
        <v>276</v>
      </c>
      <c r="D1045" s="322" t="s">
        <v>130</v>
      </c>
      <c r="E1045" s="322" t="s">
        <v>276</v>
      </c>
      <c r="F1045" s="154" t="s">
        <v>591</v>
      </c>
      <c r="G1045" s="149" t="s">
        <v>277</v>
      </c>
      <c r="H1045" s="153" t="s">
        <v>282</v>
      </c>
      <c r="I1045" s="149" t="s">
        <v>1108</v>
      </c>
      <c r="J1045" s="163">
        <v>77.16</v>
      </c>
      <c r="K1045" s="163">
        <v>19.532</v>
      </c>
      <c r="L1045" s="149" t="s">
        <v>211</v>
      </c>
      <c r="M1045" s="150" t="s">
        <v>691</v>
      </c>
      <c r="N1045" s="157">
        <v>44130.009039351855</v>
      </c>
      <c r="O1045" s="157">
        <v>44169.363136574073</v>
      </c>
    </row>
    <row r="1046" spans="2:15" x14ac:dyDescent="0.2">
      <c r="B1046" s="322" t="s">
        <v>128</v>
      </c>
      <c r="C1046" s="322" t="s">
        <v>276</v>
      </c>
      <c r="D1046" s="322" t="s">
        <v>130</v>
      </c>
      <c r="E1046" s="322" t="s">
        <v>276</v>
      </c>
      <c r="F1046" s="154" t="s">
        <v>591</v>
      </c>
      <c r="G1046" s="149" t="s">
        <v>277</v>
      </c>
      <c r="H1046" s="153" t="s">
        <v>282</v>
      </c>
      <c r="I1046" s="149" t="s">
        <v>1108</v>
      </c>
      <c r="J1046" s="163">
        <v>77.16</v>
      </c>
      <c r="K1046" s="163">
        <v>19.532</v>
      </c>
      <c r="L1046" s="149" t="s">
        <v>211</v>
      </c>
      <c r="M1046" s="150" t="s">
        <v>691</v>
      </c>
      <c r="N1046" s="157">
        <v>44130.009039351855</v>
      </c>
      <c r="O1046" s="157">
        <v>44169.363275462965</v>
      </c>
    </row>
    <row r="1047" spans="2:15" x14ac:dyDescent="0.2">
      <c r="B1047" s="322" t="s">
        <v>128</v>
      </c>
      <c r="C1047" s="322" t="s">
        <v>276</v>
      </c>
      <c r="D1047" s="322" t="s">
        <v>129</v>
      </c>
      <c r="E1047" s="322" t="s">
        <v>276</v>
      </c>
      <c r="F1047" s="154" t="s">
        <v>329</v>
      </c>
      <c r="G1047" s="149" t="s">
        <v>277</v>
      </c>
      <c r="H1047" s="153" t="s">
        <v>330</v>
      </c>
      <c r="I1047" s="149" t="s">
        <v>612</v>
      </c>
      <c r="J1047" s="163">
        <v>56.588999999999999</v>
      </c>
      <c r="K1047" s="163">
        <v>4.056</v>
      </c>
      <c r="L1047" s="149" t="s">
        <v>211</v>
      </c>
      <c r="M1047" s="150" t="s">
        <v>303</v>
      </c>
      <c r="N1047" s="157">
        <v>44130.540682870371</v>
      </c>
      <c r="O1047" s="157">
        <v>44152.540856481479</v>
      </c>
    </row>
    <row r="1048" spans="2:15" x14ac:dyDescent="0.2">
      <c r="B1048" s="322" t="s">
        <v>128</v>
      </c>
      <c r="C1048" s="322" t="s">
        <v>276</v>
      </c>
      <c r="D1048" s="322" t="s">
        <v>129</v>
      </c>
      <c r="E1048" s="322" t="s">
        <v>276</v>
      </c>
      <c r="F1048" s="154" t="s">
        <v>329</v>
      </c>
      <c r="G1048" s="149" t="s">
        <v>277</v>
      </c>
      <c r="H1048" s="153" t="s">
        <v>330</v>
      </c>
      <c r="I1048" s="149" t="s">
        <v>612</v>
      </c>
      <c r="J1048" s="163">
        <v>56.588999999999999</v>
      </c>
      <c r="K1048" s="163">
        <v>4.056</v>
      </c>
      <c r="L1048" s="149" t="s">
        <v>211</v>
      </c>
      <c r="M1048" s="150" t="s">
        <v>303</v>
      </c>
      <c r="N1048" s="157">
        <v>44130.540682870371</v>
      </c>
      <c r="O1048" s="157">
        <v>44156.416273148148</v>
      </c>
    </row>
    <row r="1049" spans="2:15" x14ac:dyDescent="0.2">
      <c r="B1049" s="322" t="s">
        <v>128</v>
      </c>
      <c r="C1049" s="322" t="s">
        <v>276</v>
      </c>
      <c r="D1049" s="322" t="s">
        <v>129</v>
      </c>
      <c r="E1049" s="322" t="s">
        <v>276</v>
      </c>
      <c r="F1049" s="154" t="s">
        <v>329</v>
      </c>
      <c r="G1049" s="149" t="s">
        <v>277</v>
      </c>
      <c r="H1049" s="153" t="s">
        <v>330</v>
      </c>
      <c r="I1049" s="149" t="s">
        <v>612</v>
      </c>
      <c r="J1049" s="163">
        <v>56.588999999999999</v>
      </c>
      <c r="K1049" s="163">
        <v>7.7750000000000004</v>
      </c>
      <c r="L1049" s="149" t="s">
        <v>211</v>
      </c>
      <c r="M1049" s="150" t="s">
        <v>905</v>
      </c>
      <c r="N1049" s="157">
        <v>44130.540682870371</v>
      </c>
      <c r="O1049" s="157">
        <v>44161.276736111111</v>
      </c>
    </row>
    <row r="1050" spans="2:15" x14ac:dyDescent="0.2">
      <c r="B1050" s="322" t="s">
        <v>128</v>
      </c>
      <c r="C1050" s="322" t="s">
        <v>276</v>
      </c>
      <c r="D1050" s="322" t="s">
        <v>129</v>
      </c>
      <c r="E1050" s="322" t="s">
        <v>276</v>
      </c>
      <c r="F1050" s="154" t="s">
        <v>114</v>
      </c>
      <c r="G1050" s="149" t="s">
        <v>277</v>
      </c>
      <c r="H1050" s="153" t="s">
        <v>304</v>
      </c>
      <c r="I1050" s="149" t="s">
        <v>1109</v>
      </c>
      <c r="J1050" s="163">
        <v>37.366999999999997</v>
      </c>
      <c r="K1050" s="163">
        <v>3.4809999999999999</v>
      </c>
      <c r="L1050" s="149" t="s">
        <v>114</v>
      </c>
      <c r="M1050" s="150" t="s">
        <v>1110</v>
      </c>
      <c r="N1050" s="157">
        <v>44130.832696759258</v>
      </c>
      <c r="O1050" s="157">
        <v>44141.55091435185</v>
      </c>
    </row>
    <row r="1051" spans="2:15" x14ac:dyDescent="0.2">
      <c r="B1051" s="322" t="s">
        <v>128</v>
      </c>
      <c r="C1051" s="322" t="s">
        <v>276</v>
      </c>
      <c r="D1051" s="322" t="s">
        <v>129</v>
      </c>
      <c r="E1051" s="322" t="s">
        <v>276</v>
      </c>
      <c r="F1051" s="154" t="s">
        <v>114</v>
      </c>
      <c r="G1051" s="149" t="s">
        <v>277</v>
      </c>
      <c r="H1051" s="153" t="s">
        <v>304</v>
      </c>
      <c r="I1051" s="149" t="s">
        <v>1109</v>
      </c>
      <c r="J1051" s="163">
        <v>37.366999999999997</v>
      </c>
      <c r="K1051" s="163">
        <v>3.4809999999999999</v>
      </c>
      <c r="L1051" s="149" t="s">
        <v>114</v>
      </c>
      <c r="M1051" s="150" t="s">
        <v>1110</v>
      </c>
      <c r="N1051" s="157">
        <v>44130.832696759258</v>
      </c>
      <c r="O1051" s="157">
        <v>44141.551053240742</v>
      </c>
    </row>
    <row r="1052" spans="2:15" x14ac:dyDescent="0.2">
      <c r="B1052" s="322" t="s">
        <v>128</v>
      </c>
      <c r="C1052" s="322" t="s">
        <v>276</v>
      </c>
      <c r="D1052" s="322" t="s">
        <v>129</v>
      </c>
      <c r="E1052" s="322" t="s">
        <v>276</v>
      </c>
      <c r="F1052" s="154" t="s">
        <v>114</v>
      </c>
      <c r="G1052" s="149" t="s">
        <v>277</v>
      </c>
      <c r="H1052" s="153" t="s">
        <v>304</v>
      </c>
      <c r="I1052" s="149" t="s">
        <v>1109</v>
      </c>
      <c r="J1052" s="163">
        <v>37.366999999999997</v>
      </c>
      <c r="K1052" s="163">
        <v>10.156000000000001</v>
      </c>
      <c r="L1052" s="149" t="s">
        <v>114</v>
      </c>
      <c r="M1052" s="150" t="s">
        <v>1111</v>
      </c>
      <c r="N1052" s="157">
        <v>44130.832696759258</v>
      </c>
      <c r="O1052" s="157">
        <v>44159.977025462962</v>
      </c>
    </row>
    <row r="1053" spans="2:15" x14ac:dyDescent="0.2">
      <c r="B1053" s="322" t="s">
        <v>128</v>
      </c>
      <c r="C1053" s="322" t="s">
        <v>276</v>
      </c>
      <c r="D1053" s="322" t="s">
        <v>129</v>
      </c>
      <c r="E1053" s="322" t="s">
        <v>276</v>
      </c>
      <c r="F1053" s="154" t="s">
        <v>114</v>
      </c>
      <c r="G1053" s="149" t="s">
        <v>277</v>
      </c>
      <c r="H1053" s="153" t="s">
        <v>304</v>
      </c>
      <c r="I1053" s="149" t="s">
        <v>1109</v>
      </c>
      <c r="J1053" s="163">
        <v>37.366999999999997</v>
      </c>
      <c r="K1053" s="163">
        <v>10.156000000000001</v>
      </c>
      <c r="L1053" s="149" t="s">
        <v>114</v>
      </c>
      <c r="M1053" s="150" t="s">
        <v>1111</v>
      </c>
      <c r="N1053" s="157">
        <v>44130.832696759258</v>
      </c>
      <c r="O1053" s="157">
        <v>44159.977164351854</v>
      </c>
    </row>
    <row r="1054" spans="2:15" x14ac:dyDescent="0.2">
      <c r="B1054" s="322" t="s">
        <v>128</v>
      </c>
      <c r="C1054" s="322" t="s">
        <v>276</v>
      </c>
      <c r="D1054" s="322" t="s">
        <v>130</v>
      </c>
      <c r="E1054" s="322" t="s">
        <v>276</v>
      </c>
      <c r="F1054" s="154" t="s">
        <v>238</v>
      </c>
      <c r="G1054" s="149" t="s">
        <v>281</v>
      </c>
      <c r="H1054" s="153" t="s">
        <v>282</v>
      </c>
      <c r="I1054" s="149" t="s">
        <v>1112</v>
      </c>
      <c r="J1054" s="163">
        <v>37.063000000000002</v>
      </c>
      <c r="K1054" s="163">
        <v>6.6159999999999997</v>
      </c>
      <c r="L1054" s="149" t="s">
        <v>216</v>
      </c>
      <c r="M1054" s="150" t="s">
        <v>284</v>
      </c>
      <c r="N1054" s="157">
        <v>44131.217997685184</v>
      </c>
      <c r="O1054" s="157">
        <v>44170.150543981479</v>
      </c>
    </row>
    <row r="1055" spans="2:15" x14ac:dyDescent="0.2">
      <c r="B1055" s="322" t="s">
        <v>128</v>
      </c>
      <c r="C1055" s="322" t="s">
        <v>276</v>
      </c>
      <c r="D1055" s="322" t="s">
        <v>130</v>
      </c>
      <c r="E1055" s="322" t="s">
        <v>276</v>
      </c>
      <c r="F1055" s="154" t="s">
        <v>238</v>
      </c>
      <c r="G1055" s="149" t="s">
        <v>281</v>
      </c>
      <c r="H1055" s="153" t="s">
        <v>282</v>
      </c>
      <c r="I1055" s="149" t="s">
        <v>1112</v>
      </c>
      <c r="J1055" s="163">
        <v>37.063000000000002</v>
      </c>
      <c r="K1055" s="163">
        <v>27.545999999999999</v>
      </c>
      <c r="L1055" s="149" t="s">
        <v>216</v>
      </c>
      <c r="M1055" s="150" t="s">
        <v>288</v>
      </c>
      <c r="N1055" s="157">
        <v>44131.217997685184</v>
      </c>
      <c r="O1055" s="157">
        <v>44176.571747685186</v>
      </c>
    </row>
    <row r="1056" spans="2:15" x14ac:dyDescent="0.2">
      <c r="B1056" s="322" t="s">
        <v>128</v>
      </c>
      <c r="C1056" s="322" t="s">
        <v>276</v>
      </c>
      <c r="D1056" s="322" t="s">
        <v>129</v>
      </c>
      <c r="E1056" s="322" t="s">
        <v>276</v>
      </c>
      <c r="F1056" s="154" t="s">
        <v>244</v>
      </c>
      <c r="G1056" s="149" t="s">
        <v>277</v>
      </c>
      <c r="H1056" s="153" t="s">
        <v>370</v>
      </c>
      <c r="I1056" s="149" t="s">
        <v>1113</v>
      </c>
      <c r="J1056" s="163">
        <v>62.970999999999997</v>
      </c>
      <c r="K1056" s="163">
        <v>19.510999999999999</v>
      </c>
      <c r="L1056" s="149" t="s">
        <v>209</v>
      </c>
      <c r="M1056" s="150" t="s">
        <v>392</v>
      </c>
      <c r="N1056" s="157">
        <v>44131.384456018517</v>
      </c>
      <c r="O1056" s="157">
        <v>44143.501168981478</v>
      </c>
    </row>
    <row r="1057" spans="2:15" x14ac:dyDescent="0.2">
      <c r="B1057" s="322" t="s">
        <v>128</v>
      </c>
      <c r="C1057" s="322" t="s">
        <v>276</v>
      </c>
      <c r="D1057" s="322" t="s">
        <v>129</v>
      </c>
      <c r="E1057" s="322" t="s">
        <v>276</v>
      </c>
      <c r="F1057" s="154" t="s">
        <v>244</v>
      </c>
      <c r="G1057" s="149" t="s">
        <v>277</v>
      </c>
      <c r="H1057" s="153" t="s">
        <v>370</v>
      </c>
      <c r="I1057" s="149" t="s">
        <v>1113</v>
      </c>
      <c r="J1057" s="163">
        <v>62.970999999999997</v>
      </c>
      <c r="K1057" s="163">
        <v>42.201000000000001</v>
      </c>
      <c r="L1057" s="149" t="s">
        <v>209</v>
      </c>
      <c r="M1057" s="150" t="s">
        <v>392</v>
      </c>
      <c r="N1057" s="157">
        <v>44131.384456018517</v>
      </c>
      <c r="O1057" s="157">
        <v>44145.658067129632</v>
      </c>
    </row>
    <row r="1058" spans="2:15" x14ac:dyDescent="0.2">
      <c r="B1058" s="322" t="s">
        <v>128</v>
      </c>
      <c r="C1058" s="322" t="s">
        <v>276</v>
      </c>
      <c r="D1058" s="322" t="s">
        <v>129</v>
      </c>
      <c r="E1058" s="322" t="s">
        <v>276</v>
      </c>
      <c r="F1058" s="154" t="s">
        <v>238</v>
      </c>
      <c r="G1058" s="149" t="s">
        <v>281</v>
      </c>
      <c r="H1058" s="153" t="s">
        <v>282</v>
      </c>
      <c r="I1058" s="149" t="s">
        <v>1114</v>
      </c>
      <c r="J1058" s="163">
        <v>37.6</v>
      </c>
      <c r="K1058" s="163">
        <v>36.847999999999999</v>
      </c>
      <c r="L1058" s="149" t="s">
        <v>116</v>
      </c>
      <c r="M1058" s="150" t="s">
        <v>405</v>
      </c>
      <c r="N1058" s="157">
        <v>44131.436689814815</v>
      </c>
      <c r="O1058" s="157">
        <v>44160.071134259262</v>
      </c>
    </row>
    <row r="1059" spans="2:15" x14ac:dyDescent="0.2">
      <c r="B1059" s="322" t="s">
        <v>128</v>
      </c>
      <c r="C1059" s="322" t="s">
        <v>276</v>
      </c>
      <c r="D1059" s="322" t="s">
        <v>129</v>
      </c>
      <c r="E1059" s="322" t="s">
        <v>276</v>
      </c>
      <c r="F1059" s="154" t="s">
        <v>247</v>
      </c>
      <c r="G1059" s="149" t="s">
        <v>340</v>
      </c>
      <c r="H1059" s="153" t="s">
        <v>341</v>
      </c>
      <c r="I1059" s="149" t="s">
        <v>1115</v>
      </c>
      <c r="J1059" s="163">
        <v>37.43</v>
      </c>
      <c r="K1059" s="163">
        <v>33.656999999999996</v>
      </c>
      <c r="L1059" s="149" t="s">
        <v>189</v>
      </c>
      <c r="M1059" s="150" t="s">
        <v>526</v>
      </c>
      <c r="N1059" s="157">
        <v>44131.530543981484</v>
      </c>
      <c r="O1059" s="157">
        <v>44159.675462962965</v>
      </c>
    </row>
    <row r="1060" spans="2:15" x14ac:dyDescent="0.2">
      <c r="B1060" s="322" t="s">
        <v>128</v>
      </c>
      <c r="C1060" s="322" t="s">
        <v>276</v>
      </c>
      <c r="D1060" s="322" t="s">
        <v>130</v>
      </c>
      <c r="E1060" s="322" t="s">
        <v>276</v>
      </c>
      <c r="F1060" s="154" t="s">
        <v>195</v>
      </c>
      <c r="G1060" s="149" t="s">
        <v>289</v>
      </c>
      <c r="H1060" s="153" t="s">
        <v>1116</v>
      </c>
      <c r="I1060" s="149" t="s">
        <v>1117</v>
      </c>
      <c r="J1060" s="163">
        <v>36.935000000000002</v>
      </c>
      <c r="K1060" s="163">
        <v>34.338000000000001</v>
      </c>
      <c r="L1060" s="149" t="s">
        <v>116</v>
      </c>
      <c r="M1060" s="150" t="s">
        <v>117</v>
      </c>
      <c r="N1060" s="157">
        <v>44131.697326388887</v>
      </c>
      <c r="O1060" s="157">
        <v>44188.910763888889</v>
      </c>
    </row>
    <row r="1061" spans="2:15" x14ac:dyDescent="0.2">
      <c r="B1061" s="322" t="s">
        <v>128</v>
      </c>
      <c r="C1061" s="322" t="s">
        <v>276</v>
      </c>
      <c r="D1061" s="322" t="s">
        <v>130</v>
      </c>
      <c r="E1061" s="322" t="s">
        <v>276</v>
      </c>
      <c r="F1061" s="154" t="s">
        <v>243</v>
      </c>
      <c r="G1061" s="149" t="s">
        <v>277</v>
      </c>
      <c r="H1061" s="153" t="s">
        <v>707</v>
      </c>
      <c r="I1061" s="149" t="s">
        <v>653</v>
      </c>
      <c r="J1061" s="163">
        <v>39</v>
      </c>
      <c r="K1061" s="163">
        <v>15.381</v>
      </c>
      <c r="L1061" s="149" t="s">
        <v>116</v>
      </c>
      <c r="M1061" s="150" t="s">
        <v>292</v>
      </c>
      <c r="N1061" s="157">
        <v>44132.726689814815</v>
      </c>
      <c r="O1061" s="157">
        <v>44166.914039351854</v>
      </c>
    </row>
    <row r="1062" spans="2:15" x14ac:dyDescent="0.2">
      <c r="B1062" s="322" t="s">
        <v>128</v>
      </c>
      <c r="C1062" s="322" t="s">
        <v>276</v>
      </c>
      <c r="D1062" s="322" t="s">
        <v>129</v>
      </c>
      <c r="E1062" s="322" t="s">
        <v>276</v>
      </c>
      <c r="F1062" s="154" t="s">
        <v>329</v>
      </c>
      <c r="G1062" s="149" t="s">
        <v>277</v>
      </c>
      <c r="H1062" s="153" t="s">
        <v>330</v>
      </c>
      <c r="I1062" s="149" t="s">
        <v>1118</v>
      </c>
      <c r="J1062" s="163">
        <v>33.561999999999998</v>
      </c>
      <c r="K1062" s="163">
        <v>29.861000000000001</v>
      </c>
      <c r="L1062" s="149" t="s">
        <v>212</v>
      </c>
      <c r="M1062" s="150" t="s">
        <v>478</v>
      </c>
      <c r="N1062" s="157">
        <v>44133.301111111112</v>
      </c>
      <c r="O1062" s="157">
        <v>44154.491678240738</v>
      </c>
    </row>
    <row r="1063" spans="2:15" x14ac:dyDescent="0.2">
      <c r="B1063" s="322" t="s">
        <v>128</v>
      </c>
      <c r="C1063" s="322" t="s">
        <v>276</v>
      </c>
      <c r="D1063" s="322" t="s">
        <v>129</v>
      </c>
      <c r="E1063" s="322" t="s">
        <v>276</v>
      </c>
      <c r="F1063" s="154" t="s">
        <v>243</v>
      </c>
      <c r="G1063" s="149" t="s">
        <v>277</v>
      </c>
      <c r="H1063" s="153" t="s">
        <v>374</v>
      </c>
      <c r="I1063" s="149" t="s">
        <v>493</v>
      </c>
      <c r="J1063" s="163">
        <v>55.256999999999998</v>
      </c>
      <c r="K1063" s="163">
        <v>34.695</v>
      </c>
      <c r="L1063" s="149" t="s">
        <v>189</v>
      </c>
      <c r="M1063" s="150" t="s">
        <v>470</v>
      </c>
      <c r="N1063" s="157">
        <v>44134.311527777776</v>
      </c>
      <c r="O1063" s="157">
        <v>44148.747291666667</v>
      </c>
    </row>
    <row r="1064" spans="2:15" x14ac:dyDescent="0.2">
      <c r="B1064" s="322" t="s">
        <v>128</v>
      </c>
      <c r="C1064" s="322" t="s">
        <v>276</v>
      </c>
      <c r="D1064" s="322" t="s">
        <v>129</v>
      </c>
      <c r="E1064" s="322" t="s">
        <v>276</v>
      </c>
      <c r="F1064" s="154" t="s">
        <v>194</v>
      </c>
      <c r="G1064" s="149" t="s">
        <v>277</v>
      </c>
      <c r="H1064" s="153" t="s">
        <v>961</v>
      </c>
      <c r="I1064" s="149" t="s">
        <v>1119</v>
      </c>
      <c r="J1064" s="163">
        <v>53.161999999999999</v>
      </c>
      <c r="K1064" s="163">
        <v>10.74</v>
      </c>
      <c r="L1064" s="149" t="s">
        <v>116</v>
      </c>
      <c r="M1064" s="150" t="s">
        <v>424</v>
      </c>
      <c r="N1064" s="157">
        <v>44134.36346064815</v>
      </c>
      <c r="O1064" s="157">
        <v>44164.218148148146</v>
      </c>
    </row>
    <row r="1065" spans="2:15" x14ac:dyDescent="0.2">
      <c r="B1065" s="322" t="s">
        <v>128</v>
      </c>
      <c r="C1065" s="322" t="s">
        <v>276</v>
      </c>
      <c r="D1065" s="322" t="s">
        <v>130</v>
      </c>
      <c r="E1065" s="322" t="s">
        <v>276</v>
      </c>
      <c r="F1065" s="154" t="s">
        <v>194</v>
      </c>
      <c r="G1065" s="149" t="s">
        <v>277</v>
      </c>
      <c r="H1065" s="153" t="s">
        <v>961</v>
      </c>
      <c r="I1065" s="149" t="s">
        <v>1119</v>
      </c>
      <c r="J1065" s="163">
        <v>53.161999999999999</v>
      </c>
      <c r="K1065" s="163">
        <v>11.23</v>
      </c>
      <c r="L1065" s="149" t="s">
        <v>116</v>
      </c>
      <c r="M1065" s="150" t="s">
        <v>405</v>
      </c>
      <c r="N1065" s="157">
        <v>44134.36346064815</v>
      </c>
      <c r="O1065" s="157">
        <v>44170.936307870368</v>
      </c>
    </row>
    <row r="1066" spans="2:15" x14ac:dyDescent="0.2">
      <c r="B1066" s="322" t="s">
        <v>128</v>
      </c>
      <c r="C1066" s="322" t="s">
        <v>276</v>
      </c>
      <c r="D1066" s="322" t="s">
        <v>129</v>
      </c>
      <c r="E1066" s="322" t="s">
        <v>276</v>
      </c>
      <c r="F1066" s="154" t="s">
        <v>114</v>
      </c>
      <c r="G1066" s="149" t="s">
        <v>277</v>
      </c>
      <c r="H1066" s="153" t="s">
        <v>115</v>
      </c>
      <c r="I1066" s="149" t="s">
        <v>1120</v>
      </c>
      <c r="J1066" s="163">
        <v>63.27</v>
      </c>
      <c r="K1066" s="163">
        <v>12.07</v>
      </c>
      <c r="L1066" s="149" t="s">
        <v>211</v>
      </c>
      <c r="M1066" s="150" t="s">
        <v>302</v>
      </c>
      <c r="N1066" s="157">
        <v>44134.530543981484</v>
      </c>
      <c r="O1066" s="157">
        <v>44159.142708333333</v>
      </c>
    </row>
    <row r="1067" spans="2:15" x14ac:dyDescent="0.2">
      <c r="B1067" s="322" t="s">
        <v>128</v>
      </c>
      <c r="C1067" s="322" t="s">
        <v>276</v>
      </c>
      <c r="D1067" s="322" t="s">
        <v>129</v>
      </c>
      <c r="E1067" s="322" t="s">
        <v>276</v>
      </c>
      <c r="F1067" s="154" t="s">
        <v>114</v>
      </c>
      <c r="G1067" s="149" t="s">
        <v>277</v>
      </c>
      <c r="H1067" s="153" t="s">
        <v>115</v>
      </c>
      <c r="I1067" s="149" t="s">
        <v>1120</v>
      </c>
      <c r="J1067" s="163">
        <v>63.27</v>
      </c>
      <c r="K1067" s="163">
        <v>49.07</v>
      </c>
      <c r="L1067" s="149" t="s">
        <v>211</v>
      </c>
      <c r="M1067" s="150" t="s">
        <v>314</v>
      </c>
      <c r="N1067" s="157">
        <v>44134.530543981484</v>
      </c>
      <c r="O1067" s="157">
        <v>44164.289722222224</v>
      </c>
    </row>
    <row r="1068" spans="2:15" x14ac:dyDescent="0.2">
      <c r="B1068" s="322" t="s">
        <v>128</v>
      </c>
      <c r="C1068" s="322" t="s">
        <v>276</v>
      </c>
      <c r="D1068" s="322" t="s">
        <v>129</v>
      </c>
      <c r="E1068" s="322" t="s">
        <v>276</v>
      </c>
      <c r="F1068" s="154" t="s">
        <v>247</v>
      </c>
      <c r="G1068" s="149" t="s">
        <v>340</v>
      </c>
      <c r="H1068" s="153" t="s">
        <v>341</v>
      </c>
      <c r="I1068" s="149" t="s">
        <v>1121</v>
      </c>
      <c r="J1068" s="163">
        <v>39.781999999999996</v>
      </c>
      <c r="K1068" s="163">
        <v>6.6589999999999998</v>
      </c>
      <c r="L1068" s="149" t="s">
        <v>205</v>
      </c>
      <c r="M1068" s="150" t="s">
        <v>505</v>
      </c>
      <c r="N1068" s="157">
        <v>44134.534375000003</v>
      </c>
      <c r="O1068" s="157">
        <v>44155.196527777778</v>
      </c>
    </row>
    <row r="1069" spans="2:15" x14ac:dyDescent="0.2">
      <c r="B1069" s="322" t="s">
        <v>128</v>
      </c>
      <c r="C1069" s="322" t="s">
        <v>276</v>
      </c>
      <c r="D1069" s="322" t="s">
        <v>129</v>
      </c>
      <c r="E1069" s="322" t="s">
        <v>276</v>
      </c>
      <c r="F1069" s="154" t="s">
        <v>247</v>
      </c>
      <c r="G1069" s="149" t="s">
        <v>340</v>
      </c>
      <c r="H1069" s="153" t="s">
        <v>341</v>
      </c>
      <c r="I1069" s="149" t="s">
        <v>1121</v>
      </c>
      <c r="J1069" s="163">
        <v>39.781999999999996</v>
      </c>
      <c r="K1069" s="163">
        <v>30.347999999999999</v>
      </c>
      <c r="L1069" s="149" t="s">
        <v>205</v>
      </c>
      <c r="M1069" s="150" t="s">
        <v>721</v>
      </c>
      <c r="N1069" s="157">
        <v>44134.534375000003</v>
      </c>
      <c r="O1069" s="157">
        <v>44160.081273148149</v>
      </c>
    </row>
    <row r="1070" spans="2:15" x14ac:dyDescent="0.2">
      <c r="B1070" s="322" t="s">
        <v>128</v>
      </c>
      <c r="C1070" s="322" t="s">
        <v>276</v>
      </c>
      <c r="D1070" s="322" t="s">
        <v>129</v>
      </c>
      <c r="E1070" s="322" t="s">
        <v>276</v>
      </c>
      <c r="F1070" s="154" t="s">
        <v>114</v>
      </c>
      <c r="G1070" s="149" t="s">
        <v>277</v>
      </c>
      <c r="H1070" s="153" t="s">
        <v>304</v>
      </c>
      <c r="I1070" s="149" t="s">
        <v>668</v>
      </c>
      <c r="J1070" s="163">
        <v>35.884999999999998</v>
      </c>
      <c r="K1070" s="163">
        <v>22.314</v>
      </c>
      <c r="L1070" s="149" t="s">
        <v>188</v>
      </c>
      <c r="M1070" s="150" t="s">
        <v>610</v>
      </c>
      <c r="N1070" s="157">
        <v>44135.175451388888</v>
      </c>
      <c r="O1070" s="157">
        <v>44153.155243055553</v>
      </c>
    </row>
    <row r="1071" spans="2:15" x14ac:dyDescent="0.2">
      <c r="B1071" s="322" t="s">
        <v>128</v>
      </c>
      <c r="C1071" s="322" t="s">
        <v>276</v>
      </c>
      <c r="D1071" s="322" t="s">
        <v>131</v>
      </c>
      <c r="E1071" s="322" t="s">
        <v>1122</v>
      </c>
      <c r="F1071" s="154" t="s">
        <v>238</v>
      </c>
      <c r="G1071" s="149" t="s">
        <v>281</v>
      </c>
      <c r="H1071" s="153" t="s">
        <v>282</v>
      </c>
      <c r="I1071" s="149" t="s">
        <v>863</v>
      </c>
      <c r="J1071" s="163">
        <v>60.365000000000002</v>
      </c>
      <c r="K1071" s="163">
        <v>39.814</v>
      </c>
      <c r="L1071" s="149" t="s">
        <v>214</v>
      </c>
      <c r="M1071" s="150" t="s">
        <v>551</v>
      </c>
      <c r="N1071" s="157">
        <v>44135.405706018515</v>
      </c>
      <c r="O1071" s="157">
        <v>44198.999456018515</v>
      </c>
    </row>
    <row r="1072" spans="2:15" x14ac:dyDescent="0.2">
      <c r="B1072" s="322" t="s">
        <v>128</v>
      </c>
      <c r="C1072" s="322" t="s">
        <v>276</v>
      </c>
      <c r="D1072" s="322" t="s">
        <v>129</v>
      </c>
      <c r="E1072" s="322" t="s">
        <v>276</v>
      </c>
      <c r="F1072" s="154" t="s">
        <v>114</v>
      </c>
      <c r="G1072" s="149" t="s">
        <v>286</v>
      </c>
      <c r="H1072" s="153" t="s">
        <v>115</v>
      </c>
      <c r="I1072" s="149" t="s">
        <v>476</v>
      </c>
      <c r="J1072" s="163">
        <v>81.69</v>
      </c>
      <c r="K1072" s="163">
        <v>25.21</v>
      </c>
      <c r="L1072" s="149" t="s">
        <v>216</v>
      </c>
      <c r="M1072" s="150" t="s">
        <v>284</v>
      </c>
      <c r="N1072" s="157">
        <v>44135.520115740743</v>
      </c>
      <c r="O1072" s="157">
        <v>44164.792210648149</v>
      </c>
    </row>
    <row r="1073" spans="2:15" x14ac:dyDescent="0.2">
      <c r="B1073" s="322" t="s">
        <v>128</v>
      </c>
      <c r="C1073" s="322" t="s">
        <v>276</v>
      </c>
      <c r="D1073" s="322" t="s">
        <v>130</v>
      </c>
      <c r="E1073" s="322" t="s">
        <v>276</v>
      </c>
      <c r="F1073" s="154" t="s">
        <v>114</v>
      </c>
      <c r="G1073" s="149" t="s">
        <v>286</v>
      </c>
      <c r="H1073" s="153" t="s">
        <v>115</v>
      </c>
      <c r="I1073" s="149" t="s">
        <v>476</v>
      </c>
      <c r="J1073" s="163">
        <v>81.69</v>
      </c>
      <c r="K1073" s="163">
        <v>52.201999999999998</v>
      </c>
      <c r="L1073" s="149" t="s">
        <v>216</v>
      </c>
      <c r="M1073" s="150" t="s">
        <v>288</v>
      </c>
      <c r="N1073" s="157">
        <v>44135.520115740743</v>
      </c>
      <c r="O1073" s="157">
        <v>44175.238402777781</v>
      </c>
    </row>
    <row r="1074" spans="2:15" x14ac:dyDescent="0.2">
      <c r="B1074" s="322" t="s">
        <v>128</v>
      </c>
      <c r="C1074" s="322" t="s">
        <v>276</v>
      </c>
      <c r="D1074" s="322" t="s">
        <v>129</v>
      </c>
      <c r="E1074" s="322" t="s">
        <v>276</v>
      </c>
      <c r="F1074" s="154" t="s">
        <v>239</v>
      </c>
      <c r="G1074" s="149" t="s">
        <v>359</v>
      </c>
      <c r="H1074" s="153" t="s">
        <v>278</v>
      </c>
      <c r="I1074" s="149" t="s">
        <v>1123</v>
      </c>
      <c r="J1074" s="163">
        <v>36.308999999999997</v>
      </c>
      <c r="K1074" s="163">
        <v>11.629</v>
      </c>
      <c r="L1074" s="149" t="s">
        <v>116</v>
      </c>
      <c r="M1074" s="150" t="s">
        <v>886</v>
      </c>
      <c r="N1074" s="157">
        <v>44135.759988425925</v>
      </c>
      <c r="O1074" s="157">
        <v>44155.238645833335</v>
      </c>
    </row>
    <row r="1075" spans="2:15" x14ac:dyDescent="0.2">
      <c r="B1075" s="322" t="s">
        <v>128</v>
      </c>
      <c r="C1075" s="322" t="s">
        <v>276</v>
      </c>
      <c r="D1075" s="322" t="s">
        <v>129</v>
      </c>
      <c r="E1075" s="322" t="s">
        <v>276</v>
      </c>
      <c r="F1075" s="154" t="s">
        <v>239</v>
      </c>
      <c r="G1075" s="149" t="s">
        <v>359</v>
      </c>
      <c r="H1075" s="153" t="s">
        <v>278</v>
      </c>
      <c r="I1075" s="149" t="s">
        <v>1123</v>
      </c>
      <c r="J1075" s="163">
        <v>36.308999999999997</v>
      </c>
      <c r="K1075" s="163">
        <v>23.577000000000002</v>
      </c>
      <c r="L1075" s="149" t="s">
        <v>116</v>
      </c>
      <c r="M1075" s="150" t="s">
        <v>940</v>
      </c>
      <c r="N1075" s="157">
        <v>44135.759988425925</v>
      </c>
      <c r="O1075" s="157">
        <v>44158.767534722225</v>
      </c>
    </row>
    <row r="1076" spans="2:15" x14ac:dyDescent="0.2">
      <c r="B1076" s="322" t="s">
        <v>129</v>
      </c>
      <c r="C1076" s="322" t="s">
        <v>276</v>
      </c>
      <c r="D1076" s="322" t="s">
        <v>129</v>
      </c>
      <c r="E1076" s="322" t="s">
        <v>276</v>
      </c>
      <c r="F1076" s="154" t="s">
        <v>114</v>
      </c>
      <c r="G1076" s="149" t="s">
        <v>277</v>
      </c>
      <c r="H1076" s="153" t="s">
        <v>304</v>
      </c>
      <c r="I1076" s="149" t="s">
        <v>584</v>
      </c>
      <c r="J1076" s="163">
        <v>39.064</v>
      </c>
      <c r="K1076" s="163">
        <v>30.399000000000001</v>
      </c>
      <c r="L1076" s="149" t="s">
        <v>114</v>
      </c>
      <c r="M1076" s="150" t="s">
        <v>700</v>
      </c>
      <c r="N1076" s="157">
        <v>44136.238923611112</v>
      </c>
      <c r="O1076" s="157">
        <v>44156.967847222222</v>
      </c>
    </row>
    <row r="1077" spans="2:15" x14ac:dyDescent="0.2">
      <c r="B1077" s="322" t="s">
        <v>129</v>
      </c>
      <c r="C1077" s="322" t="s">
        <v>276</v>
      </c>
      <c r="D1077" s="322" t="s">
        <v>129</v>
      </c>
      <c r="E1077" s="322" t="s">
        <v>276</v>
      </c>
      <c r="F1077" s="154" t="s">
        <v>238</v>
      </c>
      <c r="G1077" s="149" t="s">
        <v>281</v>
      </c>
      <c r="H1077" s="153" t="s">
        <v>282</v>
      </c>
      <c r="I1077" s="149" t="s">
        <v>1124</v>
      </c>
      <c r="J1077" s="163">
        <v>38.956000000000003</v>
      </c>
      <c r="K1077" s="163">
        <v>16.588000000000001</v>
      </c>
      <c r="L1077" s="149" t="s">
        <v>116</v>
      </c>
      <c r="M1077" s="150" t="s">
        <v>352</v>
      </c>
      <c r="N1077" s="157">
        <v>44136.790879629632</v>
      </c>
      <c r="O1077" s="157">
        <v>44159.686319444445</v>
      </c>
    </row>
    <row r="1078" spans="2:15" x14ac:dyDescent="0.2">
      <c r="B1078" s="322" t="s">
        <v>129</v>
      </c>
      <c r="C1078" s="322" t="s">
        <v>276</v>
      </c>
      <c r="D1078" s="322" t="s">
        <v>130</v>
      </c>
      <c r="E1078" s="322" t="s">
        <v>276</v>
      </c>
      <c r="F1078" s="154" t="s">
        <v>238</v>
      </c>
      <c r="G1078" s="149" t="s">
        <v>281</v>
      </c>
      <c r="H1078" s="153" t="s">
        <v>282</v>
      </c>
      <c r="I1078" s="149" t="s">
        <v>1124</v>
      </c>
      <c r="J1078" s="163">
        <v>38.956000000000003</v>
      </c>
      <c r="K1078" s="163">
        <v>21.588999999999999</v>
      </c>
      <c r="L1078" s="149" t="s">
        <v>116</v>
      </c>
      <c r="M1078" s="150" t="s">
        <v>651</v>
      </c>
      <c r="N1078" s="157">
        <v>44136.790879629632</v>
      </c>
      <c r="O1078" s="157">
        <v>44167.727847222224</v>
      </c>
    </row>
    <row r="1079" spans="2:15" x14ac:dyDescent="0.2">
      <c r="B1079" s="322" t="s">
        <v>129</v>
      </c>
      <c r="C1079" s="322" t="s">
        <v>276</v>
      </c>
      <c r="D1079" s="322" t="s">
        <v>130</v>
      </c>
      <c r="E1079" s="322" t="s">
        <v>276</v>
      </c>
      <c r="F1079" s="154" t="s">
        <v>239</v>
      </c>
      <c r="G1079" s="149" t="s">
        <v>359</v>
      </c>
      <c r="H1079" s="153" t="s">
        <v>278</v>
      </c>
      <c r="I1079" s="149" t="s">
        <v>1125</v>
      </c>
      <c r="J1079" s="163">
        <v>81.540999999999997</v>
      </c>
      <c r="K1079" s="163">
        <v>68.950999999999993</v>
      </c>
      <c r="L1079" s="149" t="s">
        <v>329</v>
      </c>
      <c r="M1079" s="150" t="s">
        <v>395</v>
      </c>
      <c r="N1079" s="157">
        <v>44137.717905092592</v>
      </c>
      <c r="O1079" s="157">
        <v>44168.248912037037</v>
      </c>
    </row>
    <row r="1080" spans="2:15" x14ac:dyDescent="0.2">
      <c r="B1080" s="322" t="s">
        <v>129</v>
      </c>
      <c r="C1080" s="322" t="s">
        <v>276</v>
      </c>
      <c r="D1080" s="322" t="s">
        <v>130</v>
      </c>
      <c r="E1080" s="322" t="s">
        <v>276</v>
      </c>
      <c r="F1080" s="154" t="s">
        <v>329</v>
      </c>
      <c r="G1080" s="149" t="s">
        <v>277</v>
      </c>
      <c r="H1080" s="153" t="s">
        <v>330</v>
      </c>
      <c r="I1080" s="149" t="s">
        <v>1126</v>
      </c>
      <c r="J1080" s="163">
        <v>38.613</v>
      </c>
      <c r="K1080" s="163">
        <v>37.563000000000002</v>
      </c>
      <c r="L1080" s="149" t="s">
        <v>211</v>
      </c>
      <c r="M1080" s="150" t="s">
        <v>314</v>
      </c>
      <c r="N1080" s="157">
        <v>44137.978229166663</v>
      </c>
      <c r="O1080" s="157">
        <v>44167.129849537036</v>
      </c>
    </row>
    <row r="1081" spans="2:15" x14ac:dyDescent="0.2">
      <c r="B1081" s="322" t="s">
        <v>129</v>
      </c>
      <c r="C1081" s="322" t="s">
        <v>276</v>
      </c>
      <c r="D1081" s="322" t="s">
        <v>129</v>
      </c>
      <c r="E1081" s="322" t="s">
        <v>276</v>
      </c>
      <c r="F1081" s="154" t="s">
        <v>239</v>
      </c>
      <c r="G1081" s="149" t="s">
        <v>359</v>
      </c>
      <c r="H1081" s="153" t="s">
        <v>278</v>
      </c>
      <c r="I1081" s="149" t="s">
        <v>1127</v>
      </c>
      <c r="J1081" s="163">
        <v>38.593000000000004</v>
      </c>
      <c r="K1081" s="163">
        <v>10.994</v>
      </c>
      <c r="L1081" s="149" t="s">
        <v>116</v>
      </c>
      <c r="M1081" s="150" t="s">
        <v>457</v>
      </c>
      <c r="N1081" s="157">
        <v>44139.404814814814</v>
      </c>
      <c r="O1081" s="157">
        <v>44161.634918981479</v>
      </c>
    </row>
    <row r="1082" spans="2:15" x14ac:dyDescent="0.2">
      <c r="B1082" s="322" t="s">
        <v>129</v>
      </c>
      <c r="C1082" s="322" t="s">
        <v>276</v>
      </c>
      <c r="D1082" s="322" t="s">
        <v>130</v>
      </c>
      <c r="E1082" s="322" t="s">
        <v>276</v>
      </c>
      <c r="F1082" s="154" t="s">
        <v>239</v>
      </c>
      <c r="G1082" s="149" t="s">
        <v>359</v>
      </c>
      <c r="H1082" s="153" t="s">
        <v>278</v>
      </c>
      <c r="I1082" s="149" t="s">
        <v>1127</v>
      </c>
      <c r="J1082" s="163">
        <v>38.593000000000004</v>
      </c>
      <c r="K1082" s="163">
        <v>23.317</v>
      </c>
      <c r="L1082" s="149" t="s">
        <v>116</v>
      </c>
      <c r="M1082" s="150" t="s">
        <v>405</v>
      </c>
      <c r="N1082" s="157">
        <v>44139.404814814814</v>
      </c>
      <c r="O1082" s="157">
        <v>44167.279340277775</v>
      </c>
    </row>
    <row r="1083" spans="2:15" x14ac:dyDescent="0.2">
      <c r="B1083" s="322" t="s">
        <v>129</v>
      </c>
      <c r="C1083" s="322" t="s">
        <v>276</v>
      </c>
      <c r="D1083" s="322" t="s">
        <v>129</v>
      </c>
      <c r="E1083" s="322" t="s">
        <v>276</v>
      </c>
      <c r="F1083" s="154" t="s">
        <v>243</v>
      </c>
      <c r="G1083" s="149" t="s">
        <v>277</v>
      </c>
      <c r="H1083" s="153" t="s">
        <v>374</v>
      </c>
      <c r="I1083" s="149" t="s">
        <v>1128</v>
      </c>
      <c r="J1083" s="163">
        <v>29.084</v>
      </c>
      <c r="K1083" s="163">
        <v>28.501999999999999</v>
      </c>
      <c r="L1083" s="149" t="s">
        <v>219</v>
      </c>
      <c r="M1083" s="150" t="s">
        <v>429</v>
      </c>
      <c r="N1083" s="157">
        <v>44140.280358796299</v>
      </c>
      <c r="O1083" s="157">
        <v>44163.224756944444</v>
      </c>
    </row>
    <row r="1084" spans="2:15" x14ac:dyDescent="0.2">
      <c r="B1084" s="322" t="s">
        <v>129</v>
      </c>
      <c r="C1084" s="322" t="s">
        <v>276</v>
      </c>
      <c r="D1084" s="322" t="s">
        <v>129</v>
      </c>
      <c r="E1084" s="322" t="s">
        <v>276</v>
      </c>
      <c r="F1084" s="154" t="s">
        <v>114</v>
      </c>
      <c r="G1084" s="149" t="s">
        <v>277</v>
      </c>
      <c r="H1084" s="153" t="s">
        <v>304</v>
      </c>
      <c r="I1084" s="149" t="s">
        <v>740</v>
      </c>
      <c r="J1084" s="163">
        <v>28.471</v>
      </c>
      <c r="K1084" s="163">
        <v>13.641999999999999</v>
      </c>
      <c r="L1084" s="149" t="s">
        <v>114</v>
      </c>
      <c r="M1084" s="150" t="s">
        <v>741</v>
      </c>
      <c r="N1084" s="157">
        <v>44140.301527777781</v>
      </c>
      <c r="O1084" s="157">
        <v>44148.606863425928</v>
      </c>
    </row>
    <row r="1085" spans="2:15" x14ac:dyDescent="0.2">
      <c r="B1085" s="322" t="s">
        <v>129</v>
      </c>
      <c r="C1085" s="322" t="s">
        <v>276</v>
      </c>
      <c r="D1085" s="322" t="s">
        <v>129</v>
      </c>
      <c r="E1085" s="322" t="s">
        <v>276</v>
      </c>
      <c r="F1085" s="154" t="s">
        <v>114</v>
      </c>
      <c r="G1085" s="149" t="s">
        <v>277</v>
      </c>
      <c r="H1085" s="153" t="s">
        <v>304</v>
      </c>
      <c r="I1085" s="149" t="s">
        <v>740</v>
      </c>
      <c r="J1085" s="163">
        <v>28.471</v>
      </c>
      <c r="K1085" s="163">
        <v>13.641999999999999</v>
      </c>
      <c r="L1085" s="149" t="s">
        <v>114</v>
      </c>
      <c r="M1085" s="150" t="s">
        <v>741</v>
      </c>
      <c r="N1085" s="157">
        <v>44140.301527777781</v>
      </c>
      <c r="O1085" s="157">
        <v>44148.607002314813</v>
      </c>
    </row>
    <row r="1086" spans="2:15" x14ac:dyDescent="0.2">
      <c r="B1086" s="322" t="s">
        <v>129</v>
      </c>
      <c r="C1086" s="322" t="s">
        <v>276</v>
      </c>
      <c r="D1086" s="322" t="s">
        <v>130</v>
      </c>
      <c r="E1086" s="322" t="s">
        <v>276</v>
      </c>
      <c r="F1086" s="154" t="s">
        <v>238</v>
      </c>
      <c r="G1086" s="149" t="s">
        <v>281</v>
      </c>
      <c r="H1086" s="153" t="s">
        <v>282</v>
      </c>
      <c r="I1086" s="149" t="s">
        <v>1129</v>
      </c>
      <c r="J1086" s="163">
        <v>36.612000000000002</v>
      </c>
      <c r="K1086" s="163">
        <v>35.880000000000003</v>
      </c>
      <c r="L1086" s="149" t="s">
        <v>208</v>
      </c>
      <c r="M1086" s="150" t="s">
        <v>368</v>
      </c>
      <c r="N1086" s="157">
        <v>44140.353275462963</v>
      </c>
      <c r="O1086" s="157">
        <v>44177.696631944447</v>
      </c>
    </row>
    <row r="1087" spans="2:15" x14ac:dyDescent="0.2">
      <c r="B1087" s="322" t="s">
        <v>129</v>
      </c>
      <c r="C1087" s="322" t="s">
        <v>276</v>
      </c>
      <c r="D1087" s="322" t="s">
        <v>130</v>
      </c>
      <c r="E1087" s="322" t="s">
        <v>276</v>
      </c>
      <c r="F1087" s="154" t="s">
        <v>236</v>
      </c>
      <c r="G1087" s="149" t="s">
        <v>310</v>
      </c>
      <c r="H1087" s="153" t="s">
        <v>311</v>
      </c>
      <c r="I1087" s="149" t="s">
        <v>1130</v>
      </c>
      <c r="J1087" s="163">
        <v>63.689</v>
      </c>
      <c r="K1087" s="163">
        <v>43.972999999999999</v>
      </c>
      <c r="L1087" s="149" t="s">
        <v>116</v>
      </c>
      <c r="M1087" s="150" t="s">
        <v>651</v>
      </c>
      <c r="N1087" s="157">
        <v>44140.822314814817</v>
      </c>
      <c r="O1087" s="157">
        <v>44190.081261574072</v>
      </c>
    </row>
    <row r="1088" spans="2:15" x14ac:dyDescent="0.2">
      <c r="B1088" s="322" t="s">
        <v>129</v>
      </c>
      <c r="C1088" s="322" t="s">
        <v>276</v>
      </c>
      <c r="D1088" s="322" t="s">
        <v>130</v>
      </c>
      <c r="E1088" s="322" t="s">
        <v>276</v>
      </c>
      <c r="F1088" s="154" t="s">
        <v>114</v>
      </c>
      <c r="G1088" s="149" t="s">
        <v>286</v>
      </c>
      <c r="H1088" s="153" t="s">
        <v>115</v>
      </c>
      <c r="I1088" s="149" t="s">
        <v>1131</v>
      </c>
      <c r="J1088" s="163">
        <v>63.165999999999997</v>
      </c>
      <c r="K1088" s="163">
        <v>9.2149999999999999</v>
      </c>
      <c r="L1088" s="149" t="s">
        <v>116</v>
      </c>
      <c r="M1088" s="150" t="s">
        <v>292</v>
      </c>
      <c r="N1088" s="157">
        <v>44140.832546296297</v>
      </c>
      <c r="O1088" s="157">
        <v>44178.824363425927</v>
      </c>
    </row>
    <row r="1089" spans="2:15" x14ac:dyDescent="0.2">
      <c r="B1089" s="322" t="s">
        <v>129</v>
      </c>
      <c r="C1089" s="322" t="s">
        <v>276</v>
      </c>
      <c r="D1089" s="322" t="s">
        <v>130</v>
      </c>
      <c r="E1089" s="322" t="s">
        <v>276</v>
      </c>
      <c r="F1089" s="154" t="s">
        <v>114</v>
      </c>
      <c r="G1089" s="149" t="s">
        <v>286</v>
      </c>
      <c r="H1089" s="153" t="s">
        <v>115</v>
      </c>
      <c r="I1089" s="149" t="s">
        <v>1131</v>
      </c>
      <c r="J1089" s="163">
        <v>63.165999999999997</v>
      </c>
      <c r="K1089" s="163">
        <v>39.774000000000001</v>
      </c>
      <c r="L1089" s="149" t="s">
        <v>116</v>
      </c>
      <c r="M1089" s="150" t="s">
        <v>352</v>
      </c>
      <c r="N1089" s="157">
        <v>44140.832546296297</v>
      </c>
      <c r="O1089" s="157">
        <v>44194.935335648152</v>
      </c>
    </row>
    <row r="1090" spans="2:15" x14ac:dyDescent="0.2">
      <c r="B1090" s="322" t="s">
        <v>129</v>
      </c>
      <c r="C1090" s="322" t="s">
        <v>276</v>
      </c>
      <c r="D1090" s="322" t="s">
        <v>130</v>
      </c>
      <c r="E1090" s="322" t="s">
        <v>276</v>
      </c>
      <c r="F1090" s="154" t="s">
        <v>114</v>
      </c>
      <c r="G1090" s="149" t="s">
        <v>286</v>
      </c>
      <c r="H1090" s="153" t="s">
        <v>115</v>
      </c>
      <c r="I1090" s="149" t="s">
        <v>1132</v>
      </c>
      <c r="J1090" s="163">
        <v>74.474999999999994</v>
      </c>
      <c r="K1090" s="163">
        <v>22.620999999999999</v>
      </c>
      <c r="L1090" s="149" t="s">
        <v>211</v>
      </c>
      <c r="M1090" s="150" t="s">
        <v>453</v>
      </c>
      <c r="N1090" s="157">
        <v>44141.103483796294</v>
      </c>
      <c r="O1090" s="157">
        <v>44172.465520833335</v>
      </c>
    </row>
    <row r="1091" spans="2:15" x14ac:dyDescent="0.2">
      <c r="B1091" s="322" t="s">
        <v>129</v>
      </c>
      <c r="C1091" s="322" t="s">
        <v>276</v>
      </c>
      <c r="D1091" s="322" t="s">
        <v>130</v>
      </c>
      <c r="E1091" s="322" t="s">
        <v>276</v>
      </c>
      <c r="F1091" s="154" t="s">
        <v>114</v>
      </c>
      <c r="G1091" s="149" t="s">
        <v>286</v>
      </c>
      <c r="H1091" s="153" t="s">
        <v>115</v>
      </c>
      <c r="I1091" s="149" t="s">
        <v>1132</v>
      </c>
      <c r="J1091" s="163">
        <v>74.474999999999994</v>
      </c>
      <c r="K1091" s="163">
        <v>46.003</v>
      </c>
      <c r="L1091" s="149" t="s">
        <v>211</v>
      </c>
      <c r="M1091" s="150" t="s">
        <v>1133</v>
      </c>
      <c r="N1091" s="157">
        <v>44141.103483796294</v>
      </c>
      <c r="O1091" s="157">
        <v>44184.10297453704</v>
      </c>
    </row>
    <row r="1092" spans="2:15" x14ac:dyDescent="0.2">
      <c r="B1092" s="322" t="s">
        <v>129</v>
      </c>
      <c r="C1092" s="322" t="s">
        <v>276</v>
      </c>
      <c r="D1092" s="322" t="s">
        <v>130</v>
      </c>
      <c r="E1092" s="322" t="s">
        <v>276</v>
      </c>
      <c r="F1092" s="154" t="s">
        <v>239</v>
      </c>
      <c r="G1092" s="149" t="s">
        <v>359</v>
      </c>
      <c r="H1092" s="153" t="s">
        <v>278</v>
      </c>
      <c r="I1092" s="149" t="s">
        <v>975</v>
      </c>
      <c r="J1092" s="163">
        <v>63.232999999999997</v>
      </c>
      <c r="K1092" s="163">
        <v>61.968000000000004</v>
      </c>
      <c r="L1092" s="149" t="s">
        <v>209</v>
      </c>
      <c r="M1092" s="150" t="s">
        <v>987</v>
      </c>
      <c r="N1092" s="157">
        <v>44141.863946759258</v>
      </c>
      <c r="O1092" s="157">
        <v>44191.312604166669</v>
      </c>
    </row>
    <row r="1093" spans="2:15" x14ac:dyDescent="0.2">
      <c r="B1093" s="322" t="s">
        <v>129</v>
      </c>
      <c r="C1093" s="322" t="s">
        <v>276</v>
      </c>
      <c r="D1093" s="322" t="s">
        <v>130</v>
      </c>
      <c r="E1093" s="322" t="s">
        <v>276</v>
      </c>
      <c r="F1093" s="154" t="s">
        <v>239</v>
      </c>
      <c r="G1093" s="149" t="s">
        <v>289</v>
      </c>
      <c r="H1093" s="153" t="s">
        <v>290</v>
      </c>
      <c r="I1093" s="149" t="s">
        <v>1134</v>
      </c>
      <c r="J1093" s="163">
        <v>32.688000000000002</v>
      </c>
      <c r="K1093" s="163">
        <v>30.295999999999999</v>
      </c>
      <c r="L1093" s="149" t="s">
        <v>116</v>
      </c>
      <c r="M1093" s="150" t="s">
        <v>339</v>
      </c>
      <c r="N1093" s="157">
        <v>44142.769085648149</v>
      </c>
      <c r="O1093" s="157">
        <v>44173.383287037039</v>
      </c>
    </row>
    <row r="1094" spans="2:15" x14ac:dyDescent="0.2">
      <c r="B1094" s="322" t="s">
        <v>129</v>
      </c>
      <c r="C1094" s="322" t="s">
        <v>276</v>
      </c>
      <c r="D1094" s="322" t="s">
        <v>129</v>
      </c>
      <c r="E1094" s="322" t="s">
        <v>276</v>
      </c>
      <c r="F1094" s="154" t="s">
        <v>114</v>
      </c>
      <c r="G1094" s="149" t="s">
        <v>277</v>
      </c>
      <c r="H1094" s="153" t="s">
        <v>304</v>
      </c>
      <c r="I1094" s="149" t="s">
        <v>670</v>
      </c>
      <c r="J1094" s="163">
        <v>36.417000000000002</v>
      </c>
      <c r="K1094" s="163">
        <v>30.981999999999999</v>
      </c>
      <c r="L1094" s="149" t="s">
        <v>114</v>
      </c>
      <c r="M1094" s="150" t="s">
        <v>577</v>
      </c>
      <c r="N1094" s="157">
        <v>44143.133738425924</v>
      </c>
      <c r="O1094" s="157">
        <v>44148.582152777781</v>
      </c>
    </row>
    <row r="1095" spans="2:15" x14ac:dyDescent="0.2">
      <c r="B1095" s="322" t="s">
        <v>129</v>
      </c>
      <c r="C1095" s="322" t="s">
        <v>276</v>
      </c>
      <c r="D1095" s="322" t="s">
        <v>130</v>
      </c>
      <c r="E1095" s="322" t="s">
        <v>276</v>
      </c>
      <c r="F1095" s="154" t="s">
        <v>238</v>
      </c>
      <c r="G1095" s="149" t="s">
        <v>281</v>
      </c>
      <c r="H1095" s="153" t="s">
        <v>282</v>
      </c>
      <c r="I1095" s="149" t="s">
        <v>1135</v>
      </c>
      <c r="J1095" s="163">
        <v>30.439</v>
      </c>
      <c r="K1095" s="163">
        <v>29.83</v>
      </c>
      <c r="L1095" s="149" t="s">
        <v>116</v>
      </c>
      <c r="M1095" s="150" t="s">
        <v>339</v>
      </c>
      <c r="N1095" s="157">
        <v>44143.301122685189</v>
      </c>
      <c r="O1095" s="157">
        <v>44169.015162037038</v>
      </c>
    </row>
    <row r="1096" spans="2:15" x14ac:dyDescent="0.2">
      <c r="B1096" s="322" t="s">
        <v>129</v>
      </c>
      <c r="C1096" s="322" t="s">
        <v>276</v>
      </c>
      <c r="D1096" s="322" t="s">
        <v>129</v>
      </c>
      <c r="E1096" s="322" t="s">
        <v>276</v>
      </c>
      <c r="F1096" s="154" t="s">
        <v>329</v>
      </c>
      <c r="G1096" s="149" t="s">
        <v>277</v>
      </c>
      <c r="H1096" s="153" t="s">
        <v>330</v>
      </c>
      <c r="I1096" s="149" t="s">
        <v>1136</v>
      </c>
      <c r="J1096" s="163">
        <v>53.506</v>
      </c>
      <c r="K1096" s="163">
        <v>43.255000000000003</v>
      </c>
      <c r="L1096" s="149" t="s">
        <v>357</v>
      </c>
      <c r="M1096" s="150" t="s">
        <v>508</v>
      </c>
      <c r="N1096" s="157">
        <v>44143.332638888889</v>
      </c>
      <c r="O1096" s="157">
        <v>44156.970509259256</v>
      </c>
    </row>
    <row r="1097" spans="2:15" x14ac:dyDescent="0.2">
      <c r="B1097" s="322" t="s">
        <v>129</v>
      </c>
      <c r="C1097" s="322" t="s">
        <v>276</v>
      </c>
      <c r="D1097" s="322" t="s">
        <v>130</v>
      </c>
      <c r="E1097" s="322" t="s">
        <v>276</v>
      </c>
      <c r="F1097" s="154" t="s">
        <v>243</v>
      </c>
      <c r="G1097" s="149" t="s">
        <v>663</v>
      </c>
      <c r="H1097" s="153" t="s">
        <v>707</v>
      </c>
      <c r="I1097" s="149" t="s">
        <v>531</v>
      </c>
      <c r="J1097" s="163">
        <v>55.768000000000001</v>
      </c>
      <c r="K1097" s="163">
        <v>21.234000000000002</v>
      </c>
      <c r="L1097" s="149" t="s">
        <v>116</v>
      </c>
      <c r="M1097" s="150" t="s">
        <v>117</v>
      </c>
      <c r="N1097" s="157">
        <v>44143.903680555559</v>
      </c>
      <c r="O1097" s="157">
        <v>44170.497372685182</v>
      </c>
    </row>
    <row r="1098" spans="2:15" x14ac:dyDescent="0.2">
      <c r="B1098" s="322" t="s">
        <v>129</v>
      </c>
      <c r="C1098" s="322" t="s">
        <v>276</v>
      </c>
      <c r="D1098" s="322" t="s">
        <v>129</v>
      </c>
      <c r="E1098" s="322" t="s">
        <v>276</v>
      </c>
      <c r="F1098" s="154" t="s">
        <v>247</v>
      </c>
      <c r="G1098" s="149" t="s">
        <v>340</v>
      </c>
      <c r="H1098" s="153" t="s">
        <v>341</v>
      </c>
      <c r="I1098" s="149" t="s">
        <v>962</v>
      </c>
      <c r="J1098" s="163">
        <v>39.1</v>
      </c>
      <c r="K1098" s="163">
        <v>9.359</v>
      </c>
      <c r="L1098" s="149" t="s">
        <v>116</v>
      </c>
      <c r="M1098" s="150" t="s">
        <v>117</v>
      </c>
      <c r="N1098" s="157">
        <v>44144.394872685189</v>
      </c>
      <c r="O1098" s="157">
        <v>44165.903032407405</v>
      </c>
    </row>
    <row r="1099" spans="2:15" x14ac:dyDescent="0.2">
      <c r="B1099" s="322" t="s">
        <v>129</v>
      </c>
      <c r="C1099" s="322" t="s">
        <v>276</v>
      </c>
      <c r="D1099" s="322" t="s">
        <v>130</v>
      </c>
      <c r="E1099" s="322" t="s">
        <v>276</v>
      </c>
      <c r="F1099" s="154" t="s">
        <v>247</v>
      </c>
      <c r="G1099" s="149" t="s">
        <v>340</v>
      </c>
      <c r="H1099" s="153" t="s">
        <v>341</v>
      </c>
      <c r="I1099" s="149" t="s">
        <v>962</v>
      </c>
      <c r="J1099" s="163">
        <v>39.1</v>
      </c>
      <c r="K1099" s="163">
        <v>28.088999999999999</v>
      </c>
      <c r="L1099" s="149" t="s">
        <v>116</v>
      </c>
      <c r="M1099" s="150" t="s">
        <v>437</v>
      </c>
      <c r="N1099" s="157">
        <v>44144.394872685189</v>
      </c>
      <c r="O1099" s="157">
        <v>44174.42627314815</v>
      </c>
    </row>
    <row r="1100" spans="2:15" x14ac:dyDescent="0.2">
      <c r="B1100" s="322" t="s">
        <v>129</v>
      </c>
      <c r="C1100" s="322" t="s">
        <v>276</v>
      </c>
      <c r="D1100" s="322" t="s">
        <v>130</v>
      </c>
      <c r="E1100" s="322" t="s">
        <v>276</v>
      </c>
      <c r="F1100" s="154" t="s">
        <v>114</v>
      </c>
      <c r="G1100" s="149" t="s">
        <v>286</v>
      </c>
      <c r="H1100" s="153" t="s">
        <v>115</v>
      </c>
      <c r="I1100" s="149" t="s">
        <v>1137</v>
      </c>
      <c r="J1100" s="163">
        <v>58.02</v>
      </c>
      <c r="K1100" s="163">
        <v>44.98</v>
      </c>
      <c r="L1100" s="149" t="s">
        <v>116</v>
      </c>
      <c r="M1100" s="150" t="s">
        <v>352</v>
      </c>
      <c r="N1100" s="157">
        <v>44144.467766203707</v>
      </c>
      <c r="O1100" s="157">
        <v>44179.019699074073</v>
      </c>
    </row>
    <row r="1101" spans="2:15" x14ac:dyDescent="0.2">
      <c r="B1101" s="322" t="s">
        <v>129</v>
      </c>
      <c r="C1101" s="322" t="s">
        <v>276</v>
      </c>
      <c r="D1101" s="322" t="s">
        <v>130</v>
      </c>
      <c r="E1101" s="322" t="s">
        <v>276</v>
      </c>
      <c r="F1101" s="154" t="s">
        <v>238</v>
      </c>
      <c r="G1101" s="149" t="s">
        <v>281</v>
      </c>
      <c r="H1101" s="153" t="s">
        <v>282</v>
      </c>
      <c r="I1101" s="149" t="s">
        <v>1138</v>
      </c>
      <c r="J1101" s="163">
        <v>38.436</v>
      </c>
      <c r="K1101" s="163">
        <v>37.667000000000002</v>
      </c>
      <c r="L1101" s="149" t="s">
        <v>209</v>
      </c>
      <c r="M1101" s="150" t="s">
        <v>619</v>
      </c>
      <c r="N1101" s="157">
        <v>44144.936724537038</v>
      </c>
      <c r="O1101" s="157">
        <v>44189.244722222225</v>
      </c>
    </row>
    <row r="1102" spans="2:15" x14ac:dyDescent="0.2">
      <c r="B1102" s="322" t="s">
        <v>129</v>
      </c>
      <c r="C1102" s="322" t="s">
        <v>276</v>
      </c>
      <c r="D1102" s="322" t="s">
        <v>129</v>
      </c>
      <c r="E1102" s="322" t="s">
        <v>276</v>
      </c>
      <c r="F1102" s="154" t="s">
        <v>114</v>
      </c>
      <c r="G1102" s="149" t="s">
        <v>277</v>
      </c>
      <c r="H1102" s="153" t="s">
        <v>304</v>
      </c>
      <c r="I1102" s="149" t="s">
        <v>304</v>
      </c>
      <c r="J1102" s="163">
        <v>34.433</v>
      </c>
      <c r="K1102" s="163">
        <v>24.256</v>
      </c>
      <c r="L1102" s="149" t="s">
        <v>114</v>
      </c>
      <c r="M1102" s="150" t="s">
        <v>1040</v>
      </c>
      <c r="N1102" s="157">
        <v>44146.769803240742</v>
      </c>
      <c r="O1102" s="157">
        <v>44159.987905092596</v>
      </c>
    </row>
    <row r="1103" spans="2:15" x14ac:dyDescent="0.2">
      <c r="B1103" s="322" t="s">
        <v>129</v>
      </c>
      <c r="C1103" s="322" t="s">
        <v>276</v>
      </c>
      <c r="D1103" s="322" t="s">
        <v>130</v>
      </c>
      <c r="E1103" s="322" t="s">
        <v>276</v>
      </c>
      <c r="F1103" s="154" t="s">
        <v>114</v>
      </c>
      <c r="G1103" s="149" t="s">
        <v>286</v>
      </c>
      <c r="H1103" s="153" t="s">
        <v>115</v>
      </c>
      <c r="I1103" s="149" t="s">
        <v>1139</v>
      </c>
      <c r="J1103" s="163">
        <v>81.626000000000005</v>
      </c>
      <c r="K1103" s="163">
        <v>31.100999999999999</v>
      </c>
      <c r="L1103" s="149" t="s">
        <v>209</v>
      </c>
      <c r="M1103" s="150" t="s">
        <v>320</v>
      </c>
      <c r="N1103" s="157">
        <v>44147.269756944443</v>
      </c>
      <c r="O1103" s="157">
        <v>44186.786736111113</v>
      </c>
    </row>
    <row r="1104" spans="2:15" x14ac:dyDescent="0.2">
      <c r="B1104" s="322" t="s">
        <v>129</v>
      </c>
      <c r="C1104" s="322" t="s">
        <v>276</v>
      </c>
      <c r="D1104" s="322" t="s">
        <v>130</v>
      </c>
      <c r="E1104" s="322" t="s">
        <v>276</v>
      </c>
      <c r="F1104" s="154" t="s">
        <v>114</v>
      </c>
      <c r="G1104" s="149" t="s">
        <v>286</v>
      </c>
      <c r="H1104" s="153" t="s">
        <v>115</v>
      </c>
      <c r="I1104" s="149" t="s">
        <v>1139</v>
      </c>
      <c r="J1104" s="163">
        <v>81.626000000000005</v>
      </c>
      <c r="K1104" s="163">
        <v>48.893000000000001</v>
      </c>
      <c r="L1104" s="149" t="s">
        <v>209</v>
      </c>
      <c r="M1104" s="150" t="s">
        <v>392</v>
      </c>
      <c r="N1104" s="157">
        <v>44147.269756944443</v>
      </c>
      <c r="O1104" s="157">
        <v>44194.055949074071</v>
      </c>
    </row>
    <row r="1105" spans="2:15" x14ac:dyDescent="0.2">
      <c r="B1105" s="322" t="s">
        <v>129</v>
      </c>
      <c r="C1105" s="322" t="s">
        <v>276</v>
      </c>
      <c r="D1105" s="322" t="s">
        <v>129</v>
      </c>
      <c r="E1105" s="322" t="s">
        <v>276</v>
      </c>
      <c r="F1105" s="154" t="s">
        <v>243</v>
      </c>
      <c r="G1105" s="149" t="s">
        <v>277</v>
      </c>
      <c r="H1105" s="153" t="s">
        <v>374</v>
      </c>
      <c r="I1105" s="149" t="s">
        <v>654</v>
      </c>
      <c r="J1105" s="163">
        <v>55.7</v>
      </c>
      <c r="K1105" s="163">
        <v>46.622</v>
      </c>
      <c r="L1105" s="149" t="s">
        <v>209</v>
      </c>
      <c r="M1105" s="150" t="s">
        <v>392</v>
      </c>
      <c r="N1105" s="157">
        <v>44148.269074074073</v>
      </c>
      <c r="O1105" s="157">
        <v>44160.314699074072</v>
      </c>
    </row>
    <row r="1106" spans="2:15" x14ac:dyDescent="0.2">
      <c r="B1106" s="322" t="s">
        <v>129</v>
      </c>
      <c r="C1106" s="322" t="s">
        <v>276</v>
      </c>
      <c r="D1106" s="322" t="s">
        <v>130</v>
      </c>
      <c r="E1106" s="322" t="s">
        <v>276</v>
      </c>
      <c r="F1106" s="154" t="s">
        <v>238</v>
      </c>
      <c r="G1106" s="149" t="s">
        <v>281</v>
      </c>
      <c r="H1106" s="153" t="s">
        <v>282</v>
      </c>
      <c r="I1106" s="149" t="s">
        <v>1140</v>
      </c>
      <c r="J1106" s="163">
        <v>61.084000000000003</v>
      </c>
      <c r="K1106" s="163">
        <v>21.724</v>
      </c>
      <c r="L1106" s="149" t="s">
        <v>209</v>
      </c>
      <c r="M1106" s="150" t="s">
        <v>440</v>
      </c>
      <c r="N1106" s="157">
        <v>44148.540856481479</v>
      </c>
      <c r="O1106" s="157">
        <v>44174.543240740742</v>
      </c>
    </row>
    <row r="1107" spans="2:15" x14ac:dyDescent="0.2">
      <c r="B1107" s="322" t="s">
        <v>129</v>
      </c>
      <c r="C1107" s="322" t="s">
        <v>276</v>
      </c>
      <c r="D1107" s="322" t="s">
        <v>130</v>
      </c>
      <c r="E1107" s="322" t="s">
        <v>276</v>
      </c>
      <c r="F1107" s="154" t="s">
        <v>238</v>
      </c>
      <c r="G1107" s="149" t="s">
        <v>281</v>
      </c>
      <c r="H1107" s="153" t="s">
        <v>282</v>
      </c>
      <c r="I1107" s="149" t="s">
        <v>1140</v>
      </c>
      <c r="J1107" s="163">
        <v>61.084000000000003</v>
      </c>
      <c r="K1107" s="163">
        <v>33.683999999999997</v>
      </c>
      <c r="L1107" s="149" t="s">
        <v>209</v>
      </c>
      <c r="M1107" s="150" t="s">
        <v>786</v>
      </c>
      <c r="N1107" s="157">
        <v>44148.540856481479</v>
      </c>
      <c r="O1107" s="157">
        <v>44185.091597222221</v>
      </c>
    </row>
    <row r="1108" spans="2:15" x14ac:dyDescent="0.2">
      <c r="B1108" s="322" t="s">
        <v>129</v>
      </c>
      <c r="C1108" s="322" t="s">
        <v>276</v>
      </c>
      <c r="D1108" s="322" t="s">
        <v>130</v>
      </c>
      <c r="E1108" s="322" t="s">
        <v>276</v>
      </c>
      <c r="F1108" s="154" t="s">
        <v>239</v>
      </c>
      <c r="G1108" s="149" t="s">
        <v>359</v>
      </c>
      <c r="H1108" s="153" t="s">
        <v>278</v>
      </c>
      <c r="I1108" s="149" t="s">
        <v>1141</v>
      </c>
      <c r="J1108" s="163">
        <v>81.826999999999998</v>
      </c>
      <c r="K1108" s="163">
        <v>70.034999999999997</v>
      </c>
      <c r="L1108" s="149" t="s">
        <v>329</v>
      </c>
      <c r="M1108" s="150" t="s">
        <v>395</v>
      </c>
      <c r="N1108" s="157">
        <v>44148.707638888889</v>
      </c>
      <c r="O1108" s="157">
        <v>44177.092615740738</v>
      </c>
    </row>
    <row r="1109" spans="2:15" x14ac:dyDescent="0.2">
      <c r="B1109" s="322" t="s">
        <v>129</v>
      </c>
      <c r="C1109" s="322" t="s">
        <v>276</v>
      </c>
      <c r="D1109" s="322" t="s">
        <v>129</v>
      </c>
      <c r="E1109" s="322" t="s">
        <v>276</v>
      </c>
      <c r="F1109" s="154" t="s">
        <v>244</v>
      </c>
      <c r="G1109" s="149" t="s">
        <v>369</v>
      </c>
      <c r="H1109" s="153" t="s">
        <v>370</v>
      </c>
      <c r="I1109" s="149" t="s">
        <v>722</v>
      </c>
      <c r="J1109" s="163">
        <v>53.552999999999997</v>
      </c>
      <c r="K1109" s="163">
        <v>17.195</v>
      </c>
      <c r="L1109" s="149" t="s">
        <v>209</v>
      </c>
      <c r="M1109" s="150" t="s">
        <v>392</v>
      </c>
      <c r="N1109" s="157">
        <v>44148.866782407407</v>
      </c>
      <c r="O1109" s="157">
        <v>44163.919872685183</v>
      </c>
    </row>
    <row r="1110" spans="2:15" x14ac:dyDescent="0.2">
      <c r="B1110" s="322" t="s">
        <v>129</v>
      </c>
      <c r="C1110" s="322" t="s">
        <v>276</v>
      </c>
      <c r="D1110" s="322" t="s">
        <v>130</v>
      </c>
      <c r="E1110" s="322" t="s">
        <v>276</v>
      </c>
      <c r="F1110" s="154" t="s">
        <v>244</v>
      </c>
      <c r="G1110" s="149" t="s">
        <v>369</v>
      </c>
      <c r="H1110" s="153" t="s">
        <v>370</v>
      </c>
      <c r="I1110" s="149" t="s">
        <v>722</v>
      </c>
      <c r="J1110" s="163">
        <v>53.552999999999997</v>
      </c>
      <c r="K1110" s="163">
        <v>35.286999999999999</v>
      </c>
      <c r="L1110" s="149" t="s">
        <v>209</v>
      </c>
      <c r="M1110" s="150" t="s">
        <v>392</v>
      </c>
      <c r="N1110" s="157">
        <v>44148.866782407407</v>
      </c>
      <c r="O1110" s="157">
        <v>44166.828553240739</v>
      </c>
    </row>
    <row r="1111" spans="2:15" x14ac:dyDescent="0.2">
      <c r="B1111" s="322" t="s">
        <v>129</v>
      </c>
      <c r="C1111" s="322" t="s">
        <v>276</v>
      </c>
      <c r="D1111" s="322" t="s">
        <v>131</v>
      </c>
      <c r="E1111" s="322" t="s">
        <v>1122</v>
      </c>
      <c r="F1111" s="154" t="s">
        <v>114</v>
      </c>
      <c r="G1111" s="149" t="s">
        <v>310</v>
      </c>
      <c r="H1111" s="153" t="s">
        <v>115</v>
      </c>
      <c r="I1111" s="149" t="s">
        <v>1142</v>
      </c>
      <c r="J1111" s="163">
        <v>57.679000000000002</v>
      </c>
      <c r="K1111" s="163">
        <v>50.786000000000001</v>
      </c>
      <c r="L1111" s="149" t="s">
        <v>203</v>
      </c>
      <c r="M1111" s="150" t="s">
        <v>380</v>
      </c>
      <c r="N1111" s="157">
        <v>44148.947071759256</v>
      </c>
      <c r="O1111" s="157">
        <v>44199.699050925927</v>
      </c>
    </row>
    <row r="1112" spans="2:15" x14ac:dyDescent="0.2">
      <c r="B1112" s="322" t="s">
        <v>129</v>
      </c>
      <c r="C1112" s="322" t="s">
        <v>276</v>
      </c>
      <c r="D1112" s="322" t="s">
        <v>130</v>
      </c>
      <c r="E1112" s="322" t="s">
        <v>276</v>
      </c>
      <c r="F1112" s="154" t="s">
        <v>238</v>
      </c>
      <c r="G1112" s="149" t="s">
        <v>281</v>
      </c>
      <c r="H1112" s="153" t="s">
        <v>282</v>
      </c>
      <c r="I1112" s="149" t="s">
        <v>1143</v>
      </c>
      <c r="J1112" s="163">
        <v>63.343000000000004</v>
      </c>
      <c r="K1112" s="163">
        <v>19.024000000000001</v>
      </c>
      <c r="L1112" s="149" t="s">
        <v>230</v>
      </c>
      <c r="M1112" s="150" t="s">
        <v>514</v>
      </c>
      <c r="N1112" s="157">
        <v>44149.342905092592</v>
      </c>
      <c r="O1112" s="157">
        <v>44175.228055555555</v>
      </c>
    </row>
    <row r="1113" spans="2:15" x14ac:dyDescent="0.2">
      <c r="B1113" s="322" t="s">
        <v>129</v>
      </c>
      <c r="C1113" s="322" t="s">
        <v>276</v>
      </c>
      <c r="D1113" s="322" t="s">
        <v>130</v>
      </c>
      <c r="E1113" s="322" t="s">
        <v>276</v>
      </c>
      <c r="F1113" s="154" t="s">
        <v>238</v>
      </c>
      <c r="G1113" s="149" t="s">
        <v>281</v>
      </c>
      <c r="H1113" s="153" t="s">
        <v>282</v>
      </c>
      <c r="I1113" s="149" t="s">
        <v>1143</v>
      </c>
      <c r="J1113" s="163">
        <v>63.343000000000004</v>
      </c>
      <c r="K1113" s="163">
        <v>33.622999999999998</v>
      </c>
      <c r="L1113" s="149" t="s">
        <v>357</v>
      </c>
      <c r="M1113" s="150" t="s">
        <v>508</v>
      </c>
      <c r="N1113" s="157">
        <v>44149.342905092592</v>
      </c>
      <c r="O1113" s="157">
        <v>44184.455243055556</v>
      </c>
    </row>
    <row r="1114" spans="2:15" x14ac:dyDescent="0.2">
      <c r="B1114" s="322" t="s">
        <v>129</v>
      </c>
      <c r="C1114" s="322" t="s">
        <v>276</v>
      </c>
      <c r="D1114" s="322" t="s">
        <v>130</v>
      </c>
      <c r="E1114" s="322" t="s">
        <v>276</v>
      </c>
      <c r="F1114" s="154" t="s">
        <v>335</v>
      </c>
      <c r="G1114" s="149" t="s">
        <v>289</v>
      </c>
      <c r="H1114" s="153" t="s">
        <v>337</v>
      </c>
      <c r="I1114" s="149" t="s">
        <v>1144</v>
      </c>
      <c r="J1114" s="163">
        <v>38.634999999999998</v>
      </c>
      <c r="K1114" s="163">
        <v>9.4659999999999993</v>
      </c>
      <c r="L1114" s="149" t="s">
        <v>116</v>
      </c>
      <c r="M1114" s="150" t="s">
        <v>292</v>
      </c>
      <c r="N1114" s="157">
        <v>44150.11341435185</v>
      </c>
      <c r="O1114" s="157">
        <v>44181.436655092592</v>
      </c>
    </row>
    <row r="1115" spans="2:15" x14ac:dyDescent="0.2">
      <c r="B1115" s="322" t="s">
        <v>129</v>
      </c>
      <c r="C1115" s="322" t="s">
        <v>276</v>
      </c>
      <c r="D1115" s="322" t="s">
        <v>130</v>
      </c>
      <c r="E1115" s="322" t="s">
        <v>276</v>
      </c>
      <c r="F1115" s="154" t="s">
        <v>335</v>
      </c>
      <c r="G1115" s="149" t="s">
        <v>812</v>
      </c>
      <c r="H1115" s="153" t="s">
        <v>337</v>
      </c>
      <c r="I1115" s="149" t="s">
        <v>1144</v>
      </c>
      <c r="J1115" s="163">
        <v>38.634999999999998</v>
      </c>
      <c r="K1115" s="163">
        <v>9.4659999999999993</v>
      </c>
      <c r="L1115" s="149" t="s">
        <v>116</v>
      </c>
      <c r="M1115" s="150" t="s">
        <v>292</v>
      </c>
      <c r="N1115" s="157">
        <v>44150.11341435185</v>
      </c>
      <c r="O1115" s="157">
        <v>44181.436678240738</v>
      </c>
    </row>
    <row r="1116" spans="2:15" x14ac:dyDescent="0.2">
      <c r="B1116" s="322" t="s">
        <v>129</v>
      </c>
      <c r="C1116" s="322" t="s">
        <v>276</v>
      </c>
      <c r="D1116" s="322" t="s">
        <v>130</v>
      </c>
      <c r="E1116" s="322" t="s">
        <v>276</v>
      </c>
      <c r="F1116" s="154" t="s">
        <v>239</v>
      </c>
      <c r="G1116" s="149" t="s">
        <v>359</v>
      </c>
      <c r="H1116" s="153" t="s">
        <v>278</v>
      </c>
      <c r="I1116" s="149" t="s">
        <v>1145</v>
      </c>
      <c r="J1116" s="163">
        <v>33.628</v>
      </c>
      <c r="K1116" s="163">
        <v>5.4660000000000002</v>
      </c>
      <c r="L1116" s="149" t="s">
        <v>116</v>
      </c>
      <c r="M1116" s="150" t="s">
        <v>940</v>
      </c>
      <c r="N1116" s="157">
        <v>44150.394988425927</v>
      </c>
      <c r="O1116" s="157">
        <v>44172.560717592591</v>
      </c>
    </row>
    <row r="1117" spans="2:15" x14ac:dyDescent="0.2">
      <c r="B1117" s="322" t="s">
        <v>129</v>
      </c>
      <c r="C1117" s="322" t="s">
        <v>276</v>
      </c>
      <c r="D1117" s="322" t="s">
        <v>130</v>
      </c>
      <c r="E1117" s="322" t="s">
        <v>276</v>
      </c>
      <c r="F1117" s="154" t="s">
        <v>239</v>
      </c>
      <c r="G1117" s="149" t="s">
        <v>359</v>
      </c>
      <c r="H1117" s="153" t="s">
        <v>278</v>
      </c>
      <c r="I1117" s="149" t="s">
        <v>1145</v>
      </c>
      <c r="J1117" s="163">
        <v>33.628</v>
      </c>
      <c r="K1117" s="163">
        <v>23.187999999999999</v>
      </c>
      <c r="L1117" s="149" t="s">
        <v>116</v>
      </c>
      <c r="M1117" s="150" t="s">
        <v>1049</v>
      </c>
      <c r="N1117" s="157">
        <v>44150.394988425927</v>
      </c>
      <c r="O1117" s="157">
        <v>44181.64298611111</v>
      </c>
    </row>
    <row r="1118" spans="2:15" x14ac:dyDescent="0.2">
      <c r="B1118" s="322" t="s">
        <v>129</v>
      </c>
      <c r="C1118" s="322" t="s">
        <v>276</v>
      </c>
      <c r="D1118" s="322" t="s">
        <v>130</v>
      </c>
      <c r="E1118" s="322" t="s">
        <v>276</v>
      </c>
      <c r="F1118" s="154" t="s">
        <v>236</v>
      </c>
      <c r="G1118" s="149" t="s">
        <v>310</v>
      </c>
      <c r="H1118" s="153" t="s">
        <v>311</v>
      </c>
      <c r="I1118" s="149" t="s">
        <v>1146</v>
      </c>
      <c r="J1118" s="163">
        <v>38.034999999999997</v>
      </c>
      <c r="K1118" s="163">
        <v>37.270000000000003</v>
      </c>
      <c r="L1118" s="149" t="s">
        <v>217</v>
      </c>
      <c r="M1118" s="150" t="s">
        <v>308</v>
      </c>
      <c r="N1118" s="157">
        <v>44150.760081018518</v>
      </c>
      <c r="O1118" s="157">
        <v>44188.643217592595</v>
      </c>
    </row>
    <row r="1119" spans="2:15" x14ac:dyDescent="0.2">
      <c r="B1119" s="322" t="s">
        <v>129</v>
      </c>
      <c r="C1119" s="322" t="s">
        <v>276</v>
      </c>
      <c r="D1119" s="322" t="s">
        <v>130</v>
      </c>
      <c r="E1119" s="322" t="s">
        <v>276</v>
      </c>
      <c r="F1119" s="154" t="s">
        <v>238</v>
      </c>
      <c r="G1119" s="149" t="s">
        <v>281</v>
      </c>
      <c r="H1119" s="153" t="s">
        <v>282</v>
      </c>
      <c r="I1119" s="149" t="s">
        <v>1147</v>
      </c>
      <c r="J1119" s="163">
        <v>39.511000000000003</v>
      </c>
      <c r="K1119" s="163">
        <v>36.728999999999999</v>
      </c>
      <c r="L1119" s="149" t="s">
        <v>216</v>
      </c>
      <c r="M1119" s="150" t="s">
        <v>288</v>
      </c>
      <c r="N1119" s="157">
        <v>44151.644918981481</v>
      </c>
      <c r="O1119" s="157">
        <v>44191.435185185182</v>
      </c>
    </row>
    <row r="1120" spans="2:15" x14ac:dyDescent="0.2">
      <c r="B1120" s="322" t="s">
        <v>129</v>
      </c>
      <c r="C1120" s="322" t="s">
        <v>276</v>
      </c>
      <c r="D1120" s="322" t="s">
        <v>129</v>
      </c>
      <c r="E1120" s="322" t="s">
        <v>276</v>
      </c>
      <c r="F1120" s="154" t="s">
        <v>114</v>
      </c>
      <c r="G1120" s="149" t="s">
        <v>310</v>
      </c>
      <c r="H1120" s="153" t="s">
        <v>115</v>
      </c>
      <c r="I1120" s="149" t="s">
        <v>1148</v>
      </c>
      <c r="J1120" s="163">
        <v>64.498999999999995</v>
      </c>
      <c r="K1120" s="163">
        <v>56.393999999999998</v>
      </c>
      <c r="L1120" s="149" t="s">
        <v>228</v>
      </c>
      <c r="M1120" s="150" t="s">
        <v>623</v>
      </c>
      <c r="N1120" s="157">
        <v>44152.634502314817</v>
      </c>
      <c r="O1120" s="157">
        <v>44161.451539351852</v>
      </c>
    </row>
    <row r="1121" spans="2:15" x14ac:dyDescent="0.2">
      <c r="B1121" s="322" t="s">
        <v>129</v>
      </c>
      <c r="C1121" s="322" t="s">
        <v>276</v>
      </c>
      <c r="D1121" s="322" t="s">
        <v>130</v>
      </c>
      <c r="E1121" s="322" t="s">
        <v>276</v>
      </c>
      <c r="F1121" s="154" t="s">
        <v>247</v>
      </c>
      <c r="G1121" s="149" t="s">
        <v>277</v>
      </c>
      <c r="H1121" s="153" t="s">
        <v>1149</v>
      </c>
      <c r="I1121" s="149" t="s">
        <v>1150</v>
      </c>
      <c r="J1121" s="163">
        <v>37.927</v>
      </c>
      <c r="K1121" s="163">
        <v>35.027000000000001</v>
      </c>
      <c r="L1121" s="149" t="s">
        <v>116</v>
      </c>
      <c r="M1121" s="150" t="s">
        <v>424</v>
      </c>
      <c r="N1121" s="157">
        <v>44153.092604166668</v>
      </c>
      <c r="O1121" s="157">
        <v>44167.321921296294</v>
      </c>
    </row>
    <row r="1122" spans="2:15" x14ac:dyDescent="0.2">
      <c r="B1122" s="322" t="s">
        <v>129</v>
      </c>
      <c r="C1122" s="322" t="s">
        <v>276</v>
      </c>
      <c r="D1122" s="322" t="s">
        <v>129</v>
      </c>
      <c r="E1122" s="322" t="s">
        <v>276</v>
      </c>
      <c r="F1122" s="154" t="s">
        <v>114</v>
      </c>
      <c r="G1122" s="149" t="s">
        <v>277</v>
      </c>
      <c r="H1122" s="153" t="s">
        <v>304</v>
      </c>
      <c r="I1122" s="149" t="s">
        <v>576</v>
      </c>
      <c r="J1122" s="163">
        <v>36.415999999999997</v>
      </c>
      <c r="K1122" s="163">
        <v>30.981000000000002</v>
      </c>
      <c r="L1122" s="149" t="s">
        <v>114</v>
      </c>
      <c r="M1122" s="150" t="s">
        <v>577</v>
      </c>
      <c r="N1122" s="157">
        <v>44153.197060185186</v>
      </c>
      <c r="O1122" s="157">
        <v>44158.384328703702</v>
      </c>
    </row>
    <row r="1123" spans="2:15" x14ac:dyDescent="0.2">
      <c r="B1123" s="322" t="s">
        <v>129</v>
      </c>
      <c r="C1123" s="322" t="s">
        <v>276</v>
      </c>
      <c r="D1123" s="322" t="s">
        <v>131</v>
      </c>
      <c r="E1123" s="322" t="s">
        <v>1122</v>
      </c>
      <c r="F1123" s="154" t="s">
        <v>239</v>
      </c>
      <c r="G1123" s="149" t="s">
        <v>359</v>
      </c>
      <c r="H1123" s="153" t="s">
        <v>278</v>
      </c>
      <c r="I1123" s="149" t="s">
        <v>723</v>
      </c>
      <c r="J1123" s="163">
        <v>37.65</v>
      </c>
      <c r="K1123" s="163">
        <v>6.6109999999999998</v>
      </c>
      <c r="L1123" s="149" t="s">
        <v>376</v>
      </c>
      <c r="M1123" s="150" t="s">
        <v>397</v>
      </c>
      <c r="N1123" s="157">
        <v>44153.39503472222</v>
      </c>
      <c r="O1123" s="157">
        <v>44199.318043981482</v>
      </c>
    </row>
    <row r="1124" spans="2:15" x14ac:dyDescent="0.2">
      <c r="B1124" s="322" t="s">
        <v>129</v>
      </c>
      <c r="C1124" s="322" t="s">
        <v>276</v>
      </c>
      <c r="D1124" s="322" t="s">
        <v>131</v>
      </c>
      <c r="E1124" s="322" t="s">
        <v>1122</v>
      </c>
      <c r="F1124" s="154" t="s">
        <v>239</v>
      </c>
      <c r="G1124" s="149" t="s">
        <v>359</v>
      </c>
      <c r="H1124" s="153" t="s">
        <v>278</v>
      </c>
      <c r="I1124" s="149" t="s">
        <v>723</v>
      </c>
      <c r="J1124" s="163">
        <v>37.65</v>
      </c>
      <c r="K1124" s="163">
        <v>29.937000000000001</v>
      </c>
      <c r="L1124" s="149" t="s">
        <v>376</v>
      </c>
      <c r="M1124" s="150" t="s">
        <v>377</v>
      </c>
      <c r="N1124" s="157">
        <v>44153.39503472222</v>
      </c>
      <c r="O1124" s="157">
        <v>44203.551053240742</v>
      </c>
    </row>
    <row r="1125" spans="2:15" x14ac:dyDescent="0.2">
      <c r="B1125" s="322" t="s">
        <v>129</v>
      </c>
      <c r="C1125" s="322" t="s">
        <v>276</v>
      </c>
      <c r="D1125" s="322" t="s">
        <v>131</v>
      </c>
      <c r="E1125" s="322" t="s">
        <v>1122</v>
      </c>
      <c r="F1125" s="154" t="s">
        <v>238</v>
      </c>
      <c r="G1125" s="149" t="s">
        <v>281</v>
      </c>
      <c r="H1125" s="153" t="s">
        <v>282</v>
      </c>
      <c r="I1125" s="149" t="s">
        <v>1151</v>
      </c>
      <c r="J1125" s="163">
        <v>75.706999999999994</v>
      </c>
      <c r="K1125" s="163">
        <v>74.192999999999998</v>
      </c>
      <c r="L1125" s="149" t="s">
        <v>211</v>
      </c>
      <c r="M1125" s="150" t="s">
        <v>616</v>
      </c>
      <c r="N1125" s="157">
        <v>44154.613622685189</v>
      </c>
      <c r="O1125" s="157">
        <v>44207.908148148148</v>
      </c>
    </row>
    <row r="1126" spans="2:15" x14ac:dyDescent="0.2">
      <c r="B1126" s="322" t="s">
        <v>129</v>
      </c>
      <c r="C1126" s="322" t="s">
        <v>276</v>
      </c>
      <c r="D1126" s="322" t="s">
        <v>131</v>
      </c>
      <c r="E1126" s="322" t="s">
        <v>1122</v>
      </c>
      <c r="F1126" s="154" t="s">
        <v>114</v>
      </c>
      <c r="G1126" s="149" t="s">
        <v>286</v>
      </c>
      <c r="H1126" s="153" t="s">
        <v>115</v>
      </c>
      <c r="I1126" s="149" t="s">
        <v>727</v>
      </c>
      <c r="J1126" s="163">
        <v>61.670999999999999</v>
      </c>
      <c r="K1126" s="163">
        <v>55.582000000000001</v>
      </c>
      <c r="L1126" s="149" t="s">
        <v>116</v>
      </c>
      <c r="M1126" s="150" t="s">
        <v>352</v>
      </c>
      <c r="N1126" s="157">
        <v>44154.728668981479</v>
      </c>
      <c r="O1126" s="157">
        <v>44208.872893518521</v>
      </c>
    </row>
    <row r="1127" spans="2:15" x14ac:dyDescent="0.2">
      <c r="B1127" s="322" t="s">
        <v>129</v>
      </c>
      <c r="C1127" s="322" t="s">
        <v>276</v>
      </c>
      <c r="D1127" s="322" t="s">
        <v>130</v>
      </c>
      <c r="E1127" s="322" t="s">
        <v>276</v>
      </c>
      <c r="F1127" s="154" t="s">
        <v>239</v>
      </c>
      <c r="G1127" s="149" t="s">
        <v>277</v>
      </c>
      <c r="H1127" s="153" t="s">
        <v>278</v>
      </c>
      <c r="I1127" s="149" t="s">
        <v>1152</v>
      </c>
      <c r="J1127" s="163">
        <v>63.31</v>
      </c>
      <c r="K1127" s="163">
        <v>7.0960000000000001</v>
      </c>
      <c r="L1127" s="149" t="s">
        <v>255</v>
      </c>
      <c r="M1127" s="150" t="s">
        <v>538</v>
      </c>
      <c r="N1127" s="157">
        <v>44154.832835648151</v>
      </c>
      <c r="O1127" s="157">
        <v>44189</v>
      </c>
    </row>
    <row r="1128" spans="2:15" x14ac:dyDescent="0.2">
      <c r="B1128" s="322" t="s">
        <v>129</v>
      </c>
      <c r="C1128" s="322" t="s">
        <v>276</v>
      </c>
      <c r="D1128" s="322" t="s">
        <v>131</v>
      </c>
      <c r="E1128" s="322" t="s">
        <v>1122</v>
      </c>
      <c r="F1128" s="154" t="s">
        <v>236</v>
      </c>
      <c r="G1128" s="149" t="s">
        <v>310</v>
      </c>
      <c r="H1128" s="153" t="s">
        <v>311</v>
      </c>
      <c r="I1128" s="149" t="s">
        <v>1153</v>
      </c>
      <c r="J1128" s="163">
        <v>61.311</v>
      </c>
      <c r="K1128" s="163">
        <v>11.254</v>
      </c>
      <c r="L1128" s="149" t="s">
        <v>116</v>
      </c>
      <c r="M1128" s="150" t="s">
        <v>293</v>
      </c>
      <c r="N1128" s="157">
        <v>44154.874398148146</v>
      </c>
      <c r="O1128" s="157">
        <v>44207.632881944446</v>
      </c>
    </row>
    <row r="1129" spans="2:15" x14ac:dyDescent="0.2">
      <c r="B1129" s="322" t="s">
        <v>129</v>
      </c>
      <c r="C1129" s="322" t="s">
        <v>276</v>
      </c>
      <c r="D1129" s="322" t="s">
        <v>132</v>
      </c>
      <c r="E1129" s="322" t="s">
        <v>1122</v>
      </c>
      <c r="F1129" s="154" t="s">
        <v>236</v>
      </c>
      <c r="G1129" s="149" t="s">
        <v>310</v>
      </c>
      <c r="H1129" s="153" t="s">
        <v>311</v>
      </c>
      <c r="I1129" s="149" t="s">
        <v>1153</v>
      </c>
      <c r="J1129" s="163">
        <v>61.311</v>
      </c>
      <c r="K1129" s="163">
        <v>35.918999999999997</v>
      </c>
      <c r="L1129" s="149" t="s">
        <v>116</v>
      </c>
      <c r="M1129" s="150" t="s">
        <v>117</v>
      </c>
      <c r="N1129" s="157">
        <v>44154.874398148146</v>
      </c>
      <c r="O1129" s="157">
        <v>44237.995474537034</v>
      </c>
    </row>
    <row r="1130" spans="2:15" x14ac:dyDescent="0.2">
      <c r="B1130" s="322" t="s">
        <v>129</v>
      </c>
      <c r="C1130" s="322" t="s">
        <v>276</v>
      </c>
      <c r="D1130" s="322" t="s">
        <v>130</v>
      </c>
      <c r="E1130" s="322" t="s">
        <v>276</v>
      </c>
      <c r="F1130" s="154" t="s">
        <v>243</v>
      </c>
      <c r="G1130" s="149" t="s">
        <v>277</v>
      </c>
      <c r="H1130" s="153" t="s">
        <v>374</v>
      </c>
      <c r="I1130" s="149" t="s">
        <v>1154</v>
      </c>
      <c r="J1130" s="163">
        <v>58.682000000000002</v>
      </c>
      <c r="K1130" s="163">
        <v>36.631999999999998</v>
      </c>
      <c r="L1130" s="149" t="s">
        <v>189</v>
      </c>
      <c r="M1130" s="150" t="s">
        <v>470</v>
      </c>
      <c r="N1130" s="157">
        <v>44155.404386574075</v>
      </c>
      <c r="O1130" s="157">
        <v>44168.759756944448</v>
      </c>
    </row>
    <row r="1131" spans="2:15" x14ac:dyDescent="0.2">
      <c r="B1131" s="322" t="s">
        <v>129</v>
      </c>
      <c r="C1131" s="322" t="s">
        <v>276</v>
      </c>
      <c r="D1131" s="322" t="s">
        <v>130</v>
      </c>
      <c r="E1131" s="322" t="s">
        <v>276</v>
      </c>
      <c r="F1131" s="154" t="s">
        <v>114</v>
      </c>
      <c r="G1131" s="149" t="s">
        <v>310</v>
      </c>
      <c r="H1131" s="153" t="s">
        <v>115</v>
      </c>
      <c r="I1131" s="149" t="s">
        <v>494</v>
      </c>
      <c r="J1131" s="163">
        <v>31.922999999999998</v>
      </c>
      <c r="K1131" s="163">
        <v>31.285</v>
      </c>
      <c r="L1131" s="149" t="s">
        <v>553</v>
      </c>
      <c r="M1131" s="150" t="s">
        <v>554</v>
      </c>
      <c r="N1131" s="157">
        <v>44155.436597222222</v>
      </c>
      <c r="O1131" s="157">
        <v>44185.71197916667</v>
      </c>
    </row>
    <row r="1132" spans="2:15" x14ac:dyDescent="0.2">
      <c r="B1132" s="322" t="s">
        <v>129</v>
      </c>
      <c r="C1132" s="322" t="s">
        <v>276</v>
      </c>
      <c r="D1132" s="322" t="s">
        <v>129</v>
      </c>
      <c r="E1132" s="322" t="s">
        <v>276</v>
      </c>
      <c r="F1132" s="154" t="s">
        <v>114</v>
      </c>
      <c r="G1132" s="149" t="s">
        <v>277</v>
      </c>
      <c r="H1132" s="153" t="s">
        <v>304</v>
      </c>
      <c r="I1132" s="149" t="s">
        <v>670</v>
      </c>
      <c r="J1132" s="163">
        <v>36.417000000000002</v>
      </c>
      <c r="K1132" s="163">
        <v>30.981999999999999</v>
      </c>
      <c r="L1132" s="149" t="s">
        <v>114</v>
      </c>
      <c r="M1132" s="150" t="s">
        <v>577</v>
      </c>
      <c r="N1132" s="157">
        <v>44156.967893518522</v>
      </c>
      <c r="O1132" s="157">
        <v>44161.884421296294</v>
      </c>
    </row>
    <row r="1133" spans="2:15" x14ac:dyDescent="0.2">
      <c r="B1133" s="322" t="s">
        <v>129</v>
      </c>
      <c r="C1133" s="322" t="s">
        <v>276</v>
      </c>
      <c r="D1133" s="322" t="s">
        <v>130</v>
      </c>
      <c r="E1133" s="322" t="s">
        <v>276</v>
      </c>
      <c r="F1133" s="154" t="s">
        <v>114</v>
      </c>
      <c r="G1133" s="149" t="s">
        <v>286</v>
      </c>
      <c r="H1133" s="153" t="s">
        <v>115</v>
      </c>
      <c r="I1133" s="149" t="s">
        <v>1155</v>
      </c>
      <c r="J1133" s="163">
        <v>58.104999999999997</v>
      </c>
      <c r="K1133" s="163">
        <v>52.494999999999997</v>
      </c>
      <c r="L1133" s="149" t="s">
        <v>217</v>
      </c>
      <c r="M1133" s="150" t="s">
        <v>308</v>
      </c>
      <c r="N1133" s="157">
        <v>44157.853356481479</v>
      </c>
      <c r="O1133" s="157">
        <v>44186.633333333331</v>
      </c>
    </row>
    <row r="1134" spans="2:15" x14ac:dyDescent="0.2">
      <c r="B1134" s="322" t="s">
        <v>129</v>
      </c>
      <c r="C1134" s="322" t="s">
        <v>276</v>
      </c>
      <c r="D1134" s="322" t="s">
        <v>131</v>
      </c>
      <c r="E1134" s="322" t="s">
        <v>1122</v>
      </c>
      <c r="F1134" s="154" t="s">
        <v>238</v>
      </c>
      <c r="G1134" s="149" t="s">
        <v>281</v>
      </c>
      <c r="H1134" s="153" t="s">
        <v>282</v>
      </c>
      <c r="I1134" s="149" t="s">
        <v>1156</v>
      </c>
      <c r="J1134" s="163">
        <v>31.945</v>
      </c>
      <c r="K1134" s="163">
        <v>31.253</v>
      </c>
      <c r="L1134" s="149" t="s">
        <v>216</v>
      </c>
      <c r="M1134" s="150" t="s">
        <v>288</v>
      </c>
      <c r="N1134" s="157">
        <v>44158.541180555556</v>
      </c>
      <c r="O1134" s="157">
        <v>44199.060324074075</v>
      </c>
    </row>
    <row r="1135" spans="2:15" x14ac:dyDescent="0.2">
      <c r="B1135" s="322" t="s">
        <v>129</v>
      </c>
      <c r="C1135" s="322" t="s">
        <v>276</v>
      </c>
      <c r="D1135" s="322" t="s">
        <v>132</v>
      </c>
      <c r="E1135" s="322" t="s">
        <v>1122</v>
      </c>
      <c r="F1135" s="154" t="s">
        <v>244</v>
      </c>
      <c r="G1135" s="149" t="s">
        <v>369</v>
      </c>
      <c r="H1135" s="153" t="s">
        <v>370</v>
      </c>
      <c r="I1135" s="149" t="s">
        <v>1157</v>
      </c>
      <c r="J1135" s="163">
        <v>31.727</v>
      </c>
      <c r="K1135" s="163">
        <v>10.895</v>
      </c>
      <c r="L1135" s="149" t="s">
        <v>116</v>
      </c>
      <c r="M1135" s="150" t="s">
        <v>292</v>
      </c>
      <c r="N1135" s="157">
        <v>44158.690416666665</v>
      </c>
      <c r="O1135" s="157">
        <v>44230.884293981479</v>
      </c>
    </row>
    <row r="1136" spans="2:15" x14ac:dyDescent="0.2">
      <c r="B1136" s="322" t="s">
        <v>129</v>
      </c>
      <c r="C1136" s="322" t="s">
        <v>276</v>
      </c>
      <c r="D1136" s="322" t="s">
        <v>132</v>
      </c>
      <c r="E1136" s="322" t="s">
        <v>1122</v>
      </c>
      <c r="F1136" s="154" t="s">
        <v>244</v>
      </c>
      <c r="G1136" s="149" t="s">
        <v>369</v>
      </c>
      <c r="H1136" s="153" t="s">
        <v>370</v>
      </c>
      <c r="I1136" s="149" t="s">
        <v>1157</v>
      </c>
      <c r="J1136" s="163">
        <v>31.727</v>
      </c>
      <c r="K1136" s="163">
        <v>17.553999999999998</v>
      </c>
      <c r="L1136" s="149" t="s">
        <v>805</v>
      </c>
      <c r="M1136" s="150" t="s">
        <v>1158</v>
      </c>
      <c r="N1136" s="157">
        <v>44158.690416666665</v>
      </c>
      <c r="O1136" s="157">
        <v>44243.301354166666</v>
      </c>
    </row>
    <row r="1137" spans="2:15" x14ac:dyDescent="0.2">
      <c r="B1137" s="322" t="s">
        <v>129</v>
      </c>
      <c r="C1137" s="322" t="s">
        <v>276</v>
      </c>
      <c r="D1137" s="322" t="s">
        <v>130</v>
      </c>
      <c r="E1137" s="322" t="s">
        <v>276</v>
      </c>
      <c r="F1137" s="154" t="s">
        <v>247</v>
      </c>
      <c r="G1137" s="149" t="s">
        <v>340</v>
      </c>
      <c r="H1137" s="153" t="s">
        <v>341</v>
      </c>
      <c r="I1137" s="149" t="s">
        <v>1159</v>
      </c>
      <c r="J1137" s="163">
        <v>34.93</v>
      </c>
      <c r="K1137" s="163">
        <v>27.913</v>
      </c>
      <c r="L1137" s="149" t="s">
        <v>266</v>
      </c>
      <c r="M1137" s="150" t="s">
        <v>298</v>
      </c>
      <c r="N1137" s="157">
        <v>44158.956886574073</v>
      </c>
      <c r="O1137" s="157">
        <v>44166.800810185188</v>
      </c>
    </row>
    <row r="1138" spans="2:15" x14ac:dyDescent="0.2">
      <c r="B1138" s="322" t="s">
        <v>129</v>
      </c>
      <c r="C1138" s="322" t="s">
        <v>276</v>
      </c>
      <c r="D1138" s="322" t="s">
        <v>129</v>
      </c>
      <c r="E1138" s="322" t="s">
        <v>276</v>
      </c>
      <c r="F1138" s="154" t="s">
        <v>114</v>
      </c>
      <c r="G1138" s="149" t="s">
        <v>277</v>
      </c>
      <c r="H1138" s="153" t="s">
        <v>304</v>
      </c>
      <c r="I1138" s="149" t="s">
        <v>1160</v>
      </c>
      <c r="J1138" s="163">
        <v>27.55</v>
      </c>
      <c r="K1138" s="163">
        <v>11.436</v>
      </c>
      <c r="L1138" s="149" t="s">
        <v>114</v>
      </c>
      <c r="M1138" s="150" t="s">
        <v>1161</v>
      </c>
      <c r="N1138" s="157">
        <v>44159.749155092592</v>
      </c>
      <c r="O1138" s="157">
        <v>44161.457013888888</v>
      </c>
    </row>
    <row r="1139" spans="2:15" x14ac:dyDescent="0.2">
      <c r="B1139" s="322" t="s">
        <v>129</v>
      </c>
      <c r="C1139" s="322" t="s">
        <v>276</v>
      </c>
      <c r="D1139" s="322" t="s">
        <v>129</v>
      </c>
      <c r="E1139" s="322" t="s">
        <v>276</v>
      </c>
      <c r="F1139" s="154" t="s">
        <v>114</v>
      </c>
      <c r="G1139" s="149" t="s">
        <v>277</v>
      </c>
      <c r="H1139" s="153" t="s">
        <v>304</v>
      </c>
      <c r="I1139" s="149" t="s">
        <v>1160</v>
      </c>
      <c r="J1139" s="163">
        <v>27.55</v>
      </c>
      <c r="K1139" s="163">
        <v>11.436</v>
      </c>
      <c r="L1139" s="149" t="s">
        <v>114</v>
      </c>
      <c r="M1139" s="150" t="s">
        <v>1161</v>
      </c>
      <c r="N1139" s="157">
        <v>44159.749155092592</v>
      </c>
      <c r="O1139" s="157">
        <v>44161.457152777781</v>
      </c>
    </row>
    <row r="1140" spans="2:15" x14ac:dyDescent="0.2">
      <c r="B1140" s="322" t="s">
        <v>129</v>
      </c>
      <c r="C1140" s="322" t="s">
        <v>276</v>
      </c>
      <c r="D1140" s="322" t="s">
        <v>129</v>
      </c>
      <c r="E1140" s="322" t="s">
        <v>276</v>
      </c>
      <c r="F1140" s="154" t="s">
        <v>239</v>
      </c>
      <c r="G1140" s="149" t="s">
        <v>359</v>
      </c>
      <c r="H1140" s="153" t="s">
        <v>278</v>
      </c>
      <c r="I1140" s="149" t="s">
        <v>1162</v>
      </c>
      <c r="J1140" s="163">
        <v>22.983000000000001</v>
      </c>
      <c r="K1140" s="163">
        <v>19.132999999999999</v>
      </c>
      <c r="L1140" s="149" t="s">
        <v>187</v>
      </c>
      <c r="M1140" s="150" t="s">
        <v>415</v>
      </c>
      <c r="N1140" s="157">
        <v>44159.842326388891</v>
      </c>
      <c r="O1140" s="157">
        <v>44165.716423611113</v>
      </c>
    </row>
    <row r="1141" spans="2:15" x14ac:dyDescent="0.2">
      <c r="B1141" s="322" t="s">
        <v>129</v>
      </c>
      <c r="C1141" s="322" t="s">
        <v>276</v>
      </c>
      <c r="D1141" s="322" t="s">
        <v>130</v>
      </c>
      <c r="E1141" s="322" t="s">
        <v>276</v>
      </c>
      <c r="F1141" s="154" t="s">
        <v>238</v>
      </c>
      <c r="G1141" s="149" t="s">
        <v>281</v>
      </c>
      <c r="H1141" s="153" t="s">
        <v>282</v>
      </c>
      <c r="I1141" s="149" t="s">
        <v>1163</v>
      </c>
      <c r="J1141" s="163">
        <v>24.350999999999999</v>
      </c>
      <c r="K1141" s="163">
        <v>23.864000000000001</v>
      </c>
      <c r="L1141" s="149" t="s">
        <v>346</v>
      </c>
      <c r="M1141" s="150" t="s">
        <v>347</v>
      </c>
      <c r="N1141" s="157">
        <v>44160.361898148149</v>
      </c>
      <c r="O1141" s="157">
        <v>44191.131319444445</v>
      </c>
    </row>
    <row r="1142" spans="2:15" x14ac:dyDescent="0.2">
      <c r="B1142" s="322" t="s">
        <v>129</v>
      </c>
      <c r="C1142" s="322" t="s">
        <v>276</v>
      </c>
      <c r="D1142" s="322" t="s">
        <v>131</v>
      </c>
      <c r="E1142" s="322" t="s">
        <v>1122</v>
      </c>
      <c r="F1142" s="154" t="s">
        <v>114</v>
      </c>
      <c r="G1142" s="149" t="s">
        <v>310</v>
      </c>
      <c r="H1142" s="153" t="s">
        <v>115</v>
      </c>
      <c r="I1142" s="149" t="s">
        <v>1164</v>
      </c>
      <c r="J1142" s="163">
        <v>32.956000000000003</v>
      </c>
      <c r="K1142" s="163">
        <v>23.311</v>
      </c>
      <c r="L1142" s="149" t="s">
        <v>216</v>
      </c>
      <c r="M1142" s="150" t="s">
        <v>316</v>
      </c>
      <c r="N1142" s="157">
        <v>44161.196944444448</v>
      </c>
      <c r="O1142" s="157">
        <v>44201.574618055558</v>
      </c>
    </row>
    <row r="1143" spans="2:15" x14ac:dyDescent="0.2">
      <c r="B1143" s="322" t="s">
        <v>129</v>
      </c>
      <c r="C1143" s="322" t="s">
        <v>276</v>
      </c>
      <c r="D1143" s="322" t="s">
        <v>130</v>
      </c>
      <c r="E1143" s="322" t="s">
        <v>276</v>
      </c>
      <c r="F1143" s="154" t="s">
        <v>114</v>
      </c>
      <c r="G1143" s="149" t="s">
        <v>310</v>
      </c>
      <c r="H1143" s="153" t="s">
        <v>115</v>
      </c>
      <c r="I1143" s="149" t="s">
        <v>1164</v>
      </c>
      <c r="J1143" s="163">
        <v>32.956000000000003</v>
      </c>
      <c r="K1143" s="163">
        <v>8.68</v>
      </c>
      <c r="L1143" s="149" t="s">
        <v>216</v>
      </c>
      <c r="M1143" s="150" t="s">
        <v>728</v>
      </c>
      <c r="N1143" s="157">
        <v>44161.196944444448</v>
      </c>
      <c r="O1143" s="157">
        <v>44191.258668981478</v>
      </c>
    </row>
    <row r="1144" spans="2:15" x14ac:dyDescent="0.2">
      <c r="B1144" s="322" t="s">
        <v>129</v>
      </c>
      <c r="C1144" s="322" t="s">
        <v>276</v>
      </c>
      <c r="D1144" s="322" t="s">
        <v>131</v>
      </c>
      <c r="E1144" s="322" t="s">
        <v>1122</v>
      </c>
      <c r="F1144" s="154" t="s">
        <v>238</v>
      </c>
      <c r="G1144" s="149" t="s">
        <v>281</v>
      </c>
      <c r="H1144" s="153" t="s">
        <v>282</v>
      </c>
      <c r="I1144" s="149" t="s">
        <v>1053</v>
      </c>
      <c r="J1144" s="163">
        <v>37.384</v>
      </c>
      <c r="K1144" s="163">
        <v>33.572000000000003</v>
      </c>
      <c r="L1144" s="149" t="s">
        <v>209</v>
      </c>
      <c r="M1144" s="150" t="s">
        <v>323</v>
      </c>
      <c r="N1144" s="157">
        <v>44161.561215277776</v>
      </c>
      <c r="O1144" s="157">
        <v>44198.936562499999</v>
      </c>
    </row>
    <row r="1145" spans="2:15" x14ac:dyDescent="0.2">
      <c r="B1145" s="322" t="s">
        <v>129</v>
      </c>
      <c r="C1145" s="322" t="s">
        <v>276</v>
      </c>
      <c r="D1145" s="322" t="s">
        <v>131</v>
      </c>
      <c r="E1145" s="322" t="s">
        <v>1122</v>
      </c>
      <c r="F1145" s="154" t="s">
        <v>243</v>
      </c>
      <c r="G1145" s="149" t="s">
        <v>277</v>
      </c>
      <c r="H1145" s="153" t="s">
        <v>374</v>
      </c>
      <c r="I1145" s="149" t="s">
        <v>1165</v>
      </c>
      <c r="J1145" s="163">
        <v>55.085000000000001</v>
      </c>
      <c r="K1145" s="163">
        <v>21.454999999999998</v>
      </c>
      <c r="L1145" s="149" t="s">
        <v>211</v>
      </c>
      <c r="M1145" s="150" t="s">
        <v>314</v>
      </c>
      <c r="N1145" s="157">
        <v>44162.196805555555</v>
      </c>
      <c r="O1145" s="157">
        <v>44199.442962962959</v>
      </c>
    </row>
    <row r="1146" spans="2:15" x14ac:dyDescent="0.2">
      <c r="B1146" s="322" t="s">
        <v>129</v>
      </c>
      <c r="C1146" s="322" t="s">
        <v>276</v>
      </c>
      <c r="D1146" s="322" t="s">
        <v>130</v>
      </c>
      <c r="E1146" s="322" t="s">
        <v>276</v>
      </c>
      <c r="F1146" s="154" t="s">
        <v>243</v>
      </c>
      <c r="G1146" s="149" t="s">
        <v>277</v>
      </c>
      <c r="H1146" s="153" t="s">
        <v>374</v>
      </c>
      <c r="I1146" s="149" t="s">
        <v>1165</v>
      </c>
      <c r="J1146" s="163">
        <v>55.085000000000001</v>
      </c>
      <c r="K1146" s="163">
        <v>32.171999999999997</v>
      </c>
      <c r="L1146" s="149" t="s">
        <v>211</v>
      </c>
      <c r="M1146" s="150" t="s">
        <v>666</v>
      </c>
      <c r="N1146" s="157">
        <v>44162.196805555555</v>
      </c>
      <c r="O1146" s="157">
        <v>44188.165289351855</v>
      </c>
    </row>
    <row r="1147" spans="2:15" x14ac:dyDescent="0.2">
      <c r="B1147" s="322" t="s">
        <v>129</v>
      </c>
      <c r="C1147" s="322" t="s">
        <v>276</v>
      </c>
      <c r="D1147" s="322" t="s">
        <v>131</v>
      </c>
      <c r="E1147" s="322" t="s">
        <v>1122</v>
      </c>
      <c r="F1147" s="154" t="s">
        <v>239</v>
      </c>
      <c r="G1147" s="149" t="s">
        <v>359</v>
      </c>
      <c r="H1147" s="153" t="s">
        <v>278</v>
      </c>
      <c r="I1147" s="149" t="s">
        <v>1166</v>
      </c>
      <c r="J1147" s="163">
        <v>63.468000000000004</v>
      </c>
      <c r="K1147" s="163">
        <v>9.1780000000000008</v>
      </c>
      <c r="L1147" s="149" t="s">
        <v>217</v>
      </c>
      <c r="M1147" s="150" t="s">
        <v>308</v>
      </c>
      <c r="N1147" s="157">
        <v>44162.71806712963</v>
      </c>
      <c r="O1147" s="157">
        <v>44200.102893518517</v>
      </c>
    </row>
    <row r="1148" spans="2:15" x14ac:dyDescent="0.2">
      <c r="B1148" s="322" t="s">
        <v>129</v>
      </c>
      <c r="C1148" s="322" t="s">
        <v>276</v>
      </c>
      <c r="D1148" s="322" t="s">
        <v>131</v>
      </c>
      <c r="E1148" s="322" t="s">
        <v>1122</v>
      </c>
      <c r="F1148" s="154" t="s">
        <v>239</v>
      </c>
      <c r="G1148" s="149" t="s">
        <v>359</v>
      </c>
      <c r="H1148" s="153" t="s">
        <v>278</v>
      </c>
      <c r="I1148" s="149" t="s">
        <v>1166</v>
      </c>
      <c r="J1148" s="163">
        <v>63.468000000000004</v>
      </c>
      <c r="K1148" s="163">
        <v>45.691000000000003</v>
      </c>
      <c r="L1148" s="149" t="s">
        <v>216</v>
      </c>
      <c r="M1148" s="150" t="s">
        <v>728</v>
      </c>
      <c r="N1148" s="157">
        <v>44162.71806712963</v>
      </c>
      <c r="O1148" s="157">
        <v>44205.589224537034</v>
      </c>
    </row>
    <row r="1149" spans="2:15" x14ac:dyDescent="0.2">
      <c r="B1149" s="322" t="s">
        <v>129</v>
      </c>
      <c r="C1149" s="322" t="s">
        <v>276</v>
      </c>
      <c r="D1149" s="322" t="s">
        <v>131</v>
      </c>
      <c r="E1149" s="322" t="s">
        <v>1122</v>
      </c>
      <c r="F1149" s="154" t="s">
        <v>114</v>
      </c>
      <c r="G1149" s="149" t="s">
        <v>286</v>
      </c>
      <c r="H1149" s="153" t="s">
        <v>115</v>
      </c>
      <c r="I1149" s="149" t="s">
        <v>1167</v>
      </c>
      <c r="J1149" s="163">
        <v>55.747</v>
      </c>
      <c r="K1149" s="163">
        <v>28.077999999999999</v>
      </c>
      <c r="L1149" s="149" t="s">
        <v>218</v>
      </c>
      <c r="M1149" s="150" t="s">
        <v>1168</v>
      </c>
      <c r="N1149" s="157">
        <v>44162.780648148146</v>
      </c>
      <c r="O1149" s="157">
        <v>44205.492326388892</v>
      </c>
    </row>
    <row r="1150" spans="2:15" x14ac:dyDescent="0.2">
      <c r="B1150" s="322" t="s">
        <v>129</v>
      </c>
      <c r="C1150" s="322" t="s">
        <v>276</v>
      </c>
      <c r="D1150" s="322" t="s">
        <v>130</v>
      </c>
      <c r="E1150" s="322" t="s">
        <v>276</v>
      </c>
      <c r="F1150" s="154" t="s">
        <v>114</v>
      </c>
      <c r="G1150" s="149" t="s">
        <v>286</v>
      </c>
      <c r="H1150" s="153" t="s">
        <v>115</v>
      </c>
      <c r="I1150" s="149" t="s">
        <v>1167</v>
      </c>
      <c r="J1150" s="163">
        <v>55.747</v>
      </c>
      <c r="K1150" s="163">
        <v>25.709</v>
      </c>
      <c r="L1150" s="149" t="s">
        <v>219</v>
      </c>
      <c r="M1150" s="150" t="s">
        <v>429</v>
      </c>
      <c r="N1150" s="157">
        <v>44162.780648148146</v>
      </c>
      <c r="O1150" s="157">
        <v>44192.540902777779</v>
      </c>
    </row>
    <row r="1151" spans="2:15" x14ac:dyDescent="0.2">
      <c r="B1151" s="322" t="s">
        <v>129</v>
      </c>
      <c r="C1151" s="322" t="s">
        <v>276</v>
      </c>
      <c r="D1151" s="322" t="s">
        <v>131</v>
      </c>
      <c r="E1151" s="322" t="s">
        <v>1122</v>
      </c>
      <c r="F1151" s="154" t="s">
        <v>238</v>
      </c>
      <c r="G1151" s="149" t="s">
        <v>281</v>
      </c>
      <c r="H1151" s="153" t="s">
        <v>282</v>
      </c>
      <c r="I1151" s="149" t="s">
        <v>1169</v>
      </c>
      <c r="J1151" s="163">
        <v>63.912999999999997</v>
      </c>
      <c r="K1151" s="163">
        <v>45.121000000000002</v>
      </c>
      <c r="L1151" s="149" t="s">
        <v>116</v>
      </c>
      <c r="M1151" s="150" t="s">
        <v>117</v>
      </c>
      <c r="N1151" s="157">
        <v>44163.290277777778</v>
      </c>
      <c r="O1151" s="157">
        <v>44205.23609953704</v>
      </c>
    </row>
    <row r="1152" spans="2:15" x14ac:dyDescent="0.2">
      <c r="B1152" s="322" t="s">
        <v>129</v>
      </c>
      <c r="C1152" s="322" t="s">
        <v>276</v>
      </c>
      <c r="D1152" s="322" t="s">
        <v>130</v>
      </c>
      <c r="E1152" s="322" t="s">
        <v>276</v>
      </c>
      <c r="F1152" s="154" t="s">
        <v>239</v>
      </c>
      <c r="G1152" s="149" t="s">
        <v>359</v>
      </c>
      <c r="H1152" s="153" t="s">
        <v>278</v>
      </c>
      <c r="I1152" s="149" t="s">
        <v>1170</v>
      </c>
      <c r="J1152" s="163">
        <v>38.796999999999997</v>
      </c>
      <c r="K1152" s="163">
        <v>37.607999999999997</v>
      </c>
      <c r="L1152" s="149" t="s">
        <v>442</v>
      </c>
      <c r="M1152" s="150" t="s">
        <v>443</v>
      </c>
      <c r="N1152" s="157">
        <v>44163.353425925925</v>
      </c>
      <c r="O1152" s="157">
        <v>44187.539895833332</v>
      </c>
    </row>
    <row r="1153" spans="2:15" x14ac:dyDescent="0.2">
      <c r="B1153" s="322" t="s">
        <v>129</v>
      </c>
      <c r="C1153" s="322" t="s">
        <v>276</v>
      </c>
      <c r="D1153" s="322" t="s">
        <v>130</v>
      </c>
      <c r="E1153" s="322" t="s">
        <v>276</v>
      </c>
      <c r="F1153" s="154" t="s">
        <v>238</v>
      </c>
      <c r="G1153" s="149" t="s">
        <v>281</v>
      </c>
      <c r="H1153" s="153" t="s">
        <v>282</v>
      </c>
      <c r="I1153" s="149" t="s">
        <v>1171</v>
      </c>
      <c r="J1153" s="163">
        <v>56.81</v>
      </c>
      <c r="K1153" s="163">
        <v>2.1739999999999999</v>
      </c>
      <c r="L1153" s="149" t="s">
        <v>228</v>
      </c>
      <c r="M1153" s="150" t="s">
        <v>434</v>
      </c>
      <c r="N1153" s="157">
        <v>44163.415983796294</v>
      </c>
      <c r="O1153" s="157">
        <v>44187.249120370368</v>
      </c>
    </row>
    <row r="1154" spans="2:15" x14ac:dyDescent="0.2">
      <c r="B1154" s="322" t="s">
        <v>129</v>
      </c>
      <c r="C1154" s="322" t="s">
        <v>276</v>
      </c>
      <c r="D1154" s="322" t="s">
        <v>130</v>
      </c>
      <c r="E1154" s="322" t="s">
        <v>276</v>
      </c>
      <c r="F1154" s="154" t="s">
        <v>238</v>
      </c>
      <c r="G1154" s="149" t="s">
        <v>281</v>
      </c>
      <c r="H1154" s="153" t="s">
        <v>282</v>
      </c>
      <c r="I1154" s="149" t="s">
        <v>1171</v>
      </c>
      <c r="J1154" s="163">
        <v>56.81</v>
      </c>
      <c r="K1154" s="163">
        <v>8.1829999999999998</v>
      </c>
      <c r="L1154" s="149" t="s">
        <v>228</v>
      </c>
      <c r="M1154" s="150" t="s">
        <v>752</v>
      </c>
      <c r="N1154" s="157">
        <v>44163.415983796294</v>
      </c>
      <c r="O1154" s="157">
        <v>44192.03</v>
      </c>
    </row>
    <row r="1155" spans="2:15" x14ac:dyDescent="0.2">
      <c r="B1155" s="322" t="s">
        <v>129</v>
      </c>
      <c r="C1155" s="322" t="s">
        <v>276</v>
      </c>
      <c r="D1155" s="322" t="s">
        <v>131</v>
      </c>
      <c r="E1155" s="322" t="s">
        <v>1122</v>
      </c>
      <c r="F1155" s="154" t="s">
        <v>114</v>
      </c>
      <c r="G1155" s="149" t="s">
        <v>286</v>
      </c>
      <c r="H1155" s="153" t="s">
        <v>115</v>
      </c>
      <c r="I1155" s="149" t="s">
        <v>1172</v>
      </c>
      <c r="J1155" s="163">
        <v>82.082999999999998</v>
      </c>
      <c r="K1155" s="163">
        <v>20.388000000000002</v>
      </c>
      <c r="L1155" s="149" t="s">
        <v>209</v>
      </c>
      <c r="M1155" s="150" t="s">
        <v>439</v>
      </c>
      <c r="N1155" s="157">
        <v>44163.988738425927</v>
      </c>
      <c r="O1155" s="157">
        <v>44204.970300925925</v>
      </c>
    </row>
    <row r="1156" spans="2:15" x14ac:dyDescent="0.2">
      <c r="B1156" s="322" t="s">
        <v>129</v>
      </c>
      <c r="C1156" s="322" t="s">
        <v>276</v>
      </c>
      <c r="D1156" s="322" t="s">
        <v>131</v>
      </c>
      <c r="E1156" s="322" t="s">
        <v>1122</v>
      </c>
      <c r="F1156" s="154" t="s">
        <v>114</v>
      </c>
      <c r="G1156" s="149" t="s">
        <v>286</v>
      </c>
      <c r="H1156" s="153" t="s">
        <v>115</v>
      </c>
      <c r="I1156" s="149" t="s">
        <v>1172</v>
      </c>
      <c r="J1156" s="163">
        <v>82.082999999999998</v>
      </c>
      <c r="K1156" s="163">
        <v>44.863</v>
      </c>
      <c r="L1156" s="149" t="s">
        <v>209</v>
      </c>
      <c r="M1156" s="150" t="s">
        <v>786</v>
      </c>
      <c r="N1156" s="157">
        <v>44163.988738425927</v>
      </c>
      <c r="O1156" s="157">
        <v>44207.3203587963</v>
      </c>
    </row>
    <row r="1157" spans="2:15" x14ac:dyDescent="0.2">
      <c r="B1157" s="322" t="s">
        <v>129</v>
      </c>
      <c r="C1157" s="322" t="s">
        <v>276</v>
      </c>
      <c r="D1157" s="322" t="s">
        <v>131</v>
      </c>
      <c r="E1157" s="322" t="s">
        <v>1122</v>
      </c>
      <c r="F1157" s="154" t="s">
        <v>238</v>
      </c>
      <c r="G1157" s="149" t="s">
        <v>281</v>
      </c>
      <c r="H1157" s="153" t="s">
        <v>282</v>
      </c>
      <c r="I1157" s="149" t="s">
        <v>1173</v>
      </c>
      <c r="J1157" s="163">
        <v>36.612000000000002</v>
      </c>
      <c r="K1157" s="163">
        <v>14.791</v>
      </c>
      <c r="L1157" s="149" t="s">
        <v>208</v>
      </c>
      <c r="M1157" s="150" t="s">
        <v>368</v>
      </c>
      <c r="N1157" s="157">
        <v>44164.947291666664</v>
      </c>
      <c r="O1157" s="157">
        <v>44201.477442129632</v>
      </c>
    </row>
    <row r="1158" spans="2:15" x14ac:dyDescent="0.2">
      <c r="B1158" s="322" t="s">
        <v>129</v>
      </c>
      <c r="C1158" s="322" t="s">
        <v>276</v>
      </c>
      <c r="D1158" s="322" t="s">
        <v>131</v>
      </c>
      <c r="E1158" s="322" t="s">
        <v>1122</v>
      </c>
      <c r="F1158" s="154" t="s">
        <v>238</v>
      </c>
      <c r="G1158" s="149" t="s">
        <v>281</v>
      </c>
      <c r="H1158" s="153" t="s">
        <v>282</v>
      </c>
      <c r="I1158" s="149" t="s">
        <v>1173</v>
      </c>
      <c r="J1158" s="163">
        <v>36.612000000000002</v>
      </c>
      <c r="K1158" s="163">
        <v>21.088999999999999</v>
      </c>
      <c r="L1158" s="149" t="s">
        <v>209</v>
      </c>
      <c r="M1158" s="150" t="s">
        <v>280</v>
      </c>
      <c r="N1158" s="157">
        <v>44164.947291666664</v>
      </c>
      <c r="O1158" s="157">
        <v>44216.452037037037</v>
      </c>
    </row>
    <row r="1159" spans="2:15" x14ac:dyDescent="0.2">
      <c r="B1159" s="322" t="s">
        <v>129</v>
      </c>
      <c r="C1159" s="322" t="s">
        <v>276</v>
      </c>
      <c r="D1159" s="322" t="s">
        <v>131</v>
      </c>
      <c r="E1159" s="322" t="s">
        <v>1122</v>
      </c>
      <c r="F1159" s="154" t="s">
        <v>114</v>
      </c>
      <c r="G1159" s="149" t="s">
        <v>286</v>
      </c>
      <c r="H1159" s="153" t="s">
        <v>115</v>
      </c>
      <c r="I1159" s="149" t="s">
        <v>1174</v>
      </c>
      <c r="J1159" s="163">
        <v>63.466000000000001</v>
      </c>
      <c r="K1159" s="163">
        <v>53.456000000000003</v>
      </c>
      <c r="L1159" s="149" t="s">
        <v>116</v>
      </c>
      <c r="M1159" s="150" t="s">
        <v>352</v>
      </c>
      <c r="N1159" s="157">
        <v>44164.957465277781</v>
      </c>
      <c r="O1159" s="157">
        <v>44217.165821759256</v>
      </c>
    </row>
    <row r="1160" spans="2:15" x14ac:dyDescent="0.2">
      <c r="B1160" s="322" t="s">
        <v>129</v>
      </c>
      <c r="C1160" s="322" t="s">
        <v>276</v>
      </c>
      <c r="D1160" s="322" t="s">
        <v>130</v>
      </c>
      <c r="E1160" s="322" t="s">
        <v>276</v>
      </c>
      <c r="F1160" s="154" t="s">
        <v>329</v>
      </c>
      <c r="G1160" s="149" t="s">
        <v>286</v>
      </c>
      <c r="H1160" s="153" t="s">
        <v>330</v>
      </c>
      <c r="I1160" s="149" t="s">
        <v>1175</v>
      </c>
      <c r="J1160" s="163">
        <v>61.212000000000003</v>
      </c>
      <c r="K1160" s="163">
        <v>57.542999999999999</v>
      </c>
      <c r="L1160" s="149" t="s">
        <v>333</v>
      </c>
      <c r="M1160" s="150" t="s">
        <v>334</v>
      </c>
      <c r="N1160" s="157">
        <v>44165.17659722222</v>
      </c>
      <c r="O1160" s="157">
        <v>44183.302349537036</v>
      </c>
    </row>
    <row r="1161" spans="2:15" x14ac:dyDescent="0.2">
      <c r="B1161" s="322" t="s">
        <v>129</v>
      </c>
      <c r="C1161" s="322" t="s">
        <v>276</v>
      </c>
      <c r="D1161" s="322" t="s">
        <v>131</v>
      </c>
      <c r="E1161" s="322" t="s">
        <v>1122</v>
      </c>
      <c r="F1161" s="154" t="s">
        <v>239</v>
      </c>
      <c r="G1161" s="149" t="s">
        <v>359</v>
      </c>
      <c r="H1161" s="153" t="s">
        <v>278</v>
      </c>
      <c r="I1161" s="149" t="s">
        <v>1176</v>
      </c>
      <c r="J1161" s="163">
        <v>33.557000000000002</v>
      </c>
      <c r="K1161" s="163">
        <v>32.886000000000003</v>
      </c>
      <c r="L1161" s="149" t="s">
        <v>116</v>
      </c>
      <c r="M1161" s="150" t="s">
        <v>352</v>
      </c>
      <c r="N1161" s="157">
        <v>44165.728437500002</v>
      </c>
      <c r="O1161" s="157">
        <v>44205.540405092594</v>
      </c>
    </row>
    <row r="1162" spans="2:15" x14ac:dyDescent="0.2">
      <c r="B1162" s="322" t="s">
        <v>130</v>
      </c>
      <c r="C1162" s="322" t="s">
        <v>276</v>
      </c>
      <c r="D1162" s="322" t="s">
        <v>130</v>
      </c>
      <c r="E1162" s="322" t="s">
        <v>276</v>
      </c>
      <c r="F1162" s="154" t="s">
        <v>114</v>
      </c>
      <c r="G1162" s="149" t="s">
        <v>277</v>
      </c>
      <c r="H1162" s="153" t="s">
        <v>304</v>
      </c>
      <c r="I1162" s="149" t="s">
        <v>888</v>
      </c>
      <c r="J1162" s="163">
        <v>15.85</v>
      </c>
      <c r="K1162" s="163">
        <v>11.256</v>
      </c>
      <c r="L1162" s="149" t="s">
        <v>114</v>
      </c>
      <c r="M1162" s="150" t="s">
        <v>1110</v>
      </c>
      <c r="N1162" s="157">
        <v>44166.113703703704</v>
      </c>
      <c r="O1162" s="157">
        <v>44171.330555555556</v>
      </c>
    </row>
    <row r="1163" spans="2:15" x14ac:dyDescent="0.2">
      <c r="B1163" s="322" t="s">
        <v>130</v>
      </c>
      <c r="C1163" s="322" t="s">
        <v>276</v>
      </c>
      <c r="D1163" s="322" t="s">
        <v>131</v>
      </c>
      <c r="E1163" s="322" t="s">
        <v>1122</v>
      </c>
      <c r="F1163" s="154" t="s">
        <v>239</v>
      </c>
      <c r="G1163" s="149" t="s">
        <v>359</v>
      </c>
      <c r="H1163" s="153" t="s">
        <v>278</v>
      </c>
      <c r="I1163" s="149" t="s">
        <v>1177</v>
      </c>
      <c r="J1163" s="163">
        <v>63.465000000000003</v>
      </c>
      <c r="K1163" s="163">
        <v>27.53</v>
      </c>
      <c r="L1163" s="149" t="s">
        <v>209</v>
      </c>
      <c r="M1163" s="150" t="s">
        <v>892</v>
      </c>
      <c r="N1163" s="157">
        <v>44166.373854166668</v>
      </c>
      <c r="O1163" s="157">
        <v>44209.172546296293</v>
      </c>
    </row>
    <row r="1164" spans="2:15" x14ac:dyDescent="0.2">
      <c r="B1164" s="322" t="s">
        <v>130</v>
      </c>
      <c r="C1164" s="322" t="s">
        <v>276</v>
      </c>
      <c r="D1164" s="322" t="s">
        <v>131</v>
      </c>
      <c r="E1164" s="322" t="s">
        <v>1122</v>
      </c>
      <c r="F1164" s="154" t="s">
        <v>239</v>
      </c>
      <c r="G1164" s="149" t="s">
        <v>359</v>
      </c>
      <c r="H1164" s="153" t="s">
        <v>278</v>
      </c>
      <c r="I1164" s="149" t="s">
        <v>1177</v>
      </c>
      <c r="J1164" s="163">
        <v>63.465000000000003</v>
      </c>
      <c r="K1164" s="163">
        <v>34.665999999999997</v>
      </c>
      <c r="L1164" s="149" t="s">
        <v>209</v>
      </c>
      <c r="M1164" s="150" t="s">
        <v>619</v>
      </c>
      <c r="N1164" s="157">
        <v>44166.373854166668</v>
      </c>
      <c r="O1164" s="157">
        <v>44214.300416666665</v>
      </c>
    </row>
    <row r="1165" spans="2:15" x14ac:dyDescent="0.2">
      <c r="B1165" s="322" t="s">
        <v>130</v>
      </c>
      <c r="C1165" s="322" t="s">
        <v>276</v>
      </c>
      <c r="D1165" s="322" t="s">
        <v>130</v>
      </c>
      <c r="E1165" s="322" t="s">
        <v>276</v>
      </c>
      <c r="F1165" s="154" t="s">
        <v>236</v>
      </c>
      <c r="G1165" s="149" t="s">
        <v>310</v>
      </c>
      <c r="H1165" s="153" t="s">
        <v>311</v>
      </c>
      <c r="I1165" s="149" t="s">
        <v>953</v>
      </c>
      <c r="J1165" s="163">
        <v>61.347999999999999</v>
      </c>
      <c r="K1165" s="163">
        <v>5.6349999999999998</v>
      </c>
      <c r="L1165" s="149" t="s">
        <v>116</v>
      </c>
      <c r="M1165" s="150" t="s">
        <v>437</v>
      </c>
      <c r="N1165" s="157">
        <v>44166.676157407404</v>
      </c>
      <c r="O1165" s="157">
        <v>44185.297743055555</v>
      </c>
    </row>
    <row r="1166" spans="2:15" x14ac:dyDescent="0.2">
      <c r="B1166" s="322" t="s">
        <v>130</v>
      </c>
      <c r="C1166" s="322" t="s">
        <v>276</v>
      </c>
      <c r="D1166" s="322" t="s">
        <v>130</v>
      </c>
      <c r="E1166" s="322" t="s">
        <v>276</v>
      </c>
      <c r="F1166" s="154" t="s">
        <v>236</v>
      </c>
      <c r="G1166" s="149" t="s">
        <v>310</v>
      </c>
      <c r="H1166" s="153" t="s">
        <v>311</v>
      </c>
      <c r="I1166" s="149" t="s">
        <v>953</v>
      </c>
      <c r="J1166" s="163">
        <v>61.347999999999999</v>
      </c>
      <c r="K1166" s="163">
        <v>5.6349999999999998</v>
      </c>
      <c r="L1166" s="149" t="s">
        <v>116</v>
      </c>
      <c r="M1166" s="150" t="s">
        <v>437</v>
      </c>
      <c r="N1166" s="157">
        <v>44166.676157407404</v>
      </c>
      <c r="O1166" s="157">
        <v>44185.297881944447</v>
      </c>
    </row>
    <row r="1167" spans="2:15" x14ac:dyDescent="0.2">
      <c r="B1167" s="322" t="s">
        <v>130</v>
      </c>
      <c r="C1167" s="322" t="s">
        <v>276</v>
      </c>
      <c r="D1167" s="322" t="s">
        <v>130</v>
      </c>
      <c r="E1167" s="322" t="s">
        <v>276</v>
      </c>
      <c r="F1167" s="154" t="s">
        <v>236</v>
      </c>
      <c r="G1167" s="149" t="s">
        <v>310</v>
      </c>
      <c r="H1167" s="153" t="s">
        <v>311</v>
      </c>
      <c r="I1167" s="149" t="s">
        <v>953</v>
      </c>
      <c r="J1167" s="163">
        <v>61.347999999999999</v>
      </c>
      <c r="K1167" s="163">
        <v>37.4</v>
      </c>
      <c r="L1167" s="149" t="s">
        <v>116</v>
      </c>
      <c r="M1167" s="150" t="s">
        <v>117</v>
      </c>
      <c r="N1167" s="157">
        <v>44166.676157407404</v>
      </c>
      <c r="O1167" s="157">
        <v>44196.728402777779</v>
      </c>
    </row>
    <row r="1168" spans="2:15" x14ac:dyDescent="0.2">
      <c r="B1168" s="322" t="s">
        <v>130</v>
      </c>
      <c r="C1168" s="322" t="s">
        <v>276</v>
      </c>
      <c r="D1168" s="322" t="s">
        <v>131</v>
      </c>
      <c r="E1168" s="322" t="s">
        <v>1122</v>
      </c>
      <c r="F1168" s="154" t="s">
        <v>329</v>
      </c>
      <c r="G1168" s="149" t="s">
        <v>277</v>
      </c>
      <c r="H1168" s="153" t="s">
        <v>330</v>
      </c>
      <c r="I1168" s="149" t="s">
        <v>1178</v>
      </c>
      <c r="J1168" s="163">
        <v>63.676000000000002</v>
      </c>
      <c r="K1168" s="163">
        <v>41.009</v>
      </c>
      <c r="L1168" s="149" t="s">
        <v>223</v>
      </c>
      <c r="M1168" s="150" t="s">
        <v>349</v>
      </c>
      <c r="N1168" s="157">
        <v>44167.197013888886</v>
      </c>
      <c r="O1168" s="157">
        <v>44212.113055555557</v>
      </c>
    </row>
    <row r="1169" spans="2:15" x14ac:dyDescent="0.2">
      <c r="B1169" s="322" t="s">
        <v>130</v>
      </c>
      <c r="C1169" s="322" t="s">
        <v>276</v>
      </c>
      <c r="D1169" s="322" t="s">
        <v>130</v>
      </c>
      <c r="E1169" s="322" t="s">
        <v>276</v>
      </c>
      <c r="F1169" s="154" t="s">
        <v>329</v>
      </c>
      <c r="G1169" s="149" t="s">
        <v>277</v>
      </c>
      <c r="H1169" s="153" t="s">
        <v>330</v>
      </c>
      <c r="I1169" s="149" t="s">
        <v>1178</v>
      </c>
      <c r="J1169" s="163">
        <v>63.676000000000002</v>
      </c>
      <c r="K1169" s="163">
        <v>9.1340000000000003</v>
      </c>
      <c r="L1169" s="149" t="s">
        <v>223</v>
      </c>
      <c r="M1169" s="150" t="s">
        <v>363</v>
      </c>
      <c r="N1169" s="157">
        <v>44167.197013888886</v>
      </c>
      <c r="O1169" s="157">
        <v>44194.530775462961</v>
      </c>
    </row>
    <row r="1170" spans="2:15" x14ac:dyDescent="0.2">
      <c r="B1170" s="322" t="s">
        <v>130</v>
      </c>
      <c r="C1170" s="322" t="s">
        <v>276</v>
      </c>
      <c r="D1170" s="322" t="s">
        <v>130</v>
      </c>
      <c r="E1170" s="322" t="s">
        <v>276</v>
      </c>
      <c r="F1170" s="154" t="s">
        <v>114</v>
      </c>
      <c r="G1170" s="149" t="s">
        <v>277</v>
      </c>
      <c r="H1170" s="153" t="s">
        <v>304</v>
      </c>
      <c r="I1170" s="149" t="s">
        <v>576</v>
      </c>
      <c r="J1170" s="163">
        <v>36.415999999999997</v>
      </c>
      <c r="K1170" s="163">
        <v>30.981000000000002</v>
      </c>
      <c r="L1170" s="149" t="s">
        <v>114</v>
      </c>
      <c r="M1170" s="150" t="s">
        <v>577</v>
      </c>
      <c r="N1170" s="157">
        <v>44167.206979166665</v>
      </c>
      <c r="O1170" s="157">
        <v>44172.821793981479</v>
      </c>
    </row>
    <row r="1171" spans="2:15" x14ac:dyDescent="0.2">
      <c r="B1171" s="322" t="s">
        <v>130</v>
      </c>
      <c r="C1171" s="322" t="s">
        <v>276</v>
      </c>
      <c r="D1171" s="322" t="s">
        <v>131</v>
      </c>
      <c r="E1171" s="322" t="s">
        <v>1122</v>
      </c>
      <c r="F1171" s="154" t="s">
        <v>114</v>
      </c>
      <c r="G1171" s="149" t="s">
        <v>286</v>
      </c>
      <c r="H1171" s="153" t="s">
        <v>115</v>
      </c>
      <c r="I1171" s="149" t="s">
        <v>1172</v>
      </c>
      <c r="J1171" s="163">
        <v>82.082999999999998</v>
      </c>
      <c r="K1171" s="163">
        <v>4.7469999999999999</v>
      </c>
      <c r="L1171" s="149" t="s">
        <v>209</v>
      </c>
      <c r="M1171" s="150" t="s">
        <v>439</v>
      </c>
      <c r="N1171" s="157">
        <v>44167.395150462966</v>
      </c>
      <c r="O1171" s="157">
        <v>44204.970300925925</v>
      </c>
    </row>
    <row r="1172" spans="2:15" x14ac:dyDescent="0.2">
      <c r="B1172" s="322" t="s">
        <v>130</v>
      </c>
      <c r="C1172" s="322" t="s">
        <v>276</v>
      </c>
      <c r="D1172" s="322" t="s">
        <v>131</v>
      </c>
      <c r="E1172" s="322" t="s">
        <v>1122</v>
      </c>
      <c r="F1172" s="154" t="s">
        <v>114</v>
      </c>
      <c r="G1172" s="149" t="s">
        <v>286</v>
      </c>
      <c r="H1172" s="153" t="s">
        <v>115</v>
      </c>
      <c r="I1172" s="149" t="s">
        <v>1172</v>
      </c>
      <c r="J1172" s="163">
        <v>82.082999999999998</v>
      </c>
      <c r="K1172" s="163">
        <v>10.445</v>
      </c>
      <c r="L1172" s="149" t="s">
        <v>209</v>
      </c>
      <c r="M1172" s="150" t="s">
        <v>786</v>
      </c>
      <c r="N1172" s="157">
        <v>44167.395150462966</v>
      </c>
      <c r="O1172" s="157">
        <v>44207.3203587963</v>
      </c>
    </row>
    <row r="1173" spans="2:15" x14ac:dyDescent="0.2">
      <c r="B1173" s="322" t="s">
        <v>130</v>
      </c>
      <c r="C1173" s="322" t="s">
        <v>276</v>
      </c>
      <c r="D1173" s="322" t="s">
        <v>130</v>
      </c>
      <c r="E1173" s="322" t="s">
        <v>276</v>
      </c>
      <c r="F1173" s="154" t="s">
        <v>238</v>
      </c>
      <c r="G1173" s="149" t="s">
        <v>281</v>
      </c>
      <c r="H1173" s="153" t="s">
        <v>282</v>
      </c>
      <c r="I1173" s="149" t="s">
        <v>1179</v>
      </c>
      <c r="J1173" s="163">
        <v>57.305</v>
      </c>
      <c r="K1173" s="163">
        <v>56.158999999999999</v>
      </c>
      <c r="L1173" s="149" t="s">
        <v>209</v>
      </c>
      <c r="M1173" s="150" t="s">
        <v>392</v>
      </c>
      <c r="N1173" s="157">
        <v>44167.446944444448</v>
      </c>
      <c r="O1173" s="157">
        <v>44195.627488425926</v>
      </c>
    </row>
    <row r="1174" spans="2:15" x14ac:dyDescent="0.2">
      <c r="B1174" s="322" t="s">
        <v>130</v>
      </c>
      <c r="C1174" s="322" t="s">
        <v>276</v>
      </c>
      <c r="D1174" s="322" t="s">
        <v>130</v>
      </c>
      <c r="E1174" s="322" t="s">
        <v>276</v>
      </c>
      <c r="F1174" s="154" t="s">
        <v>247</v>
      </c>
      <c r="G1174" s="149" t="s">
        <v>340</v>
      </c>
      <c r="H1174" s="153" t="s">
        <v>341</v>
      </c>
      <c r="I1174" s="149" t="s">
        <v>1180</v>
      </c>
      <c r="J1174" s="163">
        <v>37.633000000000003</v>
      </c>
      <c r="K1174" s="163">
        <v>5.7489999999999997</v>
      </c>
      <c r="L1174" s="149" t="s">
        <v>116</v>
      </c>
      <c r="M1174" s="150" t="s">
        <v>117</v>
      </c>
      <c r="N1174" s="157">
        <v>44167.488379629627</v>
      </c>
      <c r="O1174" s="157">
        <v>44196.377222222225</v>
      </c>
    </row>
    <row r="1175" spans="2:15" x14ac:dyDescent="0.2">
      <c r="B1175" s="322" t="s">
        <v>130</v>
      </c>
      <c r="C1175" s="322" t="s">
        <v>276</v>
      </c>
      <c r="D1175" s="322" t="s">
        <v>130</v>
      </c>
      <c r="E1175" s="322" t="s">
        <v>276</v>
      </c>
      <c r="F1175" s="154" t="s">
        <v>247</v>
      </c>
      <c r="G1175" s="149" t="s">
        <v>340</v>
      </c>
      <c r="H1175" s="153" t="s">
        <v>341</v>
      </c>
      <c r="I1175" s="149" t="s">
        <v>1180</v>
      </c>
      <c r="J1175" s="163">
        <v>37.633000000000003</v>
      </c>
      <c r="K1175" s="163">
        <v>5.7489999999999997</v>
      </c>
      <c r="L1175" s="149" t="s">
        <v>116</v>
      </c>
      <c r="M1175" s="150" t="s">
        <v>117</v>
      </c>
      <c r="N1175" s="157">
        <v>44167.488379629627</v>
      </c>
      <c r="O1175" s="157">
        <v>44196.377245370371</v>
      </c>
    </row>
    <row r="1176" spans="2:15" x14ac:dyDescent="0.2">
      <c r="B1176" s="322" t="s">
        <v>130</v>
      </c>
      <c r="C1176" s="322" t="s">
        <v>276</v>
      </c>
      <c r="D1176" s="322" t="s">
        <v>130</v>
      </c>
      <c r="E1176" s="322" t="s">
        <v>276</v>
      </c>
      <c r="F1176" s="154" t="s">
        <v>247</v>
      </c>
      <c r="G1176" s="149" t="s">
        <v>340</v>
      </c>
      <c r="H1176" s="153" t="s">
        <v>341</v>
      </c>
      <c r="I1176" s="149" t="s">
        <v>1180</v>
      </c>
      <c r="J1176" s="163">
        <v>37.633000000000003</v>
      </c>
      <c r="K1176" s="163">
        <v>5.7489999999999997</v>
      </c>
      <c r="L1176" s="149" t="s">
        <v>116</v>
      </c>
      <c r="M1176" s="150" t="s">
        <v>117</v>
      </c>
      <c r="N1176" s="157">
        <v>44167.488379629627</v>
      </c>
      <c r="O1176" s="157">
        <v>44196.377268518518</v>
      </c>
    </row>
    <row r="1177" spans="2:15" x14ac:dyDescent="0.2">
      <c r="B1177" s="322" t="s">
        <v>130</v>
      </c>
      <c r="C1177" s="322" t="s">
        <v>276</v>
      </c>
      <c r="D1177" s="322" t="s">
        <v>131</v>
      </c>
      <c r="E1177" s="322" t="s">
        <v>1122</v>
      </c>
      <c r="F1177" s="154" t="s">
        <v>238</v>
      </c>
      <c r="G1177" s="149" t="s">
        <v>281</v>
      </c>
      <c r="H1177" s="153" t="s">
        <v>282</v>
      </c>
      <c r="I1177" s="149" t="s">
        <v>1181</v>
      </c>
      <c r="J1177" s="163">
        <v>77.998000000000005</v>
      </c>
      <c r="K1177" s="163">
        <v>19.402000000000001</v>
      </c>
      <c r="L1177" s="149" t="s">
        <v>211</v>
      </c>
      <c r="M1177" s="150" t="s">
        <v>303</v>
      </c>
      <c r="N1177" s="157">
        <v>44167.905358796299</v>
      </c>
      <c r="O1177" s="157">
        <v>44219.10359953704</v>
      </c>
    </row>
    <row r="1178" spans="2:15" x14ac:dyDescent="0.2">
      <c r="B1178" s="322" t="s">
        <v>130</v>
      </c>
      <c r="C1178" s="322" t="s">
        <v>276</v>
      </c>
      <c r="D1178" s="322" t="s">
        <v>131</v>
      </c>
      <c r="E1178" s="322" t="s">
        <v>1122</v>
      </c>
      <c r="F1178" s="154" t="s">
        <v>238</v>
      </c>
      <c r="G1178" s="149" t="s">
        <v>281</v>
      </c>
      <c r="H1178" s="153" t="s">
        <v>282</v>
      </c>
      <c r="I1178" s="149" t="s">
        <v>1181</v>
      </c>
      <c r="J1178" s="163">
        <v>77.998000000000005</v>
      </c>
      <c r="K1178" s="163">
        <v>19.402000000000001</v>
      </c>
      <c r="L1178" s="149" t="s">
        <v>211</v>
      </c>
      <c r="M1178" s="150" t="s">
        <v>303</v>
      </c>
      <c r="N1178" s="157">
        <v>44167.905358796299</v>
      </c>
      <c r="O1178" s="157">
        <v>44219.103738425925</v>
      </c>
    </row>
    <row r="1179" spans="2:15" x14ac:dyDescent="0.2">
      <c r="B1179" s="322" t="s">
        <v>130</v>
      </c>
      <c r="C1179" s="322" t="s">
        <v>276</v>
      </c>
      <c r="D1179" s="322" t="s">
        <v>132</v>
      </c>
      <c r="E1179" s="322" t="s">
        <v>1122</v>
      </c>
      <c r="F1179" s="154" t="s">
        <v>238</v>
      </c>
      <c r="G1179" s="149" t="s">
        <v>281</v>
      </c>
      <c r="H1179" s="153" t="s">
        <v>282</v>
      </c>
      <c r="I1179" s="149" t="s">
        <v>1181</v>
      </c>
      <c r="J1179" s="163">
        <v>77.998000000000005</v>
      </c>
      <c r="K1179" s="163">
        <v>16.363</v>
      </c>
      <c r="L1179" s="149" t="s">
        <v>211</v>
      </c>
      <c r="M1179" s="150" t="s">
        <v>453</v>
      </c>
      <c r="N1179" s="157">
        <v>44167.905358796299</v>
      </c>
      <c r="O1179" s="157">
        <v>44233.128854166665</v>
      </c>
    </row>
    <row r="1180" spans="2:15" x14ac:dyDescent="0.2">
      <c r="B1180" s="322" t="s">
        <v>130</v>
      </c>
      <c r="C1180" s="322" t="s">
        <v>276</v>
      </c>
      <c r="D1180" s="322" t="s">
        <v>132</v>
      </c>
      <c r="E1180" s="322" t="s">
        <v>1122</v>
      </c>
      <c r="F1180" s="154" t="s">
        <v>238</v>
      </c>
      <c r="G1180" s="149" t="s">
        <v>281</v>
      </c>
      <c r="H1180" s="153" t="s">
        <v>282</v>
      </c>
      <c r="I1180" s="149" t="s">
        <v>1181</v>
      </c>
      <c r="J1180" s="163">
        <v>77.998000000000005</v>
      </c>
      <c r="K1180" s="163">
        <v>16.363</v>
      </c>
      <c r="L1180" s="149" t="s">
        <v>211</v>
      </c>
      <c r="M1180" s="150" t="s">
        <v>453</v>
      </c>
      <c r="N1180" s="157">
        <v>44167.905358796299</v>
      </c>
      <c r="O1180" s="157">
        <v>44233.128993055558</v>
      </c>
    </row>
    <row r="1181" spans="2:15" x14ac:dyDescent="0.2">
      <c r="B1181" s="322" t="s">
        <v>130</v>
      </c>
      <c r="C1181" s="322" t="s">
        <v>276</v>
      </c>
      <c r="D1181" s="322" t="s">
        <v>131</v>
      </c>
      <c r="E1181" s="322" t="s">
        <v>1122</v>
      </c>
      <c r="F1181" s="154" t="s">
        <v>239</v>
      </c>
      <c r="G1181" s="149" t="s">
        <v>359</v>
      </c>
      <c r="H1181" s="153" t="s">
        <v>278</v>
      </c>
      <c r="I1181" s="149" t="s">
        <v>1182</v>
      </c>
      <c r="J1181" s="163">
        <v>39.070999999999998</v>
      </c>
      <c r="K1181" s="163">
        <v>25.742000000000001</v>
      </c>
      <c r="L1181" s="149" t="s">
        <v>116</v>
      </c>
      <c r="M1181" s="150" t="s">
        <v>117</v>
      </c>
      <c r="N1181" s="157">
        <v>44168.89503472222</v>
      </c>
      <c r="O1181" s="157">
        <v>44207.820983796293</v>
      </c>
    </row>
    <row r="1182" spans="2:15" x14ac:dyDescent="0.2">
      <c r="B1182" s="322" t="s">
        <v>130</v>
      </c>
      <c r="C1182" s="322" t="s">
        <v>276</v>
      </c>
      <c r="D1182" s="322" t="s">
        <v>130</v>
      </c>
      <c r="E1182" s="322" t="s">
        <v>276</v>
      </c>
      <c r="F1182" s="154" t="s">
        <v>239</v>
      </c>
      <c r="G1182" s="149" t="s">
        <v>359</v>
      </c>
      <c r="H1182" s="153" t="s">
        <v>278</v>
      </c>
      <c r="I1182" s="149" t="s">
        <v>1182</v>
      </c>
      <c r="J1182" s="163">
        <v>39.070999999999998</v>
      </c>
      <c r="K1182" s="163">
        <v>11.108000000000001</v>
      </c>
      <c r="L1182" s="149" t="s">
        <v>116</v>
      </c>
      <c r="M1182" s="150" t="s">
        <v>651</v>
      </c>
      <c r="N1182" s="157">
        <v>44168.89503472222</v>
      </c>
      <c r="O1182" s="157">
        <v>44195.374444444446</v>
      </c>
    </row>
    <row r="1183" spans="2:15" x14ac:dyDescent="0.2">
      <c r="B1183" s="322" t="s">
        <v>130</v>
      </c>
      <c r="C1183" s="322" t="s">
        <v>276</v>
      </c>
      <c r="D1183" s="322" t="s">
        <v>131</v>
      </c>
      <c r="E1183" s="322" t="s">
        <v>1122</v>
      </c>
      <c r="F1183" s="154" t="s">
        <v>236</v>
      </c>
      <c r="G1183" s="149" t="s">
        <v>310</v>
      </c>
      <c r="H1183" s="153" t="s">
        <v>311</v>
      </c>
      <c r="I1183" s="149" t="s">
        <v>859</v>
      </c>
      <c r="J1183" s="163">
        <v>39.475000000000001</v>
      </c>
      <c r="K1183" s="163">
        <v>38.686</v>
      </c>
      <c r="L1183" s="149" t="s">
        <v>209</v>
      </c>
      <c r="M1183" s="150" t="s">
        <v>440</v>
      </c>
      <c r="N1183" s="157">
        <v>44169.842499999999</v>
      </c>
      <c r="O1183" s="157">
        <v>44199.992997685185</v>
      </c>
    </row>
    <row r="1184" spans="2:15" x14ac:dyDescent="0.2">
      <c r="B1184" s="322" t="s">
        <v>130</v>
      </c>
      <c r="C1184" s="322" t="s">
        <v>276</v>
      </c>
      <c r="D1184" s="322" t="s">
        <v>132</v>
      </c>
      <c r="E1184" s="322" t="s">
        <v>1122</v>
      </c>
      <c r="F1184" s="154" t="s">
        <v>114</v>
      </c>
      <c r="G1184" s="149" t="s">
        <v>286</v>
      </c>
      <c r="H1184" s="153" t="s">
        <v>115</v>
      </c>
      <c r="I1184" s="149" t="s">
        <v>1183</v>
      </c>
      <c r="J1184" s="163">
        <v>55.381</v>
      </c>
      <c r="K1184" s="163">
        <v>54.045000000000002</v>
      </c>
      <c r="L1184" s="149" t="s">
        <v>116</v>
      </c>
      <c r="M1184" s="150" t="s">
        <v>117</v>
      </c>
      <c r="N1184" s="157">
        <v>44169.97760416667</v>
      </c>
      <c r="O1184" s="157">
        <v>44231.650520833333</v>
      </c>
    </row>
    <row r="1185" spans="2:15" x14ac:dyDescent="0.2">
      <c r="B1185" s="322" t="s">
        <v>130</v>
      </c>
      <c r="C1185" s="322" t="s">
        <v>276</v>
      </c>
      <c r="D1185" s="322" t="s">
        <v>131</v>
      </c>
      <c r="E1185" s="322" t="s">
        <v>1122</v>
      </c>
      <c r="F1185" s="154" t="s">
        <v>114</v>
      </c>
      <c r="G1185" s="149" t="s">
        <v>277</v>
      </c>
      <c r="H1185" s="153" t="s">
        <v>304</v>
      </c>
      <c r="I1185" s="149" t="s">
        <v>969</v>
      </c>
      <c r="J1185" s="163">
        <v>34.491999999999997</v>
      </c>
      <c r="K1185" s="163">
        <v>10.593</v>
      </c>
      <c r="L1185" s="149" t="s">
        <v>236</v>
      </c>
      <c r="M1185" s="150" t="s">
        <v>311</v>
      </c>
      <c r="N1185" s="157">
        <v>44170.342974537038</v>
      </c>
      <c r="O1185" s="157">
        <v>44202.821006944447</v>
      </c>
    </row>
    <row r="1186" spans="2:15" x14ac:dyDescent="0.2">
      <c r="B1186" s="322" t="s">
        <v>130</v>
      </c>
      <c r="C1186" s="322" t="s">
        <v>276</v>
      </c>
      <c r="D1186" s="322" t="s">
        <v>131</v>
      </c>
      <c r="E1186" s="322" t="s">
        <v>1122</v>
      </c>
      <c r="F1186" s="154" t="s">
        <v>114</v>
      </c>
      <c r="G1186" s="149" t="s">
        <v>277</v>
      </c>
      <c r="H1186" s="153" t="s">
        <v>304</v>
      </c>
      <c r="I1186" s="149" t="s">
        <v>969</v>
      </c>
      <c r="J1186" s="163">
        <v>34.491999999999997</v>
      </c>
      <c r="K1186" s="163">
        <v>10.593</v>
      </c>
      <c r="L1186" s="149" t="s">
        <v>236</v>
      </c>
      <c r="M1186" s="150" t="s">
        <v>311</v>
      </c>
      <c r="N1186" s="157">
        <v>44170.342974537038</v>
      </c>
      <c r="O1186" s="157">
        <v>44202.821145833332</v>
      </c>
    </row>
    <row r="1187" spans="2:15" x14ac:dyDescent="0.2">
      <c r="B1187" s="322" t="s">
        <v>130</v>
      </c>
      <c r="C1187" s="322" t="s">
        <v>276</v>
      </c>
      <c r="D1187" s="322" t="s">
        <v>131</v>
      </c>
      <c r="E1187" s="322" t="s">
        <v>1122</v>
      </c>
      <c r="F1187" s="154" t="s">
        <v>239</v>
      </c>
      <c r="G1187" s="149" t="s">
        <v>359</v>
      </c>
      <c r="H1187" s="153" t="s">
        <v>278</v>
      </c>
      <c r="I1187" s="149" t="s">
        <v>1184</v>
      </c>
      <c r="J1187" s="163">
        <v>39.201999999999998</v>
      </c>
      <c r="K1187" s="163">
        <v>34.186999999999998</v>
      </c>
      <c r="L1187" s="149" t="s">
        <v>265</v>
      </c>
      <c r="M1187" s="150" t="s">
        <v>1185</v>
      </c>
      <c r="N1187" s="157">
        <v>44170.676516203705</v>
      </c>
      <c r="O1187" s="157">
        <v>44205.45652777778</v>
      </c>
    </row>
    <row r="1188" spans="2:15" x14ac:dyDescent="0.2">
      <c r="B1188" s="322" t="s">
        <v>130</v>
      </c>
      <c r="C1188" s="322" t="s">
        <v>276</v>
      </c>
      <c r="D1188" s="322" t="s">
        <v>131</v>
      </c>
      <c r="E1188" s="322" t="s">
        <v>1122</v>
      </c>
      <c r="F1188" s="154" t="s">
        <v>244</v>
      </c>
      <c r="G1188" s="149" t="s">
        <v>369</v>
      </c>
      <c r="H1188" s="153" t="s">
        <v>370</v>
      </c>
      <c r="I1188" s="149" t="s">
        <v>1186</v>
      </c>
      <c r="J1188" s="163">
        <v>58.448999999999998</v>
      </c>
      <c r="K1188" s="163">
        <v>57.28</v>
      </c>
      <c r="L1188" s="149" t="s">
        <v>211</v>
      </c>
      <c r="M1188" s="150" t="s">
        <v>691</v>
      </c>
      <c r="N1188" s="157">
        <v>44170.79965277778</v>
      </c>
      <c r="O1188" s="157">
        <v>44198.363587962966</v>
      </c>
    </row>
    <row r="1189" spans="2:15" x14ac:dyDescent="0.2">
      <c r="B1189" s="322" t="s">
        <v>130</v>
      </c>
      <c r="C1189" s="322" t="s">
        <v>276</v>
      </c>
      <c r="D1189" s="322" t="s">
        <v>131</v>
      </c>
      <c r="E1189" s="322" t="s">
        <v>1122</v>
      </c>
      <c r="F1189" s="154" t="s">
        <v>114</v>
      </c>
      <c r="G1189" s="149" t="s">
        <v>277</v>
      </c>
      <c r="H1189" s="153" t="s">
        <v>304</v>
      </c>
      <c r="I1189" s="149" t="s">
        <v>670</v>
      </c>
      <c r="J1189" s="163">
        <v>36.417000000000002</v>
      </c>
      <c r="K1189" s="163">
        <v>30.981999999999999</v>
      </c>
      <c r="L1189" s="149" t="s">
        <v>114</v>
      </c>
      <c r="M1189" s="150" t="s">
        <v>741</v>
      </c>
      <c r="N1189" s="157">
        <v>44170.904965277776</v>
      </c>
      <c r="O1189" s="157">
        <v>44206.903541666667</v>
      </c>
    </row>
    <row r="1190" spans="2:15" x14ac:dyDescent="0.2">
      <c r="B1190" s="322" t="s">
        <v>130</v>
      </c>
      <c r="C1190" s="322" t="s">
        <v>276</v>
      </c>
      <c r="D1190" s="322" t="s">
        <v>130</v>
      </c>
      <c r="E1190" s="322" t="s">
        <v>276</v>
      </c>
      <c r="F1190" s="154" t="s">
        <v>237</v>
      </c>
      <c r="G1190" s="149" t="s">
        <v>277</v>
      </c>
      <c r="H1190" s="153" t="s">
        <v>978</v>
      </c>
      <c r="I1190" s="149" t="s">
        <v>1187</v>
      </c>
      <c r="J1190" s="163">
        <v>52.948999999999998</v>
      </c>
      <c r="K1190" s="163">
        <v>51.89</v>
      </c>
      <c r="L1190" s="149" t="s">
        <v>251</v>
      </c>
      <c r="M1190" s="150" t="s">
        <v>664</v>
      </c>
      <c r="N1190" s="157">
        <v>44170.915671296294</v>
      </c>
      <c r="O1190" s="157">
        <v>44179.019895833335</v>
      </c>
    </row>
    <row r="1191" spans="2:15" x14ac:dyDescent="0.2">
      <c r="B1191" s="322" t="s">
        <v>130</v>
      </c>
      <c r="C1191" s="322" t="s">
        <v>276</v>
      </c>
      <c r="D1191" s="322" t="s">
        <v>131</v>
      </c>
      <c r="E1191" s="322" t="s">
        <v>1122</v>
      </c>
      <c r="F1191" s="154" t="s">
        <v>114</v>
      </c>
      <c r="G1191" s="149" t="s">
        <v>310</v>
      </c>
      <c r="H1191" s="153" t="s">
        <v>115</v>
      </c>
      <c r="I1191" s="149" t="s">
        <v>1188</v>
      </c>
      <c r="J1191" s="163">
        <v>36.765999999999998</v>
      </c>
      <c r="K1191" s="163">
        <v>36.030999999999999</v>
      </c>
      <c r="L1191" s="149" t="s">
        <v>216</v>
      </c>
      <c r="M1191" s="150" t="s">
        <v>284</v>
      </c>
      <c r="N1191" s="157">
        <v>44171.447384259256</v>
      </c>
      <c r="O1191" s="157">
        <v>44203.648159722223</v>
      </c>
    </row>
    <row r="1192" spans="2:15" x14ac:dyDescent="0.2">
      <c r="B1192" s="322" t="s">
        <v>130</v>
      </c>
      <c r="C1192" s="322" t="s">
        <v>276</v>
      </c>
      <c r="D1192" s="322" t="s">
        <v>131</v>
      </c>
      <c r="E1192" s="322" t="s">
        <v>1122</v>
      </c>
      <c r="F1192" s="154" t="s">
        <v>239</v>
      </c>
      <c r="G1192" s="149" t="s">
        <v>359</v>
      </c>
      <c r="H1192" s="153" t="s">
        <v>278</v>
      </c>
      <c r="I1192" s="149" t="s">
        <v>1189</v>
      </c>
      <c r="J1192" s="163">
        <v>39.765000000000001</v>
      </c>
      <c r="K1192" s="163">
        <v>38.100999999999999</v>
      </c>
      <c r="L1192" s="149" t="s">
        <v>216</v>
      </c>
      <c r="M1192" s="150" t="s">
        <v>288</v>
      </c>
      <c r="N1192" s="157">
        <v>44171.811921296299</v>
      </c>
      <c r="O1192" s="157">
        <v>44222.132627314815</v>
      </c>
    </row>
    <row r="1193" spans="2:15" x14ac:dyDescent="0.2">
      <c r="B1193" s="322" t="s">
        <v>130</v>
      </c>
      <c r="C1193" s="322" t="s">
        <v>276</v>
      </c>
      <c r="D1193" s="322" t="s">
        <v>131</v>
      </c>
      <c r="E1193" s="322" t="s">
        <v>1122</v>
      </c>
      <c r="F1193" s="154" t="s">
        <v>239</v>
      </c>
      <c r="G1193" s="149" t="s">
        <v>289</v>
      </c>
      <c r="H1193" s="153" t="s">
        <v>290</v>
      </c>
      <c r="I1193" s="149" t="s">
        <v>1190</v>
      </c>
      <c r="J1193" s="163">
        <v>37.978999999999999</v>
      </c>
      <c r="K1193" s="163">
        <v>35.075000000000003</v>
      </c>
      <c r="L1193" s="149" t="s">
        <v>116</v>
      </c>
      <c r="M1193" s="150" t="s">
        <v>352</v>
      </c>
      <c r="N1193" s="157">
        <v>44171.967141203706</v>
      </c>
      <c r="O1193" s="157">
        <v>44208.601817129631</v>
      </c>
    </row>
    <row r="1194" spans="2:15" x14ac:dyDescent="0.2">
      <c r="B1194" s="322" t="s">
        <v>130</v>
      </c>
      <c r="C1194" s="322" t="s">
        <v>276</v>
      </c>
      <c r="D1194" s="322" t="s">
        <v>130</v>
      </c>
      <c r="E1194" s="322" t="s">
        <v>276</v>
      </c>
      <c r="F1194" s="154" t="s">
        <v>247</v>
      </c>
      <c r="G1194" s="149" t="s">
        <v>340</v>
      </c>
      <c r="H1194" s="153" t="s">
        <v>341</v>
      </c>
      <c r="I1194" s="149" t="s">
        <v>1191</v>
      </c>
      <c r="J1194" s="163">
        <v>40.32</v>
      </c>
      <c r="K1194" s="163">
        <v>29.870999999999999</v>
      </c>
      <c r="L1194" s="149" t="s">
        <v>228</v>
      </c>
      <c r="M1194" s="150" t="s">
        <v>549</v>
      </c>
      <c r="N1194" s="157">
        <v>44172.028738425928</v>
      </c>
      <c r="O1194" s="157">
        <v>44188.799942129626</v>
      </c>
    </row>
    <row r="1195" spans="2:15" x14ac:dyDescent="0.2">
      <c r="B1195" s="322" t="s">
        <v>130</v>
      </c>
      <c r="C1195" s="322" t="s">
        <v>276</v>
      </c>
      <c r="D1195" s="322" t="s">
        <v>130</v>
      </c>
      <c r="E1195" s="322" t="s">
        <v>276</v>
      </c>
      <c r="F1195" s="154" t="s">
        <v>243</v>
      </c>
      <c r="G1195" s="149" t="s">
        <v>277</v>
      </c>
      <c r="H1195" s="153" t="s">
        <v>374</v>
      </c>
      <c r="I1195" s="149" t="s">
        <v>1192</v>
      </c>
      <c r="J1195" s="163">
        <v>56.048000000000002</v>
      </c>
      <c r="K1195" s="163">
        <v>12.5</v>
      </c>
      <c r="L1195" s="149" t="s">
        <v>209</v>
      </c>
      <c r="M1195" s="150" t="s">
        <v>392</v>
      </c>
      <c r="N1195" s="157">
        <v>44172.446701388886</v>
      </c>
      <c r="O1195" s="157">
        <v>44183.042303240742</v>
      </c>
    </row>
    <row r="1196" spans="2:15" x14ac:dyDescent="0.2">
      <c r="B1196" s="322" t="s">
        <v>130</v>
      </c>
      <c r="C1196" s="322" t="s">
        <v>276</v>
      </c>
      <c r="D1196" s="322" t="s">
        <v>130</v>
      </c>
      <c r="E1196" s="322" t="s">
        <v>276</v>
      </c>
      <c r="F1196" s="154" t="s">
        <v>243</v>
      </c>
      <c r="G1196" s="149" t="s">
        <v>277</v>
      </c>
      <c r="H1196" s="153" t="s">
        <v>374</v>
      </c>
      <c r="I1196" s="149" t="s">
        <v>1192</v>
      </c>
      <c r="J1196" s="163">
        <v>56.048000000000002</v>
      </c>
      <c r="K1196" s="163">
        <v>37.527999999999999</v>
      </c>
      <c r="L1196" s="149" t="s">
        <v>209</v>
      </c>
      <c r="M1196" s="150" t="s">
        <v>563</v>
      </c>
      <c r="N1196" s="157">
        <v>44172.446701388886</v>
      </c>
      <c r="O1196" s="157">
        <v>44188.45716435185</v>
      </c>
    </row>
    <row r="1197" spans="2:15" x14ac:dyDescent="0.2">
      <c r="B1197" s="322" t="s">
        <v>130</v>
      </c>
      <c r="C1197" s="322" t="s">
        <v>276</v>
      </c>
      <c r="D1197" s="322" t="s">
        <v>131</v>
      </c>
      <c r="E1197" s="322" t="s">
        <v>1122</v>
      </c>
      <c r="F1197" s="154" t="s">
        <v>238</v>
      </c>
      <c r="G1197" s="149" t="s">
        <v>281</v>
      </c>
      <c r="H1197" s="153" t="s">
        <v>282</v>
      </c>
      <c r="I1197" s="149" t="s">
        <v>1193</v>
      </c>
      <c r="J1197" s="163">
        <v>58.158999999999999</v>
      </c>
      <c r="K1197" s="163">
        <v>43.771000000000001</v>
      </c>
      <c r="L1197" s="149" t="s">
        <v>329</v>
      </c>
      <c r="M1197" s="150" t="s">
        <v>395</v>
      </c>
      <c r="N1197" s="157">
        <v>44172.790416666663</v>
      </c>
      <c r="O1197" s="157">
        <v>44200.332199074073</v>
      </c>
    </row>
    <row r="1198" spans="2:15" x14ac:dyDescent="0.2">
      <c r="B1198" s="322" t="s">
        <v>130</v>
      </c>
      <c r="C1198" s="322" t="s">
        <v>276</v>
      </c>
      <c r="D1198" s="322" t="s">
        <v>130</v>
      </c>
      <c r="E1198" s="322" t="s">
        <v>276</v>
      </c>
      <c r="F1198" s="154" t="s">
        <v>238</v>
      </c>
      <c r="G1198" s="149" t="s">
        <v>281</v>
      </c>
      <c r="H1198" s="153" t="s">
        <v>282</v>
      </c>
      <c r="I1198" s="149" t="s">
        <v>1193</v>
      </c>
      <c r="J1198" s="163">
        <v>58.158999999999999</v>
      </c>
      <c r="K1198" s="163">
        <v>7.4450000000000003</v>
      </c>
      <c r="L1198" s="149" t="s">
        <v>329</v>
      </c>
      <c r="M1198" s="150" t="s">
        <v>343</v>
      </c>
      <c r="N1198" s="157">
        <v>44172.790416666663</v>
      </c>
      <c r="O1198" s="157">
        <v>44193.025196759256</v>
      </c>
    </row>
    <row r="1199" spans="2:15" x14ac:dyDescent="0.2">
      <c r="B1199" s="322" t="s">
        <v>130</v>
      </c>
      <c r="C1199" s="322" t="s">
        <v>276</v>
      </c>
      <c r="D1199" s="322" t="s">
        <v>131</v>
      </c>
      <c r="E1199" s="322" t="s">
        <v>1122</v>
      </c>
      <c r="F1199" s="154" t="s">
        <v>114</v>
      </c>
      <c r="G1199" s="149" t="s">
        <v>277</v>
      </c>
      <c r="H1199" s="153" t="s">
        <v>304</v>
      </c>
      <c r="I1199" s="149" t="s">
        <v>1194</v>
      </c>
      <c r="J1199" s="163">
        <v>26.747</v>
      </c>
      <c r="K1199" s="163">
        <v>10.67</v>
      </c>
      <c r="L1199" s="149" t="s">
        <v>252</v>
      </c>
      <c r="M1199" s="150" t="s">
        <v>1195</v>
      </c>
      <c r="N1199" s="157">
        <v>44172.93645833333</v>
      </c>
      <c r="O1199" s="157">
        <v>44201.204872685186</v>
      </c>
    </row>
    <row r="1200" spans="2:15" x14ac:dyDescent="0.2">
      <c r="B1200" s="322" t="s">
        <v>130</v>
      </c>
      <c r="C1200" s="322" t="s">
        <v>276</v>
      </c>
      <c r="D1200" s="322" t="s">
        <v>131</v>
      </c>
      <c r="E1200" s="322" t="s">
        <v>1122</v>
      </c>
      <c r="F1200" s="154" t="s">
        <v>114</v>
      </c>
      <c r="G1200" s="149" t="s">
        <v>277</v>
      </c>
      <c r="H1200" s="153" t="s">
        <v>304</v>
      </c>
      <c r="I1200" s="149" t="s">
        <v>1194</v>
      </c>
      <c r="J1200" s="163">
        <v>26.747</v>
      </c>
      <c r="K1200" s="163">
        <v>10.67</v>
      </c>
      <c r="L1200" s="149" t="s">
        <v>252</v>
      </c>
      <c r="M1200" s="150" t="s">
        <v>1195</v>
      </c>
      <c r="N1200" s="157">
        <v>44172.93645833333</v>
      </c>
      <c r="O1200" s="157">
        <v>44201.205011574071</v>
      </c>
    </row>
    <row r="1201" spans="2:15" x14ac:dyDescent="0.2">
      <c r="B1201" s="322" t="s">
        <v>130</v>
      </c>
      <c r="C1201" s="322" t="s">
        <v>276</v>
      </c>
      <c r="D1201" s="322" t="s">
        <v>131</v>
      </c>
      <c r="E1201" s="322" t="s">
        <v>1122</v>
      </c>
      <c r="F1201" s="154" t="s">
        <v>238</v>
      </c>
      <c r="G1201" s="149" t="s">
        <v>281</v>
      </c>
      <c r="H1201" s="153" t="s">
        <v>282</v>
      </c>
      <c r="I1201" s="149" t="s">
        <v>1196</v>
      </c>
      <c r="J1201" s="163">
        <v>35.530999999999999</v>
      </c>
      <c r="K1201" s="163">
        <v>34.82</v>
      </c>
      <c r="L1201" s="149" t="s">
        <v>219</v>
      </c>
      <c r="M1201" s="150" t="s">
        <v>429</v>
      </c>
      <c r="N1201" s="157">
        <v>44173.645196759258</v>
      </c>
      <c r="O1201" s="157">
        <v>44214.36347222222</v>
      </c>
    </row>
    <row r="1202" spans="2:15" x14ac:dyDescent="0.2">
      <c r="B1202" s="322" t="s">
        <v>130</v>
      </c>
      <c r="C1202" s="322" t="s">
        <v>276</v>
      </c>
      <c r="D1202" s="322" t="s">
        <v>131</v>
      </c>
      <c r="E1202" s="322" t="s">
        <v>1122</v>
      </c>
      <c r="F1202" s="154" t="s">
        <v>239</v>
      </c>
      <c r="G1202" s="149" t="s">
        <v>359</v>
      </c>
      <c r="H1202" s="153" t="s">
        <v>278</v>
      </c>
      <c r="I1202" s="149" t="s">
        <v>882</v>
      </c>
      <c r="J1202" s="163">
        <v>57.593000000000004</v>
      </c>
      <c r="K1202" s="163">
        <v>5.9269999999999996</v>
      </c>
      <c r="L1202" s="149" t="s">
        <v>217</v>
      </c>
      <c r="M1202" s="150" t="s">
        <v>309</v>
      </c>
      <c r="N1202" s="157">
        <v>44174.405648148146</v>
      </c>
      <c r="O1202" s="157">
        <v>44215.82167824074</v>
      </c>
    </row>
    <row r="1203" spans="2:15" x14ac:dyDescent="0.2">
      <c r="B1203" s="322" t="s">
        <v>130</v>
      </c>
      <c r="C1203" s="322" t="s">
        <v>276</v>
      </c>
      <c r="D1203" s="322" t="s">
        <v>131</v>
      </c>
      <c r="E1203" s="322" t="s">
        <v>1122</v>
      </c>
      <c r="F1203" s="154" t="s">
        <v>239</v>
      </c>
      <c r="G1203" s="149" t="s">
        <v>359</v>
      </c>
      <c r="H1203" s="153" t="s">
        <v>278</v>
      </c>
      <c r="I1203" s="149" t="s">
        <v>882</v>
      </c>
      <c r="J1203" s="163">
        <v>57.593000000000004</v>
      </c>
      <c r="K1203" s="163">
        <v>5.9269999999999996</v>
      </c>
      <c r="L1203" s="149" t="s">
        <v>217</v>
      </c>
      <c r="M1203" s="150" t="s">
        <v>309</v>
      </c>
      <c r="N1203" s="157">
        <v>44174.405648148146</v>
      </c>
      <c r="O1203" s="157">
        <v>44215.821817129632</v>
      </c>
    </row>
    <row r="1204" spans="2:15" x14ac:dyDescent="0.2">
      <c r="B1204" s="322" t="s">
        <v>130</v>
      </c>
      <c r="C1204" s="322" t="s">
        <v>276</v>
      </c>
      <c r="D1204" s="322" t="s">
        <v>131</v>
      </c>
      <c r="E1204" s="322" t="s">
        <v>1122</v>
      </c>
      <c r="F1204" s="154" t="s">
        <v>239</v>
      </c>
      <c r="G1204" s="149" t="s">
        <v>359</v>
      </c>
      <c r="H1204" s="153" t="s">
        <v>278</v>
      </c>
      <c r="I1204" s="149" t="s">
        <v>882</v>
      </c>
      <c r="J1204" s="163">
        <v>57.593000000000004</v>
      </c>
      <c r="K1204" s="163">
        <v>11.525</v>
      </c>
      <c r="L1204" s="149" t="s">
        <v>216</v>
      </c>
      <c r="M1204" s="150" t="s">
        <v>288</v>
      </c>
      <c r="N1204" s="157">
        <v>44174.405648148146</v>
      </c>
      <c r="O1204" s="157">
        <v>44221.623888888891</v>
      </c>
    </row>
    <row r="1205" spans="2:15" x14ac:dyDescent="0.2">
      <c r="B1205" s="322" t="s">
        <v>130</v>
      </c>
      <c r="C1205" s="322" t="s">
        <v>276</v>
      </c>
      <c r="D1205" s="322" t="s">
        <v>131</v>
      </c>
      <c r="E1205" s="322" t="s">
        <v>1122</v>
      </c>
      <c r="F1205" s="154" t="s">
        <v>239</v>
      </c>
      <c r="G1205" s="149" t="s">
        <v>359</v>
      </c>
      <c r="H1205" s="153" t="s">
        <v>278</v>
      </c>
      <c r="I1205" s="149" t="s">
        <v>882</v>
      </c>
      <c r="J1205" s="163">
        <v>57.593000000000004</v>
      </c>
      <c r="K1205" s="163">
        <v>11.525</v>
      </c>
      <c r="L1205" s="149" t="s">
        <v>216</v>
      </c>
      <c r="M1205" s="150" t="s">
        <v>288</v>
      </c>
      <c r="N1205" s="157">
        <v>44174.405648148146</v>
      </c>
      <c r="O1205" s="157">
        <v>44221.624027777776</v>
      </c>
    </row>
    <row r="1206" spans="2:15" x14ac:dyDescent="0.2">
      <c r="B1206" s="322" t="s">
        <v>130</v>
      </c>
      <c r="C1206" s="322" t="s">
        <v>276</v>
      </c>
      <c r="D1206" s="322" t="s">
        <v>132</v>
      </c>
      <c r="E1206" s="322" t="s">
        <v>1122</v>
      </c>
      <c r="F1206" s="154" t="s">
        <v>239</v>
      </c>
      <c r="G1206" s="149" t="s">
        <v>359</v>
      </c>
      <c r="H1206" s="153" t="s">
        <v>278</v>
      </c>
      <c r="I1206" s="149" t="s">
        <v>882</v>
      </c>
      <c r="J1206" s="163">
        <v>57.593000000000004</v>
      </c>
      <c r="K1206" s="163">
        <v>10.768000000000001</v>
      </c>
      <c r="L1206" s="149" t="s">
        <v>216</v>
      </c>
      <c r="M1206" s="150" t="s">
        <v>316</v>
      </c>
      <c r="N1206" s="157">
        <v>44174.405648148146</v>
      </c>
      <c r="O1206" s="157">
        <v>44233.04010416667</v>
      </c>
    </row>
    <row r="1207" spans="2:15" x14ac:dyDescent="0.2">
      <c r="B1207" s="322" t="s">
        <v>130</v>
      </c>
      <c r="C1207" s="322" t="s">
        <v>276</v>
      </c>
      <c r="D1207" s="322" t="s">
        <v>132</v>
      </c>
      <c r="E1207" s="322" t="s">
        <v>1122</v>
      </c>
      <c r="F1207" s="154" t="s">
        <v>239</v>
      </c>
      <c r="G1207" s="149" t="s">
        <v>359</v>
      </c>
      <c r="H1207" s="153" t="s">
        <v>278</v>
      </c>
      <c r="I1207" s="149" t="s">
        <v>882</v>
      </c>
      <c r="J1207" s="163">
        <v>57.593000000000004</v>
      </c>
      <c r="K1207" s="163">
        <v>10.768000000000001</v>
      </c>
      <c r="L1207" s="149" t="s">
        <v>216</v>
      </c>
      <c r="M1207" s="150" t="s">
        <v>316</v>
      </c>
      <c r="N1207" s="157">
        <v>44174.405648148146</v>
      </c>
      <c r="O1207" s="157">
        <v>44233.040243055555</v>
      </c>
    </row>
    <row r="1208" spans="2:15" x14ac:dyDescent="0.2">
      <c r="B1208" s="322" t="s">
        <v>130</v>
      </c>
      <c r="C1208" s="322" t="s">
        <v>276</v>
      </c>
      <c r="D1208" s="322" t="s">
        <v>131</v>
      </c>
      <c r="E1208" s="322" t="s">
        <v>1122</v>
      </c>
      <c r="F1208" s="154" t="s">
        <v>114</v>
      </c>
      <c r="G1208" s="149" t="s">
        <v>286</v>
      </c>
      <c r="H1208" s="153" t="s">
        <v>115</v>
      </c>
      <c r="I1208" s="149" t="s">
        <v>1197</v>
      </c>
      <c r="J1208" s="163">
        <v>63.386000000000003</v>
      </c>
      <c r="K1208" s="163">
        <v>10.576000000000001</v>
      </c>
      <c r="L1208" s="149" t="s">
        <v>216</v>
      </c>
      <c r="M1208" s="150" t="s">
        <v>284</v>
      </c>
      <c r="N1208" s="157">
        <v>44174.468182870369</v>
      </c>
      <c r="O1208" s="157">
        <v>44201.748078703706</v>
      </c>
    </row>
    <row r="1209" spans="2:15" x14ac:dyDescent="0.2">
      <c r="B1209" s="322" t="s">
        <v>130</v>
      </c>
      <c r="C1209" s="322" t="s">
        <v>276</v>
      </c>
      <c r="D1209" s="322" t="s">
        <v>131</v>
      </c>
      <c r="E1209" s="322" t="s">
        <v>1122</v>
      </c>
      <c r="F1209" s="154" t="s">
        <v>114</v>
      </c>
      <c r="G1209" s="149" t="s">
        <v>286</v>
      </c>
      <c r="H1209" s="153" t="s">
        <v>115</v>
      </c>
      <c r="I1209" s="149" t="s">
        <v>1197</v>
      </c>
      <c r="J1209" s="163">
        <v>63.386000000000003</v>
      </c>
      <c r="K1209" s="163">
        <v>12.691000000000001</v>
      </c>
      <c r="L1209" s="149" t="s">
        <v>216</v>
      </c>
      <c r="M1209" s="150" t="s">
        <v>285</v>
      </c>
      <c r="N1209" s="157">
        <v>44174.468182870369</v>
      </c>
      <c r="O1209" s="157">
        <v>44215.644756944443</v>
      </c>
    </row>
    <row r="1210" spans="2:15" x14ac:dyDescent="0.2">
      <c r="B1210" s="322" t="s">
        <v>130</v>
      </c>
      <c r="C1210" s="322" t="s">
        <v>276</v>
      </c>
      <c r="D1210" s="322" t="s">
        <v>131</v>
      </c>
      <c r="E1210" s="322" t="s">
        <v>1122</v>
      </c>
      <c r="F1210" s="154" t="s">
        <v>114</v>
      </c>
      <c r="G1210" s="149" t="s">
        <v>286</v>
      </c>
      <c r="H1210" s="153" t="s">
        <v>115</v>
      </c>
      <c r="I1210" s="149" t="s">
        <v>1197</v>
      </c>
      <c r="J1210" s="163">
        <v>63.386000000000003</v>
      </c>
      <c r="K1210" s="163">
        <v>34.350999999999999</v>
      </c>
      <c r="L1210" s="149" t="s">
        <v>216</v>
      </c>
      <c r="M1210" s="150" t="s">
        <v>288</v>
      </c>
      <c r="N1210" s="157">
        <v>44174.468182870369</v>
      </c>
      <c r="O1210" s="157">
        <v>44218.111701388887</v>
      </c>
    </row>
    <row r="1211" spans="2:15" x14ac:dyDescent="0.2">
      <c r="B1211" s="322" t="s">
        <v>130</v>
      </c>
      <c r="C1211" s="322" t="s">
        <v>276</v>
      </c>
      <c r="D1211" s="322" t="s">
        <v>131</v>
      </c>
      <c r="E1211" s="322" t="s">
        <v>1122</v>
      </c>
      <c r="F1211" s="154" t="s">
        <v>114</v>
      </c>
      <c r="G1211" s="149" t="s">
        <v>286</v>
      </c>
      <c r="H1211" s="153" t="s">
        <v>115</v>
      </c>
      <c r="I1211" s="149" t="s">
        <v>1198</v>
      </c>
      <c r="J1211" s="163">
        <v>63.448999999999998</v>
      </c>
      <c r="K1211" s="163">
        <v>10.601000000000001</v>
      </c>
      <c r="L1211" s="149" t="s">
        <v>255</v>
      </c>
      <c r="M1211" s="150" t="s">
        <v>538</v>
      </c>
      <c r="N1211" s="157">
        <v>44174.728368055556</v>
      </c>
      <c r="O1211" s="157">
        <v>44198.946620370371</v>
      </c>
    </row>
    <row r="1212" spans="2:15" x14ac:dyDescent="0.2">
      <c r="B1212" s="322" t="s">
        <v>130</v>
      </c>
      <c r="C1212" s="322" t="s">
        <v>276</v>
      </c>
      <c r="D1212" s="322" t="s">
        <v>131</v>
      </c>
      <c r="E1212" s="322" t="s">
        <v>1122</v>
      </c>
      <c r="F1212" s="154" t="s">
        <v>114</v>
      </c>
      <c r="G1212" s="149" t="s">
        <v>286</v>
      </c>
      <c r="H1212" s="153" t="s">
        <v>115</v>
      </c>
      <c r="I1212" s="149" t="s">
        <v>1198</v>
      </c>
      <c r="J1212" s="163">
        <v>63.448999999999998</v>
      </c>
      <c r="K1212" s="163">
        <v>23.166</v>
      </c>
      <c r="L1212" s="149" t="s">
        <v>255</v>
      </c>
      <c r="M1212" s="150" t="s">
        <v>1199</v>
      </c>
      <c r="N1212" s="157">
        <v>44174.728368055556</v>
      </c>
      <c r="O1212" s="157">
        <v>44205.261817129627</v>
      </c>
    </row>
    <row r="1213" spans="2:15" x14ac:dyDescent="0.2">
      <c r="B1213" s="322" t="s">
        <v>130</v>
      </c>
      <c r="C1213" s="322" t="s">
        <v>276</v>
      </c>
      <c r="D1213" s="322" t="s">
        <v>131</v>
      </c>
      <c r="E1213" s="322" t="s">
        <v>1122</v>
      </c>
      <c r="F1213" s="154" t="s">
        <v>238</v>
      </c>
      <c r="G1213" s="149" t="s">
        <v>281</v>
      </c>
      <c r="H1213" s="153" t="s">
        <v>282</v>
      </c>
      <c r="I1213" s="149" t="s">
        <v>1200</v>
      </c>
      <c r="J1213" s="163">
        <v>52.332999999999998</v>
      </c>
      <c r="K1213" s="163">
        <v>7.5439999999999996</v>
      </c>
      <c r="L1213" s="149" t="s">
        <v>216</v>
      </c>
      <c r="M1213" s="150" t="s">
        <v>285</v>
      </c>
      <c r="N1213" s="157">
        <v>44174.811747685184</v>
      </c>
      <c r="O1213" s="157">
        <v>44213.207175925927</v>
      </c>
    </row>
    <row r="1214" spans="2:15" x14ac:dyDescent="0.2">
      <c r="B1214" s="322" t="s">
        <v>130</v>
      </c>
      <c r="C1214" s="322" t="s">
        <v>276</v>
      </c>
      <c r="D1214" s="322" t="s">
        <v>131</v>
      </c>
      <c r="E1214" s="322" t="s">
        <v>1122</v>
      </c>
      <c r="F1214" s="154" t="s">
        <v>238</v>
      </c>
      <c r="G1214" s="149" t="s">
        <v>281</v>
      </c>
      <c r="H1214" s="153" t="s">
        <v>282</v>
      </c>
      <c r="I1214" s="149" t="s">
        <v>1200</v>
      </c>
      <c r="J1214" s="163">
        <v>52.332999999999998</v>
      </c>
      <c r="K1214" s="163">
        <v>38.350999999999999</v>
      </c>
      <c r="L1214" s="149" t="s">
        <v>216</v>
      </c>
      <c r="M1214" s="150" t="s">
        <v>288</v>
      </c>
      <c r="N1214" s="157">
        <v>44174.811747685184</v>
      </c>
      <c r="O1214" s="157">
        <v>44220.047696759262</v>
      </c>
    </row>
    <row r="1215" spans="2:15" x14ac:dyDescent="0.2">
      <c r="B1215" s="322" t="s">
        <v>130</v>
      </c>
      <c r="C1215" s="322" t="s">
        <v>276</v>
      </c>
      <c r="D1215" s="322" t="s">
        <v>131</v>
      </c>
      <c r="E1215" s="322" t="s">
        <v>1122</v>
      </c>
      <c r="F1215" s="154" t="s">
        <v>238</v>
      </c>
      <c r="G1215" s="149" t="s">
        <v>281</v>
      </c>
      <c r="H1215" s="153" t="s">
        <v>282</v>
      </c>
      <c r="I1215" s="149" t="s">
        <v>1201</v>
      </c>
      <c r="J1215" s="163">
        <v>62.466000000000001</v>
      </c>
      <c r="K1215" s="163">
        <v>22.375</v>
      </c>
      <c r="L1215" s="149" t="s">
        <v>230</v>
      </c>
      <c r="M1215" s="150" t="s">
        <v>514</v>
      </c>
      <c r="N1215" s="157">
        <v>44175.790208333332</v>
      </c>
      <c r="O1215" s="157">
        <v>44207.217523148145</v>
      </c>
    </row>
    <row r="1216" spans="2:15" x14ac:dyDescent="0.2">
      <c r="B1216" s="322" t="s">
        <v>130</v>
      </c>
      <c r="C1216" s="322" t="s">
        <v>276</v>
      </c>
      <c r="D1216" s="322" t="s">
        <v>131</v>
      </c>
      <c r="E1216" s="322" t="s">
        <v>1122</v>
      </c>
      <c r="F1216" s="154" t="s">
        <v>238</v>
      </c>
      <c r="G1216" s="149" t="s">
        <v>281</v>
      </c>
      <c r="H1216" s="153" t="s">
        <v>282</v>
      </c>
      <c r="I1216" s="149" t="s">
        <v>1201</v>
      </c>
      <c r="J1216" s="163">
        <v>62.466000000000001</v>
      </c>
      <c r="K1216" s="163">
        <v>31.463000000000001</v>
      </c>
      <c r="L1216" s="149" t="s">
        <v>515</v>
      </c>
      <c r="M1216" s="150" t="s">
        <v>516</v>
      </c>
      <c r="N1216" s="157">
        <v>44175.790208333332</v>
      </c>
      <c r="O1216" s="157">
        <v>44225.96675925926</v>
      </c>
    </row>
    <row r="1217" spans="2:15" x14ac:dyDescent="0.2">
      <c r="B1217" s="322" t="s">
        <v>130</v>
      </c>
      <c r="C1217" s="322" t="s">
        <v>276</v>
      </c>
      <c r="D1217" s="322" t="s">
        <v>131</v>
      </c>
      <c r="E1217" s="322" t="s">
        <v>1122</v>
      </c>
      <c r="F1217" s="154" t="s">
        <v>114</v>
      </c>
      <c r="G1217" s="149" t="s">
        <v>286</v>
      </c>
      <c r="H1217" s="153" t="s">
        <v>115</v>
      </c>
      <c r="I1217" s="149" t="s">
        <v>1202</v>
      </c>
      <c r="J1217" s="163">
        <v>38.853999999999999</v>
      </c>
      <c r="K1217" s="163">
        <v>36.093000000000004</v>
      </c>
      <c r="L1217" s="149" t="s">
        <v>208</v>
      </c>
      <c r="M1217" s="150" t="s">
        <v>368</v>
      </c>
      <c r="N1217" s="157">
        <v>44175.811111111114</v>
      </c>
      <c r="O1217" s="157">
        <v>44209.978252314817</v>
      </c>
    </row>
    <row r="1218" spans="2:15" x14ac:dyDescent="0.2">
      <c r="B1218" s="322" t="s">
        <v>130</v>
      </c>
      <c r="C1218" s="322" t="s">
        <v>276</v>
      </c>
      <c r="D1218" s="322" t="s">
        <v>131</v>
      </c>
      <c r="E1218" s="322" t="s">
        <v>1122</v>
      </c>
      <c r="F1218" s="154" t="s">
        <v>239</v>
      </c>
      <c r="G1218" s="149" t="s">
        <v>277</v>
      </c>
      <c r="H1218" s="153" t="s">
        <v>278</v>
      </c>
      <c r="I1218" s="149" t="s">
        <v>1203</v>
      </c>
      <c r="J1218" s="163">
        <v>35.238</v>
      </c>
      <c r="K1218" s="163">
        <v>32.25</v>
      </c>
      <c r="L1218" s="149" t="s">
        <v>217</v>
      </c>
      <c r="M1218" s="150" t="s">
        <v>309</v>
      </c>
      <c r="N1218" s="157">
        <v>44176.353321759256</v>
      </c>
      <c r="O1218" s="157">
        <v>44223.509398148148</v>
      </c>
    </row>
    <row r="1219" spans="2:15" x14ac:dyDescent="0.2">
      <c r="B1219" s="322" t="s">
        <v>130</v>
      </c>
      <c r="C1219" s="322" t="s">
        <v>276</v>
      </c>
      <c r="D1219" s="322" t="s">
        <v>130</v>
      </c>
      <c r="E1219" s="322" t="s">
        <v>276</v>
      </c>
      <c r="F1219" s="154" t="s">
        <v>114</v>
      </c>
      <c r="G1219" s="149" t="s">
        <v>277</v>
      </c>
      <c r="H1219" s="153" t="s">
        <v>304</v>
      </c>
      <c r="I1219" s="149" t="s">
        <v>1204</v>
      </c>
      <c r="J1219" s="163">
        <v>34.402000000000001</v>
      </c>
      <c r="K1219" s="163">
        <v>23.725999999999999</v>
      </c>
      <c r="L1219" s="149" t="s">
        <v>114</v>
      </c>
      <c r="M1219" s="150" t="s">
        <v>1111</v>
      </c>
      <c r="N1219" s="157">
        <v>44176.696712962963</v>
      </c>
      <c r="O1219" s="157">
        <v>44181.996458333335</v>
      </c>
    </row>
    <row r="1220" spans="2:15" x14ac:dyDescent="0.2">
      <c r="B1220" s="322" t="s">
        <v>130</v>
      </c>
      <c r="C1220" s="322" t="s">
        <v>276</v>
      </c>
      <c r="D1220" s="322" t="s">
        <v>131</v>
      </c>
      <c r="E1220" s="322" t="s">
        <v>1122</v>
      </c>
      <c r="F1220" s="154" t="s">
        <v>114</v>
      </c>
      <c r="G1220" s="149" t="s">
        <v>277</v>
      </c>
      <c r="H1220" s="153" t="s">
        <v>115</v>
      </c>
      <c r="I1220" s="149" t="s">
        <v>1205</v>
      </c>
      <c r="J1220" s="163">
        <v>63.47</v>
      </c>
      <c r="K1220" s="163">
        <v>15</v>
      </c>
      <c r="L1220" s="149" t="s">
        <v>217</v>
      </c>
      <c r="M1220" s="150" t="s">
        <v>1206</v>
      </c>
      <c r="N1220" s="157">
        <v>44178</v>
      </c>
      <c r="O1220" s="157">
        <v>44220</v>
      </c>
    </row>
    <row r="1221" spans="2:15" x14ac:dyDescent="0.2">
      <c r="B1221" s="322" t="s">
        <v>130</v>
      </c>
      <c r="C1221" s="322" t="s">
        <v>276</v>
      </c>
      <c r="D1221" s="322" t="s">
        <v>131</v>
      </c>
      <c r="E1221" s="322" t="s">
        <v>1122</v>
      </c>
      <c r="F1221" s="154" t="s">
        <v>239</v>
      </c>
      <c r="G1221" s="149" t="s">
        <v>359</v>
      </c>
      <c r="H1221" s="153" t="s">
        <v>278</v>
      </c>
      <c r="I1221" s="149" t="s">
        <v>1207</v>
      </c>
      <c r="J1221" s="163">
        <v>61.302</v>
      </c>
      <c r="K1221" s="163">
        <v>60.076000000000001</v>
      </c>
      <c r="L1221" s="149" t="s">
        <v>329</v>
      </c>
      <c r="M1221" s="150" t="s">
        <v>395</v>
      </c>
      <c r="N1221" s="157">
        <v>44178.394560185188</v>
      </c>
      <c r="O1221" s="157">
        <v>44204.601064814815</v>
      </c>
    </row>
    <row r="1222" spans="2:15" x14ac:dyDescent="0.2">
      <c r="B1222" s="322" t="s">
        <v>130</v>
      </c>
      <c r="C1222" s="322" t="s">
        <v>276</v>
      </c>
      <c r="D1222" s="322" t="s">
        <v>131</v>
      </c>
      <c r="E1222" s="322" t="s">
        <v>1122</v>
      </c>
      <c r="F1222" s="154" t="s">
        <v>236</v>
      </c>
      <c r="G1222" s="149" t="s">
        <v>310</v>
      </c>
      <c r="H1222" s="153" t="s">
        <v>311</v>
      </c>
      <c r="I1222" s="149" t="s">
        <v>1154</v>
      </c>
      <c r="J1222" s="163">
        <v>58.682000000000002</v>
      </c>
      <c r="K1222" s="163">
        <v>48.92</v>
      </c>
      <c r="L1222" s="149" t="s">
        <v>116</v>
      </c>
      <c r="M1222" s="150" t="s">
        <v>117</v>
      </c>
      <c r="N1222" s="157">
        <v>44178.685798611114</v>
      </c>
      <c r="O1222" s="157">
        <v>44220.673206018517</v>
      </c>
    </row>
    <row r="1223" spans="2:15" x14ac:dyDescent="0.2">
      <c r="B1223" s="322" t="s">
        <v>130</v>
      </c>
      <c r="C1223" s="322" t="s">
        <v>276</v>
      </c>
      <c r="D1223" s="322" t="s">
        <v>131</v>
      </c>
      <c r="E1223" s="322" t="s">
        <v>1122</v>
      </c>
      <c r="F1223" s="154" t="s">
        <v>239</v>
      </c>
      <c r="G1223" s="149" t="s">
        <v>289</v>
      </c>
      <c r="H1223" s="153" t="s">
        <v>290</v>
      </c>
      <c r="I1223" s="149" t="s">
        <v>769</v>
      </c>
      <c r="J1223" s="163">
        <v>39.79</v>
      </c>
      <c r="K1223" s="163">
        <v>5.55</v>
      </c>
      <c r="L1223" s="149" t="s">
        <v>116</v>
      </c>
      <c r="M1223" s="150" t="s">
        <v>457</v>
      </c>
      <c r="N1223" s="157">
        <v>44178.694976851853</v>
      </c>
      <c r="O1223" s="157">
        <v>44202.436759259261</v>
      </c>
    </row>
    <row r="1224" spans="2:15" x14ac:dyDescent="0.2">
      <c r="B1224" s="322" t="s">
        <v>130</v>
      </c>
      <c r="C1224" s="322" t="s">
        <v>276</v>
      </c>
      <c r="D1224" s="322" t="s">
        <v>131</v>
      </c>
      <c r="E1224" s="322" t="s">
        <v>1122</v>
      </c>
      <c r="F1224" s="154" t="s">
        <v>239</v>
      </c>
      <c r="G1224" s="149" t="s">
        <v>289</v>
      </c>
      <c r="H1224" s="153" t="s">
        <v>290</v>
      </c>
      <c r="I1224" s="149" t="s">
        <v>769</v>
      </c>
      <c r="J1224" s="163">
        <v>39.79</v>
      </c>
      <c r="K1224" s="163">
        <v>27.579000000000001</v>
      </c>
      <c r="L1224" s="149" t="s">
        <v>116</v>
      </c>
      <c r="M1224" s="150" t="s">
        <v>651</v>
      </c>
      <c r="N1224" s="157">
        <v>44178.694976851853</v>
      </c>
      <c r="O1224" s="157">
        <v>44218.445243055554</v>
      </c>
    </row>
    <row r="1225" spans="2:15" x14ac:dyDescent="0.2">
      <c r="B1225" s="322" t="s">
        <v>130</v>
      </c>
      <c r="C1225" s="322" t="s">
        <v>276</v>
      </c>
      <c r="D1225" s="322" t="s">
        <v>130</v>
      </c>
      <c r="E1225" s="322" t="s">
        <v>276</v>
      </c>
      <c r="F1225" s="154" t="s">
        <v>114</v>
      </c>
      <c r="G1225" s="149" t="s">
        <v>277</v>
      </c>
      <c r="H1225" s="153" t="s">
        <v>577</v>
      </c>
      <c r="I1225" s="149" t="s">
        <v>1208</v>
      </c>
      <c r="J1225" s="163">
        <v>36.582999999999998</v>
      </c>
      <c r="K1225" s="163">
        <v>29.06</v>
      </c>
      <c r="L1225" s="149" t="s">
        <v>251</v>
      </c>
      <c r="M1225" s="150" t="s">
        <v>1209</v>
      </c>
      <c r="N1225" s="157">
        <v>44178.758900462963</v>
      </c>
      <c r="O1225" s="157">
        <v>44192.426099537035</v>
      </c>
    </row>
    <row r="1226" spans="2:15" x14ac:dyDescent="0.2">
      <c r="B1226" s="322" t="s">
        <v>130</v>
      </c>
      <c r="C1226" s="322" t="s">
        <v>276</v>
      </c>
      <c r="D1226" s="322" t="s">
        <v>132</v>
      </c>
      <c r="E1226" s="322" t="s">
        <v>1122</v>
      </c>
      <c r="F1226" s="154" t="s">
        <v>238</v>
      </c>
      <c r="G1226" s="149" t="s">
        <v>281</v>
      </c>
      <c r="H1226" s="153" t="s">
        <v>282</v>
      </c>
      <c r="I1226" s="149" t="s">
        <v>1210</v>
      </c>
      <c r="J1226" s="163">
        <v>63.436</v>
      </c>
      <c r="K1226" s="163">
        <v>40.521000000000001</v>
      </c>
      <c r="L1226" s="149" t="s">
        <v>116</v>
      </c>
      <c r="M1226" s="150" t="s">
        <v>352</v>
      </c>
      <c r="N1226" s="157">
        <v>44178.82068287037</v>
      </c>
      <c r="O1226" s="157">
        <v>44242.622569444444</v>
      </c>
    </row>
    <row r="1227" spans="2:15" x14ac:dyDescent="0.2">
      <c r="B1227" s="322" t="s">
        <v>130</v>
      </c>
      <c r="C1227" s="322" t="s">
        <v>276</v>
      </c>
      <c r="D1227" s="322" t="s">
        <v>130</v>
      </c>
      <c r="E1227" s="322" t="s">
        <v>276</v>
      </c>
      <c r="F1227" s="154" t="s">
        <v>238</v>
      </c>
      <c r="G1227" s="149" t="s">
        <v>281</v>
      </c>
      <c r="H1227" s="153" t="s">
        <v>282</v>
      </c>
      <c r="I1227" s="149" t="s">
        <v>739</v>
      </c>
      <c r="J1227" s="163">
        <v>61.411000000000001</v>
      </c>
      <c r="K1227" s="163">
        <v>18.295000000000002</v>
      </c>
      <c r="L1227" s="149" t="s">
        <v>203</v>
      </c>
      <c r="M1227" s="150" t="s">
        <v>380</v>
      </c>
      <c r="N1227" s="157">
        <v>44180.082511574074</v>
      </c>
      <c r="O1227" s="157">
        <v>44189.945891203701</v>
      </c>
    </row>
    <row r="1228" spans="2:15" x14ac:dyDescent="0.2">
      <c r="B1228" s="322" t="s">
        <v>130</v>
      </c>
      <c r="C1228" s="322" t="s">
        <v>276</v>
      </c>
      <c r="D1228" s="322" t="s">
        <v>130</v>
      </c>
      <c r="E1228" s="322" t="s">
        <v>276</v>
      </c>
      <c r="F1228" s="154" t="s">
        <v>238</v>
      </c>
      <c r="G1228" s="149" t="s">
        <v>281</v>
      </c>
      <c r="H1228" s="153" t="s">
        <v>282</v>
      </c>
      <c r="I1228" s="149" t="s">
        <v>739</v>
      </c>
      <c r="J1228" s="163">
        <v>61.411000000000001</v>
      </c>
      <c r="K1228" s="163">
        <v>30.266999999999999</v>
      </c>
      <c r="L1228" s="149" t="s">
        <v>203</v>
      </c>
      <c r="M1228" s="150" t="s">
        <v>380</v>
      </c>
      <c r="N1228" s="157">
        <v>44180.082511574074</v>
      </c>
      <c r="O1228" s="157">
        <v>44195.820625</v>
      </c>
    </row>
    <row r="1229" spans="2:15" x14ac:dyDescent="0.2">
      <c r="B1229" s="322" t="s">
        <v>130</v>
      </c>
      <c r="C1229" s="322" t="s">
        <v>276</v>
      </c>
      <c r="D1229" s="322" t="s">
        <v>131</v>
      </c>
      <c r="E1229" s="322" t="s">
        <v>1122</v>
      </c>
      <c r="F1229" s="154" t="s">
        <v>329</v>
      </c>
      <c r="G1229" s="149" t="s">
        <v>277</v>
      </c>
      <c r="H1229" s="153" t="s">
        <v>330</v>
      </c>
      <c r="I1229" s="149" t="s">
        <v>1211</v>
      </c>
      <c r="J1229" s="163">
        <v>63.561999999999998</v>
      </c>
      <c r="K1229" s="163">
        <v>14.343</v>
      </c>
      <c r="L1229" s="149" t="s">
        <v>333</v>
      </c>
      <c r="M1229" s="150" t="s">
        <v>334</v>
      </c>
      <c r="N1229" s="157">
        <v>44180.144814814812</v>
      </c>
      <c r="O1229" s="157">
        <v>44211.222060185188</v>
      </c>
    </row>
    <row r="1230" spans="2:15" x14ac:dyDescent="0.2">
      <c r="B1230" s="322" t="s">
        <v>130</v>
      </c>
      <c r="C1230" s="322" t="s">
        <v>276</v>
      </c>
      <c r="D1230" s="322" t="s">
        <v>131</v>
      </c>
      <c r="E1230" s="322" t="s">
        <v>1122</v>
      </c>
      <c r="F1230" s="154" t="s">
        <v>329</v>
      </c>
      <c r="G1230" s="149" t="s">
        <v>277</v>
      </c>
      <c r="H1230" s="153" t="s">
        <v>330</v>
      </c>
      <c r="I1230" s="149" t="s">
        <v>1211</v>
      </c>
      <c r="J1230" s="163">
        <v>63.561999999999998</v>
      </c>
      <c r="K1230" s="163">
        <v>21.116</v>
      </c>
      <c r="L1230" s="149" t="s">
        <v>333</v>
      </c>
      <c r="M1230" s="150" t="s">
        <v>501</v>
      </c>
      <c r="N1230" s="157">
        <v>44180.144814814812</v>
      </c>
      <c r="O1230" s="157">
        <v>44220.790856481479</v>
      </c>
    </row>
    <row r="1231" spans="2:15" x14ac:dyDescent="0.2">
      <c r="B1231" s="322" t="s">
        <v>130</v>
      </c>
      <c r="C1231" s="322" t="s">
        <v>276</v>
      </c>
      <c r="D1231" s="322" t="s">
        <v>131</v>
      </c>
      <c r="E1231" s="322" t="s">
        <v>1122</v>
      </c>
      <c r="F1231" s="154" t="s">
        <v>114</v>
      </c>
      <c r="G1231" s="149" t="s">
        <v>286</v>
      </c>
      <c r="H1231" s="153" t="s">
        <v>115</v>
      </c>
      <c r="I1231" s="149" t="s">
        <v>1205</v>
      </c>
      <c r="J1231" s="163">
        <v>63.47</v>
      </c>
      <c r="K1231" s="163">
        <v>59.908999999999999</v>
      </c>
      <c r="L1231" s="149" t="s">
        <v>333</v>
      </c>
      <c r="M1231" s="150" t="s">
        <v>876</v>
      </c>
      <c r="N1231" s="157">
        <v>44180.457430555558</v>
      </c>
      <c r="O1231" s="157">
        <v>44211.298310185186</v>
      </c>
    </row>
    <row r="1232" spans="2:15" x14ac:dyDescent="0.2">
      <c r="B1232" s="322" t="s">
        <v>130</v>
      </c>
      <c r="C1232" s="322" t="s">
        <v>276</v>
      </c>
      <c r="D1232" s="322" t="s">
        <v>131</v>
      </c>
      <c r="E1232" s="322" t="s">
        <v>1122</v>
      </c>
      <c r="F1232" s="154" t="s">
        <v>236</v>
      </c>
      <c r="G1232" s="149" t="s">
        <v>310</v>
      </c>
      <c r="H1232" s="153" t="s">
        <v>311</v>
      </c>
      <c r="I1232" s="149" t="s">
        <v>1212</v>
      </c>
      <c r="J1232" s="163">
        <v>35.097000000000001</v>
      </c>
      <c r="K1232" s="163">
        <v>23.286999999999999</v>
      </c>
      <c r="L1232" s="149" t="s">
        <v>329</v>
      </c>
      <c r="M1232" s="150" t="s">
        <v>765</v>
      </c>
      <c r="N1232" s="157">
        <v>44180.926215277781</v>
      </c>
      <c r="O1232" s="157">
        <v>44223.998449074075</v>
      </c>
    </row>
    <row r="1233" spans="2:15" x14ac:dyDescent="0.2">
      <c r="B1233" s="322" t="s">
        <v>130</v>
      </c>
      <c r="C1233" s="322" t="s">
        <v>276</v>
      </c>
      <c r="D1233" s="322" t="s">
        <v>130</v>
      </c>
      <c r="E1233" s="322" t="s">
        <v>276</v>
      </c>
      <c r="F1233" s="154" t="s">
        <v>114</v>
      </c>
      <c r="G1233" s="149" t="s">
        <v>277</v>
      </c>
      <c r="H1233" s="153" t="s">
        <v>304</v>
      </c>
      <c r="I1233" s="149" t="s">
        <v>576</v>
      </c>
      <c r="J1233" s="163">
        <v>36.415999999999997</v>
      </c>
      <c r="K1233" s="163">
        <v>30.376999999999999</v>
      </c>
      <c r="L1233" s="149" t="s">
        <v>114</v>
      </c>
      <c r="M1233" s="150" t="s">
        <v>577</v>
      </c>
      <c r="N1233" s="157">
        <v>44181.311157407406</v>
      </c>
      <c r="O1233" s="157">
        <v>44188</v>
      </c>
    </row>
    <row r="1234" spans="2:15" x14ac:dyDescent="0.2">
      <c r="B1234" s="322" t="s">
        <v>130</v>
      </c>
      <c r="C1234" s="322" t="s">
        <v>276</v>
      </c>
      <c r="D1234" s="322" t="s">
        <v>131</v>
      </c>
      <c r="E1234" s="322" t="s">
        <v>1122</v>
      </c>
      <c r="F1234" s="154" t="s">
        <v>238</v>
      </c>
      <c r="G1234" s="149" t="s">
        <v>281</v>
      </c>
      <c r="H1234" s="153" t="s">
        <v>282</v>
      </c>
      <c r="I1234" s="149" t="s">
        <v>1213</v>
      </c>
      <c r="J1234" s="163">
        <v>29.815999999999999</v>
      </c>
      <c r="K1234" s="163">
        <v>29.22</v>
      </c>
      <c r="L1234" s="149" t="s">
        <v>209</v>
      </c>
      <c r="M1234" s="150" t="s">
        <v>563</v>
      </c>
      <c r="N1234" s="157">
        <v>44181.39472222222</v>
      </c>
      <c r="O1234" s="157">
        <v>44212.664027777777</v>
      </c>
    </row>
    <row r="1235" spans="2:15" x14ac:dyDescent="0.2">
      <c r="B1235" s="322" t="s">
        <v>130</v>
      </c>
      <c r="C1235" s="322" t="s">
        <v>276</v>
      </c>
      <c r="D1235" s="322" t="s">
        <v>131</v>
      </c>
      <c r="E1235" s="322" t="s">
        <v>1122</v>
      </c>
      <c r="F1235" s="154" t="s">
        <v>244</v>
      </c>
      <c r="G1235" s="149" t="s">
        <v>369</v>
      </c>
      <c r="H1235" s="153" t="s">
        <v>370</v>
      </c>
      <c r="I1235" s="149" t="s">
        <v>1214</v>
      </c>
      <c r="J1235" s="163">
        <v>63.389000000000003</v>
      </c>
      <c r="K1235" s="163">
        <v>48.451000000000001</v>
      </c>
      <c r="L1235" s="149" t="s">
        <v>329</v>
      </c>
      <c r="M1235" s="150" t="s">
        <v>395</v>
      </c>
      <c r="N1235" s="157">
        <v>44181.673171296294</v>
      </c>
      <c r="O1235" s="157">
        <v>44207.509525462963</v>
      </c>
    </row>
    <row r="1236" spans="2:15" x14ac:dyDescent="0.2">
      <c r="B1236" s="322" t="s">
        <v>130</v>
      </c>
      <c r="C1236" s="322" t="s">
        <v>276</v>
      </c>
      <c r="D1236" s="322" t="s">
        <v>131</v>
      </c>
      <c r="E1236" s="322" t="s">
        <v>1122</v>
      </c>
      <c r="F1236" s="154" t="s">
        <v>239</v>
      </c>
      <c r="G1236" s="149" t="s">
        <v>359</v>
      </c>
      <c r="H1236" s="153" t="s">
        <v>278</v>
      </c>
      <c r="I1236" s="149" t="s">
        <v>1215</v>
      </c>
      <c r="J1236" s="163">
        <v>38.820999999999998</v>
      </c>
      <c r="K1236" s="163">
        <v>12.571999999999999</v>
      </c>
      <c r="L1236" s="149" t="s">
        <v>116</v>
      </c>
      <c r="M1236" s="150" t="s">
        <v>117</v>
      </c>
      <c r="N1236" s="157">
        <v>44181.812094907407</v>
      </c>
      <c r="O1236" s="157">
        <v>44221.17869212963</v>
      </c>
    </row>
    <row r="1237" spans="2:15" x14ac:dyDescent="0.2">
      <c r="B1237" s="322" t="s">
        <v>130</v>
      </c>
      <c r="C1237" s="322" t="s">
        <v>276</v>
      </c>
      <c r="D1237" s="322" t="s">
        <v>131</v>
      </c>
      <c r="E1237" s="322" t="s">
        <v>1122</v>
      </c>
      <c r="F1237" s="154" t="s">
        <v>239</v>
      </c>
      <c r="G1237" s="149" t="s">
        <v>359</v>
      </c>
      <c r="H1237" s="153" t="s">
        <v>278</v>
      </c>
      <c r="I1237" s="149" t="s">
        <v>1215</v>
      </c>
      <c r="J1237" s="163">
        <v>38.820999999999998</v>
      </c>
      <c r="K1237" s="163">
        <v>12.571999999999999</v>
      </c>
      <c r="L1237" s="149" t="s">
        <v>116</v>
      </c>
      <c r="M1237" s="150" t="s">
        <v>117</v>
      </c>
      <c r="N1237" s="157">
        <v>44181.812094907407</v>
      </c>
      <c r="O1237" s="157">
        <v>44221.178831018522</v>
      </c>
    </row>
    <row r="1238" spans="2:15" x14ac:dyDescent="0.2">
      <c r="B1238" s="322" t="s">
        <v>130</v>
      </c>
      <c r="C1238" s="322" t="s">
        <v>276</v>
      </c>
      <c r="D1238" s="322" t="s">
        <v>131</v>
      </c>
      <c r="E1238" s="322" t="s">
        <v>1122</v>
      </c>
      <c r="F1238" s="154" t="s">
        <v>239</v>
      </c>
      <c r="G1238" s="149" t="s">
        <v>359</v>
      </c>
      <c r="H1238" s="153" t="s">
        <v>278</v>
      </c>
      <c r="I1238" s="149" t="s">
        <v>1215</v>
      </c>
      <c r="J1238" s="163">
        <v>38.820999999999998</v>
      </c>
      <c r="K1238" s="163">
        <v>12.571999999999999</v>
      </c>
      <c r="L1238" s="149" t="s">
        <v>116</v>
      </c>
      <c r="M1238" s="150" t="s">
        <v>117</v>
      </c>
      <c r="N1238" s="157">
        <v>44181.812094907407</v>
      </c>
      <c r="O1238" s="157">
        <v>44221.178842592592</v>
      </c>
    </row>
    <row r="1239" spans="2:15" x14ac:dyDescent="0.2">
      <c r="B1239" s="322" t="s">
        <v>130</v>
      </c>
      <c r="C1239" s="322" t="s">
        <v>276</v>
      </c>
      <c r="D1239" s="322" t="s">
        <v>132</v>
      </c>
      <c r="E1239" s="322" t="s">
        <v>1122</v>
      </c>
      <c r="F1239" s="154" t="s">
        <v>238</v>
      </c>
      <c r="G1239" s="149" t="s">
        <v>281</v>
      </c>
      <c r="H1239" s="153" t="s">
        <v>282</v>
      </c>
      <c r="I1239" s="149" t="s">
        <v>1216</v>
      </c>
      <c r="J1239" s="163">
        <v>30.803000000000001</v>
      </c>
      <c r="K1239" s="163">
        <v>28.966999999999999</v>
      </c>
      <c r="L1239" s="149" t="s">
        <v>333</v>
      </c>
      <c r="M1239" s="150" t="s">
        <v>501</v>
      </c>
      <c r="N1239" s="157">
        <v>44182.21775462963</v>
      </c>
      <c r="O1239" s="157">
        <v>44234.456979166665</v>
      </c>
    </row>
    <row r="1240" spans="2:15" x14ac:dyDescent="0.2">
      <c r="B1240" s="322" t="s">
        <v>130</v>
      </c>
      <c r="C1240" s="322" t="s">
        <v>276</v>
      </c>
      <c r="D1240" s="322" t="s">
        <v>131</v>
      </c>
      <c r="E1240" s="322" t="s">
        <v>1122</v>
      </c>
      <c r="F1240" s="154" t="s">
        <v>251</v>
      </c>
      <c r="G1240" s="149" t="s">
        <v>663</v>
      </c>
      <c r="H1240" s="153" t="s">
        <v>664</v>
      </c>
      <c r="I1240" s="149" t="s">
        <v>1070</v>
      </c>
      <c r="J1240" s="163">
        <v>29.905000000000001</v>
      </c>
      <c r="K1240" s="163">
        <v>5.49</v>
      </c>
      <c r="L1240" s="149" t="s">
        <v>263</v>
      </c>
      <c r="M1240" s="150" t="s">
        <v>880</v>
      </c>
      <c r="N1240" s="157">
        <v>44182.270115740743</v>
      </c>
      <c r="O1240" s="157">
        <v>44218.33153935185</v>
      </c>
    </row>
    <row r="1241" spans="2:15" x14ac:dyDescent="0.2">
      <c r="B1241" s="322" t="s">
        <v>130</v>
      </c>
      <c r="C1241" s="322" t="s">
        <v>276</v>
      </c>
      <c r="D1241" s="322" t="s">
        <v>133</v>
      </c>
      <c r="E1241" s="322" t="s">
        <v>1122</v>
      </c>
      <c r="F1241" s="154" t="s">
        <v>251</v>
      </c>
      <c r="G1241" s="149" t="s">
        <v>663</v>
      </c>
      <c r="H1241" s="153" t="s">
        <v>664</v>
      </c>
      <c r="I1241" s="149" t="s">
        <v>1070</v>
      </c>
      <c r="J1241" s="163">
        <v>29.905000000000001</v>
      </c>
      <c r="K1241" s="163">
        <v>23.817</v>
      </c>
      <c r="L1241" s="149" t="s">
        <v>211</v>
      </c>
      <c r="M1241" s="150" t="s">
        <v>453</v>
      </c>
      <c r="N1241" s="157">
        <v>44182.270115740743</v>
      </c>
      <c r="O1241" s="157">
        <v>44262.043969907405</v>
      </c>
    </row>
    <row r="1242" spans="2:15" x14ac:dyDescent="0.2">
      <c r="B1242" s="322" t="s">
        <v>130</v>
      </c>
      <c r="C1242" s="322" t="s">
        <v>276</v>
      </c>
      <c r="D1242" s="322" t="s">
        <v>130</v>
      </c>
      <c r="E1242" s="322" t="s">
        <v>276</v>
      </c>
      <c r="F1242" s="154" t="s">
        <v>114</v>
      </c>
      <c r="G1242" s="149" t="s">
        <v>277</v>
      </c>
      <c r="H1242" s="153" t="s">
        <v>304</v>
      </c>
      <c r="I1242" s="149" t="s">
        <v>1217</v>
      </c>
      <c r="J1242" s="163">
        <v>33.308999999999997</v>
      </c>
      <c r="K1242" s="163">
        <v>27.164999999999999</v>
      </c>
      <c r="L1242" s="149" t="s">
        <v>114</v>
      </c>
      <c r="M1242" s="150" t="s">
        <v>1111</v>
      </c>
      <c r="N1242" s="157">
        <v>44182.988634259258</v>
      </c>
      <c r="O1242" s="157">
        <v>44188.748668981483</v>
      </c>
    </row>
    <row r="1243" spans="2:15" x14ac:dyDescent="0.2">
      <c r="B1243" s="322" t="s">
        <v>130</v>
      </c>
      <c r="C1243" s="322" t="s">
        <v>276</v>
      </c>
      <c r="D1243" s="322" t="s">
        <v>133</v>
      </c>
      <c r="E1243" s="322" t="s">
        <v>1122</v>
      </c>
      <c r="F1243" s="154" t="s">
        <v>114</v>
      </c>
      <c r="G1243" s="149" t="s">
        <v>286</v>
      </c>
      <c r="H1243" s="153" t="s">
        <v>115</v>
      </c>
      <c r="I1243" s="149" t="s">
        <v>1218</v>
      </c>
      <c r="J1243" s="163">
        <v>61.645000000000003</v>
      </c>
      <c r="K1243" s="163">
        <v>55.811</v>
      </c>
      <c r="L1243" s="149" t="s">
        <v>116</v>
      </c>
      <c r="M1243" s="150" t="s">
        <v>117</v>
      </c>
      <c r="N1243" s="157">
        <v>44183.238749999997</v>
      </c>
      <c r="O1243" s="157">
        <v>44269.212314814817</v>
      </c>
    </row>
    <row r="1244" spans="2:15" x14ac:dyDescent="0.2">
      <c r="B1244" s="322" t="s">
        <v>130</v>
      </c>
      <c r="C1244" s="322" t="s">
        <v>276</v>
      </c>
      <c r="D1244" s="322" t="s">
        <v>132</v>
      </c>
      <c r="E1244" s="322" t="s">
        <v>1122</v>
      </c>
      <c r="F1244" s="154" t="s">
        <v>239</v>
      </c>
      <c r="G1244" s="149" t="s">
        <v>289</v>
      </c>
      <c r="H1244" s="153" t="s">
        <v>290</v>
      </c>
      <c r="I1244" s="149" t="s">
        <v>1219</v>
      </c>
      <c r="J1244" s="163">
        <v>38.036000000000001</v>
      </c>
      <c r="K1244" s="163">
        <v>37.274999999999999</v>
      </c>
      <c r="L1244" s="149" t="s">
        <v>116</v>
      </c>
      <c r="M1244" s="150" t="s">
        <v>293</v>
      </c>
      <c r="N1244" s="157">
        <v>44183.416087962964</v>
      </c>
      <c r="O1244" s="157">
        <v>44228.11347222222</v>
      </c>
    </row>
    <row r="1245" spans="2:15" x14ac:dyDescent="0.2">
      <c r="B1245" s="322" t="s">
        <v>130</v>
      </c>
      <c r="C1245" s="322" t="s">
        <v>276</v>
      </c>
      <c r="D1245" s="322" t="s">
        <v>131</v>
      </c>
      <c r="E1245" s="322" t="s">
        <v>1122</v>
      </c>
      <c r="F1245" s="154" t="s">
        <v>243</v>
      </c>
      <c r="G1245" s="149" t="s">
        <v>277</v>
      </c>
      <c r="H1245" s="153" t="s">
        <v>374</v>
      </c>
      <c r="I1245" s="149" t="s">
        <v>1220</v>
      </c>
      <c r="J1245" s="163">
        <v>32.662999999999997</v>
      </c>
      <c r="K1245" s="163">
        <v>10.590999999999999</v>
      </c>
      <c r="L1245" s="149" t="s">
        <v>219</v>
      </c>
      <c r="M1245" s="150" t="s">
        <v>573</v>
      </c>
      <c r="N1245" s="157">
        <v>44183.456597222219</v>
      </c>
      <c r="O1245" s="157">
        <v>44206.029930555553</v>
      </c>
    </row>
    <row r="1246" spans="2:15" x14ac:dyDescent="0.2">
      <c r="B1246" s="322" t="s">
        <v>130</v>
      </c>
      <c r="C1246" s="322" t="s">
        <v>276</v>
      </c>
      <c r="D1246" s="322" t="s">
        <v>131</v>
      </c>
      <c r="E1246" s="322" t="s">
        <v>1122</v>
      </c>
      <c r="F1246" s="154" t="s">
        <v>243</v>
      </c>
      <c r="G1246" s="149" t="s">
        <v>277</v>
      </c>
      <c r="H1246" s="153" t="s">
        <v>374</v>
      </c>
      <c r="I1246" s="149" t="s">
        <v>1220</v>
      </c>
      <c r="J1246" s="163">
        <v>32.662999999999997</v>
      </c>
      <c r="K1246" s="163">
        <v>21.419</v>
      </c>
      <c r="L1246" s="149" t="s">
        <v>376</v>
      </c>
      <c r="M1246" s="150" t="s">
        <v>378</v>
      </c>
      <c r="N1246" s="157">
        <v>44183.456597222219</v>
      </c>
      <c r="O1246" s="157">
        <v>44211.474363425928</v>
      </c>
    </row>
    <row r="1247" spans="2:15" x14ac:dyDescent="0.2">
      <c r="B1247" s="322" t="s">
        <v>130</v>
      </c>
      <c r="C1247" s="322" t="s">
        <v>276</v>
      </c>
      <c r="D1247" s="322" t="s">
        <v>132</v>
      </c>
      <c r="E1247" s="322" t="s">
        <v>1122</v>
      </c>
      <c r="F1247" s="154" t="s">
        <v>238</v>
      </c>
      <c r="G1247" s="149" t="s">
        <v>281</v>
      </c>
      <c r="H1247" s="153" t="s">
        <v>282</v>
      </c>
      <c r="I1247" s="149" t="s">
        <v>1221</v>
      </c>
      <c r="J1247" s="163">
        <v>34.502000000000002</v>
      </c>
      <c r="K1247" s="163">
        <v>33.811999999999998</v>
      </c>
      <c r="L1247" s="149" t="s">
        <v>557</v>
      </c>
      <c r="M1247" s="150" t="s">
        <v>715</v>
      </c>
      <c r="N1247" s="157">
        <v>44184.227870370371</v>
      </c>
      <c r="O1247" s="157">
        <v>44233.207372685189</v>
      </c>
    </row>
    <row r="1248" spans="2:15" x14ac:dyDescent="0.2">
      <c r="B1248" s="322" t="s">
        <v>130</v>
      </c>
      <c r="C1248" s="322" t="s">
        <v>276</v>
      </c>
      <c r="D1248" s="322" t="s">
        <v>131</v>
      </c>
      <c r="E1248" s="322" t="s">
        <v>1122</v>
      </c>
      <c r="F1248" s="154" t="s">
        <v>238</v>
      </c>
      <c r="G1248" s="149" t="s">
        <v>281</v>
      </c>
      <c r="H1248" s="153" t="s">
        <v>282</v>
      </c>
      <c r="I1248" s="149" t="s">
        <v>1222</v>
      </c>
      <c r="J1248" s="163">
        <v>63.197000000000003</v>
      </c>
      <c r="K1248" s="163">
        <v>25.497</v>
      </c>
      <c r="L1248" s="149" t="s">
        <v>209</v>
      </c>
      <c r="M1248" s="150" t="s">
        <v>392</v>
      </c>
      <c r="N1248" s="157">
        <v>44184.301006944443</v>
      </c>
      <c r="O1248" s="157">
        <v>44214.46738425926</v>
      </c>
    </row>
    <row r="1249" spans="2:15" x14ac:dyDescent="0.2">
      <c r="B1249" s="322" t="s">
        <v>130</v>
      </c>
      <c r="C1249" s="322" t="s">
        <v>276</v>
      </c>
      <c r="D1249" s="322" t="s">
        <v>131</v>
      </c>
      <c r="E1249" s="322" t="s">
        <v>1122</v>
      </c>
      <c r="F1249" s="154" t="s">
        <v>238</v>
      </c>
      <c r="G1249" s="149" t="s">
        <v>281</v>
      </c>
      <c r="H1249" s="153" t="s">
        <v>282</v>
      </c>
      <c r="I1249" s="149" t="s">
        <v>1222</v>
      </c>
      <c r="J1249" s="163">
        <v>63.197000000000003</v>
      </c>
      <c r="K1249" s="163">
        <v>32.615000000000002</v>
      </c>
      <c r="L1249" s="149" t="s">
        <v>209</v>
      </c>
      <c r="M1249" s="150" t="s">
        <v>563</v>
      </c>
      <c r="N1249" s="157">
        <v>44184.301006944443</v>
      </c>
      <c r="O1249" s="157">
        <v>44220.217118055552</v>
      </c>
    </row>
    <row r="1250" spans="2:15" x14ac:dyDescent="0.2">
      <c r="B1250" s="322" t="s">
        <v>130</v>
      </c>
      <c r="C1250" s="322" t="s">
        <v>276</v>
      </c>
      <c r="D1250" s="322" t="s">
        <v>131</v>
      </c>
      <c r="E1250" s="322" t="s">
        <v>1122</v>
      </c>
      <c r="F1250" s="154" t="s">
        <v>236</v>
      </c>
      <c r="G1250" s="149" t="s">
        <v>310</v>
      </c>
      <c r="H1250" s="153" t="s">
        <v>311</v>
      </c>
      <c r="I1250" s="149" t="s">
        <v>1223</v>
      </c>
      <c r="J1250" s="163">
        <v>56.868000000000002</v>
      </c>
      <c r="K1250" s="163">
        <v>50.237000000000002</v>
      </c>
      <c r="L1250" s="149" t="s">
        <v>116</v>
      </c>
      <c r="M1250" s="150" t="s">
        <v>117</v>
      </c>
      <c r="N1250" s="157">
        <v>44184.862847222219</v>
      </c>
      <c r="O1250" s="157">
        <v>44223.457349537035</v>
      </c>
    </row>
    <row r="1251" spans="2:15" x14ac:dyDescent="0.2">
      <c r="B1251" s="322" t="s">
        <v>130</v>
      </c>
      <c r="C1251" s="322" t="s">
        <v>276</v>
      </c>
      <c r="D1251" s="322" t="s">
        <v>130</v>
      </c>
      <c r="E1251" s="322" t="s">
        <v>276</v>
      </c>
      <c r="F1251" s="154" t="s">
        <v>114</v>
      </c>
      <c r="G1251" s="149" t="s">
        <v>353</v>
      </c>
      <c r="H1251" s="153" t="s">
        <v>354</v>
      </c>
      <c r="I1251" s="149" t="s">
        <v>1224</v>
      </c>
      <c r="J1251" s="163">
        <v>16.181000000000001</v>
      </c>
      <c r="K1251" s="163">
        <v>3.1909999999999998</v>
      </c>
      <c r="L1251" s="149" t="s">
        <v>230</v>
      </c>
      <c r="M1251" s="150" t="s">
        <v>356</v>
      </c>
      <c r="N1251" s="157">
        <v>44185.280046296299</v>
      </c>
      <c r="O1251" s="157">
        <v>44194.59171296296</v>
      </c>
    </row>
    <row r="1252" spans="2:15" x14ac:dyDescent="0.2">
      <c r="B1252" s="322" t="s">
        <v>130</v>
      </c>
      <c r="C1252" s="322" t="s">
        <v>276</v>
      </c>
      <c r="D1252" s="322" t="s">
        <v>130</v>
      </c>
      <c r="E1252" s="322" t="s">
        <v>276</v>
      </c>
      <c r="F1252" s="154" t="s">
        <v>114</v>
      </c>
      <c r="G1252" s="149" t="s">
        <v>353</v>
      </c>
      <c r="H1252" s="153" t="s">
        <v>354</v>
      </c>
      <c r="I1252" s="149" t="s">
        <v>1224</v>
      </c>
      <c r="J1252" s="163">
        <v>16.181000000000001</v>
      </c>
      <c r="K1252" s="163">
        <v>12.627000000000001</v>
      </c>
      <c r="L1252" s="149" t="s">
        <v>230</v>
      </c>
      <c r="M1252" s="150" t="s">
        <v>487</v>
      </c>
      <c r="N1252" s="157">
        <v>44185.280046296299</v>
      </c>
      <c r="O1252" s="157">
        <v>44196.696261574078</v>
      </c>
    </row>
    <row r="1253" spans="2:15" x14ac:dyDescent="0.2">
      <c r="B1253" s="322" t="s">
        <v>130</v>
      </c>
      <c r="C1253" s="322" t="s">
        <v>276</v>
      </c>
      <c r="D1253" s="322" t="s">
        <v>132</v>
      </c>
      <c r="E1253" s="322" t="s">
        <v>1122</v>
      </c>
      <c r="F1253" s="154" t="s">
        <v>114</v>
      </c>
      <c r="G1253" s="149" t="s">
        <v>286</v>
      </c>
      <c r="H1253" s="153" t="s">
        <v>115</v>
      </c>
      <c r="I1253" s="149" t="s">
        <v>524</v>
      </c>
      <c r="J1253" s="163">
        <v>61.444000000000003</v>
      </c>
      <c r="K1253" s="163">
        <v>47.98</v>
      </c>
      <c r="L1253" s="149" t="s">
        <v>116</v>
      </c>
      <c r="M1253" s="150" t="s">
        <v>352</v>
      </c>
      <c r="N1253" s="157">
        <v>44185.675520833334</v>
      </c>
      <c r="O1253" s="157">
        <v>44238.894768518519</v>
      </c>
    </row>
    <row r="1254" spans="2:15" x14ac:dyDescent="0.2">
      <c r="B1254" s="322" t="s">
        <v>130</v>
      </c>
      <c r="C1254" s="322" t="s">
        <v>276</v>
      </c>
      <c r="D1254" s="322" t="s">
        <v>131</v>
      </c>
      <c r="E1254" s="322" t="s">
        <v>1122</v>
      </c>
      <c r="F1254" s="154" t="s">
        <v>247</v>
      </c>
      <c r="G1254" s="149" t="s">
        <v>340</v>
      </c>
      <c r="H1254" s="153" t="s">
        <v>341</v>
      </c>
      <c r="I1254" s="149" t="s">
        <v>1059</v>
      </c>
      <c r="J1254" s="163">
        <v>37.713000000000001</v>
      </c>
      <c r="K1254" s="163">
        <v>34.829000000000001</v>
      </c>
      <c r="L1254" s="149" t="s">
        <v>189</v>
      </c>
      <c r="M1254" s="150" t="s">
        <v>526</v>
      </c>
      <c r="N1254" s="157">
        <v>44185.935173611113</v>
      </c>
      <c r="O1254" s="157">
        <v>44214.082256944443</v>
      </c>
    </row>
    <row r="1255" spans="2:15" x14ac:dyDescent="0.2">
      <c r="B1255" s="322" t="s">
        <v>130</v>
      </c>
      <c r="C1255" s="322" t="s">
        <v>276</v>
      </c>
      <c r="D1255" s="322" t="s">
        <v>145</v>
      </c>
      <c r="E1255" s="322" t="s">
        <v>1225</v>
      </c>
      <c r="F1255" s="154" t="s">
        <v>114</v>
      </c>
      <c r="G1255" s="149" t="s">
        <v>277</v>
      </c>
      <c r="H1255" s="153" t="s">
        <v>304</v>
      </c>
      <c r="I1255" s="149" t="s">
        <v>1226</v>
      </c>
      <c r="J1255" s="163">
        <v>39.069000000000003</v>
      </c>
      <c r="K1255" s="163">
        <v>15.201000000000001</v>
      </c>
      <c r="L1255" s="149" t="s">
        <v>114</v>
      </c>
      <c r="M1255" s="150" t="s">
        <v>579</v>
      </c>
      <c r="N1255" s="157">
        <v>44186.810104166667</v>
      </c>
      <c r="O1255" s="157">
        <v>44646.79178240741</v>
      </c>
    </row>
    <row r="1256" spans="2:15" x14ac:dyDescent="0.2">
      <c r="B1256" s="322" t="s">
        <v>130</v>
      </c>
      <c r="C1256" s="322" t="s">
        <v>276</v>
      </c>
      <c r="D1256" s="322" t="s">
        <v>145</v>
      </c>
      <c r="E1256" s="322" t="s">
        <v>1225</v>
      </c>
      <c r="F1256" s="154" t="s">
        <v>114</v>
      </c>
      <c r="G1256" s="149" t="s">
        <v>277</v>
      </c>
      <c r="H1256" s="153" t="s">
        <v>304</v>
      </c>
      <c r="I1256" s="149" t="s">
        <v>1226</v>
      </c>
      <c r="J1256" s="163">
        <v>39.069000000000003</v>
      </c>
      <c r="K1256" s="163">
        <v>15.201000000000001</v>
      </c>
      <c r="L1256" s="149" t="s">
        <v>114</v>
      </c>
      <c r="M1256" s="150" t="s">
        <v>579</v>
      </c>
      <c r="N1256" s="157">
        <v>44186.810104166667</v>
      </c>
      <c r="O1256" s="157">
        <v>44646.791921296295</v>
      </c>
    </row>
    <row r="1257" spans="2:15" x14ac:dyDescent="0.2">
      <c r="B1257" s="322" t="s">
        <v>130</v>
      </c>
      <c r="C1257" s="322" t="s">
        <v>276</v>
      </c>
      <c r="D1257" s="322" t="s">
        <v>132</v>
      </c>
      <c r="E1257" s="322" t="s">
        <v>1122</v>
      </c>
      <c r="F1257" s="154" t="s">
        <v>238</v>
      </c>
      <c r="G1257" s="149" t="s">
        <v>281</v>
      </c>
      <c r="H1257" s="153" t="s">
        <v>282</v>
      </c>
      <c r="I1257" s="149" t="s">
        <v>1227</v>
      </c>
      <c r="J1257" s="163">
        <v>28.355</v>
      </c>
      <c r="K1257" s="163">
        <v>23.959</v>
      </c>
      <c r="L1257" s="149" t="s">
        <v>216</v>
      </c>
      <c r="M1257" s="150" t="s">
        <v>728</v>
      </c>
      <c r="N1257" s="157">
        <v>44186.936874999999</v>
      </c>
      <c r="O1257" s="157">
        <v>44234.957349537035</v>
      </c>
    </row>
    <row r="1258" spans="2:15" x14ac:dyDescent="0.2">
      <c r="B1258" s="322" t="s">
        <v>130</v>
      </c>
      <c r="C1258" s="322" t="s">
        <v>276</v>
      </c>
      <c r="D1258" s="322" t="s">
        <v>131</v>
      </c>
      <c r="E1258" s="322" t="s">
        <v>1122</v>
      </c>
      <c r="F1258" s="154" t="s">
        <v>238</v>
      </c>
      <c r="G1258" s="149" t="s">
        <v>281</v>
      </c>
      <c r="H1258" s="153" t="s">
        <v>282</v>
      </c>
      <c r="I1258" s="149" t="s">
        <v>1228</v>
      </c>
      <c r="J1258" s="163">
        <v>24.045000000000002</v>
      </c>
      <c r="K1258" s="163">
        <v>6.0860000000000003</v>
      </c>
      <c r="L1258" s="149" t="s">
        <v>325</v>
      </c>
      <c r="M1258" s="150" t="s">
        <v>1229</v>
      </c>
      <c r="N1258" s="157">
        <v>44186.999351851853</v>
      </c>
      <c r="O1258" s="157">
        <v>44208.409317129626</v>
      </c>
    </row>
    <row r="1259" spans="2:15" x14ac:dyDescent="0.2">
      <c r="B1259" s="322" t="s">
        <v>130</v>
      </c>
      <c r="C1259" s="322" t="s">
        <v>276</v>
      </c>
      <c r="D1259" s="322" t="s">
        <v>131</v>
      </c>
      <c r="E1259" s="322" t="s">
        <v>1122</v>
      </c>
      <c r="F1259" s="154" t="s">
        <v>238</v>
      </c>
      <c r="G1259" s="149" t="s">
        <v>281</v>
      </c>
      <c r="H1259" s="153" t="s">
        <v>282</v>
      </c>
      <c r="I1259" s="149" t="s">
        <v>1228</v>
      </c>
      <c r="J1259" s="163">
        <v>24.045000000000002</v>
      </c>
      <c r="K1259" s="163">
        <v>17.478000000000002</v>
      </c>
      <c r="L1259" s="149" t="s">
        <v>346</v>
      </c>
      <c r="M1259" s="150" t="s">
        <v>347</v>
      </c>
      <c r="N1259" s="157">
        <v>44186.999351851853</v>
      </c>
      <c r="O1259" s="157">
        <v>44221.644826388889</v>
      </c>
    </row>
    <row r="1260" spans="2:15" x14ac:dyDescent="0.2">
      <c r="B1260" s="322" t="s">
        <v>130</v>
      </c>
      <c r="C1260" s="322" t="s">
        <v>276</v>
      </c>
      <c r="D1260" s="322" t="s">
        <v>131</v>
      </c>
      <c r="E1260" s="322" t="s">
        <v>1122</v>
      </c>
      <c r="F1260" s="154" t="s">
        <v>329</v>
      </c>
      <c r="G1260" s="149" t="s">
        <v>277</v>
      </c>
      <c r="H1260" s="153" t="s">
        <v>330</v>
      </c>
      <c r="I1260" s="149" t="s">
        <v>1211</v>
      </c>
      <c r="J1260" s="163">
        <v>63.561999999999998</v>
      </c>
      <c r="K1260" s="163">
        <v>8.4819999999999993</v>
      </c>
      <c r="L1260" s="149" t="s">
        <v>333</v>
      </c>
      <c r="M1260" s="150" t="s">
        <v>334</v>
      </c>
      <c r="N1260" s="157">
        <v>44187.957083333335</v>
      </c>
      <c r="O1260" s="157">
        <v>44211.222060185188</v>
      </c>
    </row>
    <row r="1261" spans="2:15" x14ac:dyDescent="0.2">
      <c r="B1261" s="322" t="s">
        <v>130</v>
      </c>
      <c r="C1261" s="322" t="s">
        <v>276</v>
      </c>
      <c r="D1261" s="322" t="s">
        <v>131</v>
      </c>
      <c r="E1261" s="322" t="s">
        <v>1122</v>
      </c>
      <c r="F1261" s="154" t="s">
        <v>329</v>
      </c>
      <c r="G1261" s="149" t="s">
        <v>277</v>
      </c>
      <c r="H1261" s="153" t="s">
        <v>330</v>
      </c>
      <c r="I1261" s="149" t="s">
        <v>1211</v>
      </c>
      <c r="J1261" s="163">
        <v>63.561999999999998</v>
      </c>
      <c r="K1261" s="163">
        <v>12.488</v>
      </c>
      <c r="L1261" s="149" t="s">
        <v>333</v>
      </c>
      <c r="M1261" s="150" t="s">
        <v>501</v>
      </c>
      <c r="N1261" s="157">
        <v>44187.957083333335</v>
      </c>
      <c r="O1261" s="157">
        <v>44220.790856481479</v>
      </c>
    </row>
    <row r="1262" spans="2:15" x14ac:dyDescent="0.2">
      <c r="B1262" s="322" t="s">
        <v>130</v>
      </c>
      <c r="C1262" s="322" t="s">
        <v>276</v>
      </c>
      <c r="D1262" s="322" t="s">
        <v>132</v>
      </c>
      <c r="E1262" s="322" t="s">
        <v>1122</v>
      </c>
      <c r="F1262" s="154" t="s">
        <v>114</v>
      </c>
      <c r="G1262" s="149" t="s">
        <v>286</v>
      </c>
      <c r="H1262" s="153" t="s">
        <v>115</v>
      </c>
      <c r="I1262" s="149" t="s">
        <v>319</v>
      </c>
      <c r="J1262" s="163">
        <v>81.921999999999997</v>
      </c>
      <c r="K1262" s="163">
        <v>80.284000000000006</v>
      </c>
      <c r="L1262" s="149" t="s">
        <v>209</v>
      </c>
      <c r="M1262" s="150" t="s">
        <v>529</v>
      </c>
      <c r="N1262" s="157">
        <v>44188.06150462963</v>
      </c>
      <c r="O1262" s="157">
        <v>44230.564386574071</v>
      </c>
    </row>
    <row r="1263" spans="2:15" x14ac:dyDescent="0.2">
      <c r="B1263" s="322" t="s">
        <v>130</v>
      </c>
      <c r="C1263" s="322" t="s">
        <v>276</v>
      </c>
      <c r="D1263" s="322" t="s">
        <v>132</v>
      </c>
      <c r="E1263" s="322" t="s">
        <v>1122</v>
      </c>
      <c r="F1263" s="154" t="s">
        <v>114</v>
      </c>
      <c r="G1263" s="149" t="s">
        <v>286</v>
      </c>
      <c r="H1263" s="153" t="s">
        <v>115</v>
      </c>
      <c r="I1263" s="149" t="s">
        <v>567</v>
      </c>
      <c r="J1263" s="163">
        <v>63.447000000000003</v>
      </c>
      <c r="K1263" s="163">
        <v>55.557000000000002</v>
      </c>
      <c r="L1263" s="149" t="s">
        <v>116</v>
      </c>
      <c r="M1263" s="150" t="s">
        <v>117</v>
      </c>
      <c r="N1263" s="157">
        <v>44188.821956018517</v>
      </c>
      <c r="O1263" s="157">
        <v>44249.19568287037</v>
      </c>
    </row>
    <row r="1264" spans="2:15" x14ac:dyDescent="0.2">
      <c r="B1264" s="322" t="s">
        <v>130</v>
      </c>
      <c r="C1264" s="322" t="s">
        <v>276</v>
      </c>
      <c r="D1264" s="322" t="s">
        <v>132</v>
      </c>
      <c r="E1264" s="322" t="s">
        <v>1122</v>
      </c>
      <c r="F1264" s="154" t="s">
        <v>239</v>
      </c>
      <c r="G1264" s="149" t="s">
        <v>359</v>
      </c>
      <c r="H1264" s="153" t="s">
        <v>278</v>
      </c>
      <c r="I1264" s="149" t="s">
        <v>1230</v>
      </c>
      <c r="J1264" s="163">
        <v>58.68</v>
      </c>
      <c r="K1264" s="163">
        <v>57.506</v>
      </c>
      <c r="L1264" s="149" t="s">
        <v>329</v>
      </c>
      <c r="M1264" s="150" t="s">
        <v>460</v>
      </c>
      <c r="N1264" s="157">
        <v>44188.936874999999</v>
      </c>
      <c r="O1264" s="157">
        <v>44230.008067129631</v>
      </c>
    </row>
    <row r="1265" spans="2:15" x14ac:dyDescent="0.2">
      <c r="B1265" s="322" t="s">
        <v>130</v>
      </c>
      <c r="C1265" s="322" t="s">
        <v>276</v>
      </c>
      <c r="D1265" s="322" t="s">
        <v>131</v>
      </c>
      <c r="E1265" s="322" t="s">
        <v>1122</v>
      </c>
      <c r="F1265" s="154" t="s">
        <v>238</v>
      </c>
      <c r="G1265" s="149" t="s">
        <v>281</v>
      </c>
      <c r="H1265" s="153" t="s">
        <v>282</v>
      </c>
      <c r="I1265" s="149" t="s">
        <v>1231</v>
      </c>
      <c r="J1265" s="163">
        <v>31.817</v>
      </c>
      <c r="K1265" s="163">
        <v>5.4640000000000004</v>
      </c>
      <c r="L1265" s="149" t="s">
        <v>116</v>
      </c>
      <c r="M1265" s="150" t="s">
        <v>405</v>
      </c>
      <c r="N1265" s="157">
        <v>44188.988819444443</v>
      </c>
      <c r="O1265" s="157">
        <v>44215.103402777779</v>
      </c>
    </row>
    <row r="1266" spans="2:15" x14ac:dyDescent="0.2">
      <c r="B1266" s="322" t="s">
        <v>130</v>
      </c>
      <c r="C1266" s="322" t="s">
        <v>276</v>
      </c>
      <c r="D1266" s="322" t="s">
        <v>131</v>
      </c>
      <c r="E1266" s="322" t="s">
        <v>1122</v>
      </c>
      <c r="F1266" s="154" t="s">
        <v>238</v>
      </c>
      <c r="G1266" s="149" t="s">
        <v>281</v>
      </c>
      <c r="H1266" s="153" t="s">
        <v>282</v>
      </c>
      <c r="I1266" s="149" t="s">
        <v>1231</v>
      </c>
      <c r="J1266" s="163">
        <v>31.817</v>
      </c>
      <c r="K1266" s="163">
        <v>25.558</v>
      </c>
      <c r="L1266" s="149" t="s">
        <v>116</v>
      </c>
      <c r="M1266" s="150" t="s">
        <v>405</v>
      </c>
      <c r="N1266" s="157">
        <v>44188.988819444443</v>
      </c>
      <c r="O1266" s="157">
        <v>44227.905613425923</v>
      </c>
    </row>
    <row r="1267" spans="2:15" x14ac:dyDescent="0.2">
      <c r="B1267" s="322" t="s">
        <v>130</v>
      </c>
      <c r="C1267" s="322" t="s">
        <v>276</v>
      </c>
      <c r="D1267" s="322" t="s">
        <v>131</v>
      </c>
      <c r="E1267" s="322" t="s">
        <v>1122</v>
      </c>
      <c r="F1267" s="154" t="s">
        <v>114</v>
      </c>
      <c r="G1267" s="149" t="s">
        <v>286</v>
      </c>
      <c r="H1267" s="153" t="s">
        <v>115</v>
      </c>
      <c r="I1267" s="149" t="s">
        <v>297</v>
      </c>
      <c r="J1267" s="163">
        <v>35.484999999999999</v>
      </c>
      <c r="K1267" s="163">
        <v>34.774999999999999</v>
      </c>
      <c r="L1267" s="149" t="s">
        <v>376</v>
      </c>
      <c r="M1267" s="150" t="s">
        <v>397</v>
      </c>
      <c r="N1267" s="157">
        <v>44189.24900462963</v>
      </c>
      <c r="O1267" s="157">
        <v>44219.394282407404</v>
      </c>
    </row>
    <row r="1268" spans="2:15" x14ac:dyDescent="0.2">
      <c r="B1268" s="322" t="s">
        <v>130</v>
      </c>
      <c r="C1268" s="322" t="s">
        <v>276</v>
      </c>
      <c r="D1268" s="322" t="s">
        <v>131</v>
      </c>
      <c r="E1268" s="322" t="s">
        <v>1122</v>
      </c>
      <c r="F1268" s="154" t="s">
        <v>247</v>
      </c>
      <c r="G1268" s="149" t="s">
        <v>340</v>
      </c>
      <c r="H1268" s="153" t="s">
        <v>341</v>
      </c>
      <c r="I1268" s="149" t="s">
        <v>598</v>
      </c>
      <c r="J1268" s="163">
        <v>34.448999999999998</v>
      </c>
      <c r="K1268" s="163">
        <v>6.4</v>
      </c>
      <c r="L1268" s="149" t="s">
        <v>116</v>
      </c>
      <c r="M1268" s="150" t="s">
        <v>117</v>
      </c>
      <c r="N1268" s="157">
        <v>44189.685439814813</v>
      </c>
      <c r="O1268" s="157">
        <v>44205.84679398148</v>
      </c>
    </row>
    <row r="1269" spans="2:15" x14ac:dyDescent="0.2">
      <c r="B1269" s="322" t="s">
        <v>130</v>
      </c>
      <c r="C1269" s="322" t="s">
        <v>276</v>
      </c>
      <c r="D1269" s="322" t="s">
        <v>131</v>
      </c>
      <c r="E1269" s="322" t="s">
        <v>1122</v>
      </c>
      <c r="F1269" s="154" t="s">
        <v>247</v>
      </c>
      <c r="G1269" s="149" t="s">
        <v>340</v>
      </c>
      <c r="H1269" s="153" t="s">
        <v>341</v>
      </c>
      <c r="I1269" s="149" t="s">
        <v>598</v>
      </c>
      <c r="J1269" s="163">
        <v>34.448999999999998</v>
      </c>
      <c r="K1269" s="163">
        <v>6.4</v>
      </c>
      <c r="L1269" s="149" t="s">
        <v>116</v>
      </c>
      <c r="M1269" s="150" t="s">
        <v>117</v>
      </c>
      <c r="N1269" s="157">
        <v>44189.685439814813</v>
      </c>
      <c r="O1269" s="157">
        <v>44205.846932870372</v>
      </c>
    </row>
    <row r="1270" spans="2:15" x14ac:dyDescent="0.2">
      <c r="B1270" s="322" t="s">
        <v>130</v>
      </c>
      <c r="C1270" s="322" t="s">
        <v>276</v>
      </c>
      <c r="D1270" s="322" t="s">
        <v>131</v>
      </c>
      <c r="E1270" s="322" t="s">
        <v>1122</v>
      </c>
      <c r="F1270" s="154" t="s">
        <v>247</v>
      </c>
      <c r="G1270" s="149" t="s">
        <v>340</v>
      </c>
      <c r="H1270" s="153" t="s">
        <v>341</v>
      </c>
      <c r="I1270" s="149" t="s">
        <v>598</v>
      </c>
      <c r="J1270" s="163">
        <v>34.448999999999998</v>
      </c>
      <c r="K1270" s="163">
        <v>10.48</v>
      </c>
      <c r="L1270" s="149" t="s">
        <v>116</v>
      </c>
      <c r="M1270" s="150" t="s">
        <v>437</v>
      </c>
      <c r="N1270" s="157">
        <v>44189.685439814813</v>
      </c>
      <c r="O1270" s="157">
        <v>44217.113668981481</v>
      </c>
    </row>
    <row r="1271" spans="2:15" x14ac:dyDescent="0.2">
      <c r="B1271" s="322" t="s">
        <v>130</v>
      </c>
      <c r="C1271" s="322" t="s">
        <v>276</v>
      </c>
      <c r="D1271" s="322" t="s">
        <v>131</v>
      </c>
      <c r="E1271" s="322" t="s">
        <v>1122</v>
      </c>
      <c r="F1271" s="154" t="s">
        <v>247</v>
      </c>
      <c r="G1271" s="149" t="s">
        <v>340</v>
      </c>
      <c r="H1271" s="153" t="s">
        <v>341</v>
      </c>
      <c r="I1271" s="149" t="s">
        <v>598</v>
      </c>
      <c r="J1271" s="163">
        <v>34.448999999999998</v>
      </c>
      <c r="K1271" s="163">
        <v>10.48</v>
      </c>
      <c r="L1271" s="149" t="s">
        <v>116</v>
      </c>
      <c r="M1271" s="150" t="s">
        <v>437</v>
      </c>
      <c r="N1271" s="157">
        <v>44189.685439814813</v>
      </c>
      <c r="O1271" s="157">
        <v>44217.113807870373</v>
      </c>
    </row>
    <row r="1272" spans="2:15" x14ac:dyDescent="0.2">
      <c r="B1272" s="322" t="s">
        <v>130</v>
      </c>
      <c r="C1272" s="322" t="s">
        <v>276</v>
      </c>
      <c r="D1272" s="322" t="s">
        <v>133</v>
      </c>
      <c r="E1272" s="322" t="s">
        <v>1122</v>
      </c>
      <c r="F1272" s="154" t="s">
        <v>114</v>
      </c>
      <c r="G1272" s="149" t="s">
        <v>277</v>
      </c>
      <c r="H1272" s="153" t="s">
        <v>304</v>
      </c>
      <c r="I1272" s="149" t="s">
        <v>1106</v>
      </c>
      <c r="J1272" s="163">
        <v>37.420999999999999</v>
      </c>
      <c r="K1272" s="163">
        <v>14.56</v>
      </c>
      <c r="L1272" s="149" t="s">
        <v>114</v>
      </c>
      <c r="M1272" s="150" t="s">
        <v>1041</v>
      </c>
      <c r="N1272" s="157">
        <v>44189.863796296297</v>
      </c>
      <c r="O1272" s="157">
        <v>44286.974560185183</v>
      </c>
    </row>
    <row r="1273" spans="2:15" x14ac:dyDescent="0.2">
      <c r="B1273" s="322" t="s">
        <v>130</v>
      </c>
      <c r="C1273" s="322" t="s">
        <v>276</v>
      </c>
      <c r="D1273" s="322" t="s">
        <v>133</v>
      </c>
      <c r="E1273" s="322" t="s">
        <v>1122</v>
      </c>
      <c r="F1273" s="154" t="s">
        <v>114</v>
      </c>
      <c r="G1273" s="149" t="s">
        <v>277</v>
      </c>
      <c r="H1273" s="153" t="s">
        <v>304</v>
      </c>
      <c r="I1273" s="149" t="s">
        <v>1106</v>
      </c>
      <c r="J1273" s="163">
        <v>37.420999999999999</v>
      </c>
      <c r="K1273" s="163">
        <v>14.56</v>
      </c>
      <c r="L1273" s="149" t="s">
        <v>114</v>
      </c>
      <c r="M1273" s="150" t="s">
        <v>1041</v>
      </c>
      <c r="N1273" s="157">
        <v>44189.863796296297</v>
      </c>
      <c r="O1273" s="157">
        <v>44286.974699074075</v>
      </c>
    </row>
    <row r="1274" spans="2:15" x14ac:dyDescent="0.2">
      <c r="B1274" s="322" t="s">
        <v>130</v>
      </c>
      <c r="C1274" s="322" t="s">
        <v>276</v>
      </c>
      <c r="D1274" s="322" t="s">
        <v>132</v>
      </c>
      <c r="E1274" s="322" t="s">
        <v>1122</v>
      </c>
      <c r="F1274" s="154" t="s">
        <v>114</v>
      </c>
      <c r="G1274" s="149" t="s">
        <v>277</v>
      </c>
      <c r="H1274" s="153" t="s">
        <v>304</v>
      </c>
      <c r="I1274" s="149" t="s">
        <v>1232</v>
      </c>
      <c r="J1274" s="163">
        <v>36.563000000000002</v>
      </c>
      <c r="K1274" s="163">
        <v>26.155999999999999</v>
      </c>
      <c r="L1274" s="149" t="s">
        <v>252</v>
      </c>
      <c r="M1274" s="150" t="s">
        <v>1233</v>
      </c>
      <c r="N1274" s="157">
        <v>44189.946956018517</v>
      </c>
      <c r="O1274" s="157">
        <v>44246.733078703706</v>
      </c>
    </row>
    <row r="1275" spans="2:15" x14ac:dyDescent="0.2">
      <c r="B1275" s="322" t="s">
        <v>130</v>
      </c>
      <c r="C1275" s="322" t="s">
        <v>276</v>
      </c>
      <c r="D1275" s="322" t="s">
        <v>131</v>
      </c>
      <c r="E1275" s="322" t="s">
        <v>1122</v>
      </c>
      <c r="F1275" s="154" t="s">
        <v>238</v>
      </c>
      <c r="G1275" s="149" t="s">
        <v>281</v>
      </c>
      <c r="H1275" s="153" t="s">
        <v>282</v>
      </c>
      <c r="I1275" s="149" t="s">
        <v>1234</v>
      </c>
      <c r="J1275" s="163">
        <v>30.898</v>
      </c>
      <c r="K1275" s="163">
        <v>28.170999999999999</v>
      </c>
      <c r="L1275" s="149" t="s">
        <v>266</v>
      </c>
      <c r="M1275" s="150" t="s">
        <v>298</v>
      </c>
      <c r="N1275" s="157">
        <v>44190.520219907405</v>
      </c>
      <c r="O1275" s="157">
        <v>44215.664907407408</v>
      </c>
    </row>
    <row r="1276" spans="2:15" x14ac:dyDescent="0.2">
      <c r="B1276" s="322" t="s">
        <v>130</v>
      </c>
      <c r="C1276" s="322" t="s">
        <v>276</v>
      </c>
      <c r="D1276" s="322" t="s">
        <v>131</v>
      </c>
      <c r="E1276" s="322" t="s">
        <v>1122</v>
      </c>
      <c r="F1276" s="154" t="s">
        <v>239</v>
      </c>
      <c r="G1276" s="149" t="s">
        <v>289</v>
      </c>
      <c r="H1276" s="153" t="s">
        <v>290</v>
      </c>
      <c r="I1276" s="149" t="s">
        <v>1235</v>
      </c>
      <c r="J1276" s="163">
        <v>40.651000000000003</v>
      </c>
      <c r="K1276" s="163">
        <v>38.950000000000003</v>
      </c>
      <c r="L1276" s="149" t="s">
        <v>116</v>
      </c>
      <c r="M1276" s="150" t="s">
        <v>651</v>
      </c>
      <c r="N1276" s="157">
        <v>44191.342777777776</v>
      </c>
      <c r="O1276" s="157">
        <v>44224.853067129632</v>
      </c>
    </row>
    <row r="1277" spans="2:15" x14ac:dyDescent="0.2">
      <c r="B1277" s="322" t="s">
        <v>130</v>
      </c>
      <c r="C1277" s="322" t="s">
        <v>276</v>
      </c>
      <c r="D1277" s="322" t="s">
        <v>147</v>
      </c>
      <c r="E1277" s="322" t="s">
        <v>1225</v>
      </c>
      <c r="F1277" s="154" t="s">
        <v>114</v>
      </c>
      <c r="G1277" s="149" t="s">
        <v>277</v>
      </c>
      <c r="H1277" s="153" t="s">
        <v>304</v>
      </c>
      <c r="I1277" s="149" t="s">
        <v>1236</v>
      </c>
      <c r="J1277" s="163">
        <v>19.39</v>
      </c>
      <c r="K1277" s="163">
        <v>18.648</v>
      </c>
      <c r="L1277" s="149" t="s">
        <v>114</v>
      </c>
      <c r="M1277" s="150" t="s">
        <v>1237</v>
      </c>
      <c r="N1277" s="157">
        <v>44192.821481481478</v>
      </c>
      <c r="O1277" s="157">
        <v>44682.596863425926</v>
      </c>
    </row>
    <row r="1278" spans="2:15" x14ac:dyDescent="0.2">
      <c r="B1278" s="322" t="s">
        <v>130</v>
      </c>
      <c r="C1278" s="322" t="s">
        <v>276</v>
      </c>
      <c r="D1278" s="322" t="s">
        <v>131</v>
      </c>
      <c r="E1278" s="322" t="s">
        <v>1122</v>
      </c>
      <c r="F1278" s="154" t="s">
        <v>239</v>
      </c>
      <c r="G1278" s="149" t="s">
        <v>359</v>
      </c>
      <c r="H1278" s="153" t="s">
        <v>278</v>
      </c>
      <c r="I1278" s="149" t="s">
        <v>1238</v>
      </c>
      <c r="J1278" s="163">
        <v>37.718000000000004</v>
      </c>
      <c r="K1278" s="163">
        <v>5.048</v>
      </c>
      <c r="L1278" s="149" t="s">
        <v>116</v>
      </c>
      <c r="M1278" s="150" t="s">
        <v>437</v>
      </c>
      <c r="N1278" s="157">
        <v>44192.915034722224</v>
      </c>
      <c r="O1278" s="157">
        <v>44215.309224537035</v>
      </c>
    </row>
    <row r="1279" spans="2:15" x14ac:dyDescent="0.2">
      <c r="B1279" s="322" t="s">
        <v>130</v>
      </c>
      <c r="C1279" s="322" t="s">
        <v>276</v>
      </c>
      <c r="D1279" s="322" t="s">
        <v>132</v>
      </c>
      <c r="E1279" s="322" t="s">
        <v>1122</v>
      </c>
      <c r="F1279" s="154" t="s">
        <v>239</v>
      </c>
      <c r="G1279" s="149" t="s">
        <v>359</v>
      </c>
      <c r="H1279" s="153" t="s">
        <v>278</v>
      </c>
      <c r="I1279" s="149" t="s">
        <v>1238</v>
      </c>
      <c r="J1279" s="163">
        <v>37.718000000000004</v>
      </c>
      <c r="K1279" s="163">
        <v>31.914999999999999</v>
      </c>
      <c r="L1279" s="149" t="s">
        <v>116</v>
      </c>
      <c r="M1279" s="150" t="s">
        <v>352</v>
      </c>
      <c r="N1279" s="157">
        <v>44192.915034722224</v>
      </c>
      <c r="O1279" s="157">
        <v>44229.540092592593</v>
      </c>
    </row>
    <row r="1280" spans="2:15" x14ac:dyDescent="0.2">
      <c r="B1280" s="322" t="s">
        <v>130</v>
      </c>
      <c r="C1280" s="322" t="s">
        <v>276</v>
      </c>
      <c r="D1280" s="322" t="s">
        <v>131</v>
      </c>
      <c r="E1280" s="322" t="s">
        <v>1122</v>
      </c>
      <c r="F1280" s="154" t="s">
        <v>114</v>
      </c>
      <c r="G1280" s="149" t="s">
        <v>277</v>
      </c>
      <c r="H1280" s="153" t="s">
        <v>115</v>
      </c>
      <c r="I1280" s="149" t="s">
        <v>1239</v>
      </c>
      <c r="J1280" s="163">
        <v>63.231000000000002</v>
      </c>
      <c r="K1280" s="163">
        <v>12.583</v>
      </c>
      <c r="L1280" s="149" t="s">
        <v>211</v>
      </c>
      <c r="M1280" s="150" t="s">
        <v>302</v>
      </c>
      <c r="N1280" s="157">
        <v>44193.071180555555</v>
      </c>
      <c r="O1280" s="157">
        <v>44216.368020833332</v>
      </c>
    </row>
    <row r="1281" spans="2:15" x14ac:dyDescent="0.2">
      <c r="B1281" s="322" t="s">
        <v>130</v>
      </c>
      <c r="C1281" s="322" t="s">
        <v>276</v>
      </c>
      <c r="D1281" s="322" t="s">
        <v>132</v>
      </c>
      <c r="E1281" s="322" t="s">
        <v>1122</v>
      </c>
      <c r="F1281" s="154" t="s">
        <v>114</v>
      </c>
      <c r="G1281" s="149" t="s">
        <v>277</v>
      </c>
      <c r="H1281" s="153" t="s">
        <v>115</v>
      </c>
      <c r="I1281" s="149" t="s">
        <v>1239</v>
      </c>
      <c r="J1281" s="163">
        <v>63.231000000000002</v>
      </c>
      <c r="K1281" s="163">
        <v>47.850999999999999</v>
      </c>
      <c r="L1281" s="149" t="s">
        <v>211</v>
      </c>
      <c r="M1281" s="150" t="s">
        <v>314</v>
      </c>
      <c r="N1281" s="157">
        <v>44193.071180555555</v>
      </c>
      <c r="O1281" s="157">
        <v>44228.305335648147</v>
      </c>
    </row>
    <row r="1282" spans="2:15" x14ac:dyDescent="0.2">
      <c r="B1282" s="322" t="s">
        <v>130</v>
      </c>
      <c r="C1282" s="322" t="s">
        <v>276</v>
      </c>
      <c r="D1282" s="322" t="s">
        <v>132</v>
      </c>
      <c r="E1282" s="322" t="s">
        <v>1122</v>
      </c>
      <c r="F1282" s="154" t="s">
        <v>591</v>
      </c>
      <c r="G1282" s="149" t="s">
        <v>277</v>
      </c>
      <c r="H1282" s="153" t="s">
        <v>282</v>
      </c>
      <c r="I1282" s="149" t="s">
        <v>1240</v>
      </c>
      <c r="J1282" s="163">
        <v>79.41</v>
      </c>
      <c r="K1282" s="163">
        <v>25.131</v>
      </c>
      <c r="L1282" s="149" t="s">
        <v>211</v>
      </c>
      <c r="M1282" s="150" t="s">
        <v>691</v>
      </c>
      <c r="N1282" s="157">
        <v>44193.551562499997</v>
      </c>
      <c r="O1282" s="157">
        <v>44247.499085648145</v>
      </c>
    </row>
    <row r="1283" spans="2:15" x14ac:dyDescent="0.2">
      <c r="B1283" s="322" t="s">
        <v>130</v>
      </c>
      <c r="C1283" s="322" t="s">
        <v>276</v>
      </c>
      <c r="D1283" s="322" t="s">
        <v>133</v>
      </c>
      <c r="E1283" s="322" t="s">
        <v>1122</v>
      </c>
      <c r="F1283" s="154" t="s">
        <v>591</v>
      </c>
      <c r="G1283" s="149" t="s">
        <v>277</v>
      </c>
      <c r="H1283" s="153" t="s">
        <v>282</v>
      </c>
      <c r="I1283" s="149" t="s">
        <v>1240</v>
      </c>
      <c r="J1283" s="163">
        <v>79.41</v>
      </c>
      <c r="K1283" s="163">
        <v>49.252000000000002</v>
      </c>
      <c r="L1283" s="149" t="s">
        <v>211</v>
      </c>
      <c r="M1283" s="150" t="s">
        <v>314</v>
      </c>
      <c r="N1283" s="157">
        <v>44193.551562499997</v>
      </c>
      <c r="O1283" s="157">
        <v>44259.419293981482</v>
      </c>
    </row>
    <row r="1284" spans="2:15" x14ac:dyDescent="0.2">
      <c r="B1284" s="322" t="s">
        <v>130</v>
      </c>
      <c r="C1284" s="322" t="s">
        <v>276</v>
      </c>
      <c r="D1284" s="322" t="s">
        <v>132</v>
      </c>
      <c r="E1284" s="322" t="s">
        <v>1122</v>
      </c>
      <c r="F1284" s="154" t="s">
        <v>114</v>
      </c>
      <c r="G1284" s="149" t="s">
        <v>286</v>
      </c>
      <c r="H1284" s="153" t="s">
        <v>115</v>
      </c>
      <c r="I1284" s="149" t="s">
        <v>1241</v>
      </c>
      <c r="J1284" s="163">
        <v>61.683</v>
      </c>
      <c r="K1284" s="163">
        <v>30.309000000000001</v>
      </c>
      <c r="L1284" s="149" t="s">
        <v>216</v>
      </c>
      <c r="M1284" s="150" t="s">
        <v>284</v>
      </c>
      <c r="N1284" s="157">
        <v>44194.124374999999</v>
      </c>
      <c r="O1284" s="157">
        <v>44229.214537037034</v>
      </c>
    </row>
    <row r="1285" spans="2:15" x14ac:dyDescent="0.2">
      <c r="B1285" s="322" t="s">
        <v>130</v>
      </c>
      <c r="C1285" s="322" t="s">
        <v>276</v>
      </c>
      <c r="D1285" s="322" t="s">
        <v>132</v>
      </c>
      <c r="E1285" s="322" t="s">
        <v>1122</v>
      </c>
      <c r="F1285" s="154" t="s">
        <v>114</v>
      </c>
      <c r="G1285" s="149" t="s">
        <v>286</v>
      </c>
      <c r="H1285" s="153" t="s">
        <v>115</v>
      </c>
      <c r="I1285" s="149" t="s">
        <v>1241</v>
      </c>
      <c r="J1285" s="163">
        <v>61.683</v>
      </c>
      <c r="K1285" s="163">
        <v>30.14</v>
      </c>
      <c r="L1285" s="149" t="s">
        <v>216</v>
      </c>
      <c r="M1285" s="150" t="s">
        <v>288</v>
      </c>
      <c r="N1285" s="157">
        <v>44194.124374999999</v>
      </c>
      <c r="O1285" s="157">
        <v>44238.863495370373</v>
      </c>
    </row>
    <row r="1286" spans="2:15" x14ac:dyDescent="0.2">
      <c r="B1286" s="322" t="s">
        <v>130</v>
      </c>
      <c r="C1286" s="322" t="s">
        <v>276</v>
      </c>
      <c r="D1286" s="322" t="s">
        <v>132</v>
      </c>
      <c r="E1286" s="322" t="s">
        <v>1122</v>
      </c>
      <c r="F1286" s="154" t="s">
        <v>238</v>
      </c>
      <c r="G1286" s="149" t="s">
        <v>281</v>
      </c>
      <c r="H1286" s="153" t="s">
        <v>282</v>
      </c>
      <c r="I1286" s="149" t="s">
        <v>827</v>
      </c>
      <c r="J1286" s="163">
        <v>35.340000000000003</v>
      </c>
      <c r="K1286" s="163">
        <v>34.215000000000003</v>
      </c>
      <c r="L1286" s="149" t="s">
        <v>376</v>
      </c>
      <c r="M1286" s="150" t="s">
        <v>378</v>
      </c>
      <c r="N1286" s="157">
        <v>44194.145196759258</v>
      </c>
      <c r="O1286" s="157">
        <v>44251.874085648145</v>
      </c>
    </row>
    <row r="1287" spans="2:15" x14ac:dyDescent="0.2">
      <c r="B1287" s="322" t="s">
        <v>130</v>
      </c>
      <c r="C1287" s="322" t="s">
        <v>276</v>
      </c>
      <c r="D1287" s="322" t="s">
        <v>131</v>
      </c>
      <c r="E1287" s="322" t="s">
        <v>1122</v>
      </c>
      <c r="F1287" s="154" t="s">
        <v>238</v>
      </c>
      <c r="G1287" s="149" t="s">
        <v>281</v>
      </c>
      <c r="H1287" s="153" t="s">
        <v>282</v>
      </c>
      <c r="I1287" s="149" t="s">
        <v>1060</v>
      </c>
      <c r="J1287" s="163">
        <v>61.378999999999998</v>
      </c>
      <c r="K1287" s="163">
        <v>44.521000000000001</v>
      </c>
      <c r="L1287" s="149" t="s">
        <v>116</v>
      </c>
      <c r="M1287" s="150" t="s">
        <v>117</v>
      </c>
      <c r="N1287" s="157">
        <v>44194.238692129627</v>
      </c>
      <c r="O1287" s="157">
        <v>44227.908263888887</v>
      </c>
    </row>
    <row r="1288" spans="2:15" x14ac:dyDescent="0.2">
      <c r="B1288" s="322" t="s">
        <v>130</v>
      </c>
      <c r="C1288" s="322" t="s">
        <v>276</v>
      </c>
      <c r="D1288" s="322" t="s">
        <v>132</v>
      </c>
      <c r="E1288" s="322" t="s">
        <v>1122</v>
      </c>
      <c r="F1288" s="154" t="s">
        <v>114</v>
      </c>
      <c r="G1288" s="149" t="s">
        <v>286</v>
      </c>
      <c r="H1288" s="153" t="s">
        <v>115</v>
      </c>
      <c r="I1288" s="149" t="s">
        <v>593</v>
      </c>
      <c r="J1288" s="163">
        <v>61.444000000000003</v>
      </c>
      <c r="K1288" s="163">
        <v>55.734000000000002</v>
      </c>
      <c r="L1288" s="149" t="s">
        <v>116</v>
      </c>
      <c r="M1288" s="150" t="s">
        <v>352</v>
      </c>
      <c r="N1288" s="157">
        <v>44194.51971064815</v>
      </c>
      <c r="O1288" s="157">
        <v>44229.738391203704</v>
      </c>
    </row>
    <row r="1289" spans="2:15" x14ac:dyDescent="0.2">
      <c r="B1289" s="322" t="s">
        <v>130</v>
      </c>
      <c r="C1289" s="322" t="s">
        <v>276</v>
      </c>
      <c r="D1289" s="322" t="s">
        <v>132</v>
      </c>
      <c r="E1289" s="322" t="s">
        <v>1122</v>
      </c>
      <c r="F1289" s="154" t="s">
        <v>238</v>
      </c>
      <c r="G1289" s="149" t="s">
        <v>281</v>
      </c>
      <c r="H1289" s="153" t="s">
        <v>282</v>
      </c>
      <c r="I1289" s="149" t="s">
        <v>1242</v>
      </c>
      <c r="J1289" s="163">
        <v>32.256</v>
      </c>
      <c r="K1289" s="163">
        <v>13.257</v>
      </c>
      <c r="L1289" s="149" t="s">
        <v>208</v>
      </c>
      <c r="M1289" s="150" t="s">
        <v>368</v>
      </c>
      <c r="N1289" s="157">
        <v>44196.301053240742</v>
      </c>
      <c r="O1289" s="157">
        <v>44232.499108796299</v>
      </c>
    </row>
    <row r="1290" spans="2:15" x14ac:dyDescent="0.2">
      <c r="B1290" s="322" t="s">
        <v>130</v>
      </c>
      <c r="C1290" s="322" t="s">
        <v>276</v>
      </c>
      <c r="D1290" s="322" t="s">
        <v>132</v>
      </c>
      <c r="E1290" s="322" t="s">
        <v>1122</v>
      </c>
      <c r="F1290" s="154" t="s">
        <v>238</v>
      </c>
      <c r="G1290" s="149" t="s">
        <v>281</v>
      </c>
      <c r="H1290" s="153" t="s">
        <v>282</v>
      </c>
      <c r="I1290" s="149" t="s">
        <v>1242</v>
      </c>
      <c r="J1290" s="163">
        <v>32.256</v>
      </c>
      <c r="K1290" s="163">
        <v>18.353999999999999</v>
      </c>
      <c r="L1290" s="149" t="s">
        <v>208</v>
      </c>
      <c r="M1290" s="150" t="s">
        <v>523</v>
      </c>
      <c r="N1290" s="157">
        <v>44196.301053240742</v>
      </c>
      <c r="O1290" s="157">
        <v>44239.632905092592</v>
      </c>
    </row>
    <row r="1291" spans="2:15" x14ac:dyDescent="0.2">
      <c r="B1291" s="322" t="s">
        <v>131</v>
      </c>
      <c r="C1291" s="322" t="s">
        <v>1122</v>
      </c>
      <c r="D1291" s="322" t="s">
        <v>132</v>
      </c>
      <c r="E1291" s="322" t="s">
        <v>1122</v>
      </c>
      <c r="F1291" s="154" t="s">
        <v>238</v>
      </c>
      <c r="G1291" s="149" t="s">
        <v>281</v>
      </c>
      <c r="H1291" s="153" t="s">
        <v>282</v>
      </c>
      <c r="I1291" s="149" t="s">
        <v>1243</v>
      </c>
      <c r="J1291" s="163">
        <v>38.204000000000001</v>
      </c>
      <c r="K1291" s="163">
        <v>37.44</v>
      </c>
      <c r="L1291" s="149" t="s">
        <v>216</v>
      </c>
      <c r="M1291" s="150" t="s">
        <v>288</v>
      </c>
      <c r="N1291" s="157">
        <v>44197.47861111111</v>
      </c>
      <c r="O1291" s="157">
        <v>44233.800243055557</v>
      </c>
    </row>
    <row r="1292" spans="2:15" x14ac:dyDescent="0.2">
      <c r="B1292" s="322" t="s">
        <v>131</v>
      </c>
      <c r="C1292" s="322" t="s">
        <v>1122</v>
      </c>
      <c r="D1292" s="322" t="s">
        <v>131</v>
      </c>
      <c r="E1292" s="322" t="s">
        <v>1122</v>
      </c>
      <c r="F1292" s="154" t="s">
        <v>238</v>
      </c>
      <c r="G1292" s="149" t="s">
        <v>281</v>
      </c>
      <c r="H1292" s="153" t="s">
        <v>282</v>
      </c>
      <c r="I1292" s="149" t="s">
        <v>1244</v>
      </c>
      <c r="J1292" s="163">
        <v>28.358000000000001</v>
      </c>
      <c r="K1292" s="163">
        <v>10.343999999999999</v>
      </c>
      <c r="L1292" s="149" t="s">
        <v>116</v>
      </c>
      <c r="M1292" s="150" t="s">
        <v>457</v>
      </c>
      <c r="N1292" s="157">
        <v>44197.718194444446</v>
      </c>
      <c r="O1292" s="157">
        <v>44222.279953703706</v>
      </c>
    </row>
    <row r="1293" spans="2:15" x14ac:dyDescent="0.2">
      <c r="B1293" s="322" t="s">
        <v>131</v>
      </c>
      <c r="C1293" s="322" t="s">
        <v>1122</v>
      </c>
      <c r="D1293" s="322" t="s">
        <v>132</v>
      </c>
      <c r="E1293" s="322" t="s">
        <v>1122</v>
      </c>
      <c r="F1293" s="154" t="s">
        <v>238</v>
      </c>
      <c r="G1293" s="149" t="s">
        <v>281</v>
      </c>
      <c r="H1293" s="153" t="s">
        <v>282</v>
      </c>
      <c r="I1293" s="149" t="s">
        <v>1244</v>
      </c>
      <c r="J1293" s="163">
        <v>28.358000000000001</v>
      </c>
      <c r="K1293" s="163">
        <v>7.24</v>
      </c>
      <c r="L1293" s="149" t="s">
        <v>116</v>
      </c>
      <c r="M1293" s="150" t="s">
        <v>651</v>
      </c>
      <c r="N1293" s="157">
        <v>44197.718194444446</v>
      </c>
      <c r="O1293" s="157">
        <v>44238.759872685187</v>
      </c>
    </row>
    <row r="1294" spans="2:15" x14ac:dyDescent="0.2">
      <c r="B1294" s="322" t="s">
        <v>131</v>
      </c>
      <c r="C1294" s="322" t="s">
        <v>1122</v>
      </c>
      <c r="D1294" s="322" t="s">
        <v>132</v>
      </c>
      <c r="E1294" s="322" t="s">
        <v>1122</v>
      </c>
      <c r="F1294" s="154" t="s">
        <v>238</v>
      </c>
      <c r="G1294" s="149" t="s">
        <v>281</v>
      </c>
      <c r="H1294" s="153" t="s">
        <v>282</v>
      </c>
      <c r="I1294" s="149" t="s">
        <v>1244</v>
      </c>
      <c r="J1294" s="163">
        <v>28.358000000000001</v>
      </c>
      <c r="K1294" s="163">
        <v>7.24</v>
      </c>
      <c r="L1294" s="149" t="s">
        <v>116</v>
      </c>
      <c r="M1294" s="150" t="s">
        <v>651</v>
      </c>
      <c r="N1294" s="157">
        <v>44197.718194444446</v>
      </c>
      <c r="O1294" s="157">
        <v>44238.760011574072</v>
      </c>
    </row>
    <row r="1295" spans="2:15" x14ac:dyDescent="0.2">
      <c r="B1295" s="322" t="s">
        <v>131</v>
      </c>
      <c r="C1295" s="322" t="s">
        <v>1122</v>
      </c>
      <c r="D1295" s="322" t="s">
        <v>132</v>
      </c>
      <c r="E1295" s="322" t="s">
        <v>1122</v>
      </c>
      <c r="F1295" s="154" t="s">
        <v>223</v>
      </c>
      <c r="G1295" s="149" t="s">
        <v>277</v>
      </c>
      <c r="H1295" s="153" t="s">
        <v>1245</v>
      </c>
      <c r="I1295" s="149" t="s">
        <v>1246</v>
      </c>
      <c r="J1295" s="163">
        <v>22.108000000000001</v>
      </c>
      <c r="K1295" s="163">
        <v>21.666</v>
      </c>
      <c r="L1295" s="149" t="s">
        <v>209</v>
      </c>
      <c r="M1295" s="150" t="s">
        <v>1247</v>
      </c>
      <c r="N1295" s="157">
        <v>44199.08152777778</v>
      </c>
      <c r="O1295" s="157">
        <v>44251.160312499997</v>
      </c>
    </row>
    <row r="1296" spans="2:15" x14ac:dyDescent="0.2">
      <c r="B1296" s="322" t="s">
        <v>131</v>
      </c>
      <c r="C1296" s="322" t="s">
        <v>1122</v>
      </c>
      <c r="D1296" s="322" t="s">
        <v>132</v>
      </c>
      <c r="E1296" s="322" t="s">
        <v>1122</v>
      </c>
      <c r="F1296" s="154" t="s">
        <v>238</v>
      </c>
      <c r="G1296" s="149" t="s">
        <v>281</v>
      </c>
      <c r="H1296" s="153" t="s">
        <v>282</v>
      </c>
      <c r="I1296" s="149" t="s">
        <v>1248</v>
      </c>
      <c r="J1296" s="163">
        <v>31.7</v>
      </c>
      <c r="K1296" s="163">
        <v>27.984999999999999</v>
      </c>
      <c r="L1296" s="149" t="s">
        <v>219</v>
      </c>
      <c r="M1296" s="150" t="s">
        <v>429</v>
      </c>
      <c r="N1296" s="157">
        <v>44199.2268287037</v>
      </c>
      <c r="O1296" s="157">
        <v>44235.749236111114</v>
      </c>
    </row>
    <row r="1297" spans="2:15" x14ac:dyDescent="0.2">
      <c r="B1297" s="322" t="s">
        <v>131</v>
      </c>
      <c r="C1297" s="322" t="s">
        <v>1122</v>
      </c>
      <c r="D1297" s="322" t="s">
        <v>131</v>
      </c>
      <c r="E1297" s="322" t="s">
        <v>1122</v>
      </c>
      <c r="F1297" s="154" t="s">
        <v>247</v>
      </c>
      <c r="G1297" s="149" t="s">
        <v>340</v>
      </c>
      <c r="H1297" s="153" t="s">
        <v>341</v>
      </c>
      <c r="I1297" s="149" t="s">
        <v>742</v>
      </c>
      <c r="J1297" s="163">
        <v>37.65</v>
      </c>
      <c r="K1297" s="163">
        <v>9.0640000000000001</v>
      </c>
      <c r="L1297" s="149" t="s">
        <v>329</v>
      </c>
      <c r="M1297" s="150" t="s">
        <v>649</v>
      </c>
      <c r="N1297" s="157">
        <v>44200.206608796296</v>
      </c>
      <c r="O1297" s="157">
        <v>44218.620949074073</v>
      </c>
    </row>
    <row r="1298" spans="2:15" x14ac:dyDescent="0.2">
      <c r="B1298" s="322" t="s">
        <v>131</v>
      </c>
      <c r="C1298" s="322" t="s">
        <v>1122</v>
      </c>
      <c r="D1298" s="322" t="s">
        <v>131</v>
      </c>
      <c r="E1298" s="322" t="s">
        <v>1122</v>
      </c>
      <c r="F1298" s="154" t="s">
        <v>247</v>
      </c>
      <c r="G1298" s="149" t="s">
        <v>340</v>
      </c>
      <c r="H1298" s="153" t="s">
        <v>341</v>
      </c>
      <c r="I1298" s="149" t="s">
        <v>742</v>
      </c>
      <c r="J1298" s="163">
        <v>37.65</v>
      </c>
      <c r="K1298" s="163">
        <v>23.042000000000002</v>
      </c>
      <c r="L1298" s="149" t="s">
        <v>228</v>
      </c>
      <c r="M1298" s="150" t="s">
        <v>434</v>
      </c>
      <c r="N1298" s="157">
        <v>44200.206608796296</v>
      </c>
      <c r="O1298" s="157">
        <v>44226.072025462963</v>
      </c>
    </row>
    <row r="1299" spans="2:15" x14ac:dyDescent="0.2">
      <c r="B1299" s="322" t="s">
        <v>131</v>
      </c>
      <c r="C1299" s="322" t="s">
        <v>1122</v>
      </c>
      <c r="D1299" s="322" t="s">
        <v>131</v>
      </c>
      <c r="E1299" s="322" t="s">
        <v>1122</v>
      </c>
      <c r="F1299" s="154" t="s">
        <v>114</v>
      </c>
      <c r="G1299" s="149" t="s">
        <v>286</v>
      </c>
      <c r="H1299" s="153" t="s">
        <v>115</v>
      </c>
      <c r="I1299" s="149" t="s">
        <v>1249</v>
      </c>
      <c r="J1299" s="163">
        <v>37.682000000000002</v>
      </c>
      <c r="K1299" s="163">
        <v>36.927999999999997</v>
      </c>
      <c r="L1299" s="149" t="s">
        <v>557</v>
      </c>
      <c r="M1299" s="150" t="s">
        <v>558</v>
      </c>
      <c r="N1299" s="157">
        <v>44200.228113425925</v>
      </c>
      <c r="O1299" s="157">
        <v>44222.800925925927</v>
      </c>
    </row>
    <row r="1300" spans="2:15" x14ac:dyDescent="0.2">
      <c r="B1300" s="322" t="s">
        <v>131</v>
      </c>
      <c r="C1300" s="322" t="s">
        <v>1122</v>
      </c>
      <c r="D1300" s="322" t="s">
        <v>132</v>
      </c>
      <c r="E1300" s="322" t="s">
        <v>1122</v>
      </c>
      <c r="F1300" s="154" t="s">
        <v>238</v>
      </c>
      <c r="G1300" s="149" t="s">
        <v>281</v>
      </c>
      <c r="H1300" s="153" t="s">
        <v>282</v>
      </c>
      <c r="I1300" s="149" t="s">
        <v>1250</v>
      </c>
      <c r="J1300" s="163">
        <v>32.473999999999997</v>
      </c>
      <c r="K1300" s="163">
        <v>31.414999999999999</v>
      </c>
      <c r="L1300" s="149" t="s">
        <v>216</v>
      </c>
      <c r="M1300" s="150" t="s">
        <v>284</v>
      </c>
      <c r="N1300" s="157">
        <v>44200.676180555558</v>
      </c>
      <c r="O1300" s="157">
        <v>44237.323865740742</v>
      </c>
    </row>
    <row r="1301" spans="2:15" x14ac:dyDescent="0.2">
      <c r="B1301" s="322" t="s">
        <v>131</v>
      </c>
      <c r="C1301" s="322" t="s">
        <v>1122</v>
      </c>
      <c r="D1301" s="322" t="s">
        <v>131</v>
      </c>
      <c r="E1301" s="322" t="s">
        <v>1122</v>
      </c>
      <c r="F1301" s="154" t="s">
        <v>243</v>
      </c>
      <c r="G1301" s="149" t="s">
        <v>277</v>
      </c>
      <c r="H1301" s="153" t="s">
        <v>374</v>
      </c>
      <c r="I1301" s="149" t="s">
        <v>1251</v>
      </c>
      <c r="J1301" s="163">
        <v>53.533000000000001</v>
      </c>
      <c r="K1301" s="163">
        <v>16.609000000000002</v>
      </c>
      <c r="L1301" s="149" t="s">
        <v>211</v>
      </c>
      <c r="M1301" s="150" t="s">
        <v>691</v>
      </c>
      <c r="N1301" s="157">
        <v>44200.888472222221</v>
      </c>
      <c r="O1301" s="157">
        <v>44224.310543981483</v>
      </c>
    </row>
    <row r="1302" spans="2:15" x14ac:dyDescent="0.2">
      <c r="B1302" s="322" t="s">
        <v>131</v>
      </c>
      <c r="C1302" s="322" t="s">
        <v>1122</v>
      </c>
      <c r="D1302" s="322" t="s">
        <v>132</v>
      </c>
      <c r="E1302" s="322" t="s">
        <v>1122</v>
      </c>
      <c r="F1302" s="154" t="s">
        <v>243</v>
      </c>
      <c r="G1302" s="149" t="s">
        <v>277</v>
      </c>
      <c r="H1302" s="153" t="s">
        <v>374</v>
      </c>
      <c r="I1302" s="149" t="s">
        <v>1251</v>
      </c>
      <c r="J1302" s="163">
        <v>53.533000000000001</v>
      </c>
      <c r="K1302" s="163">
        <v>33.040999999999997</v>
      </c>
      <c r="L1302" s="149" t="s">
        <v>211</v>
      </c>
      <c r="M1302" s="150" t="s">
        <v>658</v>
      </c>
      <c r="N1302" s="157">
        <v>44200.888472222221</v>
      </c>
      <c r="O1302" s="157">
        <v>44231.434236111112</v>
      </c>
    </row>
    <row r="1303" spans="2:15" x14ac:dyDescent="0.2">
      <c r="B1303" s="322" t="s">
        <v>131</v>
      </c>
      <c r="C1303" s="322" t="s">
        <v>1122</v>
      </c>
      <c r="D1303" s="322" t="s">
        <v>132</v>
      </c>
      <c r="E1303" s="322" t="s">
        <v>1122</v>
      </c>
      <c r="F1303" s="154" t="s">
        <v>239</v>
      </c>
      <c r="G1303" s="149" t="s">
        <v>359</v>
      </c>
      <c r="H1303" s="153" t="s">
        <v>278</v>
      </c>
      <c r="I1303" s="149" t="s">
        <v>1252</v>
      </c>
      <c r="J1303" s="163">
        <v>55.595999999999997</v>
      </c>
      <c r="K1303" s="163">
        <v>18.071000000000002</v>
      </c>
      <c r="L1303" s="149" t="s">
        <v>116</v>
      </c>
      <c r="M1303" s="150" t="s">
        <v>117</v>
      </c>
      <c r="N1303" s="157">
        <v>44200.915925925925</v>
      </c>
      <c r="O1303" s="157">
        <v>44232.402488425927</v>
      </c>
    </row>
    <row r="1304" spans="2:15" x14ac:dyDescent="0.2">
      <c r="B1304" s="322" t="s">
        <v>131</v>
      </c>
      <c r="C1304" s="322" t="s">
        <v>1122</v>
      </c>
      <c r="D1304" s="322" t="s">
        <v>132</v>
      </c>
      <c r="E1304" s="322" t="s">
        <v>1122</v>
      </c>
      <c r="F1304" s="154" t="s">
        <v>239</v>
      </c>
      <c r="G1304" s="149" t="s">
        <v>359</v>
      </c>
      <c r="H1304" s="153" t="s">
        <v>278</v>
      </c>
      <c r="I1304" s="149" t="s">
        <v>1252</v>
      </c>
      <c r="J1304" s="163">
        <v>55.595999999999997</v>
      </c>
      <c r="K1304" s="163">
        <v>21.222999999999999</v>
      </c>
      <c r="L1304" s="149" t="s">
        <v>116</v>
      </c>
      <c r="M1304" s="150" t="s">
        <v>117</v>
      </c>
      <c r="N1304" s="157">
        <v>44200.915925925925</v>
      </c>
      <c r="O1304" s="157">
        <v>44240.279953703706</v>
      </c>
    </row>
    <row r="1305" spans="2:15" x14ac:dyDescent="0.2">
      <c r="B1305" s="322" t="s">
        <v>131</v>
      </c>
      <c r="C1305" s="322" t="s">
        <v>1122</v>
      </c>
      <c r="D1305" s="322" t="s">
        <v>132</v>
      </c>
      <c r="E1305" s="322" t="s">
        <v>1122</v>
      </c>
      <c r="F1305" s="154" t="s">
        <v>239</v>
      </c>
      <c r="G1305" s="149" t="s">
        <v>359</v>
      </c>
      <c r="H1305" s="153" t="s">
        <v>278</v>
      </c>
      <c r="I1305" s="149" t="s">
        <v>1253</v>
      </c>
      <c r="J1305" s="163">
        <v>37.332000000000001</v>
      </c>
      <c r="K1305" s="163">
        <v>28.911999999999999</v>
      </c>
      <c r="L1305" s="149" t="s">
        <v>228</v>
      </c>
      <c r="M1305" s="150" t="s">
        <v>434</v>
      </c>
      <c r="N1305" s="157">
        <v>44201.926099537035</v>
      </c>
      <c r="O1305" s="157">
        <v>44237.915254629632</v>
      </c>
    </row>
    <row r="1306" spans="2:15" x14ac:dyDescent="0.2">
      <c r="B1306" s="322" t="s">
        <v>131</v>
      </c>
      <c r="C1306" s="322" t="s">
        <v>1122</v>
      </c>
      <c r="D1306" s="322" t="s">
        <v>131</v>
      </c>
      <c r="E1306" s="322" t="s">
        <v>1122</v>
      </c>
      <c r="F1306" s="154" t="s">
        <v>114</v>
      </c>
      <c r="G1306" s="149" t="s">
        <v>286</v>
      </c>
      <c r="H1306" s="153" t="s">
        <v>115</v>
      </c>
      <c r="I1306" s="149" t="s">
        <v>1254</v>
      </c>
      <c r="J1306" s="163">
        <v>60.406999999999996</v>
      </c>
      <c r="K1306" s="163">
        <v>10.5</v>
      </c>
      <c r="L1306" s="149" t="s">
        <v>217</v>
      </c>
      <c r="M1306" s="150" t="s">
        <v>309</v>
      </c>
      <c r="N1306" s="157">
        <v>44202.822083333333</v>
      </c>
      <c r="O1306" s="157">
        <v>44227.904930555553</v>
      </c>
    </row>
    <row r="1307" spans="2:15" x14ac:dyDescent="0.2">
      <c r="B1307" s="322" t="s">
        <v>131</v>
      </c>
      <c r="C1307" s="322" t="s">
        <v>1122</v>
      </c>
      <c r="D1307" s="322" t="s">
        <v>131</v>
      </c>
      <c r="E1307" s="322" t="s">
        <v>1122</v>
      </c>
      <c r="F1307" s="154" t="s">
        <v>195</v>
      </c>
      <c r="G1307" s="149" t="s">
        <v>277</v>
      </c>
      <c r="H1307" s="153" t="s">
        <v>705</v>
      </c>
      <c r="I1307" s="149" t="s">
        <v>1255</v>
      </c>
      <c r="J1307" s="163">
        <v>39.854999999999997</v>
      </c>
      <c r="K1307" s="163">
        <v>8.9550000000000001</v>
      </c>
      <c r="L1307" s="149" t="s">
        <v>116</v>
      </c>
      <c r="M1307" s="150" t="s">
        <v>424</v>
      </c>
      <c r="N1307" s="157">
        <v>44203.45689814815</v>
      </c>
      <c r="O1307" s="157">
        <v>44225.301493055558</v>
      </c>
    </row>
    <row r="1308" spans="2:15" x14ac:dyDescent="0.2">
      <c r="B1308" s="322" t="s">
        <v>131</v>
      </c>
      <c r="C1308" s="322" t="s">
        <v>1122</v>
      </c>
      <c r="D1308" s="322" t="s">
        <v>132</v>
      </c>
      <c r="E1308" s="322" t="s">
        <v>1122</v>
      </c>
      <c r="F1308" s="154" t="s">
        <v>195</v>
      </c>
      <c r="G1308" s="149" t="s">
        <v>277</v>
      </c>
      <c r="H1308" s="153" t="s">
        <v>705</v>
      </c>
      <c r="I1308" s="149" t="s">
        <v>1255</v>
      </c>
      <c r="J1308" s="163">
        <v>39.854999999999997</v>
      </c>
      <c r="K1308" s="163">
        <v>17.082999999999998</v>
      </c>
      <c r="L1308" s="149" t="s">
        <v>116</v>
      </c>
      <c r="M1308" s="150" t="s">
        <v>352</v>
      </c>
      <c r="N1308" s="157">
        <v>44203.45689814815</v>
      </c>
      <c r="O1308" s="157">
        <v>44232.759502314817</v>
      </c>
    </row>
    <row r="1309" spans="2:15" x14ac:dyDescent="0.2">
      <c r="B1309" s="322" t="s">
        <v>131</v>
      </c>
      <c r="C1309" s="322" t="s">
        <v>1122</v>
      </c>
      <c r="D1309" s="322" t="s">
        <v>132</v>
      </c>
      <c r="E1309" s="322" t="s">
        <v>1122</v>
      </c>
      <c r="F1309" s="154" t="s">
        <v>238</v>
      </c>
      <c r="G1309" s="149" t="s">
        <v>281</v>
      </c>
      <c r="H1309" s="153" t="s">
        <v>282</v>
      </c>
      <c r="I1309" s="149" t="s">
        <v>1256</v>
      </c>
      <c r="J1309" s="163">
        <v>26.722000000000001</v>
      </c>
      <c r="K1309" s="163">
        <v>5.85</v>
      </c>
      <c r="L1309" s="149" t="s">
        <v>217</v>
      </c>
      <c r="M1309" s="150" t="s">
        <v>309</v>
      </c>
      <c r="N1309" s="157">
        <v>44203.655127314814</v>
      </c>
      <c r="O1309" s="157">
        <v>44239.622916666667</v>
      </c>
    </row>
    <row r="1310" spans="2:15" x14ac:dyDescent="0.2">
      <c r="B1310" s="322" t="s">
        <v>131</v>
      </c>
      <c r="C1310" s="322" t="s">
        <v>1122</v>
      </c>
      <c r="D1310" s="322" t="s">
        <v>132</v>
      </c>
      <c r="E1310" s="322" t="s">
        <v>1122</v>
      </c>
      <c r="F1310" s="154" t="s">
        <v>238</v>
      </c>
      <c r="G1310" s="149" t="s">
        <v>281</v>
      </c>
      <c r="H1310" s="153" t="s">
        <v>282</v>
      </c>
      <c r="I1310" s="149" t="s">
        <v>1256</v>
      </c>
      <c r="J1310" s="163">
        <v>26.722000000000001</v>
      </c>
      <c r="K1310" s="163">
        <v>20.337</v>
      </c>
      <c r="L1310" s="149" t="s">
        <v>219</v>
      </c>
      <c r="M1310" s="150" t="s">
        <v>429</v>
      </c>
      <c r="N1310" s="157">
        <v>44203.655127314814</v>
      </c>
      <c r="O1310" s="157">
        <v>44243.93408564815</v>
      </c>
    </row>
    <row r="1311" spans="2:15" x14ac:dyDescent="0.2">
      <c r="B1311" s="322" t="s">
        <v>131</v>
      </c>
      <c r="C1311" s="322" t="s">
        <v>1122</v>
      </c>
      <c r="D1311" s="322" t="s">
        <v>132</v>
      </c>
      <c r="E1311" s="322" t="s">
        <v>1122</v>
      </c>
      <c r="F1311" s="154" t="s">
        <v>114</v>
      </c>
      <c r="G1311" s="149" t="s">
        <v>286</v>
      </c>
      <c r="H1311" s="153" t="s">
        <v>115</v>
      </c>
      <c r="I1311" s="149" t="s">
        <v>966</v>
      </c>
      <c r="J1311" s="163">
        <v>81.394999999999996</v>
      </c>
      <c r="K1311" s="163">
        <v>75.450999999999993</v>
      </c>
      <c r="L1311" s="149" t="s">
        <v>211</v>
      </c>
      <c r="M1311" s="150" t="s">
        <v>453</v>
      </c>
      <c r="N1311" s="157">
        <v>44203.770104166666</v>
      </c>
      <c r="O1311" s="157">
        <v>44236.707199074073</v>
      </c>
    </row>
    <row r="1312" spans="2:15" x14ac:dyDescent="0.2">
      <c r="B1312" s="322" t="s">
        <v>131</v>
      </c>
      <c r="C1312" s="322" t="s">
        <v>1122</v>
      </c>
      <c r="D1312" s="322" t="s">
        <v>132</v>
      </c>
      <c r="E1312" s="322" t="s">
        <v>1122</v>
      </c>
      <c r="F1312" s="154" t="s">
        <v>238</v>
      </c>
      <c r="G1312" s="149" t="s">
        <v>281</v>
      </c>
      <c r="H1312" s="153" t="s">
        <v>282</v>
      </c>
      <c r="I1312" s="149" t="s">
        <v>1257</v>
      </c>
      <c r="J1312" s="163">
        <v>63.448999999999998</v>
      </c>
      <c r="K1312" s="163">
        <v>44.972000000000001</v>
      </c>
      <c r="L1312" s="149" t="s">
        <v>223</v>
      </c>
      <c r="M1312" s="150" t="s">
        <v>349</v>
      </c>
      <c r="N1312" s="157">
        <v>44203.832106481481</v>
      </c>
      <c r="O1312" s="157">
        <v>44243.52715277778</v>
      </c>
    </row>
    <row r="1313" spans="2:15" x14ac:dyDescent="0.2">
      <c r="B1313" s="322" t="s">
        <v>131</v>
      </c>
      <c r="C1313" s="322" t="s">
        <v>1122</v>
      </c>
      <c r="D1313" s="322" t="s">
        <v>132</v>
      </c>
      <c r="E1313" s="322" t="s">
        <v>1122</v>
      </c>
      <c r="F1313" s="154" t="s">
        <v>329</v>
      </c>
      <c r="G1313" s="149" t="s">
        <v>277</v>
      </c>
      <c r="H1313" s="153" t="s">
        <v>330</v>
      </c>
      <c r="I1313" s="149" t="s">
        <v>1258</v>
      </c>
      <c r="J1313" s="163">
        <v>40.481000000000002</v>
      </c>
      <c r="K1313" s="163">
        <v>9.2550000000000008</v>
      </c>
      <c r="L1313" s="149" t="s">
        <v>223</v>
      </c>
      <c r="M1313" s="150" t="s">
        <v>363</v>
      </c>
      <c r="N1313" s="157">
        <v>44205.280162037037</v>
      </c>
      <c r="O1313" s="157">
        <v>44233.134988425925</v>
      </c>
    </row>
    <row r="1314" spans="2:15" x14ac:dyDescent="0.2">
      <c r="B1314" s="322" t="s">
        <v>131</v>
      </c>
      <c r="C1314" s="322" t="s">
        <v>1122</v>
      </c>
      <c r="D1314" s="322" t="s">
        <v>133</v>
      </c>
      <c r="E1314" s="322" t="s">
        <v>1122</v>
      </c>
      <c r="F1314" s="154" t="s">
        <v>329</v>
      </c>
      <c r="G1314" s="149" t="s">
        <v>277</v>
      </c>
      <c r="H1314" s="153" t="s">
        <v>330</v>
      </c>
      <c r="I1314" s="149" t="s">
        <v>1258</v>
      </c>
      <c r="J1314" s="163">
        <v>40.481000000000002</v>
      </c>
      <c r="K1314" s="163">
        <v>23.222000000000001</v>
      </c>
      <c r="L1314" s="149" t="s">
        <v>223</v>
      </c>
      <c r="M1314" s="150" t="s">
        <v>328</v>
      </c>
      <c r="N1314" s="157">
        <v>44205.280162037037</v>
      </c>
      <c r="O1314" s="157">
        <v>44258.361331018517</v>
      </c>
    </row>
    <row r="1315" spans="2:15" x14ac:dyDescent="0.2">
      <c r="B1315" s="322" t="s">
        <v>131</v>
      </c>
      <c r="C1315" s="322" t="s">
        <v>1122</v>
      </c>
      <c r="D1315" s="322" t="s">
        <v>132</v>
      </c>
      <c r="E1315" s="322" t="s">
        <v>1122</v>
      </c>
      <c r="F1315" s="154" t="s">
        <v>189</v>
      </c>
      <c r="G1315" s="149" t="s">
        <v>277</v>
      </c>
      <c r="H1315" s="153" t="s">
        <v>526</v>
      </c>
      <c r="I1315" s="149" t="s">
        <v>1259</v>
      </c>
      <c r="J1315" s="163">
        <v>34.067</v>
      </c>
      <c r="K1315" s="163">
        <v>16.693000000000001</v>
      </c>
      <c r="L1315" s="149" t="s">
        <v>116</v>
      </c>
      <c r="M1315" s="150" t="s">
        <v>405</v>
      </c>
      <c r="N1315" s="157">
        <v>44205.509745370371</v>
      </c>
      <c r="O1315" s="157">
        <v>44237.87332175926</v>
      </c>
    </row>
    <row r="1316" spans="2:15" x14ac:dyDescent="0.2">
      <c r="B1316" s="322" t="s">
        <v>131</v>
      </c>
      <c r="C1316" s="322" t="s">
        <v>1122</v>
      </c>
      <c r="D1316" s="322" t="s">
        <v>132</v>
      </c>
      <c r="E1316" s="322" t="s">
        <v>1122</v>
      </c>
      <c r="F1316" s="154" t="s">
        <v>114</v>
      </c>
      <c r="G1316" s="149" t="s">
        <v>286</v>
      </c>
      <c r="H1316" s="153" t="s">
        <v>115</v>
      </c>
      <c r="I1316" s="149" t="s">
        <v>1260</v>
      </c>
      <c r="J1316" s="163">
        <v>58.62</v>
      </c>
      <c r="K1316" s="163">
        <v>33.881</v>
      </c>
      <c r="L1316" s="149" t="s">
        <v>216</v>
      </c>
      <c r="M1316" s="150" t="s">
        <v>284</v>
      </c>
      <c r="N1316" s="157">
        <v>44205.654895833337</v>
      </c>
      <c r="O1316" s="157">
        <v>44234.412361111114</v>
      </c>
    </row>
    <row r="1317" spans="2:15" x14ac:dyDescent="0.2">
      <c r="B1317" s="322" t="s">
        <v>131</v>
      </c>
      <c r="C1317" s="322" t="s">
        <v>1122</v>
      </c>
      <c r="D1317" s="322" t="s">
        <v>132</v>
      </c>
      <c r="E1317" s="322" t="s">
        <v>1122</v>
      </c>
      <c r="F1317" s="154" t="s">
        <v>114</v>
      </c>
      <c r="G1317" s="149" t="s">
        <v>286</v>
      </c>
      <c r="H1317" s="153" t="s">
        <v>115</v>
      </c>
      <c r="I1317" s="149" t="s">
        <v>1260</v>
      </c>
      <c r="J1317" s="163">
        <v>58.62</v>
      </c>
      <c r="K1317" s="163">
        <v>23.565999999999999</v>
      </c>
      <c r="L1317" s="149" t="s">
        <v>216</v>
      </c>
      <c r="M1317" s="150" t="s">
        <v>711</v>
      </c>
      <c r="N1317" s="157">
        <v>44205.654895833337</v>
      </c>
      <c r="O1317" s="157">
        <v>44251.386655092596</v>
      </c>
    </row>
    <row r="1318" spans="2:15" x14ac:dyDescent="0.2">
      <c r="B1318" s="322" t="s">
        <v>131</v>
      </c>
      <c r="C1318" s="322" t="s">
        <v>1122</v>
      </c>
      <c r="D1318" s="322" t="s">
        <v>132</v>
      </c>
      <c r="E1318" s="322" t="s">
        <v>1122</v>
      </c>
      <c r="F1318" s="154" t="s">
        <v>238</v>
      </c>
      <c r="G1318" s="149" t="s">
        <v>281</v>
      </c>
      <c r="H1318" s="153" t="s">
        <v>282</v>
      </c>
      <c r="I1318" s="149" t="s">
        <v>1261</v>
      </c>
      <c r="J1318" s="163">
        <v>38.784999999999997</v>
      </c>
      <c r="K1318" s="163">
        <v>17.091000000000001</v>
      </c>
      <c r="L1318" s="149" t="s">
        <v>216</v>
      </c>
      <c r="M1318" s="150" t="s">
        <v>540</v>
      </c>
      <c r="N1318" s="157">
        <v>44206.612939814811</v>
      </c>
      <c r="O1318" s="157">
        <v>44254.874074074076</v>
      </c>
    </row>
    <row r="1319" spans="2:15" x14ac:dyDescent="0.2">
      <c r="B1319" s="322" t="s">
        <v>131</v>
      </c>
      <c r="C1319" s="322" t="s">
        <v>1122</v>
      </c>
      <c r="D1319" s="322" t="s">
        <v>133</v>
      </c>
      <c r="E1319" s="322" t="s">
        <v>1122</v>
      </c>
      <c r="F1319" s="154" t="s">
        <v>238</v>
      </c>
      <c r="G1319" s="149" t="s">
        <v>281</v>
      </c>
      <c r="H1319" s="153" t="s">
        <v>282</v>
      </c>
      <c r="I1319" s="149" t="s">
        <v>1261</v>
      </c>
      <c r="J1319" s="163">
        <v>38.784999999999997</v>
      </c>
      <c r="K1319" s="163">
        <v>18.937999999999999</v>
      </c>
      <c r="L1319" s="149" t="s">
        <v>211</v>
      </c>
      <c r="M1319" s="150" t="s">
        <v>1262</v>
      </c>
      <c r="N1319" s="157">
        <v>44206.612939814811</v>
      </c>
      <c r="O1319" s="157">
        <v>44272.077997685185</v>
      </c>
    </row>
    <row r="1320" spans="2:15" x14ac:dyDescent="0.2">
      <c r="B1320" s="322" t="s">
        <v>131</v>
      </c>
      <c r="C1320" s="322" t="s">
        <v>1122</v>
      </c>
      <c r="D1320" s="322" t="s">
        <v>132</v>
      </c>
      <c r="E1320" s="322" t="s">
        <v>1122</v>
      </c>
      <c r="F1320" s="154" t="s">
        <v>239</v>
      </c>
      <c r="G1320" s="149" t="s">
        <v>359</v>
      </c>
      <c r="H1320" s="153" t="s">
        <v>278</v>
      </c>
      <c r="I1320" s="149" t="s">
        <v>1263</v>
      </c>
      <c r="J1320" s="163">
        <v>38.979999999999997</v>
      </c>
      <c r="K1320" s="163">
        <v>37.44</v>
      </c>
      <c r="L1320" s="149" t="s">
        <v>116</v>
      </c>
      <c r="M1320" s="150" t="s">
        <v>352</v>
      </c>
      <c r="N1320" s="157">
        <v>44206.737870370373</v>
      </c>
      <c r="O1320" s="157">
        <v>44255.820439814815</v>
      </c>
    </row>
    <row r="1321" spans="2:15" x14ac:dyDescent="0.2">
      <c r="B1321" s="322" t="s">
        <v>131</v>
      </c>
      <c r="C1321" s="322" t="s">
        <v>1122</v>
      </c>
      <c r="D1321" s="322" t="s">
        <v>132</v>
      </c>
      <c r="E1321" s="322" t="s">
        <v>1122</v>
      </c>
      <c r="F1321" s="154" t="s">
        <v>238</v>
      </c>
      <c r="G1321" s="149" t="s">
        <v>281</v>
      </c>
      <c r="H1321" s="153" t="s">
        <v>282</v>
      </c>
      <c r="I1321" s="149" t="s">
        <v>624</v>
      </c>
      <c r="J1321" s="163">
        <v>35.365000000000002</v>
      </c>
      <c r="K1321" s="163">
        <v>13.516</v>
      </c>
      <c r="L1321" s="149" t="s">
        <v>116</v>
      </c>
      <c r="M1321" s="150" t="s">
        <v>117</v>
      </c>
      <c r="N1321" s="157">
        <v>44207.395057870373</v>
      </c>
      <c r="O1321" s="157">
        <v>44242.475810185184</v>
      </c>
    </row>
    <row r="1322" spans="2:15" x14ac:dyDescent="0.2">
      <c r="B1322" s="322" t="s">
        <v>131</v>
      </c>
      <c r="C1322" s="322" t="s">
        <v>1122</v>
      </c>
      <c r="D1322" s="322" t="s">
        <v>132</v>
      </c>
      <c r="E1322" s="322" t="s">
        <v>1122</v>
      </c>
      <c r="F1322" s="154" t="s">
        <v>238</v>
      </c>
      <c r="G1322" s="149" t="s">
        <v>281</v>
      </c>
      <c r="H1322" s="153" t="s">
        <v>282</v>
      </c>
      <c r="I1322" s="149" t="s">
        <v>624</v>
      </c>
      <c r="J1322" s="163">
        <v>35.365000000000002</v>
      </c>
      <c r="K1322" s="163">
        <v>21.141999999999999</v>
      </c>
      <c r="L1322" s="149" t="s">
        <v>116</v>
      </c>
      <c r="M1322" s="150" t="s">
        <v>424</v>
      </c>
      <c r="N1322" s="157">
        <v>44207.395057870373</v>
      </c>
      <c r="O1322" s="157">
        <v>44248.572280092594</v>
      </c>
    </row>
    <row r="1323" spans="2:15" x14ac:dyDescent="0.2">
      <c r="B1323" s="322" t="s">
        <v>131</v>
      </c>
      <c r="C1323" s="322" t="s">
        <v>1122</v>
      </c>
      <c r="D1323" s="322" t="s">
        <v>131</v>
      </c>
      <c r="E1323" s="322" t="s">
        <v>1122</v>
      </c>
      <c r="F1323" s="154" t="s">
        <v>195</v>
      </c>
      <c r="G1323" s="149" t="s">
        <v>277</v>
      </c>
      <c r="H1323" s="153" t="s">
        <v>705</v>
      </c>
      <c r="I1323" s="149" t="s">
        <v>1264</v>
      </c>
      <c r="J1323" s="163">
        <v>29.449000000000002</v>
      </c>
      <c r="K1323" s="163">
        <v>9.298</v>
      </c>
      <c r="L1323" s="149" t="s">
        <v>408</v>
      </c>
      <c r="M1323" s="150" t="s">
        <v>409</v>
      </c>
      <c r="N1323" s="157">
        <v>44207.790949074071</v>
      </c>
      <c r="O1323" s="157">
        <v>44225.727673611109</v>
      </c>
    </row>
    <row r="1324" spans="2:15" x14ac:dyDescent="0.2">
      <c r="B1324" s="322" t="s">
        <v>131</v>
      </c>
      <c r="C1324" s="322" t="s">
        <v>1122</v>
      </c>
      <c r="D1324" s="322" t="s">
        <v>132</v>
      </c>
      <c r="E1324" s="322" t="s">
        <v>1122</v>
      </c>
      <c r="F1324" s="154" t="s">
        <v>243</v>
      </c>
      <c r="G1324" s="149" t="s">
        <v>277</v>
      </c>
      <c r="H1324" s="153" t="s">
        <v>374</v>
      </c>
      <c r="I1324" s="149" t="s">
        <v>571</v>
      </c>
      <c r="J1324" s="163">
        <v>46.683</v>
      </c>
      <c r="K1324" s="163">
        <v>23.794</v>
      </c>
      <c r="L1324" s="149" t="s">
        <v>211</v>
      </c>
      <c r="M1324" s="150" t="s">
        <v>1133</v>
      </c>
      <c r="N1324" s="157">
        <v>44209.290462962963</v>
      </c>
      <c r="O1324" s="157">
        <v>44246.655150462961</v>
      </c>
    </row>
    <row r="1325" spans="2:15" x14ac:dyDescent="0.2">
      <c r="B1325" s="322" t="s">
        <v>131</v>
      </c>
      <c r="C1325" s="322" t="s">
        <v>1122</v>
      </c>
      <c r="D1325" s="322" t="s">
        <v>133</v>
      </c>
      <c r="E1325" s="322" t="s">
        <v>1122</v>
      </c>
      <c r="F1325" s="154" t="s">
        <v>243</v>
      </c>
      <c r="G1325" s="149" t="s">
        <v>277</v>
      </c>
      <c r="H1325" s="153" t="s">
        <v>374</v>
      </c>
      <c r="I1325" s="149" t="s">
        <v>571</v>
      </c>
      <c r="J1325" s="163">
        <v>46.683</v>
      </c>
      <c r="K1325" s="163">
        <v>21.954999999999998</v>
      </c>
      <c r="L1325" s="149" t="s">
        <v>211</v>
      </c>
      <c r="M1325" s="150" t="s">
        <v>314</v>
      </c>
      <c r="N1325" s="157">
        <v>44209.290462962963</v>
      </c>
      <c r="O1325" s="157">
        <v>44257.435555555552</v>
      </c>
    </row>
    <row r="1326" spans="2:15" x14ac:dyDescent="0.2">
      <c r="B1326" s="322" t="s">
        <v>131</v>
      </c>
      <c r="C1326" s="322" t="s">
        <v>1122</v>
      </c>
      <c r="D1326" s="322" t="s">
        <v>132</v>
      </c>
      <c r="E1326" s="322" t="s">
        <v>1122</v>
      </c>
      <c r="F1326" s="154" t="s">
        <v>114</v>
      </c>
      <c r="G1326" s="149" t="s">
        <v>286</v>
      </c>
      <c r="H1326" s="153" t="s">
        <v>115</v>
      </c>
      <c r="I1326" s="149" t="s">
        <v>976</v>
      </c>
      <c r="J1326" s="163">
        <v>35.533999999999999</v>
      </c>
      <c r="K1326" s="163">
        <v>7.6660000000000004</v>
      </c>
      <c r="L1326" s="149" t="s">
        <v>219</v>
      </c>
      <c r="M1326" s="150" t="s">
        <v>429</v>
      </c>
      <c r="N1326" s="157">
        <v>44209.655659722222</v>
      </c>
      <c r="O1326" s="157">
        <v>44242.227430555555</v>
      </c>
    </row>
    <row r="1327" spans="2:15" x14ac:dyDescent="0.2">
      <c r="B1327" s="322" t="s">
        <v>131</v>
      </c>
      <c r="C1327" s="322" t="s">
        <v>1122</v>
      </c>
      <c r="D1327" s="322" t="s">
        <v>133</v>
      </c>
      <c r="E1327" s="322" t="s">
        <v>1122</v>
      </c>
      <c r="F1327" s="154" t="s">
        <v>114</v>
      </c>
      <c r="G1327" s="149" t="s">
        <v>286</v>
      </c>
      <c r="H1327" s="153" t="s">
        <v>115</v>
      </c>
      <c r="I1327" s="149" t="s">
        <v>976</v>
      </c>
      <c r="J1327" s="163">
        <v>35.533999999999999</v>
      </c>
      <c r="K1327" s="163">
        <v>23.175000000000001</v>
      </c>
      <c r="L1327" s="149" t="s">
        <v>218</v>
      </c>
      <c r="M1327" s="150" t="s">
        <v>709</v>
      </c>
      <c r="N1327" s="157">
        <v>44209.655659722222</v>
      </c>
      <c r="O1327" s="157">
        <v>44259.54142361111</v>
      </c>
    </row>
    <row r="1328" spans="2:15" x14ac:dyDescent="0.2">
      <c r="B1328" s="322" t="s">
        <v>131</v>
      </c>
      <c r="C1328" s="322" t="s">
        <v>1122</v>
      </c>
      <c r="D1328" s="322" t="s">
        <v>132</v>
      </c>
      <c r="E1328" s="322" t="s">
        <v>1122</v>
      </c>
      <c r="F1328" s="154" t="s">
        <v>239</v>
      </c>
      <c r="G1328" s="149" t="s">
        <v>359</v>
      </c>
      <c r="H1328" s="153" t="s">
        <v>278</v>
      </c>
      <c r="I1328" s="149" t="s">
        <v>1265</v>
      </c>
      <c r="J1328" s="163">
        <v>57.05</v>
      </c>
      <c r="K1328" s="163">
        <v>41.387</v>
      </c>
      <c r="L1328" s="149" t="s">
        <v>329</v>
      </c>
      <c r="M1328" s="150" t="s">
        <v>460</v>
      </c>
      <c r="N1328" s="157">
        <v>44210.373877314814</v>
      </c>
      <c r="O1328" s="157">
        <v>44245.560046296298</v>
      </c>
    </row>
    <row r="1329" spans="2:15" x14ac:dyDescent="0.2">
      <c r="B1329" s="322" t="s">
        <v>131</v>
      </c>
      <c r="C1329" s="322" t="s">
        <v>1122</v>
      </c>
      <c r="D1329" s="322" t="s">
        <v>132</v>
      </c>
      <c r="E1329" s="322" t="s">
        <v>1122</v>
      </c>
      <c r="F1329" s="154" t="s">
        <v>238</v>
      </c>
      <c r="G1329" s="149" t="s">
        <v>281</v>
      </c>
      <c r="H1329" s="153" t="s">
        <v>282</v>
      </c>
      <c r="I1329" s="149" t="s">
        <v>1266</v>
      </c>
      <c r="J1329" s="163">
        <v>63.261000000000003</v>
      </c>
      <c r="K1329" s="163">
        <v>61.996000000000002</v>
      </c>
      <c r="L1329" s="149" t="s">
        <v>329</v>
      </c>
      <c r="M1329" s="150" t="s">
        <v>395</v>
      </c>
      <c r="N1329" s="157">
        <v>44210.447106481479</v>
      </c>
      <c r="O1329" s="157">
        <v>44247.90525462963</v>
      </c>
    </row>
    <row r="1330" spans="2:15" x14ac:dyDescent="0.2">
      <c r="B1330" s="322" t="s">
        <v>131</v>
      </c>
      <c r="C1330" s="322" t="s">
        <v>1122</v>
      </c>
      <c r="D1330" s="322" t="s">
        <v>132</v>
      </c>
      <c r="E1330" s="322" t="s">
        <v>1122</v>
      </c>
      <c r="F1330" s="154" t="s">
        <v>329</v>
      </c>
      <c r="G1330" s="149" t="s">
        <v>286</v>
      </c>
      <c r="H1330" s="153" t="s">
        <v>330</v>
      </c>
      <c r="I1330" s="149" t="s">
        <v>1267</v>
      </c>
      <c r="J1330" s="163">
        <v>57.981000000000002</v>
      </c>
      <c r="K1330" s="163">
        <v>30.736999999999998</v>
      </c>
      <c r="L1330" s="149" t="s">
        <v>187</v>
      </c>
      <c r="M1330" s="150" t="s">
        <v>415</v>
      </c>
      <c r="N1330" s="157">
        <v>44211.103402777779</v>
      </c>
      <c r="O1330" s="157">
        <v>44243.603009259263</v>
      </c>
    </row>
    <row r="1331" spans="2:15" x14ac:dyDescent="0.2">
      <c r="B1331" s="322" t="s">
        <v>131</v>
      </c>
      <c r="C1331" s="322" t="s">
        <v>1122</v>
      </c>
      <c r="D1331" s="322" t="s">
        <v>133</v>
      </c>
      <c r="E1331" s="322" t="s">
        <v>1122</v>
      </c>
      <c r="F1331" s="154" t="s">
        <v>329</v>
      </c>
      <c r="G1331" s="149" t="s">
        <v>286</v>
      </c>
      <c r="H1331" s="153" t="s">
        <v>330</v>
      </c>
      <c r="I1331" s="149" t="s">
        <v>1267</v>
      </c>
      <c r="J1331" s="163">
        <v>57.981000000000002</v>
      </c>
      <c r="K1331" s="163">
        <v>19.553000000000001</v>
      </c>
      <c r="L1331" s="149" t="s">
        <v>191</v>
      </c>
      <c r="M1331" s="150" t="s">
        <v>1268</v>
      </c>
      <c r="N1331" s="157">
        <v>44211.103402777779</v>
      </c>
      <c r="O1331" s="157">
        <v>44262.321331018517</v>
      </c>
    </row>
    <row r="1332" spans="2:15" x14ac:dyDescent="0.2">
      <c r="B1332" s="322" t="s">
        <v>131</v>
      </c>
      <c r="C1332" s="322" t="s">
        <v>1122</v>
      </c>
      <c r="D1332" s="322" t="s">
        <v>132</v>
      </c>
      <c r="E1332" s="322" t="s">
        <v>1122</v>
      </c>
      <c r="F1332" s="154" t="s">
        <v>238</v>
      </c>
      <c r="G1332" s="149" t="s">
        <v>281</v>
      </c>
      <c r="H1332" s="153" t="s">
        <v>282</v>
      </c>
      <c r="I1332" s="149" t="s">
        <v>1269</v>
      </c>
      <c r="J1332" s="163">
        <v>37.844999999999999</v>
      </c>
      <c r="K1332" s="163">
        <v>9.0410000000000004</v>
      </c>
      <c r="L1332" s="149" t="s">
        <v>116</v>
      </c>
      <c r="M1332" s="150" t="s">
        <v>292</v>
      </c>
      <c r="N1332" s="157">
        <v>44212.103159722225</v>
      </c>
      <c r="O1332" s="157">
        <v>44251.337685185186</v>
      </c>
    </row>
    <row r="1333" spans="2:15" x14ac:dyDescent="0.2">
      <c r="B1333" s="322" t="s">
        <v>131</v>
      </c>
      <c r="C1333" s="322" t="s">
        <v>1122</v>
      </c>
      <c r="D1333" s="322" t="s">
        <v>133</v>
      </c>
      <c r="E1333" s="322" t="s">
        <v>1122</v>
      </c>
      <c r="F1333" s="154" t="s">
        <v>238</v>
      </c>
      <c r="G1333" s="149" t="s">
        <v>281</v>
      </c>
      <c r="H1333" s="153" t="s">
        <v>282</v>
      </c>
      <c r="I1333" s="149" t="s">
        <v>1269</v>
      </c>
      <c r="J1333" s="163">
        <v>37.844999999999999</v>
      </c>
      <c r="K1333" s="163">
        <v>13.814</v>
      </c>
      <c r="L1333" s="149" t="s">
        <v>116</v>
      </c>
      <c r="M1333" s="150" t="s">
        <v>352</v>
      </c>
      <c r="N1333" s="157">
        <v>44212.103159722225</v>
      </c>
      <c r="O1333" s="157">
        <v>44260.779907407406</v>
      </c>
    </row>
    <row r="1334" spans="2:15" x14ac:dyDescent="0.2">
      <c r="B1334" s="322" t="s">
        <v>131</v>
      </c>
      <c r="C1334" s="322" t="s">
        <v>1122</v>
      </c>
      <c r="D1334" s="322" t="s">
        <v>133</v>
      </c>
      <c r="E1334" s="322" t="s">
        <v>1122</v>
      </c>
      <c r="F1334" s="154" t="s">
        <v>238</v>
      </c>
      <c r="G1334" s="149" t="s">
        <v>281</v>
      </c>
      <c r="H1334" s="153" t="s">
        <v>282</v>
      </c>
      <c r="I1334" s="149" t="s">
        <v>1269</v>
      </c>
      <c r="J1334" s="163">
        <v>37.844999999999999</v>
      </c>
      <c r="K1334" s="163">
        <v>13.814</v>
      </c>
      <c r="L1334" s="149" t="s">
        <v>116</v>
      </c>
      <c r="M1334" s="150" t="s">
        <v>352</v>
      </c>
      <c r="N1334" s="157">
        <v>44212.103159722225</v>
      </c>
      <c r="O1334" s="157">
        <v>44260.780046296299</v>
      </c>
    </row>
    <row r="1335" spans="2:15" x14ac:dyDescent="0.2">
      <c r="B1335" s="322" t="s">
        <v>131</v>
      </c>
      <c r="C1335" s="322" t="s">
        <v>1122</v>
      </c>
      <c r="D1335" s="322" t="s">
        <v>133</v>
      </c>
      <c r="E1335" s="322" t="s">
        <v>1122</v>
      </c>
      <c r="F1335" s="154" t="s">
        <v>114</v>
      </c>
      <c r="G1335" s="149" t="s">
        <v>286</v>
      </c>
      <c r="H1335" s="153" t="s">
        <v>115</v>
      </c>
      <c r="I1335" s="149" t="s">
        <v>1270</v>
      </c>
      <c r="J1335" s="163">
        <v>61.329000000000001</v>
      </c>
      <c r="K1335" s="163">
        <v>52.816000000000003</v>
      </c>
      <c r="L1335" s="149" t="s">
        <v>216</v>
      </c>
      <c r="M1335" s="150" t="s">
        <v>288</v>
      </c>
      <c r="N1335" s="157">
        <v>44212.780717592592</v>
      </c>
      <c r="O1335" s="157">
        <v>44258.83153935185</v>
      </c>
    </row>
    <row r="1336" spans="2:15" x14ac:dyDescent="0.2">
      <c r="B1336" s="322" t="s">
        <v>131</v>
      </c>
      <c r="C1336" s="322" t="s">
        <v>1122</v>
      </c>
      <c r="D1336" s="322" t="s">
        <v>132</v>
      </c>
      <c r="E1336" s="322" t="s">
        <v>1122</v>
      </c>
      <c r="F1336" s="154" t="s">
        <v>238</v>
      </c>
      <c r="G1336" s="149" t="s">
        <v>281</v>
      </c>
      <c r="H1336" s="153" t="s">
        <v>282</v>
      </c>
      <c r="I1336" s="149" t="s">
        <v>1271</v>
      </c>
      <c r="J1336" s="163">
        <v>56.103000000000002</v>
      </c>
      <c r="K1336" s="163">
        <v>53.996000000000002</v>
      </c>
      <c r="L1336" s="149" t="s">
        <v>209</v>
      </c>
      <c r="M1336" s="150" t="s">
        <v>892</v>
      </c>
      <c r="N1336" s="157">
        <v>44213.551192129627</v>
      </c>
      <c r="O1336" s="157">
        <v>44250.542442129627</v>
      </c>
    </row>
    <row r="1337" spans="2:15" x14ac:dyDescent="0.2">
      <c r="B1337" s="322" t="s">
        <v>131</v>
      </c>
      <c r="C1337" s="322" t="s">
        <v>1122</v>
      </c>
      <c r="D1337" s="322" t="s">
        <v>132</v>
      </c>
      <c r="E1337" s="322" t="s">
        <v>1122</v>
      </c>
      <c r="F1337" s="154" t="s">
        <v>239</v>
      </c>
      <c r="G1337" s="149" t="s">
        <v>359</v>
      </c>
      <c r="H1337" s="153" t="s">
        <v>278</v>
      </c>
      <c r="I1337" s="149" t="s">
        <v>781</v>
      </c>
      <c r="J1337" s="163">
        <v>39.959000000000003</v>
      </c>
      <c r="K1337" s="163">
        <v>7.3730000000000002</v>
      </c>
      <c r="L1337" s="149" t="s">
        <v>116</v>
      </c>
      <c r="M1337" s="150" t="s">
        <v>405</v>
      </c>
      <c r="N1337" s="157">
        <v>44213.894201388888</v>
      </c>
      <c r="O1337" s="157">
        <v>44241.591817129629</v>
      </c>
    </row>
    <row r="1338" spans="2:15" x14ac:dyDescent="0.2">
      <c r="B1338" s="322" t="s">
        <v>131</v>
      </c>
      <c r="C1338" s="322" t="s">
        <v>1122</v>
      </c>
      <c r="D1338" s="322" t="s">
        <v>132</v>
      </c>
      <c r="E1338" s="322" t="s">
        <v>1122</v>
      </c>
      <c r="F1338" s="154" t="s">
        <v>239</v>
      </c>
      <c r="G1338" s="149" t="s">
        <v>359</v>
      </c>
      <c r="H1338" s="153" t="s">
        <v>278</v>
      </c>
      <c r="I1338" s="149" t="s">
        <v>781</v>
      </c>
      <c r="J1338" s="163">
        <v>39.959000000000003</v>
      </c>
      <c r="K1338" s="163">
        <v>29.66</v>
      </c>
      <c r="L1338" s="149" t="s">
        <v>116</v>
      </c>
      <c r="M1338" s="150" t="s">
        <v>405</v>
      </c>
      <c r="N1338" s="157">
        <v>44213.894201388888</v>
      </c>
      <c r="O1338" s="157">
        <v>44243.218090277776</v>
      </c>
    </row>
    <row r="1339" spans="2:15" x14ac:dyDescent="0.2">
      <c r="B1339" s="322" t="s">
        <v>131</v>
      </c>
      <c r="C1339" s="322" t="s">
        <v>1122</v>
      </c>
      <c r="D1339" s="322" t="s">
        <v>132</v>
      </c>
      <c r="E1339" s="322" t="s">
        <v>1122</v>
      </c>
      <c r="F1339" s="154" t="s">
        <v>238</v>
      </c>
      <c r="G1339" s="149" t="s">
        <v>281</v>
      </c>
      <c r="H1339" s="153" t="s">
        <v>282</v>
      </c>
      <c r="I1339" s="149" t="s">
        <v>1272</v>
      </c>
      <c r="J1339" s="163">
        <v>37.301000000000002</v>
      </c>
      <c r="K1339" s="163">
        <v>7.9349999999999996</v>
      </c>
      <c r="L1339" s="149" t="s">
        <v>232</v>
      </c>
      <c r="M1339" s="150" t="s">
        <v>385</v>
      </c>
      <c r="N1339" s="157">
        <v>44214.541226851848</v>
      </c>
      <c r="O1339" s="157">
        <v>44244.540196759262</v>
      </c>
    </row>
    <row r="1340" spans="2:15" x14ac:dyDescent="0.2">
      <c r="B1340" s="322" t="s">
        <v>131</v>
      </c>
      <c r="C1340" s="322" t="s">
        <v>1122</v>
      </c>
      <c r="D1340" s="322" t="s">
        <v>132</v>
      </c>
      <c r="E1340" s="322" t="s">
        <v>1122</v>
      </c>
      <c r="F1340" s="154" t="s">
        <v>238</v>
      </c>
      <c r="G1340" s="149" t="s">
        <v>281</v>
      </c>
      <c r="H1340" s="153" t="s">
        <v>282</v>
      </c>
      <c r="I1340" s="149" t="s">
        <v>1272</v>
      </c>
      <c r="J1340" s="163">
        <v>37.301000000000002</v>
      </c>
      <c r="K1340" s="163">
        <v>27.652000000000001</v>
      </c>
      <c r="L1340" s="149" t="s">
        <v>232</v>
      </c>
      <c r="M1340" s="150" t="s">
        <v>386</v>
      </c>
      <c r="N1340" s="157">
        <v>44214.541226851848</v>
      </c>
      <c r="O1340" s="157">
        <v>44246.853321759256</v>
      </c>
    </row>
    <row r="1341" spans="2:15" x14ac:dyDescent="0.2">
      <c r="B1341" s="322" t="s">
        <v>131</v>
      </c>
      <c r="C1341" s="322" t="s">
        <v>1122</v>
      </c>
      <c r="D1341" s="322" t="s">
        <v>131</v>
      </c>
      <c r="E1341" s="322" t="s">
        <v>1122</v>
      </c>
      <c r="F1341" s="154" t="s">
        <v>238</v>
      </c>
      <c r="G1341" s="149" t="s">
        <v>281</v>
      </c>
      <c r="H1341" s="153" t="s">
        <v>282</v>
      </c>
      <c r="I1341" s="149" t="s">
        <v>1273</v>
      </c>
      <c r="J1341" s="163">
        <v>55.561</v>
      </c>
      <c r="K1341" s="163">
        <v>11.7</v>
      </c>
      <c r="L1341" s="149" t="s">
        <v>208</v>
      </c>
      <c r="M1341" s="150" t="s">
        <v>368</v>
      </c>
      <c r="N1341" s="157">
        <v>44214.561238425929</v>
      </c>
      <c r="O1341" s="157">
        <v>44220.402777777781</v>
      </c>
    </row>
    <row r="1342" spans="2:15" x14ac:dyDescent="0.2">
      <c r="B1342" s="322" t="s">
        <v>131</v>
      </c>
      <c r="C1342" s="322" t="s">
        <v>1122</v>
      </c>
      <c r="D1342" s="322" t="s">
        <v>131</v>
      </c>
      <c r="E1342" s="322" t="s">
        <v>1122</v>
      </c>
      <c r="F1342" s="154" t="s">
        <v>238</v>
      </c>
      <c r="G1342" s="149" t="s">
        <v>281</v>
      </c>
      <c r="H1342" s="153" t="s">
        <v>282</v>
      </c>
      <c r="I1342" s="149" t="s">
        <v>1273</v>
      </c>
      <c r="J1342" s="163">
        <v>55.561</v>
      </c>
      <c r="K1342" s="163">
        <v>42.75</v>
      </c>
      <c r="L1342" s="149" t="s">
        <v>208</v>
      </c>
      <c r="M1342" s="150" t="s">
        <v>368</v>
      </c>
      <c r="N1342" s="157">
        <v>44214.561238425929</v>
      </c>
      <c r="O1342" s="157">
        <v>44222.780509259261</v>
      </c>
    </row>
    <row r="1343" spans="2:15" x14ac:dyDescent="0.2">
      <c r="B1343" s="322" t="s">
        <v>131</v>
      </c>
      <c r="C1343" s="322" t="s">
        <v>1122</v>
      </c>
      <c r="D1343" s="322" t="s">
        <v>133</v>
      </c>
      <c r="E1343" s="322" t="s">
        <v>1122</v>
      </c>
      <c r="F1343" s="154" t="s">
        <v>114</v>
      </c>
      <c r="G1343" s="149" t="s">
        <v>286</v>
      </c>
      <c r="H1343" s="153" t="s">
        <v>115</v>
      </c>
      <c r="I1343" s="149" t="s">
        <v>1274</v>
      </c>
      <c r="J1343" s="163">
        <v>61.220999999999997</v>
      </c>
      <c r="K1343" s="163">
        <v>58.253</v>
      </c>
      <c r="L1343" s="149" t="s">
        <v>217</v>
      </c>
      <c r="M1343" s="150" t="s">
        <v>1275</v>
      </c>
      <c r="N1343" s="157">
        <v>44215.395046296297</v>
      </c>
      <c r="O1343" s="157">
        <v>44268.855694444443</v>
      </c>
    </row>
    <row r="1344" spans="2:15" x14ac:dyDescent="0.2">
      <c r="B1344" s="322" t="s">
        <v>131</v>
      </c>
      <c r="C1344" s="322" t="s">
        <v>1122</v>
      </c>
      <c r="D1344" s="322" t="s">
        <v>132</v>
      </c>
      <c r="E1344" s="322" t="s">
        <v>1122</v>
      </c>
      <c r="F1344" s="154" t="s">
        <v>239</v>
      </c>
      <c r="G1344" s="149" t="s">
        <v>359</v>
      </c>
      <c r="H1344" s="153" t="s">
        <v>278</v>
      </c>
      <c r="I1344" s="149" t="s">
        <v>969</v>
      </c>
      <c r="J1344" s="163">
        <v>34.491999999999997</v>
      </c>
      <c r="K1344" s="163">
        <v>33.802</v>
      </c>
      <c r="L1344" s="149" t="s">
        <v>329</v>
      </c>
      <c r="M1344" s="150" t="s">
        <v>395</v>
      </c>
      <c r="N1344" s="157">
        <v>44215.436562499999</v>
      </c>
      <c r="O1344" s="157">
        <v>44239.956805555557</v>
      </c>
    </row>
    <row r="1345" spans="2:15" x14ac:dyDescent="0.2">
      <c r="B1345" s="322" t="s">
        <v>131</v>
      </c>
      <c r="C1345" s="322" t="s">
        <v>1122</v>
      </c>
      <c r="D1345" s="322" t="s">
        <v>132</v>
      </c>
      <c r="E1345" s="322" t="s">
        <v>1122</v>
      </c>
      <c r="F1345" s="154" t="s">
        <v>329</v>
      </c>
      <c r="G1345" s="149" t="s">
        <v>286</v>
      </c>
      <c r="H1345" s="153" t="s">
        <v>330</v>
      </c>
      <c r="I1345" s="149" t="s">
        <v>1276</v>
      </c>
      <c r="J1345" s="163">
        <v>40.613999999999997</v>
      </c>
      <c r="K1345" s="163">
        <v>37.536000000000001</v>
      </c>
      <c r="L1345" s="149" t="s">
        <v>333</v>
      </c>
      <c r="M1345" s="150" t="s">
        <v>334</v>
      </c>
      <c r="N1345" s="157">
        <v>44215.665752314817</v>
      </c>
      <c r="O1345" s="157">
        <v>44252.386655092596</v>
      </c>
    </row>
    <row r="1346" spans="2:15" x14ac:dyDescent="0.2">
      <c r="B1346" s="322" t="s">
        <v>131</v>
      </c>
      <c r="C1346" s="322" t="s">
        <v>1122</v>
      </c>
      <c r="D1346" s="322" t="s">
        <v>132</v>
      </c>
      <c r="E1346" s="322" t="s">
        <v>1122</v>
      </c>
      <c r="F1346" s="154" t="s">
        <v>244</v>
      </c>
      <c r="G1346" s="149" t="s">
        <v>369</v>
      </c>
      <c r="H1346" s="153" t="s">
        <v>370</v>
      </c>
      <c r="I1346" s="149" t="s">
        <v>1277</v>
      </c>
      <c r="J1346" s="163">
        <v>39.512999999999998</v>
      </c>
      <c r="K1346" s="163">
        <v>5.5640000000000001</v>
      </c>
      <c r="L1346" s="149" t="s">
        <v>223</v>
      </c>
      <c r="M1346" s="150" t="s">
        <v>1278</v>
      </c>
      <c r="N1346" s="157">
        <v>44216.40892361111</v>
      </c>
      <c r="O1346" s="157">
        <v>44240.676192129627</v>
      </c>
    </row>
    <row r="1347" spans="2:15" x14ac:dyDescent="0.2">
      <c r="B1347" s="322" t="s">
        <v>131</v>
      </c>
      <c r="C1347" s="322" t="s">
        <v>1122</v>
      </c>
      <c r="D1347" s="322" t="s">
        <v>132</v>
      </c>
      <c r="E1347" s="322" t="s">
        <v>1122</v>
      </c>
      <c r="F1347" s="154" t="s">
        <v>244</v>
      </c>
      <c r="G1347" s="149" t="s">
        <v>369</v>
      </c>
      <c r="H1347" s="153" t="s">
        <v>370</v>
      </c>
      <c r="I1347" s="149" t="s">
        <v>1277</v>
      </c>
      <c r="J1347" s="163">
        <v>39.512999999999998</v>
      </c>
      <c r="K1347" s="163">
        <v>31.167999999999999</v>
      </c>
      <c r="L1347" s="149" t="s">
        <v>223</v>
      </c>
      <c r="M1347" s="150" t="s">
        <v>349</v>
      </c>
      <c r="N1347" s="157">
        <v>44216.40892361111</v>
      </c>
      <c r="O1347" s="157">
        <v>44248.195069444446</v>
      </c>
    </row>
    <row r="1348" spans="2:15" x14ac:dyDescent="0.2">
      <c r="B1348" s="322" t="s">
        <v>131</v>
      </c>
      <c r="C1348" s="322" t="s">
        <v>1122</v>
      </c>
      <c r="D1348" s="322" t="s">
        <v>133</v>
      </c>
      <c r="E1348" s="322" t="s">
        <v>1122</v>
      </c>
      <c r="F1348" s="154" t="s">
        <v>114</v>
      </c>
      <c r="G1348" s="149" t="s">
        <v>286</v>
      </c>
      <c r="H1348" s="153" t="s">
        <v>115</v>
      </c>
      <c r="I1348" s="149" t="s">
        <v>680</v>
      </c>
      <c r="J1348" s="163">
        <v>58.106000000000002</v>
      </c>
      <c r="K1348" s="163">
        <v>26.015000000000001</v>
      </c>
      <c r="L1348" s="149" t="s">
        <v>116</v>
      </c>
      <c r="M1348" s="150" t="s">
        <v>117</v>
      </c>
      <c r="N1348" s="157">
        <v>44218.176446759258</v>
      </c>
      <c r="O1348" s="157">
        <v>44269.355011574073</v>
      </c>
    </row>
    <row r="1349" spans="2:15" x14ac:dyDescent="0.2">
      <c r="B1349" s="322" t="s">
        <v>131</v>
      </c>
      <c r="C1349" s="322" t="s">
        <v>1122</v>
      </c>
      <c r="D1349" s="322" t="s">
        <v>133</v>
      </c>
      <c r="E1349" s="322" t="s">
        <v>1122</v>
      </c>
      <c r="F1349" s="154" t="s">
        <v>114</v>
      </c>
      <c r="G1349" s="149" t="s">
        <v>286</v>
      </c>
      <c r="H1349" s="153" t="s">
        <v>115</v>
      </c>
      <c r="I1349" s="149" t="s">
        <v>680</v>
      </c>
      <c r="J1349" s="163">
        <v>58.106000000000002</v>
      </c>
      <c r="K1349" s="163">
        <v>30.928000000000001</v>
      </c>
      <c r="L1349" s="149" t="s">
        <v>116</v>
      </c>
      <c r="M1349" s="150" t="s">
        <v>352</v>
      </c>
      <c r="N1349" s="157">
        <v>44218.176446759258</v>
      </c>
      <c r="O1349" s="157">
        <v>44274.706516203703</v>
      </c>
    </row>
    <row r="1350" spans="2:15" x14ac:dyDescent="0.2">
      <c r="B1350" s="322" t="s">
        <v>131</v>
      </c>
      <c r="C1350" s="322" t="s">
        <v>1122</v>
      </c>
      <c r="D1350" s="322" t="s">
        <v>132</v>
      </c>
      <c r="E1350" s="322" t="s">
        <v>1122</v>
      </c>
      <c r="F1350" s="154" t="s">
        <v>238</v>
      </c>
      <c r="G1350" s="149" t="s">
        <v>281</v>
      </c>
      <c r="H1350" s="153" t="s">
        <v>282</v>
      </c>
      <c r="I1350" s="149" t="s">
        <v>1279</v>
      </c>
      <c r="J1350" s="163">
        <v>48.103999999999999</v>
      </c>
      <c r="K1350" s="163">
        <v>46.030999999999999</v>
      </c>
      <c r="L1350" s="149" t="s">
        <v>116</v>
      </c>
      <c r="M1350" s="150" t="s">
        <v>117</v>
      </c>
      <c r="N1350" s="157">
        <v>44218.311666666668</v>
      </c>
      <c r="O1350" s="157">
        <v>44246.820856481485</v>
      </c>
    </row>
    <row r="1351" spans="2:15" x14ac:dyDescent="0.2">
      <c r="B1351" s="322" t="s">
        <v>131</v>
      </c>
      <c r="C1351" s="322" t="s">
        <v>1122</v>
      </c>
      <c r="D1351" s="322" t="s">
        <v>132</v>
      </c>
      <c r="E1351" s="322" t="s">
        <v>1122</v>
      </c>
      <c r="F1351" s="154" t="s">
        <v>239</v>
      </c>
      <c r="G1351" s="149" t="s">
        <v>359</v>
      </c>
      <c r="H1351" s="153" t="s">
        <v>278</v>
      </c>
      <c r="I1351" s="149" t="s">
        <v>1280</v>
      </c>
      <c r="J1351" s="163">
        <v>32.491</v>
      </c>
      <c r="K1351" s="163">
        <v>31.204000000000001</v>
      </c>
      <c r="L1351" s="149" t="s">
        <v>116</v>
      </c>
      <c r="M1351" s="150" t="s">
        <v>1049</v>
      </c>
      <c r="N1351" s="157">
        <v>44218.447233796294</v>
      </c>
      <c r="O1351" s="157">
        <v>44253.853356481479</v>
      </c>
    </row>
    <row r="1352" spans="2:15" x14ac:dyDescent="0.2">
      <c r="B1352" s="322" t="s">
        <v>131</v>
      </c>
      <c r="C1352" s="322" t="s">
        <v>1122</v>
      </c>
      <c r="D1352" s="322" t="s">
        <v>132</v>
      </c>
      <c r="E1352" s="322" t="s">
        <v>1122</v>
      </c>
      <c r="F1352" s="154" t="s">
        <v>238</v>
      </c>
      <c r="G1352" s="149" t="s">
        <v>281</v>
      </c>
      <c r="H1352" s="153" t="s">
        <v>282</v>
      </c>
      <c r="I1352" s="149" t="s">
        <v>1163</v>
      </c>
      <c r="J1352" s="163">
        <v>24.350999999999999</v>
      </c>
      <c r="K1352" s="163">
        <v>6.3330000000000002</v>
      </c>
      <c r="L1352" s="149" t="s">
        <v>325</v>
      </c>
      <c r="M1352" s="150" t="s">
        <v>1229</v>
      </c>
      <c r="N1352" s="157">
        <v>44218.686689814815</v>
      </c>
      <c r="O1352" s="157">
        <v>44245.655439814815</v>
      </c>
    </row>
    <row r="1353" spans="2:15" x14ac:dyDescent="0.2">
      <c r="B1353" s="322" t="s">
        <v>131</v>
      </c>
      <c r="C1353" s="322" t="s">
        <v>1122</v>
      </c>
      <c r="D1353" s="322" t="s">
        <v>133</v>
      </c>
      <c r="E1353" s="322" t="s">
        <v>1122</v>
      </c>
      <c r="F1353" s="154" t="s">
        <v>238</v>
      </c>
      <c r="G1353" s="149" t="s">
        <v>281</v>
      </c>
      <c r="H1353" s="153" t="s">
        <v>282</v>
      </c>
      <c r="I1353" s="149" t="s">
        <v>1163</v>
      </c>
      <c r="J1353" s="163">
        <v>24.350999999999999</v>
      </c>
      <c r="K1353" s="163">
        <v>17.530999999999999</v>
      </c>
      <c r="L1353" s="149" t="s">
        <v>346</v>
      </c>
      <c r="M1353" s="150" t="s">
        <v>347</v>
      </c>
      <c r="N1353" s="157">
        <v>44218.686689814815</v>
      </c>
      <c r="O1353" s="157">
        <v>44260.41547453704</v>
      </c>
    </row>
    <row r="1354" spans="2:15" x14ac:dyDescent="0.2">
      <c r="B1354" s="322" t="s">
        <v>131</v>
      </c>
      <c r="C1354" s="322" t="s">
        <v>1122</v>
      </c>
      <c r="D1354" s="322" t="s">
        <v>132</v>
      </c>
      <c r="E1354" s="322" t="s">
        <v>1122</v>
      </c>
      <c r="F1354" s="154" t="s">
        <v>329</v>
      </c>
      <c r="G1354" s="149" t="s">
        <v>286</v>
      </c>
      <c r="H1354" s="153" t="s">
        <v>330</v>
      </c>
      <c r="I1354" s="149" t="s">
        <v>1281</v>
      </c>
      <c r="J1354" s="163">
        <v>55.389000000000003</v>
      </c>
      <c r="K1354" s="163">
        <v>44.774999999999999</v>
      </c>
      <c r="L1354" s="149" t="s">
        <v>214</v>
      </c>
      <c r="M1354" s="150" t="s">
        <v>332</v>
      </c>
      <c r="N1354" s="157">
        <v>44218.905775462961</v>
      </c>
      <c r="O1354" s="157">
        <v>44242.034270833334</v>
      </c>
    </row>
    <row r="1355" spans="2:15" x14ac:dyDescent="0.2">
      <c r="B1355" s="322" t="s">
        <v>131</v>
      </c>
      <c r="C1355" s="322" t="s">
        <v>1122</v>
      </c>
      <c r="D1355" s="322" t="s">
        <v>132</v>
      </c>
      <c r="E1355" s="322" t="s">
        <v>1122</v>
      </c>
      <c r="F1355" s="154" t="s">
        <v>114</v>
      </c>
      <c r="G1355" s="149" t="s">
        <v>353</v>
      </c>
      <c r="H1355" s="153" t="s">
        <v>354</v>
      </c>
      <c r="I1355" s="149" t="s">
        <v>848</v>
      </c>
      <c r="J1355" s="163">
        <v>61.411999999999999</v>
      </c>
      <c r="K1355" s="163">
        <v>15.5</v>
      </c>
      <c r="L1355" s="149" t="s">
        <v>116</v>
      </c>
      <c r="M1355" s="150" t="s">
        <v>352</v>
      </c>
      <c r="N1355" s="157">
        <v>44218.957569444443</v>
      </c>
      <c r="O1355" s="157">
        <v>44239.977731481478</v>
      </c>
    </row>
    <row r="1356" spans="2:15" x14ac:dyDescent="0.2">
      <c r="B1356" s="322" t="s">
        <v>131</v>
      </c>
      <c r="C1356" s="322" t="s">
        <v>1122</v>
      </c>
      <c r="D1356" s="322" t="s">
        <v>133</v>
      </c>
      <c r="E1356" s="322" t="s">
        <v>1122</v>
      </c>
      <c r="F1356" s="154" t="s">
        <v>114</v>
      </c>
      <c r="G1356" s="149" t="s">
        <v>353</v>
      </c>
      <c r="H1356" s="153" t="s">
        <v>354</v>
      </c>
      <c r="I1356" s="149" t="s">
        <v>848</v>
      </c>
      <c r="J1356" s="163">
        <v>61.411999999999999</v>
      </c>
      <c r="K1356" s="163">
        <v>24.706</v>
      </c>
      <c r="L1356" s="149" t="s">
        <v>116</v>
      </c>
      <c r="M1356" s="150" t="s">
        <v>405</v>
      </c>
      <c r="N1356" s="157">
        <v>44218.957569444443</v>
      </c>
      <c r="O1356" s="157">
        <v>44256.852199074077</v>
      </c>
    </row>
    <row r="1357" spans="2:15" x14ac:dyDescent="0.2">
      <c r="B1357" s="322" t="s">
        <v>131</v>
      </c>
      <c r="C1357" s="322" t="s">
        <v>1122</v>
      </c>
      <c r="D1357" s="322" t="s">
        <v>132</v>
      </c>
      <c r="E1357" s="322" t="s">
        <v>1122</v>
      </c>
      <c r="F1357" s="154" t="s">
        <v>114</v>
      </c>
      <c r="G1357" s="149" t="s">
        <v>277</v>
      </c>
      <c r="H1357" s="153" t="s">
        <v>115</v>
      </c>
      <c r="I1357" s="149" t="s">
        <v>1282</v>
      </c>
      <c r="J1357" s="163">
        <v>58.433</v>
      </c>
      <c r="K1357" s="163">
        <v>57.091000000000001</v>
      </c>
      <c r="L1357" s="149" t="s">
        <v>211</v>
      </c>
      <c r="M1357" s="150" t="s">
        <v>453</v>
      </c>
      <c r="N1357" s="157">
        <v>44219.113194444442</v>
      </c>
      <c r="O1357" s="157">
        <v>44253.635416666664</v>
      </c>
    </row>
    <row r="1358" spans="2:15" x14ac:dyDescent="0.2">
      <c r="B1358" s="322" t="s">
        <v>131</v>
      </c>
      <c r="C1358" s="322" t="s">
        <v>1122</v>
      </c>
      <c r="D1358" s="322" t="s">
        <v>131</v>
      </c>
      <c r="E1358" s="322" t="s">
        <v>1122</v>
      </c>
      <c r="F1358" s="154" t="s">
        <v>239</v>
      </c>
      <c r="G1358" s="149" t="s">
        <v>359</v>
      </c>
      <c r="H1358" s="153" t="s">
        <v>278</v>
      </c>
      <c r="I1358" s="149" t="s">
        <v>1283</v>
      </c>
      <c r="J1358" s="163">
        <v>20.498999999999999</v>
      </c>
      <c r="K1358" s="163">
        <v>20.088999999999999</v>
      </c>
      <c r="L1358" s="149" t="s">
        <v>194</v>
      </c>
      <c r="M1358" s="150" t="s">
        <v>1284</v>
      </c>
      <c r="N1358" s="157">
        <v>44220.915856481479</v>
      </c>
      <c r="O1358" s="157">
        <v>44221.446886574071</v>
      </c>
    </row>
    <row r="1359" spans="2:15" x14ac:dyDescent="0.2">
      <c r="B1359" s="322" t="s">
        <v>131</v>
      </c>
      <c r="C1359" s="322" t="s">
        <v>1122</v>
      </c>
      <c r="D1359" s="322" t="s">
        <v>132</v>
      </c>
      <c r="E1359" s="322" t="s">
        <v>1122</v>
      </c>
      <c r="F1359" s="154" t="s">
        <v>236</v>
      </c>
      <c r="G1359" s="149" t="s">
        <v>310</v>
      </c>
      <c r="H1359" s="153" t="s">
        <v>311</v>
      </c>
      <c r="I1359" s="149" t="s">
        <v>1285</v>
      </c>
      <c r="J1359" s="163">
        <v>39.265999999999998</v>
      </c>
      <c r="K1359" s="163">
        <v>38.481000000000002</v>
      </c>
      <c r="L1359" s="149" t="s">
        <v>209</v>
      </c>
      <c r="M1359" s="150" t="s">
        <v>440</v>
      </c>
      <c r="N1359" s="157">
        <v>44221.155405092592</v>
      </c>
      <c r="O1359" s="157">
        <v>44251.780277777776</v>
      </c>
    </row>
    <row r="1360" spans="2:15" x14ac:dyDescent="0.2">
      <c r="B1360" s="322" t="s">
        <v>131</v>
      </c>
      <c r="C1360" s="322" t="s">
        <v>1122</v>
      </c>
      <c r="D1360" s="322" t="s">
        <v>132</v>
      </c>
      <c r="E1360" s="322" t="s">
        <v>1122</v>
      </c>
      <c r="F1360" s="154" t="s">
        <v>114</v>
      </c>
      <c r="G1360" s="149" t="s">
        <v>286</v>
      </c>
      <c r="H1360" s="153" t="s">
        <v>115</v>
      </c>
      <c r="I1360" s="149" t="s">
        <v>1286</v>
      </c>
      <c r="J1360" s="163">
        <v>63.454000000000001</v>
      </c>
      <c r="K1360" s="163">
        <v>22.908999999999999</v>
      </c>
      <c r="L1360" s="149" t="s">
        <v>216</v>
      </c>
      <c r="M1360" s="150" t="s">
        <v>284</v>
      </c>
      <c r="N1360" s="157">
        <v>44222.31177083333</v>
      </c>
      <c r="O1360" s="157">
        <v>44250.291481481479</v>
      </c>
    </row>
    <row r="1361" spans="2:15" x14ac:dyDescent="0.2">
      <c r="B1361" s="322" t="s">
        <v>131</v>
      </c>
      <c r="C1361" s="322" t="s">
        <v>1122</v>
      </c>
      <c r="D1361" s="322" t="s">
        <v>133</v>
      </c>
      <c r="E1361" s="322" t="s">
        <v>1122</v>
      </c>
      <c r="F1361" s="154" t="s">
        <v>114</v>
      </c>
      <c r="G1361" s="149" t="s">
        <v>286</v>
      </c>
      <c r="H1361" s="153" t="s">
        <v>115</v>
      </c>
      <c r="I1361" s="149" t="s">
        <v>1286</v>
      </c>
      <c r="J1361" s="163">
        <v>63.454000000000001</v>
      </c>
      <c r="K1361" s="163">
        <v>39.276000000000003</v>
      </c>
      <c r="L1361" s="149" t="s">
        <v>216</v>
      </c>
      <c r="M1361" s="150" t="s">
        <v>288</v>
      </c>
      <c r="N1361" s="157">
        <v>44222.31177083333</v>
      </c>
      <c r="O1361" s="157">
        <v>44269.967407407406</v>
      </c>
    </row>
    <row r="1362" spans="2:15" x14ac:dyDescent="0.2">
      <c r="B1362" s="322" t="s">
        <v>131</v>
      </c>
      <c r="C1362" s="322" t="s">
        <v>1122</v>
      </c>
      <c r="D1362" s="322" t="s">
        <v>133</v>
      </c>
      <c r="E1362" s="322" t="s">
        <v>1122</v>
      </c>
      <c r="F1362" s="154" t="s">
        <v>238</v>
      </c>
      <c r="G1362" s="149" t="s">
        <v>281</v>
      </c>
      <c r="H1362" s="153" t="s">
        <v>282</v>
      </c>
      <c r="I1362" s="149" t="s">
        <v>1287</v>
      </c>
      <c r="J1362" s="163">
        <v>62.002000000000002</v>
      </c>
      <c r="K1362" s="163">
        <v>24.547999999999998</v>
      </c>
      <c r="L1362" s="149" t="s">
        <v>211</v>
      </c>
      <c r="M1362" s="150" t="s">
        <v>303</v>
      </c>
      <c r="N1362" s="157">
        <v>44222.74931712963</v>
      </c>
      <c r="O1362" s="157">
        <v>44266.175729166665</v>
      </c>
    </row>
    <row r="1363" spans="2:15" x14ac:dyDescent="0.2">
      <c r="B1363" s="322" t="s">
        <v>131</v>
      </c>
      <c r="C1363" s="322" t="s">
        <v>1122</v>
      </c>
      <c r="D1363" s="322" t="s">
        <v>133</v>
      </c>
      <c r="E1363" s="322" t="s">
        <v>1122</v>
      </c>
      <c r="F1363" s="154" t="s">
        <v>238</v>
      </c>
      <c r="G1363" s="149" t="s">
        <v>281</v>
      </c>
      <c r="H1363" s="153" t="s">
        <v>282</v>
      </c>
      <c r="I1363" s="149" t="s">
        <v>1287</v>
      </c>
      <c r="J1363" s="163">
        <v>62.002000000000002</v>
      </c>
      <c r="K1363" s="163">
        <v>36.213999999999999</v>
      </c>
      <c r="L1363" s="149" t="s">
        <v>211</v>
      </c>
      <c r="M1363" s="150" t="s">
        <v>314</v>
      </c>
      <c r="N1363" s="157">
        <v>44222.74931712963</v>
      </c>
      <c r="O1363" s="157">
        <v>44276.225937499999</v>
      </c>
    </row>
    <row r="1364" spans="2:15" x14ac:dyDescent="0.2">
      <c r="B1364" s="322" t="s">
        <v>131</v>
      </c>
      <c r="C1364" s="322" t="s">
        <v>1122</v>
      </c>
      <c r="D1364" s="322" t="s">
        <v>132</v>
      </c>
      <c r="E1364" s="322" t="s">
        <v>1122</v>
      </c>
      <c r="F1364" s="154" t="s">
        <v>239</v>
      </c>
      <c r="G1364" s="149" t="s">
        <v>359</v>
      </c>
      <c r="H1364" s="153" t="s">
        <v>278</v>
      </c>
      <c r="I1364" s="149" t="s">
        <v>1288</v>
      </c>
      <c r="J1364" s="163">
        <v>13.971</v>
      </c>
      <c r="K1364" s="163">
        <v>12.92</v>
      </c>
      <c r="L1364" s="149" t="s">
        <v>189</v>
      </c>
      <c r="M1364" s="150" t="s">
        <v>526</v>
      </c>
      <c r="N1364" s="157">
        <v>44222.791030092594</v>
      </c>
      <c r="O1364" s="157">
        <v>44229.447314814817</v>
      </c>
    </row>
    <row r="1365" spans="2:15" x14ac:dyDescent="0.2">
      <c r="B1365" s="322" t="s">
        <v>131</v>
      </c>
      <c r="C1365" s="322" t="s">
        <v>1122</v>
      </c>
      <c r="D1365" s="322" t="s">
        <v>133</v>
      </c>
      <c r="E1365" s="322" t="s">
        <v>1122</v>
      </c>
      <c r="F1365" s="154" t="s">
        <v>195</v>
      </c>
      <c r="G1365" s="149" t="s">
        <v>277</v>
      </c>
      <c r="H1365" s="153" t="s">
        <v>705</v>
      </c>
      <c r="I1365" s="149" t="s">
        <v>968</v>
      </c>
      <c r="J1365" s="163">
        <v>34.564</v>
      </c>
      <c r="K1365" s="163">
        <v>3.657</v>
      </c>
      <c r="L1365" s="149" t="s">
        <v>878</v>
      </c>
      <c r="M1365" s="150" t="s">
        <v>879</v>
      </c>
      <c r="N1365" s="157">
        <v>44222.988495370373</v>
      </c>
      <c r="O1365" s="157">
        <v>44262.769849537035</v>
      </c>
    </row>
    <row r="1366" spans="2:15" x14ac:dyDescent="0.2">
      <c r="B1366" s="322" t="s">
        <v>131</v>
      </c>
      <c r="C1366" s="322" t="s">
        <v>1122</v>
      </c>
      <c r="D1366" s="322" t="s">
        <v>133</v>
      </c>
      <c r="E1366" s="322" t="s">
        <v>1122</v>
      </c>
      <c r="F1366" s="154" t="s">
        <v>195</v>
      </c>
      <c r="G1366" s="149" t="s">
        <v>277</v>
      </c>
      <c r="H1366" s="153" t="s">
        <v>705</v>
      </c>
      <c r="I1366" s="149" t="s">
        <v>968</v>
      </c>
      <c r="J1366" s="163">
        <v>34.564</v>
      </c>
      <c r="K1366" s="163">
        <v>4.774</v>
      </c>
      <c r="L1366" s="149" t="s">
        <v>263</v>
      </c>
      <c r="M1366" s="150" t="s">
        <v>880</v>
      </c>
      <c r="N1366" s="157">
        <v>44222.988495370373</v>
      </c>
      <c r="O1366" s="157">
        <v>44267.11173611111</v>
      </c>
    </row>
    <row r="1367" spans="2:15" x14ac:dyDescent="0.2">
      <c r="B1367" s="322" t="s">
        <v>131</v>
      </c>
      <c r="C1367" s="322" t="s">
        <v>1122</v>
      </c>
      <c r="D1367" s="322" t="s">
        <v>132</v>
      </c>
      <c r="E1367" s="322" t="s">
        <v>1122</v>
      </c>
      <c r="F1367" s="154" t="s">
        <v>114</v>
      </c>
      <c r="G1367" s="149" t="s">
        <v>286</v>
      </c>
      <c r="H1367" s="153" t="s">
        <v>115</v>
      </c>
      <c r="I1367" s="149" t="s">
        <v>1289</v>
      </c>
      <c r="J1367" s="163">
        <v>81.564999999999998</v>
      </c>
      <c r="K1367" s="163">
        <v>40.112000000000002</v>
      </c>
      <c r="L1367" s="149" t="s">
        <v>211</v>
      </c>
      <c r="M1367" s="150" t="s">
        <v>453</v>
      </c>
      <c r="N1367" s="157">
        <v>44223.53056712963</v>
      </c>
      <c r="O1367" s="157">
        <v>44254.841990740744</v>
      </c>
    </row>
    <row r="1368" spans="2:15" x14ac:dyDescent="0.2">
      <c r="B1368" s="322" t="s">
        <v>131</v>
      </c>
      <c r="C1368" s="322" t="s">
        <v>1122</v>
      </c>
      <c r="D1368" s="322" t="s">
        <v>133</v>
      </c>
      <c r="E1368" s="322" t="s">
        <v>1122</v>
      </c>
      <c r="F1368" s="154" t="s">
        <v>114</v>
      </c>
      <c r="G1368" s="149" t="s">
        <v>286</v>
      </c>
      <c r="H1368" s="153" t="s">
        <v>115</v>
      </c>
      <c r="I1368" s="149" t="s">
        <v>1289</v>
      </c>
      <c r="J1368" s="163">
        <v>81.564999999999998</v>
      </c>
      <c r="K1368" s="163">
        <v>34.200000000000003</v>
      </c>
      <c r="L1368" s="149" t="s">
        <v>211</v>
      </c>
      <c r="M1368" s="150" t="s">
        <v>390</v>
      </c>
      <c r="N1368" s="157">
        <v>44223.53056712963</v>
      </c>
      <c r="O1368" s="157">
        <v>44273.40519675926</v>
      </c>
    </row>
    <row r="1369" spans="2:15" x14ac:dyDescent="0.2">
      <c r="B1369" s="322" t="s">
        <v>131</v>
      </c>
      <c r="C1369" s="322" t="s">
        <v>1122</v>
      </c>
      <c r="D1369" s="322" t="s">
        <v>132</v>
      </c>
      <c r="E1369" s="322" t="s">
        <v>1122</v>
      </c>
      <c r="F1369" s="154" t="s">
        <v>237</v>
      </c>
      <c r="G1369" s="149" t="s">
        <v>277</v>
      </c>
      <c r="H1369" s="153" t="s">
        <v>978</v>
      </c>
      <c r="I1369" s="149" t="s">
        <v>1290</v>
      </c>
      <c r="J1369" s="163">
        <v>30.465</v>
      </c>
      <c r="K1369" s="163">
        <v>29.582999999999998</v>
      </c>
      <c r="L1369" s="149" t="s">
        <v>251</v>
      </c>
      <c r="M1369" s="150" t="s">
        <v>664</v>
      </c>
      <c r="N1369" s="157">
        <v>44223.572199074071</v>
      </c>
      <c r="O1369" s="157">
        <v>44231.551620370374</v>
      </c>
    </row>
    <row r="1370" spans="2:15" x14ac:dyDescent="0.2">
      <c r="B1370" s="322" t="s">
        <v>131</v>
      </c>
      <c r="C1370" s="322" t="s">
        <v>1122</v>
      </c>
      <c r="D1370" s="322" t="s">
        <v>132</v>
      </c>
      <c r="E1370" s="322" t="s">
        <v>1122</v>
      </c>
      <c r="F1370" s="154" t="s">
        <v>236</v>
      </c>
      <c r="G1370" s="149" t="s">
        <v>310</v>
      </c>
      <c r="H1370" s="153" t="s">
        <v>311</v>
      </c>
      <c r="I1370" s="149" t="s">
        <v>1291</v>
      </c>
      <c r="J1370" s="163">
        <v>35.697000000000003</v>
      </c>
      <c r="K1370" s="163">
        <v>3.5270000000000001</v>
      </c>
      <c r="L1370" s="149" t="s">
        <v>116</v>
      </c>
      <c r="M1370" s="150" t="s">
        <v>457</v>
      </c>
      <c r="N1370" s="157">
        <v>44224.228391203702</v>
      </c>
      <c r="O1370" s="157">
        <v>44249.425891203704</v>
      </c>
    </row>
    <row r="1371" spans="2:15" x14ac:dyDescent="0.2">
      <c r="B1371" s="322" t="s">
        <v>131</v>
      </c>
      <c r="C1371" s="322" t="s">
        <v>1122</v>
      </c>
      <c r="D1371" s="322" t="s">
        <v>132</v>
      </c>
      <c r="E1371" s="322" t="s">
        <v>1122</v>
      </c>
      <c r="F1371" s="154" t="s">
        <v>236</v>
      </c>
      <c r="G1371" s="149" t="s">
        <v>310</v>
      </c>
      <c r="H1371" s="153" t="s">
        <v>311</v>
      </c>
      <c r="I1371" s="149" t="s">
        <v>1291</v>
      </c>
      <c r="J1371" s="163">
        <v>35.697000000000003</v>
      </c>
      <c r="K1371" s="163">
        <v>3.5270000000000001</v>
      </c>
      <c r="L1371" s="149" t="s">
        <v>116</v>
      </c>
      <c r="M1371" s="150" t="s">
        <v>457</v>
      </c>
      <c r="N1371" s="157">
        <v>44224.228391203702</v>
      </c>
      <c r="O1371" s="157">
        <v>44249.426030092596</v>
      </c>
    </row>
    <row r="1372" spans="2:15" x14ac:dyDescent="0.2">
      <c r="B1372" s="322" t="s">
        <v>131</v>
      </c>
      <c r="C1372" s="322" t="s">
        <v>1122</v>
      </c>
      <c r="D1372" s="322" t="s">
        <v>132</v>
      </c>
      <c r="E1372" s="322" t="s">
        <v>1122</v>
      </c>
      <c r="F1372" s="154" t="s">
        <v>236</v>
      </c>
      <c r="G1372" s="149" t="s">
        <v>310</v>
      </c>
      <c r="H1372" s="153" t="s">
        <v>311</v>
      </c>
      <c r="I1372" s="149" t="s">
        <v>1291</v>
      </c>
      <c r="J1372" s="163">
        <v>35.697000000000003</v>
      </c>
      <c r="K1372" s="163">
        <v>6.1840000000000002</v>
      </c>
      <c r="L1372" s="149" t="s">
        <v>116</v>
      </c>
      <c r="M1372" s="150" t="s">
        <v>405</v>
      </c>
      <c r="N1372" s="157">
        <v>44224.228391203702</v>
      </c>
      <c r="O1372" s="157">
        <v>44254.727800925924</v>
      </c>
    </row>
    <row r="1373" spans="2:15" x14ac:dyDescent="0.2">
      <c r="B1373" s="322" t="s">
        <v>131</v>
      </c>
      <c r="C1373" s="322" t="s">
        <v>1122</v>
      </c>
      <c r="D1373" s="322" t="s">
        <v>132</v>
      </c>
      <c r="E1373" s="322" t="s">
        <v>1122</v>
      </c>
      <c r="F1373" s="154" t="s">
        <v>236</v>
      </c>
      <c r="G1373" s="149" t="s">
        <v>310</v>
      </c>
      <c r="H1373" s="153" t="s">
        <v>311</v>
      </c>
      <c r="I1373" s="149" t="s">
        <v>1291</v>
      </c>
      <c r="J1373" s="163">
        <v>35.697000000000003</v>
      </c>
      <c r="K1373" s="163">
        <v>6.1840000000000002</v>
      </c>
      <c r="L1373" s="149" t="s">
        <v>116</v>
      </c>
      <c r="M1373" s="150" t="s">
        <v>405</v>
      </c>
      <c r="N1373" s="157">
        <v>44224.228391203702</v>
      </c>
      <c r="O1373" s="157">
        <v>44254.727939814817</v>
      </c>
    </row>
    <row r="1374" spans="2:15" x14ac:dyDescent="0.2">
      <c r="B1374" s="322" t="s">
        <v>131</v>
      </c>
      <c r="C1374" s="322" t="s">
        <v>1122</v>
      </c>
      <c r="D1374" s="322" t="s">
        <v>132</v>
      </c>
      <c r="E1374" s="322" t="s">
        <v>1122</v>
      </c>
      <c r="F1374" s="154" t="s">
        <v>236</v>
      </c>
      <c r="G1374" s="149" t="s">
        <v>310</v>
      </c>
      <c r="H1374" s="153" t="s">
        <v>311</v>
      </c>
      <c r="I1374" s="149" t="s">
        <v>1291</v>
      </c>
      <c r="J1374" s="163">
        <v>35.697000000000003</v>
      </c>
      <c r="K1374" s="163">
        <v>6.1840000000000002</v>
      </c>
      <c r="L1374" s="149" t="s">
        <v>116</v>
      </c>
      <c r="M1374" s="150" t="s">
        <v>405</v>
      </c>
      <c r="N1374" s="157">
        <v>44224.228391203702</v>
      </c>
      <c r="O1374" s="157">
        <v>44254.727951388886</v>
      </c>
    </row>
    <row r="1375" spans="2:15" x14ac:dyDescent="0.2">
      <c r="B1375" s="322" t="s">
        <v>131</v>
      </c>
      <c r="C1375" s="322" t="s">
        <v>1122</v>
      </c>
      <c r="D1375" s="322" t="s">
        <v>132</v>
      </c>
      <c r="E1375" s="322" t="s">
        <v>1122</v>
      </c>
      <c r="F1375" s="154" t="s">
        <v>236</v>
      </c>
      <c r="G1375" s="149" t="s">
        <v>310</v>
      </c>
      <c r="H1375" s="153" t="s">
        <v>311</v>
      </c>
      <c r="I1375" s="149" t="s">
        <v>1291</v>
      </c>
      <c r="J1375" s="163">
        <v>35.697000000000003</v>
      </c>
      <c r="K1375" s="163">
        <v>6.1840000000000002</v>
      </c>
      <c r="L1375" s="149" t="s">
        <v>116</v>
      </c>
      <c r="M1375" s="150" t="s">
        <v>405</v>
      </c>
      <c r="N1375" s="157">
        <v>44224.228391203702</v>
      </c>
      <c r="O1375" s="157">
        <v>44254.727962962963</v>
      </c>
    </row>
    <row r="1376" spans="2:15" x14ac:dyDescent="0.2">
      <c r="B1376" s="322" t="s">
        <v>131</v>
      </c>
      <c r="C1376" s="322" t="s">
        <v>1122</v>
      </c>
      <c r="D1376" s="322" t="s">
        <v>132</v>
      </c>
      <c r="E1376" s="322" t="s">
        <v>1122</v>
      </c>
      <c r="F1376" s="154" t="s">
        <v>239</v>
      </c>
      <c r="G1376" s="149" t="s">
        <v>289</v>
      </c>
      <c r="H1376" s="153" t="s">
        <v>290</v>
      </c>
      <c r="I1376" s="149" t="s">
        <v>1292</v>
      </c>
      <c r="J1376" s="163">
        <v>34.039000000000001</v>
      </c>
      <c r="K1376" s="163">
        <v>6.1580000000000004</v>
      </c>
      <c r="L1376" s="149" t="s">
        <v>228</v>
      </c>
      <c r="M1376" s="150" t="s">
        <v>434</v>
      </c>
      <c r="N1376" s="157">
        <v>44224.499074074076</v>
      </c>
      <c r="O1376" s="157">
        <v>44252.61277777778</v>
      </c>
    </row>
    <row r="1377" spans="2:15" x14ac:dyDescent="0.2">
      <c r="B1377" s="322" t="s">
        <v>131</v>
      </c>
      <c r="C1377" s="322" t="s">
        <v>1122</v>
      </c>
      <c r="D1377" s="322" t="s">
        <v>133</v>
      </c>
      <c r="E1377" s="322" t="s">
        <v>1122</v>
      </c>
      <c r="F1377" s="154" t="s">
        <v>239</v>
      </c>
      <c r="G1377" s="149" t="s">
        <v>289</v>
      </c>
      <c r="H1377" s="153" t="s">
        <v>290</v>
      </c>
      <c r="I1377" s="149" t="s">
        <v>1292</v>
      </c>
      <c r="J1377" s="163">
        <v>34.039000000000001</v>
      </c>
      <c r="K1377" s="163">
        <v>26.341000000000001</v>
      </c>
      <c r="L1377" s="149" t="s">
        <v>228</v>
      </c>
      <c r="M1377" s="150" t="s">
        <v>1293</v>
      </c>
      <c r="N1377" s="157">
        <v>44224.499074074076</v>
      </c>
      <c r="O1377" s="157">
        <v>44258.206712962965</v>
      </c>
    </row>
    <row r="1378" spans="2:15" x14ac:dyDescent="0.2">
      <c r="B1378" s="322" t="s">
        <v>131</v>
      </c>
      <c r="C1378" s="322" t="s">
        <v>1122</v>
      </c>
      <c r="D1378" s="322" t="s">
        <v>133</v>
      </c>
      <c r="E1378" s="322" t="s">
        <v>1122</v>
      </c>
      <c r="F1378" s="154" t="s">
        <v>329</v>
      </c>
      <c r="G1378" s="149" t="s">
        <v>286</v>
      </c>
      <c r="H1378" s="153" t="s">
        <v>330</v>
      </c>
      <c r="I1378" s="149" t="s">
        <v>1294</v>
      </c>
      <c r="J1378" s="163">
        <v>60.695999999999998</v>
      </c>
      <c r="K1378" s="163">
        <v>43.073</v>
      </c>
      <c r="L1378" s="149" t="s">
        <v>187</v>
      </c>
      <c r="M1378" s="150" t="s">
        <v>415</v>
      </c>
      <c r="N1378" s="157">
        <v>44224.770162037035</v>
      </c>
      <c r="O1378" s="157">
        <v>44258.186400462961</v>
      </c>
    </row>
    <row r="1379" spans="2:15" x14ac:dyDescent="0.2">
      <c r="B1379" s="322" t="s">
        <v>131</v>
      </c>
      <c r="C1379" s="322" t="s">
        <v>1122</v>
      </c>
      <c r="D1379" s="322" t="s">
        <v>132</v>
      </c>
      <c r="E1379" s="322" t="s">
        <v>1122</v>
      </c>
      <c r="F1379" s="154" t="s">
        <v>114</v>
      </c>
      <c r="G1379" s="149" t="s">
        <v>353</v>
      </c>
      <c r="H1379" s="153" t="s">
        <v>354</v>
      </c>
      <c r="I1379" s="149" t="s">
        <v>644</v>
      </c>
      <c r="J1379" s="163">
        <v>63.533000000000001</v>
      </c>
      <c r="K1379" s="163">
        <v>24.734999999999999</v>
      </c>
      <c r="L1379" s="149" t="s">
        <v>116</v>
      </c>
      <c r="M1379" s="150" t="s">
        <v>352</v>
      </c>
      <c r="N1379" s="157">
        <v>44225.155428240738</v>
      </c>
      <c r="O1379" s="157">
        <v>44242.300925925927</v>
      </c>
    </row>
    <row r="1380" spans="2:15" x14ac:dyDescent="0.2">
      <c r="B1380" s="322" t="s">
        <v>131</v>
      </c>
      <c r="C1380" s="322" t="s">
        <v>1122</v>
      </c>
      <c r="D1380" s="322" t="s">
        <v>133</v>
      </c>
      <c r="E1380" s="322" t="s">
        <v>1122</v>
      </c>
      <c r="F1380" s="154" t="s">
        <v>114</v>
      </c>
      <c r="G1380" s="149" t="s">
        <v>353</v>
      </c>
      <c r="H1380" s="153" t="s">
        <v>354</v>
      </c>
      <c r="I1380" s="149" t="s">
        <v>644</v>
      </c>
      <c r="J1380" s="163">
        <v>63.533000000000001</v>
      </c>
      <c r="K1380" s="163">
        <v>23.123999999999999</v>
      </c>
      <c r="L1380" s="149" t="s">
        <v>232</v>
      </c>
      <c r="M1380" s="150" t="s">
        <v>386</v>
      </c>
      <c r="N1380" s="157">
        <v>44225.155428240738</v>
      </c>
      <c r="O1380" s="157">
        <v>44259.101504629631</v>
      </c>
    </row>
    <row r="1381" spans="2:15" x14ac:dyDescent="0.2">
      <c r="B1381" s="322" t="s">
        <v>131</v>
      </c>
      <c r="C1381" s="322" t="s">
        <v>1122</v>
      </c>
      <c r="D1381" s="322" t="s">
        <v>132</v>
      </c>
      <c r="E1381" s="322" t="s">
        <v>1122</v>
      </c>
      <c r="F1381" s="154" t="s">
        <v>238</v>
      </c>
      <c r="G1381" s="149" t="s">
        <v>281</v>
      </c>
      <c r="H1381" s="153" t="s">
        <v>282</v>
      </c>
      <c r="I1381" s="149" t="s">
        <v>1295</v>
      </c>
      <c r="J1381" s="163">
        <v>37.430999999999997</v>
      </c>
      <c r="K1381" s="163">
        <v>36.682000000000002</v>
      </c>
      <c r="L1381" s="149" t="s">
        <v>518</v>
      </c>
      <c r="M1381" s="150" t="s">
        <v>519</v>
      </c>
      <c r="N1381" s="157">
        <v>44225.613819444443</v>
      </c>
      <c r="O1381" s="157">
        <v>44249.652037037034</v>
      </c>
    </row>
    <row r="1382" spans="2:15" x14ac:dyDescent="0.2">
      <c r="B1382" s="322" t="s">
        <v>131</v>
      </c>
      <c r="C1382" s="322" t="s">
        <v>1122</v>
      </c>
      <c r="D1382" s="322" t="s">
        <v>133</v>
      </c>
      <c r="E1382" s="322" t="s">
        <v>1122</v>
      </c>
      <c r="F1382" s="154" t="s">
        <v>114</v>
      </c>
      <c r="G1382" s="149" t="s">
        <v>286</v>
      </c>
      <c r="H1382" s="153" t="s">
        <v>115</v>
      </c>
      <c r="I1382" s="149" t="s">
        <v>1296</v>
      </c>
      <c r="J1382" s="163">
        <v>55.695</v>
      </c>
      <c r="K1382" s="163">
        <v>15.5</v>
      </c>
      <c r="L1382" s="149" t="s">
        <v>217</v>
      </c>
      <c r="M1382" s="150" t="s">
        <v>308</v>
      </c>
      <c r="N1382" s="157">
        <v>44225.770057870373</v>
      </c>
      <c r="O1382" s="157">
        <v>44256.748541666668</v>
      </c>
    </row>
    <row r="1383" spans="2:15" x14ac:dyDescent="0.2">
      <c r="B1383" s="322" t="s">
        <v>131</v>
      </c>
      <c r="C1383" s="322" t="s">
        <v>1122</v>
      </c>
      <c r="D1383" s="322" t="s">
        <v>133</v>
      </c>
      <c r="E1383" s="322" t="s">
        <v>1122</v>
      </c>
      <c r="F1383" s="154" t="s">
        <v>244</v>
      </c>
      <c r="G1383" s="149" t="s">
        <v>369</v>
      </c>
      <c r="H1383" s="153" t="s">
        <v>370</v>
      </c>
      <c r="I1383" s="149" t="s">
        <v>1297</v>
      </c>
      <c r="J1383" s="163">
        <v>66.614000000000004</v>
      </c>
      <c r="K1383" s="163">
        <v>57.96</v>
      </c>
      <c r="L1383" s="149" t="s">
        <v>329</v>
      </c>
      <c r="M1383" s="150" t="s">
        <v>361</v>
      </c>
      <c r="N1383" s="157">
        <v>44226.642754629633</v>
      </c>
      <c r="O1383" s="157">
        <v>44257.018877314818</v>
      </c>
    </row>
    <row r="1384" spans="2:15" x14ac:dyDescent="0.2">
      <c r="B1384" s="322" t="s">
        <v>131</v>
      </c>
      <c r="C1384" s="322" t="s">
        <v>1122</v>
      </c>
      <c r="D1384" s="322" t="s">
        <v>133</v>
      </c>
      <c r="E1384" s="322" t="s">
        <v>1122</v>
      </c>
      <c r="F1384" s="154" t="s">
        <v>238</v>
      </c>
      <c r="G1384" s="149" t="s">
        <v>281</v>
      </c>
      <c r="H1384" s="153" t="s">
        <v>282</v>
      </c>
      <c r="I1384" s="149" t="s">
        <v>1298</v>
      </c>
      <c r="J1384" s="163">
        <v>63.518000000000001</v>
      </c>
      <c r="K1384" s="163">
        <v>29.937999999999999</v>
      </c>
      <c r="L1384" s="149" t="s">
        <v>209</v>
      </c>
      <c r="M1384" s="150" t="s">
        <v>892</v>
      </c>
      <c r="N1384" s="157">
        <v>44226.988900462966</v>
      </c>
      <c r="O1384" s="157">
        <v>44256.029780092591</v>
      </c>
    </row>
    <row r="1385" spans="2:15" x14ac:dyDescent="0.2">
      <c r="B1385" s="322" t="s">
        <v>131</v>
      </c>
      <c r="C1385" s="322" t="s">
        <v>1122</v>
      </c>
      <c r="D1385" s="322" t="s">
        <v>133</v>
      </c>
      <c r="E1385" s="322" t="s">
        <v>1122</v>
      </c>
      <c r="F1385" s="154" t="s">
        <v>238</v>
      </c>
      <c r="G1385" s="149" t="s">
        <v>281</v>
      </c>
      <c r="H1385" s="153" t="s">
        <v>282</v>
      </c>
      <c r="I1385" s="149" t="s">
        <v>1298</v>
      </c>
      <c r="J1385" s="163">
        <v>63.518000000000001</v>
      </c>
      <c r="K1385" s="163">
        <v>22.888000000000002</v>
      </c>
      <c r="L1385" s="149" t="s">
        <v>205</v>
      </c>
      <c r="M1385" s="150" t="s">
        <v>506</v>
      </c>
      <c r="N1385" s="157">
        <v>44226.988900462966</v>
      </c>
      <c r="O1385" s="157">
        <v>44276.120497685188</v>
      </c>
    </row>
    <row r="1386" spans="2:15" x14ac:dyDescent="0.2">
      <c r="B1386" s="322" t="s">
        <v>131</v>
      </c>
      <c r="C1386" s="322" t="s">
        <v>1122</v>
      </c>
      <c r="D1386" s="322" t="s">
        <v>133</v>
      </c>
      <c r="E1386" s="322" t="s">
        <v>1122</v>
      </c>
      <c r="F1386" s="154" t="s">
        <v>194</v>
      </c>
      <c r="G1386" s="149" t="s">
        <v>277</v>
      </c>
      <c r="H1386" s="153" t="s">
        <v>1284</v>
      </c>
      <c r="I1386" s="149" t="s">
        <v>1299</v>
      </c>
      <c r="J1386" s="163">
        <v>50.17</v>
      </c>
      <c r="K1386" s="163">
        <v>4.9539999999999997</v>
      </c>
      <c r="L1386" s="149" t="s">
        <v>217</v>
      </c>
      <c r="M1386" s="150" t="s">
        <v>309</v>
      </c>
      <c r="N1386" s="157">
        <v>44227.519872685189</v>
      </c>
      <c r="O1386" s="157">
        <v>44263.102754629632</v>
      </c>
    </row>
    <row r="1387" spans="2:15" x14ac:dyDescent="0.2">
      <c r="B1387" s="322" t="s">
        <v>131</v>
      </c>
      <c r="C1387" s="322" t="s">
        <v>1122</v>
      </c>
      <c r="D1387" s="322" t="s">
        <v>133</v>
      </c>
      <c r="E1387" s="322" t="s">
        <v>1122</v>
      </c>
      <c r="F1387" s="154" t="s">
        <v>194</v>
      </c>
      <c r="G1387" s="149" t="s">
        <v>277</v>
      </c>
      <c r="H1387" s="153" t="s">
        <v>1284</v>
      </c>
      <c r="I1387" s="149" t="s">
        <v>1299</v>
      </c>
      <c r="J1387" s="163">
        <v>50.17</v>
      </c>
      <c r="K1387" s="163">
        <v>6.3719999999999999</v>
      </c>
      <c r="L1387" s="149" t="s">
        <v>217</v>
      </c>
      <c r="M1387" s="150" t="s">
        <v>970</v>
      </c>
      <c r="N1387" s="157">
        <v>44227.519872685189</v>
      </c>
      <c r="O1387" s="157">
        <v>44268.007824074077</v>
      </c>
    </row>
    <row r="1388" spans="2:15" x14ac:dyDescent="0.2">
      <c r="B1388" s="322" t="s">
        <v>132</v>
      </c>
      <c r="C1388" s="322" t="s">
        <v>1122</v>
      </c>
      <c r="D1388" s="322" t="s">
        <v>132</v>
      </c>
      <c r="E1388" s="322" t="s">
        <v>1122</v>
      </c>
      <c r="F1388" s="154" t="s">
        <v>239</v>
      </c>
      <c r="G1388" s="149" t="s">
        <v>359</v>
      </c>
      <c r="H1388" s="153" t="s">
        <v>278</v>
      </c>
      <c r="I1388" s="149" t="s">
        <v>1300</v>
      </c>
      <c r="J1388" s="163">
        <v>34.941000000000003</v>
      </c>
      <c r="K1388" s="163">
        <v>34.241999999999997</v>
      </c>
      <c r="L1388" s="149" t="s">
        <v>329</v>
      </c>
      <c r="M1388" s="150" t="s">
        <v>395</v>
      </c>
      <c r="N1388" s="157">
        <v>44228.37395833333</v>
      </c>
      <c r="O1388" s="157">
        <v>44253.769942129627</v>
      </c>
    </row>
    <row r="1389" spans="2:15" x14ac:dyDescent="0.2">
      <c r="B1389" s="322" t="s">
        <v>132</v>
      </c>
      <c r="C1389" s="322" t="s">
        <v>1122</v>
      </c>
      <c r="D1389" s="322" t="s">
        <v>133</v>
      </c>
      <c r="E1389" s="322" t="s">
        <v>1122</v>
      </c>
      <c r="F1389" s="154" t="s">
        <v>247</v>
      </c>
      <c r="G1389" s="149" t="s">
        <v>340</v>
      </c>
      <c r="H1389" s="153" t="s">
        <v>341</v>
      </c>
      <c r="I1389" s="149" t="s">
        <v>1150</v>
      </c>
      <c r="J1389" s="163">
        <v>37.927</v>
      </c>
      <c r="K1389" s="163">
        <v>16.111999999999998</v>
      </c>
      <c r="L1389" s="149" t="s">
        <v>237</v>
      </c>
      <c r="M1389" s="150" t="s">
        <v>915</v>
      </c>
      <c r="N1389" s="157">
        <v>44229.355983796297</v>
      </c>
      <c r="O1389" s="157">
        <v>44257.425416666665</v>
      </c>
    </row>
    <row r="1390" spans="2:15" x14ac:dyDescent="0.2">
      <c r="B1390" s="322" t="s">
        <v>132</v>
      </c>
      <c r="C1390" s="322" t="s">
        <v>1122</v>
      </c>
      <c r="D1390" s="322" t="s">
        <v>133</v>
      </c>
      <c r="E1390" s="322" t="s">
        <v>1122</v>
      </c>
      <c r="F1390" s="154" t="s">
        <v>247</v>
      </c>
      <c r="G1390" s="149" t="s">
        <v>340</v>
      </c>
      <c r="H1390" s="153" t="s">
        <v>341</v>
      </c>
      <c r="I1390" s="149" t="s">
        <v>1150</v>
      </c>
      <c r="J1390" s="163">
        <v>37.927</v>
      </c>
      <c r="K1390" s="163">
        <v>20.526</v>
      </c>
      <c r="L1390" s="149" t="s">
        <v>237</v>
      </c>
      <c r="M1390" s="150" t="s">
        <v>916</v>
      </c>
      <c r="N1390" s="157">
        <v>44229.355983796297</v>
      </c>
      <c r="O1390" s="157">
        <v>44265.570983796293</v>
      </c>
    </row>
    <row r="1391" spans="2:15" x14ac:dyDescent="0.2">
      <c r="B1391" s="322" t="s">
        <v>132</v>
      </c>
      <c r="C1391" s="322" t="s">
        <v>1122</v>
      </c>
      <c r="D1391" s="322" t="s">
        <v>132</v>
      </c>
      <c r="E1391" s="322" t="s">
        <v>1122</v>
      </c>
      <c r="F1391" s="154" t="s">
        <v>239</v>
      </c>
      <c r="G1391" s="149" t="s">
        <v>359</v>
      </c>
      <c r="H1391" s="153" t="s">
        <v>278</v>
      </c>
      <c r="I1391" s="149" t="s">
        <v>1283</v>
      </c>
      <c r="J1391" s="163">
        <v>20.498999999999999</v>
      </c>
      <c r="K1391" s="163">
        <v>16.579000000000001</v>
      </c>
      <c r="L1391" s="149" t="s">
        <v>194</v>
      </c>
      <c r="M1391" s="150" t="s">
        <v>1284</v>
      </c>
      <c r="N1391" s="157">
        <v>44229.405243055553</v>
      </c>
      <c r="O1391" s="157">
        <v>44229.884409722225</v>
      </c>
    </row>
    <row r="1392" spans="2:15" x14ac:dyDescent="0.2">
      <c r="B1392" s="322" t="s">
        <v>132</v>
      </c>
      <c r="C1392" s="322" t="s">
        <v>1122</v>
      </c>
      <c r="D1392" s="322" t="s">
        <v>133</v>
      </c>
      <c r="E1392" s="322" t="s">
        <v>1122</v>
      </c>
      <c r="F1392" s="154" t="s">
        <v>238</v>
      </c>
      <c r="G1392" s="149" t="s">
        <v>281</v>
      </c>
      <c r="H1392" s="153" t="s">
        <v>282</v>
      </c>
      <c r="I1392" s="149" t="s">
        <v>1142</v>
      </c>
      <c r="J1392" s="163">
        <v>57.679000000000002</v>
      </c>
      <c r="K1392" s="163">
        <v>54.142000000000003</v>
      </c>
      <c r="L1392" s="149" t="s">
        <v>209</v>
      </c>
      <c r="M1392" s="150" t="s">
        <v>1247</v>
      </c>
      <c r="N1392" s="157">
        <v>44229.436655092592</v>
      </c>
      <c r="O1392" s="157">
        <v>44258.435104166667</v>
      </c>
    </row>
    <row r="1393" spans="2:15" x14ac:dyDescent="0.2">
      <c r="B1393" s="322" t="s">
        <v>132</v>
      </c>
      <c r="C1393" s="322" t="s">
        <v>1122</v>
      </c>
      <c r="D1393" s="322" t="s">
        <v>133</v>
      </c>
      <c r="E1393" s="322" t="s">
        <v>1122</v>
      </c>
      <c r="F1393" s="154" t="s">
        <v>238</v>
      </c>
      <c r="G1393" s="149" t="s">
        <v>281</v>
      </c>
      <c r="H1393" s="153" t="s">
        <v>282</v>
      </c>
      <c r="I1393" s="149" t="s">
        <v>1301</v>
      </c>
      <c r="J1393" s="163">
        <v>38.395000000000003</v>
      </c>
      <c r="K1393" s="163">
        <v>37.627000000000002</v>
      </c>
      <c r="L1393" s="149" t="s">
        <v>216</v>
      </c>
      <c r="M1393" s="150" t="s">
        <v>288</v>
      </c>
      <c r="N1393" s="157">
        <v>44230.228587962964</v>
      </c>
      <c r="O1393" s="157">
        <v>44270.143113425926</v>
      </c>
    </row>
    <row r="1394" spans="2:15" x14ac:dyDescent="0.2">
      <c r="B1394" s="322" t="s">
        <v>132</v>
      </c>
      <c r="C1394" s="322" t="s">
        <v>1122</v>
      </c>
      <c r="D1394" s="322" t="s">
        <v>132</v>
      </c>
      <c r="E1394" s="322" t="s">
        <v>1122</v>
      </c>
      <c r="F1394" s="154" t="s">
        <v>239</v>
      </c>
      <c r="G1394" s="149" t="s">
        <v>289</v>
      </c>
      <c r="H1394" s="153" t="s">
        <v>290</v>
      </c>
      <c r="I1394" s="149" t="s">
        <v>1056</v>
      </c>
      <c r="J1394" s="163">
        <v>40.445</v>
      </c>
      <c r="K1394" s="163">
        <v>37.356000000000002</v>
      </c>
      <c r="L1394" s="149" t="s">
        <v>329</v>
      </c>
      <c r="M1394" s="150" t="s">
        <v>361</v>
      </c>
      <c r="N1394" s="157">
        <v>44230.290613425925</v>
      </c>
      <c r="O1394" s="157">
        <v>44253.842812499999</v>
      </c>
    </row>
    <row r="1395" spans="2:15" x14ac:dyDescent="0.2">
      <c r="B1395" s="322" t="s">
        <v>132</v>
      </c>
      <c r="C1395" s="322" t="s">
        <v>1122</v>
      </c>
      <c r="D1395" s="322" t="s">
        <v>133</v>
      </c>
      <c r="E1395" s="322" t="s">
        <v>1122</v>
      </c>
      <c r="F1395" s="154" t="s">
        <v>114</v>
      </c>
      <c r="G1395" s="149" t="s">
        <v>286</v>
      </c>
      <c r="H1395" s="153" t="s">
        <v>115</v>
      </c>
      <c r="I1395" s="149" t="s">
        <v>1302</v>
      </c>
      <c r="J1395" s="163">
        <v>36.378</v>
      </c>
      <c r="K1395" s="163">
        <v>32.741</v>
      </c>
      <c r="L1395" s="149" t="s">
        <v>223</v>
      </c>
      <c r="M1395" s="150" t="s">
        <v>349</v>
      </c>
      <c r="N1395" s="157">
        <v>44231.498993055553</v>
      </c>
      <c r="O1395" s="157">
        <v>44264.911782407406</v>
      </c>
    </row>
    <row r="1396" spans="2:15" x14ac:dyDescent="0.2">
      <c r="B1396" s="322" t="s">
        <v>132</v>
      </c>
      <c r="C1396" s="322" t="s">
        <v>1122</v>
      </c>
      <c r="D1396" s="322" t="s">
        <v>132</v>
      </c>
      <c r="E1396" s="322" t="s">
        <v>1122</v>
      </c>
      <c r="F1396" s="154" t="s">
        <v>243</v>
      </c>
      <c r="G1396" s="149" t="s">
        <v>277</v>
      </c>
      <c r="H1396" s="153" t="s">
        <v>374</v>
      </c>
      <c r="I1396" s="149" t="s">
        <v>1303</v>
      </c>
      <c r="J1396" s="163">
        <v>27.100999999999999</v>
      </c>
      <c r="K1396" s="163">
        <v>26.369</v>
      </c>
      <c r="L1396" s="149" t="s">
        <v>376</v>
      </c>
      <c r="M1396" s="150" t="s">
        <v>378</v>
      </c>
      <c r="N1396" s="157">
        <v>44231.614155092589</v>
      </c>
      <c r="O1396" s="157">
        <v>44255.738263888888</v>
      </c>
    </row>
    <row r="1397" spans="2:15" x14ac:dyDescent="0.2">
      <c r="B1397" s="322" t="s">
        <v>132</v>
      </c>
      <c r="C1397" s="322" t="s">
        <v>1122</v>
      </c>
      <c r="D1397" s="322" t="s">
        <v>133</v>
      </c>
      <c r="E1397" s="322" t="s">
        <v>1122</v>
      </c>
      <c r="F1397" s="154" t="s">
        <v>239</v>
      </c>
      <c r="G1397" s="149" t="s">
        <v>359</v>
      </c>
      <c r="H1397" s="153" t="s">
        <v>278</v>
      </c>
      <c r="I1397" s="149" t="s">
        <v>1304</v>
      </c>
      <c r="J1397" s="163">
        <v>48.820999999999998</v>
      </c>
      <c r="K1397" s="163">
        <v>8.7769999999999992</v>
      </c>
      <c r="L1397" s="149" t="s">
        <v>116</v>
      </c>
      <c r="M1397" s="150" t="s">
        <v>292</v>
      </c>
      <c r="N1397" s="157">
        <v>44231.96702546296</v>
      </c>
      <c r="O1397" s="157">
        <v>44269.936319444445</v>
      </c>
    </row>
    <row r="1398" spans="2:15" x14ac:dyDescent="0.2">
      <c r="B1398" s="322" t="s">
        <v>132</v>
      </c>
      <c r="C1398" s="322" t="s">
        <v>1122</v>
      </c>
      <c r="D1398" s="322" t="s">
        <v>133</v>
      </c>
      <c r="E1398" s="322" t="s">
        <v>1122</v>
      </c>
      <c r="F1398" s="154" t="s">
        <v>239</v>
      </c>
      <c r="G1398" s="149" t="s">
        <v>359</v>
      </c>
      <c r="H1398" s="153" t="s">
        <v>278</v>
      </c>
      <c r="I1398" s="149" t="s">
        <v>1304</v>
      </c>
      <c r="J1398" s="163">
        <v>48.820999999999998</v>
      </c>
      <c r="K1398" s="163">
        <v>11.912000000000001</v>
      </c>
      <c r="L1398" s="149" t="s">
        <v>116</v>
      </c>
      <c r="M1398" s="150" t="s">
        <v>886</v>
      </c>
      <c r="N1398" s="157">
        <v>44231.96702546296</v>
      </c>
      <c r="O1398" s="157">
        <v>44274.903923611113</v>
      </c>
    </row>
    <row r="1399" spans="2:15" x14ac:dyDescent="0.2">
      <c r="B1399" s="322" t="s">
        <v>132</v>
      </c>
      <c r="C1399" s="322" t="s">
        <v>1122</v>
      </c>
      <c r="D1399" s="322" t="s">
        <v>133</v>
      </c>
      <c r="E1399" s="322" t="s">
        <v>1122</v>
      </c>
      <c r="F1399" s="154" t="s">
        <v>239</v>
      </c>
      <c r="G1399" s="149" t="s">
        <v>359</v>
      </c>
      <c r="H1399" s="153" t="s">
        <v>278</v>
      </c>
      <c r="I1399" s="149" t="s">
        <v>1304</v>
      </c>
      <c r="J1399" s="163">
        <v>48.820999999999998</v>
      </c>
      <c r="K1399" s="163">
        <v>22.972999999999999</v>
      </c>
      <c r="L1399" s="149" t="s">
        <v>116</v>
      </c>
      <c r="M1399" s="150" t="s">
        <v>437</v>
      </c>
      <c r="N1399" s="157">
        <v>44231.96702546296</v>
      </c>
      <c r="O1399" s="157">
        <v>44286.159884259258</v>
      </c>
    </row>
    <row r="1400" spans="2:15" x14ac:dyDescent="0.2">
      <c r="B1400" s="322" t="s">
        <v>132</v>
      </c>
      <c r="C1400" s="322" t="s">
        <v>1122</v>
      </c>
      <c r="D1400" s="322" t="s">
        <v>132</v>
      </c>
      <c r="E1400" s="322" t="s">
        <v>1122</v>
      </c>
      <c r="F1400" s="154" t="s">
        <v>247</v>
      </c>
      <c r="G1400" s="149" t="s">
        <v>340</v>
      </c>
      <c r="H1400" s="153" t="s">
        <v>341</v>
      </c>
      <c r="I1400" s="149" t="s">
        <v>1305</v>
      </c>
      <c r="J1400" s="163">
        <v>39.89</v>
      </c>
      <c r="K1400" s="163">
        <v>11.077</v>
      </c>
      <c r="L1400" s="149" t="s">
        <v>247</v>
      </c>
      <c r="M1400" s="150" t="s">
        <v>300</v>
      </c>
      <c r="N1400" s="157">
        <v>44233.134305555555</v>
      </c>
      <c r="O1400" s="157">
        <v>44238.237627314818</v>
      </c>
    </row>
    <row r="1401" spans="2:15" x14ac:dyDescent="0.2">
      <c r="B1401" s="322" t="s">
        <v>132</v>
      </c>
      <c r="C1401" s="322" t="s">
        <v>1122</v>
      </c>
      <c r="D1401" s="322" t="s">
        <v>132</v>
      </c>
      <c r="E1401" s="322" t="s">
        <v>1122</v>
      </c>
      <c r="F1401" s="154" t="s">
        <v>247</v>
      </c>
      <c r="G1401" s="149" t="s">
        <v>340</v>
      </c>
      <c r="H1401" s="153" t="s">
        <v>341</v>
      </c>
      <c r="I1401" s="149" t="s">
        <v>1305</v>
      </c>
      <c r="J1401" s="163">
        <v>39.89</v>
      </c>
      <c r="K1401" s="163">
        <v>24.66</v>
      </c>
      <c r="L1401" s="149" t="s">
        <v>247</v>
      </c>
      <c r="M1401" s="150" t="s">
        <v>678</v>
      </c>
      <c r="N1401" s="157">
        <v>44233.134305555555</v>
      </c>
      <c r="O1401" s="157">
        <v>44246.414768518516</v>
      </c>
    </row>
    <row r="1402" spans="2:15" x14ac:dyDescent="0.2">
      <c r="B1402" s="322" t="s">
        <v>132</v>
      </c>
      <c r="C1402" s="322" t="s">
        <v>1122</v>
      </c>
      <c r="D1402" s="322" t="s">
        <v>133</v>
      </c>
      <c r="E1402" s="322" t="s">
        <v>1122</v>
      </c>
      <c r="F1402" s="154" t="s">
        <v>239</v>
      </c>
      <c r="G1402" s="149" t="s">
        <v>359</v>
      </c>
      <c r="H1402" s="153" t="s">
        <v>278</v>
      </c>
      <c r="I1402" s="149" t="s">
        <v>1306</v>
      </c>
      <c r="J1402" s="163">
        <v>55.476999999999997</v>
      </c>
      <c r="K1402" s="163">
        <v>10.493</v>
      </c>
      <c r="L1402" s="149" t="s">
        <v>216</v>
      </c>
      <c r="M1402" s="150" t="s">
        <v>285</v>
      </c>
      <c r="N1402" s="157">
        <v>44233.343194444446</v>
      </c>
      <c r="O1402" s="157">
        <v>44277.72760416667</v>
      </c>
    </row>
    <row r="1403" spans="2:15" x14ac:dyDescent="0.2">
      <c r="B1403" s="322" t="s">
        <v>132</v>
      </c>
      <c r="C1403" s="322" t="s">
        <v>1122</v>
      </c>
      <c r="D1403" s="322" t="s">
        <v>133</v>
      </c>
      <c r="E1403" s="322" t="s">
        <v>1122</v>
      </c>
      <c r="F1403" s="154" t="s">
        <v>239</v>
      </c>
      <c r="G1403" s="149" t="s">
        <v>359</v>
      </c>
      <c r="H1403" s="153" t="s">
        <v>278</v>
      </c>
      <c r="I1403" s="149" t="s">
        <v>1306</v>
      </c>
      <c r="J1403" s="163">
        <v>55.476999999999997</v>
      </c>
      <c r="K1403" s="163">
        <v>14.69</v>
      </c>
      <c r="L1403" s="149" t="s">
        <v>216</v>
      </c>
      <c r="M1403" s="150" t="s">
        <v>284</v>
      </c>
      <c r="N1403" s="157">
        <v>44233.343194444446</v>
      </c>
      <c r="O1403" s="157">
        <v>44285.445289351854</v>
      </c>
    </row>
    <row r="1404" spans="2:15" x14ac:dyDescent="0.2">
      <c r="B1404" s="322" t="s">
        <v>132</v>
      </c>
      <c r="C1404" s="322" t="s">
        <v>1122</v>
      </c>
      <c r="D1404" s="322" t="s">
        <v>134</v>
      </c>
      <c r="E1404" s="322" t="s">
        <v>1122</v>
      </c>
      <c r="F1404" s="154" t="s">
        <v>239</v>
      </c>
      <c r="G1404" s="149" t="s">
        <v>359</v>
      </c>
      <c r="H1404" s="153" t="s">
        <v>278</v>
      </c>
      <c r="I1404" s="149" t="s">
        <v>1306</v>
      </c>
      <c r="J1404" s="163">
        <v>55.476999999999997</v>
      </c>
      <c r="K1404" s="163">
        <v>17.13</v>
      </c>
      <c r="L1404" s="149" t="s">
        <v>216</v>
      </c>
      <c r="M1404" s="150" t="s">
        <v>711</v>
      </c>
      <c r="N1404" s="157">
        <v>44233.343194444446</v>
      </c>
      <c r="O1404" s="157">
        <v>44296.167974537035</v>
      </c>
    </row>
    <row r="1405" spans="2:15" x14ac:dyDescent="0.2">
      <c r="B1405" s="322" t="s">
        <v>132</v>
      </c>
      <c r="C1405" s="322" t="s">
        <v>1122</v>
      </c>
      <c r="D1405" s="322" t="s">
        <v>133</v>
      </c>
      <c r="E1405" s="322" t="s">
        <v>1122</v>
      </c>
      <c r="F1405" s="154" t="s">
        <v>238</v>
      </c>
      <c r="G1405" s="149" t="s">
        <v>281</v>
      </c>
      <c r="H1405" s="153" t="s">
        <v>282</v>
      </c>
      <c r="I1405" s="149" t="s">
        <v>1307</v>
      </c>
      <c r="J1405" s="163">
        <v>63.526000000000003</v>
      </c>
      <c r="K1405" s="163">
        <v>62.255000000000003</v>
      </c>
      <c r="L1405" s="149" t="s">
        <v>329</v>
      </c>
      <c r="M1405" s="150" t="s">
        <v>395</v>
      </c>
      <c r="N1405" s="157">
        <v>44233.614212962966</v>
      </c>
      <c r="O1405" s="157">
        <v>44274.340011574073</v>
      </c>
    </row>
    <row r="1406" spans="2:15" x14ac:dyDescent="0.2">
      <c r="B1406" s="322" t="s">
        <v>132</v>
      </c>
      <c r="C1406" s="322" t="s">
        <v>1122</v>
      </c>
      <c r="D1406" s="322" t="s">
        <v>134</v>
      </c>
      <c r="E1406" s="322" t="s">
        <v>1122</v>
      </c>
      <c r="F1406" s="154" t="s">
        <v>591</v>
      </c>
      <c r="G1406" s="149" t="s">
        <v>277</v>
      </c>
      <c r="H1406" s="153" t="s">
        <v>282</v>
      </c>
      <c r="I1406" s="149" t="s">
        <v>1308</v>
      </c>
      <c r="J1406" s="163">
        <v>81.793000000000006</v>
      </c>
      <c r="K1406" s="163">
        <v>18.611999999999998</v>
      </c>
      <c r="L1406" s="149" t="s">
        <v>211</v>
      </c>
      <c r="M1406" s="150" t="s">
        <v>303</v>
      </c>
      <c r="N1406" s="157">
        <v>44234.00953703704</v>
      </c>
      <c r="O1406" s="157">
        <v>44300.996122685188</v>
      </c>
    </row>
    <row r="1407" spans="2:15" x14ac:dyDescent="0.2">
      <c r="B1407" s="322" t="s">
        <v>132</v>
      </c>
      <c r="C1407" s="322" t="s">
        <v>1122</v>
      </c>
      <c r="D1407" s="322" t="s">
        <v>134</v>
      </c>
      <c r="E1407" s="322" t="s">
        <v>1122</v>
      </c>
      <c r="F1407" s="154" t="s">
        <v>591</v>
      </c>
      <c r="G1407" s="149" t="s">
        <v>277</v>
      </c>
      <c r="H1407" s="153" t="s">
        <v>282</v>
      </c>
      <c r="I1407" s="149" t="s">
        <v>1308</v>
      </c>
      <c r="J1407" s="163">
        <v>81.793000000000006</v>
      </c>
      <c r="K1407" s="163">
        <v>16.920000000000002</v>
      </c>
      <c r="L1407" s="149" t="s">
        <v>211</v>
      </c>
      <c r="M1407" s="150" t="s">
        <v>314</v>
      </c>
      <c r="N1407" s="157">
        <v>44234.00953703704</v>
      </c>
      <c r="O1407" s="157">
        <v>44311.332627314812</v>
      </c>
    </row>
    <row r="1408" spans="2:15" x14ac:dyDescent="0.2">
      <c r="B1408" s="322" t="s">
        <v>132</v>
      </c>
      <c r="C1408" s="322" t="s">
        <v>1122</v>
      </c>
      <c r="D1408" s="322" t="s">
        <v>134</v>
      </c>
      <c r="E1408" s="322" t="s">
        <v>1122</v>
      </c>
      <c r="F1408" s="154" t="s">
        <v>591</v>
      </c>
      <c r="G1408" s="149" t="s">
        <v>277</v>
      </c>
      <c r="H1408" s="153" t="s">
        <v>282</v>
      </c>
      <c r="I1408" s="149" t="s">
        <v>1308</v>
      </c>
      <c r="J1408" s="163">
        <v>81.793000000000006</v>
      </c>
      <c r="K1408" s="163">
        <v>32.470999999999997</v>
      </c>
      <c r="L1408" s="149" t="s">
        <v>211</v>
      </c>
      <c r="M1408" s="150" t="s">
        <v>826</v>
      </c>
      <c r="N1408" s="157">
        <v>44234.00953703704</v>
      </c>
      <c r="O1408" s="157">
        <v>44313.1952662037</v>
      </c>
    </row>
    <row r="1409" spans="2:15" x14ac:dyDescent="0.2">
      <c r="B1409" s="322" t="s">
        <v>132</v>
      </c>
      <c r="C1409" s="322" t="s">
        <v>1122</v>
      </c>
      <c r="D1409" s="322" t="s">
        <v>133</v>
      </c>
      <c r="E1409" s="322" t="s">
        <v>1122</v>
      </c>
      <c r="F1409" s="154" t="s">
        <v>114</v>
      </c>
      <c r="G1409" s="149" t="s">
        <v>286</v>
      </c>
      <c r="H1409" s="153" t="s">
        <v>115</v>
      </c>
      <c r="I1409" s="149" t="s">
        <v>1309</v>
      </c>
      <c r="J1409" s="163">
        <v>38.122999999999998</v>
      </c>
      <c r="K1409" s="163">
        <v>28.739000000000001</v>
      </c>
      <c r="L1409" s="149" t="s">
        <v>230</v>
      </c>
      <c r="M1409" s="150" t="s">
        <v>514</v>
      </c>
      <c r="N1409" s="157">
        <v>44235.530451388891</v>
      </c>
      <c r="O1409" s="157">
        <v>44258.184814814813</v>
      </c>
    </row>
    <row r="1410" spans="2:15" x14ac:dyDescent="0.2">
      <c r="B1410" s="322" t="s">
        <v>132</v>
      </c>
      <c r="C1410" s="322" t="s">
        <v>1122</v>
      </c>
      <c r="D1410" s="322" t="s">
        <v>133</v>
      </c>
      <c r="E1410" s="322" t="s">
        <v>1122</v>
      </c>
      <c r="F1410" s="154" t="s">
        <v>238</v>
      </c>
      <c r="G1410" s="149" t="s">
        <v>281</v>
      </c>
      <c r="H1410" s="153" t="s">
        <v>282</v>
      </c>
      <c r="I1410" s="149" t="s">
        <v>1310</v>
      </c>
      <c r="J1410" s="163">
        <v>32.115000000000002</v>
      </c>
      <c r="K1410" s="163">
        <v>4.9720000000000004</v>
      </c>
      <c r="L1410" s="149" t="s">
        <v>216</v>
      </c>
      <c r="M1410" s="150" t="s">
        <v>284</v>
      </c>
      <c r="N1410" s="157">
        <v>44235.863807870373</v>
      </c>
      <c r="O1410" s="157">
        <v>44270.391412037039</v>
      </c>
    </row>
    <row r="1411" spans="2:15" x14ac:dyDescent="0.2">
      <c r="B1411" s="322" t="s">
        <v>132</v>
      </c>
      <c r="C1411" s="322" t="s">
        <v>1122</v>
      </c>
      <c r="D1411" s="322" t="s">
        <v>133</v>
      </c>
      <c r="E1411" s="322" t="s">
        <v>1122</v>
      </c>
      <c r="F1411" s="154" t="s">
        <v>238</v>
      </c>
      <c r="G1411" s="149" t="s">
        <v>281</v>
      </c>
      <c r="H1411" s="153" t="s">
        <v>282</v>
      </c>
      <c r="I1411" s="149" t="s">
        <v>1310</v>
      </c>
      <c r="J1411" s="163">
        <v>32.115000000000002</v>
      </c>
      <c r="K1411" s="163">
        <v>26.446999999999999</v>
      </c>
      <c r="L1411" s="149" t="s">
        <v>216</v>
      </c>
      <c r="M1411" s="150" t="s">
        <v>285</v>
      </c>
      <c r="N1411" s="157">
        <v>44235.863807870373</v>
      </c>
      <c r="O1411" s="157">
        <v>44279.487395833334</v>
      </c>
    </row>
    <row r="1412" spans="2:15" x14ac:dyDescent="0.2">
      <c r="B1412" s="322" t="s">
        <v>132</v>
      </c>
      <c r="C1412" s="322" t="s">
        <v>1122</v>
      </c>
      <c r="D1412" s="322" t="s">
        <v>133</v>
      </c>
      <c r="E1412" s="322" t="s">
        <v>1122</v>
      </c>
      <c r="F1412" s="154" t="s">
        <v>239</v>
      </c>
      <c r="G1412" s="149" t="s">
        <v>359</v>
      </c>
      <c r="H1412" s="153" t="s">
        <v>278</v>
      </c>
      <c r="I1412" s="149" t="s">
        <v>1311</v>
      </c>
      <c r="J1412" s="163">
        <v>37.194000000000003</v>
      </c>
      <c r="K1412" s="163">
        <v>3.0289999999999999</v>
      </c>
      <c r="L1412" s="149" t="s">
        <v>116</v>
      </c>
      <c r="M1412" s="150" t="s">
        <v>437</v>
      </c>
      <c r="N1412" s="157">
        <v>44235.905486111114</v>
      </c>
      <c r="O1412" s="157">
        <v>44257.447326388887</v>
      </c>
    </row>
    <row r="1413" spans="2:15" x14ac:dyDescent="0.2">
      <c r="B1413" s="322" t="s">
        <v>132</v>
      </c>
      <c r="C1413" s="322" t="s">
        <v>1122</v>
      </c>
      <c r="D1413" s="322" t="s">
        <v>133</v>
      </c>
      <c r="E1413" s="322" t="s">
        <v>1122</v>
      </c>
      <c r="F1413" s="154" t="s">
        <v>239</v>
      </c>
      <c r="G1413" s="149" t="s">
        <v>359</v>
      </c>
      <c r="H1413" s="153" t="s">
        <v>278</v>
      </c>
      <c r="I1413" s="149" t="s">
        <v>1311</v>
      </c>
      <c r="J1413" s="163">
        <v>37.194000000000003</v>
      </c>
      <c r="K1413" s="163">
        <v>3.0289999999999999</v>
      </c>
      <c r="L1413" s="149" t="s">
        <v>116</v>
      </c>
      <c r="M1413" s="150" t="s">
        <v>437</v>
      </c>
      <c r="N1413" s="157">
        <v>44235.905486111114</v>
      </c>
      <c r="O1413" s="157">
        <v>44257.447465277779</v>
      </c>
    </row>
    <row r="1414" spans="2:15" x14ac:dyDescent="0.2">
      <c r="B1414" s="322" t="s">
        <v>132</v>
      </c>
      <c r="C1414" s="322" t="s">
        <v>1122</v>
      </c>
      <c r="D1414" s="322" t="s">
        <v>133</v>
      </c>
      <c r="E1414" s="322" t="s">
        <v>1122</v>
      </c>
      <c r="F1414" s="154" t="s">
        <v>239</v>
      </c>
      <c r="G1414" s="149" t="s">
        <v>359</v>
      </c>
      <c r="H1414" s="153" t="s">
        <v>278</v>
      </c>
      <c r="I1414" s="149" t="s">
        <v>1311</v>
      </c>
      <c r="J1414" s="163">
        <v>37.194000000000003</v>
      </c>
      <c r="K1414" s="163">
        <v>27.109000000000002</v>
      </c>
      <c r="L1414" s="149" t="s">
        <v>116</v>
      </c>
      <c r="M1414" s="150" t="s">
        <v>1049</v>
      </c>
      <c r="N1414" s="157">
        <v>44235.905486111114</v>
      </c>
      <c r="O1414" s="157">
        <v>44265.736284722225</v>
      </c>
    </row>
    <row r="1415" spans="2:15" x14ac:dyDescent="0.2">
      <c r="B1415" s="322" t="s">
        <v>132</v>
      </c>
      <c r="C1415" s="322" t="s">
        <v>1122</v>
      </c>
      <c r="D1415" s="322" t="s">
        <v>133</v>
      </c>
      <c r="E1415" s="322" t="s">
        <v>1122</v>
      </c>
      <c r="F1415" s="154" t="s">
        <v>329</v>
      </c>
      <c r="G1415" s="149" t="s">
        <v>286</v>
      </c>
      <c r="H1415" s="153" t="s">
        <v>330</v>
      </c>
      <c r="I1415" s="149" t="s">
        <v>594</v>
      </c>
      <c r="J1415" s="163">
        <v>61.500999999999998</v>
      </c>
      <c r="K1415" s="163">
        <v>28.204999999999998</v>
      </c>
      <c r="L1415" s="149" t="s">
        <v>333</v>
      </c>
      <c r="M1415" s="150" t="s">
        <v>334</v>
      </c>
      <c r="N1415" s="157">
        <v>44236.395104166666</v>
      </c>
      <c r="O1415" s="157">
        <v>44264.445543981485</v>
      </c>
    </row>
    <row r="1416" spans="2:15" x14ac:dyDescent="0.2">
      <c r="B1416" s="322" t="s">
        <v>132</v>
      </c>
      <c r="C1416" s="322" t="s">
        <v>1122</v>
      </c>
      <c r="D1416" s="322" t="s">
        <v>133</v>
      </c>
      <c r="E1416" s="322" t="s">
        <v>1122</v>
      </c>
      <c r="F1416" s="154" t="s">
        <v>329</v>
      </c>
      <c r="G1416" s="149" t="s">
        <v>286</v>
      </c>
      <c r="H1416" s="153" t="s">
        <v>330</v>
      </c>
      <c r="I1416" s="149" t="s">
        <v>594</v>
      </c>
      <c r="J1416" s="163">
        <v>61.500999999999998</v>
      </c>
      <c r="K1416" s="163">
        <v>32.066000000000003</v>
      </c>
      <c r="L1416" s="149" t="s">
        <v>211</v>
      </c>
      <c r="M1416" s="150" t="s">
        <v>314</v>
      </c>
      <c r="N1416" s="157">
        <v>44236.395104166666</v>
      </c>
      <c r="O1416" s="157">
        <v>44273.355844907404</v>
      </c>
    </row>
    <row r="1417" spans="2:15" x14ac:dyDescent="0.2">
      <c r="B1417" s="322" t="s">
        <v>132</v>
      </c>
      <c r="C1417" s="322" t="s">
        <v>1122</v>
      </c>
      <c r="D1417" s="322" t="s">
        <v>133</v>
      </c>
      <c r="E1417" s="322" t="s">
        <v>1122</v>
      </c>
      <c r="F1417" s="154" t="s">
        <v>247</v>
      </c>
      <c r="G1417" s="149" t="s">
        <v>340</v>
      </c>
      <c r="H1417" s="153" t="s">
        <v>341</v>
      </c>
      <c r="I1417" s="149" t="s">
        <v>1312</v>
      </c>
      <c r="J1417" s="163">
        <v>39.094000000000001</v>
      </c>
      <c r="K1417" s="163">
        <v>8.2070000000000007</v>
      </c>
      <c r="L1417" s="149" t="s">
        <v>219</v>
      </c>
      <c r="M1417" s="150" t="s">
        <v>429</v>
      </c>
      <c r="N1417" s="157">
        <v>44236.509756944448</v>
      </c>
      <c r="O1417" s="157">
        <v>44277.411527777775</v>
      </c>
    </row>
    <row r="1418" spans="2:15" x14ac:dyDescent="0.2">
      <c r="B1418" s="322" t="s">
        <v>132</v>
      </c>
      <c r="C1418" s="322" t="s">
        <v>1122</v>
      </c>
      <c r="D1418" s="322" t="s">
        <v>134</v>
      </c>
      <c r="E1418" s="322" t="s">
        <v>1122</v>
      </c>
      <c r="F1418" s="154" t="s">
        <v>247</v>
      </c>
      <c r="G1418" s="149" t="s">
        <v>340</v>
      </c>
      <c r="H1418" s="153" t="s">
        <v>341</v>
      </c>
      <c r="I1418" s="149" t="s">
        <v>1312</v>
      </c>
      <c r="J1418" s="163">
        <v>39.094000000000001</v>
      </c>
      <c r="K1418" s="163">
        <v>30.105</v>
      </c>
      <c r="L1418" s="149" t="s">
        <v>211</v>
      </c>
      <c r="M1418" s="150" t="s">
        <v>302</v>
      </c>
      <c r="N1418" s="157">
        <v>44236.509756944448</v>
      </c>
      <c r="O1418" s="157">
        <v>44302.257939814815</v>
      </c>
    </row>
    <row r="1419" spans="2:15" x14ac:dyDescent="0.2">
      <c r="B1419" s="322" t="s">
        <v>132</v>
      </c>
      <c r="C1419" s="322" t="s">
        <v>1122</v>
      </c>
      <c r="D1419" s="322" t="s">
        <v>134</v>
      </c>
      <c r="E1419" s="322" t="s">
        <v>1122</v>
      </c>
      <c r="F1419" s="154" t="s">
        <v>114</v>
      </c>
      <c r="G1419" s="149" t="s">
        <v>286</v>
      </c>
      <c r="H1419" s="153" t="s">
        <v>115</v>
      </c>
      <c r="I1419" s="149" t="s">
        <v>1313</v>
      </c>
      <c r="J1419" s="163">
        <v>63.561999999999998</v>
      </c>
      <c r="K1419" s="163">
        <v>32.534999999999997</v>
      </c>
      <c r="L1419" s="149" t="s">
        <v>209</v>
      </c>
      <c r="M1419" s="150" t="s">
        <v>392</v>
      </c>
      <c r="N1419" s="157">
        <v>44236.822523148148</v>
      </c>
      <c r="O1419" s="157">
        <v>44314.608958333331</v>
      </c>
    </row>
    <row r="1420" spans="2:15" x14ac:dyDescent="0.2">
      <c r="B1420" s="322" t="s">
        <v>132</v>
      </c>
      <c r="C1420" s="322" t="s">
        <v>1122</v>
      </c>
      <c r="D1420" s="322" t="s">
        <v>133</v>
      </c>
      <c r="E1420" s="322" t="s">
        <v>1122</v>
      </c>
      <c r="F1420" s="154" t="s">
        <v>114</v>
      </c>
      <c r="G1420" s="149" t="s">
        <v>353</v>
      </c>
      <c r="H1420" s="153" t="s">
        <v>354</v>
      </c>
      <c r="I1420" s="149" t="s">
        <v>933</v>
      </c>
      <c r="J1420" s="163">
        <v>16.213000000000001</v>
      </c>
      <c r="K1420" s="163">
        <v>4.9409999999999998</v>
      </c>
      <c r="L1420" s="149" t="s">
        <v>191</v>
      </c>
      <c r="M1420" s="150" t="s">
        <v>1268</v>
      </c>
      <c r="N1420" s="157">
        <v>44237.051516203705</v>
      </c>
      <c r="O1420" s="157">
        <v>44258.362812500003</v>
      </c>
    </row>
    <row r="1421" spans="2:15" x14ac:dyDescent="0.2">
      <c r="B1421" s="322" t="s">
        <v>132</v>
      </c>
      <c r="C1421" s="322" t="s">
        <v>1122</v>
      </c>
      <c r="D1421" s="322" t="s">
        <v>133</v>
      </c>
      <c r="E1421" s="322" t="s">
        <v>1122</v>
      </c>
      <c r="F1421" s="154" t="s">
        <v>114</v>
      </c>
      <c r="G1421" s="149" t="s">
        <v>353</v>
      </c>
      <c r="H1421" s="153" t="s">
        <v>354</v>
      </c>
      <c r="I1421" s="149" t="s">
        <v>933</v>
      </c>
      <c r="J1421" s="163">
        <v>16.213000000000001</v>
      </c>
      <c r="K1421" s="163">
        <v>8.0009999999999994</v>
      </c>
      <c r="L1421" s="149" t="s">
        <v>191</v>
      </c>
      <c r="M1421" s="150" t="s">
        <v>1078</v>
      </c>
      <c r="N1421" s="157">
        <v>44237.051516203705</v>
      </c>
      <c r="O1421" s="157">
        <v>44265.520833333336</v>
      </c>
    </row>
    <row r="1422" spans="2:15" x14ac:dyDescent="0.2">
      <c r="B1422" s="322" t="s">
        <v>132</v>
      </c>
      <c r="C1422" s="322" t="s">
        <v>1122</v>
      </c>
      <c r="D1422" s="322" t="s">
        <v>133</v>
      </c>
      <c r="E1422" s="322" t="s">
        <v>1122</v>
      </c>
      <c r="F1422" s="154" t="s">
        <v>114</v>
      </c>
      <c r="G1422" s="149" t="s">
        <v>286</v>
      </c>
      <c r="H1422" s="153" t="s">
        <v>115</v>
      </c>
      <c r="I1422" s="149" t="s">
        <v>1314</v>
      </c>
      <c r="J1422" s="163">
        <v>38.113999999999997</v>
      </c>
      <c r="K1422" s="163">
        <v>9.2349999999999994</v>
      </c>
      <c r="L1422" s="149" t="s">
        <v>219</v>
      </c>
      <c r="M1422" s="150" t="s">
        <v>429</v>
      </c>
      <c r="N1422" s="157">
        <v>44237.322094907409</v>
      </c>
      <c r="O1422" s="157">
        <v>44264.32199074074</v>
      </c>
    </row>
    <row r="1423" spans="2:15" x14ac:dyDescent="0.2">
      <c r="B1423" s="322" t="s">
        <v>132</v>
      </c>
      <c r="C1423" s="322" t="s">
        <v>1122</v>
      </c>
      <c r="D1423" s="322" t="s">
        <v>133</v>
      </c>
      <c r="E1423" s="322" t="s">
        <v>1122</v>
      </c>
      <c r="F1423" s="154" t="s">
        <v>114</v>
      </c>
      <c r="G1423" s="149" t="s">
        <v>286</v>
      </c>
      <c r="H1423" s="153" t="s">
        <v>115</v>
      </c>
      <c r="I1423" s="149" t="s">
        <v>1314</v>
      </c>
      <c r="J1423" s="163">
        <v>38.113999999999997</v>
      </c>
      <c r="K1423" s="163">
        <v>23.773</v>
      </c>
      <c r="L1423" s="149" t="s">
        <v>218</v>
      </c>
      <c r="M1423" s="150" t="s">
        <v>1315</v>
      </c>
      <c r="N1423" s="157">
        <v>44237.322094907409</v>
      </c>
      <c r="O1423" s="157">
        <v>44280.686249999999</v>
      </c>
    </row>
    <row r="1424" spans="2:15" x14ac:dyDescent="0.2">
      <c r="B1424" s="322" t="s">
        <v>132</v>
      </c>
      <c r="C1424" s="322" t="s">
        <v>1122</v>
      </c>
      <c r="D1424" s="322" t="s">
        <v>133</v>
      </c>
      <c r="E1424" s="322" t="s">
        <v>1122</v>
      </c>
      <c r="F1424" s="154" t="s">
        <v>239</v>
      </c>
      <c r="G1424" s="149" t="s">
        <v>359</v>
      </c>
      <c r="H1424" s="153" t="s">
        <v>278</v>
      </c>
      <c r="I1424" s="149" t="s">
        <v>1316</v>
      </c>
      <c r="J1424" s="163">
        <v>61.392000000000003</v>
      </c>
      <c r="K1424" s="163">
        <v>44.610999999999997</v>
      </c>
      <c r="L1424" s="149" t="s">
        <v>329</v>
      </c>
      <c r="M1424" s="150" t="s">
        <v>361</v>
      </c>
      <c r="N1424" s="157">
        <v>44238.45752314815</v>
      </c>
      <c r="O1424" s="157">
        <v>44267.15421296296</v>
      </c>
    </row>
    <row r="1425" spans="2:15" x14ac:dyDescent="0.2">
      <c r="B1425" s="322" t="s">
        <v>132</v>
      </c>
      <c r="C1425" s="322" t="s">
        <v>1122</v>
      </c>
      <c r="D1425" s="322" t="s">
        <v>133</v>
      </c>
      <c r="E1425" s="322" t="s">
        <v>1122</v>
      </c>
      <c r="F1425" s="154" t="s">
        <v>243</v>
      </c>
      <c r="G1425" s="149" t="s">
        <v>277</v>
      </c>
      <c r="H1425" s="153" t="s">
        <v>374</v>
      </c>
      <c r="I1425" s="149" t="s">
        <v>1317</v>
      </c>
      <c r="J1425" s="163">
        <v>47.281999999999996</v>
      </c>
      <c r="K1425" s="163">
        <v>12.439</v>
      </c>
      <c r="L1425" s="149" t="s">
        <v>211</v>
      </c>
      <c r="M1425" s="150" t="s">
        <v>390</v>
      </c>
      <c r="N1425" s="157">
        <v>44238.758171296293</v>
      </c>
      <c r="O1425" s="157">
        <v>44271.467083333337</v>
      </c>
    </row>
    <row r="1426" spans="2:15" x14ac:dyDescent="0.2">
      <c r="B1426" s="322" t="s">
        <v>132</v>
      </c>
      <c r="C1426" s="322" t="s">
        <v>1122</v>
      </c>
      <c r="D1426" s="322" t="s">
        <v>133</v>
      </c>
      <c r="E1426" s="322" t="s">
        <v>1122</v>
      </c>
      <c r="F1426" s="154" t="s">
        <v>243</v>
      </c>
      <c r="G1426" s="149" t="s">
        <v>277</v>
      </c>
      <c r="H1426" s="153" t="s">
        <v>374</v>
      </c>
      <c r="I1426" s="149" t="s">
        <v>1317</v>
      </c>
      <c r="J1426" s="163">
        <v>47.281999999999996</v>
      </c>
      <c r="K1426" s="163">
        <v>33.896999999999998</v>
      </c>
      <c r="L1426" s="149" t="s">
        <v>211</v>
      </c>
      <c r="M1426" s="150" t="s">
        <v>453</v>
      </c>
      <c r="N1426" s="157">
        <v>44238.758171296293</v>
      </c>
      <c r="O1426" s="157">
        <v>44275.022685185184</v>
      </c>
    </row>
    <row r="1427" spans="2:15" x14ac:dyDescent="0.2">
      <c r="B1427" s="322" t="s">
        <v>132</v>
      </c>
      <c r="C1427" s="322" t="s">
        <v>1122</v>
      </c>
      <c r="D1427" s="322" t="s">
        <v>133</v>
      </c>
      <c r="E1427" s="322" t="s">
        <v>1122</v>
      </c>
      <c r="F1427" s="154" t="s">
        <v>114</v>
      </c>
      <c r="G1427" s="149" t="s">
        <v>286</v>
      </c>
      <c r="H1427" s="153" t="s">
        <v>115</v>
      </c>
      <c r="I1427" s="149" t="s">
        <v>451</v>
      </c>
      <c r="J1427" s="163">
        <v>34.365000000000002</v>
      </c>
      <c r="K1427" s="163">
        <v>32.683</v>
      </c>
      <c r="L1427" s="149" t="s">
        <v>223</v>
      </c>
      <c r="M1427" s="150" t="s">
        <v>363</v>
      </c>
      <c r="N1427" s="157">
        <v>44239.582812499997</v>
      </c>
      <c r="O1427" s="157">
        <v>44265.758402777778</v>
      </c>
    </row>
    <row r="1428" spans="2:15" x14ac:dyDescent="0.2">
      <c r="B1428" s="322" t="s">
        <v>132</v>
      </c>
      <c r="C1428" s="322" t="s">
        <v>1122</v>
      </c>
      <c r="D1428" s="322" t="s">
        <v>133</v>
      </c>
      <c r="E1428" s="322" t="s">
        <v>1122</v>
      </c>
      <c r="F1428" s="154" t="s">
        <v>238</v>
      </c>
      <c r="G1428" s="149" t="s">
        <v>281</v>
      </c>
      <c r="H1428" s="153" t="s">
        <v>282</v>
      </c>
      <c r="I1428" s="149" t="s">
        <v>1145</v>
      </c>
      <c r="J1428" s="163">
        <v>33.628</v>
      </c>
      <c r="K1428" s="163">
        <v>32.954999999999998</v>
      </c>
      <c r="L1428" s="149" t="s">
        <v>230</v>
      </c>
      <c r="M1428" s="150" t="s">
        <v>514</v>
      </c>
      <c r="N1428" s="157">
        <v>44240.123981481483</v>
      </c>
      <c r="O1428" s="157">
        <v>44270.414942129632</v>
      </c>
    </row>
    <row r="1429" spans="2:15" x14ac:dyDescent="0.2">
      <c r="B1429" s="322" t="s">
        <v>132</v>
      </c>
      <c r="C1429" s="322" t="s">
        <v>1122</v>
      </c>
      <c r="D1429" s="322" t="s">
        <v>133</v>
      </c>
      <c r="E1429" s="322" t="s">
        <v>1122</v>
      </c>
      <c r="F1429" s="154" t="s">
        <v>238</v>
      </c>
      <c r="G1429" s="149" t="s">
        <v>281</v>
      </c>
      <c r="H1429" s="153" t="s">
        <v>282</v>
      </c>
      <c r="I1429" s="149" t="s">
        <v>1318</v>
      </c>
      <c r="J1429" s="163">
        <v>63.518999999999998</v>
      </c>
      <c r="K1429" s="163">
        <v>62.249000000000002</v>
      </c>
      <c r="L1429" s="149" t="s">
        <v>329</v>
      </c>
      <c r="M1429" s="150" t="s">
        <v>395</v>
      </c>
      <c r="N1429" s="157">
        <v>44241.009791666664</v>
      </c>
      <c r="O1429" s="157">
        <v>44275.696076388886</v>
      </c>
    </row>
    <row r="1430" spans="2:15" x14ac:dyDescent="0.2">
      <c r="B1430" s="322" t="s">
        <v>132</v>
      </c>
      <c r="C1430" s="322" t="s">
        <v>1122</v>
      </c>
      <c r="D1430" s="322" t="s">
        <v>134</v>
      </c>
      <c r="E1430" s="322" t="s">
        <v>1122</v>
      </c>
      <c r="F1430" s="154" t="s">
        <v>238</v>
      </c>
      <c r="G1430" s="149" t="s">
        <v>281</v>
      </c>
      <c r="H1430" s="153" t="s">
        <v>282</v>
      </c>
      <c r="I1430" s="149" t="s">
        <v>1319</v>
      </c>
      <c r="J1430" s="163">
        <v>32.267000000000003</v>
      </c>
      <c r="K1430" s="163">
        <v>5.7779999999999996</v>
      </c>
      <c r="L1430" s="149" t="s">
        <v>223</v>
      </c>
      <c r="M1430" s="150" t="s">
        <v>758</v>
      </c>
      <c r="N1430" s="157">
        <v>44241.69736111111</v>
      </c>
      <c r="O1430" s="157">
        <v>44291.74894675926</v>
      </c>
    </row>
    <row r="1431" spans="2:15" x14ac:dyDescent="0.2">
      <c r="B1431" s="322" t="s">
        <v>132</v>
      </c>
      <c r="C1431" s="322" t="s">
        <v>1122</v>
      </c>
      <c r="D1431" s="322" t="s">
        <v>134</v>
      </c>
      <c r="E1431" s="322" t="s">
        <v>1122</v>
      </c>
      <c r="F1431" s="154" t="s">
        <v>238</v>
      </c>
      <c r="G1431" s="149" t="s">
        <v>281</v>
      </c>
      <c r="H1431" s="153" t="s">
        <v>282</v>
      </c>
      <c r="I1431" s="149" t="s">
        <v>1319</v>
      </c>
      <c r="J1431" s="163">
        <v>32.267000000000003</v>
      </c>
      <c r="K1431" s="163">
        <v>24.666</v>
      </c>
      <c r="L1431" s="149" t="s">
        <v>217</v>
      </c>
      <c r="M1431" s="150" t="s">
        <v>309</v>
      </c>
      <c r="N1431" s="157">
        <v>44241.69736111111</v>
      </c>
      <c r="O1431" s="157">
        <v>44314.595856481479</v>
      </c>
    </row>
    <row r="1432" spans="2:15" x14ac:dyDescent="0.2">
      <c r="B1432" s="322" t="s">
        <v>132</v>
      </c>
      <c r="C1432" s="322" t="s">
        <v>1122</v>
      </c>
      <c r="D1432" s="322" t="s">
        <v>133</v>
      </c>
      <c r="E1432" s="322" t="s">
        <v>1122</v>
      </c>
      <c r="F1432" s="154" t="s">
        <v>114</v>
      </c>
      <c r="G1432" s="149" t="s">
        <v>353</v>
      </c>
      <c r="H1432" s="153" t="s">
        <v>354</v>
      </c>
      <c r="I1432" s="149" t="s">
        <v>1320</v>
      </c>
      <c r="J1432" s="163">
        <v>35.722999999999999</v>
      </c>
      <c r="K1432" s="163">
        <v>35.009</v>
      </c>
      <c r="L1432" s="149" t="s">
        <v>187</v>
      </c>
      <c r="M1432" s="150" t="s">
        <v>415</v>
      </c>
      <c r="N1432" s="157">
        <v>44242.207627314812</v>
      </c>
      <c r="O1432" s="157">
        <v>44256.01972222222</v>
      </c>
    </row>
    <row r="1433" spans="2:15" x14ac:dyDescent="0.2">
      <c r="B1433" s="322" t="s">
        <v>132</v>
      </c>
      <c r="C1433" s="322" t="s">
        <v>1122</v>
      </c>
      <c r="D1433" s="322" t="s">
        <v>133</v>
      </c>
      <c r="E1433" s="322" t="s">
        <v>1122</v>
      </c>
      <c r="F1433" s="154" t="s">
        <v>244</v>
      </c>
      <c r="G1433" s="149" t="s">
        <v>369</v>
      </c>
      <c r="H1433" s="153" t="s">
        <v>370</v>
      </c>
      <c r="I1433" s="149" t="s">
        <v>1321</v>
      </c>
      <c r="J1433" s="163">
        <v>18.965</v>
      </c>
      <c r="K1433" s="163">
        <v>8.15</v>
      </c>
      <c r="L1433" s="149" t="s">
        <v>1322</v>
      </c>
      <c r="M1433" s="150" t="s">
        <v>1323</v>
      </c>
      <c r="N1433" s="157">
        <v>44242.790682870371</v>
      </c>
      <c r="O1433" s="157">
        <v>44259.102210648147</v>
      </c>
    </row>
    <row r="1434" spans="2:15" x14ac:dyDescent="0.2">
      <c r="B1434" s="322" t="s">
        <v>132</v>
      </c>
      <c r="C1434" s="322" t="s">
        <v>1122</v>
      </c>
      <c r="D1434" s="322" t="s">
        <v>133</v>
      </c>
      <c r="E1434" s="322" t="s">
        <v>1122</v>
      </c>
      <c r="F1434" s="154" t="s">
        <v>244</v>
      </c>
      <c r="G1434" s="149" t="s">
        <v>369</v>
      </c>
      <c r="H1434" s="153" t="s">
        <v>370</v>
      </c>
      <c r="I1434" s="149" t="s">
        <v>1321</v>
      </c>
      <c r="J1434" s="163">
        <v>18.965</v>
      </c>
      <c r="K1434" s="163">
        <v>10.436</v>
      </c>
      <c r="L1434" s="149" t="s">
        <v>237</v>
      </c>
      <c r="M1434" s="150" t="s">
        <v>1324</v>
      </c>
      <c r="N1434" s="157">
        <v>44242.790682870371</v>
      </c>
      <c r="O1434" s="157">
        <v>44263.238402777781</v>
      </c>
    </row>
    <row r="1435" spans="2:15" x14ac:dyDescent="0.2">
      <c r="B1435" s="322" t="s">
        <v>132</v>
      </c>
      <c r="C1435" s="322" t="s">
        <v>1122</v>
      </c>
      <c r="D1435" s="322" t="s">
        <v>133</v>
      </c>
      <c r="E1435" s="322" t="s">
        <v>1122</v>
      </c>
      <c r="F1435" s="154" t="s">
        <v>238</v>
      </c>
      <c r="G1435" s="149" t="s">
        <v>281</v>
      </c>
      <c r="H1435" s="153" t="s">
        <v>282</v>
      </c>
      <c r="I1435" s="149" t="s">
        <v>773</v>
      </c>
      <c r="J1435" s="163">
        <v>32.177999999999997</v>
      </c>
      <c r="K1435" s="163">
        <v>9.2270000000000003</v>
      </c>
      <c r="L1435" s="149" t="s">
        <v>116</v>
      </c>
      <c r="M1435" s="150" t="s">
        <v>292</v>
      </c>
      <c r="N1435" s="157">
        <v>44243.19736111111</v>
      </c>
      <c r="O1435" s="157">
        <v>44279.798356481479</v>
      </c>
    </row>
    <row r="1436" spans="2:15" x14ac:dyDescent="0.2">
      <c r="B1436" s="322" t="s">
        <v>132</v>
      </c>
      <c r="C1436" s="322" t="s">
        <v>1122</v>
      </c>
      <c r="D1436" s="322" t="s">
        <v>134</v>
      </c>
      <c r="E1436" s="322" t="s">
        <v>1122</v>
      </c>
      <c r="F1436" s="154" t="s">
        <v>238</v>
      </c>
      <c r="G1436" s="149" t="s">
        <v>281</v>
      </c>
      <c r="H1436" s="153" t="s">
        <v>282</v>
      </c>
      <c r="I1436" s="149" t="s">
        <v>773</v>
      </c>
      <c r="J1436" s="163">
        <v>32.177999999999997</v>
      </c>
      <c r="K1436" s="163">
        <v>15.853999999999999</v>
      </c>
      <c r="L1436" s="149" t="s">
        <v>116</v>
      </c>
      <c r="M1436" s="150" t="s">
        <v>651</v>
      </c>
      <c r="N1436" s="157">
        <v>44243.19736111111</v>
      </c>
      <c r="O1436" s="157">
        <v>44306.847303240742</v>
      </c>
    </row>
    <row r="1437" spans="2:15" x14ac:dyDescent="0.2">
      <c r="B1437" s="322" t="s">
        <v>132</v>
      </c>
      <c r="C1437" s="322" t="s">
        <v>1122</v>
      </c>
      <c r="D1437" s="322" t="s">
        <v>133</v>
      </c>
      <c r="E1437" s="322" t="s">
        <v>1122</v>
      </c>
      <c r="F1437" s="154" t="s">
        <v>236</v>
      </c>
      <c r="G1437" s="149" t="s">
        <v>310</v>
      </c>
      <c r="H1437" s="153" t="s">
        <v>311</v>
      </c>
      <c r="I1437" s="149" t="s">
        <v>1325</v>
      </c>
      <c r="J1437" s="163">
        <v>32.418999999999997</v>
      </c>
      <c r="K1437" s="163">
        <v>5.2119999999999997</v>
      </c>
      <c r="L1437" s="149" t="s">
        <v>228</v>
      </c>
      <c r="M1437" s="150" t="s">
        <v>434</v>
      </c>
      <c r="N1437" s="157">
        <v>44243.353356481479</v>
      </c>
      <c r="O1437" s="157">
        <v>44268.591793981483</v>
      </c>
    </row>
    <row r="1438" spans="2:15" x14ac:dyDescent="0.2">
      <c r="B1438" s="322" t="s">
        <v>132</v>
      </c>
      <c r="C1438" s="322" t="s">
        <v>1122</v>
      </c>
      <c r="D1438" s="322" t="s">
        <v>133</v>
      </c>
      <c r="E1438" s="322" t="s">
        <v>1122</v>
      </c>
      <c r="F1438" s="154" t="s">
        <v>238</v>
      </c>
      <c r="G1438" s="149" t="s">
        <v>281</v>
      </c>
      <c r="H1438" s="153" t="s">
        <v>282</v>
      </c>
      <c r="I1438" s="149" t="s">
        <v>1326</v>
      </c>
      <c r="J1438" s="163">
        <v>28.338999999999999</v>
      </c>
      <c r="K1438" s="163">
        <v>27.771999999999998</v>
      </c>
      <c r="L1438" s="149" t="s">
        <v>116</v>
      </c>
      <c r="M1438" s="150" t="s">
        <v>405</v>
      </c>
      <c r="N1438" s="157">
        <v>44243.832696759258</v>
      </c>
      <c r="O1438" s="157">
        <v>44268.40315972222</v>
      </c>
    </row>
    <row r="1439" spans="2:15" x14ac:dyDescent="0.2">
      <c r="B1439" s="322" t="s">
        <v>132</v>
      </c>
      <c r="C1439" s="322" t="s">
        <v>1122</v>
      </c>
      <c r="D1439" s="322" t="s">
        <v>133</v>
      </c>
      <c r="E1439" s="322" t="s">
        <v>1122</v>
      </c>
      <c r="F1439" s="154" t="s">
        <v>114</v>
      </c>
      <c r="G1439" s="149" t="s">
        <v>286</v>
      </c>
      <c r="H1439" s="153" t="s">
        <v>115</v>
      </c>
      <c r="I1439" s="149" t="s">
        <v>476</v>
      </c>
      <c r="J1439" s="163">
        <v>81.69</v>
      </c>
      <c r="K1439" s="163">
        <v>27.731000000000002</v>
      </c>
      <c r="L1439" s="149" t="s">
        <v>216</v>
      </c>
      <c r="M1439" s="150" t="s">
        <v>284</v>
      </c>
      <c r="N1439" s="157">
        <v>44243.905706018515</v>
      </c>
      <c r="O1439" s="157">
        <v>44279.22519675926</v>
      </c>
    </row>
    <row r="1440" spans="2:15" x14ac:dyDescent="0.2">
      <c r="B1440" s="322" t="s">
        <v>132</v>
      </c>
      <c r="C1440" s="322" t="s">
        <v>1122</v>
      </c>
      <c r="D1440" s="322" t="s">
        <v>134</v>
      </c>
      <c r="E1440" s="322" t="s">
        <v>1122</v>
      </c>
      <c r="F1440" s="154" t="s">
        <v>114</v>
      </c>
      <c r="G1440" s="149" t="s">
        <v>286</v>
      </c>
      <c r="H1440" s="153" t="s">
        <v>115</v>
      </c>
      <c r="I1440" s="149" t="s">
        <v>476</v>
      </c>
      <c r="J1440" s="163">
        <v>81.69</v>
      </c>
      <c r="K1440" s="163">
        <v>52.201999999999998</v>
      </c>
      <c r="L1440" s="149" t="s">
        <v>216</v>
      </c>
      <c r="M1440" s="150" t="s">
        <v>288</v>
      </c>
      <c r="N1440" s="157">
        <v>44243.905706018515</v>
      </c>
      <c r="O1440" s="157">
        <v>44289.186041666668</v>
      </c>
    </row>
    <row r="1441" spans="2:15" x14ac:dyDescent="0.2">
      <c r="B1441" s="322" t="s">
        <v>132</v>
      </c>
      <c r="C1441" s="322" t="s">
        <v>1122</v>
      </c>
      <c r="D1441" s="322" t="s">
        <v>133</v>
      </c>
      <c r="E1441" s="322" t="s">
        <v>1122</v>
      </c>
      <c r="F1441" s="154" t="s">
        <v>239</v>
      </c>
      <c r="G1441" s="149" t="s">
        <v>289</v>
      </c>
      <c r="H1441" s="153" t="s">
        <v>290</v>
      </c>
      <c r="I1441" s="149" t="s">
        <v>1327</v>
      </c>
      <c r="J1441" s="163">
        <v>56.046999999999997</v>
      </c>
      <c r="K1441" s="163">
        <v>43.448</v>
      </c>
      <c r="L1441" s="149" t="s">
        <v>426</v>
      </c>
      <c r="M1441" s="150" t="s">
        <v>427</v>
      </c>
      <c r="N1441" s="157">
        <v>44244.765833333331</v>
      </c>
      <c r="O1441" s="157">
        <v>44265.342465277776</v>
      </c>
    </row>
    <row r="1442" spans="2:15" x14ac:dyDescent="0.2">
      <c r="B1442" s="322" t="s">
        <v>132</v>
      </c>
      <c r="C1442" s="322" t="s">
        <v>1122</v>
      </c>
      <c r="D1442" s="322" t="s">
        <v>133</v>
      </c>
      <c r="E1442" s="322" t="s">
        <v>1122</v>
      </c>
      <c r="F1442" s="154" t="s">
        <v>238</v>
      </c>
      <c r="G1442" s="149" t="s">
        <v>281</v>
      </c>
      <c r="H1442" s="153" t="s">
        <v>282</v>
      </c>
      <c r="I1442" s="149" t="s">
        <v>1328</v>
      </c>
      <c r="J1442" s="163">
        <v>28.414000000000001</v>
      </c>
      <c r="K1442" s="163">
        <v>27.846</v>
      </c>
      <c r="L1442" s="149" t="s">
        <v>209</v>
      </c>
      <c r="M1442" s="150" t="s">
        <v>563</v>
      </c>
      <c r="N1442" s="157">
        <v>44245.540949074071</v>
      </c>
      <c r="O1442" s="157">
        <v>44276.953634259262</v>
      </c>
    </row>
    <row r="1443" spans="2:15" x14ac:dyDescent="0.2">
      <c r="B1443" s="322" t="s">
        <v>132</v>
      </c>
      <c r="C1443" s="322" t="s">
        <v>1122</v>
      </c>
      <c r="D1443" s="322" t="s">
        <v>133</v>
      </c>
      <c r="E1443" s="322" t="s">
        <v>1122</v>
      </c>
      <c r="F1443" s="154" t="s">
        <v>114</v>
      </c>
      <c r="G1443" s="149" t="s">
        <v>286</v>
      </c>
      <c r="H1443" s="153" t="s">
        <v>115</v>
      </c>
      <c r="I1443" s="149" t="s">
        <v>1329</v>
      </c>
      <c r="J1443" s="163">
        <v>61.298999999999999</v>
      </c>
      <c r="K1443" s="163">
        <v>45.756999999999998</v>
      </c>
      <c r="L1443" s="149" t="s">
        <v>187</v>
      </c>
      <c r="M1443" s="150" t="s">
        <v>415</v>
      </c>
      <c r="N1443" s="157">
        <v>44245.811874999999</v>
      </c>
      <c r="O1443" s="157">
        <v>44279.904664351852</v>
      </c>
    </row>
    <row r="1444" spans="2:15" x14ac:dyDescent="0.2">
      <c r="B1444" s="322" t="s">
        <v>132</v>
      </c>
      <c r="C1444" s="322" t="s">
        <v>1122</v>
      </c>
      <c r="D1444" s="322" t="s">
        <v>134</v>
      </c>
      <c r="E1444" s="322" t="s">
        <v>1122</v>
      </c>
      <c r="F1444" s="154" t="s">
        <v>239</v>
      </c>
      <c r="G1444" s="149" t="s">
        <v>359</v>
      </c>
      <c r="H1444" s="153" t="s">
        <v>278</v>
      </c>
      <c r="I1444" s="149" t="s">
        <v>1330</v>
      </c>
      <c r="J1444" s="163">
        <v>37.93</v>
      </c>
      <c r="K1444" s="163">
        <v>8.5350000000000001</v>
      </c>
      <c r="L1444" s="149" t="s">
        <v>116</v>
      </c>
      <c r="M1444" s="150" t="s">
        <v>293</v>
      </c>
      <c r="N1444" s="157">
        <v>44245.957731481481</v>
      </c>
      <c r="O1444" s="157">
        <v>44303.57608796296</v>
      </c>
    </row>
    <row r="1445" spans="2:15" x14ac:dyDescent="0.2">
      <c r="B1445" s="322" t="s">
        <v>132</v>
      </c>
      <c r="C1445" s="322" t="s">
        <v>1122</v>
      </c>
      <c r="D1445" s="322" t="s">
        <v>134</v>
      </c>
      <c r="E1445" s="322" t="s">
        <v>1122</v>
      </c>
      <c r="F1445" s="154" t="s">
        <v>239</v>
      </c>
      <c r="G1445" s="149" t="s">
        <v>359</v>
      </c>
      <c r="H1445" s="153" t="s">
        <v>278</v>
      </c>
      <c r="I1445" s="149" t="s">
        <v>1330</v>
      </c>
      <c r="J1445" s="163">
        <v>37.93</v>
      </c>
      <c r="K1445" s="163">
        <v>28.635999999999999</v>
      </c>
      <c r="L1445" s="149" t="s">
        <v>116</v>
      </c>
      <c r="M1445" s="150" t="s">
        <v>293</v>
      </c>
      <c r="N1445" s="157">
        <v>44245.957731481481</v>
      </c>
      <c r="O1445" s="157">
        <v>44304.66302083333</v>
      </c>
    </row>
    <row r="1446" spans="2:15" x14ac:dyDescent="0.2">
      <c r="B1446" s="322" t="s">
        <v>132</v>
      </c>
      <c r="C1446" s="322" t="s">
        <v>1122</v>
      </c>
      <c r="D1446" s="322" t="s">
        <v>134</v>
      </c>
      <c r="E1446" s="322" t="s">
        <v>1122</v>
      </c>
      <c r="F1446" s="154" t="s">
        <v>239</v>
      </c>
      <c r="G1446" s="149" t="s">
        <v>359</v>
      </c>
      <c r="H1446" s="153" t="s">
        <v>278</v>
      </c>
      <c r="I1446" s="149" t="s">
        <v>1331</v>
      </c>
      <c r="J1446" s="163">
        <v>58.48</v>
      </c>
      <c r="K1446" s="163">
        <v>7.1130000000000004</v>
      </c>
      <c r="L1446" s="149" t="s">
        <v>216</v>
      </c>
      <c r="M1446" s="150" t="s">
        <v>285</v>
      </c>
      <c r="N1446" s="157">
        <v>44246.905358796299</v>
      </c>
      <c r="O1446" s="157">
        <v>44295.466550925928</v>
      </c>
    </row>
    <row r="1447" spans="2:15" x14ac:dyDescent="0.2">
      <c r="B1447" s="322" t="s">
        <v>132</v>
      </c>
      <c r="C1447" s="322" t="s">
        <v>1122</v>
      </c>
      <c r="D1447" s="322" t="s">
        <v>134</v>
      </c>
      <c r="E1447" s="322" t="s">
        <v>1122</v>
      </c>
      <c r="F1447" s="154" t="s">
        <v>239</v>
      </c>
      <c r="G1447" s="149" t="s">
        <v>359</v>
      </c>
      <c r="H1447" s="153" t="s">
        <v>278</v>
      </c>
      <c r="I1447" s="149" t="s">
        <v>1331</v>
      </c>
      <c r="J1447" s="163">
        <v>58.48</v>
      </c>
      <c r="K1447" s="163">
        <v>32.765000000000001</v>
      </c>
      <c r="L1447" s="149" t="s">
        <v>216</v>
      </c>
      <c r="M1447" s="150" t="s">
        <v>288</v>
      </c>
      <c r="N1447" s="157">
        <v>44246.905358796299</v>
      </c>
      <c r="O1447" s="157">
        <v>44299.279050925928</v>
      </c>
    </row>
    <row r="1448" spans="2:15" x14ac:dyDescent="0.2">
      <c r="B1448" s="322" t="s">
        <v>132</v>
      </c>
      <c r="C1448" s="322" t="s">
        <v>1122</v>
      </c>
      <c r="D1448" s="322" t="s">
        <v>134</v>
      </c>
      <c r="E1448" s="322" t="s">
        <v>1122</v>
      </c>
      <c r="F1448" s="154" t="s">
        <v>239</v>
      </c>
      <c r="G1448" s="149" t="s">
        <v>277</v>
      </c>
      <c r="H1448" s="153" t="s">
        <v>290</v>
      </c>
      <c r="I1448" s="149" t="s">
        <v>1332</v>
      </c>
      <c r="J1448" s="163">
        <v>34.427999999999997</v>
      </c>
      <c r="K1448" s="163">
        <v>33.39</v>
      </c>
      <c r="L1448" s="149" t="s">
        <v>116</v>
      </c>
      <c r="M1448" s="150" t="s">
        <v>292</v>
      </c>
      <c r="N1448" s="157">
        <v>44247.530219907407</v>
      </c>
      <c r="O1448" s="157">
        <v>44298.397546296299</v>
      </c>
    </row>
    <row r="1449" spans="2:15" x14ac:dyDescent="0.2">
      <c r="B1449" s="322" t="s">
        <v>132</v>
      </c>
      <c r="C1449" s="322" t="s">
        <v>1122</v>
      </c>
      <c r="D1449" s="322" t="s">
        <v>133</v>
      </c>
      <c r="E1449" s="322" t="s">
        <v>1122</v>
      </c>
      <c r="F1449" s="154" t="s">
        <v>238</v>
      </c>
      <c r="G1449" s="149" t="s">
        <v>281</v>
      </c>
      <c r="H1449" s="153" t="s">
        <v>282</v>
      </c>
      <c r="I1449" s="149" t="s">
        <v>1333</v>
      </c>
      <c r="J1449" s="163">
        <v>28.71</v>
      </c>
      <c r="K1449" s="163">
        <v>7.5620000000000003</v>
      </c>
      <c r="L1449" s="149" t="s">
        <v>216</v>
      </c>
      <c r="M1449" s="150" t="s">
        <v>316</v>
      </c>
      <c r="N1449" s="157">
        <v>44247.614236111112</v>
      </c>
      <c r="O1449" s="157">
        <v>44282.779027777775</v>
      </c>
    </row>
    <row r="1450" spans="2:15" x14ac:dyDescent="0.2">
      <c r="B1450" s="322" t="s">
        <v>132</v>
      </c>
      <c r="C1450" s="322" t="s">
        <v>1122</v>
      </c>
      <c r="D1450" s="322" t="s">
        <v>134</v>
      </c>
      <c r="E1450" s="322" t="s">
        <v>1122</v>
      </c>
      <c r="F1450" s="154" t="s">
        <v>238</v>
      </c>
      <c r="G1450" s="149" t="s">
        <v>281</v>
      </c>
      <c r="H1450" s="153" t="s">
        <v>282</v>
      </c>
      <c r="I1450" s="149" t="s">
        <v>1333</v>
      </c>
      <c r="J1450" s="163">
        <v>28.71</v>
      </c>
      <c r="K1450" s="163">
        <v>20.556000000000001</v>
      </c>
      <c r="L1450" s="149" t="s">
        <v>217</v>
      </c>
      <c r="M1450" s="150" t="s">
        <v>309</v>
      </c>
      <c r="N1450" s="157">
        <v>44247.614236111112</v>
      </c>
      <c r="O1450" s="157">
        <v>44289.186018518521</v>
      </c>
    </row>
    <row r="1451" spans="2:15" x14ac:dyDescent="0.2">
      <c r="B1451" s="322" t="s">
        <v>132</v>
      </c>
      <c r="C1451" s="322" t="s">
        <v>1122</v>
      </c>
      <c r="D1451" s="322" t="s">
        <v>133</v>
      </c>
      <c r="E1451" s="322" t="s">
        <v>1122</v>
      </c>
      <c r="F1451" s="154" t="s">
        <v>238</v>
      </c>
      <c r="G1451" s="149" t="s">
        <v>281</v>
      </c>
      <c r="H1451" s="153" t="s">
        <v>282</v>
      </c>
      <c r="I1451" s="149" t="s">
        <v>1334</v>
      </c>
      <c r="J1451" s="163">
        <v>63.539000000000001</v>
      </c>
      <c r="K1451" s="163">
        <v>46.426000000000002</v>
      </c>
      <c r="L1451" s="149" t="s">
        <v>203</v>
      </c>
      <c r="M1451" s="150" t="s">
        <v>380</v>
      </c>
      <c r="N1451" s="157">
        <v>44248.019768518519</v>
      </c>
      <c r="O1451" s="157">
        <v>44259.704270833332</v>
      </c>
    </row>
    <row r="1452" spans="2:15" x14ac:dyDescent="0.2">
      <c r="B1452" s="322" t="s">
        <v>132</v>
      </c>
      <c r="C1452" s="322" t="s">
        <v>1122</v>
      </c>
      <c r="D1452" s="322" t="s">
        <v>133</v>
      </c>
      <c r="E1452" s="322" t="s">
        <v>1122</v>
      </c>
      <c r="F1452" s="154" t="s">
        <v>238</v>
      </c>
      <c r="G1452" s="149" t="s">
        <v>281</v>
      </c>
      <c r="H1452" s="153" t="s">
        <v>282</v>
      </c>
      <c r="I1452" s="149" t="s">
        <v>1335</v>
      </c>
      <c r="J1452" s="163">
        <v>56.128</v>
      </c>
      <c r="K1452" s="163">
        <v>21.425999999999998</v>
      </c>
      <c r="L1452" s="149" t="s">
        <v>116</v>
      </c>
      <c r="M1452" s="150" t="s">
        <v>117</v>
      </c>
      <c r="N1452" s="157">
        <v>44249.623923611114</v>
      </c>
      <c r="O1452" s="157">
        <v>44279.226030092592</v>
      </c>
    </row>
    <row r="1453" spans="2:15" x14ac:dyDescent="0.2">
      <c r="B1453" s="322" t="s">
        <v>132</v>
      </c>
      <c r="C1453" s="322" t="s">
        <v>1122</v>
      </c>
      <c r="D1453" s="322" t="s">
        <v>133</v>
      </c>
      <c r="E1453" s="322" t="s">
        <v>1122</v>
      </c>
      <c r="F1453" s="154" t="s">
        <v>238</v>
      </c>
      <c r="G1453" s="149" t="s">
        <v>281</v>
      </c>
      <c r="H1453" s="153" t="s">
        <v>282</v>
      </c>
      <c r="I1453" s="149" t="s">
        <v>1335</v>
      </c>
      <c r="J1453" s="163">
        <v>56.128</v>
      </c>
      <c r="K1453" s="163">
        <v>21.425999999999998</v>
      </c>
      <c r="L1453" s="149" t="s">
        <v>116</v>
      </c>
      <c r="M1453" s="150" t="s">
        <v>117</v>
      </c>
      <c r="N1453" s="157">
        <v>44249.623923611114</v>
      </c>
      <c r="O1453" s="157">
        <v>44279.226168981484</v>
      </c>
    </row>
    <row r="1454" spans="2:15" x14ac:dyDescent="0.2">
      <c r="B1454" s="322" t="s">
        <v>132</v>
      </c>
      <c r="C1454" s="322" t="s">
        <v>1122</v>
      </c>
      <c r="D1454" s="322" t="s">
        <v>133</v>
      </c>
      <c r="E1454" s="322" t="s">
        <v>1122</v>
      </c>
      <c r="F1454" s="154" t="s">
        <v>114</v>
      </c>
      <c r="G1454" s="149" t="s">
        <v>286</v>
      </c>
      <c r="H1454" s="153" t="s">
        <v>115</v>
      </c>
      <c r="I1454" s="149" t="s">
        <v>1336</v>
      </c>
      <c r="J1454" s="163">
        <v>63.457999999999998</v>
      </c>
      <c r="K1454" s="163">
        <v>17.327999999999999</v>
      </c>
      <c r="L1454" s="149" t="s">
        <v>216</v>
      </c>
      <c r="M1454" s="150" t="s">
        <v>284</v>
      </c>
      <c r="N1454" s="157">
        <v>44249.884675925925</v>
      </c>
      <c r="O1454" s="157">
        <v>44284.245798611111</v>
      </c>
    </row>
    <row r="1455" spans="2:15" x14ac:dyDescent="0.2">
      <c r="B1455" s="322" t="s">
        <v>132</v>
      </c>
      <c r="C1455" s="322" t="s">
        <v>1122</v>
      </c>
      <c r="D1455" s="322" t="s">
        <v>134</v>
      </c>
      <c r="E1455" s="322" t="s">
        <v>1122</v>
      </c>
      <c r="F1455" s="154" t="s">
        <v>114</v>
      </c>
      <c r="G1455" s="149" t="s">
        <v>286</v>
      </c>
      <c r="H1455" s="153" t="s">
        <v>115</v>
      </c>
      <c r="I1455" s="149" t="s">
        <v>1336</v>
      </c>
      <c r="J1455" s="163">
        <v>63.457999999999998</v>
      </c>
      <c r="K1455" s="163">
        <v>13.863</v>
      </c>
      <c r="L1455" s="149" t="s">
        <v>216</v>
      </c>
      <c r="M1455" s="150" t="s">
        <v>285</v>
      </c>
      <c r="N1455" s="157">
        <v>44249.884675925925</v>
      </c>
      <c r="O1455" s="157">
        <v>44294.008321759262</v>
      </c>
    </row>
    <row r="1456" spans="2:15" x14ac:dyDescent="0.2">
      <c r="B1456" s="322" t="s">
        <v>132</v>
      </c>
      <c r="C1456" s="322" t="s">
        <v>1122</v>
      </c>
      <c r="D1456" s="322" t="s">
        <v>134</v>
      </c>
      <c r="E1456" s="322" t="s">
        <v>1122</v>
      </c>
      <c r="F1456" s="154" t="s">
        <v>114</v>
      </c>
      <c r="G1456" s="149" t="s">
        <v>286</v>
      </c>
      <c r="H1456" s="153" t="s">
        <v>115</v>
      </c>
      <c r="I1456" s="149" t="s">
        <v>1336</v>
      </c>
      <c r="J1456" s="163">
        <v>63.457999999999998</v>
      </c>
      <c r="K1456" s="163">
        <v>30.998000000000001</v>
      </c>
      <c r="L1456" s="149" t="s">
        <v>216</v>
      </c>
      <c r="M1456" s="150" t="s">
        <v>288</v>
      </c>
      <c r="N1456" s="157">
        <v>44249.884675925925</v>
      </c>
      <c r="O1456" s="157">
        <v>44298.726006944446</v>
      </c>
    </row>
    <row r="1457" spans="2:15" x14ac:dyDescent="0.2">
      <c r="B1457" s="322" t="s">
        <v>132</v>
      </c>
      <c r="C1457" s="322" t="s">
        <v>1122</v>
      </c>
      <c r="D1457" s="322" t="s">
        <v>134</v>
      </c>
      <c r="E1457" s="322" t="s">
        <v>1122</v>
      </c>
      <c r="F1457" s="154" t="s">
        <v>236</v>
      </c>
      <c r="G1457" s="149" t="s">
        <v>310</v>
      </c>
      <c r="H1457" s="153" t="s">
        <v>311</v>
      </c>
      <c r="I1457" s="149" t="s">
        <v>1337</v>
      </c>
      <c r="J1457" s="163">
        <v>38.19</v>
      </c>
      <c r="K1457" s="163">
        <v>8.2449999999999992</v>
      </c>
      <c r="L1457" s="149" t="s">
        <v>217</v>
      </c>
      <c r="M1457" s="150" t="s">
        <v>308</v>
      </c>
      <c r="N1457" s="157">
        <v>44251.072118055556</v>
      </c>
      <c r="O1457" s="157">
        <v>44295.060682870368</v>
      </c>
    </row>
    <row r="1458" spans="2:15" x14ac:dyDescent="0.2">
      <c r="B1458" s="322" t="s">
        <v>132</v>
      </c>
      <c r="C1458" s="322" t="s">
        <v>1122</v>
      </c>
      <c r="D1458" s="322" t="s">
        <v>134</v>
      </c>
      <c r="E1458" s="322" t="s">
        <v>1122</v>
      </c>
      <c r="F1458" s="154" t="s">
        <v>236</v>
      </c>
      <c r="G1458" s="149" t="s">
        <v>310</v>
      </c>
      <c r="H1458" s="153" t="s">
        <v>311</v>
      </c>
      <c r="I1458" s="149" t="s">
        <v>1337</v>
      </c>
      <c r="J1458" s="163">
        <v>38.19</v>
      </c>
      <c r="K1458" s="163">
        <v>26.262</v>
      </c>
      <c r="L1458" s="149" t="s">
        <v>216</v>
      </c>
      <c r="M1458" s="150" t="s">
        <v>728</v>
      </c>
      <c r="N1458" s="157">
        <v>44251.072118055556</v>
      </c>
      <c r="O1458" s="157">
        <v>44308.86204861111</v>
      </c>
    </row>
    <row r="1459" spans="2:15" x14ac:dyDescent="0.2">
      <c r="B1459" s="322" t="s">
        <v>132</v>
      </c>
      <c r="C1459" s="322" t="s">
        <v>1122</v>
      </c>
      <c r="D1459" s="322" t="s">
        <v>133</v>
      </c>
      <c r="E1459" s="322" t="s">
        <v>1122</v>
      </c>
      <c r="F1459" s="154" t="s">
        <v>244</v>
      </c>
      <c r="G1459" s="149" t="s">
        <v>369</v>
      </c>
      <c r="H1459" s="153" t="s">
        <v>370</v>
      </c>
      <c r="I1459" s="149" t="s">
        <v>1338</v>
      </c>
      <c r="J1459" s="163">
        <v>57.021000000000001</v>
      </c>
      <c r="K1459" s="163">
        <v>50.914000000000001</v>
      </c>
      <c r="L1459" s="149" t="s">
        <v>329</v>
      </c>
      <c r="M1459" s="150" t="s">
        <v>361</v>
      </c>
      <c r="N1459" s="157">
        <v>44251.299780092595</v>
      </c>
      <c r="O1459" s="157">
        <v>44277.727708333332</v>
      </c>
    </row>
    <row r="1460" spans="2:15" x14ac:dyDescent="0.2">
      <c r="B1460" s="322" t="s">
        <v>132</v>
      </c>
      <c r="C1460" s="322" t="s">
        <v>1122</v>
      </c>
      <c r="D1460" s="322" t="s">
        <v>133</v>
      </c>
      <c r="E1460" s="322" t="s">
        <v>1122</v>
      </c>
      <c r="F1460" s="154" t="s">
        <v>243</v>
      </c>
      <c r="G1460" s="149" t="s">
        <v>277</v>
      </c>
      <c r="H1460" s="153" t="s">
        <v>374</v>
      </c>
      <c r="I1460" s="149" t="s">
        <v>1339</v>
      </c>
      <c r="J1460" s="163">
        <v>33.51</v>
      </c>
      <c r="K1460" s="163">
        <v>14.117000000000001</v>
      </c>
      <c r="L1460" s="149" t="s">
        <v>237</v>
      </c>
      <c r="M1460" s="150" t="s">
        <v>1340</v>
      </c>
      <c r="N1460" s="157">
        <v>44251.33216435185</v>
      </c>
      <c r="O1460" s="157">
        <v>44269.553391203706</v>
      </c>
    </row>
    <row r="1461" spans="2:15" x14ac:dyDescent="0.2">
      <c r="B1461" s="322" t="s">
        <v>132</v>
      </c>
      <c r="C1461" s="322" t="s">
        <v>1122</v>
      </c>
      <c r="D1461" s="322" t="s">
        <v>133</v>
      </c>
      <c r="E1461" s="322" t="s">
        <v>1122</v>
      </c>
      <c r="F1461" s="154" t="s">
        <v>243</v>
      </c>
      <c r="G1461" s="149" t="s">
        <v>277</v>
      </c>
      <c r="H1461" s="153" t="s">
        <v>374</v>
      </c>
      <c r="I1461" s="149" t="s">
        <v>1339</v>
      </c>
      <c r="J1461" s="163">
        <v>33.51</v>
      </c>
      <c r="K1461" s="163">
        <v>17.274999999999999</v>
      </c>
      <c r="L1461" s="149" t="s">
        <v>1322</v>
      </c>
      <c r="M1461" s="150" t="s">
        <v>1323</v>
      </c>
      <c r="N1461" s="157">
        <v>44251.33216435185</v>
      </c>
      <c r="O1461" s="157">
        <v>44274.39371527778</v>
      </c>
    </row>
    <row r="1462" spans="2:15" x14ac:dyDescent="0.2">
      <c r="B1462" s="322" t="s">
        <v>132</v>
      </c>
      <c r="C1462" s="322" t="s">
        <v>1122</v>
      </c>
      <c r="D1462" s="322" t="s">
        <v>133</v>
      </c>
      <c r="E1462" s="322" t="s">
        <v>1122</v>
      </c>
      <c r="F1462" s="154" t="s">
        <v>239</v>
      </c>
      <c r="G1462" s="149" t="s">
        <v>359</v>
      </c>
      <c r="H1462" s="153" t="s">
        <v>278</v>
      </c>
      <c r="I1462" s="149" t="s">
        <v>1341</v>
      </c>
      <c r="J1462" s="163">
        <v>60.436</v>
      </c>
      <c r="K1462" s="163">
        <v>43.341999999999999</v>
      </c>
      <c r="L1462" s="149" t="s">
        <v>189</v>
      </c>
      <c r="M1462" s="150" t="s">
        <v>1342</v>
      </c>
      <c r="N1462" s="157">
        <v>44251.373495370368</v>
      </c>
      <c r="O1462" s="157">
        <v>44262.300902777781</v>
      </c>
    </row>
    <row r="1463" spans="2:15" x14ac:dyDescent="0.2">
      <c r="B1463" s="322" t="s">
        <v>132</v>
      </c>
      <c r="C1463" s="322" t="s">
        <v>1122</v>
      </c>
      <c r="D1463" s="322" t="s">
        <v>134</v>
      </c>
      <c r="E1463" s="322" t="s">
        <v>1122</v>
      </c>
      <c r="F1463" s="154" t="s">
        <v>238</v>
      </c>
      <c r="G1463" s="149" t="s">
        <v>281</v>
      </c>
      <c r="H1463" s="153" t="s">
        <v>282</v>
      </c>
      <c r="I1463" s="149" t="s">
        <v>1343</v>
      </c>
      <c r="J1463" s="163">
        <v>81.650999999999996</v>
      </c>
      <c r="K1463" s="163">
        <v>20.983000000000001</v>
      </c>
      <c r="L1463" s="149" t="s">
        <v>211</v>
      </c>
      <c r="M1463" s="150" t="s">
        <v>616</v>
      </c>
      <c r="N1463" s="157">
        <v>44251.551203703704</v>
      </c>
      <c r="O1463" s="157">
        <v>44298.342592592591</v>
      </c>
    </row>
    <row r="1464" spans="2:15" x14ac:dyDescent="0.2">
      <c r="B1464" s="322" t="s">
        <v>132</v>
      </c>
      <c r="C1464" s="322" t="s">
        <v>1122</v>
      </c>
      <c r="D1464" s="322" t="s">
        <v>134</v>
      </c>
      <c r="E1464" s="322" t="s">
        <v>1122</v>
      </c>
      <c r="F1464" s="154" t="s">
        <v>238</v>
      </c>
      <c r="G1464" s="149" t="s">
        <v>281</v>
      </c>
      <c r="H1464" s="153" t="s">
        <v>282</v>
      </c>
      <c r="I1464" s="149" t="s">
        <v>1343</v>
      </c>
      <c r="J1464" s="163">
        <v>81.650999999999996</v>
      </c>
      <c r="K1464" s="163">
        <v>20.983000000000001</v>
      </c>
      <c r="L1464" s="149" t="s">
        <v>211</v>
      </c>
      <c r="M1464" s="150" t="s">
        <v>616</v>
      </c>
      <c r="N1464" s="157">
        <v>44251.551203703704</v>
      </c>
      <c r="O1464" s="157">
        <v>44298.342731481483</v>
      </c>
    </row>
    <row r="1465" spans="2:15" x14ac:dyDescent="0.2">
      <c r="B1465" s="322" t="s">
        <v>132</v>
      </c>
      <c r="C1465" s="322" t="s">
        <v>1122</v>
      </c>
      <c r="D1465" s="322" t="s">
        <v>134</v>
      </c>
      <c r="E1465" s="322" t="s">
        <v>1122</v>
      </c>
      <c r="F1465" s="154" t="s">
        <v>238</v>
      </c>
      <c r="G1465" s="149" t="s">
        <v>281</v>
      </c>
      <c r="H1465" s="153" t="s">
        <v>282</v>
      </c>
      <c r="I1465" s="149" t="s">
        <v>1343</v>
      </c>
      <c r="J1465" s="163">
        <v>81.650999999999996</v>
      </c>
      <c r="K1465" s="163">
        <v>15.561999999999999</v>
      </c>
      <c r="L1465" s="149" t="s">
        <v>211</v>
      </c>
      <c r="M1465" s="150" t="s">
        <v>453</v>
      </c>
      <c r="N1465" s="157">
        <v>44251.551203703704</v>
      </c>
      <c r="O1465" s="157">
        <v>44304.298078703701</v>
      </c>
    </row>
    <row r="1466" spans="2:15" x14ac:dyDescent="0.2">
      <c r="B1466" s="322" t="s">
        <v>132</v>
      </c>
      <c r="C1466" s="322" t="s">
        <v>1122</v>
      </c>
      <c r="D1466" s="322" t="s">
        <v>134</v>
      </c>
      <c r="E1466" s="322" t="s">
        <v>1122</v>
      </c>
      <c r="F1466" s="154" t="s">
        <v>238</v>
      </c>
      <c r="G1466" s="149" t="s">
        <v>281</v>
      </c>
      <c r="H1466" s="153" t="s">
        <v>282</v>
      </c>
      <c r="I1466" s="149" t="s">
        <v>1343</v>
      </c>
      <c r="J1466" s="163">
        <v>81.650999999999996</v>
      </c>
      <c r="K1466" s="163">
        <v>15.561999999999999</v>
      </c>
      <c r="L1466" s="149" t="s">
        <v>211</v>
      </c>
      <c r="M1466" s="150" t="s">
        <v>453</v>
      </c>
      <c r="N1466" s="157">
        <v>44251.551203703704</v>
      </c>
      <c r="O1466" s="157">
        <v>44304.298217592594</v>
      </c>
    </row>
    <row r="1467" spans="2:15" x14ac:dyDescent="0.2">
      <c r="B1467" s="322" t="s">
        <v>132</v>
      </c>
      <c r="C1467" s="322" t="s">
        <v>1122</v>
      </c>
      <c r="D1467" s="322" t="s">
        <v>134</v>
      </c>
      <c r="E1467" s="322" t="s">
        <v>1122</v>
      </c>
      <c r="F1467" s="154" t="s">
        <v>591</v>
      </c>
      <c r="G1467" s="149" t="s">
        <v>277</v>
      </c>
      <c r="H1467" s="153" t="s">
        <v>282</v>
      </c>
      <c r="I1467" s="149" t="s">
        <v>1344</v>
      </c>
      <c r="J1467" s="163">
        <v>50.203000000000003</v>
      </c>
      <c r="K1467" s="163">
        <v>14.612</v>
      </c>
      <c r="L1467" s="149" t="s">
        <v>217</v>
      </c>
      <c r="M1467" s="150" t="s">
        <v>308</v>
      </c>
      <c r="N1467" s="157">
        <v>44252.061585648145</v>
      </c>
      <c r="O1467" s="157">
        <v>44291.894513888888</v>
      </c>
    </row>
    <row r="1468" spans="2:15" x14ac:dyDescent="0.2">
      <c r="B1468" s="322" t="s">
        <v>132</v>
      </c>
      <c r="C1468" s="322" t="s">
        <v>1122</v>
      </c>
      <c r="D1468" s="322" t="s">
        <v>134</v>
      </c>
      <c r="E1468" s="322" t="s">
        <v>1122</v>
      </c>
      <c r="F1468" s="154" t="s">
        <v>591</v>
      </c>
      <c r="G1468" s="149" t="s">
        <v>277</v>
      </c>
      <c r="H1468" s="153" t="s">
        <v>282</v>
      </c>
      <c r="I1468" s="149" t="s">
        <v>1344</v>
      </c>
      <c r="J1468" s="163">
        <v>50.203000000000003</v>
      </c>
      <c r="K1468" s="163">
        <v>5.8449999999999998</v>
      </c>
      <c r="L1468" s="149" t="s">
        <v>217</v>
      </c>
      <c r="M1468" s="150" t="s">
        <v>970</v>
      </c>
      <c r="N1468" s="157">
        <v>44252.061585648145</v>
      </c>
      <c r="O1468" s="157">
        <v>44298.405138888891</v>
      </c>
    </row>
    <row r="1469" spans="2:15" x14ac:dyDescent="0.2">
      <c r="B1469" s="322" t="s">
        <v>132</v>
      </c>
      <c r="C1469" s="322" t="s">
        <v>1122</v>
      </c>
      <c r="D1469" s="322" t="s">
        <v>133</v>
      </c>
      <c r="E1469" s="322" t="s">
        <v>1122</v>
      </c>
      <c r="F1469" s="154" t="s">
        <v>238</v>
      </c>
      <c r="G1469" s="149" t="s">
        <v>281</v>
      </c>
      <c r="H1469" s="153" t="s">
        <v>282</v>
      </c>
      <c r="I1469" s="149" t="s">
        <v>1345</v>
      </c>
      <c r="J1469" s="163">
        <v>25.952999999999999</v>
      </c>
      <c r="K1469" s="163">
        <v>8.9250000000000007</v>
      </c>
      <c r="L1469" s="149" t="s">
        <v>325</v>
      </c>
      <c r="M1469" s="150" t="s">
        <v>326</v>
      </c>
      <c r="N1469" s="157">
        <v>44252.249120370368</v>
      </c>
      <c r="O1469" s="157">
        <v>44269.841909722221</v>
      </c>
    </row>
    <row r="1470" spans="2:15" x14ac:dyDescent="0.2">
      <c r="B1470" s="322" t="s">
        <v>132</v>
      </c>
      <c r="C1470" s="322" t="s">
        <v>1122</v>
      </c>
      <c r="D1470" s="322" t="s">
        <v>133</v>
      </c>
      <c r="E1470" s="322" t="s">
        <v>1122</v>
      </c>
      <c r="F1470" s="154" t="s">
        <v>238</v>
      </c>
      <c r="G1470" s="149" t="s">
        <v>281</v>
      </c>
      <c r="H1470" s="153" t="s">
        <v>282</v>
      </c>
      <c r="I1470" s="149" t="s">
        <v>1345</v>
      </c>
      <c r="J1470" s="163">
        <v>25.952999999999999</v>
      </c>
      <c r="K1470" s="163">
        <v>16.509</v>
      </c>
      <c r="L1470" s="149" t="s">
        <v>325</v>
      </c>
      <c r="M1470" s="150" t="s">
        <v>1229</v>
      </c>
      <c r="N1470" s="157">
        <v>44252.249120370368</v>
      </c>
      <c r="O1470" s="157">
        <v>44281.497615740744</v>
      </c>
    </row>
    <row r="1471" spans="2:15" x14ac:dyDescent="0.2">
      <c r="B1471" s="322" t="s">
        <v>132</v>
      </c>
      <c r="C1471" s="322" t="s">
        <v>1122</v>
      </c>
      <c r="D1471" s="322" t="s">
        <v>133</v>
      </c>
      <c r="E1471" s="322" t="s">
        <v>1122</v>
      </c>
      <c r="F1471" s="154" t="s">
        <v>244</v>
      </c>
      <c r="G1471" s="149" t="s">
        <v>369</v>
      </c>
      <c r="H1471" s="153" t="s">
        <v>370</v>
      </c>
      <c r="I1471" s="149" t="s">
        <v>1346</v>
      </c>
      <c r="J1471" s="163">
        <v>63.713999999999999</v>
      </c>
      <c r="K1471" s="163">
        <v>61.569000000000003</v>
      </c>
      <c r="L1471" s="149" t="s">
        <v>329</v>
      </c>
      <c r="M1471" s="150" t="s">
        <v>395</v>
      </c>
      <c r="N1471" s="157">
        <v>44252.728807870371</v>
      </c>
      <c r="O1471" s="157">
        <v>44286.94568287037</v>
      </c>
    </row>
    <row r="1472" spans="2:15" x14ac:dyDescent="0.2">
      <c r="B1472" s="322" t="s">
        <v>132</v>
      </c>
      <c r="C1472" s="322" t="s">
        <v>1122</v>
      </c>
      <c r="D1472" s="322" t="s">
        <v>134</v>
      </c>
      <c r="E1472" s="322" t="s">
        <v>1122</v>
      </c>
      <c r="F1472" s="154" t="s">
        <v>114</v>
      </c>
      <c r="G1472" s="149" t="s">
        <v>286</v>
      </c>
      <c r="H1472" s="153" t="s">
        <v>115</v>
      </c>
      <c r="I1472" s="149" t="s">
        <v>1313</v>
      </c>
      <c r="J1472" s="163">
        <v>63.561999999999998</v>
      </c>
      <c r="K1472" s="163">
        <v>23.18</v>
      </c>
      <c r="L1472" s="149" t="s">
        <v>209</v>
      </c>
      <c r="M1472" s="150" t="s">
        <v>392</v>
      </c>
      <c r="N1472" s="157">
        <v>44253.072175925925</v>
      </c>
      <c r="O1472" s="157">
        <v>44314.608958333331</v>
      </c>
    </row>
    <row r="1473" spans="2:15" x14ac:dyDescent="0.2">
      <c r="B1473" s="322" t="s">
        <v>132</v>
      </c>
      <c r="C1473" s="322" t="s">
        <v>1122</v>
      </c>
      <c r="D1473" s="322" t="s">
        <v>134</v>
      </c>
      <c r="E1473" s="322" t="s">
        <v>1122</v>
      </c>
      <c r="F1473" s="154" t="s">
        <v>114</v>
      </c>
      <c r="G1473" s="149" t="s">
        <v>286</v>
      </c>
      <c r="H1473" s="153" t="s">
        <v>115</v>
      </c>
      <c r="I1473" s="149" t="s">
        <v>297</v>
      </c>
      <c r="J1473" s="163">
        <v>35.484999999999999</v>
      </c>
      <c r="K1473" s="163">
        <v>17.388000000000002</v>
      </c>
      <c r="L1473" s="149" t="s">
        <v>116</v>
      </c>
      <c r="M1473" s="150" t="s">
        <v>352</v>
      </c>
      <c r="N1473" s="157">
        <v>44253.124467592592</v>
      </c>
      <c r="O1473" s="157">
        <v>44288.103009259263</v>
      </c>
    </row>
    <row r="1474" spans="2:15" x14ac:dyDescent="0.2">
      <c r="B1474" s="322" t="s">
        <v>132</v>
      </c>
      <c r="C1474" s="322" t="s">
        <v>1122</v>
      </c>
      <c r="D1474" s="322" t="s">
        <v>134</v>
      </c>
      <c r="E1474" s="322" t="s">
        <v>1122</v>
      </c>
      <c r="F1474" s="154" t="s">
        <v>114</v>
      </c>
      <c r="G1474" s="149" t="s">
        <v>286</v>
      </c>
      <c r="H1474" s="153" t="s">
        <v>115</v>
      </c>
      <c r="I1474" s="149" t="s">
        <v>297</v>
      </c>
      <c r="J1474" s="163">
        <v>35.484999999999999</v>
      </c>
      <c r="K1474" s="163">
        <v>17.388000000000002</v>
      </c>
      <c r="L1474" s="149" t="s">
        <v>116</v>
      </c>
      <c r="M1474" s="150" t="s">
        <v>352</v>
      </c>
      <c r="N1474" s="157">
        <v>44253.124467592592</v>
      </c>
      <c r="O1474" s="157">
        <v>44288.103148148148</v>
      </c>
    </row>
    <row r="1475" spans="2:15" x14ac:dyDescent="0.2">
      <c r="B1475" s="322" t="s">
        <v>132</v>
      </c>
      <c r="C1475" s="322" t="s">
        <v>1122</v>
      </c>
      <c r="D1475" s="322" t="s">
        <v>134</v>
      </c>
      <c r="E1475" s="322" t="s">
        <v>1122</v>
      </c>
      <c r="F1475" s="154" t="s">
        <v>238</v>
      </c>
      <c r="G1475" s="149" t="s">
        <v>281</v>
      </c>
      <c r="H1475" s="153" t="s">
        <v>282</v>
      </c>
      <c r="I1475" s="149" t="s">
        <v>1347</v>
      </c>
      <c r="J1475" s="163">
        <v>28.315999999999999</v>
      </c>
      <c r="K1475" s="163">
        <v>27.75</v>
      </c>
      <c r="L1475" s="149" t="s">
        <v>232</v>
      </c>
      <c r="M1475" s="150" t="s">
        <v>385</v>
      </c>
      <c r="N1475" s="157">
        <v>44253.487881944442</v>
      </c>
      <c r="O1475" s="157">
        <v>44287.05667824074</v>
      </c>
    </row>
    <row r="1476" spans="2:15" x14ac:dyDescent="0.2">
      <c r="B1476" s="322" t="s">
        <v>132</v>
      </c>
      <c r="C1476" s="322" t="s">
        <v>1122</v>
      </c>
      <c r="D1476" s="322" t="s">
        <v>133</v>
      </c>
      <c r="E1476" s="322" t="s">
        <v>1122</v>
      </c>
      <c r="F1476" s="154" t="s">
        <v>114</v>
      </c>
      <c r="G1476" s="149" t="s">
        <v>277</v>
      </c>
      <c r="H1476" s="153" t="s">
        <v>115</v>
      </c>
      <c r="I1476" s="149" t="s">
        <v>1348</v>
      </c>
      <c r="J1476" s="163">
        <v>57.523000000000003</v>
      </c>
      <c r="K1476" s="163">
        <v>14.304</v>
      </c>
      <c r="L1476" s="149" t="s">
        <v>211</v>
      </c>
      <c r="M1476" s="150" t="s">
        <v>314</v>
      </c>
      <c r="N1476" s="157">
        <v>44253.561701388891</v>
      </c>
      <c r="O1476" s="157">
        <v>44274.554328703707</v>
      </c>
    </row>
    <row r="1477" spans="2:15" x14ac:dyDescent="0.2">
      <c r="B1477" s="322" t="s">
        <v>132</v>
      </c>
      <c r="C1477" s="322" t="s">
        <v>1122</v>
      </c>
      <c r="D1477" s="322" t="s">
        <v>133</v>
      </c>
      <c r="E1477" s="322" t="s">
        <v>1122</v>
      </c>
      <c r="F1477" s="154" t="s">
        <v>114</v>
      </c>
      <c r="G1477" s="149" t="s">
        <v>277</v>
      </c>
      <c r="H1477" s="153" t="s">
        <v>115</v>
      </c>
      <c r="I1477" s="149" t="s">
        <v>1348</v>
      </c>
      <c r="J1477" s="163">
        <v>57.523000000000003</v>
      </c>
      <c r="K1477" s="163">
        <v>42.067999999999998</v>
      </c>
      <c r="L1477" s="149" t="s">
        <v>211</v>
      </c>
      <c r="M1477" s="150" t="s">
        <v>314</v>
      </c>
      <c r="N1477" s="157">
        <v>44253.561701388891</v>
      </c>
      <c r="O1477" s="157">
        <v>44278.406759259262</v>
      </c>
    </row>
    <row r="1478" spans="2:15" x14ac:dyDescent="0.2">
      <c r="B1478" s="322" t="s">
        <v>132</v>
      </c>
      <c r="C1478" s="322" t="s">
        <v>1122</v>
      </c>
      <c r="D1478" s="322" t="s">
        <v>133</v>
      </c>
      <c r="E1478" s="322" t="s">
        <v>1122</v>
      </c>
      <c r="F1478" s="154" t="s">
        <v>329</v>
      </c>
      <c r="G1478" s="149" t="s">
        <v>286</v>
      </c>
      <c r="H1478" s="153" t="s">
        <v>330</v>
      </c>
      <c r="I1478" s="149" t="s">
        <v>315</v>
      </c>
      <c r="J1478" s="163">
        <v>63.731000000000002</v>
      </c>
      <c r="K1478" s="163">
        <v>15.356</v>
      </c>
      <c r="L1478" s="149" t="s">
        <v>333</v>
      </c>
      <c r="M1478" s="150" t="s">
        <v>334</v>
      </c>
      <c r="N1478" s="157">
        <v>44254.446817129632</v>
      </c>
      <c r="O1478" s="157">
        <v>44278.032650462963</v>
      </c>
    </row>
    <row r="1479" spans="2:15" x14ac:dyDescent="0.2">
      <c r="B1479" s="322" t="s">
        <v>132</v>
      </c>
      <c r="C1479" s="322" t="s">
        <v>1122</v>
      </c>
      <c r="D1479" s="322" t="s">
        <v>133</v>
      </c>
      <c r="E1479" s="322" t="s">
        <v>1122</v>
      </c>
      <c r="F1479" s="154" t="s">
        <v>329</v>
      </c>
      <c r="G1479" s="149" t="s">
        <v>286</v>
      </c>
      <c r="H1479" s="153" t="s">
        <v>330</v>
      </c>
      <c r="I1479" s="149" t="s">
        <v>315</v>
      </c>
      <c r="J1479" s="163">
        <v>63.731000000000002</v>
      </c>
      <c r="K1479" s="163">
        <v>15.356</v>
      </c>
      <c r="L1479" s="149" t="s">
        <v>333</v>
      </c>
      <c r="M1479" s="150" t="s">
        <v>334</v>
      </c>
      <c r="N1479" s="157">
        <v>44254.446817129632</v>
      </c>
      <c r="O1479" s="157">
        <v>44278.032789351855</v>
      </c>
    </row>
    <row r="1480" spans="2:15" x14ac:dyDescent="0.2">
      <c r="B1480" s="322" t="s">
        <v>132</v>
      </c>
      <c r="C1480" s="322" t="s">
        <v>1122</v>
      </c>
      <c r="D1480" s="322" t="s">
        <v>134</v>
      </c>
      <c r="E1480" s="322" t="s">
        <v>1122</v>
      </c>
      <c r="F1480" s="154" t="s">
        <v>329</v>
      </c>
      <c r="G1480" s="149" t="s">
        <v>286</v>
      </c>
      <c r="H1480" s="153" t="s">
        <v>330</v>
      </c>
      <c r="I1480" s="149" t="s">
        <v>315</v>
      </c>
      <c r="J1480" s="163">
        <v>63.731000000000002</v>
      </c>
      <c r="K1480" s="163">
        <v>14.303000000000001</v>
      </c>
      <c r="L1480" s="149" t="s">
        <v>211</v>
      </c>
      <c r="M1480" s="150" t="s">
        <v>314</v>
      </c>
      <c r="N1480" s="157">
        <v>44254.446817129632</v>
      </c>
      <c r="O1480" s="157">
        <v>44295.378483796296</v>
      </c>
    </row>
    <row r="1481" spans="2:15" x14ac:dyDescent="0.2">
      <c r="B1481" s="322" t="s">
        <v>132</v>
      </c>
      <c r="C1481" s="322" t="s">
        <v>1122</v>
      </c>
      <c r="D1481" s="322" t="s">
        <v>134</v>
      </c>
      <c r="E1481" s="322" t="s">
        <v>1122</v>
      </c>
      <c r="F1481" s="154" t="s">
        <v>329</v>
      </c>
      <c r="G1481" s="149" t="s">
        <v>286</v>
      </c>
      <c r="H1481" s="153" t="s">
        <v>330</v>
      </c>
      <c r="I1481" s="149" t="s">
        <v>315</v>
      </c>
      <c r="J1481" s="163">
        <v>63.731000000000002</v>
      </c>
      <c r="K1481" s="163">
        <v>14.303000000000001</v>
      </c>
      <c r="L1481" s="149" t="s">
        <v>211</v>
      </c>
      <c r="M1481" s="150" t="s">
        <v>314</v>
      </c>
      <c r="N1481" s="157">
        <v>44254.446817129632</v>
      </c>
      <c r="O1481" s="157">
        <v>44295.378622685188</v>
      </c>
    </row>
    <row r="1482" spans="2:15" x14ac:dyDescent="0.2">
      <c r="B1482" s="322" t="s">
        <v>132</v>
      </c>
      <c r="C1482" s="322" t="s">
        <v>1122</v>
      </c>
      <c r="D1482" s="322" t="s">
        <v>133</v>
      </c>
      <c r="E1482" s="322" t="s">
        <v>1122</v>
      </c>
      <c r="F1482" s="154" t="s">
        <v>114</v>
      </c>
      <c r="G1482" s="149" t="s">
        <v>286</v>
      </c>
      <c r="H1482" s="153" t="s">
        <v>115</v>
      </c>
      <c r="I1482" s="149" t="s">
        <v>996</v>
      </c>
      <c r="J1482" s="163">
        <v>57.893000000000001</v>
      </c>
      <c r="K1482" s="163">
        <v>7.4109999999999996</v>
      </c>
      <c r="L1482" s="149" t="s">
        <v>214</v>
      </c>
      <c r="M1482" s="150" t="s">
        <v>779</v>
      </c>
      <c r="N1482" s="157">
        <v>44254.98877314815</v>
      </c>
      <c r="O1482" s="157">
        <v>44278.022581018522</v>
      </c>
    </row>
    <row r="1483" spans="2:15" x14ac:dyDescent="0.2">
      <c r="B1483" s="322" t="s">
        <v>132</v>
      </c>
      <c r="C1483" s="322" t="s">
        <v>1122</v>
      </c>
      <c r="D1483" s="322" t="s">
        <v>134</v>
      </c>
      <c r="E1483" s="322" t="s">
        <v>1122</v>
      </c>
      <c r="F1483" s="154" t="s">
        <v>114</v>
      </c>
      <c r="G1483" s="149" t="s">
        <v>286</v>
      </c>
      <c r="H1483" s="153" t="s">
        <v>115</v>
      </c>
      <c r="I1483" s="149" t="s">
        <v>996</v>
      </c>
      <c r="J1483" s="163">
        <v>57.893000000000001</v>
      </c>
      <c r="K1483" s="163">
        <v>6.7370000000000001</v>
      </c>
      <c r="L1483" s="149" t="s">
        <v>214</v>
      </c>
      <c r="M1483" s="150" t="s">
        <v>1349</v>
      </c>
      <c r="N1483" s="157">
        <v>44254.98877314815</v>
      </c>
      <c r="O1483" s="157">
        <v>44287.019131944442</v>
      </c>
    </row>
    <row r="1484" spans="2:15" x14ac:dyDescent="0.2">
      <c r="B1484" s="322" t="s">
        <v>132</v>
      </c>
      <c r="C1484" s="322" t="s">
        <v>1122</v>
      </c>
      <c r="D1484" s="322" t="s">
        <v>134</v>
      </c>
      <c r="E1484" s="322" t="s">
        <v>1122</v>
      </c>
      <c r="F1484" s="154" t="s">
        <v>114</v>
      </c>
      <c r="G1484" s="149" t="s">
        <v>286</v>
      </c>
      <c r="H1484" s="153" t="s">
        <v>115</v>
      </c>
      <c r="I1484" s="149" t="s">
        <v>996</v>
      </c>
      <c r="J1484" s="163">
        <v>57.893000000000001</v>
      </c>
      <c r="K1484" s="163">
        <v>29.422999999999998</v>
      </c>
      <c r="L1484" s="149" t="s">
        <v>214</v>
      </c>
      <c r="M1484" s="150" t="s">
        <v>332</v>
      </c>
      <c r="N1484" s="157">
        <v>44254.98877314815</v>
      </c>
      <c r="O1484" s="157">
        <v>44293.43540509259</v>
      </c>
    </row>
    <row r="1485" spans="2:15" x14ac:dyDescent="0.2">
      <c r="B1485" s="322" t="s">
        <v>132</v>
      </c>
      <c r="C1485" s="322" t="s">
        <v>1122</v>
      </c>
      <c r="D1485" s="322" t="s">
        <v>133</v>
      </c>
      <c r="E1485" s="322" t="s">
        <v>1122</v>
      </c>
      <c r="F1485" s="154" t="s">
        <v>247</v>
      </c>
      <c r="G1485" s="149" t="s">
        <v>340</v>
      </c>
      <c r="H1485" s="153" t="s">
        <v>341</v>
      </c>
      <c r="I1485" s="149" t="s">
        <v>1350</v>
      </c>
      <c r="J1485" s="163">
        <v>40.064</v>
      </c>
      <c r="K1485" s="163">
        <v>5.5679999999999996</v>
      </c>
      <c r="L1485" s="149" t="s">
        <v>205</v>
      </c>
      <c r="M1485" s="150" t="s">
        <v>505</v>
      </c>
      <c r="N1485" s="157">
        <v>44255.131319444445</v>
      </c>
      <c r="O1485" s="157">
        <v>44280.800625000003</v>
      </c>
    </row>
    <row r="1486" spans="2:15" x14ac:dyDescent="0.2">
      <c r="B1486" s="322" t="s">
        <v>132</v>
      </c>
      <c r="C1486" s="322" t="s">
        <v>1122</v>
      </c>
      <c r="D1486" s="322" t="s">
        <v>134</v>
      </c>
      <c r="E1486" s="322" t="s">
        <v>1122</v>
      </c>
      <c r="F1486" s="154" t="s">
        <v>247</v>
      </c>
      <c r="G1486" s="149" t="s">
        <v>340</v>
      </c>
      <c r="H1486" s="153" t="s">
        <v>341</v>
      </c>
      <c r="I1486" s="149" t="s">
        <v>1350</v>
      </c>
      <c r="J1486" s="163">
        <v>40.064</v>
      </c>
      <c r="K1486" s="163">
        <v>28.706</v>
      </c>
      <c r="L1486" s="149" t="s">
        <v>205</v>
      </c>
      <c r="M1486" s="150" t="s">
        <v>721</v>
      </c>
      <c r="N1486" s="157">
        <v>44255.131319444445</v>
      </c>
      <c r="O1486" s="157">
        <v>44287.768483796295</v>
      </c>
    </row>
    <row r="1487" spans="2:15" x14ac:dyDescent="0.2">
      <c r="B1487" s="322" t="s">
        <v>132</v>
      </c>
      <c r="C1487" s="322" t="s">
        <v>1122</v>
      </c>
      <c r="D1487" s="322" t="s">
        <v>133</v>
      </c>
      <c r="E1487" s="322" t="s">
        <v>1122</v>
      </c>
      <c r="F1487" s="154" t="s">
        <v>114</v>
      </c>
      <c r="G1487" s="149" t="s">
        <v>310</v>
      </c>
      <c r="H1487" s="153" t="s">
        <v>115</v>
      </c>
      <c r="I1487" s="149" t="s">
        <v>479</v>
      </c>
      <c r="J1487" s="163">
        <v>61.664000000000001</v>
      </c>
      <c r="K1487" s="163">
        <v>7.1619999999999999</v>
      </c>
      <c r="L1487" s="149" t="s">
        <v>230</v>
      </c>
      <c r="M1487" s="150" t="s">
        <v>846</v>
      </c>
      <c r="N1487" s="157">
        <v>44255.332280092596</v>
      </c>
      <c r="O1487" s="157">
        <v>44272.525555555556</v>
      </c>
    </row>
    <row r="1488" spans="2:15" x14ac:dyDescent="0.2">
      <c r="B1488" s="322" t="s">
        <v>132</v>
      </c>
      <c r="C1488" s="322" t="s">
        <v>1122</v>
      </c>
      <c r="D1488" s="322" t="s">
        <v>134</v>
      </c>
      <c r="E1488" s="322" t="s">
        <v>1122</v>
      </c>
      <c r="F1488" s="154" t="s">
        <v>114</v>
      </c>
      <c r="G1488" s="149" t="s">
        <v>310</v>
      </c>
      <c r="H1488" s="153" t="s">
        <v>115</v>
      </c>
      <c r="I1488" s="149" t="s">
        <v>479</v>
      </c>
      <c r="J1488" s="163">
        <v>61.664000000000001</v>
      </c>
      <c r="K1488" s="163">
        <v>46.265000000000001</v>
      </c>
      <c r="L1488" s="149" t="s">
        <v>116</v>
      </c>
      <c r="M1488" s="150" t="s">
        <v>117</v>
      </c>
      <c r="N1488" s="157">
        <v>44255.332280092596</v>
      </c>
      <c r="O1488" s="157">
        <v>44295.873194444444</v>
      </c>
    </row>
    <row r="1489" spans="2:15" x14ac:dyDescent="0.2">
      <c r="B1489" s="322" t="s">
        <v>132</v>
      </c>
      <c r="C1489" s="322" t="s">
        <v>1122</v>
      </c>
      <c r="D1489" s="322" t="s">
        <v>133</v>
      </c>
      <c r="E1489" s="322" t="s">
        <v>1122</v>
      </c>
      <c r="F1489" s="154" t="s">
        <v>238</v>
      </c>
      <c r="G1489" s="149" t="s">
        <v>281</v>
      </c>
      <c r="H1489" s="153" t="s">
        <v>282</v>
      </c>
      <c r="I1489" s="149" t="s">
        <v>1351</v>
      </c>
      <c r="J1489" s="163">
        <v>35.945999999999998</v>
      </c>
      <c r="K1489" s="163">
        <v>32.625</v>
      </c>
      <c r="L1489" s="149" t="s">
        <v>116</v>
      </c>
      <c r="M1489" s="150" t="s">
        <v>1352</v>
      </c>
      <c r="N1489" s="157">
        <v>44255.687083333331</v>
      </c>
      <c r="O1489" s="157">
        <v>44284.623784722222</v>
      </c>
    </row>
    <row r="1490" spans="2:15" x14ac:dyDescent="0.2">
      <c r="B1490" s="322" t="s">
        <v>132</v>
      </c>
      <c r="C1490" s="322" t="s">
        <v>1122</v>
      </c>
      <c r="D1490" s="322" t="s">
        <v>134</v>
      </c>
      <c r="E1490" s="322" t="s">
        <v>1122</v>
      </c>
      <c r="F1490" s="154" t="s">
        <v>239</v>
      </c>
      <c r="G1490" s="149" t="s">
        <v>359</v>
      </c>
      <c r="H1490" s="153" t="s">
        <v>278</v>
      </c>
      <c r="I1490" s="149" t="s">
        <v>1353</v>
      </c>
      <c r="J1490" s="163">
        <v>34.491999999999997</v>
      </c>
      <c r="K1490" s="163">
        <v>16.873999999999999</v>
      </c>
      <c r="L1490" s="149" t="s">
        <v>116</v>
      </c>
      <c r="M1490" s="150" t="s">
        <v>117</v>
      </c>
      <c r="N1490" s="157">
        <v>44255.770046296297</v>
      </c>
      <c r="O1490" s="157">
        <v>44291.080995370372</v>
      </c>
    </row>
    <row r="1491" spans="2:15" x14ac:dyDescent="0.2">
      <c r="B1491" s="322" t="s">
        <v>132</v>
      </c>
      <c r="C1491" s="322" t="s">
        <v>1122</v>
      </c>
      <c r="D1491" s="322" t="s">
        <v>134</v>
      </c>
      <c r="E1491" s="322" t="s">
        <v>1122</v>
      </c>
      <c r="F1491" s="154" t="s">
        <v>239</v>
      </c>
      <c r="G1491" s="149" t="s">
        <v>359</v>
      </c>
      <c r="H1491" s="153" t="s">
        <v>278</v>
      </c>
      <c r="I1491" s="149" t="s">
        <v>1353</v>
      </c>
      <c r="J1491" s="163">
        <v>34.491999999999997</v>
      </c>
      <c r="K1491" s="163">
        <v>16.873999999999999</v>
      </c>
      <c r="L1491" s="149" t="s">
        <v>116</v>
      </c>
      <c r="M1491" s="150" t="s">
        <v>117</v>
      </c>
      <c r="N1491" s="157">
        <v>44255.770046296297</v>
      </c>
      <c r="O1491" s="157">
        <v>44291.081134259257</v>
      </c>
    </row>
    <row r="1492" spans="2:15" x14ac:dyDescent="0.2">
      <c r="B1492" s="322" t="s">
        <v>133</v>
      </c>
      <c r="C1492" s="322" t="s">
        <v>1122</v>
      </c>
      <c r="D1492" s="322" t="s">
        <v>134</v>
      </c>
      <c r="E1492" s="322" t="s">
        <v>1122</v>
      </c>
      <c r="F1492" s="154" t="s">
        <v>591</v>
      </c>
      <c r="G1492" s="149" t="s">
        <v>277</v>
      </c>
      <c r="H1492" s="153" t="s">
        <v>282</v>
      </c>
      <c r="I1492" s="149" t="s">
        <v>1354</v>
      </c>
      <c r="J1492" s="163">
        <v>81.465999999999994</v>
      </c>
      <c r="K1492" s="163">
        <v>72.242000000000004</v>
      </c>
      <c r="L1492" s="149" t="s">
        <v>211</v>
      </c>
      <c r="M1492" s="150" t="s">
        <v>616</v>
      </c>
      <c r="N1492" s="157">
        <v>44256.405115740738</v>
      </c>
      <c r="O1492" s="157">
        <v>44296.340821759259</v>
      </c>
    </row>
    <row r="1493" spans="2:15" x14ac:dyDescent="0.2">
      <c r="B1493" s="322" t="s">
        <v>133</v>
      </c>
      <c r="C1493" s="322" t="s">
        <v>1122</v>
      </c>
      <c r="D1493" s="322" t="s">
        <v>133</v>
      </c>
      <c r="E1493" s="322" t="s">
        <v>1122</v>
      </c>
      <c r="F1493" s="154" t="s">
        <v>238</v>
      </c>
      <c r="G1493" s="149" t="s">
        <v>281</v>
      </c>
      <c r="H1493" s="153" t="s">
        <v>282</v>
      </c>
      <c r="I1493" s="149" t="s">
        <v>406</v>
      </c>
      <c r="J1493" s="163">
        <v>38.146999999999998</v>
      </c>
      <c r="K1493" s="163">
        <v>3.8610000000000002</v>
      </c>
      <c r="L1493" s="149" t="s">
        <v>230</v>
      </c>
      <c r="M1493" s="150" t="s">
        <v>514</v>
      </c>
      <c r="N1493" s="157">
        <v>44256.707187499997</v>
      </c>
      <c r="O1493" s="157">
        <v>44284.079756944448</v>
      </c>
    </row>
    <row r="1494" spans="2:15" x14ac:dyDescent="0.2">
      <c r="B1494" s="322" t="s">
        <v>133</v>
      </c>
      <c r="C1494" s="322" t="s">
        <v>1122</v>
      </c>
      <c r="D1494" s="322" t="s">
        <v>134</v>
      </c>
      <c r="E1494" s="322" t="s">
        <v>1122</v>
      </c>
      <c r="F1494" s="154" t="s">
        <v>238</v>
      </c>
      <c r="G1494" s="149" t="s">
        <v>281</v>
      </c>
      <c r="H1494" s="153" t="s">
        <v>282</v>
      </c>
      <c r="I1494" s="149" t="s">
        <v>406</v>
      </c>
      <c r="J1494" s="163">
        <v>38.146999999999998</v>
      </c>
      <c r="K1494" s="163">
        <v>6.0640000000000001</v>
      </c>
      <c r="L1494" s="149" t="s">
        <v>230</v>
      </c>
      <c r="M1494" s="150" t="s">
        <v>934</v>
      </c>
      <c r="N1494" s="157">
        <v>44256.707187499997</v>
      </c>
      <c r="O1494" s="157">
        <v>44288.25917824074</v>
      </c>
    </row>
    <row r="1495" spans="2:15" x14ac:dyDescent="0.2">
      <c r="B1495" s="322" t="s">
        <v>133</v>
      </c>
      <c r="C1495" s="322" t="s">
        <v>1122</v>
      </c>
      <c r="D1495" s="322" t="s">
        <v>133</v>
      </c>
      <c r="E1495" s="322" t="s">
        <v>1122</v>
      </c>
      <c r="F1495" s="154" t="s">
        <v>238</v>
      </c>
      <c r="G1495" s="149" t="s">
        <v>281</v>
      </c>
      <c r="H1495" s="153" t="s">
        <v>282</v>
      </c>
      <c r="I1495" s="149" t="s">
        <v>1355</v>
      </c>
      <c r="J1495" s="163">
        <v>55.804000000000002</v>
      </c>
      <c r="K1495" s="163">
        <v>54.688000000000002</v>
      </c>
      <c r="L1495" s="149" t="s">
        <v>209</v>
      </c>
      <c r="M1495" s="150" t="s">
        <v>392</v>
      </c>
      <c r="N1495" s="157">
        <v>44257.237442129626</v>
      </c>
      <c r="O1495" s="157">
        <v>44284.372939814813</v>
      </c>
    </row>
    <row r="1496" spans="2:15" x14ac:dyDescent="0.2">
      <c r="B1496" s="322" t="s">
        <v>133</v>
      </c>
      <c r="C1496" s="322" t="s">
        <v>1122</v>
      </c>
      <c r="D1496" s="322" t="s">
        <v>134</v>
      </c>
      <c r="E1496" s="322" t="s">
        <v>1122</v>
      </c>
      <c r="F1496" s="154" t="s">
        <v>239</v>
      </c>
      <c r="G1496" s="149" t="s">
        <v>359</v>
      </c>
      <c r="H1496" s="153" t="s">
        <v>278</v>
      </c>
      <c r="I1496" s="149" t="s">
        <v>1356</v>
      </c>
      <c r="J1496" s="163">
        <v>57.015000000000001</v>
      </c>
      <c r="K1496" s="163">
        <v>19.678999999999998</v>
      </c>
      <c r="L1496" s="149" t="s">
        <v>209</v>
      </c>
      <c r="M1496" s="150" t="s">
        <v>392</v>
      </c>
      <c r="N1496" s="157">
        <v>44257.821712962963</v>
      </c>
      <c r="O1496" s="157">
        <v>44299.43613425926</v>
      </c>
    </row>
    <row r="1497" spans="2:15" x14ac:dyDescent="0.2">
      <c r="B1497" s="322" t="s">
        <v>133</v>
      </c>
      <c r="C1497" s="322" t="s">
        <v>1122</v>
      </c>
      <c r="D1497" s="322" t="s">
        <v>134</v>
      </c>
      <c r="E1497" s="322" t="s">
        <v>1122</v>
      </c>
      <c r="F1497" s="154" t="s">
        <v>239</v>
      </c>
      <c r="G1497" s="149" t="s">
        <v>359</v>
      </c>
      <c r="H1497" s="153" t="s">
        <v>278</v>
      </c>
      <c r="I1497" s="149" t="s">
        <v>1356</v>
      </c>
      <c r="J1497" s="163">
        <v>57.015000000000001</v>
      </c>
      <c r="K1497" s="163">
        <v>22.513000000000002</v>
      </c>
      <c r="L1497" s="149" t="s">
        <v>209</v>
      </c>
      <c r="M1497" s="150" t="s">
        <v>280</v>
      </c>
      <c r="N1497" s="157">
        <v>44257.821712962963</v>
      </c>
      <c r="O1497" s="157">
        <v>44310.542615740742</v>
      </c>
    </row>
    <row r="1498" spans="2:15" x14ac:dyDescent="0.2">
      <c r="B1498" s="322" t="s">
        <v>133</v>
      </c>
      <c r="C1498" s="322" t="s">
        <v>1122</v>
      </c>
      <c r="D1498" s="322" t="s">
        <v>134</v>
      </c>
      <c r="E1498" s="322" t="s">
        <v>1122</v>
      </c>
      <c r="F1498" s="154" t="s">
        <v>243</v>
      </c>
      <c r="G1498" s="149" t="s">
        <v>277</v>
      </c>
      <c r="H1498" s="153" t="s">
        <v>374</v>
      </c>
      <c r="I1498" s="149" t="s">
        <v>1357</v>
      </c>
      <c r="J1498" s="163">
        <v>56.92</v>
      </c>
      <c r="K1498" s="163">
        <v>23.893999999999998</v>
      </c>
      <c r="L1498" s="149" t="s">
        <v>211</v>
      </c>
      <c r="M1498" s="150" t="s">
        <v>302</v>
      </c>
      <c r="N1498" s="157">
        <v>44257.874166666668</v>
      </c>
      <c r="O1498" s="157">
        <v>44301.015810185185</v>
      </c>
    </row>
    <row r="1499" spans="2:15" x14ac:dyDescent="0.2">
      <c r="B1499" s="322" t="s">
        <v>133</v>
      </c>
      <c r="C1499" s="322" t="s">
        <v>1122</v>
      </c>
      <c r="D1499" s="322" t="s">
        <v>134</v>
      </c>
      <c r="E1499" s="322" t="s">
        <v>1122</v>
      </c>
      <c r="F1499" s="154" t="s">
        <v>243</v>
      </c>
      <c r="G1499" s="149" t="s">
        <v>277</v>
      </c>
      <c r="H1499" s="153" t="s">
        <v>374</v>
      </c>
      <c r="I1499" s="149" t="s">
        <v>1357</v>
      </c>
      <c r="J1499" s="163">
        <v>56.92</v>
      </c>
      <c r="K1499" s="163">
        <v>26.388999999999999</v>
      </c>
      <c r="L1499" s="149" t="s">
        <v>211</v>
      </c>
      <c r="M1499" s="150" t="s">
        <v>1358</v>
      </c>
      <c r="N1499" s="157">
        <v>44257.874166666668</v>
      </c>
      <c r="O1499" s="157">
        <v>44315.395752314813</v>
      </c>
    </row>
    <row r="1500" spans="2:15" x14ac:dyDescent="0.2">
      <c r="B1500" s="322" t="s">
        <v>133</v>
      </c>
      <c r="C1500" s="322" t="s">
        <v>1122</v>
      </c>
      <c r="D1500" s="322" t="s">
        <v>134</v>
      </c>
      <c r="E1500" s="322" t="s">
        <v>1122</v>
      </c>
      <c r="F1500" s="154" t="s">
        <v>329</v>
      </c>
      <c r="G1500" s="149" t="s">
        <v>286</v>
      </c>
      <c r="H1500" s="153" t="s">
        <v>330</v>
      </c>
      <c r="I1500" s="149" t="s">
        <v>1359</v>
      </c>
      <c r="J1500" s="163">
        <v>60.481000000000002</v>
      </c>
      <c r="K1500" s="163">
        <v>52.476999999999997</v>
      </c>
      <c r="L1500" s="149" t="s">
        <v>116</v>
      </c>
      <c r="M1500" s="150" t="s">
        <v>352</v>
      </c>
      <c r="N1500" s="157">
        <v>44258.800798611112</v>
      </c>
      <c r="O1500" s="157">
        <v>44308.255555555559</v>
      </c>
    </row>
    <row r="1501" spans="2:15" x14ac:dyDescent="0.2">
      <c r="B1501" s="322" t="s">
        <v>133</v>
      </c>
      <c r="C1501" s="322" t="s">
        <v>1122</v>
      </c>
      <c r="D1501" s="322" t="s">
        <v>133</v>
      </c>
      <c r="E1501" s="322" t="s">
        <v>1122</v>
      </c>
      <c r="F1501" s="154" t="s">
        <v>239</v>
      </c>
      <c r="G1501" s="149" t="s">
        <v>289</v>
      </c>
      <c r="H1501" s="153" t="s">
        <v>290</v>
      </c>
      <c r="I1501" s="149" t="s">
        <v>1360</v>
      </c>
      <c r="J1501" s="163">
        <v>37.405000000000001</v>
      </c>
      <c r="K1501" s="163">
        <v>31.404</v>
      </c>
      <c r="L1501" s="149" t="s">
        <v>805</v>
      </c>
      <c r="M1501" s="150" t="s">
        <v>806</v>
      </c>
      <c r="N1501" s="157">
        <v>44258.894166666665</v>
      </c>
      <c r="O1501" s="157">
        <v>44279.613541666666</v>
      </c>
    </row>
    <row r="1502" spans="2:15" x14ac:dyDescent="0.2">
      <c r="B1502" s="322" t="s">
        <v>133</v>
      </c>
      <c r="C1502" s="322" t="s">
        <v>1122</v>
      </c>
      <c r="D1502" s="322" t="s">
        <v>134</v>
      </c>
      <c r="E1502" s="322" t="s">
        <v>1122</v>
      </c>
      <c r="F1502" s="154" t="s">
        <v>238</v>
      </c>
      <c r="G1502" s="149" t="s">
        <v>281</v>
      </c>
      <c r="H1502" s="153" t="s">
        <v>282</v>
      </c>
      <c r="I1502" s="149" t="s">
        <v>1361</v>
      </c>
      <c r="J1502" s="163">
        <v>30.347000000000001</v>
      </c>
      <c r="K1502" s="163">
        <v>10.372</v>
      </c>
      <c r="L1502" s="149" t="s">
        <v>232</v>
      </c>
      <c r="M1502" s="150" t="s">
        <v>386</v>
      </c>
      <c r="N1502" s="157">
        <v>44259.738668981481</v>
      </c>
      <c r="O1502" s="157">
        <v>44291.417280092595</v>
      </c>
    </row>
    <row r="1503" spans="2:15" x14ac:dyDescent="0.2">
      <c r="B1503" s="322" t="s">
        <v>133</v>
      </c>
      <c r="C1503" s="322" t="s">
        <v>1122</v>
      </c>
      <c r="D1503" s="322" t="s">
        <v>134</v>
      </c>
      <c r="E1503" s="322" t="s">
        <v>1122</v>
      </c>
      <c r="F1503" s="154" t="s">
        <v>238</v>
      </c>
      <c r="G1503" s="149" t="s">
        <v>281</v>
      </c>
      <c r="H1503" s="153" t="s">
        <v>282</v>
      </c>
      <c r="I1503" s="149" t="s">
        <v>1361</v>
      </c>
      <c r="J1503" s="163">
        <v>30.347000000000001</v>
      </c>
      <c r="K1503" s="163">
        <v>18.423999999999999</v>
      </c>
      <c r="L1503" s="149" t="s">
        <v>265</v>
      </c>
      <c r="M1503" s="150" t="s">
        <v>1362</v>
      </c>
      <c r="N1503" s="157">
        <v>44259.738668981481</v>
      </c>
      <c r="O1503" s="157">
        <v>44300.012499999997</v>
      </c>
    </row>
    <row r="1504" spans="2:15" x14ac:dyDescent="0.2">
      <c r="B1504" s="322" t="s">
        <v>133</v>
      </c>
      <c r="C1504" s="322" t="s">
        <v>1122</v>
      </c>
      <c r="D1504" s="322" t="s">
        <v>133</v>
      </c>
      <c r="E1504" s="322" t="s">
        <v>1122</v>
      </c>
      <c r="F1504" s="154" t="s">
        <v>239</v>
      </c>
      <c r="G1504" s="149" t="s">
        <v>359</v>
      </c>
      <c r="H1504" s="153" t="s">
        <v>278</v>
      </c>
      <c r="I1504" s="149" t="s">
        <v>1363</v>
      </c>
      <c r="J1504" s="163">
        <v>23.645</v>
      </c>
      <c r="K1504" s="163">
        <v>18.98</v>
      </c>
      <c r="L1504" s="149" t="s">
        <v>187</v>
      </c>
      <c r="M1504" s="150" t="s">
        <v>415</v>
      </c>
      <c r="N1504" s="157">
        <v>44259.769560185188</v>
      </c>
      <c r="O1504" s="157">
        <v>44264.999027777776</v>
      </c>
    </row>
    <row r="1505" spans="2:15" x14ac:dyDescent="0.2">
      <c r="B1505" s="322" t="s">
        <v>133</v>
      </c>
      <c r="C1505" s="322" t="s">
        <v>1122</v>
      </c>
      <c r="D1505" s="322" t="s">
        <v>134</v>
      </c>
      <c r="E1505" s="322" t="s">
        <v>1122</v>
      </c>
      <c r="F1505" s="154" t="s">
        <v>114</v>
      </c>
      <c r="G1505" s="149" t="s">
        <v>286</v>
      </c>
      <c r="H1505" s="153" t="s">
        <v>115</v>
      </c>
      <c r="I1505" s="149" t="s">
        <v>1364</v>
      </c>
      <c r="J1505" s="163">
        <v>61.484000000000002</v>
      </c>
      <c r="K1505" s="163">
        <v>57.180999999999997</v>
      </c>
      <c r="L1505" s="149" t="s">
        <v>216</v>
      </c>
      <c r="M1505" s="150" t="s">
        <v>540</v>
      </c>
      <c r="N1505" s="157">
        <v>44259.790497685186</v>
      </c>
      <c r="O1505" s="157">
        <v>44294.161747685182</v>
      </c>
    </row>
    <row r="1506" spans="2:15" x14ac:dyDescent="0.2">
      <c r="B1506" s="322" t="s">
        <v>133</v>
      </c>
      <c r="C1506" s="322" t="s">
        <v>1122</v>
      </c>
      <c r="D1506" s="322" t="s">
        <v>134</v>
      </c>
      <c r="E1506" s="322" t="s">
        <v>1122</v>
      </c>
      <c r="F1506" s="154" t="s">
        <v>114</v>
      </c>
      <c r="G1506" s="149" t="s">
        <v>310</v>
      </c>
      <c r="H1506" s="153" t="s">
        <v>115</v>
      </c>
      <c r="I1506" s="149" t="s">
        <v>1365</v>
      </c>
      <c r="J1506" s="163">
        <v>55.771000000000001</v>
      </c>
      <c r="K1506" s="163">
        <v>48.351999999999997</v>
      </c>
      <c r="L1506" s="149" t="s">
        <v>116</v>
      </c>
      <c r="M1506" s="150" t="s">
        <v>352</v>
      </c>
      <c r="N1506" s="157">
        <v>44260.248749999999</v>
      </c>
      <c r="O1506" s="157">
        <v>44304.950949074075</v>
      </c>
    </row>
    <row r="1507" spans="2:15" x14ac:dyDescent="0.2">
      <c r="B1507" s="322" t="s">
        <v>133</v>
      </c>
      <c r="C1507" s="322" t="s">
        <v>1122</v>
      </c>
      <c r="D1507" s="322" t="s">
        <v>134</v>
      </c>
      <c r="E1507" s="322" t="s">
        <v>1122</v>
      </c>
      <c r="F1507" s="154" t="s">
        <v>114</v>
      </c>
      <c r="G1507" s="149" t="s">
        <v>353</v>
      </c>
      <c r="H1507" s="153" t="s">
        <v>354</v>
      </c>
      <c r="I1507" s="149" t="s">
        <v>1366</v>
      </c>
      <c r="J1507" s="163">
        <v>63.8</v>
      </c>
      <c r="K1507" s="163">
        <v>11.444000000000001</v>
      </c>
      <c r="L1507" s="149" t="s">
        <v>116</v>
      </c>
      <c r="M1507" s="150" t="s">
        <v>424</v>
      </c>
      <c r="N1507" s="157">
        <v>44260.342256944445</v>
      </c>
      <c r="O1507" s="157">
        <v>44290.122141203705</v>
      </c>
    </row>
    <row r="1508" spans="2:15" x14ac:dyDescent="0.2">
      <c r="B1508" s="322" t="s">
        <v>133</v>
      </c>
      <c r="C1508" s="322" t="s">
        <v>1122</v>
      </c>
      <c r="D1508" s="322" t="s">
        <v>134</v>
      </c>
      <c r="E1508" s="322" t="s">
        <v>1122</v>
      </c>
      <c r="F1508" s="154" t="s">
        <v>114</v>
      </c>
      <c r="G1508" s="149" t="s">
        <v>353</v>
      </c>
      <c r="H1508" s="153" t="s">
        <v>354</v>
      </c>
      <c r="I1508" s="149" t="s">
        <v>1366</v>
      </c>
      <c r="J1508" s="163">
        <v>63.8</v>
      </c>
      <c r="K1508" s="163">
        <v>35.811</v>
      </c>
      <c r="L1508" s="149" t="s">
        <v>116</v>
      </c>
      <c r="M1508" s="150" t="s">
        <v>405</v>
      </c>
      <c r="N1508" s="157">
        <v>44260.342256944445</v>
      </c>
      <c r="O1508" s="157">
        <v>44296.216956018521</v>
      </c>
    </row>
    <row r="1509" spans="2:15" x14ac:dyDescent="0.2">
      <c r="B1509" s="322" t="s">
        <v>133</v>
      </c>
      <c r="C1509" s="322" t="s">
        <v>1122</v>
      </c>
      <c r="D1509" s="322" t="s">
        <v>134</v>
      </c>
      <c r="E1509" s="322" t="s">
        <v>1122</v>
      </c>
      <c r="F1509" s="154" t="s">
        <v>243</v>
      </c>
      <c r="G1509" s="149" t="s">
        <v>277</v>
      </c>
      <c r="H1509" s="153" t="s">
        <v>374</v>
      </c>
      <c r="I1509" s="149" t="s">
        <v>1367</v>
      </c>
      <c r="J1509" s="163">
        <v>28.414000000000001</v>
      </c>
      <c r="K1509" s="163">
        <v>22.388000000000002</v>
      </c>
      <c r="L1509" s="149" t="s">
        <v>333</v>
      </c>
      <c r="M1509" s="150" t="s">
        <v>501</v>
      </c>
      <c r="N1509" s="157">
        <v>44260.394837962966</v>
      </c>
      <c r="O1509" s="157">
        <v>44292.185567129629</v>
      </c>
    </row>
    <row r="1510" spans="2:15" x14ac:dyDescent="0.2">
      <c r="B1510" s="322" t="s">
        <v>133</v>
      </c>
      <c r="C1510" s="322" t="s">
        <v>1122</v>
      </c>
      <c r="D1510" s="322" t="s">
        <v>133</v>
      </c>
      <c r="E1510" s="322" t="s">
        <v>1122</v>
      </c>
      <c r="F1510" s="154" t="s">
        <v>239</v>
      </c>
      <c r="G1510" s="149" t="s">
        <v>359</v>
      </c>
      <c r="H1510" s="153" t="s">
        <v>278</v>
      </c>
      <c r="I1510" s="149" t="s">
        <v>1283</v>
      </c>
      <c r="J1510" s="163">
        <v>20.498999999999999</v>
      </c>
      <c r="K1510" s="163">
        <v>18.206</v>
      </c>
      <c r="L1510" s="149" t="s">
        <v>194</v>
      </c>
      <c r="M1510" s="150" t="s">
        <v>1284</v>
      </c>
      <c r="N1510" s="157">
        <v>44260.415567129632</v>
      </c>
      <c r="O1510" s="157">
        <v>44260.978310185186</v>
      </c>
    </row>
    <row r="1511" spans="2:15" x14ac:dyDescent="0.2">
      <c r="B1511" s="322" t="s">
        <v>133</v>
      </c>
      <c r="C1511" s="322" t="s">
        <v>1122</v>
      </c>
      <c r="D1511" s="322" t="s">
        <v>134</v>
      </c>
      <c r="E1511" s="322" t="s">
        <v>1122</v>
      </c>
      <c r="F1511" s="154" t="s">
        <v>243</v>
      </c>
      <c r="G1511" s="149" t="s">
        <v>277</v>
      </c>
      <c r="H1511" s="153" t="s">
        <v>707</v>
      </c>
      <c r="I1511" s="149" t="s">
        <v>1368</v>
      </c>
      <c r="J1511" s="163">
        <v>24.992999999999999</v>
      </c>
      <c r="K1511" s="163">
        <v>12.247</v>
      </c>
      <c r="L1511" s="149" t="s">
        <v>116</v>
      </c>
      <c r="M1511" s="150" t="s">
        <v>292</v>
      </c>
      <c r="N1511" s="157">
        <v>44260.71802083333</v>
      </c>
      <c r="O1511" s="157">
        <v>44312.889039351852</v>
      </c>
    </row>
    <row r="1512" spans="2:15" x14ac:dyDescent="0.2">
      <c r="B1512" s="322" t="s">
        <v>133</v>
      </c>
      <c r="C1512" s="322" t="s">
        <v>1122</v>
      </c>
      <c r="D1512" s="322" t="s">
        <v>135</v>
      </c>
      <c r="E1512" s="322" t="s">
        <v>1122</v>
      </c>
      <c r="F1512" s="154" t="s">
        <v>238</v>
      </c>
      <c r="G1512" s="149" t="s">
        <v>281</v>
      </c>
      <c r="H1512" s="153" t="s">
        <v>282</v>
      </c>
      <c r="I1512" s="149" t="s">
        <v>1369</v>
      </c>
      <c r="J1512" s="163">
        <v>37.912999999999997</v>
      </c>
      <c r="K1512" s="163">
        <v>36.207999999999998</v>
      </c>
      <c r="L1512" s="149" t="s">
        <v>217</v>
      </c>
      <c r="M1512" s="150" t="s">
        <v>1370</v>
      </c>
      <c r="N1512" s="157">
        <v>44260.999039351853</v>
      </c>
      <c r="O1512" s="157">
        <v>44329.139907407407</v>
      </c>
    </row>
    <row r="1513" spans="2:15" x14ac:dyDescent="0.2">
      <c r="B1513" s="322" t="s">
        <v>133</v>
      </c>
      <c r="C1513" s="322" t="s">
        <v>1122</v>
      </c>
      <c r="D1513" s="322" t="s">
        <v>134</v>
      </c>
      <c r="E1513" s="322" t="s">
        <v>1122</v>
      </c>
      <c r="F1513" s="154" t="s">
        <v>329</v>
      </c>
      <c r="G1513" s="149" t="s">
        <v>286</v>
      </c>
      <c r="H1513" s="153" t="s">
        <v>330</v>
      </c>
      <c r="I1513" s="149" t="s">
        <v>1371</v>
      </c>
      <c r="J1513" s="163">
        <v>55.648000000000003</v>
      </c>
      <c r="K1513" s="163">
        <v>40.838999999999999</v>
      </c>
      <c r="L1513" s="149" t="s">
        <v>211</v>
      </c>
      <c r="M1513" s="150" t="s">
        <v>302</v>
      </c>
      <c r="N1513" s="157">
        <v>44262.09275462963</v>
      </c>
      <c r="O1513" s="157">
        <v>44287.282488425924</v>
      </c>
    </row>
    <row r="1514" spans="2:15" x14ac:dyDescent="0.2">
      <c r="B1514" s="322" t="s">
        <v>133</v>
      </c>
      <c r="C1514" s="322" t="s">
        <v>1122</v>
      </c>
      <c r="D1514" s="322" t="s">
        <v>134</v>
      </c>
      <c r="E1514" s="322" t="s">
        <v>1122</v>
      </c>
      <c r="F1514" s="154" t="s">
        <v>243</v>
      </c>
      <c r="G1514" s="149" t="s">
        <v>277</v>
      </c>
      <c r="H1514" s="153" t="s">
        <v>374</v>
      </c>
      <c r="I1514" s="149" t="s">
        <v>1367</v>
      </c>
      <c r="J1514" s="163">
        <v>28.414000000000001</v>
      </c>
      <c r="K1514" s="163">
        <v>5.4569999999999999</v>
      </c>
      <c r="L1514" s="149" t="s">
        <v>333</v>
      </c>
      <c r="M1514" s="150" t="s">
        <v>501</v>
      </c>
      <c r="N1514" s="157">
        <v>44262.915486111109</v>
      </c>
      <c r="O1514" s="157">
        <v>44292.185567129629</v>
      </c>
    </row>
    <row r="1515" spans="2:15" x14ac:dyDescent="0.2">
      <c r="B1515" s="322" t="s">
        <v>133</v>
      </c>
      <c r="C1515" s="322" t="s">
        <v>1122</v>
      </c>
      <c r="D1515" s="322" t="s">
        <v>134</v>
      </c>
      <c r="E1515" s="322" t="s">
        <v>1122</v>
      </c>
      <c r="F1515" s="154" t="s">
        <v>239</v>
      </c>
      <c r="G1515" s="149" t="s">
        <v>359</v>
      </c>
      <c r="H1515" s="153" t="s">
        <v>278</v>
      </c>
      <c r="I1515" s="149" t="s">
        <v>1372</v>
      </c>
      <c r="J1515" s="163">
        <v>63.451999999999998</v>
      </c>
      <c r="K1515" s="163">
        <v>48.82</v>
      </c>
      <c r="L1515" s="149" t="s">
        <v>329</v>
      </c>
      <c r="M1515" s="150" t="s">
        <v>395</v>
      </c>
      <c r="N1515" s="157">
        <v>44263.540868055556</v>
      </c>
      <c r="O1515" s="157">
        <v>44300.206122685187</v>
      </c>
    </row>
    <row r="1516" spans="2:15" x14ac:dyDescent="0.2">
      <c r="B1516" s="322" t="s">
        <v>133</v>
      </c>
      <c r="C1516" s="322" t="s">
        <v>1122</v>
      </c>
      <c r="D1516" s="322" t="s">
        <v>134</v>
      </c>
      <c r="E1516" s="322" t="s">
        <v>1122</v>
      </c>
      <c r="F1516" s="154" t="s">
        <v>194</v>
      </c>
      <c r="G1516" s="149" t="s">
        <v>359</v>
      </c>
      <c r="H1516" s="153" t="s">
        <v>1284</v>
      </c>
      <c r="I1516" s="149" t="s">
        <v>1356</v>
      </c>
      <c r="J1516" s="163">
        <v>57.015000000000001</v>
      </c>
      <c r="K1516" s="163">
        <v>6.3819999999999997</v>
      </c>
      <c r="L1516" s="149" t="s">
        <v>209</v>
      </c>
      <c r="M1516" s="150" t="s">
        <v>392</v>
      </c>
      <c r="N1516" s="157">
        <v>44263.852905092594</v>
      </c>
      <c r="O1516" s="157">
        <v>44299.43613425926</v>
      </c>
    </row>
    <row r="1517" spans="2:15" x14ac:dyDescent="0.2">
      <c r="B1517" s="322" t="s">
        <v>133</v>
      </c>
      <c r="C1517" s="322" t="s">
        <v>1122</v>
      </c>
      <c r="D1517" s="322" t="s">
        <v>134</v>
      </c>
      <c r="E1517" s="322" t="s">
        <v>1122</v>
      </c>
      <c r="F1517" s="154" t="s">
        <v>194</v>
      </c>
      <c r="G1517" s="149" t="s">
        <v>277</v>
      </c>
      <c r="H1517" s="153" t="s">
        <v>1284</v>
      </c>
      <c r="I1517" s="149" t="s">
        <v>1356</v>
      </c>
      <c r="J1517" s="163">
        <v>57.015000000000001</v>
      </c>
      <c r="K1517" s="163">
        <v>7.3</v>
      </c>
      <c r="L1517" s="149" t="s">
        <v>209</v>
      </c>
      <c r="M1517" s="150" t="s">
        <v>280</v>
      </c>
      <c r="N1517" s="157">
        <v>44263.852905092594</v>
      </c>
      <c r="O1517" s="157">
        <v>44310.542615740742</v>
      </c>
    </row>
    <row r="1518" spans="2:15" x14ac:dyDescent="0.2">
      <c r="B1518" s="322" t="s">
        <v>133</v>
      </c>
      <c r="C1518" s="322" t="s">
        <v>1122</v>
      </c>
      <c r="D1518" s="322" t="s">
        <v>133</v>
      </c>
      <c r="E1518" s="322" t="s">
        <v>1122</v>
      </c>
      <c r="F1518" s="154" t="s">
        <v>238</v>
      </c>
      <c r="G1518" s="149" t="s">
        <v>281</v>
      </c>
      <c r="H1518" s="153" t="s">
        <v>282</v>
      </c>
      <c r="I1518" s="149" t="s">
        <v>825</v>
      </c>
      <c r="J1518" s="163">
        <v>61.296999999999997</v>
      </c>
      <c r="K1518" s="163">
        <v>11.955</v>
      </c>
      <c r="L1518" s="149" t="s">
        <v>329</v>
      </c>
      <c r="M1518" s="150" t="s">
        <v>343</v>
      </c>
      <c r="N1518" s="157">
        <v>44264.498518518521</v>
      </c>
      <c r="O1518" s="157">
        <v>44282.936249999999</v>
      </c>
    </row>
    <row r="1519" spans="2:15" x14ac:dyDescent="0.2">
      <c r="B1519" s="322" t="s">
        <v>133</v>
      </c>
      <c r="C1519" s="322" t="s">
        <v>1122</v>
      </c>
      <c r="D1519" s="322" t="s">
        <v>134</v>
      </c>
      <c r="E1519" s="322" t="s">
        <v>1122</v>
      </c>
      <c r="F1519" s="154" t="s">
        <v>238</v>
      </c>
      <c r="G1519" s="149" t="s">
        <v>281</v>
      </c>
      <c r="H1519" s="153" t="s">
        <v>282</v>
      </c>
      <c r="I1519" s="149" t="s">
        <v>825</v>
      </c>
      <c r="J1519" s="163">
        <v>61.296999999999997</v>
      </c>
      <c r="K1519" s="163">
        <v>39.427</v>
      </c>
      <c r="L1519" s="149" t="s">
        <v>329</v>
      </c>
      <c r="M1519" s="150" t="s">
        <v>395</v>
      </c>
      <c r="N1519" s="157">
        <v>44264.498518518521</v>
      </c>
      <c r="O1519" s="157">
        <v>44303.55609953704</v>
      </c>
    </row>
    <row r="1520" spans="2:15" x14ac:dyDescent="0.2">
      <c r="B1520" s="322" t="s">
        <v>133</v>
      </c>
      <c r="C1520" s="322" t="s">
        <v>1122</v>
      </c>
      <c r="D1520" s="322" t="s">
        <v>134</v>
      </c>
      <c r="E1520" s="322" t="s">
        <v>1122</v>
      </c>
      <c r="F1520" s="154" t="s">
        <v>114</v>
      </c>
      <c r="G1520" s="149" t="s">
        <v>277</v>
      </c>
      <c r="H1520" s="153" t="s">
        <v>115</v>
      </c>
      <c r="I1520" s="149" t="s">
        <v>1373</v>
      </c>
      <c r="J1520" s="163">
        <v>55.679000000000002</v>
      </c>
      <c r="K1520" s="163">
        <v>19.829000000000001</v>
      </c>
      <c r="L1520" s="149" t="s">
        <v>211</v>
      </c>
      <c r="M1520" s="150" t="s">
        <v>390</v>
      </c>
      <c r="N1520" s="157">
        <v>44265.196886574071</v>
      </c>
      <c r="O1520" s="157">
        <v>44292.28465277778</v>
      </c>
    </row>
    <row r="1521" spans="2:15" x14ac:dyDescent="0.2">
      <c r="B1521" s="322" t="s">
        <v>133</v>
      </c>
      <c r="C1521" s="322" t="s">
        <v>1122</v>
      </c>
      <c r="D1521" s="322" t="s">
        <v>134</v>
      </c>
      <c r="E1521" s="322" t="s">
        <v>1122</v>
      </c>
      <c r="F1521" s="154" t="s">
        <v>114</v>
      </c>
      <c r="G1521" s="149" t="s">
        <v>277</v>
      </c>
      <c r="H1521" s="153" t="s">
        <v>115</v>
      </c>
      <c r="I1521" s="149" t="s">
        <v>1373</v>
      </c>
      <c r="J1521" s="163">
        <v>55.679000000000002</v>
      </c>
      <c r="K1521" s="163">
        <v>33.384999999999998</v>
      </c>
      <c r="L1521" s="149" t="s">
        <v>211</v>
      </c>
      <c r="M1521" s="150" t="s">
        <v>303</v>
      </c>
      <c r="N1521" s="157">
        <v>44265.196886574071</v>
      </c>
      <c r="O1521" s="157">
        <v>44296.340694444443</v>
      </c>
    </row>
    <row r="1522" spans="2:15" x14ac:dyDescent="0.2">
      <c r="B1522" s="322" t="s">
        <v>133</v>
      </c>
      <c r="C1522" s="322" t="s">
        <v>1122</v>
      </c>
      <c r="D1522" s="322" t="s">
        <v>134</v>
      </c>
      <c r="E1522" s="322" t="s">
        <v>1122</v>
      </c>
      <c r="F1522" s="154" t="s">
        <v>238</v>
      </c>
      <c r="G1522" s="149" t="s">
        <v>281</v>
      </c>
      <c r="H1522" s="153" t="s">
        <v>282</v>
      </c>
      <c r="I1522" s="149" t="s">
        <v>1374</v>
      </c>
      <c r="J1522" s="163">
        <v>29.670999999999999</v>
      </c>
      <c r="K1522" s="163">
        <v>27.318999999999999</v>
      </c>
      <c r="L1522" s="149" t="s">
        <v>900</v>
      </c>
      <c r="M1522" s="150" t="s">
        <v>901</v>
      </c>
      <c r="N1522" s="157">
        <v>44265.446840277778</v>
      </c>
      <c r="O1522" s="157">
        <v>44297.082060185188</v>
      </c>
    </row>
    <row r="1523" spans="2:15" x14ac:dyDescent="0.2">
      <c r="B1523" s="322" t="s">
        <v>133</v>
      </c>
      <c r="C1523" s="322" t="s">
        <v>1122</v>
      </c>
      <c r="D1523" s="322" t="s">
        <v>133</v>
      </c>
      <c r="E1523" s="322" t="s">
        <v>1122</v>
      </c>
      <c r="F1523" s="154" t="s">
        <v>239</v>
      </c>
      <c r="G1523" s="149" t="s">
        <v>359</v>
      </c>
      <c r="H1523" s="153" t="s">
        <v>278</v>
      </c>
      <c r="I1523" s="149" t="s">
        <v>1283</v>
      </c>
      <c r="J1523" s="163">
        <v>20.498999999999999</v>
      </c>
      <c r="K1523" s="163">
        <v>19.181000000000001</v>
      </c>
      <c r="L1523" s="149" t="s">
        <v>194</v>
      </c>
      <c r="M1523" s="150" t="s">
        <v>1284</v>
      </c>
      <c r="N1523" s="157">
        <v>44266.384212962963</v>
      </c>
      <c r="O1523" s="157">
        <v>44267.550706018519</v>
      </c>
    </row>
    <row r="1524" spans="2:15" x14ac:dyDescent="0.2">
      <c r="B1524" s="322" t="s">
        <v>133</v>
      </c>
      <c r="C1524" s="322" t="s">
        <v>1122</v>
      </c>
      <c r="D1524" s="322" t="s">
        <v>133</v>
      </c>
      <c r="E1524" s="322" t="s">
        <v>1122</v>
      </c>
      <c r="F1524" s="154" t="s">
        <v>114</v>
      </c>
      <c r="G1524" s="149" t="s">
        <v>286</v>
      </c>
      <c r="H1524" s="153" t="s">
        <v>115</v>
      </c>
      <c r="I1524" s="149" t="s">
        <v>1375</v>
      </c>
      <c r="J1524" s="163">
        <v>37.024999999999999</v>
      </c>
      <c r="K1524" s="163">
        <v>9.0850000000000009</v>
      </c>
      <c r="L1524" s="149" t="s">
        <v>212</v>
      </c>
      <c r="M1524" s="150" t="s">
        <v>626</v>
      </c>
      <c r="N1524" s="157">
        <v>44266.759143518517</v>
      </c>
      <c r="O1524" s="157">
        <v>44284.964305555557</v>
      </c>
    </row>
    <row r="1525" spans="2:15" x14ac:dyDescent="0.2">
      <c r="B1525" s="322" t="s">
        <v>133</v>
      </c>
      <c r="C1525" s="322" t="s">
        <v>1122</v>
      </c>
      <c r="D1525" s="322" t="s">
        <v>134</v>
      </c>
      <c r="E1525" s="322" t="s">
        <v>1122</v>
      </c>
      <c r="F1525" s="154" t="s">
        <v>114</v>
      </c>
      <c r="G1525" s="149" t="s">
        <v>286</v>
      </c>
      <c r="H1525" s="153" t="s">
        <v>115</v>
      </c>
      <c r="I1525" s="149" t="s">
        <v>1375</v>
      </c>
      <c r="J1525" s="163">
        <v>37.024999999999999</v>
      </c>
      <c r="K1525" s="163">
        <v>20.244</v>
      </c>
      <c r="L1525" s="149" t="s">
        <v>212</v>
      </c>
      <c r="M1525" s="150" t="s">
        <v>478</v>
      </c>
      <c r="N1525" s="157">
        <v>44266.759143518517</v>
      </c>
      <c r="O1525" s="157">
        <v>44297.925347222219</v>
      </c>
    </row>
    <row r="1526" spans="2:15" x14ac:dyDescent="0.2">
      <c r="B1526" s="322" t="s">
        <v>133</v>
      </c>
      <c r="C1526" s="322" t="s">
        <v>1122</v>
      </c>
      <c r="D1526" s="322" t="s">
        <v>134</v>
      </c>
      <c r="E1526" s="322" t="s">
        <v>1122</v>
      </c>
      <c r="F1526" s="154" t="s">
        <v>239</v>
      </c>
      <c r="G1526" s="149" t="s">
        <v>289</v>
      </c>
      <c r="H1526" s="153" t="s">
        <v>290</v>
      </c>
      <c r="I1526" s="149" t="s">
        <v>1376</v>
      </c>
      <c r="J1526" s="163">
        <v>37.716999999999999</v>
      </c>
      <c r="K1526" s="163">
        <v>18.481000000000002</v>
      </c>
      <c r="L1526" s="149" t="s">
        <v>116</v>
      </c>
      <c r="M1526" s="150" t="s">
        <v>117</v>
      </c>
      <c r="N1526" s="157">
        <v>44267.581018518518</v>
      </c>
      <c r="O1526" s="157">
        <v>44302.011817129627</v>
      </c>
    </row>
    <row r="1527" spans="2:15" x14ac:dyDescent="0.2">
      <c r="B1527" s="322" t="s">
        <v>133</v>
      </c>
      <c r="C1527" s="322" t="s">
        <v>1122</v>
      </c>
      <c r="D1527" s="322" t="s">
        <v>134</v>
      </c>
      <c r="E1527" s="322" t="s">
        <v>1122</v>
      </c>
      <c r="F1527" s="154" t="s">
        <v>239</v>
      </c>
      <c r="G1527" s="149" t="s">
        <v>289</v>
      </c>
      <c r="H1527" s="153" t="s">
        <v>290</v>
      </c>
      <c r="I1527" s="149" t="s">
        <v>1376</v>
      </c>
      <c r="J1527" s="163">
        <v>37.716999999999999</v>
      </c>
      <c r="K1527" s="163">
        <v>18.481000000000002</v>
      </c>
      <c r="L1527" s="149" t="s">
        <v>116</v>
      </c>
      <c r="M1527" s="150" t="s">
        <v>117</v>
      </c>
      <c r="N1527" s="157">
        <v>44267.581018518518</v>
      </c>
      <c r="O1527" s="157">
        <v>44302.011956018519</v>
      </c>
    </row>
    <row r="1528" spans="2:15" x14ac:dyDescent="0.2">
      <c r="B1528" s="322" t="s">
        <v>133</v>
      </c>
      <c r="C1528" s="322" t="s">
        <v>1122</v>
      </c>
      <c r="D1528" s="322" t="s">
        <v>134</v>
      </c>
      <c r="E1528" s="322" t="s">
        <v>1122</v>
      </c>
      <c r="F1528" s="154" t="s">
        <v>114</v>
      </c>
      <c r="G1528" s="149" t="s">
        <v>286</v>
      </c>
      <c r="H1528" s="153" t="s">
        <v>115</v>
      </c>
      <c r="I1528" s="149" t="s">
        <v>1377</v>
      </c>
      <c r="J1528" s="163">
        <v>63.34</v>
      </c>
      <c r="K1528" s="163">
        <v>62.073</v>
      </c>
      <c r="L1528" s="149" t="s">
        <v>216</v>
      </c>
      <c r="M1528" s="150" t="s">
        <v>284</v>
      </c>
      <c r="N1528" s="157">
        <v>44268.644872685189</v>
      </c>
      <c r="O1528" s="157">
        <v>44299.293298611112</v>
      </c>
    </row>
    <row r="1529" spans="2:15" x14ac:dyDescent="0.2">
      <c r="B1529" s="322" t="s">
        <v>133</v>
      </c>
      <c r="C1529" s="322" t="s">
        <v>1122</v>
      </c>
      <c r="D1529" s="322" t="s">
        <v>134</v>
      </c>
      <c r="E1529" s="322" t="s">
        <v>1122</v>
      </c>
      <c r="F1529" s="154" t="s">
        <v>238</v>
      </c>
      <c r="G1529" s="149" t="s">
        <v>281</v>
      </c>
      <c r="H1529" s="153" t="s">
        <v>282</v>
      </c>
      <c r="I1529" s="149" t="s">
        <v>544</v>
      </c>
      <c r="J1529" s="163">
        <v>58.487000000000002</v>
      </c>
      <c r="K1529" s="163">
        <v>43.152999999999999</v>
      </c>
      <c r="L1529" s="149" t="s">
        <v>116</v>
      </c>
      <c r="M1529" s="150" t="s">
        <v>117</v>
      </c>
      <c r="N1529" s="157">
        <v>44268.738275462965</v>
      </c>
      <c r="O1529" s="157">
        <v>44296.227349537039</v>
      </c>
    </row>
    <row r="1530" spans="2:15" x14ac:dyDescent="0.2">
      <c r="B1530" s="322" t="s">
        <v>133</v>
      </c>
      <c r="C1530" s="322" t="s">
        <v>1122</v>
      </c>
      <c r="D1530" s="322" t="s">
        <v>134</v>
      </c>
      <c r="E1530" s="322" t="s">
        <v>1122</v>
      </c>
      <c r="F1530" s="154" t="s">
        <v>114</v>
      </c>
      <c r="G1530" s="149" t="s">
        <v>286</v>
      </c>
      <c r="H1530" s="153" t="s">
        <v>115</v>
      </c>
      <c r="I1530" s="149" t="s">
        <v>1378</v>
      </c>
      <c r="J1530" s="163">
        <v>61.119</v>
      </c>
      <c r="K1530" s="163">
        <v>45.680999999999997</v>
      </c>
      <c r="L1530" s="149" t="s">
        <v>116</v>
      </c>
      <c r="M1530" s="150" t="s">
        <v>117</v>
      </c>
      <c r="N1530" s="157">
        <v>44268.832303240742</v>
      </c>
      <c r="O1530" s="157">
        <v>44305.471863425926</v>
      </c>
    </row>
    <row r="1531" spans="2:15" x14ac:dyDescent="0.2">
      <c r="B1531" s="322" t="s">
        <v>133</v>
      </c>
      <c r="C1531" s="322" t="s">
        <v>1122</v>
      </c>
      <c r="D1531" s="322" t="s">
        <v>134</v>
      </c>
      <c r="E1531" s="322" t="s">
        <v>1122</v>
      </c>
      <c r="F1531" s="154" t="s">
        <v>329</v>
      </c>
      <c r="G1531" s="149" t="s">
        <v>286</v>
      </c>
      <c r="H1531" s="153" t="s">
        <v>330</v>
      </c>
      <c r="I1531" s="149" t="s">
        <v>1379</v>
      </c>
      <c r="J1531" s="163">
        <v>60.033000000000001</v>
      </c>
      <c r="K1531" s="163">
        <v>55.734000000000002</v>
      </c>
      <c r="L1531" s="149" t="s">
        <v>333</v>
      </c>
      <c r="M1531" s="150" t="s">
        <v>334</v>
      </c>
      <c r="N1531" s="157">
        <v>44268.851944444446</v>
      </c>
      <c r="O1531" s="157">
        <v>44292.102835648147</v>
      </c>
    </row>
    <row r="1532" spans="2:15" x14ac:dyDescent="0.2">
      <c r="B1532" s="322" t="s">
        <v>133</v>
      </c>
      <c r="C1532" s="322" t="s">
        <v>1122</v>
      </c>
      <c r="D1532" s="322" t="s">
        <v>134</v>
      </c>
      <c r="E1532" s="322" t="s">
        <v>1122</v>
      </c>
      <c r="F1532" s="154" t="s">
        <v>239</v>
      </c>
      <c r="G1532" s="149" t="s">
        <v>359</v>
      </c>
      <c r="H1532" s="153" t="s">
        <v>278</v>
      </c>
      <c r="I1532" s="149" t="s">
        <v>1380</v>
      </c>
      <c r="J1532" s="163">
        <v>30.79</v>
      </c>
      <c r="K1532" s="163">
        <v>2.2050000000000001</v>
      </c>
      <c r="L1532" s="149" t="s">
        <v>116</v>
      </c>
      <c r="M1532" s="150" t="s">
        <v>405</v>
      </c>
      <c r="N1532" s="157">
        <v>44270.374108796299</v>
      </c>
      <c r="O1532" s="157">
        <v>44296.777951388889</v>
      </c>
    </row>
    <row r="1533" spans="2:15" x14ac:dyDescent="0.2">
      <c r="B1533" s="322" t="s">
        <v>133</v>
      </c>
      <c r="C1533" s="322" t="s">
        <v>1122</v>
      </c>
      <c r="D1533" s="322" t="s">
        <v>134</v>
      </c>
      <c r="E1533" s="322" t="s">
        <v>1122</v>
      </c>
      <c r="F1533" s="154" t="s">
        <v>239</v>
      </c>
      <c r="G1533" s="149" t="s">
        <v>359</v>
      </c>
      <c r="H1533" s="153" t="s">
        <v>278</v>
      </c>
      <c r="I1533" s="149" t="s">
        <v>1380</v>
      </c>
      <c r="J1533" s="163">
        <v>30.79</v>
      </c>
      <c r="K1533" s="163">
        <v>2.2050000000000001</v>
      </c>
      <c r="L1533" s="149" t="s">
        <v>116</v>
      </c>
      <c r="M1533" s="150" t="s">
        <v>405</v>
      </c>
      <c r="N1533" s="157">
        <v>44270.374108796299</v>
      </c>
      <c r="O1533" s="157">
        <v>44296.778090277781</v>
      </c>
    </row>
    <row r="1534" spans="2:15" x14ac:dyDescent="0.2">
      <c r="B1534" s="322" t="s">
        <v>133</v>
      </c>
      <c r="C1534" s="322" t="s">
        <v>1122</v>
      </c>
      <c r="D1534" s="322" t="s">
        <v>134</v>
      </c>
      <c r="E1534" s="322" t="s">
        <v>1122</v>
      </c>
      <c r="F1534" s="154" t="s">
        <v>239</v>
      </c>
      <c r="G1534" s="149" t="s">
        <v>359</v>
      </c>
      <c r="H1534" s="153" t="s">
        <v>278</v>
      </c>
      <c r="I1534" s="149" t="s">
        <v>1380</v>
      </c>
      <c r="J1534" s="163">
        <v>30.79</v>
      </c>
      <c r="K1534" s="163">
        <v>2.2050000000000001</v>
      </c>
      <c r="L1534" s="149" t="s">
        <v>116</v>
      </c>
      <c r="M1534" s="150" t="s">
        <v>405</v>
      </c>
      <c r="N1534" s="157">
        <v>44270.374108796299</v>
      </c>
      <c r="O1534" s="157">
        <v>44296.778101851851</v>
      </c>
    </row>
    <row r="1535" spans="2:15" x14ac:dyDescent="0.2">
      <c r="B1535" s="322" t="s">
        <v>133</v>
      </c>
      <c r="C1535" s="322" t="s">
        <v>1122</v>
      </c>
      <c r="D1535" s="322" t="s">
        <v>134</v>
      </c>
      <c r="E1535" s="322" t="s">
        <v>1122</v>
      </c>
      <c r="F1535" s="154" t="s">
        <v>239</v>
      </c>
      <c r="G1535" s="149" t="s">
        <v>359</v>
      </c>
      <c r="H1535" s="153" t="s">
        <v>278</v>
      </c>
      <c r="I1535" s="149" t="s">
        <v>1380</v>
      </c>
      <c r="J1535" s="163">
        <v>30.79</v>
      </c>
      <c r="K1535" s="163">
        <v>17.911999999999999</v>
      </c>
      <c r="L1535" s="149" t="s">
        <v>116</v>
      </c>
      <c r="M1535" s="150" t="s">
        <v>405</v>
      </c>
      <c r="N1535" s="157">
        <v>44270.374108796299</v>
      </c>
      <c r="O1535" s="157">
        <v>44300.310763888891</v>
      </c>
    </row>
    <row r="1536" spans="2:15" x14ac:dyDescent="0.2">
      <c r="B1536" s="322" t="s">
        <v>133</v>
      </c>
      <c r="C1536" s="322" t="s">
        <v>1122</v>
      </c>
      <c r="D1536" s="322" t="s">
        <v>133</v>
      </c>
      <c r="E1536" s="322" t="s">
        <v>1122</v>
      </c>
      <c r="F1536" s="154" t="s">
        <v>237</v>
      </c>
      <c r="G1536" s="149" t="s">
        <v>277</v>
      </c>
      <c r="H1536" s="153" t="s">
        <v>978</v>
      </c>
      <c r="I1536" s="149" t="s">
        <v>1381</v>
      </c>
      <c r="J1536" s="163">
        <v>12.523</v>
      </c>
      <c r="K1536" s="163">
        <v>12.273</v>
      </c>
      <c r="L1536" s="149" t="s">
        <v>251</v>
      </c>
      <c r="M1536" s="150" t="s">
        <v>1382</v>
      </c>
      <c r="N1536" s="157">
        <v>44270.613368055558</v>
      </c>
      <c r="O1536" s="157">
        <v>44278.915000000001</v>
      </c>
    </row>
    <row r="1537" spans="2:15" x14ac:dyDescent="0.2">
      <c r="B1537" s="322" t="s">
        <v>133</v>
      </c>
      <c r="C1537" s="322" t="s">
        <v>1122</v>
      </c>
      <c r="D1537" s="322" t="s">
        <v>133</v>
      </c>
      <c r="E1537" s="322" t="s">
        <v>1122</v>
      </c>
      <c r="F1537" s="154" t="s">
        <v>329</v>
      </c>
      <c r="G1537" s="149" t="s">
        <v>286</v>
      </c>
      <c r="H1537" s="153" t="s">
        <v>330</v>
      </c>
      <c r="I1537" s="149" t="s">
        <v>1383</v>
      </c>
      <c r="J1537" s="163">
        <v>55.83</v>
      </c>
      <c r="K1537" s="163">
        <v>9.8149999999999995</v>
      </c>
      <c r="L1537" s="149" t="s">
        <v>357</v>
      </c>
      <c r="M1537" s="150" t="s">
        <v>508</v>
      </c>
      <c r="N1537" s="157">
        <v>44270.665810185186</v>
      </c>
      <c r="O1537" s="157">
        <v>44281.382349537038</v>
      </c>
    </row>
    <row r="1538" spans="2:15" x14ac:dyDescent="0.2">
      <c r="B1538" s="322" t="s">
        <v>133</v>
      </c>
      <c r="C1538" s="322" t="s">
        <v>1122</v>
      </c>
      <c r="D1538" s="322" t="s">
        <v>134</v>
      </c>
      <c r="E1538" s="322" t="s">
        <v>1122</v>
      </c>
      <c r="F1538" s="154" t="s">
        <v>329</v>
      </c>
      <c r="G1538" s="149" t="s">
        <v>286</v>
      </c>
      <c r="H1538" s="153" t="s">
        <v>330</v>
      </c>
      <c r="I1538" s="149" t="s">
        <v>1383</v>
      </c>
      <c r="J1538" s="163">
        <v>55.83</v>
      </c>
      <c r="K1538" s="163">
        <v>22.23</v>
      </c>
      <c r="L1538" s="149" t="s">
        <v>230</v>
      </c>
      <c r="M1538" s="150" t="s">
        <v>514</v>
      </c>
      <c r="N1538" s="157">
        <v>44270.665810185186</v>
      </c>
      <c r="O1538" s="157">
        <v>44292.269328703704</v>
      </c>
    </row>
    <row r="1539" spans="2:15" x14ac:dyDescent="0.2">
      <c r="B1539" s="322" t="s">
        <v>133</v>
      </c>
      <c r="C1539" s="322" t="s">
        <v>1122</v>
      </c>
      <c r="D1539" s="322" t="s">
        <v>133</v>
      </c>
      <c r="E1539" s="322" t="s">
        <v>1122</v>
      </c>
      <c r="F1539" s="154" t="s">
        <v>114</v>
      </c>
      <c r="G1539" s="149" t="s">
        <v>353</v>
      </c>
      <c r="H1539" s="153" t="s">
        <v>354</v>
      </c>
      <c r="I1539" s="149" t="s">
        <v>355</v>
      </c>
      <c r="J1539" s="163">
        <v>16.271999999999998</v>
      </c>
      <c r="K1539" s="163">
        <v>13.852</v>
      </c>
      <c r="L1539" s="149" t="s">
        <v>230</v>
      </c>
      <c r="M1539" s="150" t="s">
        <v>356</v>
      </c>
      <c r="N1539" s="157">
        <v>44271.186180555553</v>
      </c>
      <c r="O1539" s="157">
        <v>44282.362002314818</v>
      </c>
    </row>
    <row r="1540" spans="2:15" x14ac:dyDescent="0.2">
      <c r="B1540" s="322" t="s">
        <v>133</v>
      </c>
      <c r="C1540" s="322" t="s">
        <v>1122</v>
      </c>
      <c r="D1540" s="322" t="s">
        <v>134</v>
      </c>
      <c r="E1540" s="322" t="s">
        <v>1122</v>
      </c>
      <c r="F1540" s="154" t="s">
        <v>244</v>
      </c>
      <c r="G1540" s="149" t="s">
        <v>369</v>
      </c>
      <c r="H1540" s="153" t="s">
        <v>370</v>
      </c>
      <c r="I1540" s="149" t="s">
        <v>963</v>
      </c>
      <c r="J1540" s="163">
        <v>63.055999999999997</v>
      </c>
      <c r="K1540" s="163">
        <v>51.734000000000002</v>
      </c>
      <c r="L1540" s="149" t="s">
        <v>329</v>
      </c>
      <c r="M1540" s="150" t="s">
        <v>361</v>
      </c>
      <c r="N1540" s="157">
        <v>44271.581041666665</v>
      </c>
      <c r="O1540" s="157">
        <v>44300.790011574078</v>
      </c>
    </row>
    <row r="1541" spans="2:15" x14ac:dyDescent="0.2">
      <c r="B1541" s="322" t="s">
        <v>133</v>
      </c>
      <c r="C1541" s="322" t="s">
        <v>1122</v>
      </c>
      <c r="D1541" s="322" t="s">
        <v>134</v>
      </c>
      <c r="E1541" s="322" t="s">
        <v>1122</v>
      </c>
      <c r="F1541" s="154" t="s">
        <v>238</v>
      </c>
      <c r="G1541" s="149" t="s">
        <v>281</v>
      </c>
      <c r="H1541" s="153" t="s">
        <v>282</v>
      </c>
      <c r="I1541" s="149" t="s">
        <v>1384</v>
      </c>
      <c r="J1541" s="163">
        <v>36.936</v>
      </c>
      <c r="K1541" s="163">
        <v>14.553000000000001</v>
      </c>
      <c r="L1541" s="149" t="s">
        <v>219</v>
      </c>
      <c r="M1541" s="150" t="s">
        <v>429</v>
      </c>
      <c r="N1541" s="157">
        <v>44272.061226851853</v>
      </c>
      <c r="O1541" s="157">
        <v>44312.618414351855</v>
      </c>
    </row>
    <row r="1542" spans="2:15" x14ac:dyDescent="0.2">
      <c r="B1542" s="322" t="s">
        <v>133</v>
      </c>
      <c r="C1542" s="322" t="s">
        <v>1122</v>
      </c>
      <c r="D1542" s="322" t="s">
        <v>135</v>
      </c>
      <c r="E1542" s="322" t="s">
        <v>1122</v>
      </c>
      <c r="F1542" s="154" t="s">
        <v>238</v>
      </c>
      <c r="G1542" s="149" t="s">
        <v>281</v>
      </c>
      <c r="H1542" s="153" t="s">
        <v>282</v>
      </c>
      <c r="I1542" s="149" t="s">
        <v>1384</v>
      </c>
      <c r="J1542" s="163">
        <v>36.936</v>
      </c>
      <c r="K1542" s="163">
        <v>21.645</v>
      </c>
      <c r="L1542" s="149" t="s">
        <v>376</v>
      </c>
      <c r="M1542" s="150" t="s">
        <v>1385</v>
      </c>
      <c r="N1542" s="157">
        <v>44272.061226851853</v>
      </c>
      <c r="O1542" s="157">
        <v>44320.570416666669</v>
      </c>
    </row>
    <row r="1543" spans="2:15" x14ac:dyDescent="0.2">
      <c r="B1543" s="322" t="s">
        <v>133</v>
      </c>
      <c r="C1543" s="322" t="s">
        <v>1122</v>
      </c>
      <c r="D1543" s="322" t="s">
        <v>133</v>
      </c>
      <c r="E1543" s="322" t="s">
        <v>1122</v>
      </c>
      <c r="F1543" s="154" t="s">
        <v>114</v>
      </c>
      <c r="G1543" s="149" t="s">
        <v>286</v>
      </c>
      <c r="H1543" s="153" t="s">
        <v>115</v>
      </c>
      <c r="I1543" s="149" t="s">
        <v>612</v>
      </c>
      <c r="J1543" s="163">
        <v>56.588999999999999</v>
      </c>
      <c r="K1543" s="163">
        <v>7.258</v>
      </c>
      <c r="L1543" s="149" t="s">
        <v>228</v>
      </c>
      <c r="M1543" s="150" t="s">
        <v>485</v>
      </c>
      <c r="N1543" s="157">
        <v>44272.102662037039</v>
      </c>
      <c r="O1543" s="157">
        <v>44284.851400462961</v>
      </c>
    </row>
    <row r="1544" spans="2:15" x14ac:dyDescent="0.2">
      <c r="B1544" s="322" t="s">
        <v>133</v>
      </c>
      <c r="C1544" s="322" t="s">
        <v>1122</v>
      </c>
      <c r="D1544" s="322" t="s">
        <v>133</v>
      </c>
      <c r="E1544" s="322" t="s">
        <v>1122</v>
      </c>
      <c r="F1544" s="154" t="s">
        <v>114</v>
      </c>
      <c r="G1544" s="149" t="s">
        <v>286</v>
      </c>
      <c r="H1544" s="153" t="s">
        <v>115</v>
      </c>
      <c r="I1544" s="149" t="s">
        <v>612</v>
      </c>
      <c r="J1544" s="163">
        <v>56.588999999999999</v>
      </c>
      <c r="K1544" s="163">
        <v>10.558</v>
      </c>
      <c r="L1544" s="149" t="s">
        <v>228</v>
      </c>
      <c r="M1544" s="150" t="s">
        <v>485</v>
      </c>
      <c r="N1544" s="157">
        <v>44272.102662037039</v>
      </c>
      <c r="O1544" s="157">
        <v>44284.851539351854</v>
      </c>
    </row>
    <row r="1545" spans="2:15" x14ac:dyDescent="0.2">
      <c r="B1545" s="322" t="s">
        <v>133</v>
      </c>
      <c r="C1545" s="322" t="s">
        <v>1122</v>
      </c>
      <c r="D1545" s="322" t="s">
        <v>134</v>
      </c>
      <c r="E1545" s="322" t="s">
        <v>1122</v>
      </c>
      <c r="F1545" s="154" t="s">
        <v>114</v>
      </c>
      <c r="G1545" s="149" t="s">
        <v>286</v>
      </c>
      <c r="H1545" s="153" t="s">
        <v>115</v>
      </c>
      <c r="I1545" s="149" t="s">
        <v>612</v>
      </c>
      <c r="J1545" s="163">
        <v>56.588999999999999</v>
      </c>
      <c r="K1545" s="163">
        <v>7.9180000000000001</v>
      </c>
      <c r="L1545" s="149" t="s">
        <v>515</v>
      </c>
      <c r="M1545" s="150" t="s">
        <v>516</v>
      </c>
      <c r="N1545" s="157">
        <v>44272.102662037039</v>
      </c>
      <c r="O1545" s="157">
        <v>44298.540069444447</v>
      </c>
    </row>
    <row r="1546" spans="2:15" x14ac:dyDescent="0.2">
      <c r="B1546" s="322" t="s">
        <v>133</v>
      </c>
      <c r="C1546" s="322" t="s">
        <v>1122</v>
      </c>
      <c r="D1546" s="322" t="s">
        <v>134</v>
      </c>
      <c r="E1546" s="322" t="s">
        <v>1122</v>
      </c>
      <c r="F1546" s="154" t="s">
        <v>114</v>
      </c>
      <c r="G1546" s="149" t="s">
        <v>286</v>
      </c>
      <c r="H1546" s="153" t="s">
        <v>115</v>
      </c>
      <c r="I1546" s="149" t="s">
        <v>612</v>
      </c>
      <c r="J1546" s="163">
        <v>56.588999999999999</v>
      </c>
      <c r="K1546" s="163">
        <v>23.596</v>
      </c>
      <c r="L1546" s="149" t="s">
        <v>230</v>
      </c>
      <c r="M1546" s="150" t="s">
        <v>514</v>
      </c>
      <c r="N1546" s="157">
        <v>44272.102662037039</v>
      </c>
      <c r="O1546" s="157">
        <v>44310.847129629627</v>
      </c>
    </row>
    <row r="1547" spans="2:15" x14ac:dyDescent="0.2">
      <c r="B1547" s="322" t="s">
        <v>133</v>
      </c>
      <c r="C1547" s="322" t="s">
        <v>1122</v>
      </c>
      <c r="D1547" s="322" t="s">
        <v>133</v>
      </c>
      <c r="E1547" s="322" t="s">
        <v>1122</v>
      </c>
      <c r="F1547" s="154" t="s">
        <v>238</v>
      </c>
      <c r="G1547" s="149" t="s">
        <v>281</v>
      </c>
      <c r="H1547" s="153" t="s">
        <v>282</v>
      </c>
      <c r="I1547" s="149" t="s">
        <v>1294</v>
      </c>
      <c r="J1547" s="163">
        <v>60.695999999999998</v>
      </c>
      <c r="K1547" s="163">
        <v>47.936999999999998</v>
      </c>
      <c r="L1547" s="149" t="s">
        <v>203</v>
      </c>
      <c r="M1547" s="150" t="s">
        <v>380</v>
      </c>
      <c r="N1547" s="157">
        <v>44272.216828703706</v>
      </c>
      <c r="O1547" s="157">
        <v>44279.882511574076</v>
      </c>
    </row>
    <row r="1548" spans="2:15" x14ac:dyDescent="0.2">
      <c r="B1548" s="322" t="s">
        <v>133</v>
      </c>
      <c r="C1548" s="322" t="s">
        <v>1122</v>
      </c>
      <c r="D1548" s="322" t="s">
        <v>134</v>
      </c>
      <c r="E1548" s="322" t="s">
        <v>1122</v>
      </c>
      <c r="F1548" s="154" t="s">
        <v>239</v>
      </c>
      <c r="G1548" s="149" t="s">
        <v>359</v>
      </c>
      <c r="H1548" s="153" t="s">
        <v>278</v>
      </c>
      <c r="I1548" s="149" t="s">
        <v>1124</v>
      </c>
      <c r="J1548" s="163">
        <v>38.956000000000003</v>
      </c>
      <c r="K1548" s="163">
        <v>38.177</v>
      </c>
      <c r="L1548" s="149" t="s">
        <v>116</v>
      </c>
      <c r="M1548" s="150" t="s">
        <v>352</v>
      </c>
      <c r="N1548" s="157">
        <v>44272.425428240742</v>
      </c>
      <c r="O1548" s="157">
        <v>44304.760914351849</v>
      </c>
    </row>
    <row r="1549" spans="2:15" x14ac:dyDescent="0.2">
      <c r="B1549" s="322" t="s">
        <v>133</v>
      </c>
      <c r="C1549" s="322" t="s">
        <v>1122</v>
      </c>
      <c r="D1549" s="322" t="s">
        <v>133</v>
      </c>
      <c r="E1549" s="322" t="s">
        <v>1122</v>
      </c>
      <c r="F1549" s="154" t="s">
        <v>239</v>
      </c>
      <c r="G1549" s="149" t="s">
        <v>359</v>
      </c>
      <c r="H1549" s="153" t="s">
        <v>278</v>
      </c>
      <c r="I1549" s="149" t="s">
        <v>1283</v>
      </c>
      <c r="J1549" s="163">
        <v>20.498999999999999</v>
      </c>
      <c r="K1549" s="163">
        <v>18.530999999999999</v>
      </c>
      <c r="L1549" s="149" t="s">
        <v>194</v>
      </c>
      <c r="M1549" s="150" t="s">
        <v>1284</v>
      </c>
      <c r="N1549" s="157">
        <v>44273.383414351854</v>
      </c>
      <c r="O1549" s="157">
        <v>44273.873784722222</v>
      </c>
    </row>
    <row r="1550" spans="2:15" x14ac:dyDescent="0.2">
      <c r="B1550" s="322" t="s">
        <v>133</v>
      </c>
      <c r="C1550" s="322" t="s">
        <v>1122</v>
      </c>
      <c r="D1550" s="322" t="s">
        <v>134</v>
      </c>
      <c r="E1550" s="322" t="s">
        <v>1122</v>
      </c>
      <c r="F1550" s="154" t="s">
        <v>243</v>
      </c>
      <c r="G1550" s="149" t="s">
        <v>277</v>
      </c>
      <c r="H1550" s="153" t="s">
        <v>374</v>
      </c>
      <c r="I1550" s="149" t="s">
        <v>1386</v>
      </c>
      <c r="J1550" s="163">
        <v>36.902999999999999</v>
      </c>
      <c r="K1550" s="163">
        <v>36.164999999999999</v>
      </c>
      <c r="L1550" s="149" t="s">
        <v>189</v>
      </c>
      <c r="M1550" s="150" t="s">
        <v>470</v>
      </c>
      <c r="N1550" s="157">
        <v>44274.279421296298</v>
      </c>
      <c r="O1550" s="157">
        <v>44288.884097222224</v>
      </c>
    </row>
    <row r="1551" spans="2:15" x14ac:dyDescent="0.2">
      <c r="B1551" s="322" t="s">
        <v>133</v>
      </c>
      <c r="C1551" s="322" t="s">
        <v>1122</v>
      </c>
      <c r="D1551" s="322" t="s">
        <v>134</v>
      </c>
      <c r="E1551" s="322" t="s">
        <v>1122</v>
      </c>
      <c r="F1551" s="154" t="s">
        <v>239</v>
      </c>
      <c r="G1551" s="149" t="s">
        <v>359</v>
      </c>
      <c r="H1551" s="153" t="s">
        <v>278</v>
      </c>
      <c r="I1551" s="149" t="s">
        <v>1387</v>
      </c>
      <c r="J1551" s="163">
        <v>60.063000000000002</v>
      </c>
      <c r="K1551" s="163">
        <v>43.57</v>
      </c>
      <c r="L1551" s="149" t="s">
        <v>329</v>
      </c>
      <c r="M1551" s="150" t="s">
        <v>395</v>
      </c>
      <c r="N1551" s="157">
        <v>44274.384131944447</v>
      </c>
      <c r="O1551" s="157">
        <v>44300.946608796294</v>
      </c>
    </row>
    <row r="1552" spans="2:15" x14ac:dyDescent="0.2">
      <c r="B1552" s="322" t="s">
        <v>133</v>
      </c>
      <c r="C1552" s="322" t="s">
        <v>1122</v>
      </c>
      <c r="D1552" s="322" t="s">
        <v>134</v>
      </c>
      <c r="E1552" s="322" t="s">
        <v>1122</v>
      </c>
      <c r="F1552" s="154" t="s">
        <v>114</v>
      </c>
      <c r="G1552" s="149" t="s">
        <v>353</v>
      </c>
      <c r="H1552" s="153" t="s">
        <v>354</v>
      </c>
      <c r="I1552" s="149" t="s">
        <v>1388</v>
      </c>
      <c r="J1552" s="163">
        <v>63.103999999999999</v>
      </c>
      <c r="K1552" s="163">
        <v>48.820999999999998</v>
      </c>
      <c r="L1552" s="149" t="s">
        <v>116</v>
      </c>
      <c r="M1552" s="150" t="s">
        <v>352</v>
      </c>
      <c r="N1552" s="157">
        <v>44275.352500000001</v>
      </c>
      <c r="O1552" s="157">
        <v>44294.445856481485</v>
      </c>
    </row>
    <row r="1553" spans="2:15" x14ac:dyDescent="0.2">
      <c r="B1553" s="322" t="s">
        <v>133</v>
      </c>
      <c r="C1553" s="322" t="s">
        <v>1122</v>
      </c>
      <c r="D1553" s="322" t="s">
        <v>134</v>
      </c>
      <c r="E1553" s="322" t="s">
        <v>1122</v>
      </c>
      <c r="F1553" s="154" t="s">
        <v>247</v>
      </c>
      <c r="G1553" s="149" t="s">
        <v>340</v>
      </c>
      <c r="H1553" s="153" t="s">
        <v>341</v>
      </c>
      <c r="I1553" s="149" t="s">
        <v>1389</v>
      </c>
      <c r="J1553" s="163">
        <v>34.334000000000003</v>
      </c>
      <c r="K1553" s="163">
        <v>33.646999999999998</v>
      </c>
      <c r="L1553" s="149" t="s">
        <v>189</v>
      </c>
      <c r="M1553" s="150" t="s">
        <v>526</v>
      </c>
      <c r="N1553" s="157">
        <v>44275.509097222224</v>
      </c>
      <c r="O1553" s="157">
        <v>44305.097777777781</v>
      </c>
    </row>
    <row r="1554" spans="2:15" x14ac:dyDescent="0.2">
      <c r="B1554" s="322" t="s">
        <v>133</v>
      </c>
      <c r="C1554" s="322" t="s">
        <v>1122</v>
      </c>
      <c r="D1554" s="322" t="s">
        <v>134</v>
      </c>
      <c r="E1554" s="322" t="s">
        <v>1122</v>
      </c>
      <c r="F1554" s="154" t="s">
        <v>238</v>
      </c>
      <c r="G1554" s="149" t="s">
        <v>281</v>
      </c>
      <c r="H1554" s="153" t="s">
        <v>282</v>
      </c>
      <c r="I1554" s="149" t="s">
        <v>1177</v>
      </c>
      <c r="J1554" s="163">
        <v>63.465000000000003</v>
      </c>
      <c r="K1554" s="163">
        <v>62.195999999999998</v>
      </c>
      <c r="L1554" s="149" t="s">
        <v>329</v>
      </c>
      <c r="M1554" s="150" t="s">
        <v>395</v>
      </c>
      <c r="N1554" s="157">
        <v>44276.851539351854</v>
      </c>
      <c r="O1554" s="157">
        <v>44313.638912037037</v>
      </c>
    </row>
    <row r="1555" spans="2:15" x14ac:dyDescent="0.2">
      <c r="B1555" s="322" t="s">
        <v>133</v>
      </c>
      <c r="C1555" s="322" t="s">
        <v>1122</v>
      </c>
      <c r="D1555" s="322" t="s">
        <v>134</v>
      </c>
      <c r="E1555" s="322" t="s">
        <v>1122</v>
      </c>
      <c r="F1555" s="154" t="s">
        <v>114</v>
      </c>
      <c r="G1555" s="149" t="s">
        <v>286</v>
      </c>
      <c r="H1555" s="153" t="s">
        <v>115</v>
      </c>
      <c r="I1555" s="149" t="s">
        <v>1390</v>
      </c>
      <c r="J1555" s="163">
        <v>61.395000000000003</v>
      </c>
      <c r="K1555" s="163">
        <v>30.991</v>
      </c>
      <c r="L1555" s="149" t="s">
        <v>219</v>
      </c>
      <c r="M1555" s="150" t="s">
        <v>429</v>
      </c>
      <c r="N1555" s="157">
        <v>44277.853125000001</v>
      </c>
      <c r="O1555" s="157">
        <v>44304.37431712963</v>
      </c>
    </row>
    <row r="1556" spans="2:15" x14ac:dyDescent="0.2">
      <c r="B1556" s="322" t="s">
        <v>133</v>
      </c>
      <c r="C1556" s="322" t="s">
        <v>1122</v>
      </c>
      <c r="D1556" s="322" t="s">
        <v>135</v>
      </c>
      <c r="E1556" s="322" t="s">
        <v>1122</v>
      </c>
      <c r="F1556" s="154" t="s">
        <v>114</v>
      </c>
      <c r="G1556" s="149" t="s">
        <v>286</v>
      </c>
      <c r="H1556" s="153" t="s">
        <v>115</v>
      </c>
      <c r="I1556" s="149" t="s">
        <v>1390</v>
      </c>
      <c r="J1556" s="163">
        <v>61.395000000000003</v>
      </c>
      <c r="K1556" s="163">
        <v>27.515999999999998</v>
      </c>
      <c r="L1556" s="149" t="s">
        <v>218</v>
      </c>
      <c r="M1556" s="150" t="s">
        <v>1168</v>
      </c>
      <c r="N1556" s="157">
        <v>44277.853125000001</v>
      </c>
      <c r="O1556" s="157">
        <v>44321.489988425928</v>
      </c>
    </row>
    <row r="1557" spans="2:15" x14ac:dyDescent="0.2">
      <c r="B1557" s="322" t="s">
        <v>133</v>
      </c>
      <c r="C1557" s="322" t="s">
        <v>1122</v>
      </c>
      <c r="D1557" s="322" t="s">
        <v>134</v>
      </c>
      <c r="E1557" s="322" t="s">
        <v>1122</v>
      </c>
      <c r="F1557" s="154" t="s">
        <v>114</v>
      </c>
      <c r="G1557" s="149" t="s">
        <v>286</v>
      </c>
      <c r="H1557" s="153" t="s">
        <v>115</v>
      </c>
      <c r="I1557" s="149" t="s">
        <v>1391</v>
      </c>
      <c r="J1557" s="163">
        <v>37.192999999999998</v>
      </c>
      <c r="K1557" s="163">
        <v>32.155999999999999</v>
      </c>
      <c r="L1557" s="149" t="s">
        <v>211</v>
      </c>
      <c r="M1557" s="150" t="s">
        <v>314</v>
      </c>
      <c r="N1557" s="157">
        <v>44278.269502314812</v>
      </c>
      <c r="O1557" s="157">
        <v>44304.388993055552</v>
      </c>
    </row>
    <row r="1558" spans="2:15" x14ac:dyDescent="0.2">
      <c r="B1558" s="322" t="s">
        <v>133</v>
      </c>
      <c r="C1558" s="322" t="s">
        <v>1122</v>
      </c>
      <c r="D1558" s="322" t="s">
        <v>134</v>
      </c>
      <c r="E1558" s="322" t="s">
        <v>1122</v>
      </c>
      <c r="F1558" s="154" t="s">
        <v>239</v>
      </c>
      <c r="G1558" s="149" t="s">
        <v>289</v>
      </c>
      <c r="H1558" s="153" t="s">
        <v>290</v>
      </c>
      <c r="I1558" s="149" t="s">
        <v>1392</v>
      </c>
      <c r="J1558" s="163">
        <v>34.484999999999999</v>
      </c>
      <c r="K1558" s="163">
        <v>33.795000000000002</v>
      </c>
      <c r="L1558" s="149" t="s">
        <v>329</v>
      </c>
      <c r="M1558" s="150" t="s">
        <v>361</v>
      </c>
      <c r="N1558" s="157">
        <v>44278.498067129629</v>
      </c>
      <c r="O1558" s="157">
        <v>44302.597592592596</v>
      </c>
    </row>
    <row r="1559" spans="2:15" x14ac:dyDescent="0.2">
      <c r="B1559" s="322" t="s">
        <v>133</v>
      </c>
      <c r="C1559" s="322" t="s">
        <v>1122</v>
      </c>
      <c r="D1559" s="322" t="s">
        <v>134</v>
      </c>
      <c r="E1559" s="322" t="s">
        <v>1122</v>
      </c>
      <c r="F1559" s="154" t="s">
        <v>114</v>
      </c>
      <c r="G1559" s="149" t="s">
        <v>286</v>
      </c>
      <c r="H1559" s="153" t="s">
        <v>115</v>
      </c>
      <c r="I1559" s="149" t="s">
        <v>1393</v>
      </c>
      <c r="J1559" s="163">
        <v>37.387999999999998</v>
      </c>
      <c r="K1559" s="163">
        <v>11.878</v>
      </c>
      <c r="L1559" s="149" t="s">
        <v>557</v>
      </c>
      <c r="M1559" s="150" t="s">
        <v>558</v>
      </c>
      <c r="N1559" s="157">
        <v>44278.863263888888</v>
      </c>
      <c r="O1559" s="157">
        <v>44301.92900462963</v>
      </c>
    </row>
    <row r="1560" spans="2:15" x14ac:dyDescent="0.2">
      <c r="B1560" s="322" t="s">
        <v>133</v>
      </c>
      <c r="C1560" s="322" t="s">
        <v>1122</v>
      </c>
      <c r="D1560" s="322" t="s">
        <v>134</v>
      </c>
      <c r="E1560" s="322" t="s">
        <v>1122</v>
      </c>
      <c r="F1560" s="154" t="s">
        <v>114</v>
      </c>
      <c r="G1560" s="149" t="s">
        <v>286</v>
      </c>
      <c r="H1560" s="153" t="s">
        <v>115</v>
      </c>
      <c r="I1560" s="149" t="s">
        <v>1393</v>
      </c>
      <c r="J1560" s="163">
        <v>37.387999999999998</v>
      </c>
      <c r="K1560" s="163">
        <v>24.763000000000002</v>
      </c>
      <c r="L1560" s="149" t="s">
        <v>557</v>
      </c>
      <c r="M1560" s="150" t="s">
        <v>1394</v>
      </c>
      <c r="N1560" s="157">
        <v>44278.863263888888</v>
      </c>
      <c r="O1560" s="157">
        <v>44306.66201388889</v>
      </c>
    </row>
    <row r="1561" spans="2:15" x14ac:dyDescent="0.2">
      <c r="B1561" s="322" t="s">
        <v>133</v>
      </c>
      <c r="C1561" s="322" t="s">
        <v>1122</v>
      </c>
      <c r="D1561" s="322" t="s">
        <v>135</v>
      </c>
      <c r="E1561" s="322" t="s">
        <v>1122</v>
      </c>
      <c r="F1561" s="154" t="s">
        <v>236</v>
      </c>
      <c r="G1561" s="149" t="s">
        <v>310</v>
      </c>
      <c r="H1561" s="153" t="s">
        <v>311</v>
      </c>
      <c r="I1561" s="149" t="s">
        <v>1395</v>
      </c>
      <c r="J1561" s="163">
        <v>61.323</v>
      </c>
      <c r="K1561" s="163">
        <v>17.600999999999999</v>
      </c>
      <c r="L1561" s="149" t="s">
        <v>116</v>
      </c>
      <c r="M1561" s="150" t="s">
        <v>292</v>
      </c>
      <c r="N1561" s="157">
        <v>44278.967685185184</v>
      </c>
      <c r="O1561" s="157">
        <v>44329.277118055557</v>
      </c>
    </row>
    <row r="1562" spans="2:15" x14ac:dyDescent="0.2">
      <c r="B1562" s="322" t="s">
        <v>133</v>
      </c>
      <c r="C1562" s="322" t="s">
        <v>1122</v>
      </c>
      <c r="D1562" s="322" t="s">
        <v>136</v>
      </c>
      <c r="E1562" s="322" t="s">
        <v>1122</v>
      </c>
      <c r="F1562" s="154" t="s">
        <v>236</v>
      </c>
      <c r="G1562" s="149" t="s">
        <v>310</v>
      </c>
      <c r="H1562" s="153" t="s">
        <v>311</v>
      </c>
      <c r="I1562" s="149" t="s">
        <v>1395</v>
      </c>
      <c r="J1562" s="163">
        <v>61.323</v>
      </c>
      <c r="K1562" s="163">
        <v>33.161000000000001</v>
      </c>
      <c r="L1562" s="149" t="s">
        <v>116</v>
      </c>
      <c r="M1562" s="150" t="s">
        <v>424</v>
      </c>
      <c r="N1562" s="157">
        <v>44278.967685185184</v>
      </c>
      <c r="O1562" s="157">
        <v>44349.991828703707</v>
      </c>
    </row>
    <row r="1563" spans="2:15" x14ac:dyDescent="0.2">
      <c r="B1563" s="322" t="s">
        <v>133</v>
      </c>
      <c r="C1563" s="322" t="s">
        <v>1122</v>
      </c>
      <c r="D1563" s="322" t="s">
        <v>134</v>
      </c>
      <c r="E1563" s="322" t="s">
        <v>1122</v>
      </c>
      <c r="F1563" s="154" t="s">
        <v>244</v>
      </c>
      <c r="G1563" s="149" t="s">
        <v>277</v>
      </c>
      <c r="H1563" s="153" t="s">
        <v>370</v>
      </c>
      <c r="I1563" s="149" t="s">
        <v>1396</v>
      </c>
      <c r="J1563" s="163">
        <v>24.073</v>
      </c>
      <c r="K1563" s="163">
        <v>23.4</v>
      </c>
      <c r="L1563" s="149" t="s">
        <v>217</v>
      </c>
      <c r="M1563" s="150" t="s">
        <v>1370</v>
      </c>
      <c r="N1563" s="157">
        <v>44279</v>
      </c>
      <c r="O1563" s="157">
        <v>44310</v>
      </c>
    </row>
    <row r="1564" spans="2:15" x14ac:dyDescent="0.2">
      <c r="B1564" s="322" t="s">
        <v>133</v>
      </c>
      <c r="C1564" s="322" t="s">
        <v>1122</v>
      </c>
      <c r="D1564" s="322" t="s">
        <v>134</v>
      </c>
      <c r="E1564" s="322" t="s">
        <v>1122</v>
      </c>
      <c r="F1564" s="154" t="s">
        <v>247</v>
      </c>
      <c r="G1564" s="149" t="s">
        <v>340</v>
      </c>
      <c r="H1564" s="153" t="s">
        <v>341</v>
      </c>
      <c r="I1564" s="149" t="s">
        <v>1397</v>
      </c>
      <c r="J1564" s="163">
        <v>35</v>
      </c>
      <c r="K1564" s="163">
        <v>34.299999999999997</v>
      </c>
      <c r="L1564" s="149" t="s">
        <v>237</v>
      </c>
      <c r="M1564" s="150" t="s">
        <v>915</v>
      </c>
      <c r="N1564" s="157">
        <v>44279.161493055559</v>
      </c>
      <c r="O1564" s="157">
        <v>44306.525046296294</v>
      </c>
    </row>
    <row r="1565" spans="2:15" x14ac:dyDescent="0.2">
      <c r="B1565" s="322" t="s">
        <v>133</v>
      </c>
      <c r="C1565" s="322" t="s">
        <v>1122</v>
      </c>
      <c r="D1565" s="322" t="s">
        <v>135</v>
      </c>
      <c r="E1565" s="322" t="s">
        <v>1122</v>
      </c>
      <c r="F1565" s="154" t="s">
        <v>591</v>
      </c>
      <c r="G1565" s="149" t="s">
        <v>277</v>
      </c>
      <c r="H1565" s="153" t="s">
        <v>282</v>
      </c>
      <c r="I1565" s="149" t="s">
        <v>1398</v>
      </c>
      <c r="J1565" s="163">
        <v>81.039000000000001</v>
      </c>
      <c r="K1565" s="163">
        <v>72.891999999999996</v>
      </c>
      <c r="L1565" s="149" t="s">
        <v>211</v>
      </c>
      <c r="M1565" s="150" t="s">
        <v>302</v>
      </c>
      <c r="N1565" s="157">
        <v>44279.978009259263</v>
      </c>
      <c r="O1565" s="157">
        <v>44324.09778935185</v>
      </c>
    </row>
    <row r="1566" spans="2:15" x14ac:dyDescent="0.2">
      <c r="B1566" s="322" t="s">
        <v>133</v>
      </c>
      <c r="C1566" s="322" t="s">
        <v>1122</v>
      </c>
      <c r="D1566" s="322" t="s">
        <v>134</v>
      </c>
      <c r="E1566" s="322" t="s">
        <v>1122</v>
      </c>
      <c r="F1566" s="154" t="s">
        <v>114</v>
      </c>
      <c r="G1566" s="149" t="s">
        <v>353</v>
      </c>
      <c r="H1566" s="153" t="s">
        <v>354</v>
      </c>
      <c r="I1566" s="149" t="s">
        <v>1183</v>
      </c>
      <c r="J1566" s="163">
        <v>55.381</v>
      </c>
      <c r="K1566" s="163">
        <v>6.6120000000000001</v>
      </c>
      <c r="L1566" s="149" t="s">
        <v>116</v>
      </c>
      <c r="M1566" s="150" t="s">
        <v>293</v>
      </c>
      <c r="N1566" s="157">
        <v>44281.071851851855</v>
      </c>
      <c r="O1566" s="157">
        <v>44291.800416666665</v>
      </c>
    </row>
    <row r="1567" spans="2:15" x14ac:dyDescent="0.2">
      <c r="B1567" s="322" t="s">
        <v>133</v>
      </c>
      <c r="C1567" s="322" t="s">
        <v>1122</v>
      </c>
      <c r="D1567" s="322" t="s">
        <v>134</v>
      </c>
      <c r="E1567" s="322" t="s">
        <v>1122</v>
      </c>
      <c r="F1567" s="154" t="s">
        <v>114</v>
      </c>
      <c r="G1567" s="149" t="s">
        <v>353</v>
      </c>
      <c r="H1567" s="153" t="s">
        <v>354</v>
      </c>
      <c r="I1567" s="149" t="s">
        <v>1183</v>
      </c>
      <c r="J1567" s="163">
        <v>55.381</v>
      </c>
      <c r="K1567" s="163">
        <v>6.6120000000000001</v>
      </c>
      <c r="L1567" s="149" t="s">
        <v>116</v>
      </c>
      <c r="M1567" s="150" t="s">
        <v>293</v>
      </c>
      <c r="N1567" s="157">
        <v>44281.071851851855</v>
      </c>
      <c r="O1567" s="157">
        <v>44291.800555555557</v>
      </c>
    </row>
    <row r="1568" spans="2:15" x14ac:dyDescent="0.2">
      <c r="B1568" s="322" t="s">
        <v>133</v>
      </c>
      <c r="C1568" s="322" t="s">
        <v>1122</v>
      </c>
      <c r="D1568" s="322" t="s">
        <v>134</v>
      </c>
      <c r="E1568" s="322" t="s">
        <v>1122</v>
      </c>
      <c r="F1568" s="154" t="s">
        <v>114</v>
      </c>
      <c r="G1568" s="149" t="s">
        <v>353</v>
      </c>
      <c r="H1568" s="153" t="s">
        <v>354</v>
      </c>
      <c r="I1568" s="149" t="s">
        <v>1183</v>
      </c>
      <c r="J1568" s="163">
        <v>55.381</v>
      </c>
      <c r="K1568" s="163">
        <v>6.9</v>
      </c>
      <c r="L1568" s="149" t="s">
        <v>116</v>
      </c>
      <c r="M1568" s="150" t="s">
        <v>117</v>
      </c>
      <c r="N1568" s="157">
        <v>44281.071851851855</v>
      </c>
      <c r="O1568" s="157">
        <v>44314.680902777778</v>
      </c>
    </row>
    <row r="1569" spans="2:15" x14ac:dyDescent="0.2">
      <c r="B1569" s="322" t="s">
        <v>133</v>
      </c>
      <c r="C1569" s="322" t="s">
        <v>1122</v>
      </c>
      <c r="D1569" s="322" t="s">
        <v>134</v>
      </c>
      <c r="E1569" s="322" t="s">
        <v>1122</v>
      </c>
      <c r="F1569" s="154" t="s">
        <v>114</v>
      </c>
      <c r="G1569" s="149" t="s">
        <v>353</v>
      </c>
      <c r="H1569" s="153" t="s">
        <v>354</v>
      </c>
      <c r="I1569" s="149" t="s">
        <v>1183</v>
      </c>
      <c r="J1569" s="163">
        <v>55.381</v>
      </c>
      <c r="K1569" s="163">
        <v>6.9</v>
      </c>
      <c r="L1569" s="149" t="s">
        <v>116</v>
      </c>
      <c r="M1569" s="150" t="s">
        <v>117</v>
      </c>
      <c r="N1569" s="157">
        <v>44281.071851851855</v>
      </c>
      <c r="O1569" s="157">
        <v>44314.681041666663</v>
      </c>
    </row>
    <row r="1570" spans="2:15" x14ac:dyDescent="0.2">
      <c r="B1570" s="322" t="s">
        <v>133</v>
      </c>
      <c r="C1570" s="322" t="s">
        <v>1122</v>
      </c>
      <c r="D1570" s="322" t="s">
        <v>134</v>
      </c>
      <c r="E1570" s="322" t="s">
        <v>1122</v>
      </c>
      <c r="F1570" s="154" t="s">
        <v>114</v>
      </c>
      <c r="G1570" s="149" t="s">
        <v>353</v>
      </c>
      <c r="H1570" s="153" t="s">
        <v>354</v>
      </c>
      <c r="I1570" s="149" t="s">
        <v>1183</v>
      </c>
      <c r="J1570" s="163">
        <v>55.381</v>
      </c>
      <c r="K1570" s="163">
        <v>6.9</v>
      </c>
      <c r="L1570" s="149" t="s">
        <v>116</v>
      </c>
      <c r="M1570" s="150" t="s">
        <v>117</v>
      </c>
      <c r="N1570" s="157">
        <v>44281.071851851855</v>
      </c>
      <c r="O1570" s="157">
        <v>44314.68105324074</v>
      </c>
    </row>
    <row r="1571" spans="2:15" x14ac:dyDescent="0.2">
      <c r="B1571" s="322" t="s">
        <v>133</v>
      </c>
      <c r="C1571" s="322" t="s">
        <v>1122</v>
      </c>
      <c r="D1571" s="322" t="s">
        <v>134</v>
      </c>
      <c r="E1571" s="322" t="s">
        <v>1122</v>
      </c>
      <c r="F1571" s="154" t="s">
        <v>114</v>
      </c>
      <c r="G1571" s="149" t="s">
        <v>353</v>
      </c>
      <c r="H1571" s="153" t="s">
        <v>354</v>
      </c>
      <c r="I1571" s="149" t="s">
        <v>1183</v>
      </c>
      <c r="J1571" s="163">
        <v>55.381</v>
      </c>
      <c r="K1571" s="163">
        <v>6.9</v>
      </c>
      <c r="L1571" s="149" t="s">
        <v>116</v>
      </c>
      <c r="M1571" s="150" t="s">
        <v>117</v>
      </c>
      <c r="N1571" s="157">
        <v>44281.071851851855</v>
      </c>
      <c r="O1571" s="157">
        <v>44314.681064814817</v>
      </c>
    </row>
    <row r="1572" spans="2:15" x14ac:dyDescent="0.2">
      <c r="B1572" s="322" t="s">
        <v>133</v>
      </c>
      <c r="C1572" s="322" t="s">
        <v>1122</v>
      </c>
      <c r="D1572" s="322" t="s">
        <v>134</v>
      </c>
      <c r="E1572" s="322" t="s">
        <v>1122</v>
      </c>
      <c r="F1572" s="154" t="s">
        <v>239</v>
      </c>
      <c r="G1572" s="149" t="s">
        <v>359</v>
      </c>
      <c r="H1572" s="153" t="s">
        <v>278</v>
      </c>
      <c r="I1572" s="149" t="s">
        <v>1399</v>
      </c>
      <c r="J1572" s="163">
        <v>51.658000000000001</v>
      </c>
      <c r="K1572" s="163">
        <v>38.067</v>
      </c>
      <c r="L1572" s="149" t="s">
        <v>189</v>
      </c>
      <c r="M1572" s="150" t="s">
        <v>1342</v>
      </c>
      <c r="N1572" s="157">
        <v>44281.81077546296</v>
      </c>
      <c r="O1572" s="157">
        <v>44288.800474537034</v>
      </c>
    </row>
    <row r="1573" spans="2:15" x14ac:dyDescent="0.2">
      <c r="B1573" s="322" t="s">
        <v>133</v>
      </c>
      <c r="C1573" s="322" t="s">
        <v>1122</v>
      </c>
      <c r="D1573" s="322" t="s">
        <v>134</v>
      </c>
      <c r="E1573" s="322" t="s">
        <v>1122</v>
      </c>
      <c r="F1573" s="154" t="s">
        <v>239</v>
      </c>
      <c r="G1573" s="149" t="s">
        <v>289</v>
      </c>
      <c r="H1573" s="153" t="s">
        <v>290</v>
      </c>
      <c r="I1573" s="149" t="s">
        <v>1400</v>
      </c>
      <c r="J1573" s="163">
        <v>36.880000000000003</v>
      </c>
      <c r="K1573" s="163">
        <v>36.142000000000003</v>
      </c>
      <c r="L1573" s="149" t="s">
        <v>232</v>
      </c>
      <c r="M1573" s="150" t="s">
        <v>386</v>
      </c>
      <c r="N1573" s="157">
        <v>44282.040324074071</v>
      </c>
      <c r="O1573" s="157">
        <v>44313.012430555558</v>
      </c>
    </row>
    <row r="1574" spans="2:15" x14ac:dyDescent="0.2">
      <c r="B1574" s="322" t="s">
        <v>133</v>
      </c>
      <c r="C1574" s="322" t="s">
        <v>1122</v>
      </c>
      <c r="D1574" s="322" t="s">
        <v>134</v>
      </c>
      <c r="E1574" s="322" t="s">
        <v>1122</v>
      </c>
      <c r="F1574" s="154" t="s">
        <v>238</v>
      </c>
      <c r="G1574" s="149" t="s">
        <v>281</v>
      </c>
      <c r="H1574" s="153" t="s">
        <v>282</v>
      </c>
      <c r="I1574" s="149" t="s">
        <v>1401</v>
      </c>
      <c r="J1574" s="163">
        <v>53.564999999999998</v>
      </c>
      <c r="K1574" s="163">
        <v>45.658999999999999</v>
      </c>
      <c r="L1574" s="149" t="s">
        <v>209</v>
      </c>
      <c r="M1574" s="150" t="s">
        <v>439</v>
      </c>
      <c r="N1574" s="157">
        <v>44282.644918981481</v>
      </c>
      <c r="O1574" s="157">
        <v>44314.367835648147</v>
      </c>
    </row>
    <row r="1575" spans="2:15" x14ac:dyDescent="0.2">
      <c r="B1575" s="322" t="s">
        <v>133</v>
      </c>
      <c r="C1575" s="322" t="s">
        <v>1122</v>
      </c>
      <c r="D1575" s="322" t="s">
        <v>134</v>
      </c>
      <c r="E1575" s="322" t="s">
        <v>1122</v>
      </c>
      <c r="F1575" s="154" t="s">
        <v>239</v>
      </c>
      <c r="G1575" s="149" t="s">
        <v>359</v>
      </c>
      <c r="H1575" s="153" t="s">
        <v>278</v>
      </c>
      <c r="I1575" s="149" t="s">
        <v>1402</v>
      </c>
      <c r="J1575" s="163">
        <v>30.687999999999999</v>
      </c>
      <c r="K1575" s="163">
        <v>4.8449999999999998</v>
      </c>
      <c r="L1575" s="149" t="s">
        <v>205</v>
      </c>
      <c r="M1575" s="150" t="s">
        <v>505</v>
      </c>
      <c r="N1575" s="157">
        <v>44282.915381944447</v>
      </c>
      <c r="O1575" s="157">
        <v>44310.042314814818</v>
      </c>
    </row>
    <row r="1576" spans="2:15" x14ac:dyDescent="0.2">
      <c r="B1576" s="322" t="s">
        <v>133</v>
      </c>
      <c r="C1576" s="322" t="s">
        <v>1122</v>
      </c>
      <c r="D1576" s="322" t="s">
        <v>134</v>
      </c>
      <c r="E1576" s="322" t="s">
        <v>1122</v>
      </c>
      <c r="F1576" s="154" t="s">
        <v>239</v>
      </c>
      <c r="G1576" s="149" t="s">
        <v>359</v>
      </c>
      <c r="H1576" s="153" t="s">
        <v>278</v>
      </c>
      <c r="I1576" s="149" t="s">
        <v>1402</v>
      </c>
      <c r="J1576" s="163">
        <v>30.687999999999999</v>
      </c>
      <c r="K1576" s="163">
        <v>24.963000000000001</v>
      </c>
      <c r="L1576" s="149" t="s">
        <v>205</v>
      </c>
      <c r="M1576" s="150" t="s">
        <v>721</v>
      </c>
      <c r="N1576" s="157">
        <v>44282.915381944447</v>
      </c>
      <c r="O1576" s="157">
        <v>44314.055925925924</v>
      </c>
    </row>
    <row r="1577" spans="2:15" x14ac:dyDescent="0.2">
      <c r="B1577" s="322" t="s">
        <v>133</v>
      </c>
      <c r="C1577" s="322" t="s">
        <v>1122</v>
      </c>
      <c r="D1577" s="322" t="s">
        <v>134</v>
      </c>
      <c r="E1577" s="322" t="s">
        <v>1122</v>
      </c>
      <c r="F1577" s="154" t="s">
        <v>238</v>
      </c>
      <c r="G1577" s="149" t="s">
        <v>281</v>
      </c>
      <c r="H1577" s="153" t="s">
        <v>282</v>
      </c>
      <c r="I1577" s="149" t="s">
        <v>1403</v>
      </c>
      <c r="J1577" s="163">
        <v>36.063000000000002</v>
      </c>
      <c r="K1577" s="163">
        <v>33.43</v>
      </c>
      <c r="L1577" s="149" t="s">
        <v>116</v>
      </c>
      <c r="M1577" s="150" t="s">
        <v>293</v>
      </c>
      <c r="N1577" s="157">
        <v>44284.185960648145</v>
      </c>
      <c r="O1577" s="157">
        <v>44303.611631944441</v>
      </c>
    </row>
    <row r="1578" spans="2:15" x14ac:dyDescent="0.2">
      <c r="B1578" s="322" t="s">
        <v>133</v>
      </c>
      <c r="C1578" s="322" t="s">
        <v>1122</v>
      </c>
      <c r="D1578" s="322" t="s">
        <v>134</v>
      </c>
      <c r="E1578" s="322" t="s">
        <v>1122</v>
      </c>
      <c r="F1578" s="154" t="s">
        <v>243</v>
      </c>
      <c r="G1578" s="149" t="s">
        <v>277</v>
      </c>
      <c r="H1578" s="153" t="s">
        <v>374</v>
      </c>
      <c r="I1578" s="149" t="s">
        <v>1404</v>
      </c>
      <c r="J1578" s="163">
        <v>53.63</v>
      </c>
      <c r="K1578" s="163">
        <v>21.757999999999999</v>
      </c>
      <c r="L1578" s="149" t="s">
        <v>211</v>
      </c>
      <c r="M1578" s="150" t="s">
        <v>1133</v>
      </c>
      <c r="N1578" s="157">
        <v>44284.789293981485</v>
      </c>
      <c r="O1578" s="157">
        <v>44310.763819444444</v>
      </c>
    </row>
    <row r="1579" spans="2:15" x14ac:dyDescent="0.2">
      <c r="B1579" s="322" t="s">
        <v>133</v>
      </c>
      <c r="C1579" s="322" t="s">
        <v>1122</v>
      </c>
      <c r="D1579" s="322" t="s">
        <v>135</v>
      </c>
      <c r="E1579" s="322" t="s">
        <v>1122</v>
      </c>
      <c r="F1579" s="154" t="s">
        <v>243</v>
      </c>
      <c r="G1579" s="149" t="s">
        <v>277</v>
      </c>
      <c r="H1579" s="153" t="s">
        <v>374</v>
      </c>
      <c r="I1579" s="149" t="s">
        <v>1404</v>
      </c>
      <c r="J1579" s="163">
        <v>53.63</v>
      </c>
      <c r="K1579" s="163">
        <v>28.620999999999999</v>
      </c>
      <c r="L1579" s="149" t="s">
        <v>211</v>
      </c>
      <c r="M1579" s="150" t="s">
        <v>314</v>
      </c>
      <c r="N1579" s="157">
        <v>44284.789293981485</v>
      </c>
      <c r="O1579" s="157">
        <v>44325.028831018521</v>
      </c>
    </row>
    <row r="1580" spans="2:15" x14ac:dyDescent="0.2">
      <c r="B1580" s="322" t="s">
        <v>133</v>
      </c>
      <c r="C1580" s="322" t="s">
        <v>1122</v>
      </c>
      <c r="D1580" s="322" t="s">
        <v>134</v>
      </c>
      <c r="E1580" s="322" t="s">
        <v>1122</v>
      </c>
      <c r="F1580" s="154" t="s">
        <v>114</v>
      </c>
      <c r="G1580" s="149" t="s">
        <v>286</v>
      </c>
      <c r="H1580" s="153" t="s">
        <v>115</v>
      </c>
      <c r="I1580" s="149" t="s">
        <v>1405</v>
      </c>
      <c r="J1580" s="163">
        <v>63.386000000000003</v>
      </c>
      <c r="K1580" s="163">
        <v>61.143999999999998</v>
      </c>
      <c r="L1580" s="149" t="s">
        <v>216</v>
      </c>
      <c r="M1580" s="150" t="s">
        <v>284</v>
      </c>
      <c r="N1580" s="157">
        <v>44284.873148148145</v>
      </c>
      <c r="O1580" s="157">
        <v>44314.752870370372</v>
      </c>
    </row>
    <row r="1581" spans="2:15" x14ac:dyDescent="0.2">
      <c r="B1581" s="322" t="s">
        <v>133</v>
      </c>
      <c r="C1581" s="322" t="s">
        <v>1122</v>
      </c>
      <c r="D1581" s="322" t="s">
        <v>134</v>
      </c>
      <c r="E1581" s="322" t="s">
        <v>1122</v>
      </c>
      <c r="F1581" s="154" t="s">
        <v>114</v>
      </c>
      <c r="G1581" s="149" t="s">
        <v>286</v>
      </c>
      <c r="H1581" s="153" t="s">
        <v>115</v>
      </c>
      <c r="I1581" s="149" t="s">
        <v>1406</v>
      </c>
      <c r="J1581" s="163">
        <v>80.716999999999999</v>
      </c>
      <c r="K1581" s="163">
        <v>76.132000000000005</v>
      </c>
      <c r="L1581" s="149" t="s">
        <v>211</v>
      </c>
      <c r="M1581" s="150" t="s">
        <v>390</v>
      </c>
      <c r="N1581" s="157">
        <v>44285.24863425926</v>
      </c>
      <c r="O1581" s="157">
        <v>44312.817303240743</v>
      </c>
    </row>
    <row r="1582" spans="2:15" x14ac:dyDescent="0.2">
      <c r="B1582" s="322" t="s">
        <v>133</v>
      </c>
      <c r="C1582" s="322" t="s">
        <v>1122</v>
      </c>
      <c r="D1582" s="322" t="s">
        <v>135</v>
      </c>
      <c r="E1582" s="322" t="s">
        <v>1122</v>
      </c>
      <c r="F1582" s="154" t="s">
        <v>236</v>
      </c>
      <c r="G1582" s="149" t="s">
        <v>310</v>
      </c>
      <c r="H1582" s="153" t="s">
        <v>311</v>
      </c>
      <c r="I1582" s="149" t="s">
        <v>1407</v>
      </c>
      <c r="J1582" s="163">
        <v>37.14</v>
      </c>
      <c r="K1582" s="163">
        <v>5.7939999999999996</v>
      </c>
      <c r="L1582" s="149" t="s">
        <v>223</v>
      </c>
      <c r="M1582" s="150" t="s">
        <v>1408</v>
      </c>
      <c r="N1582" s="157">
        <v>44285.363078703704</v>
      </c>
      <c r="O1582" s="157">
        <v>44328.472696759258</v>
      </c>
    </row>
    <row r="1583" spans="2:15" x14ac:dyDescent="0.2">
      <c r="B1583" s="322" t="s">
        <v>133</v>
      </c>
      <c r="C1583" s="322" t="s">
        <v>1122</v>
      </c>
      <c r="D1583" s="322" t="s">
        <v>135</v>
      </c>
      <c r="E1583" s="322" t="s">
        <v>1122</v>
      </c>
      <c r="F1583" s="154" t="s">
        <v>236</v>
      </c>
      <c r="G1583" s="149" t="s">
        <v>310</v>
      </c>
      <c r="H1583" s="153" t="s">
        <v>311</v>
      </c>
      <c r="I1583" s="149" t="s">
        <v>1407</v>
      </c>
      <c r="J1583" s="163">
        <v>37.14</v>
      </c>
      <c r="K1583" s="163">
        <v>27.532</v>
      </c>
      <c r="L1583" s="149" t="s">
        <v>223</v>
      </c>
      <c r="M1583" s="150" t="s">
        <v>1409</v>
      </c>
      <c r="N1583" s="157">
        <v>44285.363078703704</v>
      </c>
      <c r="O1583" s="157">
        <v>44333.319861111115</v>
      </c>
    </row>
    <row r="1584" spans="2:15" x14ac:dyDescent="0.2">
      <c r="B1584" s="322" t="s">
        <v>133</v>
      </c>
      <c r="C1584" s="322" t="s">
        <v>1122</v>
      </c>
      <c r="D1584" s="322" t="s">
        <v>134</v>
      </c>
      <c r="E1584" s="322" t="s">
        <v>1122</v>
      </c>
      <c r="F1584" s="154" t="s">
        <v>591</v>
      </c>
      <c r="G1584" s="149" t="s">
        <v>281</v>
      </c>
      <c r="H1584" s="153" t="s">
        <v>282</v>
      </c>
      <c r="I1584" s="149" t="s">
        <v>1410</v>
      </c>
      <c r="J1584" s="163">
        <v>61.62</v>
      </c>
      <c r="K1584" s="163">
        <v>44.640999999999998</v>
      </c>
      <c r="L1584" s="149" t="s">
        <v>209</v>
      </c>
      <c r="M1584" s="150" t="s">
        <v>392</v>
      </c>
      <c r="N1584" s="157">
        <v>44285.892789351848</v>
      </c>
      <c r="O1584" s="157">
        <v>44309.814895833333</v>
      </c>
    </row>
    <row r="1585" spans="2:15" x14ac:dyDescent="0.2">
      <c r="B1585" s="322" t="s">
        <v>133</v>
      </c>
      <c r="C1585" s="322" t="s">
        <v>1122</v>
      </c>
      <c r="D1585" s="322" t="s">
        <v>134</v>
      </c>
      <c r="E1585" s="322" t="s">
        <v>1122</v>
      </c>
      <c r="F1585" s="154" t="s">
        <v>114</v>
      </c>
      <c r="G1585" s="149" t="s">
        <v>277</v>
      </c>
      <c r="H1585" s="153" t="s">
        <v>304</v>
      </c>
      <c r="I1585" s="149" t="s">
        <v>576</v>
      </c>
      <c r="J1585" s="163">
        <v>36.415999999999997</v>
      </c>
      <c r="K1585" s="163">
        <v>31.585000000000001</v>
      </c>
      <c r="L1585" s="149" t="s">
        <v>114</v>
      </c>
      <c r="M1585" s="150" t="s">
        <v>577</v>
      </c>
      <c r="N1585" s="157">
        <v>44286.488252314812</v>
      </c>
      <c r="O1585" s="157">
        <v>44291.581701388888</v>
      </c>
    </row>
    <row r="1586" spans="2:15" x14ac:dyDescent="0.2">
      <c r="B1586" s="322" t="s">
        <v>133</v>
      </c>
      <c r="C1586" s="322" t="s">
        <v>1122</v>
      </c>
      <c r="D1586" s="322" t="s">
        <v>134</v>
      </c>
      <c r="E1586" s="322" t="s">
        <v>1122</v>
      </c>
      <c r="F1586" s="154" t="s">
        <v>114</v>
      </c>
      <c r="G1586" s="149" t="s">
        <v>277</v>
      </c>
      <c r="H1586" s="153" t="s">
        <v>304</v>
      </c>
      <c r="I1586" s="149" t="s">
        <v>967</v>
      </c>
      <c r="J1586" s="163">
        <v>36.988</v>
      </c>
      <c r="K1586" s="163">
        <v>23.943999999999999</v>
      </c>
      <c r="L1586" s="149" t="s">
        <v>114</v>
      </c>
      <c r="M1586" s="150" t="s">
        <v>1041</v>
      </c>
      <c r="N1586" s="157">
        <v>44286.81827546296</v>
      </c>
      <c r="O1586" s="157">
        <v>44301.456886574073</v>
      </c>
    </row>
    <row r="1587" spans="2:15" x14ac:dyDescent="0.2">
      <c r="B1587" s="322" t="s">
        <v>133</v>
      </c>
      <c r="C1587" s="322" t="s">
        <v>1122</v>
      </c>
      <c r="D1587" s="322" t="s">
        <v>134</v>
      </c>
      <c r="E1587" s="322" t="s">
        <v>1122</v>
      </c>
      <c r="F1587" s="154" t="s">
        <v>114</v>
      </c>
      <c r="G1587" s="149" t="s">
        <v>277</v>
      </c>
      <c r="H1587" s="153" t="s">
        <v>304</v>
      </c>
      <c r="I1587" s="149" t="s">
        <v>740</v>
      </c>
      <c r="J1587" s="163">
        <v>28.471</v>
      </c>
      <c r="K1587" s="163">
        <v>13.9</v>
      </c>
      <c r="L1587" s="149" t="s">
        <v>114</v>
      </c>
      <c r="M1587" s="150" t="s">
        <v>741</v>
      </c>
      <c r="N1587" s="157">
        <v>44286.842442129629</v>
      </c>
      <c r="O1587" s="157">
        <v>44292.964687500003</v>
      </c>
    </row>
    <row r="1588" spans="2:15" x14ac:dyDescent="0.2">
      <c r="B1588" s="322" t="s">
        <v>133</v>
      </c>
      <c r="C1588" s="322" t="s">
        <v>1122</v>
      </c>
      <c r="D1588" s="322" t="s">
        <v>134</v>
      </c>
      <c r="E1588" s="322" t="s">
        <v>1122</v>
      </c>
      <c r="F1588" s="154" t="s">
        <v>114</v>
      </c>
      <c r="G1588" s="149" t="s">
        <v>277</v>
      </c>
      <c r="H1588" s="153" t="s">
        <v>304</v>
      </c>
      <c r="I1588" s="149" t="s">
        <v>740</v>
      </c>
      <c r="J1588" s="163">
        <v>28.471</v>
      </c>
      <c r="K1588" s="163">
        <v>13.9</v>
      </c>
      <c r="L1588" s="149" t="s">
        <v>114</v>
      </c>
      <c r="M1588" s="150" t="s">
        <v>741</v>
      </c>
      <c r="N1588" s="157">
        <v>44286.842442129629</v>
      </c>
      <c r="O1588" s="157">
        <v>44292.964826388888</v>
      </c>
    </row>
    <row r="1589" spans="2:15" x14ac:dyDescent="0.2">
      <c r="B1589" s="322" t="s">
        <v>133</v>
      </c>
      <c r="C1589" s="322" t="s">
        <v>1122</v>
      </c>
      <c r="D1589" s="322" t="s">
        <v>134</v>
      </c>
      <c r="E1589" s="322" t="s">
        <v>1122</v>
      </c>
      <c r="F1589" s="154" t="s">
        <v>239</v>
      </c>
      <c r="G1589" s="149" t="s">
        <v>359</v>
      </c>
      <c r="H1589" s="153" t="s">
        <v>278</v>
      </c>
      <c r="I1589" s="149" t="s">
        <v>1219</v>
      </c>
      <c r="J1589" s="163">
        <v>38.036000000000001</v>
      </c>
      <c r="K1589" s="163">
        <v>37.274999999999999</v>
      </c>
      <c r="L1589" s="149" t="s">
        <v>116</v>
      </c>
      <c r="M1589" s="150" t="s">
        <v>352</v>
      </c>
      <c r="N1589" s="157">
        <v>44286.842673611114</v>
      </c>
      <c r="O1589" s="157">
        <v>44310.945185185185</v>
      </c>
    </row>
    <row r="1590" spans="2:15" x14ac:dyDescent="0.2">
      <c r="B1590" s="322" t="s">
        <v>134</v>
      </c>
      <c r="C1590" s="322" t="s">
        <v>1122</v>
      </c>
      <c r="D1590" s="322" t="s">
        <v>135</v>
      </c>
      <c r="E1590" s="322" t="s">
        <v>1122</v>
      </c>
      <c r="F1590" s="154" t="s">
        <v>114</v>
      </c>
      <c r="G1590" s="149" t="s">
        <v>286</v>
      </c>
      <c r="H1590" s="153" t="s">
        <v>115</v>
      </c>
      <c r="I1590" s="149" t="s">
        <v>791</v>
      </c>
      <c r="J1590" s="163">
        <v>58.743000000000002</v>
      </c>
      <c r="K1590" s="163">
        <v>10.321999999999999</v>
      </c>
      <c r="L1590" s="149" t="s">
        <v>217</v>
      </c>
      <c r="M1590" s="150" t="s">
        <v>308</v>
      </c>
      <c r="N1590" s="157">
        <v>44287.019560185188</v>
      </c>
      <c r="O1590" s="157">
        <v>44325.306226851855</v>
      </c>
    </row>
    <row r="1591" spans="2:15" x14ac:dyDescent="0.2">
      <c r="B1591" s="322" t="s">
        <v>134</v>
      </c>
      <c r="C1591" s="322" t="s">
        <v>1122</v>
      </c>
      <c r="D1591" s="322" t="s">
        <v>134</v>
      </c>
      <c r="E1591" s="322" t="s">
        <v>1122</v>
      </c>
      <c r="F1591" s="154" t="s">
        <v>243</v>
      </c>
      <c r="G1591" s="149" t="s">
        <v>277</v>
      </c>
      <c r="H1591" s="153" t="s">
        <v>374</v>
      </c>
      <c r="I1591" s="149" t="s">
        <v>1411</v>
      </c>
      <c r="J1591" s="163">
        <v>34.052999999999997</v>
      </c>
      <c r="K1591" s="163">
        <v>22.832999999999998</v>
      </c>
      <c r="L1591" s="149" t="s">
        <v>1412</v>
      </c>
      <c r="M1591" s="150" t="s">
        <v>1413</v>
      </c>
      <c r="N1591" s="157">
        <v>44287.122488425928</v>
      </c>
      <c r="O1591" s="157">
        <v>44311.497025462966</v>
      </c>
    </row>
    <row r="1592" spans="2:15" x14ac:dyDescent="0.2">
      <c r="B1592" s="322" t="s">
        <v>134</v>
      </c>
      <c r="C1592" s="322" t="s">
        <v>1122</v>
      </c>
      <c r="D1592" s="322" t="s">
        <v>134</v>
      </c>
      <c r="E1592" s="322" t="s">
        <v>1122</v>
      </c>
      <c r="F1592" s="154" t="s">
        <v>239</v>
      </c>
      <c r="G1592" s="149" t="s">
        <v>359</v>
      </c>
      <c r="H1592" s="153" t="s">
        <v>278</v>
      </c>
      <c r="I1592" s="149" t="s">
        <v>1283</v>
      </c>
      <c r="J1592" s="163">
        <v>20.498999999999999</v>
      </c>
      <c r="K1592" s="163">
        <v>17.23</v>
      </c>
      <c r="L1592" s="149" t="s">
        <v>194</v>
      </c>
      <c r="M1592" s="150" t="s">
        <v>1284</v>
      </c>
      <c r="N1592" s="157">
        <v>44287.35297453704</v>
      </c>
      <c r="O1592" s="157">
        <v>44287.872418981482</v>
      </c>
    </row>
    <row r="1593" spans="2:15" x14ac:dyDescent="0.2">
      <c r="B1593" s="322" t="s">
        <v>134</v>
      </c>
      <c r="C1593" s="322" t="s">
        <v>1122</v>
      </c>
      <c r="D1593" s="322" t="s">
        <v>134</v>
      </c>
      <c r="E1593" s="322" t="s">
        <v>1122</v>
      </c>
      <c r="F1593" s="154" t="s">
        <v>114</v>
      </c>
      <c r="G1593" s="149" t="s">
        <v>286</v>
      </c>
      <c r="H1593" s="153" t="s">
        <v>115</v>
      </c>
      <c r="I1593" s="149" t="s">
        <v>232</v>
      </c>
      <c r="J1593" s="163">
        <v>57.936999999999998</v>
      </c>
      <c r="K1593" s="163">
        <v>8.09</v>
      </c>
      <c r="L1593" s="149" t="s">
        <v>228</v>
      </c>
      <c r="M1593" s="150" t="s">
        <v>485</v>
      </c>
      <c r="N1593" s="157">
        <v>44287.998391203706</v>
      </c>
      <c r="O1593" s="157">
        <v>44302.000497685185</v>
      </c>
    </row>
    <row r="1594" spans="2:15" x14ac:dyDescent="0.2">
      <c r="B1594" s="322" t="s">
        <v>134</v>
      </c>
      <c r="C1594" s="322" t="s">
        <v>1122</v>
      </c>
      <c r="D1594" s="322" t="s">
        <v>134</v>
      </c>
      <c r="E1594" s="322" t="s">
        <v>1122</v>
      </c>
      <c r="F1594" s="154" t="s">
        <v>114</v>
      </c>
      <c r="G1594" s="149" t="s">
        <v>286</v>
      </c>
      <c r="H1594" s="153" t="s">
        <v>115</v>
      </c>
      <c r="I1594" s="149" t="s">
        <v>232</v>
      </c>
      <c r="J1594" s="163">
        <v>57.936999999999998</v>
      </c>
      <c r="K1594" s="163">
        <v>8.7650000000000006</v>
      </c>
      <c r="L1594" s="149" t="s">
        <v>357</v>
      </c>
      <c r="M1594" s="150" t="s">
        <v>508</v>
      </c>
      <c r="N1594" s="157">
        <v>44287.998391203706</v>
      </c>
      <c r="O1594" s="157">
        <v>44309.79011574074</v>
      </c>
    </row>
    <row r="1595" spans="2:15" x14ac:dyDescent="0.2">
      <c r="B1595" s="322" t="s">
        <v>134</v>
      </c>
      <c r="C1595" s="322" t="s">
        <v>1122</v>
      </c>
      <c r="D1595" s="322" t="s">
        <v>135</v>
      </c>
      <c r="E1595" s="322" t="s">
        <v>1122</v>
      </c>
      <c r="F1595" s="154" t="s">
        <v>114</v>
      </c>
      <c r="G1595" s="149" t="s">
        <v>286</v>
      </c>
      <c r="H1595" s="153" t="s">
        <v>115</v>
      </c>
      <c r="I1595" s="149" t="s">
        <v>232</v>
      </c>
      <c r="J1595" s="163">
        <v>57.936999999999998</v>
      </c>
      <c r="K1595" s="163">
        <v>24.725999999999999</v>
      </c>
      <c r="L1595" s="149" t="s">
        <v>515</v>
      </c>
      <c r="M1595" s="150" t="s">
        <v>516</v>
      </c>
      <c r="N1595" s="157">
        <v>44287.998391203706</v>
      </c>
      <c r="O1595" s="157">
        <v>44317.754201388889</v>
      </c>
    </row>
    <row r="1596" spans="2:15" x14ac:dyDescent="0.2">
      <c r="B1596" s="322" t="s">
        <v>134</v>
      </c>
      <c r="C1596" s="322" t="s">
        <v>1122</v>
      </c>
      <c r="D1596" s="322" t="s">
        <v>134</v>
      </c>
      <c r="E1596" s="322" t="s">
        <v>1122</v>
      </c>
      <c r="F1596" s="154" t="s">
        <v>114</v>
      </c>
      <c r="G1596" s="149" t="s">
        <v>310</v>
      </c>
      <c r="H1596" s="153" t="s">
        <v>115</v>
      </c>
      <c r="I1596" s="149" t="s">
        <v>1414</v>
      </c>
      <c r="J1596" s="163">
        <v>62.661000000000001</v>
      </c>
      <c r="K1596" s="163">
        <v>24.62</v>
      </c>
      <c r="L1596" s="149" t="s">
        <v>116</v>
      </c>
      <c r="M1596" s="150" t="s">
        <v>405</v>
      </c>
      <c r="N1596" s="157">
        <v>44288.196666666663</v>
      </c>
      <c r="O1596" s="157">
        <v>44315.736539351848</v>
      </c>
    </row>
    <row r="1597" spans="2:15" x14ac:dyDescent="0.2">
      <c r="B1597" s="322" t="s">
        <v>134</v>
      </c>
      <c r="C1597" s="322" t="s">
        <v>1122</v>
      </c>
      <c r="D1597" s="322" t="s">
        <v>134</v>
      </c>
      <c r="E1597" s="322" t="s">
        <v>1122</v>
      </c>
      <c r="F1597" s="154" t="s">
        <v>114</v>
      </c>
      <c r="G1597" s="149" t="s">
        <v>310</v>
      </c>
      <c r="H1597" s="153" t="s">
        <v>115</v>
      </c>
      <c r="I1597" s="149" t="s">
        <v>1414</v>
      </c>
      <c r="J1597" s="163">
        <v>62.661000000000001</v>
      </c>
      <c r="K1597" s="163">
        <v>24.62</v>
      </c>
      <c r="L1597" s="149" t="s">
        <v>116</v>
      </c>
      <c r="M1597" s="150" t="s">
        <v>405</v>
      </c>
      <c r="N1597" s="157">
        <v>44288.196666666663</v>
      </c>
      <c r="O1597" s="157">
        <v>44315.736678240741</v>
      </c>
    </row>
    <row r="1598" spans="2:15" x14ac:dyDescent="0.2">
      <c r="B1598" s="322" t="s">
        <v>134</v>
      </c>
      <c r="C1598" s="322" t="s">
        <v>1122</v>
      </c>
      <c r="D1598" s="322" t="s">
        <v>135</v>
      </c>
      <c r="E1598" s="322" t="s">
        <v>1122</v>
      </c>
      <c r="F1598" s="154" t="s">
        <v>238</v>
      </c>
      <c r="G1598" s="149" t="s">
        <v>281</v>
      </c>
      <c r="H1598" s="153" t="s">
        <v>282</v>
      </c>
      <c r="I1598" s="149" t="s">
        <v>1415</v>
      </c>
      <c r="J1598" s="163">
        <v>39.201999999999998</v>
      </c>
      <c r="K1598" s="163">
        <v>38.417999999999999</v>
      </c>
      <c r="L1598" s="149" t="s">
        <v>216</v>
      </c>
      <c r="M1598" s="150" t="s">
        <v>288</v>
      </c>
      <c r="N1598" s="157">
        <v>44288.748541666668</v>
      </c>
      <c r="O1598" s="157">
        <v>44331.180983796294</v>
      </c>
    </row>
    <row r="1599" spans="2:15" x14ac:dyDescent="0.2">
      <c r="B1599" s="322" t="s">
        <v>134</v>
      </c>
      <c r="C1599" s="322" t="s">
        <v>1122</v>
      </c>
      <c r="D1599" s="322" t="s">
        <v>134</v>
      </c>
      <c r="E1599" s="322" t="s">
        <v>1122</v>
      </c>
      <c r="F1599" s="154" t="s">
        <v>239</v>
      </c>
      <c r="G1599" s="149" t="s">
        <v>289</v>
      </c>
      <c r="H1599" s="153" t="s">
        <v>290</v>
      </c>
      <c r="I1599" s="149" t="s">
        <v>1416</v>
      </c>
      <c r="J1599" s="163">
        <v>36.582999999999998</v>
      </c>
      <c r="K1599" s="163">
        <v>35.369999999999997</v>
      </c>
      <c r="L1599" s="149" t="s">
        <v>114</v>
      </c>
      <c r="M1599" s="150" t="s">
        <v>1417</v>
      </c>
      <c r="N1599" s="157">
        <v>44288.876238425924</v>
      </c>
      <c r="O1599" s="157">
        <v>44306.000590277778</v>
      </c>
    </row>
    <row r="1600" spans="2:15" x14ac:dyDescent="0.2">
      <c r="B1600" s="322" t="s">
        <v>134</v>
      </c>
      <c r="C1600" s="322" t="s">
        <v>1122</v>
      </c>
      <c r="D1600" s="322" t="s">
        <v>135</v>
      </c>
      <c r="E1600" s="322" t="s">
        <v>1122</v>
      </c>
      <c r="F1600" s="154" t="s">
        <v>194</v>
      </c>
      <c r="G1600" s="149" t="s">
        <v>277</v>
      </c>
      <c r="H1600" s="153" t="s">
        <v>1284</v>
      </c>
      <c r="I1600" s="149" t="s">
        <v>1418</v>
      </c>
      <c r="J1600" s="163">
        <v>57.981999999999999</v>
      </c>
      <c r="K1600" s="163">
        <v>3.51</v>
      </c>
      <c r="L1600" s="149" t="s">
        <v>217</v>
      </c>
      <c r="M1600" s="150" t="s">
        <v>309</v>
      </c>
      <c r="N1600" s="157">
        <v>44290.373240740744</v>
      </c>
      <c r="O1600" s="157">
        <v>44326.626539351855</v>
      </c>
    </row>
    <row r="1601" spans="2:15" x14ac:dyDescent="0.2">
      <c r="B1601" s="322" t="s">
        <v>134</v>
      </c>
      <c r="C1601" s="322" t="s">
        <v>1122</v>
      </c>
      <c r="D1601" s="322" t="s">
        <v>135</v>
      </c>
      <c r="E1601" s="322" t="s">
        <v>1122</v>
      </c>
      <c r="F1601" s="154" t="s">
        <v>194</v>
      </c>
      <c r="G1601" s="149" t="s">
        <v>277</v>
      </c>
      <c r="H1601" s="153" t="s">
        <v>1284</v>
      </c>
      <c r="I1601" s="149" t="s">
        <v>1418</v>
      </c>
      <c r="J1601" s="163">
        <v>57.981999999999999</v>
      </c>
      <c r="K1601" s="163">
        <v>2.6739999999999999</v>
      </c>
      <c r="L1601" s="149" t="s">
        <v>217</v>
      </c>
      <c r="M1601" s="150" t="s">
        <v>498</v>
      </c>
      <c r="N1601" s="157">
        <v>44290.373240740744</v>
      </c>
      <c r="O1601" s="157">
        <v>44333.153819444444</v>
      </c>
    </row>
    <row r="1602" spans="2:15" x14ac:dyDescent="0.2">
      <c r="B1602" s="322" t="s">
        <v>134</v>
      </c>
      <c r="C1602" s="322" t="s">
        <v>1122</v>
      </c>
      <c r="D1602" s="322" t="s">
        <v>135</v>
      </c>
      <c r="E1602" s="322" t="s">
        <v>1122</v>
      </c>
      <c r="F1602" s="154" t="s">
        <v>114</v>
      </c>
      <c r="G1602" s="149" t="s">
        <v>286</v>
      </c>
      <c r="H1602" s="153" t="s">
        <v>115</v>
      </c>
      <c r="I1602" s="149" t="s">
        <v>1419</v>
      </c>
      <c r="J1602" s="163">
        <v>63.369</v>
      </c>
      <c r="K1602" s="163">
        <v>23.695</v>
      </c>
      <c r="L1602" s="149" t="s">
        <v>216</v>
      </c>
      <c r="M1602" s="150" t="s">
        <v>284</v>
      </c>
      <c r="N1602" s="157">
        <v>44290.43550925926</v>
      </c>
      <c r="O1602" s="157">
        <v>44323.080011574071</v>
      </c>
    </row>
    <row r="1603" spans="2:15" x14ac:dyDescent="0.2">
      <c r="B1603" s="322" t="s">
        <v>134</v>
      </c>
      <c r="C1603" s="322" t="s">
        <v>1122</v>
      </c>
      <c r="D1603" s="322" t="s">
        <v>135</v>
      </c>
      <c r="E1603" s="322" t="s">
        <v>1122</v>
      </c>
      <c r="F1603" s="154" t="s">
        <v>114</v>
      </c>
      <c r="G1603" s="149" t="s">
        <v>286</v>
      </c>
      <c r="H1603" s="153" t="s">
        <v>115</v>
      </c>
      <c r="I1603" s="149" t="s">
        <v>1419</v>
      </c>
      <c r="J1603" s="163">
        <v>63.369</v>
      </c>
      <c r="K1603" s="163">
        <v>38.406999999999996</v>
      </c>
      <c r="L1603" s="149" t="s">
        <v>216</v>
      </c>
      <c r="M1603" s="150" t="s">
        <v>1420</v>
      </c>
      <c r="N1603" s="157">
        <v>44290.43550925926</v>
      </c>
      <c r="O1603" s="157">
        <v>44343.052557870367</v>
      </c>
    </row>
    <row r="1604" spans="2:15" x14ac:dyDescent="0.2">
      <c r="B1604" s="322" t="s">
        <v>134</v>
      </c>
      <c r="C1604" s="322" t="s">
        <v>1122</v>
      </c>
      <c r="D1604" s="322" t="s">
        <v>135</v>
      </c>
      <c r="E1604" s="322" t="s">
        <v>1122</v>
      </c>
      <c r="F1604" s="154" t="s">
        <v>238</v>
      </c>
      <c r="G1604" s="149" t="s">
        <v>281</v>
      </c>
      <c r="H1604" s="153" t="s">
        <v>282</v>
      </c>
      <c r="I1604" s="149" t="s">
        <v>677</v>
      </c>
      <c r="J1604" s="163">
        <v>63.368000000000002</v>
      </c>
      <c r="K1604" s="163">
        <v>44.878999999999998</v>
      </c>
      <c r="L1604" s="149" t="s">
        <v>116</v>
      </c>
      <c r="M1604" s="150" t="s">
        <v>352</v>
      </c>
      <c r="N1604" s="157">
        <v>44290.634236111109</v>
      </c>
      <c r="O1604" s="157">
        <v>44318.777118055557</v>
      </c>
    </row>
    <row r="1605" spans="2:15" x14ac:dyDescent="0.2">
      <c r="B1605" s="322" t="s">
        <v>134</v>
      </c>
      <c r="C1605" s="322" t="s">
        <v>1122</v>
      </c>
      <c r="D1605" s="322" t="s">
        <v>135</v>
      </c>
      <c r="E1605" s="322" t="s">
        <v>1122</v>
      </c>
      <c r="F1605" s="154" t="s">
        <v>239</v>
      </c>
      <c r="G1605" s="149" t="s">
        <v>359</v>
      </c>
      <c r="H1605" s="153" t="s">
        <v>278</v>
      </c>
      <c r="I1605" s="149" t="s">
        <v>1421</v>
      </c>
      <c r="J1605" s="163">
        <v>36.798000000000002</v>
      </c>
      <c r="K1605" s="163">
        <v>16.535</v>
      </c>
      <c r="L1605" s="149" t="s">
        <v>208</v>
      </c>
      <c r="M1605" s="150" t="s">
        <v>368</v>
      </c>
      <c r="N1605" s="157">
        <v>44291.362974537034</v>
      </c>
      <c r="O1605" s="157">
        <v>44332.291875000003</v>
      </c>
    </row>
    <row r="1606" spans="2:15" x14ac:dyDescent="0.2">
      <c r="B1606" s="322" t="s">
        <v>134</v>
      </c>
      <c r="C1606" s="322" t="s">
        <v>1122</v>
      </c>
      <c r="D1606" s="322" t="s">
        <v>135</v>
      </c>
      <c r="E1606" s="322" t="s">
        <v>1122</v>
      </c>
      <c r="F1606" s="154" t="s">
        <v>239</v>
      </c>
      <c r="G1606" s="149" t="s">
        <v>359</v>
      </c>
      <c r="H1606" s="153" t="s">
        <v>278</v>
      </c>
      <c r="I1606" s="149" t="s">
        <v>1421</v>
      </c>
      <c r="J1606" s="163">
        <v>36.798000000000002</v>
      </c>
      <c r="K1606" s="163">
        <v>19.527000000000001</v>
      </c>
      <c r="L1606" s="149" t="s">
        <v>209</v>
      </c>
      <c r="M1606" s="150" t="s">
        <v>892</v>
      </c>
      <c r="N1606" s="157">
        <v>44291.362974537034</v>
      </c>
      <c r="O1606" s="157">
        <v>44345.289953703701</v>
      </c>
    </row>
    <row r="1607" spans="2:15" x14ac:dyDescent="0.2">
      <c r="B1607" s="322" t="s">
        <v>134</v>
      </c>
      <c r="C1607" s="322" t="s">
        <v>1122</v>
      </c>
      <c r="D1607" s="322" t="s">
        <v>134</v>
      </c>
      <c r="E1607" s="322" t="s">
        <v>1122</v>
      </c>
      <c r="F1607" s="154" t="s">
        <v>244</v>
      </c>
      <c r="G1607" s="149" t="s">
        <v>369</v>
      </c>
      <c r="H1607" s="153" t="s">
        <v>370</v>
      </c>
      <c r="I1607" s="149" t="s">
        <v>1422</v>
      </c>
      <c r="J1607" s="163">
        <v>23.640999999999998</v>
      </c>
      <c r="K1607" s="163">
        <v>22.638000000000002</v>
      </c>
      <c r="L1607" s="149" t="s">
        <v>205</v>
      </c>
      <c r="M1607" s="150" t="s">
        <v>721</v>
      </c>
      <c r="N1607" s="157">
        <v>44291.560347222221</v>
      </c>
      <c r="O1607" s="157">
        <v>44311.556203703702</v>
      </c>
    </row>
    <row r="1608" spans="2:15" x14ac:dyDescent="0.2">
      <c r="B1608" s="322" t="s">
        <v>134</v>
      </c>
      <c r="C1608" s="322" t="s">
        <v>1122</v>
      </c>
      <c r="D1608" s="322" t="s">
        <v>135</v>
      </c>
      <c r="E1608" s="322" t="s">
        <v>1122</v>
      </c>
      <c r="F1608" s="154" t="s">
        <v>247</v>
      </c>
      <c r="G1608" s="149" t="s">
        <v>340</v>
      </c>
      <c r="H1608" s="153" t="s">
        <v>341</v>
      </c>
      <c r="I1608" s="149" t="s">
        <v>1423</v>
      </c>
      <c r="J1608" s="163">
        <v>37.628999999999998</v>
      </c>
      <c r="K1608" s="163">
        <v>7.3620000000000001</v>
      </c>
      <c r="L1608" s="149" t="s">
        <v>329</v>
      </c>
      <c r="M1608" s="150" t="s">
        <v>649</v>
      </c>
      <c r="N1608" s="157">
        <v>44291.838402777779</v>
      </c>
      <c r="O1608" s="157">
        <v>44318.040219907409</v>
      </c>
    </row>
    <row r="1609" spans="2:15" x14ac:dyDescent="0.2">
      <c r="B1609" s="322" t="s">
        <v>134</v>
      </c>
      <c r="C1609" s="322" t="s">
        <v>1122</v>
      </c>
      <c r="D1609" s="322" t="s">
        <v>135</v>
      </c>
      <c r="E1609" s="322" t="s">
        <v>1122</v>
      </c>
      <c r="F1609" s="154" t="s">
        <v>247</v>
      </c>
      <c r="G1609" s="149" t="s">
        <v>340</v>
      </c>
      <c r="H1609" s="153" t="s">
        <v>341</v>
      </c>
      <c r="I1609" s="149" t="s">
        <v>1423</v>
      </c>
      <c r="J1609" s="163">
        <v>37.628999999999998</v>
      </c>
      <c r="K1609" s="163">
        <v>27.742999999999999</v>
      </c>
      <c r="L1609" s="149" t="s">
        <v>228</v>
      </c>
      <c r="M1609" s="150" t="s">
        <v>434</v>
      </c>
      <c r="N1609" s="157">
        <v>44291.838402777779</v>
      </c>
      <c r="O1609" s="157">
        <v>44324.291620370372</v>
      </c>
    </row>
    <row r="1610" spans="2:15" x14ac:dyDescent="0.2">
      <c r="B1610" s="322" t="s">
        <v>134</v>
      </c>
      <c r="C1610" s="322" t="s">
        <v>1122</v>
      </c>
      <c r="D1610" s="322" t="s">
        <v>135</v>
      </c>
      <c r="E1610" s="322" t="s">
        <v>1122</v>
      </c>
      <c r="F1610" s="154" t="s">
        <v>238</v>
      </c>
      <c r="G1610" s="149" t="s">
        <v>281</v>
      </c>
      <c r="H1610" s="153" t="s">
        <v>282</v>
      </c>
      <c r="I1610" s="149" t="s">
        <v>1424</v>
      </c>
      <c r="J1610" s="163">
        <v>34.729999999999997</v>
      </c>
      <c r="K1610" s="163">
        <v>13.492000000000001</v>
      </c>
      <c r="L1610" s="149" t="s">
        <v>228</v>
      </c>
      <c r="M1610" s="150" t="s">
        <v>752</v>
      </c>
      <c r="N1610" s="157">
        <v>44292.643460648149</v>
      </c>
      <c r="O1610" s="157">
        <v>44321.708634259259</v>
      </c>
    </row>
    <row r="1611" spans="2:15" x14ac:dyDescent="0.2">
      <c r="B1611" s="322" t="s">
        <v>134</v>
      </c>
      <c r="C1611" s="322" t="s">
        <v>1122</v>
      </c>
      <c r="D1611" s="322" t="s">
        <v>135</v>
      </c>
      <c r="E1611" s="322" t="s">
        <v>1122</v>
      </c>
      <c r="F1611" s="154" t="s">
        <v>238</v>
      </c>
      <c r="G1611" s="149" t="s">
        <v>281</v>
      </c>
      <c r="H1611" s="153" t="s">
        <v>282</v>
      </c>
      <c r="I1611" s="149" t="s">
        <v>1424</v>
      </c>
      <c r="J1611" s="163">
        <v>34.729999999999997</v>
      </c>
      <c r="K1611" s="163">
        <v>20.542999999999999</v>
      </c>
      <c r="L1611" s="149" t="s">
        <v>228</v>
      </c>
      <c r="M1611" s="150" t="s">
        <v>434</v>
      </c>
      <c r="N1611" s="157">
        <v>44292.643460648149</v>
      </c>
      <c r="O1611" s="157">
        <v>44325.472881944443</v>
      </c>
    </row>
    <row r="1612" spans="2:15" x14ac:dyDescent="0.2">
      <c r="B1612" s="322" t="s">
        <v>134</v>
      </c>
      <c r="C1612" s="322" t="s">
        <v>1122</v>
      </c>
      <c r="D1612" s="322" t="s">
        <v>135</v>
      </c>
      <c r="E1612" s="322" t="s">
        <v>1122</v>
      </c>
      <c r="F1612" s="154" t="s">
        <v>238</v>
      </c>
      <c r="G1612" s="149" t="s">
        <v>281</v>
      </c>
      <c r="H1612" s="153" t="s">
        <v>282</v>
      </c>
      <c r="I1612" s="149" t="s">
        <v>1425</v>
      </c>
      <c r="J1612" s="163">
        <v>63.152999999999999</v>
      </c>
      <c r="K1612" s="163">
        <v>7.9939999999999998</v>
      </c>
      <c r="L1612" s="149" t="s">
        <v>211</v>
      </c>
      <c r="M1612" s="150" t="s">
        <v>388</v>
      </c>
      <c r="N1612" s="157">
        <v>44292.810763888891</v>
      </c>
      <c r="O1612" s="157">
        <v>44346.334282407406</v>
      </c>
    </row>
    <row r="1613" spans="2:15" x14ac:dyDescent="0.2">
      <c r="B1613" s="322" t="s">
        <v>134</v>
      </c>
      <c r="C1613" s="322" t="s">
        <v>1122</v>
      </c>
      <c r="D1613" s="322" t="s">
        <v>135</v>
      </c>
      <c r="E1613" s="322" t="s">
        <v>1122</v>
      </c>
      <c r="F1613" s="154" t="s">
        <v>238</v>
      </c>
      <c r="G1613" s="149" t="s">
        <v>281</v>
      </c>
      <c r="H1613" s="153" t="s">
        <v>282</v>
      </c>
      <c r="I1613" s="149" t="s">
        <v>1425</v>
      </c>
      <c r="J1613" s="163">
        <v>63.152999999999999</v>
      </c>
      <c r="K1613" s="163">
        <v>7.9939999999999998</v>
      </c>
      <c r="L1613" s="149" t="s">
        <v>211</v>
      </c>
      <c r="M1613" s="150" t="s">
        <v>388</v>
      </c>
      <c r="N1613" s="157">
        <v>44292.810763888891</v>
      </c>
      <c r="O1613" s="157">
        <v>44346.334421296298</v>
      </c>
    </row>
    <row r="1614" spans="2:15" x14ac:dyDescent="0.2">
      <c r="B1614" s="322" t="s">
        <v>134</v>
      </c>
      <c r="C1614" s="322" t="s">
        <v>1122</v>
      </c>
      <c r="D1614" s="322" t="s">
        <v>136</v>
      </c>
      <c r="E1614" s="322" t="s">
        <v>1122</v>
      </c>
      <c r="F1614" s="154" t="s">
        <v>238</v>
      </c>
      <c r="G1614" s="149" t="s">
        <v>281</v>
      </c>
      <c r="H1614" s="153" t="s">
        <v>282</v>
      </c>
      <c r="I1614" s="149" t="s">
        <v>1425</v>
      </c>
      <c r="J1614" s="163">
        <v>63.152999999999999</v>
      </c>
      <c r="K1614" s="163">
        <v>22.951000000000001</v>
      </c>
      <c r="L1614" s="149" t="s">
        <v>211</v>
      </c>
      <c r="M1614" s="150" t="s">
        <v>314</v>
      </c>
      <c r="N1614" s="157">
        <v>44292.810763888891</v>
      </c>
      <c r="O1614" s="157">
        <v>44358.431064814817</v>
      </c>
    </row>
    <row r="1615" spans="2:15" x14ac:dyDescent="0.2">
      <c r="B1615" s="322" t="s">
        <v>134</v>
      </c>
      <c r="C1615" s="322" t="s">
        <v>1122</v>
      </c>
      <c r="D1615" s="322" t="s">
        <v>136</v>
      </c>
      <c r="E1615" s="322" t="s">
        <v>1122</v>
      </c>
      <c r="F1615" s="154" t="s">
        <v>238</v>
      </c>
      <c r="G1615" s="149" t="s">
        <v>281</v>
      </c>
      <c r="H1615" s="153" t="s">
        <v>282</v>
      </c>
      <c r="I1615" s="149" t="s">
        <v>1425</v>
      </c>
      <c r="J1615" s="163">
        <v>63.152999999999999</v>
      </c>
      <c r="K1615" s="163">
        <v>22.951000000000001</v>
      </c>
      <c r="L1615" s="149" t="s">
        <v>211</v>
      </c>
      <c r="M1615" s="150" t="s">
        <v>314</v>
      </c>
      <c r="N1615" s="157">
        <v>44292.810763888891</v>
      </c>
      <c r="O1615" s="157">
        <v>44358.431203703702</v>
      </c>
    </row>
    <row r="1616" spans="2:15" x14ac:dyDescent="0.2">
      <c r="B1616" s="322" t="s">
        <v>134</v>
      </c>
      <c r="C1616" s="322" t="s">
        <v>1122</v>
      </c>
      <c r="D1616" s="322" t="s">
        <v>134</v>
      </c>
      <c r="E1616" s="322" t="s">
        <v>1122</v>
      </c>
      <c r="F1616" s="154" t="s">
        <v>239</v>
      </c>
      <c r="G1616" s="149" t="s">
        <v>359</v>
      </c>
      <c r="H1616" s="153" t="s">
        <v>278</v>
      </c>
      <c r="I1616" s="149" t="s">
        <v>1283</v>
      </c>
      <c r="J1616" s="163">
        <v>20.498999999999999</v>
      </c>
      <c r="K1616" s="163">
        <v>20.088999999999999</v>
      </c>
      <c r="L1616" s="149" t="s">
        <v>194</v>
      </c>
      <c r="M1616" s="150" t="s">
        <v>1284</v>
      </c>
      <c r="N1616" s="157">
        <v>44293.373807870368</v>
      </c>
      <c r="O1616" s="157">
        <v>44293.821261574078</v>
      </c>
    </row>
    <row r="1617" spans="2:15" x14ac:dyDescent="0.2">
      <c r="B1617" s="322" t="s">
        <v>134</v>
      </c>
      <c r="C1617" s="322" t="s">
        <v>1122</v>
      </c>
      <c r="D1617" s="322" t="s">
        <v>135</v>
      </c>
      <c r="E1617" s="322" t="s">
        <v>1122</v>
      </c>
      <c r="F1617" s="154" t="s">
        <v>238</v>
      </c>
      <c r="G1617" s="149" t="s">
        <v>281</v>
      </c>
      <c r="H1617" s="153" t="s">
        <v>282</v>
      </c>
      <c r="I1617" s="149" t="s">
        <v>1426</v>
      </c>
      <c r="J1617" s="163">
        <v>29.091999999999999</v>
      </c>
      <c r="K1617" s="163">
        <v>7.1470000000000002</v>
      </c>
      <c r="L1617" s="149" t="s">
        <v>216</v>
      </c>
      <c r="M1617" s="150" t="s">
        <v>284</v>
      </c>
      <c r="N1617" s="157">
        <v>44294.310752314814</v>
      </c>
      <c r="O1617" s="157">
        <v>44339.541805555556</v>
      </c>
    </row>
    <row r="1618" spans="2:15" x14ac:dyDescent="0.2">
      <c r="B1618" s="322" t="s">
        <v>134</v>
      </c>
      <c r="C1618" s="322" t="s">
        <v>1122</v>
      </c>
      <c r="D1618" s="322" t="s">
        <v>136</v>
      </c>
      <c r="E1618" s="322" t="s">
        <v>1122</v>
      </c>
      <c r="F1618" s="154" t="s">
        <v>238</v>
      </c>
      <c r="G1618" s="149" t="s">
        <v>281</v>
      </c>
      <c r="H1618" s="153" t="s">
        <v>282</v>
      </c>
      <c r="I1618" s="149" t="s">
        <v>1426</v>
      </c>
      <c r="J1618" s="163">
        <v>29.091999999999999</v>
      </c>
      <c r="K1618" s="163">
        <v>18.280999999999999</v>
      </c>
      <c r="L1618" s="149" t="s">
        <v>216</v>
      </c>
      <c r="M1618" s="150" t="s">
        <v>728</v>
      </c>
      <c r="N1618" s="157">
        <v>44294.310752314814</v>
      </c>
      <c r="O1618" s="157">
        <v>44350.042534722219</v>
      </c>
    </row>
    <row r="1619" spans="2:15" x14ac:dyDescent="0.2">
      <c r="B1619" s="322" t="s">
        <v>134</v>
      </c>
      <c r="C1619" s="322" t="s">
        <v>1122</v>
      </c>
      <c r="D1619" s="322" t="s">
        <v>136</v>
      </c>
      <c r="E1619" s="322" t="s">
        <v>1122</v>
      </c>
      <c r="F1619" s="154" t="s">
        <v>247</v>
      </c>
      <c r="G1619" s="149" t="s">
        <v>340</v>
      </c>
      <c r="H1619" s="153" t="s">
        <v>341</v>
      </c>
      <c r="I1619" s="149" t="s">
        <v>1427</v>
      </c>
      <c r="J1619" s="163">
        <v>37.613999999999997</v>
      </c>
      <c r="K1619" s="163">
        <v>32.564999999999998</v>
      </c>
      <c r="L1619" s="149" t="s">
        <v>247</v>
      </c>
      <c r="M1619" s="150" t="s">
        <v>1428</v>
      </c>
      <c r="N1619" s="157">
        <v>44294.841435185182</v>
      </c>
      <c r="O1619" s="157">
        <v>44352.56144675926</v>
      </c>
    </row>
    <row r="1620" spans="2:15" x14ac:dyDescent="0.2">
      <c r="B1620" s="322" t="s">
        <v>134</v>
      </c>
      <c r="C1620" s="322" t="s">
        <v>1122</v>
      </c>
      <c r="D1620" s="322" t="s">
        <v>135</v>
      </c>
      <c r="E1620" s="322" t="s">
        <v>1122</v>
      </c>
      <c r="F1620" s="154" t="s">
        <v>238</v>
      </c>
      <c r="G1620" s="149" t="s">
        <v>281</v>
      </c>
      <c r="H1620" s="153" t="s">
        <v>282</v>
      </c>
      <c r="I1620" s="149" t="s">
        <v>891</v>
      </c>
      <c r="J1620" s="163">
        <v>81.75</v>
      </c>
      <c r="K1620" s="163">
        <v>63.747</v>
      </c>
      <c r="L1620" s="149" t="s">
        <v>116</v>
      </c>
      <c r="M1620" s="150" t="s">
        <v>117</v>
      </c>
      <c r="N1620" s="157">
        <v>44295.269421296296</v>
      </c>
      <c r="O1620" s="157">
        <v>44320.014247685183</v>
      </c>
    </row>
    <row r="1621" spans="2:15" x14ac:dyDescent="0.2">
      <c r="B1621" s="322" t="s">
        <v>134</v>
      </c>
      <c r="C1621" s="322" t="s">
        <v>1122</v>
      </c>
      <c r="D1621" s="322" t="s">
        <v>135</v>
      </c>
      <c r="E1621" s="322" t="s">
        <v>1122</v>
      </c>
      <c r="F1621" s="154" t="s">
        <v>239</v>
      </c>
      <c r="G1621" s="149" t="s">
        <v>289</v>
      </c>
      <c r="H1621" s="153" t="s">
        <v>290</v>
      </c>
      <c r="I1621" s="149" t="s">
        <v>1429</v>
      </c>
      <c r="J1621" s="163">
        <v>63.377000000000002</v>
      </c>
      <c r="K1621" s="163">
        <v>21.756</v>
      </c>
      <c r="L1621" s="149" t="s">
        <v>116</v>
      </c>
      <c r="M1621" s="150" t="s">
        <v>293</v>
      </c>
      <c r="N1621" s="157">
        <v>44295.519293981481</v>
      </c>
      <c r="O1621" s="157">
        <v>44328.61042824074</v>
      </c>
    </row>
    <row r="1622" spans="2:15" x14ac:dyDescent="0.2">
      <c r="B1622" s="322" t="s">
        <v>134</v>
      </c>
      <c r="C1622" s="322" t="s">
        <v>1122</v>
      </c>
      <c r="D1622" s="322" t="s">
        <v>135</v>
      </c>
      <c r="E1622" s="322" t="s">
        <v>1122</v>
      </c>
      <c r="F1622" s="154" t="s">
        <v>239</v>
      </c>
      <c r="G1622" s="149" t="s">
        <v>289</v>
      </c>
      <c r="H1622" s="153" t="s">
        <v>290</v>
      </c>
      <c r="I1622" s="149" t="s">
        <v>1429</v>
      </c>
      <c r="J1622" s="163">
        <v>63.377000000000002</v>
      </c>
      <c r="K1622" s="163">
        <v>21.756</v>
      </c>
      <c r="L1622" s="149" t="s">
        <v>116</v>
      </c>
      <c r="M1622" s="150" t="s">
        <v>293</v>
      </c>
      <c r="N1622" s="157">
        <v>44295.519293981481</v>
      </c>
      <c r="O1622" s="157">
        <v>44328.610567129632</v>
      </c>
    </row>
    <row r="1623" spans="2:15" x14ac:dyDescent="0.2">
      <c r="B1623" s="322" t="s">
        <v>134</v>
      </c>
      <c r="C1623" s="322" t="s">
        <v>1122</v>
      </c>
      <c r="D1623" s="322" t="s">
        <v>134</v>
      </c>
      <c r="E1623" s="322" t="s">
        <v>1122</v>
      </c>
      <c r="F1623" s="154" t="s">
        <v>237</v>
      </c>
      <c r="G1623" s="149" t="s">
        <v>277</v>
      </c>
      <c r="H1623" s="153" t="s">
        <v>398</v>
      </c>
      <c r="I1623" s="149" t="s">
        <v>1430</v>
      </c>
      <c r="J1623" s="163">
        <v>47.792000000000002</v>
      </c>
      <c r="K1623" s="163">
        <v>36.646000000000001</v>
      </c>
      <c r="L1623" s="149" t="s">
        <v>116</v>
      </c>
      <c r="M1623" s="150" t="s">
        <v>352</v>
      </c>
      <c r="N1623" s="157">
        <v>44296.540462962963</v>
      </c>
      <c r="O1623" s="157">
        <v>44315.263611111113</v>
      </c>
    </row>
    <row r="1624" spans="2:15" x14ac:dyDescent="0.2">
      <c r="B1624" s="322" t="s">
        <v>134</v>
      </c>
      <c r="C1624" s="322" t="s">
        <v>1122</v>
      </c>
      <c r="D1624" s="322" t="s">
        <v>135</v>
      </c>
      <c r="E1624" s="322" t="s">
        <v>1122</v>
      </c>
      <c r="F1624" s="154" t="s">
        <v>114</v>
      </c>
      <c r="G1624" s="149" t="s">
        <v>286</v>
      </c>
      <c r="H1624" s="153" t="s">
        <v>115</v>
      </c>
      <c r="I1624" s="149" t="s">
        <v>930</v>
      </c>
      <c r="J1624" s="163">
        <v>63.465000000000003</v>
      </c>
      <c r="K1624" s="163">
        <v>4.4119999999999999</v>
      </c>
      <c r="L1624" s="149" t="s">
        <v>116</v>
      </c>
      <c r="M1624" s="150" t="s">
        <v>352</v>
      </c>
      <c r="N1624" s="157">
        <v>44297.290219907409</v>
      </c>
      <c r="O1624" s="157">
        <v>44330.013958333337</v>
      </c>
    </row>
    <row r="1625" spans="2:15" x14ac:dyDescent="0.2">
      <c r="B1625" s="322" t="s">
        <v>134</v>
      </c>
      <c r="C1625" s="322" t="s">
        <v>1122</v>
      </c>
      <c r="D1625" s="322" t="s">
        <v>135</v>
      </c>
      <c r="E1625" s="322" t="s">
        <v>1122</v>
      </c>
      <c r="F1625" s="154" t="s">
        <v>114</v>
      </c>
      <c r="G1625" s="149" t="s">
        <v>286</v>
      </c>
      <c r="H1625" s="153" t="s">
        <v>115</v>
      </c>
      <c r="I1625" s="149" t="s">
        <v>930</v>
      </c>
      <c r="J1625" s="163">
        <v>63.465000000000003</v>
      </c>
      <c r="K1625" s="163">
        <v>4.4119999999999999</v>
      </c>
      <c r="L1625" s="149" t="s">
        <v>116</v>
      </c>
      <c r="M1625" s="150" t="s">
        <v>352</v>
      </c>
      <c r="N1625" s="157">
        <v>44297.290219907409</v>
      </c>
      <c r="O1625" s="157">
        <v>44330.014097222222</v>
      </c>
    </row>
    <row r="1626" spans="2:15" x14ac:dyDescent="0.2">
      <c r="B1626" s="322" t="s">
        <v>134</v>
      </c>
      <c r="C1626" s="322" t="s">
        <v>1122</v>
      </c>
      <c r="D1626" s="322" t="s">
        <v>135</v>
      </c>
      <c r="E1626" s="322" t="s">
        <v>1122</v>
      </c>
      <c r="F1626" s="154" t="s">
        <v>114</v>
      </c>
      <c r="G1626" s="149" t="s">
        <v>286</v>
      </c>
      <c r="H1626" s="153" t="s">
        <v>115</v>
      </c>
      <c r="I1626" s="149" t="s">
        <v>930</v>
      </c>
      <c r="J1626" s="163">
        <v>63.465000000000003</v>
      </c>
      <c r="K1626" s="163">
        <v>4.4119999999999999</v>
      </c>
      <c r="L1626" s="149" t="s">
        <v>116</v>
      </c>
      <c r="M1626" s="150" t="s">
        <v>352</v>
      </c>
      <c r="N1626" s="157">
        <v>44297.290219907409</v>
      </c>
      <c r="O1626" s="157">
        <v>44330.014108796298</v>
      </c>
    </row>
    <row r="1627" spans="2:15" x14ac:dyDescent="0.2">
      <c r="B1627" s="322" t="s">
        <v>134</v>
      </c>
      <c r="C1627" s="322" t="s">
        <v>1122</v>
      </c>
      <c r="D1627" s="322" t="s">
        <v>135</v>
      </c>
      <c r="E1627" s="322" t="s">
        <v>1122</v>
      </c>
      <c r="F1627" s="154" t="s">
        <v>114</v>
      </c>
      <c r="G1627" s="149" t="s">
        <v>286</v>
      </c>
      <c r="H1627" s="153" t="s">
        <v>115</v>
      </c>
      <c r="I1627" s="149" t="s">
        <v>930</v>
      </c>
      <c r="J1627" s="163">
        <v>63.465000000000003</v>
      </c>
      <c r="K1627" s="163">
        <v>4.4119999999999999</v>
      </c>
      <c r="L1627" s="149" t="s">
        <v>116</v>
      </c>
      <c r="M1627" s="150" t="s">
        <v>352</v>
      </c>
      <c r="N1627" s="157">
        <v>44297.290219907409</v>
      </c>
      <c r="O1627" s="157">
        <v>44330.014120370368</v>
      </c>
    </row>
    <row r="1628" spans="2:15" x14ac:dyDescent="0.2">
      <c r="B1628" s="322" t="s">
        <v>134</v>
      </c>
      <c r="C1628" s="322" t="s">
        <v>1122</v>
      </c>
      <c r="D1628" s="322" t="s">
        <v>135</v>
      </c>
      <c r="E1628" s="322" t="s">
        <v>1122</v>
      </c>
      <c r="F1628" s="154" t="s">
        <v>114</v>
      </c>
      <c r="G1628" s="149" t="s">
        <v>286</v>
      </c>
      <c r="H1628" s="153" t="s">
        <v>115</v>
      </c>
      <c r="I1628" s="149" t="s">
        <v>930</v>
      </c>
      <c r="J1628" s="163">
        <v>63.465000000000003</v>
      </c>
      <c r="K1628" s="163">
        <v>18.962</v>
      </c>
      <c r="L1628" s="149" t="s">
        <v>232</v>
      </c>
      <c r="M1628" s="150" t="s">
        <v>386</v>
      </c>
      <c r="N1628" s="157">
        <v>44297.290219907409</v>
      </c>
      <c r="O1628" s="157">
        <v>44340.223055555558</v>
      </c>
    </row>
    <row r="1629" spans="2:15" x14ac:dyDescent="0.2">
      <c r="B1629" s="322" t="s">
        <v>134</v>
      </c>
      <c r="C1629" s="322" t="s">
        <v>1122</v>
      </c>
      <c r="D1629" s="322" t="s">
        <v>135</v>
      </c>
      <c r="E1629" s="322" t="s">
        <v>1122</v>
      </c>
      <c r="F1629" s="154" t="s">
        <v>114</v>
      </c>
      <c r="G1629" s="149" t="s">
        <v>286</v>
      </c>
      <c r="H1629" s="153" t="s">
        <v>115</v>
      </c>
      <c r="I1629" s="149" t="s">
        <v>930</v>
      </c>
      <c r="J1629" s="163">
        <v>63.465000000000003</v>
      </c>
      <c r="K1629" s="163">
        <v>18.962</v>
      </c>
      <c r="L1629" s="149" t="s">
        <v>232</v>
      </c>
      <c r="M1629" s="150" t="s">
        <v>386</v>
      </c>
      <c r="N1629" s="157">
        <v>44297.290219907409</v>
      </c>
      <c r="O1629" s="157">
        <v>44340.223194444443</v>
      </c>
    </row>
    <row r="1630" spans="2:15" x14ac:dyDescent="0.2">
      <c r="B1630" s="322" t="s">
        <v>134</v>
      </c>
      <c r="C1630" s="322" t="s">
        <v>1122</v>
      </c>
      <c r="D1630" s="322" t="s">
        <v>135</v>
      </c>
      <c r="E1630" s="322" t="s">
        <v>1122</v>
      </c>
      <c r="F1630" s="154" t="s">
        <v>194</v>
      </c>
      <c r="G1630" s="149" t="s">
        <v>277</v>
      </c>
      <c r="H1630" s="153" t="s">
        <v>1284</v>
      </c>
      <c r="I1630" s="149" t="s">
        <v>1431</v>
      </c>
      <c r="J1630" s="163">
        <v>63.497999999999998</v>
      </c>
      <c r="K1630" s="163">
        <v>3.819</v>
      </c>
      <c r="L1630" s="149" t="s">
        <v>217</v>
      </c>
      <c r="M1630" s="150" t="s">
        <v>308</v>
      </c>
      <c r="N1630" s="157">
        <v>44298.623703703706</v>
      </c>
      <c r="O1630" s="157">
        <v>44334.028356481482</v>
      </c>
    </row>
    <row r="1631" spans="2:15" x14ac:dyDescent="0.2">
      <c r="B1631" s="322" t="s">
        <v>134</v>
      </c>
      <c r="C1631" s="322" t="s">
        <v>1122</v>
      </c>
      <c r="D1631" s="322" t="s">
        <v>135</v>
      </c>
      <c r="E1631" s="322" t="s">
        <v>1122</v>
      </c>
      <c r="F1631" s="154" t="s">
        <v>194</v>
      </c>
      <c r="G1631" s="149" t="s">
        <v>277</v>
      </c>
      <c r="H1631" s="153" t="s">
        <v>1284</v>
      </c>
      <c r="I1631" s="149" t="s">
        <v>1431</v>
      </c>
      <c r="J1631" s="163">
        <v>63.497999999999998</v>
      </c>
      <c r="K1631" s="163">
        <v>5.0419999999999998</v>
      </c>
      <c r="L1631" s="149" t="s">
        <v>217</v>
      </c>
      <c r="M1631" s="150" t="s">
        <v>309</v>
      </c>
      <c r="N1631" s="157">
        <v>44298.623703703706</v>
      </c>
      <c r="O1631" s="157">
        <v>44336.737164351849</v>
      </c>
    </row>
    <row r="1632" spans="2:15" x14ac:dyDescent="0.2">
      <c r="B1632" s="322" t="s">
        <v>134</v>
      </c>
      <c r="C1632" s="322" t="s">
        <v>1122</v>
      </c>
      <c r="D1632" s="322" t="s">
        <v>135</v>
      </c>
      <c r="E1632" s="322" t="s">
        <v>1122</v>
      </c>
      <c r="F1632" s="154" t="s">
        <v>194</v>
      </c>
      <c r="G1632" s="149" t="s">
        <v>277</v>
      </c>
      <c r="H1632" s="153" t="s">
        <v>1284</v>
      </c>
      <c r="I1632" s="149" t="s">
        <v>1431</v>
      </c>
      <c r="J1632" s="163">
        <v>63.497999999999998</v>
      </c>
      <c r="K1632" s="163">
        <v>10.093999999999999</v>
      </c>
      <c r="L1632" s="149" t="s">
        <v>217</v>
      </c>
      <c r="M1632" s="150" t="s">
        <v>970</v>
      </c>
      <c r="N1632" s="157">
        <v>44298.623703703706</v>
      </c>
      <c r="O1632" s="157">
        <v>44342.043194444443</v>
      </c>
    </row>
    <row r="1633" spans="2:15" x14ac:dyDescent="0.2">
      <c r="B1633" s="322" t="s">
        <v>134</v>
      </c>
      <c r="C1633" s="322" t="s">
        <v>1122</v>
      </c>
      <c r="D1633" s="322" t="s">
        <v>135</v>
      </c>
      <c r="E1633" s="322" t="s">
        <v>1122</v>
      </c>
      <c r="F1633" s="154" t="s">
        <v>238</v>
      </c>
      <c r="G1633" s="149" t="s">
        <v>281</v>
      </c>
      <c r="H1633" s="153" t="s">
        <v>282</v>
      </c>
      <c r="I1633" s="149" t="s">
        <v>1432</v>
      </c>
      <c r="J1633" s="163">
        <v>56.713000000000001</v>
      </c>
      <c r="K1633" s="163">
        <v>28.178000000000001</v>
      </c>
      <c r="L1633" s="149" t="s">
        <v>219</v>
      </c>
      <c r="M1633" s="150" t="s">
        <v>429</v>
      </c>
      <c r="N1633" s="157">
        <v>44299.154780092591</v>
      </c>
      <c r="O1633" s="157">
        <v>44335.15388888889</v>
      </c>
    </row>
    <row r="1634" spans="2:15" x14ac:dyDescent="0.2">
      <c r="B1634" s="322" t="s">
        <v>134</v>
      </c>
      <c r="C1634" s="322" t="s">
        <v>1122</v>
      </c>
      <c r="D1634" s="322" t="s">
        <v>135</v>
      </c>
      <c r="E1634" s="322" t="s">
        <v>1122</v>
      </c>
      <c r="F1634" s="154" t="s">
        <v>238</v>
      </c>
      <c r="G1634" s="149" t="s">
        <v>281</v>
      </c>
      <c r="H1634" s="153" t="s">
        <v>282</v>
      </c>
      <c r="I1634" s="149" t="s">
        <v>1432</v>
      </c>
      <c r="J1634" s="163">
        <v>56.713000000000001</v>
      </c>
      <c r="K1634" s="163">
        <v>27.401</v>
      </c>
      <c r="L1634" s="149" t="s">
        <v>376</v>
      </c>
      <c r="M1634" s="150" t="s">
        <v>397</v>
      </c>
      <c r="N1634" s="157">
        <v>44299.154780092591</v>
      </c>
      <c r="O1634" s="157">
        <v>44347.124756944446</v>
      </c>
    </row>
    <row r="1635" spans="2:15" x14ac:dyDescent="0.2">
      <c r="B1635" s="322" t="s">
        <v>134</v>
      </c>
      <c r="C1635" s="322" t="s">
        <v>1122</v>
      </c>
      <c r="D1635" s="322" t="s">
        <v>135</v>
      </c>
      <c r="E1635" s="322" t="s">
        <v>1122</v>
      </c>
      <c r="F1635" s="154" t="s">
        <v>114</v>
      </c>
      <c r="G1635" s="149" t="s">
        <v>286</v>
      </c>
      <c r="H1635" s="153" t="s">
        <v>115</v>
      </c>
      <c r="I1635" s="149" t="s">
        <v>1433</v>
      </c>
      <c r="J1635" s="163">
        <v>63.396000000000001</v>
      </c>
      <c r="K1635" s="163">
        <v>7.0609999999999999</v>
      </c>
      <c r="L1635" s="149" t="s">
        <v>216</v>
      </c>
      <c r="M1635" s="150" t="s">
        <v>285</v>
      </c>
      <c r="N1635" s="157">
        <v>44299.259189814817</v>
      </c>
      <c r="O1635" s="157">
        <v>44331.124340277776</v>
      </c>
    </row>
    <row r="1636" spans="2:15" x14ac:dyDescent="0.2">
      <c r="B1636" s="322" t="s">
        <v>134</v>
      </c>
      <c r="C1636" s="322" t="s">
        <v>1122</v>
      </c>
      <c r="D1636" s="322" t="s">
        <v>135</v>
      </c>
      <c r="E1636" s="322" t="s">
        <v>1122</v>
      </c>
      <c r="F1636" s="154" t="s">
        <v>114</v>
      </c>
      <c r="G1636" s="149" t="s">
        <v>286</v>
      </c>
      <c r="H1636" s="153" t="s">
        <v>115</v>
      </c>
      <c r="I1636" s="149" t="s">
        <v>1433</v>
      </c>
      <c r="J1636" s="163">
        <v>63.396000000000001</v>
      </c>
      <c r="K1636" s="163">
        <v>17.652999999999999</v>
      </c>
      <c r="L1636" s="149" t="s">
        <v>216</v>
      </c>
      <c r="M1636" s="150" t="s">
        <v>288</v>
      </c>
      <c r="N1636" s="157">
        <v>44299.259189814817</v>
      </c>
      <c r="O1636" s="157">
        <v>44335.834027777775</v>
      </c>
    </row>
    <row r="1637" spans="2:15" x14ac:dyDescent="0.2">
      <c r="B1637" s="322" t="s">
        <v>134</v>
      </c>
      <c r="C1637" s="322" t="s">
        <v>1122</v>
      </c>
      <c r="D1637" s="322" t="s">
        <v>135</v>
      </c>
      <c r="E1637" s="322" t="s">
        <v>1122</v>
      </c>
      <c r="F1637" s="154" t="s">
        <v>114</v>
      </c>
      <c r="G1637" s="149" t="s">
        <v>286</v>
      </c>
      <c r="H1637" s="153" t="s">
        <v>115</v>
      </c>
      <c r="I1637" s="149" t="s">
        <v>1433</v>
      </c>
      <c r="J1637" s="163">
        <v>63.396000000000001</v>
      </c>
      <c r="K1637" s="163">
        <v>28.795999999999999</v>
      </c>
      <c r="L1637" s="149" t="s">
        <v>216</v>
      </c>
      <c r="M1637" s="150" t="s">
        <v>288</v>
      </c>
      <c r="N1637" s="157">
        <v>44299.259189814817</v>
      </c>
      <c r="O1637" s="157">
        <v>44341.250925925924</v>
      </c>
    </row>
    <row r="1638" spans="2:15" x14ac:dyDescent="0.2">
      <c r="B1638" s="322" t="s">
        <v>134</v>
      </c>
      <c r="C1638" s="322" t="s">
        <v>1122</v>
      </c>
      <c r="D1638" s="322" t="s">
        <v>136</v>
      </c>
      <c r="E1638" s="322" t="s">
        <v>1122</v>
      </c>
      <c r="F1638" s="154" t="s">
        <v>238</v>
      </c>
      <c r="G1638" s="149" t="s">
        <v>281</v>
      </c>
      <c r="H1638" s="153" t="s">
        <v>282</v>
      </c>
      <c r="I1638" s="149" t="s">
        <v>1434</v>
      </c>
      <c r="J1638" s="163">
        <v>28.343</v>
      </c>
      <c r="K1638" s="163">
        <v>27.776</v>
      </c>
      <c r="L1638" s="149" t="s">
        <v>216</v>
      </c>
      <c r="M1638" s="150" t="s">
        <v>728</v>
      </c>
      <c r="N1638" s="157">
        <v>44299.300833333335</v>
      </c>
      <c r="O1638" s="157">
        <v>44353.197372685187</v>
      </c>
    </row>
    <row r="1639" spans="2:15" x14ac:dyDescent="0.2">
      <c r="B1639" s="322" t="s">
        <v>134</v>
      </c>
      <c r="C1639" s="322" t="s">
        <v>1122</v>
      </c>
      <c r="D1639" s="322" t="s">
        <v>135</v>
      </c>
      <c r="E1639" s="322" t="s">
        <v>1122</v>
      </c>
      <c r="F1639" s="154" t="s">
        <v>114</v>
      </c>
      <c r="G1639" s="149" t="s">
        <v>310</v>
      </c>
      <c r="H1639" s="153" t="s">
        <v>115</v>
      </c>
      <c r="I1639" s="149" t="s">
        <v>520</v>
      </c>
      <c r="J1639" s="163">
        <v>40.145000000000003</v>
      </c>
      <c r="K1639" s="163">
        <v>38.247999999999998</v>
      </c>
      <c r="L1639" s="149" t="s">
        <v>116</v>
      </c>
      <c r="M1639" s="150" t="s">
        <v>117</v>
      </c>
      <c r="N1639" s="157">
        <v>44300.092534722222</v>
      </c>
      <c r="O1639" s="157">
        <v>44342.476388888892</v>
      </c>
    </row>
    <row r="1640" spans="2:15" x14ac:dyDescent="0.2">
      <c r="B1640" s="322" t="s">
        <v>134</v>
      </c>
      <c r="C1640" s="322" t="s">
        <v>1122</v>
      </c>
      <c r="D1640" s="322" t="s">
        <v>134</v>
      </c>
      <c r="E1640" s="322" t="s">
        <v>1122</v>
      </c>
      <c r="F1640" s="154" t="s">
        <v>114</v>
      </c>
      <c r="G1640" s="149" t="s">
        <v>277</v>
      </c>
      <c r="H1640" s="153" t="s">
        <v>304</v>
      </c>
      <c r="I1640" s="149" t="s">
        <v>576</v>
      </c>
      <c r="J1640" s="163">
        <v>36.415999999999997</v>
      </c>
      <c r="K1640" s="163">
        <v>30.981000000000002</v>
      </c>
      <c r="L1640" s="149" t="s">
        <v>114</v>
      </c>
      <c r="M1640" s="150" t="s">
        <v>577</v>
      </c>
      <c r="N1640" s="157">
        <v>44300.185312499998</v>
      </c>
      <c r="O1640" s="157">
        <v>44305.472071759257</v>
      </c>
    </row>
    <row r="1641" spans="2:15" x14ac:dyDescent="0.2">
      <c r="B1641" s="322" t="s">
        <v>134</v>
      </c>
      <c r="C1641" s="322" t="s">
        <v>1122</v>
      </c>
      <c r="D1641" s="322" t="s">
        <v>135</v>
      </c>
      <c r="E1641" s="322" t="s">
        <v>1122</v>
      </c>
      <c r="F1641" s="154" t="s">
        <v>114</v>
      </c>
      <c r="G1641" s="149" t="s">
        <v>286</v>
      </c>
      <c r="H1641" s="153" t="s">
        <v>115</v>
      </c>
      <c r="I1641" s="149" t="s">
        <v>1435</v>
      </c>
      <c r="J1641" s="163">
        <v>56.073999999999998</v>
      </c>
      <c r="K1641" s="163">
        <v>33.595999999999997</v>
      </c>
      <c r="L1641" s="149" t="s">
        <v>223</v>
      </c>
      <c r="M1641" s="150" t="s">
        <v>363</v>
      </c>
      <c r="N1641" s="157">
        <v>44300.290393518517</v>
      </c>
      <c r="O1641" s="157">
        <v>44320.26357638889</v>
      </c>
    </row>
    <row r="1642" spans="2:15" x14ac:dyDescent="0.2">
      <c r="B1642" s="322" t="s">
        <v>134</v>
      </c>
      <c r="C1642" s="322" t="s">
        <v>1122</v>
      </c>
      <c r="D1642" s="322" t="s">
        <v>134</v>
      </c>
      <c r="E1642" s="322" t="s">
        <v>1122</v>
      </c>
      <c r="F1642" s="154" t="s">
        <v>243</v>
      </c>
      <c r="G1642" s="149" t="s">
        <v>277</v>
      </c>
      <c r="H1642" s="153" t="s">
        <v>374</v>
      </c>
      <c r="I1642" s="149" t="s">
        <v>1436</v>
      </c>
      <c r="J1642" s="163">
        <v>36.902999999999999</v>
      </c>
      <c r="K1642" s="163">
        <v>6.569</v>
      </c>
      <c r="L1642" s="149" t="s">
        <v>202</v>
      </c>
      <c r="M1642" s="150" t="s">
        <v>1437</v>
      </c>
      <c r="N1642" s="157">
        <v>44300.539814814816</v>
      </c>
      <c r="O1642" s="157">
        <v>44302.900254629632</v>
      </c>
    </row>
    <row r="1643" spans="2:15" x14ac:dyDescent="0.2">
      <c r="B1643" s="322" t="s">
        <v>134</v>
      </c>
      <c r="C1643" s="322" t="s">
        <v>1122</v>
      </c>
      <c r="D1643" s="322" t="s">
        <v>135</v>
      </c>
      <c r="E1643" s="322" t="s">
        <v>1122</v>
      </c>
      <c r="F1643" s="154" t="s">
        <v>243</v>
      </c>
      <c r="G1643" s="149" t="s">
        <v>277</v>
      </c>
      <c r="H1643" s="153" t="s">
        <v>374</v>
      </c>
      <c r="I1643" s="149" t="s">
        <v>1436</v>
      </c>
      <c r="J1643" s="163">
        <v>36.902999999999999</v>
      </c>
      <c r="K1643" s="163">
        <v>25.786000000000001</v>
      </c>
      <c r="L1643" s="149" t="s">
        <v>189</v>
      </c>
      <c r="M1643" s="150" t="s">
        <v>1438</v>
      </c>
      <c r="N1643" s="157">
        <v>44300.539814814816</v>
      </c>
      <c r="O1643" s="157">
        <v>44328.973356481481</v>
      </c>
    </row>
    <row r="1644" spans="2:15" x14ac:dyDescent="0.2">
      <c r="B1644" s="322" t="s">
        <v>134</v>
      </c>
      <c r="C1644" s="322" t="s">
        <v>1122</v>
      </c>
      <c r="D1644" s="322" t="s">
        <v>135</v>
      </c>
      <c r="E1644" s="322" t="s">
        <v>1122</v>
      </c>
      <c r="F1644" s="154" t="s">
        <v>236</v>
      </c>
      <c r="G1644" s="149" t="s">
        <v>310</v>
      </c>
      <c r="H1644" s="153" t="s">
        <v>311</v>
      </c>
      <c r="I1644" s="149" t="s">
        <v>1439</v>
      </c>
      <c r="J1644" s="163">
        <v>60.515000000000001</v>
      </c>
      <c r="K1644" s="163">
        <v>8.423</v>
      </c>
      <c r="L1644" s="149" t="s">
        <v>230</v>
      </c>
      <c r="M1644" s="150" t="s">
        <v>846</v>
      </c>
      <c r="N1644" s="157">
        <v>44301.300706018519</v>
      </c>
      <c r="O1644" s="157">
        <v>44320.966863425929</v>
      </c>
    </row>
    <row r="1645" spans="2:15" x14ac:dyDescent="0.2">
      <c r="B1645" s="322" t="s">
        <v>134</v>
      </c>
      <c r="C1645" s="322" t="s">
        <v>1122</v>
      </c>
      <c r="D1645" s="322" t="s">
        <v>135</v>
      </c>
      <c r="E1645" s="322" t="s">
        <v>1122</v>
      </c>
      <c r="F1645" s="154" t="s">
        <v>236</v>
      </c>
      <c r="G1645" s="149" t="s">
        <v>310</v>
      </c>
      <c r="H1645" s="153" t="s">
        <v>311</v>
      </c>
      <c r="I1645" s="149" t="s">
        <v>1439</v>
      </c>
      <c r="J1645" s="163">
        <v>60.515000000000001</v>
      </c>
      <c r="K1645" s="163">
        <v>44.595999999999997</v>
      </c>
      <c r="L1645" s="149" t="s">
        <v>116</v>
      </c>
      <c r="M1645" s="150" t="s">
        <v>293</v>
      </c>
      <c r="N1645" s="157">
        <v>44301.300706018519</v>
      </c>
      <c r="O1645" s="157">
        <v>44340.945486111108</v>
      </c>
    </row>
    <row r="1646" spans="2:15" x14ac:dyDescent="0.2">
      <c r="B1646" s="322" t="s">
        <v>134</v>
      </c>
      <c r="C1646" s="322" t="s">
        <v>1122</v>
      </c>
      <c r="D1646" s="322" t="s">
        <v>135</v>
      </c>
      <c r="E1646" s="322" t="s">
        <v>1122</v>
      </c>
      <c r="F1646" s="154" t="s">
        <v>335</v>
      </c>
      <c r="G1646" s="149" t="s">
        <v>289</v>
      </c>
      <c r="H1646" s="153" t="s">
        <v>337</v>
      </c>
      <c r="I1646" s="149" t="s">
        <v>1440</v>
      </c>
      <c r="J1646" s="163">
        <v>64.650999999999996</v>
      </c>
      <c r="K1646" s="163">
        <v>13.481999999999999</v>
      </c>
      <c r="L1646" s="149" t="s">
        <v>116</v>
      </c>
      <c r="M1646" s="150" t="s">
        <v>651</v>
      </c>
      <c r="N1646" s="157">
        <v>44301.414988425924</v>
      </c>
      <c r="O1646" s="157">
        <v>44325.250763888886</v>
      </c>
    </row>
    <row r="1647" spans="2:15" x14ac:dyDescent="0.2">
      <c r="B1647" s="322" t="s">
        <v>134</v>
      </c>
      <c r="C1647" s="322" t="s">
        <v>1122</v>
      </c>
      <c r="D1647" s="322" t="s">
        <v>135</v>
      </c>
      <c r="E1647" s="322" t="s">
        <v>1122</v>
      </c>
      <c r="F1647" s="154" t="s">
        <v>335</v>
      </c>
      <c r="G1647" s="149" t="s">
        <v>812</v>
      </c>
      <c r="H1647" s="153" t="s">
        <v>337</v>
      </c>
      <c r="I1647" s="149" t="s">
        <v>1440</v>
      </c>
      <c r="J1647" s="163">
        <v>64.650999999999996</v>
      </c>
      <c r="K1647" s="163">
        <v>13.481999999999999</v>
      </c>
      <c r="L1647" s="149" t="s">
        <v>116</v>
      </c>
      <c r="M1647" s="150" t="s">
        <v>651</v>
      </c>
      <c r="N1647" s="157">
        <v>44301.414988425924</v>
      </c>
      <c r="O1647" s="157">
        <v>44325.250787037039</v>
      </c>
    </row>
    <row r="1648" spans="2:15" x14ac:dyDescent="0.2">
      <c r="B1648" s="322" t="s">
        <v>134</v>
      </c>
      <c r="C1648" s="322" t="s">
        <v>1122</v>
      </c>
      <c r="D1648" s="322" t="s">
        <v>135</v>
      </c>
      <c r="E1648" s="322" t="s">
        <v>1122</v>
      </c>
      <c r="F1648" s="154" t="s">
        <v>239</v>
      </c>
      <c r="G1648" s="149" t="s">
        <v>289</v>
      </c>
      <c r="H1648" s="153" t="s">
        <v>290</v>
      </c>
      <c r="I1648" s="149" t="s">
        <v>1441</v>
      </c>
      <c r="J1648" s="163">
        <v>39.918999999999997</v>
      </c>
      <c r="K1648" s="163">
        <v>39.088000000000001</v>
      </c>
      <c r="L1648" s="149" t="s">
        <v>116</v>
      </c>
      <c r="M1648" s="150" t="s">
        <v>117</v>
      </c>
      <c r="N1648" s="157">
        <v>44302.333055555559</v>
      </c>
      <c r="O1648" s="157">
        <v>44342.528761574074</v>
      </c>
    </row>
    <row r="1649" spans="2:15" x14ac:dyDescent="0.2">
      <c r="B1649" s="322" t="s">
        <v>134</v>
      </c>
      <c r="C1649" s="322" t="s">
        <v>1122</v>
      </c>
      <c r="D1649" s="322" t="s">
        <v>135</v>
      </c>
      <c r="E1649" s="322" t="s">
        <v>1122</v>
      </c>
      <c r="F1649" s="154" t="s">
        <v>238</v>
      </c>
      <c r="G1649" s="149" t="s">
        <v>281</v>
      </c>
      <c r="H1649" s="153" t="s">
        <v>282</v>
      </c>
      <c r="I1649" s="149" t="s">
        <v>1210</v>
      </c>
      <c r="J1649" s="163">
        <v>63.436</v>
      </c>
      <c r="K1649" s="163">
        <v>31.084</v>
      </c>
      <c r="L1649" s="149" t="s">
        <v>116</v>
      </c>
      <c r="M1649" s="150" t="s">
        <v>352</v>
      </c>
      <c r="N1649" s="157">
        <v>44303.306817129633</v>
      </c>
      <c r="O1649" s="157">
        <v>44331.110868055555</v>
      </c>
    </row>
    <row r="1650" spans="2:15" x14ac:dyDescent="0.2">
      <c r="B1650" s="322" t="s">
        <v>134</v>
      </c>
      <c r="C1650" s="322" t="s">
        <v>1122</v>
      </c>
      <c r="D1650" s="322" t="s">
        <v>135</v>
      </c>
      <c r="E1650" s="322" t="s">
        <v>1122</v>
      </c>
      <c r="F1650" s="154" t="s">
        <v>238</v>
      </c>
      <c r="G1650" s="149" t="s">
        <v>281</v>
      </c>
      <c r="H1650" s="153" t="s">
        <v>282</v>
      </c>
      <c r="I1650" s="149" t="s">
        <v>1210</v>
      </c>
      <c r="J1650" s="163">
        <v>63.436</v>
      </c>
      <c r="K1650" s="163">
        <v>31.084</v>
      </c>
      <c r="L1650" s="149" t="s">
        <v>116</v>
      </c>
      <c r="M1650" s="150" t="s">
        <v>352</v>
      </c>
      <c r="N1650" s="157">
        <v>44303.306817129633</v>
      </c>
      <c r="O1650" s="157">
        <v>44331.111006944448</v>
      </c>
    </row>
    <row r="1651" spans="2:15" x14ac:dyDescent="0.2">
      <c r="B1651" s="322" t="s">
        <v>134</v>
      </c>
      <c r="C1651" s="322" t="s">
        <v>1122</v>
      </c>
      <c r="D1651" s="322" t="s">
        <v>135</v>
      </c>
      <c r="E1651" s="322" t="s">
        <v>1122</v>
      </c>
      <c r="F1651" s="154" t="s">
        <v>329</v>
      </c>
      <c r="G1651" s="149" t="s">
        <v>286</v>
      </c>
      <c r="H1651" s="153" t="s">
        <v>1442</v>
      </c>
      <c r="I1651" s="149" t="s">
        <v>1443</v>
      </c>
      <c r="J1651" s="163">
        <v>63.301000000000002</v>
      </c>
      <c r="K1651" s="163">
        <v>12.948</v>
      </c>
      <c r="L1651" s="149" t="s">
        <v>223</v>
      </c>
      <c r="M1651" s="150" t="s">
        <v>349</v>
      </c>
      <c r="N1651" s="157">
        <v>44303.847500000003</v>
      </c>
      <c r="O1651" s="157">
        <v>44336.014502314814</v>
      </c>
    </row>
    <row r="1652" spans="2:15" x14ac:dyDescent="0.2">
      <c r="B1652" s="322" t="s">
        <v>134</v>
      </c>
      <c r="C1652" s="322" t="s">
        <v>1122</v>
      </c>
      <c r="D1652" s="322" t="s">
        <v>135</v>
      </c>
      <c r="E1652" s="322" t="s">
        <v>1122</v>
      </c>
      <c r="F1652" s="154" t="s">
        <v>114</v>
      </c>
      <c r="G1652" s="149" t="s">
        <v>277</v>
      </c>
      <c r="H1652" s="153" t="s">
        <v>304</v>
      </c>
      <c r="I1652" s="149" t="s">
        <v>740</v>
      </c>
      <c r="J1652" s="163">
        <v>28.471</v>
      </c>
      <c r="K1652" s="163">
        <v>27.8</v>
      </c>
      <c r="L1652" s="149" t="s">
        <v>114</v>
      </c>
      <c r="M1652" s="150" t="s">
        <v>700</v>
      </c>
      <c r="N1652" s="157">
        <v>44304.002650462964</v>
      </c>
      <c r="O1652" s="157">
        <v>44339.278935185182</v>
      </c>
    </row>
    <row r="1653" spans="2:15" x14ac:dyDescent="0.2">
      <c r="B1653" s="322" t="s">
        <v>134</v>
      </c>
      <c r="C1653" s="322" t="s">
        <v>1122</v>
      </c>
      <c r="D1653" s="322" t="s">
        <v>134</v>
      </c>
      <c r="E1653" s="322" t="s">
        <v>1122</v>
      </c>
      <c r="F1653" s="154" t="s">
        <v>114</v>
      </c>
      <c r="G1653" s="149" t="s">
        <v>277</v>
      </c>
      <c r="H1653" s="153" t="s">
        <v>304</v>
      </c>
      <c r="I1653" s="149" t="s">
        <v>584</v>
      </c>
      <c r="J1653" s="163">
        <v>39.064</v>
      </c>
      <c r="K1653" s="163">
        <v>29.172999999999998</v>
      </c>
      <c r="L1653" s="149" t="s">
        <v>114</v>
      </c>
      <c r="M1653" s="150" t="s">
        <v>997</v>
      </c>
      <c r="N1653" s="157">
        <v>44304.872754629629</v>
      </c>
      <c r="O1653" s="157">
        <v>44309.444594907407</v>
      </c>
    </row>
    <row r="1654" spans="2:15" x14ac:dyDescent="0.2">
      <c r="B1654" s="322" t="s">
        <v>134</v>
      </c>
      <c r="C1654" s="322" t="s">
        <v>1122</v>
      </c>
      <c r="D1654" s="322" t="s">
        <v>135</v>
      </c>
      <c r="E1654" s="322" t="s">
        <v>1122</v>
      </c>
      <c r="F1654" s="154" t="s">
        <v>247</v>
      </c>
      <c r="G1654" s="149" t="s">
        <v>340</v>
      </c>
      <c r="H1654" s="153" t="s">
        <v>341</v>
      </c>
      <c r="I1654" s="149" t="s">
        <v>1444</v>
      </c>
      <c r="J1654" s="163">
        <v>33.401000000000003</v>
      </c>
      <c r="K1654" s="163">
        <v>32.732999999999997</v>
      </c>
      <c r="L1654" s="149" t="s">
        <v>189</v>
      </c>
      <c r="M1654" s="150" t="s">
        <v>526</v>
      </c>
      <c r="N1654" s="157">
        <v>44304.888611111113</v>
      </c>
      <c r="O1654" s="157">
        <v>44330.528553240743</v>
      </c>
    </row>
    <row r="1655" spans="2:15" x14ac:dyDescent="0.2">
      <c r="B1655" s="322" t="s">
        <v>134</v>
      </c>
      <c r="C1655" s="322" t="s">
        <v>1122</v>
      </c>
      <c r="D1655" s="322" t="s">
        <v>134</v>
      </c>
      <c r="E1655" s="322" t="s">
        <v>1122</v>
      </c>
      <c r="F1655" s="154" t="s">
        <v>209</v>
      </c>
      <c r="G1655" s="149" t="s">
        <v>277</v>
      </c>
      <c r="H1655" s="153" t="s">
        <v>392</v>
      </c>
      <c r="I1655" s="149" t="s">
        <v>1411</v>
      </c>
      <c r="J1655" s="163">
        <v>34.052999999999997</v>
      </c>
      <c r="K1655" s="163">
        <v>10.539</v>
      </c>
      <c r="L1655" s="149" t="s">
        <v>1412</v>
      </c>
      <c r="M1655" s="150" t="s">
        <v>1413</v>
      </c>
      <c r="N1655" s="157">
        <v>44305</v>
      </c>
      <c r="O1655" s="157">
        <v>44311</v>
      </c>
    </row>
    <row r="1656" spans="2:15" x14ac:dyDescent="0.2">
      <c r="B1656" s="322" t="s">
        <v>134</v>
      </c>
      <c r="C1656" s="322" t="s">
        <v>1122</v>
      </c>
      <c r="D1656" s="322" t="s">
        <v>135</v>
      </c>
      <c r="E1656" s="322" t="s">
        <v>1122</v>
      </c>
      <c r="F1656" s="154" t="s">
        <v>238</v>
      </c>
      <c r="G1656" s="149" t="s">
        <v>281</v>
      </c>
      <c r="H1656" s="153" t="s">
        <v>282</v>
      </c>
      <c r="I1656" s="149" t="s">
        <v>1445</v>
      </c>
      <c r="J1656" s="163">
        <v>58</v>
      </c>
      <c r="K1656" s="163">
        <v>10.012</v>
      </c>
      <c r="L1656" s="149" t="s">
        <v>209</v>
      </c>
      <c r="M1656" s="150" t="s">
        <v>323</v>
      </c>
      <c r="N1656" s="157">
        <v>44305.389351851853</v>
      </c>
      <c r="O1656" s="157">
        <v>44334.721655092595</v>
      </c>
    </row>
    <row r="1657" spans="2:15" x14ac:dyDescent="0.2">
      <c r="B1657" s="322" t="s">
        <v>134</v>
      </c>
      <c r="C1657" s="322" t="s">
        <v>1122</v>
      </c>
      <c r="D1657" s="322" t="s">
        <v>135</v>
      </c>
      <c r="E1657" s="322" t="s">
        <v>1122</v>
      </c>
      <c r="F1657" s="154" t="s">
        <v>591</v>
      </c>
      <c r="G1657" s="149" t="s">
        <v>281</v>
      </c>
      <c r="H1657" s="153" t="s">
        <v>282</v>
      </c>
      <c r="I1657" s="149" t="s">
        <v>1445</v>
      </c>
      <c r="J1657" s="163">
        <v>58</v>
      </c>
      <c r="K1657" s="163">
        <v>30.172000000000001</v>
      </c>
      <c r="L1657" s="149" t="s">
        <v>209</v>
      </c>
      <c r="M1657" s="150" t="s">
        <v>440</v>
      </c>
      <c r="N1657" s="157">
        <v>44305.389351851853</v>
      </c>
      <c r="O1657" s="157">
        <v>44340.099409722221</v>
      </c>
    </row>
    <row r="1658" spans="2:15" x14ac:dyDescent="0.2">
      <c r="B1658" s="322" t="s">
        <v>134</v>
      </c>
      <c r="C1658" s="322" t="s">
        <v>1122</v>
      </c>
      <c r="D1658" s="322" t="s">
        <v>135</v>
      </c>
      <c r="E1658" s="322" t="s">
        <v>1122</v>
      </c>
      <c r="F1658" s="154" t="s">
        <v>238</v>
      </c>
      <c r="G1658" s="149" t="s">
        <v>281</v>
      </c>
      <c r="H1658" s="153" t="s">
        <v>282</v>
      </c>
      <c r="I1658" s="149" t="s">
        <v>1446</v>
      </c>
      <c r="J1658" s="163">
        <v>32.759</v>
      </c>
      <c r="K1658" s="163">
        <v>5.282</v>
      </c>
      <c r="L1658" s="149" t="s">
        <v>1447</v>
      </c>
      <c r="M1658" s="150" t="s">
        <v>1448</v>
      </c>
      <c r="N1658" s="157">
        <v>44305.625706018516</v>
      </c>
      <c r="O1658" s="157">
        <v>44337.945405092592</v>
      </c>
    </row>
    <row r="1659" spans="2:15" x14ac:dyDescent="0.2">
      <c r="B1659" s="322" t="s">
        <v>134</v>
      </c>
      <c r="C1659" s="322" t="s">
        <v>1122</v>
      </c>
      <c r="D1659" s="322" t="s">
        <v>137</v>
      </c>
      <c r="E1659" s="322" t="s">
        <v>1122</v>
      </c>
      <c r="F1659" s="154" t="s">
        <v>238</v>
      </c>
      <c r="G1659" s="149" t="s">
        <v>281</v>
      </c>
      <c r="H1659" s="153" t="s">
        <v>282</v>
      </c>
      <c r="I1659" s="149" t="s">
        <v>1446</v>
      </c>
      <c r="J1659" s="163">
        <v>32.759</v>
      </c>
      <c r="K1659" s="163">
        <v>26.821999999999999</v>
      </c>
      <c r="L1659" s="149" t="s">
        <v>1322</v>
      </c>
      <c r="M1659" s="150" t="s">
        <v>1449</v>
      </c>
      <c r="N1659" s="157">
        <v>44305.625706018516</v>
      </c>
      <c r="O1659" s="157">
        <v>44386.681863425925</v>
      </c>
    </row>
    <row r="1660" spans="2:15" x14ac:dyDescent="0.2">
      <c r="B1660" s="322" t="s">
        <v>134</v>
      </c>
      <c r="C1660" s="322" t="s">
        <v>1122</v>
      </c>
      <c r="D1660" s="322" t="s">
        <v>135</v>
      </c>
      <c r="E1660" s="322" t="s">
        <v>1122</v>
      </c>
      <c r="F1660" s="154" t="s">
        <v>239</v>
      </c>
      <c r="G1660" s="149" t="s">
        <v>289</v>
      </c>
      <c r="H1660" s="153" t="s">
        <v>290</v>
      </c>
      <c r="I1660" s="149" t="s">
        <v>1450</v>
      </c>
      <c r="J1660" s="163">
        <v>37.018999999999998</v>
      </c>
      <c r="K1660" s="163">
        <v>36.279000000000003</v>
      </c>
      <c r="L1660" s="149" t="s">
        <v>116</v>
      </c>
      <c r="M1660" s="150" t="s">
        <v>1352</v>
      </c>
      <c r="N1660" s="157">
        <v>44305.903333333335</v>
      </c>
      <c r="O1660" s="157">
        <v>44345.424629629626</v>
      </c>
    </row>
    <row r="1661" spans="2:15" x14ac:dyDescent="0.2">
      <c r="B1661" s="322" t="s">
        <v>134</v>
      </c>
      <c r="C1661" s="322" t="s">
        <v>1122</v>
      </c>
      <c r="D1661" s="322" t="s">
        <v>135</v>
      </c>
      <c r="E1661" s="322" t="s">
        <v>1122</v>
      </c>
      <c r="F1661" s="154" t="s">
        <v>243</v>
      </c>
      <c r="G1661" s="149" t="s">
        <v>277</v>
      </c>
      <c r="H1661" s="153" t="s">
        <v>374</v>
      </c>
      <c r="I1661" s="149" t="s">
        <v>1220</v>
      </c>
      <c r="J1661" s="163">
        <v>32.662999999999997</v>
      </c>
      <c r="K1661" s="163">
        <v>9.1259999999999994</v>
      </c>
      <c r="L1661" s="149" t="s">
        <v>376</v>
      </c>
      <c r="M1661" s="150" t="s">
        <v>1385</v>
      </c>
      <c r="N1661" s="157">
        <v>44306.236759259256</v>
      </c>
      <c r="O1661" s="157">
        <v>44326.959189814814</v>
      </c>
    </row>
    <row r="1662" spans="2:15" x14ac:dyDescent="0.2">
      <c r="B1662" s="322" t="s">
        <v>134</v>
      </c>
      <c r="C1662" s="322" t="s">
        <v>1122</v>
      </c>
      <c r="D1662" s="322" t="s">
        <v>135</v>
      </c>
      <c r="E1662" s="322" t="s">
        <v>1122</v>
      </c>
      <c r="F1662" s="154" t="s">
        <v>243</v>
      </c>
      <c r="G1662" s="149" t="s">
        <v>277</v>
      </c>
      <c r="H1662" s="153" t="s">
        <v>374</v>
      </c>
      <c r="I1662" s="149" t="s">
        <v>1220</v>
      </c>
      <c r="J1662" s="163">
        <v>32.662999999999997</v>
      </c>
      <c r="K1662" s="163">
        <v>20.414999999999999</v>
      </c>
      <c r="L1662" s="149" t="s">
        <v>219</v>
      </c>
      <c r="M1662" s="150" t="s">
        <v>429</v>
      </c>
      <c r="N1662" s="157">
        <v>44306.236759259256</v>
      </c>
      <c r="O1662" s="157">
        <v>44340.037881944445</v>
      </c>
    </row>
    <row r="1663" spans="2:15" x14ac:dyDescent="0.2">
      <c r="B1663" s="322" t="s">
        <v>134</v>
      </c>
      <c r="C1663" s="322" t="s">
        <v>1122</v>
      </c>
      <c r="D1663" s="322" t="s">
        <v>135</v>
      </c>
      <c r="E1663" s="322" t="s">
        <v>1122</v>
      </c>
      <c r="F1663" s="154" t="s">
        <v>114</v>
      </c>
      <c r="G1663" s="149" t="s">
        <v>286</v>
      </c>
      <c r="H1663" s="153" t="s">
        <v>115</v>
      </c>
      <c r="I1663" s="149" t="s">
        <v>1175</v>
      </c>
      <c r="J1663" s="163">
        <v>61.212000000000003</v>
      </c>
      <c r="K1663" s="163">
        <v>59.988</v>
      </c>
      <c r="L1663" s="149" t="s">
        <v>376</v>
      </c>
      <c r="M1663" s="150" t="s">
        <v>397</v>
      </c>
      <c r="N1663" s="157">
        <v>44306.875694444447</v>
      </c>
      <c r="O1663" s="157">
        <v>44335.181909722225</v>
      </c>
    </row>
    <row r="1664" spans="2:15" x14ac:dyDescent="0.2">
      <c r="B1664" s="322" t="s">
        <v>134</v>
      </c>
      <c r="C1664" s="322" t="s">
        <v>1122</v>
      </c>
      <c r="D1664" s="322" t="s">
        <v>135</v>
      </c>
      <c r="E1664" s="322" t="s">
        <v>1122</v>
      </c>
      <c r="F1664" s="154" t="s">
        <v>114</v>
      </c>
      <c r="G1664" s="149" t="s">
        <v>277</v>
      </c>
      <c r="H1664" s="153" t="s">
        <v>304</v>
      </c>
      <c r="I1664" s="149" t="s">
        <v>1451</v>
      </c>
      <c r="J1664" s="163">
        <v>30.696000000000002</v>
      </c>
      <c r="K1664" s="163">
        <v>20.564</v>
      </c>
      <c r="L1664" s="149" t="s">
        <v>252</v>
      </c>
      <c r="M1664" s="150" t="s">
        <v>1195</v>
      </c>
      <c r="N1664" s="157">
        <v>44306.994583333333</v>
      </c>
      <c r="O1664" s="157">
        <v>44344.274583333332</v>
      </c>
    </row>
    <row r="1665" spans="2:15" x14ac:dyDescent="0.2">
      <c r="B1665" s="322" t="s">
        <v>134</v>
      </c>
      <c r="C1665" s="322" t="s">
        <v>1122</v>
      </c>
      <c r="D1665" s="322" t="s">
        <v>135</v>
      </c>
      <c r="E1665" s="322" t="s">
        <v>1122</v>
      </c>
      <c r="F1665" s="154" t="s">
        <v>114</v>
      </c>
      <c r="G1665" s="149" t="s">
        <v>286</v>
      </c>
      <c r="H1665" s="153" t="s">
        <v>115</v>
      </c>
      <c r="I1665" s="149" t="s">
        <v>1452</v>
      </c>
      <c r="J1665" s="163">
        <v>63.49</v>
      </c>
      <c r="K1665" s="163">
        <v>53.475999999999999</v>
      </c>
      <c r="L1665" s="149" t="s">
        <v>187</v>
      </c>
      <c r="M1665" s="150" t="s">
        <v>415</v>
      </c>
      <c r="N1665" s="157">
        <v>44308.056539351855</v>
      </c>
      <c r="O1665" s="157">
        <v>44338.375960648147</v>
      </c>
    </row>
    <row r="1666" spans="2:15" x14ac:dyDescent="0.2">
      <c r="B1666" s="322" t="s">
        <v>134</v>
      </c>
      <c r="C1666" s="322" t="s">
        <v>1122</v>
      </c>
      <c r="D1666" s="322" t="s">
        <v>135</v>
      </c>
      <c r="E1666" s="322" t="s">
        <v>1122</v>
      </c>
      <c r="F1666" s="154" t="s">
        <v>244</v>
      </c>
      <c r="G1666" s="149" t="s">
        <v>277</v>
      </c>
      <c r="H1666" s="153" t="s">
        <v>370</v>
      </c>
      <c r="I1666" s="149" t="s">
        <v>562</v>
      </c>
      <c r="J1666" s="163">
        <v>63.552999999999997</v>
      </c>
      <c r="K1666" s="163">
        <v>62.281999999999996</v>
      </c>
      <c r="L1666" s="149" t="s">
        <v>209</v>
      </c>
      <c r="M1666" s="150" t="s">
        <v>392</v>
      </c>
      <c r="N1666" s="157">
        <v>44308.305949074071</v>
      </c>
      <c r="O1666" s="157">
        <v>44320.649201388886</v>
      </c>
    </row>
    <row r="1667" spans="2:15" x14ac:dyDescent="0.2">
      <c r="B1667" s="322" t="s">
        <v>134</v>
      </c>
      <c r="C1667" s="322" t="s">
        <v>1122</v>
      </c>
      <c r="D1667" s="322" t="s">
        <v>135</v>
      </c>
      <c r="E1667" s="322" t="s">
        <v>1122</v>
      </c>
      <c r="F1667" s="154" t="s">
        <v>114</v>
      </c>
      <c r="G1667" s="149" t="s">
        <v>286</v>
      </c>
      <c r="H1667" s="153" t="s">
        <v>115</v>
      </c>
      <c r="I1667" s="149" t="s">
        <v>1453</v>
      </c>
      <c r="J1667" s="163">
        <v>63.646999999999998</v>
      </c>
      <c r="K1667" s="163">
        <v>35.116</v>
      </c>
      <c r="L1667" s="149" t="s">
        <v>333</v>
      </c>
      <c r="M1667" s="150" t="s">
        <v>334</v>
      </c>
      <c r="N1667" s="157">
        <v>44309.056215277778</v>
      </c>
      <c r="O1667" s="157">
        <v>44338.406435185185</v>
      </c>
    </row>
    <row r="1668" spans="2:15" x14ac:dyDescent="0.2">
      <c r="B1668" s="322" t="s">
        <v>134</v>
      </c>
      <c r="C1668" s="322" t="s">
        <v>1122</v>
      </c>
      <c r="D1668" s="322" t="s">
        <v>136</v>
      </c>
      <c r="E1668" s="322" t="s">
        <v>1122</v>
      </c>
      <c r="F1668" s="154" t="s">
        <v>114</v>
      </c>
      <c r="G1668" s="149" t="s">
        <v>286</v>
      </c>
      <c r="H1668" s="153" t="s">
        <v>115</v>
      </c>
      <c r="I1668" s="149" t="s">
        <v>1453</v>
      </c>
      <c r="J1668" s="163">
        <v>63.646999999999998</v>
      </c>
      <c r="K1668" s="163">
        <v>21.324999999999999</v>
      </c>
      <c r="L1668" s="149" t="s">
        <v>211</v>
      </c>
      <c r="M1668" s="150" t="s">
        <v>314</v>
      </c>
      <c r="N1668" s="157">
        <v>44309.056215277778</v>
      </c>
      <c r="O1668" s="157">
        <v>44349.445787037039</v>
      </c>
    </row>
    <row r="1669" spans="2:15" x14ac:dyDescent="0.2">
      <c r="B1669" s="322" t="s">
        <v>134</v>
      </c>
      <c r="C1669" s="322" t="s">
        <v>1122</v>
      </c>
      <c r="D1669" s="322" t="s">
        <v>135</v>
      </c>
      <c r="E1669" s="322" t="s">
        <v>1122</v>
      </c>
      <c r="F1669" s="154" t="s">
        <v>114</v>
      </c>
      <c r="G1669" s="149" t="s">
        <v>286</v>
      </c>
      <c r="H1669" s="153" t="s">
        <v>115</v>
      </c>
      <c r="I1669" s="149" t="s">
        <v>1454</v>
      </c>
      <c r="J1669" s="163">
        <v>60.618000000000002</v>
      </c>
      <c r="K1669" s="163">
        <v>18.349</v>
      </c>
      <c r="L1669" s="149" t="s">
        <v>116</v>
      </c>
      <c r="M1669" s="150" t="s">
        <v>352</v>
      </c>
      <c r="N1669" s="157">
        <v>44309.584201388891</v>
      </c>
      <c r="O1669" s="157">
        <v>44344.430891203701</v>
      </c>
    </row>
    <row r="1670" spans="2:15" x14ac:dyDescent="0.2">
      <c r="B1670" s="322" t="s">
        <v>134</v>
      </c>
      <c r="C1670" s="322" t="s">
        <v>1122</v>
      </c>
      <c r="D1670" s="322" t="s">
        <v>136</v>
      </c>
      <c r="E1670" s="322" t="s">
        <v>1122</v>
      </c>
      <c r="F1670" s="154" t="s">
        <v>114</v>
      </c>
      <c r="G1670" s="149" t="s">
        <v>286</v>
      </c>
      <c r="H1670" s="153" t="s">
        <v>115</v>
      </c>
      <c r="I1670" s="149" t="s">
        <v>1454</v>
      </c>
      <c r="J1670" s="163">
        <v>60.618000000000002</v>
      </c>
      <c r="K1670" s="163">
        <v>36.481999999999999</v>
      </c>
      <c r="L1670" s="149" t="s">
        <v>116</v>
      </c>
      <c r="M1670" s="150" t="s">
        <v>405</v>
      </c>
      <c r="N1670" s="157">
        <v>44309.584201388891</v>
      </c>
      <c r="O1670" s="157">
        <v>44352.290937500002</v>
      </c>
    </row>
    <row r="1671" spans="2:15" x14ac:dyDescent="0.2">
      <c r="B1671" s="322" t="s">
        <v>134</v>
      </c>
      <c r="C1671" s="322" t="s">
        <v>1122</v>
      </c>
      <c r="D1671" s="322" t="s">
        <v>136</v>
      </c>
      <c r="E1671" s="322" t="s">
        <v>1122</v>
      </c>
      <c r="F1671" s="154" t="s">
        <v>239</v>
      </c>
      <c r="G1671" s="149" t="s">
        <v>359</v>
      </c>
      <c r="H1671" s="153" t="s">
        <v>278</v>
      </c>
      <c r="I1671" s="149" t="s">
        <v>1455</v>
      </c>
      <c r="J1671" s="163">
        <v>63.375999999999998</v>
      </c>
      <c r="K1671" s="163">
        <v>45.37</v>
      </c>
      <c r="L1671" s="149" t="s">
        <v>376</v>
      </c>
      <c r="M1671" s="150" t="s">
        <v>397</v>
      </c>
      <c r="N1671" s="157">
        <v>44309.750821759262</v>
      </c>
      <c r="O1671" s="157">
        <v>44350.417685185188</v>
      </c>
    </row>
    <row r="1672" spans="2:15" x14ac:dyDescent="0.2">
      <c r="B1672" s="322" t="s">
        <v>134</v>
      </c>
      <c r="C1672" s="322" t="s">
        <v>1122</v>
      </c>
      <c r="D1672" s="322" t="s">
        <v>136</v>
      </c>
      <c r="E1672" s="322" t="s">
        <v>1122</v>
      </c>
      <c r="F1672" s="154" t="s">
        <v>238</v>
      </c>
      <c r="G1672" s="149" t="s">
        <v>281</v>
      </c>
      <c r="H1672" s="153" t="s">
        <v>282</v>
      </c>
      <c r="I1672" s="149" t="s">
        <v>1456</v>
      </c>
      <c r="J1672" s="163">
        <v>40.261000000000003</v>
      </c>
      <c r="K1672" s="163">
        <v>5.2409999999999997</v>
      </c>
      <c r="L1672" s="149" t="s">
        <v>357</v>
      </c>
      <c r="M1672" s="150" t="s">
        <v>508</v>
      </c>
      <c r="N1672" s="157">
        <v>44310.014490740738</v>
      </c>
      <c r="O1672" s="157">
        <v>44350.217106481483</v>
      </c>
    </row>
    <row r="1673" spans="2:15" x14ac:dyDescent="0.2">
      <c r="B1673" s="322" t="s">
        <v>134</v>
      </c>
      <c r="C1673" s="322" t="s">
        <v>1122</v>
      </c>
      <c r="D1673" s="322" t="s">
        <v>136</v>
      </c>
      <c r="E1673" s="322" t="s">
        <v>1122</v>
      </c>
      <c r="F1673" s="154" t="s">
        <v>238</v>
      </c>
      <c r="G1673" s="149" t="s">
        <v>281</v>
      </c>
      <c r="H1673" s="153" t="s">
        <v>282</v>
      </c>
      <c r="I1673" s="149" t="s">
        <v>1456</v>
      </c>
      <c r="J1673" s="163">
        <v>40.261000000000003</v>
      </c>
      <c r="K1673" s="163">
        <v>19.497</v>
      </c>
      <c r="L1673" s="149" t="s">
        <v>515</v>
      </c>
      <c r="M1673" s="150" t="s">
        <v>516</v>
      </c>
      <c r="N1673" s="157">
        <v>44310.014490740738</v>
      </c>
      <c r="O1673" s="157">
        <v>44358.786030092589</v>
      </c>
    </row>
    <row r="1674" spans="2:15" x14ac:dyDescent="0.2">
      <c r="B1674" s="322" t="s">
        <v>134</v>
      </c>
      <c r="C1674" s="322" t="s">
        <v>1122</v>
      </c>
      <c r="D1674" s="322" t="s">
        <v>136</v>
      </c>
      <c r="E1674" s="322" t="s">
        <v>1122</v>
      </c>
      <c r="F1674" s="154" t="s">
        <v>239</v>
      </c>
      <c r="G1674" s="149" t="s">
        <v>289</v>
      </c>
      <c r="H1674" s="153" t="s">
        <v>290</v>
      </c>
      <c r="I1674" s="149" t="s">
        <v>1235</v>
      </c>
      <c r="J1674" s="163">
        <v>40.651000000000003</v>
      </c>
      <c r="K1674" s="163">
        <v>6.0289999999999999</v>
      </c>
      <c r="L1674" s="149" t="s">
        <v>265</v>
      </c>
      <c r="M1674" s="150" t="s">
        <v>1457</v>
      </c>
      <c r="N1674" s="157">
        <v>44310.153310185182</v>
      </c>
      <c r="O1674" s="157">
        <v>44348.683645833335</v>
      </c>
    </row>
    <row r="1675" spans="2:15" x14ac:dyDescent="0.2">
      <c r="B1675" s="322" t="s">
        <v>134</v>
      </c>
      <c r="C1675" s="322" t="s">
        <v>1122</v>
      </c>
      <c r="D1675" s="322" t="s">
        <v>136</v>
      </c>
      <c r="E1675" s="322" t="s">
        <v>1122</v>
      </c>
      <c r="F1675" s="154" t="s">
        <v>239</v>
      </c>
      <c r="G1675" s="149" t="s">
        <v>289</v>
      </c>
      <c r="H1675" s="153" t="s">
        <v>290</v>
      </c>
      <c r="I1675" s="149" t="s">
        <v>1235</v>
      </c>
      <c r="J1675" s="163">
        <v>40.651000000000003</v>
      </c>
      <c r="K1675" s="163">
        <v>13.89</v>
      </c>
      <c r="L1675" s="149" t="s">
        <v>265</v>
      </c>
      <c r="M1675" s="150" t="s">
        <v>1077</v>
      </c>
      <c r="N1675" s="157">
        <v>44310.153310185182</v>
      </c>
      <c r="O1675" s="157">
        <v>44354.231631944444</v>
      </c>
    </row>
    <row r="1676" spans="2:15" x14ac:dyDescent="0.2">
      <c r="B1676" s="322" t="s">
        <v>134</v>
      </c>
      <c r="C1676" s="322" t="s">
        <v>1122</v>
      </c>
      <c r="D1676" s="322" t="s">
        <v>135</v>
      </c>
      <c r="E1676" s="322" t="s">
        <v>1122</v>
      </c>
      <c r="F1676" s="154" t="s">
        <v>591</v>
      </c>
      <c r="G1676" s="149" t="s">
        <v>281</v>
      </c>
      <c r="H1676" s="153" t="s">
        <v>282</v>
      </c>
      <c r="I1676" s="149" t="s">
        <v>1458</v>
      </c>
      <c r="J1676" s="163">
        <v>46.62</v>
      </c>
      <c r="K1676" s="163">
        <v>45.688000000000002</v>
      </c>
      <c r="L1676" s="149" t="s">
        <v>209</v>
      </c>
      <c r="M1676" s="150" t="s">
        <v>392</v>
      </c>
      <c r="N1676" s="157">
        <v>44310.681354166663</v>
      </c>
      <c r="O1676" s="157">
        <v>44347.904016203705</v>
      </c>
    </row>
    <row r="1677" spans="2:15" x14ac:dyDescent="0.2">
      <c r="B1677" s="322" t="s">
        <v>134</v>
      </c>
      <c r="C1677" s="322" t="s">
        <v>1122</v>
      </c>
      <c r="D1677" s="322" t="s">
        <v>135</v>
      </c>
      <c r="E1677" s="322" t="s">
        <v>1122</v>
      </c>
      <c r="F1677" s="154" t="s">
        <v>114</v>
      </c>
      <c r="G1677" s="149" t="s">
        <v>277</v>
      </c>
      <c r="H1677" s="153" t="s">
        <v>304</v>
      </c>
      <c r="I1677" s="149" t="s">
        <v>1459</v>
      </c>
      <c r="J1677" s="163">
        <v>36.488999999999997</v>
      </c>
      <c r="K1677" s="163">
        <v>2.7909999999999999</v>
      </c>
      <c r="L1677" s="149" t="s">
        <v>725</v>
      </c>
      <c r="M1677" s="150" t="s">
        <v>726</v>
      </c>
      <c r="N1677" s="157">
        <v>44310.851909722223</v>
      </c>
      <c r="O1677" s="157">
        <v>44324.701423611114</v>
      </c>
    </row>
    <row r="1678" spans="2:15" x14ac:dyDescent="0.2">
      <c r="B1678" s="322" t="s">
        <v>134</v>
      </c>
      <c r="C1678" s="322" t="s">
        <v>1122</v>
      </c>
      <c r="D1678" s="322" t="s">
        <v>135</v>
      </c>
      <c r="E1678" s="322" t="s">
        <v>1122</v>
      </c>
      <c r="F1678" s="154" t="s">
        <v>114</v>
      </c>
      <c r="G1678" s="149" t="s">
        <v>277</v>
      </c>
      <c r="H1678" s="153" t="s">
        <v>304</v>
      </c>
      <c r="I1678" s="149" t="s">
        <v>1459</v>
      </c>
      <c r="J1678" s="163">
        <v>36.488999999999997</v>
      </c>
      <c r="K1678" s="163">
        <v>2.7909999999999999</v>
      </c>
      <c r="L1678" s="149" t="s">
        <v>725</v>
      </c>
      <c r="M1678" s="150" t="s">
        <v>726</v>
      </c>
      <c r="N1678" s="157">
        <v>44310.851909722223</v>
      </c>
      <c r="O1678" s="157">
        <v>44324.701562499999</v>
      </c>
    </row>
    <row r="1679" spans="2:15" x14ac:dyDescent="0.2">
      <c r="B1679" s="322" t="s">
        <v>134</v>
      </c>
      <c r="C1679" s="322" t="s">
        <v>1122</v>
      </c>
      <c r="D1679" s="322" t="s">
        <v>135</v>
      </c>
      <c r="E1679" s="322" t="s">
        <v>1122</v>
      </c>
      <c r="F1679" s="154" t="s">
        <v>114</v>
      </c>
      <c r="G1679" s="149" t="s">
        <v>277</v>
      </c>
      <c r="H1679" s="153" t="s">
        <v>304</v>
      </c>
      <c r="I1679" s="149" t="s">
        <v>1459</v>
      </c>
      <c r="J1679" s="163">
        <v>36.488999999999997</v>
      </c>
      <c r="K1679" s="163">
        <v>10.045999999999999</v>
      </c>
      <c r="L1679" s="149" t="s">
        <v>230</v>
      </c>
      <c r="M1679" s="150" t="s">
        <v>487</v>
      </c>
      <c r="N1679" s="157">
        <v>44310.851909722223</v>
      </c>
      <c r="O1679" s="157">
        <v>44328.550486111111</v>
      </c>
    </row>
    <row r="1680" spans="2:15" x14ac:dyDescent="0.2">
      <c r="B1680" s="322" t="s">
        <v>134</v>
      </c>
      <c r="C1680" s="322" t="s">
        <v>1122</v>
      </c>
      <c r="D1680" s="322" t="s">
        <v>135</v>
      </c>
      <c r="E1680" s="322" t="s">
        <v>1122</v>
      </c>
      <c r="F1680" s="154" t="s">
        <v>114</v>
      </c>
      <c r="G1680" s="149" t="s">
        <v>277</v>
      </c>
      <c r="H1680" s="153" t="s">
        <v>304</v>
      </c>
      <c r="I1680" s="149" t="s">
        <v>1459</v>
      </c>
      <c r="J1680" s="163">
        <v>36.488999999999997</v>
      </c>
      <c r="K1680" s="163">
        <v>10.045999999999999</v>
      </c>
      <c r="L1680" s="149" t="s">
        <v>230</v>
      </c>
      <c r="M1680" s="150" t="s">
        <v>487</v>
      </c>
      <c r="N1680" s="157">
        <v>44310.851909722223</v>
      </c>
      <c r="O1680" s="157">
        <v>44328.550625000003</v>
      </c>
    </row>
    <row r="1681" spans="2:15" x14ac:dyDescent="0.2">
      <c r="B1681" s="322" t="s">
        <v>134</v>
      </c>
      <c r="C1681" s="322" t="s">
        <v>1122</v>
      </c>
      <c r="D1681" s="322" t="s">
        <v>135</v>
      </c>
      <c r="E1681" s="322" t="s">
        <v>1122</v>
      </c>
      <c r="F1681" s="154" t="s">
        <v>329</v>
      </c>
      <c r="G1681" s="149" t="s">
        <v>286</v>
      </c>
      <c r="H1681" s="153" t="s">
        <v>1460</v>
      </c>
      <c r="I1681" s="149" t="s">
        <v>1461</v>
      </c>
      <c r="J1681" s="163">
        <v>34.387</v>
      </c>
      <c r="K1681" s="163">
        <v>29.673999999999999</v>
      </c>
      <c r="L1681" s="149" t="s">
        <v>223</v>
      </c>
      <c r="M1681" s="150" t="s">
        <v>363</v>
      </c>
      <c r="N1681" s="157">
        <v>44310.931631944448</v>
      </c>
      <c r="O1681" s="157">
        <v>44338.014930555553</v>
      </c>
    </row>
    <row r="1682" spans="2:15" x14ac:dyDescent="0.2">
      <c r="B1682" s="322" t="s">
        <v>134</v>
      </c>
      <c r="C1682" s="322" t="s">
        <v>1122</v>
      </c>
      <c r="D1682" s="322" t="s">
        <v>136</v>
      </c>
      <c r="E1682" s="322" t="s">
        <v>1122</v>
      </c>
      <c r="F1682" s="154" t="s">
        <v>238</v>
      </c>
      <c r="G1682" s="149" t="s">
        <v>281</v>
      </c>
      <c r="H1682" s="153" t="s">
        <v>282</v>
      </c>
      <c r="I1682" s="149" t="s">
        <v>1462</v>
      </c>
      <c r="J1682" s="163">
        <v>33.744999999999997</v>
      </c>
      <c r="K1682" s="163">
        <v>31.827000000000002</v>
      </c>
      <c r="L1682" s="149" t="s">
        <v>243</v>
      </c>
      <c r="M1682" s="150" t="s">
        <v>1463</v>
      </c>
      <c r="N1682" s="157">
        <v>44311.431446759256</v>
      </c>
      <c r="O1682" s="157">
        <v>44364.945636574077</v>
      </c>
    </row>
    <row r="1683" spans="2:15" x14ac:dyDescent="0.2">
      <c r="B1683" s="322" t="s">
        <v>134</v>
      </c>
      <c r="C1683" s="322" t="s">
        <v>1122</v>
      </c>
      <c r="D1683" s="322" t="s">
        <v>135</v>
      </c>
      <c r="E1683" s="322" t="s">
        <v>1122</v>
      </c>
      <c r="F1683" s="154" t="s">
        <v>239</v>
      </c>
      <c r="G1683" s="149" t="s">
        <v>359</v>
      </c>
      <c r="H1683" s="153" t="s">
        <v>278</v>
      </c>
      <c r="I1683" s="149" t="s">
        <v>1464</v>
      </c>
      <c r="J1683" s="163">
        <v>35</v>
      </c>
      <c r="K1683" s="163">
        <v>34.299999999999997</v>
      </c>
      <c r="L1683" s="149" t="s">
        <v>116</v>
      </c>
      <c r="M1683" s="150" t="s">
        <v>352</v>
      </c>
      <c r="N1683" s="157">
        <v>44311.445347222223</v>
      </c>
      <c r="O1683" s="157">
        <v>44337.595000000001</v>
      </c>
    </row>
    <row r="1684" spans="2:15" x14ac:dyDescent="0.2">
      <c r="B1684" s="322" t="s">
        <v>134</v>
      </c>
      <c r="C1684" s="322" t="s">
        <v>1122</v>
      </c>
      <c r="D1684" s="322" t="s">
        <v>136</v>
      </c>
      <c r="E1684" s="322" t="s">
        <v>1122</v>
      </c>
      <c r="F1684" s="154" t="s">
        <v>114</v>
      </c>
      <c r="G1684" s="149" t="s">
        <v>286</v>
      </c>
      <c r="H1684" s="153" t="s">
        <v>115</v>
      </c>
      <c r="I1684" s="149" t="s">
        <v>1465</v>
      </c>
      <c r="J1684" s="163">
        <v>63.448999999999998</v>
      </c>
      <c r="K1684" s="163">
        <v>56.97</v>
      </c>
      <c r="L1684" s="149" t="s">
        <v>217</v>
      </c>
      <c r="M1684" s="150" t="s">
        <v>430</v>
      </c>
      <c r="N1684" s="157">
        <v>44312.764618055553</v>
      </c>
      <c r="O1684" s="157">
        <v>44352.02915509259</v>
      </c>
    </row>
    <row r="1685" spans="2:15" x14ac:dyDescent="0.2">
      <c r="B1685" s="322" t="s">
        <v>134</v>
      </c>
      <c r="C1685" s="322" t="s">
        <v>1122</v>
      </c>
      <c r="D1685" s="322" t="s">
        <v>136</v>
      </c>
      <c r="E1685" s="322" t="s">
        <v>1122</v>
      </c>
      <c r="F1685" s="154" t="s">
        <v>238</v>
      </c>
      <c r="G1685" s="149" t="s">
        <v>281</v>
      </c>
      <c r="H1685" s="153" t="s">
        <v>282</v>
      </c>
      <c r="I1685" s="149" t="s">
        <v>807</v>
      </c>
      <c r="J1685" s="163">
        <v>76.573999999999998</v>
      </c>
      <c r="K1685" s="163">
        <v>36.677</v>
      </c>
      <c r="L1685" s="149" t="s">
        <v>211</v>
      </c>
      <c r="M1685" s="150" t="s">
        <v>388</v>
      </c>
      <c r="N1685" s="157">
        <v>44313.598576388889</v>
      </c>
      <c r="O1685" s="157">
        <v>44361.50141203704</v>
      </c>
    </row>
    <row r="1686" spans="2:15" x14ac:dyDescent="0.2">
      <c r="B1686" s="322" t="s">
        <v>134</v>
      </c>
      <c r="C1686" s="322" t="s">
        <v>1122</v>
      </c>
      <c r="D1686" s="322" t="s">
        <v>136</v>
      </c>
      <c r="E1686" s="322" t="s">
        <v>1122</v>
      </c>
      <c r="F1686" s="154" t="s">
        <v>238</v>
      </c>
      <c r="G1686" s="149" t="s">
        <v>281</v>
      </c>
      <c r="H1686" s="153" t="s">
        <v>282</v>
      </c>
      <c r="I1686" s="149" t="s">
        <v>807</v>
      </c>
      <c r="J1686" s="163">
        <v>76.573999999999998</v>
      </c>
      <c r="K1686" s="163">
        <v>36.677</v>
      </c>
      <c r="L1686" s="149" t="s">
        <v>211</v>
      </c>
      <c r="M1686" s="150" t="s">
        <v>388</v>
      </c>
      <c r="N1686" s="157">
        <v>44313.598576388889</v>
      </c>
      <c r="O1686" s="157">
        <v>44361.501423611109</v>
      </c>
    </row>
    <row r="1687" spans="2:15" x14ac:dyDescent="0.2">
      <c r="B1687" s="322" t="s">
        <v>134</v>
      </c>
      <c r="C1687" s="322" t="s">
        <v>1122</v>
      </c>
      <c r="D1687" s="322" t="s">
        <v>135</v>
      </c>
      <c r="E1687" s="322" t="s">
        <v>1122</v>
      </c>
      <c r="F1687" s="154" t="s">
        <v>114</v>
      </c>
      <c r="G1687" s="149" t="s">
        <v>277</v>
      </c>
      <c r="H1687" s="153" t="s">
        <v>304</v>
      </c>
      <c r="I1687" s="149" t="s">
        <v>576</v>
      </c>
      <c r="J1687" s="163">
        <v>36.415999999999997</v>
      </c>
      <c r="K1687" s="163">
        <v>30.981000000000002</v>
      </c>
      <c r="L1687" s="149" t="s">
        <v>114</v>
      </c>
      <c r="M1687" s="150" t="s">
        <v>577</v>
      </c>
      <c r="N1687" s="157">
        <v>44313.856956018521</v>
      </c>
      <c r="O1687" s="157">
        <v>44319.541400462964</v>
      </c>
    </row>
    <row r="1688" spans="2:15" x14ac:dyDescent="0.2">
      <c r="B1688" s="322" t="s">
        <v>134</v>
      </c>
      <c r="C1688" s="322" t="s">
        <v>1122</v>
      </c>
      <c r="D1688" s="322" t="s">
        <v>135</v>
      </c>
      <c r="E1688" s="322" t="s">
        <v>1122</v>
      </c>
      <c r="F1688" s="154" t="s">
        <v>114</v>
      </c>
      <c r="G1688" s="149" t="s">
        <v>286</v>
      </c>
      <c r="H1688" s="153" t="s">
        <v>115</v>
      </c>
      <c r="I1688" s="149" t="s">
        <v>1466</v>
      </c>
      <c r="J1688" s="163">
        <v>63.2</v>
      </c>
      <c r="K1688" s="163">
        <v>11.444000000000001</v>
      </c>
      <c r="L1688" s="149" t="s">
        <v>230</v>
      </c>
      <c r="M1688" s="150" t="s">
        <v>514</v>
      </c>
      <c r="N1688" s="157">
        <v>44313.917604166665</v>
      </c>
      <c r="O1688" s="157">
        <v>44340.379062499997</v>
      </c>
    </row>
    <row r="1689" spans="2:15" x14ac:dyDescent="0.2">
      <c r="B1689" s="322" t="s">
        <v>134</v>
      </c>
      <c r="C1689" s="322" t="s">
        <v>1122</v>
      </c>
      <c r="D1689" s="322" t="s">
        <v>136</v>
      </c>
      <c r="E1689" s="322" t="s">
        <v>1122</v>
      </c>
      <c r="F1689" s="154" t="s">
        <v>114</v>
      </c>
      <c r="G1689" s="149" t="s">
        <v>286</v>
      </c>
      <c r="H1689" s="153" t="s">
        <v>115</v>
      </c>
      <c r="I1689" s="149" t="s">
        <v>1466</v>
      </c>
      <c r="J1689" s="163">
        <v>63.2</v>
      </c>
      <c r="K1689" s="163">
        <v>22.379000000000001</v>
      </c>
      <c r="L1689" s="149" t="s">
        <v>1467</v>
      </c>
      <c r="M1689" s="150" t="s">
        <v>1468</v>
      </c>
      <c r="N1689" s="157">
        <v>44313.917604166665</v>
      </c>
      <c r="O1689" s="157">
        <v>44349.805069444446</v>
      </c>
    </row>
    <row r="1690" spans="2:15" x14ac:dyDescent="0.2">
      <c r="B1690" s="322" t="s">
        <v>134</v>
      </c>
      <c r="C1690" s="322" t="s">
        <v>1122</v>
      </c>
      <c r="D1690" s="322" t="s">
        <v>135</v>
      </c>
      <c r="E1690" s="322" t="s">
        <v>1122</v>
      </c>
      <c r="F1690" s="154" t="s">
        <v>239</v>
      </c>
      <c r="G1690" s="149" t="s">
        <v>359</v>
      </c>
      <c r="H1690" s="153" t="s">
        <v>278</v>
      </c>
      <c r="I1690" s="149" t="s">
        <v>1469</v>
      </c>
      <c r="J1690" s="163">
        <v>38.58</v>
      </c>
      <c r="K1690" s="163">
        <v>12.532</v>
      </c>
      <c r="L1690" s="149" t="s">
        <v>116</v>
      </c>
      <c r="M1690" s="150" t="s">
        <v>352</v>
      </c>
      <c r="N1690" s="157">
        <v>44314.389884259261</v>
      </c>
      <c r="O1690" s="157">
        <v>44336.514062499999</v>
      </c>
    </row>
    <row r="1691" spans="2:15" x14ac:dyDescent="0.2">
      <c r="B1691" s="322" t="s">
        <v>134</v>
      </c>
      <c r="C1691" s="322" t="s">
        <v>1122</v>
      </c>
      <c r="D1691" s="322" t="s">
        <v>135</v>
      </c>
      <c r="E1691" s="322" t="s">
        <v>1122</v>
      </c>
      <c r="F1691" s="154" t="s">
        <v>239</v>
      </c>
      <c r="G1691" s="149" t="s">
        <v>359</v>
      </c>
      <c r="H1691" s="153" t="s">
        <v>278</v>
      </c>
      <c r="I1691" s="149" t="s">
        <v>1469</v>
      </c>
      <c r="J1691" s="163">
        <v>38.58</v>
      </c>
      <c r="K1691" s="163">
        <v>12.532</v>
      </c>
      <c r="L1691" s="149" t="s">
        <v>116</v>
      </c>
      <c r="M1691" s="150" t="s">
        <v>352</v>
      </c>
      <c r="N1691" s="157">
        <v>44314.389884259261</v>
      </c>
      <c r="O1691" s="157">
        <v>44336.514201388891</v>
      </c>
    </row>
    <row r="1692" spans="2:15" x14ac:dyDescent="0.2">
      <c r="B1692" s="322" t="s">
        <v>134</v>
      </c>
      <c r="C1692" s="322" t="s">
        <v>1122</v>
      </c>
      <c r="D1692" s="322" t="s">
        <v>135</v>
      </c>
      <c r="E1692" s="322" t="s">
        <v>1122</v>
      </c>
      <c r="F1692" s="154" t="s">
        <v>239</v>
      </c>
      <c r="G1692" s="149" t="s">
        <v>359</v>
      </c>
      <c r="H1692" s="153" t="s">
        <v>278</v>
      </c>
      <c r="I1692" s="149" t="s">
        <v>1469</v>
      </c>
      <c r="J1692" s="163">
        <v>38.58</v>
      </c>
      <c r="K1692" s="163">
        <v>12.532</v>
      </c>
      <c r="L1692" s="149" t="s">
        <v>116</v>
      </c>
      <c r="M1692" s="150" t="s">
        <v>352</v>
      </c>
      <c r="N1692" s="157">
        <v>44314.389884259261</v>
      </c>
      <c r="O1692" s="157">
        <v>44336.51421296296</v>
      </c>
    </row>
    <row r="1693" spans="2:15" x14ac:dyDescent="0.2">
      <c r="B1693" s="322" t="s">
        <v>134</v>
      </c>
      <c r="C1693" s="322" t="s">
        <v>1122</v>
      </c>
      <c r="D1693" s="322" t="s">
        <v>135</v>
      </c>
      <c r="E1693" s="322" t="s">
        <v>1122</v>
      </c>
      <c r="F1693" s="154" t="s">
        <v>238</v>
      </c>
      <c r="G1693" s="149" t="s">
        <v>281</v>
      </c>
      <c r="H1693" s="153" t="s">
        <v>282</v>
      </c>
      <c r="I1693" s="149" t="s">
        <v>1470</v>
      </c>
      <c r="J1693" s="163">
        <v>38.267000000000003</v>
      </c>
      <c r="K1693" s="163">
        <v>5.5229999999999997</v>
      </c>
      <c r="L1693" s="149" t="s">
        <v>116</v>
      </c>
      <c r="M1693" s="150" t="s">
        <v>117</v>
      </c>
      <c r="N1693" s="157">
        <v>44314.653831018521</v>
      </c>
      <c r="O1693" s="157">
        <v>44343.582349537035</v>
      </c>
    </row>
    <row r="1694" spans="2:15" x14ac:dyDescent="0.2">
      <c r="B1694" s="322" t="s">
        <v>134</v>
      </c>
      <c r="C1694" s="322" t="s">
        <v>1122</v>
      </c>
      <c r="D1694" s="322" t="s">
        <v>136</v>
      </c>
      <c r="E1694" s="322" t="s">
        <v>1122</v>
      </c>
      <c r="F1694" s="154" t="s">
        <v>238</v>
      </c>
      <c r="G1694" s="149" t="s">
        <v>281</v>
      </c>
      <c r="H1694" s="153" t="s">
        <v>282</v>
      </c>
      <c r="I1694" s="149" t="s">
        <v>1470</v>
      </c>
      <c r="J1694" s="163">
        <v>38.267000000000003</v>
      </c>
      <c r="K1694" s="163">
        <v>31.978999999999999</v>
      </c>
      <c r="L1694" s="149" t="s">
        <v>116</v>
      </c>
      <c r="M1694" s="150" t="s">
        <v>424</v>
      </c>
      <c r="N1694" s="157">
        <v>44314.653831018521</v>
      </c>
      <c r="O1694" s="157">
        <v>44359.887060185189</v>
      </c>
    </row>
    <row r="1695" spans="2:15" x14ac:dyDescent="0.2">
      <c r="B1695" s="322" t="s">
        <v>134</v>
      </c>
      <c r="C1695" s="322" t="s">
        <v>1122</v>
      </c>
      <c r="D1695" s="322" t="s">
        <v>136</v>
      </c>
      <c r="E1695" s="322" t="s">
        <v>1122</v>
      </c>
      <c r="F1695" s="154" t="s">
        <v>239</v>
      </c>
      <c r="G1695" s="149" t="s">
        <v>359</v>
      </c>
      <c r="H1695" s="153" t="s">
        <v>278</v>
      </c>
      <c r="I1695" s="149" t="s">
        <v>1191</v>
      </c>
      <c r="J1695" s="163">
        <v>40.32</v>
      </c>
      <c r="K1695" s="163">
        <v>3.7949999999999999</v>
      </c>
      <c r="L1695" s="149" t="s">
        <v>255</v>
      </c>
      <c r="M1695" s="150" t="s">
        <v>1471</v>
      </c>
      <c r="N1695" s="157">
        <v>44314.723124999997</v>
      </c>
      <c r="O1695" s="157">
        <v>44352.654016203705</v>
      </c>
    </row>
    <row r="1696" spans="2:15" x14ac:dyDescent="0.2">
      <c r="B1696" s="322" t="s">
        <v>134</v>
      </c>
      <c r="C1696" s="322" t="s">
        <v>1122</v>
      </c>
      <c r="D1696" s="322" t="s">
        <v>136</v>
      </c>
      <c r="E1696" s="322" t="s">
        <v>1122</v>
      </c>
      <c r="F1696" s="154" t="s">
        <v>239</v>
      </c>
      <c r="G1696" s="149" t="s">
        <v>359</v>
      </c>
      <c r="H1696" s="153" t="s">
        <v>278</v>
      </c>
      <c r="I1696" s="149" t="s">
        <v>1191</v>
      </c>
      <c r="J1696" s="163">
        <v>40.32</v>
      </c>
      <c r="K1696" s="163">
        <v>4.9340000000000002</v>
      </c>
      <c r="L1696" s="149" t="s">
        <v>255</v>
      </c>
      <c r="M1696" s="150" t="s">
        <v>538</v>
      </c>
      <c r="N1696" s="157">
        <v>44314.723124999997</v>
      </c>
      <c r="O1696" s="157">
        <v>44356.521597222221</v>
      </c>
    </row>
    <row r="1697" spans="2:15" x14ac:dyDescent="0.2">
      <c r="B1697" s="322" t="s">
        <v>134</v>
      </c>
      <c r="C1697" s="322" t="s">
        <v>1122</v>
      </c>
      <c r="D1697" s="322" t="s">
        <v>136</v>
      </c>
      <c r="E1697" s="322" t="s">
        <v>1122</v>
      </c>
      <c r="F1697" s="154" t="s">
        <v>239</v>
      </c>
      <c r="G1697" s="149" t="s">
        <v>359</v>
      </c>
      <c r="H1697" s="153" t="s">
        <v>278</v>
      </c>
      <c r="I1697" s="149" t="s">
        <v>1191</v>
      </c>
      <c r="J1697" s="163">
        <v>40.32</v>
      </c>
      <c r="K1697" s="163">
        <v>17.632000000000001</v>
      </c>
      <c r="L1697" s="149" t="s">
        <v>255</v>
      </c>
      <c r="M1697" s="150" t="s">
        <v>417</v>
      </c>
      <c r="N1697" s="157">
        <v>44314.723124999997</v>
      </c>
      <c r="O1697" s="157">
        <v>44361.166701388887</v>
      </c>
    </row>
    <row r="1698" spans="2:15" x14ac:dyDescent="0.2">
      <c r="B1698" s="322" t="s">
        <v>134</v>
      </c>
      <c r="C1698" s="322" t="s">
        <v>1122</v>
      </c>
      <c r="D1698" s="322" t="s">
        <v>136</v>
      </c>
      <c r="E1698" s="322" t="s">
        <v>1122</v>
      </c>
      <c r="F1698" s="154" t="s">
        <v>114</v>
      </c>
      <c r="G1698" s="149" t="s">
        <v>277</v>
      </c>
      <c r="H1698" s="153" t="s">
        <v>304</v>
      </c>
      <c r="I1698" s="149" t="s">
        <v>1472</v>
      </c>
      <c r="J1698" s="163">
        <v>34.939</v>
      </c>
      <c r="K1698" s="163">
        <v>11.195</v>
      </c>
      <c r="L1698" s="149" t="s">
        <v>203</v>
      </c>
      <c r="M1698" s="150" t="s">
        <v>672</v>
      </c>
      <c r="N1698" s="157">
        <v>44314.725983796299</v>
      </c>
      <c r="O1698" s="157">
        <v>44352.932002314818</v>
      </c>
    </row>
    <row r="1699" spans="2:15" x14ac:dyDescent="0.2">
      <c r="B1699" s="322" t="s">
        <v>134</v>
      </c>
      <c r="C1699" s="322" t="s">
        <v>1122</v>
      </c>
      <c r="D1699" s="322" t="s">
        <v>136</v>
      </c>
      <c r="E1699" s="322" t="s">
        <v>1122</v>
      </c>
      <c r="F1699" s="154" t="s">
        <v>114</v>
      </c>
      <c r="G1699" s="149" t="s">
        <v>277</v>
      </c>
      <c r="H1699" s="153" t="s">
        <v>304</v>
      </c>
      <c r="I1699" s="149" t="s">
        <v>1472</v>
      </c>
      <c r="J1699" s="163">
        <v>34.939</v>
      </c>
      <c r="K1699" s="163">
        <v>11.195</v>
      </c>
      <c r="L1699" s="149" t="s">
        <v>203</v>
      </c>
      <c r="M1699" s="150" t="s">
        <v>672</v>
      </c>
      <c r="N1699" s="157">
        <v>44314.725983796299</v>
      </c>
      <c r="O1699" s="157">
        <v>44352.932141203702</v>
      </c>
    </row>
    <row r="1700" spans="2:15" x14ac:dyDescent="0.2">
      <c r="B1700" s="322" t="s">
        <v>134</v>
      </c>
      <c r="C1700" s="322" t="s">
        <v>1122</v>
      </c>
      <c r="D1700" s="322" t="s">
        <v>135</v>
      </c>
      <c r="E1700" s="322" t="s">
        <v>1122</v>
      </c>
      <c r="F1700" s="154" t="s">
        <v>236</v>
      </c>
      <c r="G1700" s="149" t="s">
        <v>310</v>
      </c>
      <c r="H1700" s="153" t="s">
        <v>311</v>
      </c>
      <c r="I1700" s="149" t="s">
        <v>1473</v>
      </c>
      <c r="J1700" s="163">
        <v>60.259</v>
      </c>
      <c r="K1700" s="163">
        <v>55.253</v>
      </c>
      <c r="L1700" s="149" t="s">
        <v>116</v>
      </c>
      <c r="M1700" s="150" t="s">
        <v>117</v>
      </c>
      <c r="N1700" s="157">
        <v>44314.750798611109</v>
      </c>
      <c r="O1700" s="157">
        <v>44335.570150462961</v>
      </c>
    </row>
    <row r="1701" spans="2:15" x14ac:dyDescent="0.2">
      <c r="B1701" s="322" t="s">
        <v>134</v>
      </c>
      <c r="C1701" s="322" t="s">
        <v>1122</v>
      </c>
      <c r="D1701" s="322" t="s">
        <v>135</v>
      </c>
      <c r="E1701" s="322" t="s">
        <v>1122</v>
      </c>
      <c r="F1701" s="154" t="s">
        <v>238</v>
      </c>
      <c r="G1701" s="149" t="s">
        <v>281</v>
      </c>
      <c r="H1701" s="153" t="s">
        <v>282</v>
      </c>
      <c r="I1701" s="149" t="s">
        <v>1474</v>
      </c>
      <c r="J1701" s="163">
        <v>38.737000000000002</v>
      </c>
      <c r="K1701" s="163">
        <v>37.962000000000003</v>
      </c>
      <c r="L1701" s="149" t="s">
        <v>203</v>
      </c>
      <c r="M1701" s="150" t="s">
        <v>380</v>
      </c>
      <c r="N1701" s="157">
        <v>44315.278622685182</v>
      </c>
      <c r="O1701" s="157">
        <v>44328.771851851852</v>
      </c>
    </row>
    <row r="1702" spans="2:15" x14ac:dyDescent="0.2">
      <c r="B1702" s="322" t="s">
        <v>134</v>
      </c>
      <c r="C1702" s="322" t="s">
        <v>1122</v>
      </c>
      <c r="D1702" s="322" t="s">
        <v>136</v>
      </c>
      <c r="E1702" s="322" t="s">
        <v>1122</v>
      </c>
      <c r="F1702" s="154" t="s">
        <v>195</v>
      </c>
      <c r="G1702" s="149" t="s">
        <v>277</v>
      </c>
      <c r="H1702" s="153" t="s">
        <v>705</v>
      </c>
      <c r="I1702" s="149" t="s">
        <v>1456</v>
      </c>
      <c r="J1702" s="163">
        <v>40.261000000000003</v>
      </c>
      <c r="K1702" s="163">
        <v>1.992</v>
      </c>
      <c r="L1702" s="149" t="s">
        <v>357</v>
      </c>
      <c r="M1702" s="150" t="s">
        <v>508</v>
      </c>
      <c r="N1702" s="157">
        <v>44315.653171296297</v>
      </c>
      <c r="O1702" s="157">
        <v>44350.217106481483</v>
      </c>
    </row>
    <row r="1703" spans="2:15" x14ac:dyDescent="0.2">
      <c r="B1703" s="322" t="s">
        <v>134</v>
      </c>
      <c r="C1703" s="322" t="s">
        <v>1122</v>
      </c>
      <c r="D1703" s="322" t="s">
        <v>136</v>
      </c>
      <c r="E1703" s="322" t="s">
        <v>1122</v>
      </c>
      <c r="F1703" s="154" t="s">
        <v>195</v>
      </c>
      <c r="G1703" s="149" t="s">
        <v>277</v>
      </c>
      <c r="H1703" s="153" t="s">
        <v>705</v>
      </c>
      <c r="I1703" s="149" t="s">
        <v>1456</v>
      </c>
      <c r="J1703" s="163">
        <v>40.261000000000003</v>
      </c>
      <c r="K1703" s="163">
        <v>7.41</v>
      </c>
      <c r="L1703" s="149" t="s">
        <v>515</v>
      </c>
      <c r="M1703" s="150" t="s">
        <v>516</v>
      </c>
      <c r="N1703" s="157">
        <v>44315.653171296297</v>
      </c>
      <c r="O1703" s="157">
        <v>44358.786030092589</v>
      </c>
    </row>
    <row r="1704" spans="2:15" x14ac:dyDescent="0.2">
      <c r="B1704" s="322" t="s">
        <v>134</v>
      </c>
      <c r="C1704" s="322" t="s">
        <v>1122</v>
      </c>
      <c r="D1704" s="322" t="s">
        <v>136</v>
      </c>
      <c r="E1704" s="322" t="s">
        <v>1122</v>
      </c>
      <c r="F1704" s="154" t="s">
        <v>114</v>
      </c>
      <c r="G1704" s="149" t="s">
        <v>277</v>
      </c>
      <c r="H1704" s="153" t="s">
        <v>354</v>
      </c>
      <c r="I1704" s="149" t="s">
        <v>769</v>
      </c>
      <c r="J1704" s="163">
        <v>39.79</v>
      </c>
      <c r="K1704" s="163">
        <v>38.994</v>
      </c>
      <c r="L1704" s="149" t="s">
        <v>116</v>
      </c>
      <c r="M1704" s="150" t="s">
        <v>424</v>
      </c>
      <c r="N1704" s="157">
        <v>44315.787812499999</v>
      </c>
      <c r="O1704" s="157">
        <v>44358.096377314818</v>
      </c>
    </row>
    <row r="1705" spans="2:15" x14ac:dyDescent="0.2">
      <c r="B1705" s="322" t="s">
        <v>134</v>
      </c>
      <c r="C1705" s="322" t="s">
        <v>1122</v>
      </c>
      <c r="D1705" s="322" t="s">
        <v>135</v>
      </c>
      <c r="E1705" s="322" t="s">
        <v>1122</v>
      </c>
      <c r="F1705" s="154" t="s">
        <v>114</v>
      </c>
      <c r="G1705" s="149" t="s">
        <v>286</v>
      </c>
      <c r="H1705" s="153" t="s">
        <v>115</v>
      </c>
      <c r="I1705" s="149" t="s">
        <v>1099</v>
      </c>
      <c r="J1705" s="163">
        <v>60.55</v>
      </c>
      <c r="K1705" s="163">
        <v>16.196999999999999</v>
      </c>
      <c r="L1705" s="149" t="s">
        <v>216</v>
      </c>
      <c r="M1705" s="150" t="s">
        <v>284</v>
      </c>
      <c r="N1705" s="157">
        <v>44315.862060185187</v>
      </c>
      <c r="O1705" s="157">
        <v>44346.496435185189</v>
      </c>
    </row>
    <row r="1706" spans="2:15" x14ac:dyDescent="0.2">
      <c r="B1706" s="322" t="s">
        <v>134</v>
      </c>
      <c r="C1706" s="322" t="s">
        <v>1122</v>
      </c>
      <c r="D1706" s="322" t="s">
        <v>136</v>
      </c>
      <c r="E1706" s="322" t="s">
        <v>1122</v>
      </c>
      <c r="F1706" s="154" t="s">
        <v>114</v>
      </c>
      <c r="G1706" s="149" t="s">
        <v>286</v>
      </c>
      <c r="H1706" s="153" t="s">
        <v>115</v>
      </c>
      <c r="I1706" s="149" t="s">
        <v>1099</v>
      </c>
      <c r="J1706" s="163">
        <v>60.55</v>
      </c>
      <c r="K1706" s="163">
        <v>43.142000000000003</v>
      </c>
      <c r="L1706" s="149" t="s">
        <v>216</v>
      </c>
      <c r="M1706" s="150" t="s">
        <v>288</v>
      </c>
      <c r="N1706" s="157">
        <v>44315.862060185187</v>
      </c>
      <c r="O1706" s="157">
        <v>44355.847708333335</v>
      </c>
    </row>
    <row r="1707" spans="2:15" x14ac:dyDescent="0.2">
      <c r="B1707" s="322" t="s">
        <v>134</v>
      </c>
      <c r="C1707" s="322" t="s">
        <v>1122</v>
      </c>
      <c r="D1707" s="322" t="s">
        <v>136</v>
      </c>
      <c r="E1707" s="322" t="s">
        <v>1122</v>
      </c>
      <c r="F1707" s="154" t="s">
        <v>238</v>
      </c>
      <c r="G1707" s="149" t="s">
        <v>281</v>
      </c>
      <c r="H1707" s="153" t="s">
        <v>282</v>
      </c>
      <c r="I1707" s="149" t="s">
        <v>1475</v>
      </c>
      <c r="J1707" s="163">
        <v>45.493000000000002</v>
      </c>
      <c r="K1707" s="163">
        <v>6.2869999999999999</v>
      </c>
      <c r="L1707" s="149" t="s">
        <v>232</v>
      </c>
      <c r="M1707" s="150" t="s">
        <v>385</v>
      </c>
      <c r="N1707" s="157">
        <v>44316.625555555554</v>
      </c>
      <c r="O1707" s="157">
        <v>44349.000208333331</v>
      </c>
    </row>
    <row r="1708" spans="2:15" x14ac:dyDescent="0.2">
      <c r="B1708" s="322" t="s">
        <v>134</v>
      </c>
      <c r="C1708" s="322" t="s">
        <v>1122</v>
      </c>
      <c r="D1708" s="322" t="s">
        <v>136</v>
      </c>
      <c r="E1708" s="322" t="s">
        <v>1122</v>
      </c>
      <c r="F1708" s="154" t="s">
        <v>238</v>
      </c>
      <c r="G1708" s="149" t="s">
        <v>281</v>
      </c>
      <c r="H1708" s="153" t="s">
        <v>282</v>
      </c>
      <c r="I1708" s="149" t="s">
        <v>1475</v>
      </c>
      <c r="J1708" s="163">
        <v>45.493000000000002</v>
      </c>
      <c r="K1708" s="163">
        <v>12.574</v>
      </c>
      <c r="L1708" s="149" t="s">
        <v>265</v>
      </c>
      <c r="M1708" s="150" t="s">
        <v>1077</v>
      </c>
      <c r="N1708" s="157">
        <v>44316.625555555554</v>
      </c>
      <c r="O1708" s="157">
        <v>44357.36</v>
      </c>
    </row>
    <row r="1709" spans="2:15" x14ac:dyDescent="0.2">
      <c r="B1709" s="322" t="s">
        <v>134</v>
      </c>
      <c r="C1709" s="322" t="s">
        <v>1122</v>
      </c>
      <c r="D1709" s="322" t="s">
        <v>136</v>
      </c>
      <c r="E1709" s="322" t="s">
        <v>1122</v>
      </c>
      <c r="F1709" s="154" t="s">
        <v>238</v>
      </c>
      <c r="G1709" s="149" t="s">
        <v>281</v>
      </c>
      <c r="H1709" s="153" t="s">
        <v>282</v>
      </c>
      <c r="I1709" s="149" t="s">
        <v>1475</v>
      </c>
      <c r="J1709" s="163">
        <v>45.493000000000002</v>
      </c>
      <c r="K1709" s="163">
        <v>24.745999999999999</v>
      </c>
      <c r="L1709" s="149" t="s">
        <v>265</v>
      </c>
      <c r="M1709" s="150" t="s">
        <v>1185</v>
      </c>
      <c r="N1709" s="157">
        <v>44316.625555555554</v>
      </c>
      <c r="O1709" s="157">
        <v>44376.620949074073</v>
      </c>
    </row>
    <row r="1710" spans="2:15" x14ac:dyDescent="0.2">
      <c r="B1710" s="322" t="s">
        <v>135</v>
      </c>
      <c r="C1710" s="322" t="s">
        <v>1122</v>
      </c>
      <c r="D1710" s="322" t="s">
        <v>135</v>
      </c>
      <c r="E1710" s="322" t="s">
        <v>1122</v>
      </c>
      <c r="F1710" s="154" t="s">
        <v>247</v>
      </c>
      <c r="G1710" s="149" t="s">
        <v>340</v>
      </c>
      <c r="H1710" s="153" t="s">
        <v>341</v>
      </c>
      <c r="I1710" s="149" t="s">
        <v>1476</v>
      </c>
      <c r="J1710" s="163">
        <v>34.619999999999997</v>
      </c>
      <c r="K1710" s="163">
        <v>10.738</v>
      </c>
      <c r="L1710" s="149" t="s">
        <v>247</v>
      </c>
      <c r="M1710" s="150" t="s">
        <v>678</v>
      </c>
      <c r="N1710" s="157">
        <v>44317.024652777778</v>
      </c>
      <c r="O1710" s="157">
        <v>44321.842673611114</v>
      </c>
    </row>
    <row r="1711" spans="2:15" x14ac:dyDescent="0.2">
      <c r="B1711" s="322" t="s">
        <v>135</v>
      </c>
      <c r="C1711" s="322" t="s">
        <v>1122</v>
      </c>
      <c r="D1711" s="322" t="s">
        <v>135</v>
      </c>
      <c r="E1711" s="322" t="s">
        <v>1122</v>
      </c>
      <c r="F1711" s="154" t="s">
        <v>247</v>
      </c>
      <c r="G1711" s="149" t="s">
        <v>340</v>
      </c>
      <c r="H1711" s="153" t="s">
        <v>341</v>
      </c>
      <c r="I1711" s="149" t="s">
        <v>1476</v>
      </c>
      <c r="J1711" s="163">
        <v>34.619999999999997</v>
      </c>
      <c r="K1711" s="163">
        <v>16.170000000000002</v>
      </c>
      <c r="L1711" s="149" t="s">
        <v>247</v>
      </c>
      <c r="M1711" s="150" t="s">
        <v>300</v>
      </c>
      <c r="N1711" s="157">
        <v>44317.024652777778</v>
      </c>
      <c r="O1711" s="157">
        <v>44330.277291666665</v>
      </c>
    </row>
    <row r="1712" spans="2:15" x14ac:dyDescent="0.2">
      <c r="B1712" s="322" t="s">
        <v>135</v>
      </c>
      <c r="C1712" s="322" t="s">
        <v>1122</v>
      </c>
      <c r="D1712" s="322" t="s">
        <v>135</v>
      </c>
      <c r="E1712" s="322" t="s">
        <v>1122</v>
      </c>
      <c r="F1712" s="154" t="s">
        <v>239</v>
      </c>
      <c r="G1712" s="149" t="s">
        <v>289</v>
      </c>
      <c r="H1712" s="153" t="s">
        <v>290</v>
      </c>
      <c r="I1712" s="149" t="s">
        <v>1477</v>
      </c>
      <c r="J1712" s="163">
        <v>56.107999999999997</v>
      </c>
      <c r="K1712" s="163">
        <v>27.317</v>
      </c>
      <c r="L1712" s="149" t="s">
        <v>116</v>
      </c>
      <c r="M1712" s="150" t="s">
        <v>600</v>
      </c>
      <c r="N1712" s="157">
        <v>44317.068483796298</v>
      </c>
      <c r="O1712" s="157">
        <v>44336.484305555554</v>
      </c>
    </row>
    <row r="1713" spans="2:15" x14ac:dyDescent="0.2">
      <c r="B1713" s="322" t="s">
        <v>135</v>
      </c>
      <c r="C1713" s="322" t="s">
        <v>1122</v>
      </c>
      <c r="D1713" s="322" t="s">
        <v>136</v>
      </c>
      <c r="E1713" s="322" t="s">
        <v>1122</v>
      </c>
      <c r="F1713" s="154" t="s">
        <v>239</v>
      </c>
      <c r="G1713" s="149" t="s">
        <v>289</v>
      </c>
      <c r="H1713" s="153" t="s">
        <v>290</v>
      </c>
      <c r="I1713" s="149" t="s">
        <v>1477</v>
      </c>
      <c r="J1713" s="163">
        <v>56.107999999999997</v>
      </c>
      <c r="K1713" s="163">
        <v>21.001999999999999</v>
      </c>
      <c r="L1713" s="149" t="s">
        <v>116</v>
      </c>
      <c r="M1713" s="150" t="s">
        <v>292</v>
      </c>
      <c r="N1713" s="157">
        <v>44317.068483796298</v>
      </c>
      <c r="O1713" s="157">
        <v>44363.903425925928</v>
      </c>
    </row>
    <row r="1714" spans="2:15" x14ac:dyDescent="0.2">
      <c r="B1714" s="322" t="s">
        <v>135</v>
      </c>
      <c r="C1714" s="322" t="s">
        <v>1122</v>
      </c>
      <c r="D1714" s="322" t="s">
        <v>135</v>
      </c>
      <c r="E1714" s="322" t="s">
        <v>1122</v>
      </c>
      <c r="F1714" s="154" t="s">
        <v>238</v>
      </c>
      <c r="G1714" s="149" t="s">
        <v>281</v>
      </c>
      <c r="H1714" s="153" t="s">
        <v>282</v>
      </c>
      <c r="I1714" s="149" t="s">
        <v>628</v>
      </c>
      <c r="J1714" s="163">
        <v>37.189</v>
      </c>
      <c r="K1714" s="163">
        <v>18.222999999999999</v>
      </c>
      <c r="L1714" s="149" t="s">
        <v>116</v>
      </c>
      <c r="M1714" s="150" t="s">
        <v>352</v>
      </c>
      <c r="N1714" s="157">
        <v>44317.236516203702</v>
      </c>
      <c r="O1714" s="157">
        <v>44340.791875000003</v>
      </c>
    </row>
    <row r="1715" spans="2:15" x14ac:dyDescent="0.2">
      <c r="B1715" s="322" t="s">
        <v>135</v>
      </c>
      <c r="C1715" s="322" t="s">
        <v>1122</v>
      </c>
      <c r="D1715" s="322" t="s">
        <v>135</v>
      </c>
      <c r="E1715" s="322" t="s">
        <v>1122</v>
      </c>
      <c r="F1715" s="154" t="s">
        <v>238</v>
      </c>
      <c r="G1715" s="149" t="s">
        <v>281</v>
      </c>
      <c r="H1715" s="153" t="s">
        <v>282</v>
      </c>
      <c r="I1715" s="149" t="s">
        <v>628</v>
      </c>
      <c r="J1715" s="163">
        <v>37.189</v>
      </c>
      <c r="K1715" s="163">
        <v>18.222999999999999</v>
      </c>
      <c r="L1715" s="149" t="s">
        <v>116</v>
      </c>
      <c r="M1715" s="150" t="s">
        <v>352</v>
      </c>
      <c r="N1715" s="157">
        <v>44317.236516203702</v>
      </c>
      <c r="O1715" s="157">
        <v>44340.792013888888</v>
      </c>
    </row>
    <row r="1716" spans="2:15" x14ac:dyDescent="0.2">
      <c r="B1716" s="322" t="s">
        <v>135</v>
      </c>
      <c r="C1716" s="322" t="s">
        <v>1122</v>
      </c>
      <c r="D1716" s="322" t="s">
        <v>136</v>
      </c>
      <c r="E1716" s="322" t="s">
        <v>1122</v>
      </c>
      <c r="F1716" s="154" t="s">
        <v>114</v>
      </c>
      <c r="G1716" s="149" t="s">
        <v>286</v>
      </c>
      <c r="H1716" s="153" t="s">
        <v>115</v>
      </c>
      <c r="I1716" s="149" t="s">
        <v>727</v>
      </c>
      <c r="J1716" s="163">
        <v>61.670999999999999</v>
      </c>
      <c r="K1716" s="163">
        <v>17.908000000000001</v>
      </c>
      <c r="L1716" s="149" t="s">
        <v>116</v>
      </c>
      <c r="M1716" s="150" t="s">
        <v>352</v>
      </c>
      <c r="N1716" s="157">
        <v>44317.570092592592</v>
      </c>
      <c r="O1716" s="157">
        <v>44348.597916666666</v>
      </c>
    </row>
    <row r="1717" spans="2:15" x14ac:dyDescent="0.2">
      <c r="B1717" s="322" t="s">
        <v>135</v>
      </c>
      <c r="C1717" s="322" t="s">
        <v>1122</v>
      </c>
      <c r="D1717" s="322" t="s">
        <v>136</v>
      </c>
      <c r="E1717" s="322" t="s">
        <v>1122</v>
      </c>
      <c r="F1717" s="154" t="s">
        <v>114</v>
      </c>
      <c r="G1717" s="149" t="s">
        <v>286</v>
      </c>
      <c r="H1717" s="153" t="s">
        <v>115</v>
      </c>
      <c r="I1717" s="149" t="s">
        <v>727</v>
      </c>
      <c r="J1717" s="163">
        <v>61.670999999999999</v>
      </c>
      <c r="K1717" s="163">
        <v>19.553999999999998</v>
      </c>
      <c r="L1717" s="149" t="s">
        <v>116</v>
      </c>
      <c r="M1717" s="150" t="s">
        <v>117</v>
      </c>
      <c r="N1717" s="157">
        <v>44317.570092592592</v>
      </c>
      <c r="O1717" s="157">
        <v>44350.820706018516</v>
      </c>
    </row>
    <row r="1718" spans="2:15" x14ac:dyDescent="0.2">
      <c r="B1718" s="322" t="s">
        <v>135</v>
      </c>
      <c r="C1718" s="322" t="s">
        <v>1122</v>
      </c>
      <c r="D1718" s="322" t="s">
        <v>136</v>
      </c>
      <c r="E1718" s="322" t="s">
        <v>1122</v>
      </c>
      <c r="F1718" s="154" t="s">
        <v>114</v>
      </c>
      <c r="G1718" s="149" t="s">
        <v>286</v>
      </c>
      <c r="H1718" s="153" t="s">
        <v>115</v>
      </c>
      <c r="I1718" s="149" t="s">
        <v>727</v>
      </c>
      <c r="J1718" s="163">
        <v>61.670999999999999</v>
      </c>
      <c r="K1718" s="163">
        <v>19.553999999999998</v>
      </c>
      <c r="L1718" s="149" t="s">
        <v>116</v>
      </c>
      <c r="M1718" s="150" t="s">
        <v>117</v>
      </c>
      <c r="N1718" s="157">
        <v>44317.570092592592</v>
      </c>
      <c r="O1718" s="157">
        <v>44350.820844907408</v>
      </c>
    </row>
    <row r="1719" spans="2:15" x14ac:dyDescent="0.2">
      <c r="B1719" s="322" t="s">
        <v>135</v>
      </c>
      <c r="C1719" s="322" t="s">
        <v>1122</v>
      </c>
      <c r="D1719" s="322" t="s">
        <v>135</v>
      </c>
      <c r="E1719" s="322" t="s">
        <v>1122</v>
      </c>
      <c r="F1719" s="154" t="s">
        <v>247</v>
      </c>
      <c r="G1719" s="149" t="s">
        <v>340</v>
      </c>
      <c r="H1719" s="153" t="s">
        <v>341</v>
      </c>
      <c r="I1719" s="149" t="s">
        <v>1476</v>
      </c>
      <c r="J1719" s="163">
        <v>34.619999999999997</v>
      </c>
      <c r="K1719" s="163">
        <v>2.8010000000000002</v>
      </c>
      <c r="L1719" s="149" t="s">
        <v>247</v>
      </c>
      <c r="M1719" s="150" t="s">
        <v>678</v>
      </c>
      <c r="N1719" s="157">
        <v>44318.277754629627</v>
      </c>
      <c r="O1719" s="157">
        <v>44321.842673611114</v>
      </c>
    </row>
    <row r="1720" spans="2:15" x14ac:dyDescent="0.2">
      <c r="B1720" s="322" t="s">
        <v>135</v>
      </c>
      <c r="C1720" s="322" t="s">
        <v>1122</v>
      </c>
      <c r="D1720" s="322" t="s">
        <v>135</v>
      </c>
      <c r="E1720" s="322" t="s">
        <v>1122</v>
      </c>
      <c r="F1720" s="154" t="s">
        <v>247</v>
      </c>
      <c r="G1720" s="149" t="s">
        <v>340</v>
      </c>
      <c r="H1720" s="153" t="s">
        <v>341</v>
      </c>
      <c r="I1720" s="149" t="s">
        <v>1476</v>
      </c>
      <c r="J1720" s="163">
        <v>34.619999999999997</v>
      </c>
      <c r="K1720" s="163">
        <v>4.218</v>
      </c>
      <c r="L1720" s="149" t="s">
        <v>247</v>
      </c>
      <c r="M1720" s="150" t="s">
        <v>300</v>
      </c>
      <c r="N1720" s="157">
        <v>44318.277754629627</v>
      </c>
      <c r="O1720" s="157">
        <v>44330.277291666665</v>
      </c>
    </row>
    <row r="1721" spans="2:15" x14ac:dyDescent="0.2">
      <c r="B1721" s="322" t="s">
        <v>135</v>
      </c>
      <c r="C1721" s="322" t="s">
        <v>1122</v>
      </c>
      <c r="D1721" s="322" t="s">
        <v>136</v>
      </c>
      <c r="E1721" s="322" t="s">
        <v>1122</v>
      </c>
      <c r="F1721" s="154" t="s">
        <v>238</v>
      </c>
      <c r="G1721" s="149" t="s">
        <v>281</v>
      </c>
      <c r="H1721" s="153" t="s">
        <v>282</v>
      </c>
      <c r="I1721" s="149" t="s">
        <v>1478</v>
      </c>
      <c r="J1721" s="163">
        <v>32.259</v>
      </c>
      <c r="K1721" s="163">
        <v>7.0789999999999997</v>
      </c>
      <c r="L1721" s="149" t="s">
        <v>116</v>
      </c>
      <c r="M1721" s="150" t="s">
        <v>117</v>
      </c>
      <c r="N1721" s="157">
        <v>44318.556666666664</v>
      </c>
      <c r="O1721" s="157">
        <v>44350.810011574074</v>
      </c>
    </row>
    <row r="1722" spans="2:15" x14ac:dyDescent="0.2">
      <c r="B1722" s="322" t="s">
        <v>135</v>
      </c>
      <c r="C1722" s="322" t="s">
        <v>1122</v>
      </c>
      <c r="D1722" s="322" t="s">
        <v>136</v>
      </c>
      <c r="E1722" s="322" t="s">
        <v>1122</v>
      </c>
      <c r="F1722" s="154" t="s">
        <v>238</v>
      </c>
      <c r="G1722" s="149" t="s">
        <v>281</v>
      </c>
      <c r="H1722" s="153" t="s">
        <v>282</v>
      </c>
      <c r="I1722" s="149" t="s">
        <v>1478</v>
      </c>
      <c r="J1722" s="163">
        <v>32.259</v>
      </c>
      <c r="K1722" s="163">
        <v>24.535</v>
      </c>
      <c r="L1722" s="149" t="s">
        <v>116</v>
      </c>
      <c r="M1722" s="150" t="s">
        <v>405</v>
      </c>
      <c r="N1722" s="157">
        <v>44318.556666666664</v>
      </c>
      <c r="O1722" s="157">
        <v>44358.153113425928</v>
      </c>
    </row>
    <row r="1723" spans="2:15" x14ac:dyDescent="0.2">
      <c r="B1723" s="322" t="s">
        <v>135</v>
      </c>
      <c r="C1723" s="322" t="s">
        <v>1122</v>
      </c>
      <c r="D1723" s="322" t="s">
        <v>135</v>
      </c>
      <c r="E1723" s="322" t="s">
        <v>1122</v>
      </c>
      <c r="F1723" s="154" t="s">
        <v>114</v>
      </c>
      <c r="G1723" s="149" t="s">
        <v>277</v>
      </c>
      <c r="H1723" s="153" t="s">
        <v>304</v>
      </c>
      <c r="I1723" s="149" t="s">
        <v>1479</v>
      </c>
      <c r="J1723" s="163">
        <v>34.564</v>
      </c>
      <c r="K1723" s="163">
        <v>21.463999999999999</v>
      </c>
      <c r="L1723" s="149" t="s">
        <v>228</v>
      </c>
      <c r="M1723" s="150" t="s">
        <v>434</v>
      </c>
      <c r="N1723" s="157">
        <v>44318.899363425924</v>
      </c>
      <c r="O1723" s="157">
        <v>44334.903969907406</v>
      </c>
    </row>
    <row r="1724" spans="2:15" x14ac:dyDescent="0.2">
      <c r="B1724" s="322" t="s">
        <v>135</v>
      </c>
      <c r="C1724" s="322" t="s">
        <v>1122</v>
      </c>
      <c r="D1724" s="322" t="s">
        <v>135</v>
      </c>
      <c r="E1724" s="322" t="s">
        <v>1122</v>
      </c>
      <c r="F1724" s="154" t="s">
        <v>114</v>
      </c>
      <c r="G1724" s="149" t="s">
        <v>286</v>
      </c>
      <c r="H1724" s="153" t="s">
        <v>115</v>
      </c>
      <c r="I1724" s="149" t="s">
        <v>1466</v>
      </c>
      <c r="J1724" s="163">
        <v>63.2</v>
      </c>
      <c r="K1724" s="163">
        <v>2.7410000000000001</v>
      </c>
      <c r="L1724" s="149" t="s">
        <v>230</v>
      </c>
      <c r="M1724" s="150" t="s">
        <v>514</v>
      </c>
      <c r="N1724" s="157">
        <v>44319.181006944447</v>
      </c>
      <c r="O1724" s="157">
        <v>44340.379062499997</v>
      </c>
    </row>
    <row r="1725" spans="2:15" x14ac:dyDescent="0.2">
      <c r="B1725" s="322" t="s">
        <v>135</v>
      </c>
      <c r="C1725" s="322" t="s">
        <v>1122</v>
      </c>
      <c r="D1725" s="322" t="s">
        <v>136</v>
      </c>
      <c r="E1725" s="322" t="s">
        <v>1122</v>
      </c>
      <c r="F1725" s="154" t="s">
        <v>114</v>
      </c>
      <c r="G1725" s="149" t="s">
        <v>286</v>
      </c>
      <c r="H1725" s="153" t="s">
        <v>115</v>
      </c>
      <c r="I1725" s="149" t="s">
        <v>1466</v>
      </c>
      <c r="J1725" s="163">
        <v>63.2</v>
      </c>
      <c r="K1725" s="163">
        <v>5.359</v>
      </c>
      <c r="L1725" s="149" t="s">
        <v>1467</v>
      </c>
      <c r="M1725" s="150" t="s">
        <v>1468</v>
      </c>
      <c r="N1725" s="157">
        <v>44319.181006944447</v>
      </c>
      <c r="O1725" s="157">
        <v>44349.805069444446</v>
      </c>
    </row>
    <row r="1726" spans="2:15" x14ac:dyDescent="0.2">
      <c r="B1726" s="322" t="s">
        <v>135</v>
      </c>
      <c r="C1726" s="322" t="s">
        <v>1122</v>
      </c>
      <c r="D1726" s="322" t="s">
        <v>135</v>
      </c>
      <c r="E1726" s="322" t="s">
        <v>1122</v>
      </c>
      <c r="F1726" s="154" t="s">
        <v>114</v>
      </c>
      <c r="G1726" s="149" t="s">
        <v>286</v>
      </c>
      <c r="H1726" s="153" t="s">
        <v>115</v>
      </c>
      <c r="I1726" s="149" t="s">
        <v>1480</v>
      </c>
      <c r="J1726" s="163">
        <v>62.435000000000002</v>
      </c>
      <c r="K1726" s="163">
        <v>14.053000000000001</v>
      </c>
      <c r="L1726" s="149" t="s">
        <v>217</v>
      </c>
      <c r="M1726" s="150" t="s">
        <v>309</v>
      </c>
      <c r="N1726" s="157">
        <v>44319.917511574073</v>
      </c>
      <c r="O1726" s="157">
        <v>44342.556087962963</v>
      </c>
    </row>
    <row r="1727" spans="2:15" x14ac:dyDescent="0.2">
      <c r="B1727" s="322" t="s">
        <v>135</v>
      </c>
      <c r="C1727" s="322" t="s">
        <v>1122</v>
      </c>
      <c r="D1727" s="322" t="s">
        <v>136</v>
      </c>
      <c r="E1727" s="322" t="s">
        <v>1122</v>
      </c>
      <c r="F1727" s="154" t="s">
        <v>335</v>
      </c>
      <c r="G1727" s="149" t="s">
        <v>289</v>
      </c>
      <c r="H1727" s="153" t="s">
        <v>337</v>
      </c>
      <c r="I1727" s="149" t="s">
        <v>1389</v>
      </c>
      <c r="J1727" s="163">
        <v>34.334000000000003</v>
      </c>
      <c r="K1727" s="163">
        <v>8.4120000000000008</v>
      </c>
      <c r="L1727" s="149" t="s">
        <v>116</v>
      </c>
      <c r="M1727" s="150" t="s">
        <v>117</v>
      </c>
      <c r="N1727" s="157">
        <v>44320.611875000002</v>
      </c>
      <c r="O1727" s="157">
        <v>44362.0940625</v>
      </c>
    </row>
    <row r="1728" spans="2:15" x14ac:dyDescent="0.2">
      <c r="B1728" s="322" t="s">
        <v>135</v>
      </c>
      <c r="C1728" s="322" t="s">
        <v>1122</v>
      </c>
      <c r="D1728" s="322" t="s">
        <v>136</v>
      </c>
      <c r="E1728" s="322" t="s">
        <v>1122</v>
      </c>
      <c r="F1728" s="154" t="s">
        <v>335</v>
      </c>
      <c r="G1728" s="149" t="s">
        <v>812</v>
      </c>
      <c r="H1728" s="153" t="s">
        <v>337</v>
      </c>
      <c r="I1728" s="149" t="s">
        <v>1389</v>
      </c>
      <c r="J1728" s="163">
        <v>34.334000000000003</v>
      </c>
      <c r="K1728" s="163">
        <v>8.4120000000000008</v>
      </c>
      <c r="L1728" s="149" t="s">
        <v>116</v>
      </c>
      <c r="M1728" s="150" t="s">
        <v>117</v>
      </c>
      <c r="N1728" s="157">
        <v>44320.611875000002</v>
      </c>
      <c r="O1728" s="157">
        <v>44362.094085648147</v>
      </c>
    </row>
    <row r="1729" spans="2:15" x14ac:dyDescent="0.2">
      <c r="B1729" s="322" t="s">
        <v>135</v>
      </c>
      <c r="C1729" s="322" t="s">
        <v>1122</v>
      </c>
      <c r="D1729" s="322" t="s">
        <v>136</v>
      </c>
      <c r="E1729" s="322" t="s">
        <v>1122</v>
      </c>
      <c r="F1729" s="154" t="s">
        <v>243</v>
      </c>
      <c r="G1729" s="149" t="s">
        <v>663</v>
      </c>
      <c r="H1729" s="153" t="s">
        <v>707</v>
      </c>
      <c r="I1729" s="149" t="s">
        <v>1481</v>
      </c>
      <c r="J1729" s="163">
        <v>61.643999999999998</v>
      </c>
      <c r="K1729" s="163">
        <v>21.901</v>
      </c>
      <c r="L1729" s="149" t="s">
        <v>116</v>
      </c>
      <c r="M1729" s="150" t="s">
        <v>117</v>
      </c>
      <c r="N1729" s="157">
        <v>44320.749074074076</v>
      </c>
      <c r="O1729" s="157">
        <v>44357.624456018515</v>
      </c>
    </row>
    <row r="1730" spans="2:15" x14ac:dyDescent="0.2">
      <c r="B1730" s="322" t="s">
        <v>135</v>
      </c>
      <c r="C1730" s="322" t="s">
        <v>1122</v>
      </c>
      <c r="D1730" s="322" t="s">
        <v>136</v>
      </c>
      <c r="E1730" s="322" t="s">
        <v>1122</v>
      </c>
      <c r="F1730" s="154" t="s">
        <v>1482</v>
      </c>
      <c r="G1730" s="149" t="s">
        <v>1483</v>
      </c>
      <c r="H1730" s="153" t="s">
        <v>1484</v>
      </c>
      <c r="I1730" s="149" t="s">
        <v>750</v>
      </c>
      <c r="J1730" s="163">
        <v>37.134999999999998</v>
      </c>
      <c r="K1730" s="163">
        <v>0.91400000000000003</v>
      </c>
      <c r="L1730" s="149" t="s">
        <v>116</v>
      </c>
      <c r="M1730" s="150" t="s">
        <v>424</v>
      </c>
      <c r="N1730" s="157">
        <v>44320.973379629628</v>
      </c>
      <c r="O1730" s="157">
        <v>44362.931759259256</v>
      </c>
    </row>
    <row r="1731" spans="2:15" x14ac:dyDescent="0.2">
      <c r="B1731" s="322" t="s">
        <v>135</v>
      </c>
      <c r="C1731" s="322" t="s">
        <v>1122</v>
      </c>
      <c r="D1731" s="322" t="s">
        <v>136</v>
      </c>
      <c r="E1731" s="322" t="s">
        <v>1122</v>
      </c>
      <c r="F1731" s="154" t="s">
        <v>1482</v>
      </c>
      <c r="G1731" s="149" t="s">
        <v>359</v>
      </c>
      <c r="H1731" s="153" t="s">
        <v>1484</v>
      </c>
      <c r="I1731" s="149" t="s">
        <v>750</v>
      </c>
      <c r="J1731" s="163">
        <v>37.134999999999998</v>
      </c>
      <c r="K1731" s="163">
        <v>0.91400000000000003</v>
      </c>
      <c r="L1731" s="149" t="s">
        <v>116</v>
      </c>
      <c r="M1731" s="150" t="s">
        <v>424</v>
      </c>
      <c r="N1731" s="157">
        <v>44320.973379629628</v>
      </c>
      <c r="O1731" s="157">
        <v>44362.931793981479</v>
      </c>
    </row>
    <row r="1732" spans="2:15" x14ac:dyDescent="0.2">
      <c r="B1732" s="322" t="s">
        <v>135</v>
      </c>
      <c r="C1732" s="322" t="s">
        <v>1122</v>
      </c>
      <c r="D1732" s="322" t="s">
        <v>136</v>
      </c>
      <c r="E1732" s="322" t="s">
        <v>1122</v>
      </c>
      <c r="F1732" s="154" t="s">
        <v>1482</v>
      </c>
      <c r="G1732" s="149" t="s">
        <v>1483</v>
      </c>
      <c r="H1732" s="153" t="s">
        <v>1484</v>
      </c>
      <c r="I1732" s="149" t="s">
        <v>750</v>
      </c>
      <c r="J1732" s="163">
        <v>37.134999999999998</v>
      </c>
      <c r="K1732" s="163">
        <v>7.27</v>
      </c>
      <c r="L1732" s="149" t="s">
        <v>116</v>
      </c>
      <c r="M1732" s="150" t="s">
        <v>117</v>
      </c>
      <c r="N1732" s="157">
        <v>44320.973379629628</v>
      </c>
      <c r="O1732" s="157">
        <v>44368.619895833333</v>
      </c>
    </row>
    <row r="1733" spans="2:15" x14ac:dyDescent="0.2">
      <c r="B1733" s="322" t="s">
        <v>135</v>
      </c>
      <c r="C1733" s="322" t="s">
        <v>1122</v>
      </c>
      <c r="D1733" s="322" t="s">
        <v>135</v>
      </c>
      <c r="E1733" s="322" t="s">
        <v>1122</v>
      </c>
      <c r="F1733" s="154" t="s">
        <v>114</v>
      </c>
      <c r="G1733" s="149" t="s">
        <v>277</v>
      </c>
      <c r="H1733" s="153" t="s">
        <v>115</v>
      </c>
      <c r="I1733" s="149" t="s">
        <v>1485</v>
      </c>
      <c r="J1733" s="163">
        <v>61.258000000000003</v>
      </c>
      <c r="K1733" s="163">
        <v>50.005000000000003</v>
      </c>
      <c r="L1733" s="149" t="s">
        <v>211</v>
      </c>
      <c r="M1733" s="150" t="s">
        <v>314</v>
      </c>
      <c r="N1733" s="157">
        <v>44322.374895833331</v>
      </c>
      <c r="O1733" s="157">
        <v>44347.387488425928</v>
      </c>
    </row>
    <row r="1734" spans="2:15" x14ac:dyDescent="0.2">
      <c r="B1734" s="322" t="s">
        <v>135</v>
      </c>
      <c r="C1734" s="322" t="s">
        <v>1122</v>
      </c>
      <c r="D1734" s="322" t="s">
        <v>136</v>
      </c>
      <c r="E1734" s="322" t="s">
        <v>1122</v>
      </c>
      <c r="F1734" s="154" t="s">
        <v>238</v>
      </c>
      <c r="G1734" s="149" t="s">
        <v>281</v>
      </c>
      <c r="H1734" s="153" t="s">
        <v>282</v>
      </c>
      <c r="I1734" s="149" t="s">
        <v>1486</v>
      </c>
      <c r="J1734" s="163">
        <v>56.816000000000003</v>
      </c>
      <c r="K1734" s="163">
        <v>17.225000000000001</v>
      </c>
      <c r="L1734" s="149" t="s">
        <v>230</v>
      </c>
      <c r="M1734" s="150" t="s">
        <v>514</v>
      </c>
      <c r="N1734" s="157">
        <v>44323.069849537038</v>
      </c>
      <c r="O1734" s="157">
        <v>44350.681631944448</v>
      </c>
    </row>
    <row r="1735" spans="2:15" x14ac:dyDescent="0.2">
      <c r="B1735" s="322" t="s">
        <v>135</v>
      </c>
      <c r="C1735" s="322" t="s">
        <v>1122</v>
      </c>
      <c r="D1735" s="322" t="s">
        <v>136</v>
      </c>
      <c r="E1735" s="322" t="s">
        <v>1122</v>
      </c>
      <c r="F1735" s="154" t="s">
        <v>238</v>
      </c>
      <c r="G1735" s="149" t="s">
        <v>281</v>
      </c>
      <c r="H1735" s="153" t="s">
        <v>282</v>
      </c>
      <c r="I1735" s="149" t="s">
        <v>1486</v>
      </c>
      <c r="J1735" s="163">
        <v>56.816000000000003</v>
      </c>
      <c r="K1735" s="163">
        <v>35.616</v>
      </c>
      <c r="L1735" s="149" t="s">
        <v>357</v>
      </c>
      <c r="M1735" s="150" t="s">
        <v>508</v>
      </c>
      <c r="N1735" s="157">
        <v>44323.069849537038</v>
      </c>
      <c r="O1735" s="157">
        <v>44365.458124999997</v>
      </c>
    </row>
    <row r="1736" spans="2:15" x14ac:dyDescent="0.2">
      <c r="B1736" s="322" t="s">
        <v>135</v>
      </c>
      <c r="C1736" s="322" t="s">
        <v>1122</v>
      </c>
      <c r="D1736" s="322" t="s">
        <v>136</v>
      </c>
      <c r="E1736" s="322" t="s">
        <v>1122</v>
      </c>
      <c r="F1736" s="154" t="s">
        <v>114</v>
      </c>
      <c r="G1736" s="149" t="s">
        <v>286</v>
      </c>
      <c r="H1736" s="153" t="s">
        <v>115</v>
      </c>
      <c r="I1736" s="149" t="s">
        <v>1487</v>
      </c>
      <c r="J1736" s="163">
        <v>61.47</v>
      </c>
      <c r="K1736" s="163">
        <v>25.5</v>
      </c>
      <c r="L1736" s="149" t="s">
        <v>217</v>
      </c>
      <c r="M1736" s="150" t="s">
        <v>308</v>
      </c>
      <c r="N1736" s="157">
        <v>44324.388449074075</v>
      </c>
      <c r="O1736" s="157">
        <v>44355.582766203705</v>
      </c>
    </row>
    <row r="1737" spans="2:15" x14ac:dyDescent="0.2">
      <c r="B1737" s="322" t="s">
        <v>135</v>
      </c>
      <c r="C1737" s="322" t="s">
        <v>1122</v>
      </c>
      <c r="D1737" s="322" t="s">
        <v>136</v>
      </c>
      <c r="E1737" s="322" t="s">
        <v>1122</v>
      </c>
      <c r="F1737" s="154" t="s">
        <v>238</v>
      </c>
      <c r="G1737" s="149" t="s">
        <v>281</v>
      </c>
      <c r="H1737" s="153" t="s">
        <v>282</v>
      </c>
      <c r="I1737" s="149" t="s">
        <v>1488</v>
      </c>
      <c r="J1737" s="163">
        <v>56.155000000000001</v>
      </c>
      <c r="K1737" s="163">
        <v>20.434000000000001</v>
      </c>
      <c r="L1737" s="149" t="s">
        <v>209</v>
      </c>
      <c r="M1737" s="150" t="s">
        <v>439</v>
      </c>
      <c r="N1737" s="157">
        <v>44324.417997685188</v>
      </c>
      <c r="O1737" s="157">
        <v>44355.056863425925</v>
      </c>
    </row>
    <row r="1738" spans="2:15" x14ac:dyDescent="0.2">
      <c r="B1738" s="322" t="s">
        <v>135</v>
      </c>
      <c r="C1738" s="322" t="s">
        <v>1122</v>
      </c>
      <c r="D1738" s="322" t="s">
        <v>136</v>
      </c>
      <c r="E1738" s="322" t="s">
        <v>1122</v>
      </c>
      <c r="F1738" s="154" t="s">
        <v>238</v>
      </c>
      <c r="G1738" s="149" t="s">
        <v>281</v>
      </c>
      <c r="H1738" s="153" t="s">
        <v>282</v>
      </c>
      <c r="I1738" s="149" t="s">
        <v>1488</v>
      </c>
      <c r="J1738" s="163">
        <v>56.155000000000001</v>
      </c>
      <c r="K1738" s="163">
        <v>31.667000000000002</v>
      </c>
      <c r="L1738" s="149" t="s">
        <v>209</v>
      </c>
      <c r="M1738" s="150" t="s">
        <v>280</v>
      </c>
      <c r="N1738" s="157">
        <v>44324.417997685188</v>
      </c>
      <c r="O1738" s="157">
        <v>44357.250925925924</v>
      </c>
    </row>
    <row r="1739" spans="2:15" x14ac:dyDescent="0.2">
      <c r="B1739" s="322" t="s">
        <v>135</v>
      </c>
      <c r="C1739" s="322" t="s">
        <v>1122</v>
      </c>
      <c r="D1739" s="322" t="s">
        <v>136</v>
      </c>
      <c r="E1739" s="322" t="s">
        <v>1122</v>
      </c>
      <c r="F1739" s="154" t="s">
        <v>114</v>
      </c>
      <c r="G1739" s="149" t="s">
        <v>286</v>
      </c>
      <c r="H1739" s="153" t="s">
        <v>115</v>
      </c>
      <c r="I1739" s="149" t="s">
        <v>1489</v>
      </c>
      <c r="J1739" s="163">
        <v>80.263000000000005</v>
      </c>
      <c r="K1739" s="163">
        <v>40.622999999999998</v>
      </c>
      <c r="L1739" s="149" t="s">
        <v>211</v>
      </c>
      <c r="M1739" s="150" t="s">
        <v>302</v>
      </c>
      <c r="N1739" s="157">
        <v>44324.765347222223</v>
      </c>
      <c r="O1739" s="157">
        <v>44349.458668981482</v>
      </c>
    </row>
    <row r="1740" spans="2:15" x14ac:dyDescent="0.2">
      <c r="B1740" s="322" t="s">
        <v>135</v>
      </c>
      <c r="C1740" s="322" t="s">
        <v>1122</v>
      </c>
      <c r="D1740" s="322" t="s">
        <v>136</v>
      </c>
      <c r="E1740" s="322" t="s">
        <v>1122</v>
      </c>
      <c r="F1740" s="154" t="s">
        <v>114</v>
      </c>
      <c r="G1740" s="149" t="s">
        <v>286</v>
      </c>
      <c r="H1740" s="153" t="s">
        <v>115</v>
      </c>
      <c r="I1740" s="149" t="s">
        <v>1489</v>
      </c>
      <c r="J1740" s="163">
        <v>80.263000000000005</v>
      </c>
      <c r="K1740" s="163">
        <v>29.277000000000001</v>
      </c>
      <c r="L1740" s="149" t="s">
        <v>211</v>
      </c>
      <c r="M1740" s="150" t="s">
        <v>314</v>
      </c>
      <c r="N1740" s="157">
        <v>44324.765347222223</v>
      </c>
      <c r="O1740" s="157">
        <v>44363.499814814815</v>
      </c>
    </row>
    <row r="1741" spans="2:15" x14ac:dyDescent="0.2">
      <c r="B1741" s="322" t="s">
        <v>135</v>
      </c>
      <c r="C1741" s="322" t="s">
        <v>1122</v>
      </c>
      <c r="D1741" s="322" t="s">
        <v>136</v>
      </c>
      <c r="E1741" s="322" t="s">
        <v>1122</v>
      </c>
      <c r="F1741" s="154" t="s">
        <v>238</v>
      </c>
      <c r="G1741" s="149" t="s">
        <v>281</v>
      </c>
      <c r="H1741" s="153" t="s">
        <v>282</v>
      </c>
      <c r="I1741" s="149" t="s">
        <v>1490</v>
      </c>
      <c r="J1741" s="163">
        <v>63.587000000000003</v>
      </c>
      <c r="K1741" s="163">
        <v>14.4</v>
      </c>
      <c r="L1741" s="149" t="s">
        <v>116</v>
      </c>
      <c r="M1741" s="150" t="s">
        <v>117</v>
      </c>
      <c r="N1741" s="157">
        <v>44325.181655092594</v>
      </c>
      <c r="O1741" s="157">
        <v>44375.513923611114</v>
      </c>
    </row>
    <row r="1742" spans="2:15" x14ac:dyDescent="0.2">
      <c r="B1742" s="322" t="s">
        <v>135</v>
      </c>
      <c r="C1742" s="322" t="s">
        <v>1122</v>
      </c>
      <c r="D1742" s="322" t="s">
        <v>136</v>
      </c>
      <c r="E1742" s="322" t="s">
        <v>1122</v>
      </c>
      <c r="F1742" s="154" t="s">
        <v>238</v>
      </c>
      <c r="G1742" s="149" t="s">
        <v>281</v>
      </c>
      <c r="H1742" s="153" t="s">
        <v>282</v>
      </c>
      <c r="I1742" s="149" t="s">
        <v>1490</v>
      </c>
      <c r="J1742" s="163">
        <v>63.587000000000003</v>
      </c>
      <c r="K1742" s="163">
        <v>14.4</v>
      </c>
      <c r="L1742" s="149" t="s">
        <v>116</v>
      </c>
      <c r="M1742" s="150" t="s">
        <v>117</v>
      </c>
      <c r="N1742" s="157">
        <v>44325.181655092594</v>
      </c>
      <c r="O1742" s="157">
        <v>44375.514062499999</v>
      </c>
    </row>
    <row r="1743" spans="2:15" x14ac:dyDescent="0.2">
      <c r="B1743" s="322" t="s">
        <v>135</v>
      </c>
      <c r="C1743" s="322" t="s">
        <v>1122</v>
      </c>
      <c r="D1743" s="322" t="s">
        <v>136</v>
      </c>
      <c r="E1743" s="322" t="s">
        <v>1122</v>
      </c>
      <c r="F1743" s="154" t="s">
        <v>238</v>
      </c>
      <c r="G1743" s="149" t="s">
        <v>281</v>
      </c>
      <c r="H1743" s="153" t="s">
        <v>282</v>
      </c>
      <c r="I1743" s="149" t="s">
        <v>1490</v>
      </c>
      <c r="J1743" s="163">
        <v>63.587000000000003</v>
      </c>
      <c r="K1743" s="163">
        <v>14.4</v>
      </c>
      <c r="L1743" s="149" t="s">
        <v>116</v>
      </c>
      <c r="M1743" s="150" t="s">
        <v>117</v>
      </c>
      <c r="N1743" s="157">
        <v>44325.181655092594</v>
      </c>
      <c r="O1743" s="157">
        <v>44375.514074074075</v>
      </c>
    </row>
    <row r="1744" spans="2:15" x14ac:dyDescent="0.2">
      <c r="B1744" s="322" t="s">
        <v>135</v>
      </c>
      <c r="C1744" s="322" t="s">
        <v>1122</v>
      </c>
      <c r="D1744" s="322" t="s">
        <v>136</v>
      </c>
      <c r="E1744" s="322" t="s">
        <v>1122</v>
      </c>
      <c r="F1744" s="154" t="s">
        <v>591</v>
      </c>
      <c r="G1744" s="149" t="s">
        <v>277</v>
      </c>
      <c r="H1744" s="153" t="s">
        <v>282</v>
      </c>
      <c r="I1744" s="149" t="s">
        <v>1491</v>
      </c>
      <c r="J1744" s="163">
        <v>35.200000000000003</v>
      </c>
      <c r="K1744" s="163">
        <v>15</v>
      </c>
      <c r="L1744" s="149" t="s">
        <v>217</v>
      </c>
      <c r="M1744" s="150" t="s">
        <v>430</v>
      </c>
      <c r="N1744" s="157">
        <v>44326</v>
      </c>
      <c r="O1744" s="157">
        <v>44371</v>
      </c>
    </row>
    <row r="1745" spans="2:15" x14ac:dyDescent="0.2">
      <c r="B1745" s="322" t="s">
        <v>135</v>
      </c>
      <c r="C1745" s="322" t="s">
        <v>1122</v>
      </c>
      <c r="D1745" s="322" t="s">
        <v>135</v>
      </c>
      <c r="E1745" s="322" t="s">
        <v>1122</v>
      </c>
      <c r="F1745" s="154" t="s">
        <v>114</v>
      </c>
      <c r="G1745" s="149" t="s">
        <v>353</v>
      </c>
      <c r="H1745" s="153" t="s">
        <v>354</v>
      </c>
      <c r="I1745" s="149" t="s">
        <v>433</v>
      </c>
      <c r="J1745" s="163">
        <v>37.212000000000003</v>
      </c>
      <c r="K1745" s="163">
        <v>6.8760000000000003</v>
      </c>
      <c r="L1745" s="149" t="s">
        <v>518</v>
      </c>
      <c r="M1745" s="150" t="s">
        <v>519</v>
      </c>
      <c r="N1745" s="157">
        <v>44326.218888888892</v>
      </c>
      <c r="O1745" s="157">
        <v>44338.873298611114</v>
      </c>
    </row>
    <row r="1746" spans="2:15" x14ac:dyDescent="0.2">
      <c r="B1746" s="322" t="s">
        <v>135</v>
      </c>
      <c r="C1746" s="322" t="s">
        <v>1122</v>
      </c>
      <c r="D1746" s="322" t="s">
        <v>136</v>
      </c>
      <c r="E1746" s="322" t="s">
        <v>1122</v>
      </c>
      <c r="F1746" s="154" t="s">
        <v>114</v>
      </c>
      <c r="G1746" s="149" t="s">
        <v>353</v>
      </c>
      <c r="H1746" s="153" t="s">
        <v>354</v>
      </c>
      <c r="I1746" s="149" t="s">
        <v>433</v>
      </c>
      <c r="J1746" s="163">
        <v>37.212000000000003</v>
      </c>
      <c r="K1746" s="163">
        <v>24.516999999999999</v>
      </c>
      <c r="L1746" s="149" t="s">
        <v>230</v>
      </c>
      <c r="M1746" s="150" t="s">
        <v>356</v>
      </c>
      <c r="N1746" s="157">
        <v>44326.218888888892</v>
      </c>
      <c r="O1746" s="157">
        <v>44351.830150462964</v>
      </c>
    </row>
    <row r="1747" spans="2:15" x14ac:dyDescent="0.2">
      <c r="B1747" s="322" t="s">
        <v>135</v>
      </c>
      <c r="C1747" s="322" t="s">
        <v>1122</v>
      </c>
      <c r="D1747" s="322" t="s">
        <v>136</v>
      </c>
      <c r="E1747" s="322" t="s">
        <v>1122</v>
      </c>
      <c r="F1747" s="154" t="s">
        <v>114</v>
      </c>
      <c r="G1747" s="149" t="s">
        <v>286</v>
      </c>
      <c r="H1747" s="153" t="s">
        <v>115</v>
      </c>
      <c r="I1747" s="149" t="s">
        <v>1492</v>
      </c>
      <c r="J1747" s="163">
        <v>64.012</v>
      </c>
      <c r="K1747" s="163">
        <v>54.512</v>
      </c>
      <c r="L1747" s="149" t="s">
        <v>116</v>
      </c>
      <c r="M1747" s="150" t="s">
        <v>352</v>
      </c>
      <c r="N1747" s="157">
        <v>44326.403773148151</v>
      </c>
      <c r="O1747" s="157">
        <v>44361.068888888891</v>
      </c>
    </row>
    <row r="1748" spans="2:15" x14ac:dyDescent="0.2">
      <c r="B1748" s="322" t="s">
        <v>135</v>
      </c>
      <c r="C1748" s="322" t="s">
        <v>1122</v>
      </c>
      <c r="D1748" s="322" t="s">
        <v>136</v>
      </c>
      <c r="E1748" s="322" t="s">
        <v>1122</v>
      </c>
      <c r="F1748" s="154" t="s">
        <v>239</v>
      </c>
      <c r="G1748" s="149" t="s">
        <v>359</v>
      </c>
      <c r="H1748" s="153" t="s">
        <v>278</v>
      </c>
      <c r="I1748" s="149" t="s">
        <v>1493</v>
      </c>
      <c r="J1748" s="163">
        <v>55.621000000000002</v>
      </c>
      <c r="K1748" s="163">
        <v>7.87</v>
      </c>
      <c r="L1748" s="149" t="s">
        <v>217</v>
      </c>
      <c r="M1748" s="150" t="s">
        <v>309</v>
      </c>
      <c r="N1748" s="157">
        <v>44326.779363425929</v>
      </c>
      <c r="O1748" s="157">
        <v>44363.40353009259</v>
      </c>
    </row>
    <row r="1749" spans="2:15" x14ac:dyDescent="0.2">
      <c r="B1749" s="322" t="s">
        <v>135</v>
      </c>
      <c r="C1749" s="322" t="s">
        <v>1122</v>
      </c>
      <c r="D1749" s="322" t="s">
        <v>136</v>
      </c>
      <c r="E1749" s="322" t="s">
        <v>1122</v>
      </c>
      <c r="F1749" s="154" t="s">
        <v>239</v>
      </c>
      <c r="G1749" s="149" t="s">
        <v>359</v>
      </c>
      <c r="H1749" s="153" t="s">
        <v>278</v>
      </c>
      <c r="I1749" s="149" t="s">
        <v>1493</v>
      </c>
      <c r="J1749" s="163">
        <v>55.621000000000002</v>
      </c>
      <c r="K1749" s="163">
        <v>17.129000000000001</v>
      </c>
      <c r="L1749" s="149" t="s">
        <v>216</v>
      </c>
      <c r="M1749" s="150" t="s">
        <v>728</v>
      </c>
      <c r="N1749" s="157">
        <v>44326.779363425929</v>
      </c>
      <c r="O1749" s="157">
        <v>44368.117337962962</v>
      </c>
    </row>
    <row r="1750" spans="2:15" x14ac:dyDescent="0.2">
      <c r="B1750" s="322" t="s">
        <v>135</v>
      </c>
      <c r="C1750" s="322" t="s">
        <v>1122</v>
      </c>
      <c r="D1750" s="322" t="s">
        <v>136</v>
      </c>
      <c r="E1750" s="322" t="s">
        <v>1122</v>
      </c>
      <c r="F1750" s="154" t="s">
        <v>239</v>
      </c>
      <c r="G1750" s="149" t="s">
        <v>359</v>
      </c>
      <c r="H1750" s="153" t="s">
        <v>278</v>
      </c>
      <c r="I1750" s="149" t="s">
        <v>1493</v>
      </c>
      <c r="J1750" s="163">
        <v>55.621000000000002</v>
      </c>
      <c r="K1750" s="163">
        <v>13.750999999999999</v>
      </c>
      <c r="L1750" s="149" t="s">
        <v>217</v>
      </c>
      <c r="M1750" s="150" t="s">
        <v>1370</v>
      </c>
      <c r="N1750" s="157">
        <v>44326.779363425929</v>
      </c>
      <c r="O1750" s="157">
        <v>44377.479953703703</v>
      </c>
    </row>
    <row r="1751" spans="2:15" x14ac:dyDescent="0.2">
      <c r="B1751" s="322" t="s">
        <v>135</v>
      </c>
      <c r="C1751" s="322" t="s">
        <v>1122</v>
      </c>
      <c r="D1751" s="322" t="s">
        <v>136</v>
      </c>
      <c r="E1751" s="322" t="s">
        <v>1122</v>
      </c>
      <c r="F1751" s="154" t="s">
        <v>243</v>
      </c>
      <c r="G1751" s="149" t="s">
        <v>277</v>
      </c>
      <c r="H1751" s="153" t="s">
        <v>374</v>
      </c>
      <c r="I1751" s="149" t="s">
        <v>1494</v>
      </c>
      <c r="J1751" s="163">
        <v>29.721</v>
      </c>
      <c r="K1751" s="163">
        <v>28.277999999999999</v>
      </c>
      <c r="L1751" s="149" t="s">
        <v>376</v>
      </c>
      <c r="M1751" s="150" t="s">
        <v>378</v>
      </c>
      <c r="N1751" s="157">
        <v>44327.305752314816</v>
      </c>
      <c r="O1751" s="157">
        <v>44363.973009259258</v>
      </c>
    </row>
    <row r="1752" spans="2:15" x14ac:dyDescent="0.2">
      <c r="B1752" s="322" t="s">
        <v>135</v>
      </c>
      <c r="C1752" s="322" t="s">
        <v>1122</v>
      </c>
      <c r="D1752" s="322" t="s">
        <v>135</v>
      </c>
      <c r="E1752" s="322" t="s">
        <v>1122</v>
      </c>
      <c r="F1752" s="154" t="s">
        <v>329</v>
      </c>
      <c r="G1752" s="149" t="s">
        <v>286</v>
      </c>
      <c r="H1752" s="153" t="s">
        <v>330</v>
      </c>
      <c r="I1752" s="149" t="s">
        <v>1495</v>
      </c>
      <c r="J1752" s="163">
        <v>55.847999999999999</v>
      </c>
      <c r="K1752" s="163">
        <v>41.219000000000001</v>
      </c>
      <c r="L1752" s="149" t="s">
        <v>228</v>
      </c>
      <c r="M1752" s="150" t="s">
        <v>485</v>
      </c>
      <c r="N1752" s="157">
        <v>44327.390057870369</v>
      </c>
      <c r="O1752" s="157">
        <v>44339.709548611114</v>
      </c>
    </row>
    <row r="1753" spans="2:15" x14ac:dyDescent="0.2">
      <c r="B1753" s="322" t="s">
        <v>135</v>
      </c>
      <c r="C1753" s="322" t="s">
        <v>1122</v>
      </c>
      <c r="D1753" s="322" t="s">
        <v>136</v>
      </c>
      <c r="E1753" s="322" t="s">
        <v>1122</v>
      </c>
      <c r="F1753" s="154" t="s">
        <v>591</v>
      </c>
      <c r="G1753" s="149" t="s">
        <v>281</v>
      </c>
      <c r="H1753" s="153" t="s">
        <v>282</v>
      </c>
      <c r="I1753" s="149" t="s">
        <v>1496</v>
      </c>
      <c r="J1753" s="163">
        <v>55.429000000000002</v>
      </c>
      <c r="K1753" s="163">
        <v>54.32</v>
      </c>
      <c r="L1753" s="149" t="s">
        <v>209</v>
      </c>
      <c r="M1753" s="150" t="s">
        <v>638</v>
      </c>
      <c r="N1753" s="157">
        <v>44327.445856481485</v>
      </c>
      <c r="O1753" s="157">
        <v>44362.790069444447</v>
      </c>
    </row>
    <row r="1754" spans="2:15" x14ac:dyDescent="0.2">
      <c r="B1754" s="322" t="s">
        <v>135</v>
      </c>
      <c r="C1754" s="322" t="s">
        <v>1122</v>
      </c>
      <c r="D1754" s="322" t="s">
        <v>136</v>
      </c>
      <c r="E1754" s="322" t="s">
        <v>1122</v>
      </c>
      <c r="F1754" s="154" t="s">
        <v>238</v>
      </c>
      <c r="G1754" s="149" t="s">
        <v>281</v>
      </c>
      <c r="H1754" s="153" t="s">
        <v>282</v>
      </c>
      <c r="I1754" s="149" t="s">
        <v>803</v>
      </c>
      <c r="J1754" s="163">
        <v>60.948</v>
      </c>
      <c r="K1754" s="163">
        <v>31.02</v>
      </c>
      <c r="L1754" s="149" t="s">
        <v>211</v>
      </c>
      <c r="M1754" s="150" t="s">
        <v>616</v>
      </c>
      <c r="N1754" s="157">
        <v>44327.695752314816</v>
      </c>
      <c r="O1754" s="157">
        <v>44375.417847222219</v>
      </c>
    </row>
    <row r="1755" spans="2:15" x14ac:dyDescent="0.2">
      <c r="B1755" s="322" t="s">
        <v>135</v>
      </c>
      <c r="C1755" s="322" t="s">
        <v>1122</v>
      </c>
      <c r="D1755" s="322" t="s">
        <v>137</v>
      </c>
      <c r="E1755" s="322" t="s">
        <v>1122</v>
      </c>
      <c r="F1755" s="154" t="s">
        <v>238</v>
      </c>
      <c r="G1755" s="149" t="s">
        <v>281</v>
      </c>
      <c r="H1755" s="153" t="s">
        <v>282</v>
      </c>
      <c r="I1755" s="149" t="s">
        <v>803</v>
      </c>
      <c r="J1755" s="163">
        <v>60.948</v>
      </c>
      <c r="K1755" s="163">
        <v>28.709</v>
      </c>
      <c r="L1755" s="149" t="s">
        <v>211</v>
      </c>
      <c r="M1755" s="150" t="s">
        <v>314</v>
      </c>
      <c r="N1755" s="157">
        <v>44327.695752314816</v>
      </c>
      <c r="O1755" s="157">
        <v>44383.361550925925</v>
      </c>
    </row>
    <row r="1756" spans="2:15" x14ac:dyDescent="0.2">
      <c r="B1756" s="322" t="s">
        <v>135</v>
      </c>
      <c r="C1756" s="322" t="s">
        <v>1122</v>
      </c>
      <c r="D1756" s="322" t="s">
        <v>136</v>
      </c>
      <c r="E1756" s="322" t="s">
        <v>1122</v>
      </c>
      <c r="F1756" s="154" t="s">
        <v>244</v>
      </c>
      <c r="G1756" s="149" t="s">
        <v>1497</v>
      </c>
      <c r="H1756" s="153" t="s">
        <v>370</v>
      </c>
      <c r="I1756" s="149" t="s">
        <v>1498</v>
      </c>
      <c r="J1756" s="163">
        <v>28.419</v>
      </c>
      <c r="K1756" s="163">
        <v>27.850999999999999</v>
      </c>
      <c r="L1756" s="149" t="s">
        <v>217</v>
      </c>
      <c r="M1756" s="150" t="s">
        <v>480</v>
      </c>
      <c r="N1756" s="157">
        <v>44327.899907407409</v>
      </c>
      <c r="O1756" s="157">
        <v>44356.040300925924</v>
      </c>
    </row>
    <row r="1757" spans="2:15" x14ac:dyDescent="0.2">
      <c r="B1757" s="322" t="s">
        <v>135</v>
      </c>
      <c r="C1757" s="322" t="s">
        <v>1122</v>
      </c>
      <c r="D1757" s="322" t="s">
        <v>136</v>
      </c>
      <c r="E1757" s="322" t="s">
        <v>1122</v>
      </c>
      <c r="F1757" s="154" t="s">
        <v>114</v>
      </c>
      <c r="G1757" s="149" t="s">
        <v>277</v>
      </c>
      <c r="H1757" s="153" t="s">
        <v>304</v>
      </c>
      <c r="I1757" s="149" t="s">
        <v>1499</v>
      </c>
      <c r="J1757" s="163">
        <v>27.780999999999999</v>
      </c>
      <c r="K1757" s="163">
        <v>19.02</v>
      </c>
      <c r="L1757" s="149" t="s">
        <v>1500</v>
      </c>
      <c r="M1757" s="150" t="s">
        <v>1501</v>
      </c>
      <c r="N1757" s="157">
        <v>44328.147986111115</v>
      </c>
      <c r="O1757" s="157">
        <v>44358.649363425924</v>
      </c>
    </row>
    <row r="1758" spans="2:15" x14ac:dyDescent="0.2">
      <c r="B1758" s="322" t="s">
        <v>135</v>
      </c>
      <c r="C1758" s="322" t="s">
        <v>1122</v>
      </c>
      <c r="D1758" s="322" t="s">
        <v>136</v>
      </c>
      <c r="E1758" s="322" t="s">
        <v>1122</v>
      </c>
      <c r="F1758" s="154" t="s">
        <v>114</v>
      </c>
      <c r="G1758" s="149" t="s">
        <v>286</v>
      </c>
      <c r="H1758" s="153" t="s">
        <v>115</v>
      </c>
      <c r="I1758" s="149" t="s">
        <v>1241</v>
      </c>
      <c r="J1758" s="163">
        <v>61.683</v>
      </c>
      <c r="K1758" s="163">
        <v>55.929000000000002</v>
      </c>
      <c r="L1758" s="149" t="s">
        <v>116</v>
      </c>
      <c r="M1758" s="150" t="s">
        <v>352</v>
      </c>
      <c r="N1758" s="157">
        <v>44328.154143518521</v>
      </c>
      <c r="O1758" s="157">
        <v>44364.514976851853</v>
      </c>
    </row>
    <row r="1759" spans="2:15" x14ac:dyDescent="0.2">
      <c r="B1759" s="322" t="s">
        <v>135</v>
      </c>
      <c r="C1759" s="322" t="s">
        <v>1122</v>
      </c>
      <c r="D1759" s="322" t="s">
        <v>136</v>
      </c>
      <c r="E1759" s="322" t="s">
        <v>1122</v>
      </c>
      <c r="F1759" s="154" t="s">
        <v>335</v>
      </c>
      <c r="G1759" s="149" t="s">
        <v>289</v>
      </c>
      <c r="H1759" s="153" t="s">
        <v>337</v>
      </c>
      <c r="I1759" s="149" t="s">
        <v>1502</v>
      </c>
      <c r="J1759" s="163">
        <v>61.3</v>
      </c>
      <c r="K1759" s="163">
        <v>52.139000000000003</v>
      </c>
      <c r="L1759" s="149" t="s">
        <v>116</v>
      </c>
      <c r="M1759" s="150" t="s">
        <v>405</v>
      </c>
      <c r="N1759" s="157">
        <v>44328.237118055556</v>
      </c>
      <c r="O1759" s="157">
        <v>44352.862708333334</v>
      </c>
    </row>
    <row r="1760" spans="2:15" x14ac:dyDescent="0.2">
      <c r="B1760" s="322" t="s">
        <v>135</v>
      </c>
      <c r="C1760" s="322" t="s">
        <v>1122</v>
      </c>
      <c r="D1760" s="322" t="s">
        <v>136</v>
      </c>
      <c r="E1760" s="322" t="s">
        <v>1122</v>
      </c>
      <c r="F1760" s="154" t="s">
        <v>114</v>
      </c>
      <c r="G1760" s="149" t="s">
        <v>277</v>
      </c>
      <c r="H1760" s="153" t="s">
        <v>304</v>
      </c>
      <c r="I1760" s="149" t="s">
        <v>1503</v>
      </c>
      <c r="J1760" s="163">
        <v>37.69</v>
      </c>
      <c r="K1760" s="163">
        <v>13.275</v>
      </c>
      <c r="L1760" s="149" t="s">
        <v>114</v>
      </c>
      <c r="M1760" s="150" t="s">
        <v>1504</v>
      </c>
      <c r="N1760" s="157">
        <v>44328.677048611113</v>
      </c>
      <c r="O1760" s="157">
        <v>44361.90079861111</v>
      </c>
    </row>
    <row r="1761" spans="2:15" x14ac:dyDescent="0.2">
      <c r="B1761" s="322" t="s">
        <v>135</v>
      </c>
      <c r="C1761" s="322" t="s">
        <v>1122</v>
      </c>
      <c r="D1761" s="322" t="s">
        <v>136</v>
      </c>
      <c r="E1761" s="322" t="s">
        <v>1122</v>
      </c>
      <c r="F1761" s="154" t="s">
        <v>114</v>
      </c>
      <c r="G1761" s="149" t="s">
        <v>277</v>
      </c>
      <c r="H1761" s="153" t="s">
        <v>304</v>
      </c>
      <c r="I1761" s="149" t="s">
        <v>1503</v>
      </c>
      <c r="J1761" s="163">
        <v>37.69</v>
      </c>
      <c r="K1761" s="163">
        <v>13.275</v>
      </c>
      <c r="L1761" s="149" t="s">
        <v>114</v>
      </c>
      <c r="M1761" s="150" t="s">
        <v>1504</v>
      </c>
      <c r="N1761" s="157">
        <v>44328.677048611113</v>
      </c>
      <c r="O1761" s="157">
        <v>44361.900937500002</v>
      </c>
    </row>
    <row r="1762" spans="2:15" x14ac:dyDescent="0.2">
      <c r="B1762" s="322" t="s">
        <v>135</v>
      </c>
      <c r="C1762" s="322" t="s">
        <v>1122</v>
      </c>
      <c r="D1762" s="322" t="s">
        <v>135</v>
      </c>
      <c r="E1762" s="322" t="s">
        <v>1122</v>
      </c>
      <c r="F1762" s="154" t="s">
        <v>114</v>
      </c>
      <c r="G1762" s="149" t="s">
        <v>277</v>
      </c>
      <c r="H1762" s="153" t="s">
        <v>304</v>
      </c>
      <c r="I1762" s="149" t="s">
        <v>576</v>
      </c>
      <c r="J1762" s="163">
        <v>36.415999999999997</v>
      </c>
      <c r="K1762" s="163">
        <v>30.981000000000002</v>
      </c>
      <c r="L1762" s="149" t="s">
        <v>114</v>
      </c>
      <c r="M1762" s="150" t="s">
        <v>585</v>
      </c>
      <c r="N1762" s="157">
        <v>44328.933206018519</v>
      </c>
      <c r="O1762" s="157">
        <v>44336.028645833336</v>
      </c>
    </row>
    <row r="1763" spans="2:15" x14ac:dyDescent="0.2">
      <c r="B1763" s="322" t="s">
        <v>135</v>
      </c>
      <c r="C1763" s="322" t="s">
        <v>1122</v>
      </c>
      <c r="D1763" s="322" t="s">
        <v>136</v>
      </c>
      <c r="E1763" s="322" t="s">
        <v>1122</v>
      </c>
      <c r="F1763" s="154" t="s">
        <v>238</v>
      </c>
      <c r="G1763" s="149" t="s">
        <v>281</v>
      </c>
      <c r="H1763" s="153" t="s">
        <v>282</v>
      </c>
      <c r="I1763" s="149" t="s">
        <v>1318</v>
      </c>
      <c r="J1763" s="163">
        <v>63.518999999999998</v>
      </c>
      <c r="K1763" s="163">
        <v>49.966999999999999</v>
      </c>
      <c r="L1763" s="149" t="s">
        <v>116</v>
      </c>
      <c r="M1763" s="150" t="s">
        <v>292</v>
      </c>
      <c r="N1763" s="157">
        <v>44329.152928240743</v>
      </c>
      <c r="O1763" s="157">
        <v>44358.253865740742</v>
      </c>
    </row>
    <row r="1764" spans="2:15" x14ac:dyDescent="0.2">
      <c r="B1764" s="322" t="s">
        <v>135</v>
      </c>
      <c r="C1764" s="322" t="s">
        <v>1122</v>
      </c>
      <c r="D1764" s="322" t="s">
        <v>136</v>
      </c>
      <c r="E1764" s="322" t="s">
        <v>1122</v>
      </c>
      <c r="F1764" s="154" t="s">
        <v>244</v>
      </c>
      <c r="G1764" s="149" t="s">
        <v>369</v>
      </c>
      <c r="H1764" s="153" t="s">
        <v>370</v>
      </c>
      <c r="I1764" s="149" t="s">
        <v>1505</v>
      </c>
      <c r="J1764" s="163">
        <v>56.119</v>
      </c>
      <c r="K1764" s="163">
        <v>54.997</v>
      </c>
      <c r="L1764" s="149" t="s">
        <v>211</v>
      </c>
      <c r="M1764" s="150" t="s">
        <v>303</v>
      </c>
      <c r="N1764" s="157">
        <v>44329.174409722225</v>
      </c>
      <c r="O1764" s="157">
        <v>44364.056331018517</v>
      </c>
    </row>
    <row r="1765" spans="2:15" x14ac:dyDescent="0.2">
      <c r="B1765" s="322" t="s">
        <v>135</v>
      </c>
      <c r="C1765" s="322" t="s">
        <v>1122</v>
      </c>
      <c r="D1765" s="322" t="s">
        <v>136</v>
      </c>
      <c r="E1765" s="322" t="s">
        <v>1122</v>
      </c>
      <c r="F1765" s="154" t="s">
        <v>236</v>
      </c>
      <c r="G1765" s="149" t="s">
        <v>310</v>
      </c>
      <c r="H1765" s="153" t="s">
        <v>311</v>
      </c>
      <c r="I1765" s="149" t="s">
        <v>1506</v>
      </c>
      <c r="J1765" s="163">
        <v>63.453000000000003</v>
      </c>
      <c r="K1765" s="163">
        <v>25.393999999999998</v>
      </c>
      <c r="L1765" s="149" t="s">
        <v>116</v>
      </c>
      <c r="M1765" s="150" t="s">
        <v>352</v>
      </c>
      <c r="N1765" s="157">
        <v>44329.251354166663</v>
      </c>
      <c r="O1765" s="157">
        <v>44349.553865740738</v>
      </c>
    </row>
    <row r="1766" spans="2:15" x14ac:dyDescent="0.2">
      <c r="B1766" s="322" t="s">
        <v>135</v>
      </c>
      <c r="C1766" s="322" t="s">
        <v>1122</v>
      </c>
      <c r="D1766" s="322" t="s">
        <v>136</v>
      </c>
      <c r="E1766" s="322" t="s">
        <v>1122</v>
      </c>
      <c r="F1766" s="154" t="s">
        <v>236</v>
      </c>
      <c r="G1766" s="149" t="s">
        <v>310</v>
      </c>
      <c r="H1766" s="153" t="s">
        <v>311</v>
      </c>
      <c r="I1766" s="149" t="s">
        <v>1506</v>
      </c>
      <c r="J1766" s="163">
        <v>63.453000000000003</v>
      </c>
      <c r="K1766" s="163">
        <v>14.353</v>
      </c>
      <c r="L1766" s="149" t="s">
        <v>116</v>
      </c>
      <c r="M1766" s="150" t="s">
        <v>405</v>
      </c>
      <c r="N1766" s="157">
        <v>44329.251354166663</v>
      </c>
      <c r="O1766" s="157">
        <v>44353.069363425922</v>
      </c>
    </row>
    <row r="1767" spans="2:15" x14ac:dyDescent="0.2">
      <c r="B1767" s="322" t="s">
        <v>135</v>
      </c>
      <c r="C1767" s="322" t="s">
        <v>1122</v>
      </c>
      <c r="D1767" s="322" t="s">
        <v>136</v>
      </c>
      <c r="E1767" s="322" t="s">
        <v>1122</v>
      </c>
      <c r="F1767" s="154" t="s">
        <v>236</v>
      </c>
      <c r="G1767" s="149" t="s">
        <v>310</v>
      </c>
      <c r="H1767" s="153" t="s">
        <v>311</v>
      </c>
      <c r="I1767" s="149" t="s">
        <v>1506</v>
      </c>
      <c r="J1767" s="163">
        <v>63.453000000000003</v>
      </c>
      <c r="K1767" s="163">
        <v>14.353</v>
      </c>
      <c r="L1767" s="149" t="s">
        <v>116</v>
      </c>
      <c r="M1767" s="150" t="s">
        <v>405</v>
      </c>
      <c r="N1767" s="157">
        <v>44329.251354166663</v>
      </c>
      <c r="O1767" s="157">
        <v>44353.069502314815</v>
      </c>
    </row>
    <row r="1768" spans="2:15" x14ac:dyDescent="0.2">
      <c r="B1768" s="322" t="s">
        <v>135</v>
      </c>
      <c r="C1768" s="322" t="s">
        <v>1122</v>
      </c>
      <c r="D1768" s="322" t="s">
        <v>135</v>
      </c>
      <c r="E1768" s="322" t="s">
        <v>1122</v>
      </c>
      <c r="F1768" s="154" t="s">
        <v>114</v>
      </c>
      <c r="G1768" s="149" t="s">
        <v>353</v>
      </c>
      <c r="H1768" s="153" t="s">
        <v>354</v>
      </c>
      <c r="I1768" s="149" t="s">
        <v>1325</v>
      </c>
      <c r="J1768" s="163">
        <v>32.418999999999997</v>
      </c>
      <c r="K1768" s="163">
        <v>29.32</v>
      </c>
      <c r="L1768" s="149" t="s">
        <v>116</v>
      </c>
      <c r="M1768" s="150" t="s">
        <v>437</v>
      </c>
      <c r="N1768" s="157">
        <v>44329.72011574074</v>
      </c>
      <c r="O1768" s="157">
        <v>44346.180289351854</v>
      </c>
    </row>
    <row r="1769" spans="2:15" x14ac:dyDescent="0.2">
      <c r="B1769" s="322" t="s">
        <v>135</v>
      </c>
      <c r="C1769" s="322" t="s">
        <v>1122</v>
      </c>
      <c r="D1769" s="322" t="s">
        <v>136</v>
      </c>
      <c r="E1769" s="322" t="s">
        <v>1122</v>
      </c>
      <c r="F1769" s="154" t="s">
        <v>114</v>
      </c>
      <c r="G1769" s="149" t="s">
        <v>286</v>
      </c>
      <c r="H1769" s="153" t="s">
        <v>115</v>
      </c>
      <c r="I1769" s="149" t="s">
        <v>1507</v>
      </c>
      <c r="J1769" s="163">
        <v>60.935000000000002</v>
      </c>
      <c r="K1769" s="163">
        <v>12.593</v>
      </c>
      <c r="L1769" s="149" t="s">
        <v>216</v>
      </c>
      <c r="M1769" s="150" t="s">
        <v>284</v>
      </c>
      <c r="N1769" s="157">
        <v>44329.93136574074</v>
      </c>
      <c r="O1769" s="157">
        <v>44357.349050925928</v>
      </c>
    </row>
    <row r="1770" spans="2:15" x14ac:dyDescent="0.2">
      <c r="B1770" s="322" t="s">
        <v>135</v>
      </c>
      <c r="C1770" s="322" t="s">
        <v>1122</v>
      </c>
      <c r="D1770" s="322" t="s">
        <v>136</v>
      </c>
      <c r="E1770" s="322" t="s">
        <v>1122</v>
      </c>
      <c r="F1770" s="154" t="s">
        <v>114</v>
      </c>
      <c r="G1770" s="149" t="s">
        <v>286</v>
      </c>
      <c r="H1770" s="153" t="s">
        <v>115</v>
      </c>
      <c r="I1770" s="149" t="s">
        <v>1507</v>
      </c>
      <c r="J1770" s="163">
        <v>60.935000000000002</v>
      </c>
      <c r="K1770" s="163">
        <v>16.79</v>
      </c>
      <c r="L1770" s="149" t="s">
        <v>216</v>
      </c>
      <c r="M1770" s="150" t="s">
        <v>288</v>
      </c>
      <c r="N1770" s="157">
        <v>44329.93136574074</v>
      </c>
      <c r="O1770" s="157">
        <v>44364.389513888891</v>
      </c>
    </row>
    <row r="1771" spans="2:15" x14ac:dyDescent="0.2">
      <c r="B1771" s="322" t="s">
        <v>135</v>
      </c>
      <c r="C1771" s="322" t="s">
        <v>1122</v>
      </c>
      <c r="D1771" s="322" t="s">
        <v>136</v>
      </c>
      <c r="E1771" s="322" t="s">
        <v>1122</v>
      </c>
      <c r="F1771" s="154" t="s">
        <v>114</v>
      </c>
      <c r="G1771" s="149" t="s">
        <v>286</v>
      </c>
      <c r="H1771" s="153" t="s">
        <v>115</v>
      </c>
      <c r="I1771" s="149" t="s">
        <v>1507</v>
      </c>
      <c r="J1771" s="163">
        <v>60.935000000000002</v>
      </c>
      <c r="K1771" s="163">
        <v>30.152999999999999</v>
      </c>
      <c r="L1771" s="149" t="s">
        <v>216</v>
      </c>
      <c r="M1771" s="150" t="s">
        <v>288</v>
      </c>
      <c r="N1771" s="157">
        <v>44329.93136574074</v>
      </c>
      <c r="O1771" s="157">
        <v>44367.556435185186</v>
      </c>
    </row>
    <row r="1772" spans="2:15" x14ac:dyDescent="0.2">
      <c r="B1772" s="322" t="s">
        <v>135</v>
      </c>
      <c r="C1772" s="322" t="s">
        <v>1122</v>
      </c>
      <c r="D1772" s="322" t="s">
        <v>136</v>
      </c>
      <c r="E1772" s="322" t="s">
        <v>1122</v>
      </c>
      <c r="F1772" s="154" t="s">
        <v>114</v>
      </c>
      <c r="G1772" s="149" t="s">
        <v>277</v>
      </c>
      <c r="H1772" s="153" t="s">
        <v>304</v>
      </c>
      <c r="I1772" s="149" t="s">
        <v>1508</v>
      </c>
      <c r="J1772" s="163">
        <v>26.364999999999998</v>
      </c>
      <c r="K1772" s="163">
        <v>21.125</v>
      </c>
      <c r="L1772" s="149" t="s">
        <v>114</v>
      </c>
      <c r="M1772" s="150" t="s">
        <v>1509</v>
      </c>
      <c r="N1772" s="157">
        <v>44329.973043981481</v>
      </c>
      <c r="O1772" s="157">
        <v>44365.102337962962</v>
      </c>
    </row>
    <row r="1773" spans="2:15" x14ac:dyDescent="0.2">
      <c r="B1773" s="322" t="s">
        <v>135</v>
      </c>
      <c r="C1773" s="322" t="s">
        <v>1122</v>
      </c>
      <c r="D1773" s="322" t="s">
        <v>136</v>
      </c>
      <c r="E1773" s="322" t="s">
        <v>1122</v>
      </c>
      <c r="F1773" s="154" t="s">
        <v>238</v>
      </c>
      <c r="G1773" s="149" t="s">
        <v>281</v>
      </c>
      <c r="H1773" s="153" t="s">
        <v>282</v>
      </c>
      <c r="I1773" s="149" t="s">
        <v>1510</v>
      </c>
      <c r="J1773" s="163">
        <v>31.611999999999998</v>
      </c>
      <c r="K1773" s="163">
        <v>30.98</v>
      </c>
      <c r="L1773" s="149" t="s">
        <v>116</v>
      </c>
      <c r="M1773" s="150" t="s">
        <v>339</v>
      </c>
      <c r="N1773" s="157">
        <v>44330.501134259262</v>
      </c>
      <c r="O1773" s="157">
        <v>44350.69604166667</v>
      </c>
    </row>
    <row r="1774" spans="2:15" x14ac:dyDescent="0.2">
      <c r="B1774" s="322" t="s">
        <v>135</v>
      </c>
      <c r="C1774" s="322" t="s">
        <v>1122</v>
      </c>
      <c r="D1774" s="322" t="s">
        <v>136</v>
      </c>
      <c r="E1774" s="322" t="s">
        <v>1122</v>
      </c>
      <c r="F1774" s="154" t="s">
        <v>247</v>
      </c>
      <c r="G1774" s="149" t="s">
        <v>340</v>
      </c>
      <c r="H1774" s="153" t="s">
        <v>341</v>
      </c>
      <c r="I1774" s="149" t="s">
        <v>1511</v>
      </c>
      <c r="J1774" s="163">
        <v>37.917999999999999</v>
      </c>
      <c r="K1774" s="163">
        <v>4.5</v>
      </c>
      <c r="L1774" s="149" t="s">
        <v>255</v>
      </c>
      <c r="M1774" s="150" t="s">
        <v>538</v>
      </c>
      <c r="N1774" s="157">
        <v>44330.818773148145</v>
      </c>
      <c r="O1774" s="157">
        <v>44350.61178240741</v>
      </c>
    </row>
    <row r="1775" spans="2:15" x14ac:dyDescent="0.2">
      <c r="B1775" s="322" t="s">
        <v>135</v>
      </c>
      <c r="C1775" s="322" t="s">
        <v>1122</v>
      </c>
      <c r="D1775" s="322" t="s">
        <v>136</v>
      </c>
      <c r="E1775" s="322" t="s">
        <v>1122</v>
      </c>
      <c r="F1775" s="154" t="s">
        <v>247</v>
      </c>
      <c r="G1775" s="149" t="s">
        <v>340</v>
      </c>
      <c r="H1775" s="153" t="s">
        <v>341</v>
      </c>
      <c r="I1775" s="149" t="s">
        <v>1511</v>
      </c>
      <c r="J1775" s="163">
        <v>37.917999999999999</v>
      </c>
      <c r="K1775" s="163">
        <v>23.001000000000001</v>
      </c>
      <c r="L1775" s="149" t="s">
        <v>266</v>
      </c>
      <c r="M1775" s="150" t="s">
        <v>298</v>
      </c>
      <c r="N1775" s="157">
        <v>44330.818773148145</v>
      </c>
      <c r="O1775" s="157">
        <v>44354.566608796296</v>
      </c>
    </row>
    <row r="1776" spans="2:15" x14ac:dyDescent="0.2">
      <c r="B1776" s="322" t="s">
        <v>135</v>
      </c>
      <c r="C1776" s="322" t="s">
        <v>1122</v>
      </c>
      <c r="D1776" s="322" t="s">
        <v>136</v>
      </c>
      <c r="E1776" s="322" t="s">
        <v>1122</v>
      </c>
      <c r="F1776" s="154" t="s">
        <v>238</v>
      </c>
      <c r="G1776" s="149" t="s">
        <v>281</v>
      </c>
      <c r="H1776" s="153" t="s">
        <v>282</v>
      </c>
      <c r="I1776" s="149" t="s">
        <v>1311</v>
      </c>
      <c r="J1776" s="163">
        <v>37.194000000000003</v>
      </c>
      <c r="K1776" s="163">
        <v>7.0570000000000004</v>
      </c>
      <c r="L1776" s="149" t="s">
        <v>116</v>
      </c>
      <c r="M1776" s="150" t="s">
        <v>437</v>
      </c>
      <c r="N1776" s="157">
        <v>44332.237233796295</v>
      </c>
      <c r="O1776" s="157">
        <v>44355.903449074074</v>
      </c>
    </row>
    <row r="1777" spans="2:15" x14ac:dyDescent="0.2">
      <c r="B1777" s="322" t="s">
        <v>135</v>
      </c>
      <c r="C1777" s="322" t="s">
        <v>1122</v>
      </c>
      <c r="D1777" s="322" t="s">
        <v>137</v>
      </c>
      <c r="E1777" s="322" t="s">
        <v>1122</v>
      </c>
      <c r="F1777" s="154" t="s">
        <v>238</v>
      </c>
      <c r="G1777" s="149" t="s">
        <v>281</v>
      </c>
      <c r="H1777" s="153" t="s">
        <v>282</v>
      </c>
      <c r="I1777" s="149" t="s">
        <v>1311</v>
      </c>
      <c r="J1777" s="163">
        <v>37.194000000000003</v>
      </c>
      <c r="K1777" s="163">
        <v>28.623000000000001</v>
      </c>
      <c r="L1777" s="149" t="s">
        <v>116</v>
      </c>
      <c r="M1777" s="150" t="s">
        <v>292</v>
      </c>
      <c r="N1777" s="157">
        <v>44332.237233796295</v>
      </c>
      <c r="O1777" s="157">
        <v>44394.971099537041</v>
      </c>
    </row>
    <row r="1778" spans="2:15" x14ac:dyDescent="0.2">
      <c r="B1778" s="322" t="s">
        <v>135</v>
      </c>
      <c r="C1778" s="322" t="s">
        <v>1122</v>
      </c>
      <c r="D1778" s="322" t="s">
        <v>136</v>
      </c>
      <c r="E1778" s="322" t="s">
        <v>1122</v>
      </c>
      <c r="F1778" s="154" t="s">
        <v>195</v>
      </c>
      <c r="G1778" s="149" t="s">
        <v>277</v>
      </c>
      <c r="H1778" s="153" t="s">
        <v>705</v>
      </c>
      <c r="I1778" s="149" t="s">
        <v>1512</v>
      </c>
      <c r="J1778" s="163">
        <v>61.238</v>
      </c>
      <c r="K1778" s="163">
        <v>35.231999999999999</v>
      </c>
      <c r="L1778" s="149" t="s">
        <v>228</v>
      </c>
      <c r="M1778" s="150" t="s">
        <v>485</v>
      </c>
      <c r="N1778" s="157">
        <v>44332.680937500001</v>
      </c>
      <c r="O1778" s="157">
        <v>44367.653784722221</v>
      </c>
    </row>
    <row r="1779" spans="2:15" x14ac:dyDescent="0.2">
      <c r="B1779" s="322" t="s">
        <v>135</v>
      </c>
      <c r="C1779" s="322" t="s">
        <v>1122</v>
      </c>
      <c r="D1779" s="322" t="s">
        <v>136</v>
      </c>
      <c r="E1779" s="322" t="s">
        <v>1122</v>
      </c>
      <c r="F1779" s="154" t="s">
        <v>114</v>
      </c>
      <c r="G1779" s="149" t="s">
        <v>286</v>
      </c>
      <c r="H1779" s="153" t="s">
        <v>115</v>
      </c>
      <c r="I1779" s="149" t="s">
        <v>497</v>
      </c>
      <c r="J1779" s="163">
        <v>61.252000000000002</v>
      </c>
      <c r="K1779" s="163">
        <v>9.1489999999999991</v>
      </c>
      <c r="L1779" s="149" t="s">
        <v>116</v>
      </c>
      <c r="M1779" s="150" t="s">
        <v>293</v>
      </c>
      <c r="N1779" s="157">
        <v>44332.764664351853</v>
      </c>
      <c r="O1779" s="157">
        <v>44357.472233796296</v>
      </c>
    </row>
    <row r="1780" spans="2:15" x14ac:dyDescent="0.2">
      <c r="B1780" s="322" t="s">
        <v>135</v>
      </c>
      <c r="C1780" s="322" t="s">
        <v>1122</v>
      </c>
      <c r="D1780" s="322" t="s">
        <v>136</v>
      </c>
      <c r="E1780" s="322" t="s">
        <v>1122</v>
      </c>
      <c r="F1780" s="154" t="s">
        <v>114</v>
      </c>
      <c r="G1780" s="149" t="s">
        <v>286</v>
      </c>
      <c r="H1780" s="153" t="s">
        <v>115</v>
      </c>
      <c r="I1780" s="149" t="s">
        <v>497</v>
      </c>
      <c r="J1780" s="163">
        <v>61.252000000000002</v>
      </c>
      <c r="K1780" s="163">
        <v>19.001999999999999</v>
      </c>
      <c r="L1780" s="149" t="s">
        <v>116</v>
      </c>
      <c r="M1780" s="150" t="s">
        <v>437</v>
      </c>
      <c r="N1780" s="157">
        <v>44332.764664351853</v>
      </c>
      <c r="O1780" s="157">
        <v>44372.117800925924</v>
      </c>
    </row>
    <row r="1781" spans="2:15" x14ac:dyDescent="0.2">
      <c r="B1781" s="322" t="s">
        <v>135</v>
      </c>
      <c r="C1781" s="322" t="s">
        <v>1122</v>
      </c>
      <c r="D1781" s="322" t="s">
        <v>138</v>
      </c>
      <c r="E1781" s="322" t="s">
        <v>1122</v>
      </c>
      <c r="F1781" s="154" t="s">
        <v>114</v>
      </c>
      <c r="G1781" s="149" t="s">
        <v>286</v>
      </c>
      <c r="H1781" s="153" t="s">
        <v>115</v>
      </c>
      <c r="I1781" s="149" t="s">
        <v>497</v>
      </c>
      <c r="J1781" s="163">
        <v>61.252000000000002</v>
      </c>
      <c r="K1781" s="163">
        <v>26.132999999999999</v>
      </c>
      <c r="L1781" s="149" t="s">
        <v>116</v>
      </c>
      <c r="M1781" s="150" t="s">
        <v>292</v>
      </c>
      <c r="N1781" s="157">
        <v>44332.764664351853</v>
      </c>
      <c r="O1781" s="157">
        <v>44417.834988425922</v>
      </c>
    </row>
    <row r="1782" spans="2:15" x14ac:dyDescent="0.2">
      <c r="B1782" s="322" t="s">
        <v>135</v>
      </c>
      <c r="C1782" s="322" t="s">
        <v>1122</v>
      </c>
      <c r="D1782" s="322" t="s">
        <v>136</v>
      </c>
      <c r="E1782" s="322" t="s">
        <v>1122</v>
      </c>
      <c r="F1782" s="154" t="s">
        <v>114</v>
      </c>
      <c r="G1782" s="149" t="s">
        <v>286</v>
      </c>
      <c r="H1782" s="153" t="s">
        <v>115</v>
      </c>
      <c r="I1782" s="149" t="s">
        <v>1513</v>
      </c>
      <c r="J1782" s="163">
        <v>82.134</v>
      </c>
      <c r="K1782" s="163">
        <v>5.3559999999999999</v>
      </c>
      <c r="L1782" s="149" t="s">
        <v>209</v>
      </c>
      <c r="M1782" s="150" t="s">
        <v>439</v>
      </c>
      <c r="N1782" s="157">
        <v>44333.514131944445</v>
      </c>
      <c r="O1782" s="157">
        <v>44366.95988425926</v>
      </c>
    </row>
    <row r="1783" spans="2:15" x14ac:dyDescent="0.2">
      <c r="B1783" s="322" t="s">
        <v>135</v>
      </c>
      <c r="C1783" s="322" t="s">
        <v>1122</v>
      </c>
      <c r="D1783" s="322" t="s">
        <v>136</v>
      </c>
      <c r="E1783" s="322" t="s">
        <v>1122</v>
      </c>
      <c r="F1783" s="154" t="s">
        <v>114</v>
      </c>
      <c r="G1783" s="149" t="s">
        <v>286</v>
      </c>
      <c r="H1783" s="153" t="s">
        <v>115</v>
      </c>
      <c r="I1783" s="149" t="s">
        <v>1513</v>
      </c>
      <c r="J1783" s="163">
        <v>82.134</v>
      </c>
      <c r="K1783" s="163">
        <v>5.3559999999999999</v>
      </c>
      <c r="L1783" s="149" t="s">
        <v>209</v>
      </c>
      <c r="M1783" s="150" t="s">
        <v>439</v>
      </c>
      <c r="N1783" s="157">
        <v>44333.514131944445</v>
      </c>
      <c r="O1783" s="157">
        <v>44366.960023148145</v>
      </c>
    </row>
    <row r="1784" spans="2:15" x14ac:dyDescent="0.2">
      <c r="B1784" s="322" t="s">
        <v>135</v>
      </c>
      <c r="C1784" s="322" t="s">
        <v>1122</v>
      </c>
      <c r="D1784" s="322" t="s">
        <v>136</v>
      </c>
      <c r="E1784" s="322" t="s">
        <v>1122</v>
      </c>
      <c r="F1784" s="154" t="s">
        <v>114</v>
      </c>
      <c r="G1784" s="149" t="s">
        <v>286</v>
      </c>
      <c r="H1784" s="153" t="s">
        <v>115</v>
      </c>
      <c r="I1784" s="149" t="s">
        <v>1513</v>
      </c>
      <c r="J1784" s="163">
        <v>82.134</v>
      </c>
      <c r="K1784" s="163">
        <v>5.3559999999999999</v>
      </c>
      <c r="L1784" s="149" t="s">
        <v>209</v>
      </c>
      <c r="M1784" s="150" t="s">
        <v>439</v>
      </c>
      <c r="N1784" s="157">
        <v>44333.514131944445</v>
      </c>
      <c r="O1784" s="157">
        <v>44366.960034722222</v>
      </c>
    </row>
    <row r="1785" spans="2:15" x14ac:dyDescent="0.2">
      <c r="B1785" s="322" t="s">
        <v>135</v>
      </c>
      <c r="C1785" s="322" t="s">
        <v>1122</v>
      </c>
      <c r="D1785" s="322" t="s">
        <v>136</v>
      </c>
      <c r="E1785" s="322" t="s">
        <v>1122</v>
      </c>
      <c r="F1785" s="154" t="s">
        <v>114</v>
      </c>
      <c r="G1785" s="149" t="s">
        <v>286</v>
      </c>
      <c r="H1785" s="153" t="s">
        <v>115</v>
      </c>
      <c r="I1785" s="149" t="s">
        <v>1513</v>
      </c>
      <c r="J1785" s="163">
        <v>82.134</v>
      </c>
      <c r="K1785" s="163">
        <v>64.423000000000002</v>
      </c>
      <c r="L1785" s="149" t="s">
        <v>209</v>
      </c>
      <c r="M1785" s="150" t="s">
        <v>786</v>
      </c>
      <c r="N1785" s="157">
        <v>44333.514131944445</v>
      </c>
      <c r="O1785" s="157">
        <v>44372.479641203703</v>
      </c>
    </row>
    <row r="1786" spans="2:15" x14ac:dyDescent="0.2">
      <c r="B1786" s="322" t="s">
        <v>135</v>
      </c>
      <c r="C1786" s="322" t="s">
        <v>1122</v>
      </c>
      <c r="D1786" s="322" t="s">
        <v>136</v>
      </c>
      <c r="E1786" s="322" t="s">
        <v>1122</v>
      </c>
      <c r="F1786" s="154" t="s">
        <v>238</v>
      </c>
      <c r="G1786" s="149" t="s">
        <v>281</v>
      </c>
      <c r="H1786" s="153" t="s">
        <v>282</v>
      </c>
      <c r="I1786" s="149" t="s">
        <v>1215</v>
      </c>
      <c r="J1786" s="163">
        <v>38.820999999999998</v>
      </c>
      <c r="K1786" s="163">
        <v>36.613999999999997</v>
      </c>
      <c r="L1786" s="149" t="s">
        <v>116</v>
      </c>
      <c r="M1786" s="150" t="s">
        <v>117</v>
      </c>
      <c r="N1786" s="157">
        <v>44334.416400462964</v>
      </c>
      <c r="O1786" s="157">
        <v>44375.694050925929</v>
      </c>
    </row>
    <row r="1787" spans="2:15" x14ac:dyDescent="0.2">
      <c r="B1787" s="322" t="s">
        <v>135</v>
      </c>
      <c r="C1787" s="322" t="s">
        <v>1122</v>
      </c>
      <c r="D1787" s="322" t="s">
        <v>136</v>
      </c>
      <c r="E1787" s="322" t="s">
        <v>1122</v>
      </c>
      <c r="F1787" s="154" t="s">
        <v>243</v>
      </c>
      <c r="G1787" s="149" t="s">
        <v>277</v>
      </c>
      <c r="H1787" s="153" t="s">
        <v>374</v>
      </c>
      <c r="I1787" s="149" t="s">
        <v>1514</v>
      </c>
      <c r="J1787" s="163">
        <v>33.911999999999999</v>
      </c>
      <c r="K1787" s="163">
        <v>33.234000000000002</v>
      </c>
      <c r="L1787" s="149" t="s">
        <v>376</v>
      </c>
      <c r="M1787" s="150" t="s">
        <v>1385</v>
      </c>
      <c r="N1787" s="157">
        <v>44335.390023148146</v>
      </c>
      <c r="O1787" s="157">
        <v>44355.764953703707</v>
      </c>
    </row>
    <row r="1788" spans="2:15" x14ac:dyDescent="0.2">
      <c r="B1788" s="322" t="s">
        <v>135</v>
      </c>
      <c r="C1788" s="322" t="s">
        <v>1122</v>
      </c>
      <c r="D1788" s="322" t="s">
        <v>136</v>
      </c>
      <c r="E1788" s="322" t="s">
        <v>1122</v>
      </c>
      <c r="F1788" s="154" t="s">
        <v>329</v>
      </c>
      <c r="G1788" s="149" t="s">
        <v>286</v>
      </c>
      <c r="H1788" s="153" t="s">
        <v>330</v>
      </c>
      <c r="I1788" s="149" t="s">
        <v>1030</v>
      </c>
      <c r="J1788" s="163">
        <v>55.704999999999998</v>
      </c>
      <c r="K1788" s="163">
        <v>11.099</v>
      </c>
      <c r="L1788" s="149" t="s">
        <v>255</v>
      </c>
      <c r="M1788" s="150" t="s">
        <v>689</v>
      </c>
      <c r="N1788" s="157">
        <v>44335.820937500001</v>
      </c>
      <c r="O1788" s="157">
        <v>44358.181319444448</v>
      </c>
    </row>
    <row r="1789" spans="2:15" x14ac:dyDescent="0.2">
      <c r="B1789" s="322" t="s">
        <v>135</v>
      </c>
      <c r="C1789" s="322" t="s">
        <v>1122</v>
      </c>
      <c r="D1789" s="322" t="s">
        <v>137</v>
      </c>
      <c r="E1789" s="322" t="s">
        <v>1122</v>
      </c>
      <c r="F1789" s="154" t="s">
        <v>329</v>
      </c>
      <c r="G1789" s="149" t="s">
        <v>286</v>
      </c>
      <c r="H1789" s="153" t="s">
        <v>330</v>
      </c>
      <c r="I1789" s="149" t="s">
        <v>1030</v>
      </c>
      <c r="J1789" s="163">
        <v>55.704999999999998</v>
      </c>
      <c r="K1789" s="163">
        <v>22.181000000000001</v>
      </c>
      <c r="L1789" s="149" t="s">
        <v>265</v>
      </c>
      <c r="M1789" s="150" t="s">
        <v>1515</v>
      </c>
      <c r="N1789" s="157">
        <v>44335.820937500001</v>
      </c>
      <c r="O1789" s="157">
        <v>44381.874976851854</v>
      </c>
    </row>
    <row r="1790" spans="2:15" x14ac:dyDescent="0.2">
      <c r="B1790" s="322" t="s">
        <v>135</v>
      </c>
      <c r="C1790" s="322" t="s">
        <v>1122</v>
      </c>
      <c r="D1790" s="322" t="s">
        <v>136</v>
      </c>
      <c r="E1790" s="322" t="s">
        <v>1122</v>
      </c>
      <c r="F1790" s="154" t="s">
        <v>114</v>
      </c>
      <c r="G1790" s="149" t="s">
        <v>286</v>
      </c>
      <c r="H1790" s="153" t="s">
        <v>115</v>
      </c>
      <c r="I1790" s="149" t="s">
        <v>1516</v>
      </c>
      <c r="J1790" s="163">
        <v>60.893000000000001</v>
      </c>
      <c r="K1790" s="163">
        <v>28.584</v>
      </c>
      <c r="L1790" s="149" t="s">
        <v>219</v>
      </c>
      <c r="M1790" s="150" t="s">
        <v>429</v>
      </c>
      <c r="N1790" s="157">
        <v>44337.001296296294</v>
      </c>
      <c r="O1790" s="157">
        <v>44368.139618055553</v>
      </c>
    </row>
    <row r="1791" spans="2:15" x14ac:dyDescent="0.2">
      <c r="B1791" s="322" t="s">
        <v>135</v>
      </c>
      <c r="C1791" s="322" t="s">
        <v>1122</v>
      </c>
      <c r="D1791" s="322" t="s">
        <v>137</v>
      </c>
      <c r="E1791" s="322" t="s">
        <v>1122</v>
      </c>
      <c r="F1791" s="154" t="s">
        <v>114</v>
      </c>
      <c r="G1791" s="149" t="s">
        <v>286</v>
      </c>
      <c r="H1791" s="153" t="s">
        <v>115</v>
      </c>
      <c r="I1791" s="149" t="s">
        <v>1516</v>
      </c>
      <c r="J1791" s="163">
        <v>60.893000000000001</v>
      </c>
      <c r="K1791" s="163">
        <v>31.091000000000001</v>
      </c>
      <c r="L1791" s="149" t="s">
        <v>218</v>
      </c>
      <c r="M1791" s="150" t="s">
        <v>709</v>
      </c>
      <c r="N1791" s="157">
        <v>44337.001296296294</v>
      </c>
      <c r="O1791" s="157">
        <v>44379.481226851851</v>
      </c>
    </row>
    <row r="1792" spans="2:15" x14ac:dyDescent="0.2">
      <c r="B1792" s="322" t="s">
        <v>135</v>
      </c>
      <c r="C1792" s="322" t="s">
        <v>1122</v>
      </c>
      <c r="D1792" s="322" t="s">
        <v>136</v>
      </c>
      <c r="E1792" s="322" t="s">
        <v>1122</v>
      </c>
      <c r="F1792" s="154" t="s">
        <v>243</v>
      </c>
      <c r="G1792" s="149" t="s">
        <v>663</v>
      </c>
      <c r="H1792" s="153" t="s">
        <v>707</v>
      </c>
      <c r="I1792" s="149" t="s">
        <v>1517</v>
      </c>
      <c r="J1792" s="163">
        <v>57.97</v>
      </c>
      <c r="K1792" s="163">
        <v>4.51</v>
      </c>
      <c r="L1792" s="149" t="s">
        <v>116</v>
      </c>
      <c r="M1792" s="150" t="s">
        <v>117</v>
      </c>
      <c r="N1792" s="157">
        <v>44337.221516203703</v>
      </c>
      <c r="O1792" s="157">
        <v>44360.318865740737</v>
      </c>
    </row>
    <row r="1793" spans="2:15" x14ac:dyDescent="0.2">
      <c r="B1793" s="322" t="s">
        <v>135</v>
      </c>
      <c r="C1793" s="322" t="s">
        <v>1122</v>
      </c>
      <c r="D1793" s="322" t="s">
        <v>136</v>
      </c>
      <c r="E1793" s="322" t="s">
        <v>1122</v>
      </c>
      <c r="F1793" s="154" t="s">
        <v>243</v>
      </c>
      <c r="G1793" s="149" t="s">
        <v>663</v>
      </c>
      <c r="H1793" s="153" t="s">
        <v>707</v>
      </c>
      <c r="I1793" s="149" t="s">
        <v>1517</v>
      </c>
      <c r="J1793" s="163">
        <v>57.97</v>
      </c>
      <c r="K1793" s="163">
        <v>4.51</v>
      </c>
      <c r="L1793" s="149" t="s">
        <v>116</v>
      </c>
      <c r="M1793" s="150" t="s">
        <v>117</v>
      </c>
      <c r="N1793" s="157">
        <v>44337.221516203703</v>
      </c>
      <c r="O1793" s="157">
        <v>44360.319016203706</v>
      </c>
    </row>
    <row r="1794" spans="2:15" x14ac:dyDescent="0.2">
      <c r="B1794" s="322" t="s">
        <v>135</v>
      </c>
      <c r="C1794" s="322" t="s">
        <v>1122</v>
      </c>
      <c r="D1794" s="322" t="s">
        <v>136</v>
      </c>
      <c r="E1794" s="322" t="s">
        <v>1122</v>
      </c>
      <c r="F1794" s="154" t="s">
        <v>236</v>
      </c>
      <c r="G1794" s="149" t="s">
        <v>310</v>
      </c>
      <c r="H1794" s="153" t="s">
        <v>311</v>
      </c>
      <c r="I1794" s="149" t="s">
        <v>1518</v>
      </c>
      <c r="J1794" s="163">
        <v>39.835999999999999</v>
      </c>
      <c r="K1794" s="163">
        <v>9.4459999999999997</v>
      </c>
      <c r="L1794" s="149" t="s">
        <v>329</v>
      </c>
      <c r="M1794" s="150" t="s">
        <v>923</v>
      </c>
      <c r="N1794" s="157">
        <v>44337.251423611109</v>
      </c>
      <c r="O1794" s="157">
        <v>44350.95957175926</v>
      </c>
    </row>
    <row r="1795" spans="2:15" x14ac:dyDescent="0.2">
      <c r="B1795" s="322" t="s">
        <v>135</v>
      </c>
      <c r="C1795" s="322" t="s">
        <v>1122</v>
      </c>
      <c r="D1795" s="322" t="s">
        <v>136</v>
      </c>
      <c r="E1795" s="322" t="s">
        <v>1122</v>
      </c>
      <c r="F1795" s="154" t="s">
        <v>236</v>
      </c>
      <c r="G1795" s="149" t="s">
        <v>310</v>
      </c>
      <c r="H1795" s="153" t="s">
        <v>311</v>
      </c>
      <c r="I1795" s="149" t="s">
        <v>1518</v>
      </c>
      <c r="J1795" s="163">
        <v>39.835999999999999</v>
      </c>
      <c r="K1795" s="163">
        <v>26.5</v>
      </c>
      <c r="L1795" s="149" t="s">
        <v>329</v>
      </c>
      <c r="M1795" s="150" t="s">
        <v>343</v>
      </c>
      <c r="N1795" s="157">
        <v>44337.251423611109</v>
      </c>
      <c r="O1795" s="157">
        <v>44354.456608796296</v>
      </c>
    </row>
    <row r="1796" spans="2:15" x14ac:dyDescent="0.2">
      <c r="B1796" s="322" t="s">
        <v>135</v>
      </c>
      <c r="C1796" s="322" t="s">
        <v>1122</v>
      </c>
      <c r="D1796" s="322" t="s">
        <v>136</v>
      </c>
      <c r="E1796" s="322" t="s">
        <v>1122</v>
      </c>
      <c r="F1796" s="154" t="s">
        <v>239</v>
      </c>
      <c r="G1796" s="149" t="s">
        <v>359</v>
      </c>
      <c r="H1796" s="153" t="s">
        <v>278</v>
      </c>
      <c r="I1796" s="149" t="s">
        <v>1351</v>
      </c>
      <c r="J1796" s="163">
        <v>35.945999999999998</v>
      </c>
      <c r="K1796" s="163">
        <v>35.226999999999997</v>
      </c>
      <c r="L1796" s="149" t="s">
        <v>116</v>
      </c>
      <c r="M1796" s="150" t="s">
        <v>117</v>
      </c>
      <c r="N1796" s="157">
        <v>44337.389351851853</v>
      </c>
      <c r="O1796" s="157">
        <v>44371.538113425922</v>
      </c>
    </row>
    <row r="1797" spans="2:15" x14ac:dyDescent="0.2">
      <c r="B1797" s="322" t="s">
        <v>135</v>
      </c>
      <c r="C1797" s="322" t="s">
        <v>1122</v>
      </c>
      <c r="D1797" s="322" t="s">
        <v>136</v>
      </c>
      <c r="E1797" s="322" t="s">
        <v>1122</v>
      </c>
      <c r="F1797" s="154" t="s">
        <v>329</v>
      </c>
      <c r="G1797" s="149" t="s">
        <v>286</v>
      </c>
      <c r="H1797" s="153" t="s">
        <v>330</v>
      </c>
      <c r="I1797" s="149" t="s">
        <v>1519</v>
      </c>
      <c r="J1797" s="163">
        <v>63.405000000000001</v>
      </c>
      <c r="K1797" s="163">
        <v>6.875</v>
      </c>
      <c r="L1797" s="149" t="s">
        <v>189</v>
      </c>
      <c r="M1797" s="150" t="s">
        <v>470</v>
      </c>
      <c r="N1797" s="157">
        <v>44337.417199074072</v>
      </c>
      <c r="O1797" s="157">
        <v>44373.126134259262</v>
      </c>
    </row>
    <row r="1798" spans="2:15" x14ac:dyDescent="0.2">
      <c r="B1798" s="322" t="s">
        <v>135</v>
      </c>
      <c r="C1798" s="322" t="s">
        <v>1122</v>
      </c>
      <c r="D1798" s="322" t="s">
        <v>137</v>
      </c>
      <c r="E1798" s="322" t="s">
        <v>1122</v>
      </c>
      <c r="F1798" s="154" t="s">
        <v>329</v>
      </c>
      <c r="G1798" s="149" t="s">
        <v>286</v>
      </c>
      <c r="H1798" s="153" t="s">
        <v>330</v>
      </c>
      <c r="I1798" s="149" t="s">
        <v>1519</v>
      </c>
      <c r="J1798" s="163">
        <v>63.405000000000001</v>
      </c>
      <c r="K1798" s="163">
        <v>28.835000000000001</v>
      </c>
      <c r="L1798" s="149" t="s">
        <v>187</v>
      </c>
      <c r="M1798" s="150" t="s">
        <v>415</v>
      </c>
      <c r="N1798" s="157">
        <v>44337.417199074072</v>
      </c>
      <c r="O1798" s="157">
        <v>44378.486898148149</v>
      </c>
    </row>
    <row r="1799" spans="2:15" x14ac:dyDescent="0.2">
      <c r="B1799" s="322" t="s">
        <v>135</v>
      </c>
      <c r="C1799" s="322" t="s">
        <v>1122</v>
      </c>
      <c r="D1799" s="322" t="s">
        <v>136</v>
      </c>
      <c r="E1799" s="322" t="s">
        <v>1122</v>
      </c>
      <c r="F1799" s="154" t="s">
        <v>114</v>
      </c>
      <c r="G1799" s="149" t="s">
        <v>286</v>
      </c>
      <c r="H1799" s="153" t="s">
        <v>115</v>
      </c>
      <c r="I1799" s="149" t="s">
        <v>1520</v>
      </c>
      <c r="J1799" s="163">
        <v>63.41</v>
      </c>
      <c r="K1799" s="163">
        <v>55.582000000000001</v>
      </c>
      <c r="L1799" s="149" t="s">
        <v>116</v>
      </c>
      <c r="M1799" s="150" t="s">
        <v>352</v>
      </c>
      <c r="N1799" s="157">
        <v>44337.958449074074</v>
      </c>
      <c r="O1799" s="157">
        <v>44374.972280092596</v>
      </c>
    </row>
    <row r="1800" spans="2:15" x14ac:dyDescent="0.2">
      <c r="B1800" s="322" t="s">
        <v>135</v>
      </c>
      <c r="C1800" s="322" t="s">
        <v>1122</v>
      </c>
      <c r="D1800" s="322" t="s">
        <v>136</v>
      </c>
      <c r="E1800" s="322" t="s">
        <v>1122</v>
      </c>
      <c r="F1800" s="154" t="s">
        <v>237</v>
      </c>
      <c r="G1800" s="149" t="s">
        <v>277</v>
      </c>
      <c r="H1800" s="153" t="s">
        <v>978</v>
      </c>
      <c r="I1800" s="149" t="s">
        <v>1521</v>
      </c>
      <c r="J1800" s="163">
        <v>15.8</v>
      </c>
      <c r="K1800" s="163">
        <v>15.484</v>
      </c>
      <c r="L1800" s="149" t="s">
        <v>189</v>
      </c>
      <c r="M1800" s="150" t="s">
        <v>1438</v>
      </c>
      <c r="N1800" s="157">
        <v>44338.446018518516</v>
      </c>
      <c r="O1800" s="157">
        <v>44349.140243055554</v>
      </c>
    </row>
    <row r="1801" spans="2:15" x14ac:dyDescent="0.2">
      <c r="B1801" s="322" t="s">
        <v>135</v>
      </c>
      <c r="C1801" s="322" t="s">
        <v>1122</v>
      </c>
      <c r="D1801" s="322" t="s">
        <v>137</v>
      </c>
      <c r="E1801" s="322" t="s">
        <v>1122</v>
      </c>
      <c r="F1801" s="154" t="s">
        <v>238</v>
      </c>
      <c r="G1801" s="149" t="s">
        <v>281</v>
      </c>
      <c r="H1801" s="153" t="s">
        <v>282</v>
      </c>
      <c r="I1801" s="149" t="s">
        <v>1522</v>
      </c>
      <c r="J1801" s="163">
        <v>38.271000000000001</v>
      </c>
      <c r="K1801" s="163">
        <v>37.506</v>
      </c>
      <c r="L1801" s="149" t="s">
        <v>219</v>
      </c>
      <c r="M1801" s="150" t="s">
        <v>429</v>
      </c>
      <c r="N1801" s="157">
        <v>44338.751157407409</v>
      </c>
      <c r="O1801" s="157">
        <v>44378.528043981481</v>
      </c>
    </row>
    <row r="1802" spans="2:15" x14ac:dyDescent="0.2">
      <c r="B1802" s="322" t="s">
        <v>135</v>
      </c>
      <c r="C1802" s="322" t="s">
        <v>1122</v>
      </c>
      <c r="D1802" s="322" t="s">
        <v>136</v>
      </c>
      <c r="E1802" s="322" t="s">
        <v>1122</v>
      </c>
      <c r="F1802" s="154" t="s">
        <v>243</v>
      </c>
      <c r="G1802" s="149" t="s">
        <v>663</v>
      </c>
      <c r="H1802" s="153" t="s">
        <v>374</v>
      </c>
      <c r="I1802" s="149" t="s">
        <v>1523</v>
      </c>
      <c r="J1802" s="163">
        <v>35.212000000000003</v>
      </c>
      <c r="K1802" s="163">
        <v>34.508000000000003</v>
      </c>
      <c r="L1802" s="149" t="s">
        <v>209</v>
      </c>
      <c r="M1802" s="150" t="s">
        <v>638</v>
      </c>
      <c r="N1802" s="157">
        <v>44339.723715277774</v>
      </c>
      <c r="O1802" s="157">
        <v>44350.093113425923</v>
      </c>
    </row>
    <row r="1803" spans="2:15" x14ac:dyDescent="0.2">
      <c r="B1803" s="322" t="s">
        <v>135</v>
      </c>
      <c r="C1803" s="322" t="s">
        <v>1122</v>
      </c>
      <c r="D1803" s="322" t="s">
        <v>136</v>
      </c>
      <c r="E1803" s="322" t="s">
        <v>1122</v>
      </c>
      <c r="F1803" s="154" t="s">
        <v>238</v>
      </c>
      <c r="G1803" s="149" t="s">
        <v>281</v>
      </c>
      <c r="H1803" s="153" t="s">
        <v>282</v>
      </c>
      <c r="I1803" s="149" t="s">
        <v>1524</v>
      </c>
      <c r="J1803" s="163">
        <v>52.822000000000003</v>
      </c>
      <c r="K1803" s="163">
        <v>51.765999999999998</v>
      </c>
      <c r="L1803" s="149" t="s">
        <v>209</v>
      </c>
      <c r="M1803" s="150" t="s">
        <v>392</v>
      </c>
      <c r="N1803" s="157">
        <v>44340.403912037036</v>
      </c>
      <c r="O1803" s="157">
        <v>44373.252442129633</v>
      </c>
    </row>
    <row r="1804" spans="2:15" x14ac:dyDescent="0.2">
      <c r="B1804" s="322" t="s">
        <v>135</v>
      </c>
      <c r="C1804" s="322" t="s">
        <v>1122</v>
      </c>
      <c r="D1804" s="322" t="s">
        <v>137</v>
      </c>
      <c r="E1804" s="322" t="s">
        <v>1122</v>
      </c>
      <c r="F1804" s="154" t="s">
        <v>114</v>
      </c>
      <c r="G1804" s="149" t="s">
        <v>286</v>
      </c>
      <c r="H1804" s="153" t="s">
        <v>115</v>
      </c>
      <c r="I1804" s="149" t="s">
        <v>662</v>
      </c>
      <c r="J1804" s="163">
        <v>61.31</v>
      </c>
      <c r="K1804" s="163">
        <v>3.3959999999999999</v>
      </c>
      <c r="L1804" s="149" t="s">
        <v>116</v>
      </c>
      <c r="M1804" s="150" t="s">
        <v>424</v>
      </c>
      <c r="N1804" s="157">
        <v>44340.723182870373</v>
      </c>
      <c r="O1804" s="157">
        <v>44385.76295138889</v>
      </c>
    </row>
    <row r="1805" spans="2:15" x14ac:dyDescent="0.2">
      <c r="B1805" s="322" t="s">
        <v>135</v>
      </c>
      <c r="C1805" s="322" t="s">
        <v>1122</v>
      </c>
      <c r="D1805" s="322" t="s">
        <v>137</v>
      </c>
      <c r="E1805" s="322" t="s">
        <v>1122</v>
      </c>
      <c r="F1805" s="154" t="s">
        <v>114</v>
      </c>
      <c r="G1805" s="149" t="s">
        <v>286</v>
      </c>
      <c r="H1805" s="153" t="s">
        <v>115</v>
      </c>
      <c r="I1805" s="149" t="s">
        <v>662</v>
      </c>
      <c r="J1805" s="163">
        <v>61.31</v>
      </c>
      <c r="K1805" s="163">
        <v>3.3959999999999999</v>
      </c>
      <c r="L1805" s="149" t="s">
        <v>116</v>
      </c>
      <c r="M1805" s="150" t="s">
        <v>424</v>
      </c>
      <c r="N1805" s="157">
        <v>44340.723182870373</v>
      </c>
      <c r="O1805" s="157">
        <v>44385.763090277775</v>
      </c>
    </row>
    <row r="1806" spans="2:15" x14ac:dyDescent="0.2">
      <c r="B1806" s="322" t="s">
        <v>135</v>
      </c>
      <c r="C1806" s="322" t="s">
        <v>1122</v>
      </c>
      <c r="D1806" s="322" t="s">
        <v>137</v>
      </c>
      <c r="E1806" s="322" t="s">
        <v>1122</v>
      </c>
      <c r="F1806" s="154" t="s">
        <v>114</v>
      </c>
      <c r="G1806" s="149" t="s">
        <v>286</v>
      </c>
      <c r="H1806" s="153" t="s">
        <v>115</v>
      </c>
      <c r="I1806" s="149" t="s">
        <v>662</v>
      </c>
      <c r="J1806" s="163">
        <v>61.31</v>
      </c>
      <c r="K1806" s="163">
        <v>3.3959999999999999</v>
      </c>
      <c r="L1806" s="149" t="s">
        <v>116</v>
      </c>
      <c r="M1806" s="150" t="s">
        <v>424</v>
      </c>
      <c r="N1806" s="157">
        <v>44340.723182870373</v>
      </c>
      <c r="O1806" s="157">
        <v>44385.763101851851</v>
      </c>
    </row>
    <row r="1807" spans="2:15" x14ac:dyDescent="0.2">
      <c r="B1807" s="322" t="s">
        <v>135</v>
      </c>
      <c r="C1807" s="322" t="s">
        <v>1122</v>
      </c>
      <c r="D1807" s="322" t="s">
        <v>137</v>
      </c>
      <c r="E1807" s="322" t="s">
        <v>1122</v>
      </c>
      <c r="F1807" s="154" t="s">
        <v>114</v>
      </c>
      <c r="G1807" s="149" t="s">
        <v>286</v>
      </c>
      <c r="H1807" s="153" t="s">
        <v>115</v>
      </c>
      <c r="I1807" s="149" t="s">
        <v>662</v>
      </c>
      <c r="J1807" s="163">
        <v>61.31</v>
      </c>
      <c r="K1807" s="163">
        <v>3.3959999999999999</v>
      </c>
      <c r="L1807" s="149" t="s">
        <v>116</v>
      </c>
      <c r="M1807" s="150" t="s">
        <v>424</v>
      </c>
      <c r="N1807" s="157">
        <v>44340.723182870373</v>
      </c>
      <c r="O1807" s="157">
        <v>44385.763113425928</v>
      </c>
    </row>
    <row r="1808" spans="2:15" x14ac:dyDescent="0.2">
      <c r="B1808" s="322" t="s">
        <v>135</v>
      </c>
      <c r="C1808" s="322" t="s">
        <v>1122</v>
      </c>
      <c r="D1808" s="322" t="s">
        <v>137</v>
      </c>
      <c r="E1808" s="322" t="s">
        <v>1122</v>
      </c>
      <c r="F1808" s="154" t="s">
        <v>114</v>
      </c>
      <c r="G1808" s="149" t="s">
        <v>286</v>
      </c>
      <c r="H1808" s="153" t="s">
        <v>115</v>
      </c>
      <c r="I1808" s="149" t="s">
        <v>662</v>
      </c>
      <c r="J1808" s="163">
        <v>61.31</v>
      </c>
      <c r="K1808" s="163">
        <v>3.3959999999999999</v>
      </c>
      <c r="L1808" s="149" t="s">
        <v>116</v>
      </c>
      <c r="M1808" s="150" t="s">
        <v>424</v>
      </c>
      <c r="N1808" s="157">
        <v>44340.723182870373</v>
      </c>
      <c r="O1808" s="157">
        <v>44385.763124999998</v>
      </c>
    </row>
    <row r="1809" spans="2:15" x14ac:dyDescent="0.2">
      <c r="B1809" s="322" t="s">
        <v>135</v>
      </c>
      <c r="C1809" s="322" t="s">
        <v>1122</v>
      </c>
      <c r="D1809" s="322" t="s">
        <v>137</v>
      </c>
      <c r="E1809" s="322" t="s">
        <v>1122</v>
      </c>
      <c r="F1809" s="154" t="s">
        <v>114</v>
      </c>
      <c r="G1809" s="149" t="s">
        <v>286</v>
      </c>
      <c r="H1809" s="153" t="s">
        <v>115</v>
      </c>
      <c r="I1809" s="149" t="s">
        <v>662</v>
      </c>
      <c r="J1809" s="163">
        <v>61.31</v>
      </c>
      <c r="K1809" s="163">
        <v>3.3959999999999999</v>
      </c>
      <c r="L1809" s="149" t="s">
        <v>116</v>
      </c>
      <c r="M1809" s="150" t="s">
        <v>424</v>
      </c>
      <c r="N1809" s="157">
        <v>44340.723182870373</v>
      </c>
      <c r="O1809" s="157">
        <v>44385.763136574074</v>
      </c>
    </row>
    <row r="1810" spans="2:15" x14ac:dyDescent="0.2">
      <c r="B1810" s="322" t="s">
        <v>135</v>
      </c>
      <c r="C1810" s="322" t="s">
        <v>1122</v>
      </c>
      <c r="D1810" s="322" t="s">
        <v>137</v>
      </c>
      <c r="E1810" s="322" t="s">
        <v>1122</v>
      </c>
      <c r="F1810" s="154" t="s">
        <v>114</v>
      </c>
      <c r="G1810" s="149" t="s">
        <v>286</v>
      </c>
      <c r="H1810" s="153" t="s">
        <v>115</v>
      </c>
      <c r="I1810" s="149" t="s">
        <v>662</v>
      </c>
      <c r="J1810" s="163">
        <v>61.31</v>
      </c>
      <c r="K1810" s="163">
        <v>12.305</v>
      </c>
      <c r="L1810" s="149" t="s">
        <v>232</v>
      </c>
      <c r="M1810" s="150" t="s">
        <v>386</v>
      </c>
      <c r="N1810" s="157">
        <v>44340.723182870373</v>
      </c>
      <c r="O1810" s="157">
        <v>44399.236666666664</v>
      </c>
    </row>
    <row r="1811" spans="2:15" x14ac:dyDescent="0.2">
      <c r="B1811" s="322" t="s">
        <v>135</v>
      </c>
      <c r="C1811" s="322" t="s">
        <v>1122</v>
      </c>
      <c r="D1811" s="322" t="s">
        <v>137</v>
      </c>
      <c r="E1811" s="322" t="s">
        <v>1122</v>
      </c>
      <c r="F1811" s="154" t="s">
        <v>114</v>
      </c>
      <c r="G1811" s="149" t="s">
        <v>286</v>
      </c>
      <c r="H1811" s="153" t="s">
        <v>115</v>
      </c>
      <c r="I1811" s="149" t="s">
        <v>662</v>
      </c>
      <c r="J1811" s="163">
        <v>61.31</v>
      </c>
      <c r="K1811" s="163">
        <v>12.305</v>
      </c>
      <c r="L1811" s="149" t="s">
        <v>232</v>
      </c>
      <c r="M1811" s="150" t="s">
        <v>386</v>
      </c>
      <c r="N1811" s="157">
        <v>44340.723182870373</v>
      </c>
      <c r="O1811" s="157">
        <v>44399.236805555556</v>
      </c>
    </row>
    <row r="1812" spans="2:15" x14ac:dyDescent="0.2">
      <c r="B1812" s="322" t="s">
        <v>135</v>
      </c>
      <c r="C1812" s="322" t="s">
        <v>1122</v>
      </c>
      <c r="D1812" s="322" t="s">
        <v>136</v>
      </c>
      <c r="E1812" s="322" t="s">
        <v>1122</v>
      </c>
      <c r="F1812" s="154" t="s">
        <v>239</v>
      </c>
      <c r="G1812" s="149" t="s">
        <v>289</v>
      </c>
      <c r="H1812" s="153" t="s">
        <v>290</v>
      </c>
      <c r="I1812" s="149" t="s">
        <v>468</v>
      </c>
      <c r="J1812" s="163">
        <v>34.399000000000001</v>
      </c>
      <c r="K1812" s="163">
        <v>33.710999999999999</v>
      </c>
      <c r="L1812" s="149" t="s">
        <v>116</v>
      </c>
      <c r="M1812" s="150" t="s">
        <v>651</v>
      </c>
      <c r="N1812" s="157">
        <v>44341.681759259256</v>
      </c>
      <c r="O1812" s="157">
        <v>44366.706157407411</v>
      </c>
    </row>
    <row r="1813" spans="2:15" x14ac:dyDescent="0.2">
      <c r="B1813" s="322" t="s">
        <v>135</v>
      </c>
      <c r="C1813" s="322" t="s">
        <v>1122</v>
      </c>
      <c r="D1813" s="322" t="s">
        <v>136</v>
      </c>
      <c r="E1813" s="322" t="s">
        <v>1122</v>
      </c>
      <c r="F1813" s="154" t="s">
        <v>114</v>
      </c>
      <c r="G1813" s="149" t="s">
        <v>277</v>
      </c>
      <c r="H1813" s="153" t="s">
        <v>304</v>
      </c>
      <c r="I1813" s="149" t="s">
        <v>576</v>
      </c>
      <c r="J1813" s="163">
        <v>36.415999999999997</v>
      </c>
      <c r="K1813" s="163">
        <v>15.49</v>
      </c>
      <c r="L1813" s="149" t="s">
        <v>114</v>
      </c>
      <c r="M1813" s="150" t="s">
        <v>741</v>
      </c>
      <c r="N1813" s="157">
        <v>44341.874247685184</v>
      </c>
      <c r="O1813" s="157">
        <v>44348.468946759262</v>
      </c>
    </row>
    <row r="1814" spans="2:15" x14ac:dyDescent="0.2">
      <c r="B1814" s="322" t="s">
        <v>135</v>
      </c>
      <c r="C1814" s="322" t="s">
        <v>1122</v>
      </c>
      <c r="D1814" s="322" t="s">
        <v>136</v>
      </c>
      <c r="E1814" s="322" t="s">
        <v>1122</v>
      </c>
      <c r="F1814" s="154" t="s">
        <v>114</v>
      </c>
      <c r="G1814" s="149" t="s">
        <v>277</v>
      </c>
      <c r="H1814" s="153" t="s">
        <v>304</v>
      </c>
      <c r="I1814" s="149" t="s">
        <v>576</v>
      </c>
      <c r="J1814" s="163">
        <v>36.415999999999997</v>
      </c>
      <c r="K1814" s="163">
        <v>15.49</v>
      </c>
      <c r="L1814" s="149" t="s">
        <v>114</v>
      </c>
      <c r="M1814" s="150" t="s">
        <v>741</v>
      </c>
      <c r="N1814" s="157">
        <v>44341.874247685184</v>
      </c>
      <c r="O1814" s="157">
        <v>44348.469085648147</v>
      </c>
    </row>
    <row r="1815" spans="2:15" x14ac:dyDescent="0.2">
      <c r="B1815" s="322" t="s">
        <v>135</v>
      </c>
      <c r="C1815" s="322" t="s">
        <v>1122</v>
      </c>
      <c r="D1815" s="322" t="s">
        <v>136</v>
      </c>
      <c r="E1815" s="322" t="s">
        <v>1122</v>
      </c>
      <c r="F1815" s="154" t="s">
        <v>239</v>
      </c>
      <c r="G1815" s="149" t="s">
        <v>359</v>
      </c>
      <c r="H1815" s="153" t="s">
        <v>278</v>
      </c>
      <c r="I1815" s="149" t="s">
        <v>624</v>
      </c>
      <c r="J1815" s="163">
        <v>35.365000000000002</v>
      </c>
      <c r="K1815" s="163">
        <v>2.09</v>
      </c>
      <c r="L1815" s="149" t="s">
        <v>116</v>
      </c>
      <c r="M1815" s="150" t="s">
        <v>651</v>
      </c>
      <c r="N1815" s="157">
        <v>44341.904293981483</v>
      </c>
      <c r="O1815" s="157">
        <v>44374.682384259257</v>
      </c>
    </row>
    <row r="1816" spans="2:15" x14ac:dyDescent="0.2">
      <c r="B1816" s="322" t="s">
        <v>135</v>
      </c>
      <c r="C1816" s="322" t="s">
        <v>1122</v>
      </c>
      <c r="D1816" s="322" t="s">
        <v>136</v>
      </c>
      <c r="E1816" s="322" t="s">
        <v>1122</v>
      </c>
      <c r="F1816" s="154" t="s">
        <v>239</v>
      </c>
      <c r="G1816" s="149" t="s">
        <v>359</v>
      </c>
      <c r="H1816" s="153" t="s">
        <v>278</v>
      </c>
      <c r="I1816" s="149" t="s">
        <v>624</v>
      </c>
      <c r="J1816" s="163">
        <v>35.365000000000002</v>
      </c>
      <c r="K1816" s="163">
        <v>2.09</v>
      </c>
      <c r="L1816" s="149" t="s">
        <v>116</v>
      </c>
      <c r="M1816" s="150" t="s">
        <v>651</v>
      </c>
      <c r="N1816" s="157">
        <v>44341.904293981483</v>
      </c>
      <c r="O1816" s="157">
        <v>44374.682523148149</v>
      </c>
    </row>
    <row r="1817" spans="2:15" x14ac:dyDescent="0.2">
      <c r="B1817" s="322" t="s">
        <v>135</v>
      </c>
      <c r="C1817" s="322" t="s">
        <v>1122</v>
      </c>
      <c r="D1817" s="322" t="s">
        <v>136</v>
      </c>
      <c r="E1817" s="322" t="s">
        <v>1122</v>
      </c>
      <c r="F1817" s="154" t="s">
        <v>239</v>
      </c>
      <c r="G1817" s="149" t="s">
        <v>359</v>
      </c>
      <c r="H1817" s="153" t="s">
        <v>278</v>
      </c>
      <c r="I1817" s="149" t="s">
        <v>624</v>
      </c>
      <c r="J1817" s="163">
        <v>35.365000000000002</v>
      </c>
      <c r="K1817" s="163">
        <v>2.09</v>
      </c>
      <c r="L1817" s="149" t="s">
        <v>116</v>
      </c>
      <c r="M1817" s="150" t="s">
        <v>651</v>
      </c>
      <c r="N1817" s="157">
        <v>44341.904293981483</v>
      </c>
      <c r="O1817" s="157">
        <v>44374.682534722226</v>
      </c>
    </row>
    <row r="1818" spans="2:15" x14ac:dyDescent="0.2">
      <c r="B1818" s="322" t="s">
        <v>135</v>
      </c>
      <c r="C1818" s="322" t="s">
        <v>1122</v>
      </c>
      <c r="D1818" s="322" t="s">
        <v>137</v>
      </c>
      <c r="E1818" s="322" t="s">
        <v>1122</v>
      </c>
      <c r="F1818" s="154" t="s">
        <v>239</v>
      </c>
      <c r="G1818" s="149" t="s">
        <v>359</v>
      </c>
      <c r="H1818" s="153" t="s">
        <v>278</v>
      </c>
      <c r="I1818" s="149" t="s">
        <v>624</v>
      </c>
      <c r="J1818" s="163">
        <v>35.365000000000002</v>
      </c>
      <c r="K1818" s="163">
        <v>24.39</v>
      </c>
      <c r="L1818" s="149" t="s">
        <v>116</v>
      </c>
      <c r="M1818" s="150" t="s">
        <v>117</v>
      </c>
      <c r="N1818" s="157">
        <v>44341.904293981483</v>
      </c>
      <c r="O1818" s="157">
        <v>44388.521203703705</v>
      </c>
    </row>
    <row r="1819" spans="2:15" x14ac:dyDescent="0.2">
      <c r="B1819" s="322" t="s">
        <v>135</v>
      </c>
      <c r="C1819" s="322" t="s">
        <v>1122</v>
      </c>
      <c r="D1819" s="322" t="s">
        <v>136</v>
      </c>
      <c r="E1819" s="322" t="s">
        <v>1122</v>
      </c>
      <c r="F1819" s="154" t="s">
        <v>114</v>
      </c>
      <c r="G1819" s="149" t="s">
        <v>286</v>
      </c>
      <c r="H1819" s="153" t="s">
        <v>115</v>
      </c>
      <c r="I1819" s="149" t="s">
        <v>1525</v>
      </c>
      <c r="J1819" s="163">
        <v>63.386000000000003</v>
      </c>
      <c r="K1819" s="163">
        <v>60.439</v>
      </c>
      <c r="L1819" s="149" t="s">
        <v>216</v>
      </c>
      <c r="M1819" s="150" t="s">
        <v>284</v>
      </c>
      <c r="N1819" s="157">
        <v>44342.029143518521</v>
      </c>
      <c r="O1819" s="157">
        <v>44376.948217592595</v>
      </c>
    </row>
    <row r="1820" spans="2:15" x14ac:dyDescent="0.2">
      <c r="B1820" s="322" t="s">
        <v>135</v>
      </c>
      <c r="C1820" s="322" t="s">
        <v>1122</v>
      </c>
      <c r="D1820" s="322" t="s">
        <v>136</v>
      </c>
      <c r="E1820" s="322" t="s">
        <v>1122</v>
      </c>
      <c r="F1820" s="154" t="s">
        <v>329</v>
      </c>
      <c r="G1820" s="149" t="s">
        <v>286</v>
      </c>
      <c r="H1820" s="153" t="s">
        <v>330</v>
      </c>
      <c r="I1820" s="149" t="s">
        <v>1526</v>
      </c>
      <c r="J1820" s="163">
        <v>63.451999999999998</v>
      </c>
      <c r="K1820" s="163">
        <v>6.0670000000000002</v>
      </c>
      <c r="L1820" s="149" t="s">
        <v>333</v>
      </c>
      <c r="M1820" s="150" t="s">
        <v>334</v>
      </c>
      <c r="N1820" s="157">
        <v>44342.070347222223</v>
      </c>
      <c r="O1820" s="157">
        <v>44359.983252314814</v>
      </c>
    </row>
    <row r="1821" spans="2:15" x14ac:dyDescent="0.2">
      <c r="B1821" s="322" t="s">
        <v>135</v>
      </c>
      <c r="C1821" s="322" t="s">
        <v>1122</v>
      </c>
      <c r="D1821" s="322" t="s">
        <v>136</v>
      </c>
      <c r="E1821" s="322" t="s">
        <v>1122</v>
      </c>
      <c r="F1821" s="154" t="s">
        <v>329</v>
      </c>
      <c r="G1821" s="149" t="s">
        <v>286</v>
      </c>
      <c r="H1821" s="153" t="s">
        <v>330</v>
      </c>
      <c r="I1821" s="149" t="s">
        <v>1526</v>
      </c>
      <c r="J1821" s="163">
        <v>63.451999999999998</v>
      </c>
      <c r="K1821" s="163">
        <v>6.335</v>
      </c>
      <c r="L1821" s="149" t="s">
        <v>211</v>
      </c>
      <c r="M1821" s="150" t="s">
        <v>314</v>
      </c>
      <c r="N1821" s="157">
        <v>44342.070347222223</v>
      </c>
      <c r="O1821" s="157">
        <v>44374.317141203705</v>
      </c>
    </row>
    <row r="1822" spans="2:15" x14ac:dyDescent="0.2">
      <c r="B1822" s="322" t="s">
        <v>135</v>
      </c>
      <c r="C1822" s="322" t="s">
        <v>1122</v>
      </c>
      <c r="D1822" s="322" t="s">
        <v>137</v>
      </c>
      <c r="E1822" s="322" t="s">
        <v>1122</v>
      </c>
      <c r="F1822" s="154" t="s">
        <v>114</v>
      </c>
      <c r="G1822" s="149" t="s">
        <v>310</v>
      </c>
      <c r="H1822" s="153" t="s">
        <v>115</v>
      </c>
      <c r="I1822" s="149" t="s">
        <v>1527</v>
      </c>
      <c r="J1822" s="163">
        <v>63.667999999999999</v>
      </c>
      <c r="K1822" s="163">
        <v>54.517000000000003</v>
      </c>
      <c r="L1822" s="149" t="s">
        <v>116</v>
      </c>
      <c r="M1822" s="150" t="s">
        <v>117</v>
      </c>
      <c r="N1822" s="157">
        <v>44342.251018518517</v>
      </c>
      <c r="O1822" s="157">
        <v>44382.782268518517</v>
      </c>
    </row>
    <row r="1823" spans="2:15" x14ac:dyDescent="0.2">
      <c r="B1823" s="322" t="s">
        <v>135</v>
      </c>
      <c r="C1823" s="322" t="s">
        <v>1122</v>
      </c>
      <c r="D1823" s="322" t="s">
        <v>136</v>
      </c>
      <c r="E1823" s="322" t="s">
        <v>1122</v>
      </c>
      <c r="F1823" s="154" t="s">
        <v>247</v>
      </c>
      <c r="G1823" s="149" t="s">
        <v>340</v>
      </c>
      <c r="H1823" s="153" t="s">
        <v>341</v>
      </c>
      <c r="I1823" s="149" t="s">
        <v>1511</v>
      </c>
      <c r="J1823" s="163">
        <v>37.917999999999999</v>
      </c>
      <c r="K1823" s="163">
        <v>1.4059999999999999</v>
      </c>
      <c r="L1823" s="149" t="s">
        <v>255</v>
      </c>
      <c r="M1823" s="150" t="s">
        <v>538</v>
      </c>
      <c r="N1823" s="157">
        <v>44342.500532407408</v>
      </c>
      <c r="O1823" s="157">
        <v>44350.61178240741</v>
      </c>
    </row>
    <row r="1824" spans="2:15" x14ac:dyDescent="0.2">
      <c r="B1824" s="322" t="s">
        <v>135</v>
      </c>
      <c r="C1824" s="322" t="s">
        <v>1122</v>
      </c>
      <c r="D1824" s="322" t="s">
        <v>136</v>
      </c>
      <c r="E1824" s="322" t="s">
        <v>1122</v>
      </c>
      <c r="F1824" s="154" t="s">
        <v>247</v>
      </c>
      <c r="G1824" s="149" t="s">
        <v>340</v>
      </c>
      <c r="H1824" s="153" t="s">
        <v>341</v>
      </c>
      <c r="I1824" s="149" t="s">
        <v>1511</v>
      </c>
      <c r="J1824" s="163">
        <v>37.917999999999999</v>
      </c>
      <c r="K1824" s="163">
        <v>7.1849999999999996</v>
      </c>
      <c r="L1824" s="149" t="s">
        <v>266</v>
      </c>
      <c r="M1824" s="150" t="s">
        <v>298</v>
      </c>
      <c r="N1824" s="157">
        <v>44342.500532407408</v>
      </c>
      <c r="O1824" s="157">
        <v>44354.566608796296</v>
      </c>
    </row>
    <row r="1825" spans="2:15" x14ac:dyDescent="0.2">
      <c r="B1825" s="322" t="s">
        <v>135</v>
      </c>
      <c r="C1825" s="322" t="s">
        <v>1122</v>
      </c>
      <c r="D1825" s="322" t="s">
        <v>136</v>
      </c>
      <c r="E1825" s="322" t="s">
        <v>1122</v>
      </c>
      <c r="F1825" s="154" t="s">
        <v>114</v>
      </c>
      <c r="G1825" s="149" t="s">
        <v>353</v>
      </c>
      <c r="H1825" s="153" t="s">
        <v>354</v>
      </c>
      <c r="I1825" s="149" t="s">
        <v>1528</v>
      </c>
      <c r="J1825" s="163">
        <v>39.521999999999998</v>
      </c>
      <c r="K1825" s="163">
        <v>30.529</v>
      </c>
      <c r="L1825" s="149" t="s">
        <v>116</v>
      </c>
      <c r="M1825" s="150" t="s">
        <v>405</v>
      </c>
      <c r="N1825" s="157">
        <v>44342.620081018518</v>
      </c>
      <c r="O1825" s="157">
        <v>44366.083009259259</v>
      </c>
    </row>
    <row r="1826" spans="2:15" x14ac:dyDescent="0.2">
      <c r="B1826" s="322" t="s">
        <v>135</v>
      </c>
      <c r="C1826" s="322" t="s">
        <v>1122</v>
      </c>
      <c r="D1826" s="322" t="s">
        <v>136</v>
      </c>
      <c r="E1826" s="322" t="s">
        <v>1122</v>
      </c>
      <c r="F1826" s="154" t="s">
        <v>114</v>
      </c>
      <c r="G1826" s="149" t="s">
        <v>277</v>
      </c>
      <c r="H1826" s="153" t="s">
        <v>304</v>
      </c>
      <c r="I1826" s="149" t="s">
        <v>1529</v>
      </c>
      <c r="J1826" s="163">
        <v>36.673999999999999</v>
      </c>
      <c r="K1826" s="163">
        <v>25.456</v>
      </c>
      <c r="L1826" s="149" t="s">
        <v>114</v>
      </c>
      <c r="M1826" s="150" t="s">
        <v>1530</v>
      </c>
      <c r="N1826" s="157">
        <v>44342.761655092596</v>
      </c>
      <c r="O1826" s="157">
        <v>44365.768611111111</v>
      </c>
    </row>
    <row r="1827" spans="2:15" x14ac:dyDescent="0.2">
      <c r="B1827" s="322" t="s">
        <v>135</v>
      </c>
      <c r="C1827" s="322" t="s">
        <v>1122</v>
      </c>
      <c r="D1827" s="322" t="s">
        <v>136</v>
      </c>
      <c r="E1827" s="322" t="s">
        <v>1122</v>
      </c>
      <c r="F1827" s="154" t="s">
        <v>114</v>
      </c>
      <c r="G1827" s="149" t="s">
        <v>277</v>
      </c>
      <c r="H1827" s="153" t="s">
        <v>304</v>
      </c>
      <c r="I1827" s="149" t="s">
        <v>1531</v>
      </c>
      <c r="J1827" s="163">
        <v>36.488999999999997</v>
      </c>
      <c r="K1827" s="163">
        <v>23.047999999999998</v>
      </c>
      <c r="L1827" s="149" t="s">
        <v>252</v>
      </c>
      <c r="M1827" s="150" t="s">
        <v>1532</v>
      </c>
      <c r="N1827" s="157">
        <v>44342.969282407408</v>
      </c>
      <c r="O1827" s="157">
        <v>44373.553668981483</v>
      </c>
    </row>
    <row r="1828" spans="2:15" x14ac:dyDescent="0.2">
      <c r="B1828" s="322" t="s">
        <v>135</v>
      </c>
      <c r="C1828" s="322" t="s">
        <v>1122</v>
      </c>
      <c r="D1828" s="322" t="s">
        <v>138</v>
      </c>
      <c r="E1828" s="322" t="s">
        <v>1122</v>
      </c>
      <c r="F1828" s="154" t="s">
        <v>238</v>
      </c>
      <c r="G1828" s="149" t="s">
        <v>281</v>
      </c>
      <c r="H1828" s="153" t="s">
        <v>282</v>
      </c>
      <c r="I1828" s="149" t="s">
        <v>1533</v>
      </c>
      <c r="J1828" s="163">
        <v>36.15</v>
      </c>
      <c r="K1828" s="163">
        <v>35.427</v>
      </c>
      <c r="L1828" s="149" t="s">
        <v>223</v>
      </c>
      <c r="M1828" s="150" t="s">
        <v>349</v>
      </c>
      <c r="N1828" s="157">
        <v>44343.251030092593</v>
      </c>
      <c r="O1828" s="157">
        <v>44413.596250000002</v>
      </c>
    </row>
    <row r="1829" spans="2:15" x14ac:dyDescent="0.2">
      <c r="B1829" s="322" t="s">
        <v>135</v>
      </c>
      <c r="C1829" s="322" t="s">
        <v>1122</v>
      </c>
      <c r="D1829" s="322" t="s">
        <v>137</v>
      </c>
      <c r="E1829" s="322" t="s">
        <v>1122</v>
      </c>
      <c r="F1829" s="154" t="s">
        <v>238</v>
      </c>
      <c r="G1829" s="149" t="s">
        <v>281</v>
      </c>
      <c r="H1829" s="153" t="s">
        <v>282</v>
      </c>
      <c r="I1829" s="149" t="s">
        <v>1534</v>
      </c>
      <c r="J1829" s="163">
        <v>30.541</v>
      </c>
      <c r="K1829" s="163">
        <v>7.7110000000000003</v>
      </c>
      <c r="L1829" s="149" t="s">
        <v>376</v>
      </c>
      <c r="M1829" s="150" t="s">
        <v>378</v>
      </c>
      <c r="N1829" s="157">
        <v>44343.847418981481</v>
      </c>
      <c r="O1829" s="157">
        <v>44385.361944444441</v>
      </c>
    </row>
    <row r="1830" spans="2:15" x14ac:dyDescent="0.2">
      <c r="B1830" s="322" t="s">
        <v>135</v>
      </c>
      <c r="C1830" s="322" t="s">
        <v>1122</v>
      </c>
      <c r="D1830" s="322" t="s">
        <v>137</v>
      </c>
      <c r="E1830" s="322" t="s">
        <v>1122</v>
      </c>
      <c r="F1830" s="154" t="s">
        <v>238</v>
      </c>
      <c r="G1830" s="149" t="s">
        <v>281</v>
      </c>
      <c r="H1830" s="153" t="s">
        <v>282</v>
      </c>
      <c r="I1830" s="149" t="s">
        <v>1534</v>
      </c>
      <c r="J1830" s="163">
        <v>30.541</v>
      </c>
      <c r="K1830" s="163">
        <v>22.219000000000001</v>
      </c>
      <c r="L1830" s="149" t="s">
        <v>376</v>
      </c>
      <c r="M1830" s="150" t="s">
        <v>793</v>
      </c>
      <c r="N1830" s="157">
        <v>44343.847418981481</v>
      </c>
      <c r="O1830" s="157">
        <v>44398.392361111109</v>
      </c>
    </row>
    <row r="1831" spans="2:15" x14ac:dyDescent="0.2">
      <c r="B1831" s="322" t="s">
        <v>135</v>
      </c>
      <c r="C1831" s="322" t="s">
        <v>1122</v>
      </c>
      <c r="D1831" s="322" t="s">
        <v>136</v>
      </c>
      <c r="E1831" s="322" t="s">
        <v>1122</v>
      </c>
      <c r="F1831" s="154" t="s">
        <v>329</v>
      </c>
      <c r="G1831" s="149" t="s">
        <v>286</v>
      </c>
      <c r="H1831" s="153" t="s">
        <v>330</v>
      </c>
      <c r="I1831" s="149" t="s">
        <v>1519</v>
      </c>
      <c r="J1831" s="163">
        <v>63.405000000000001</v>
      </c>
      <c r="K1831" s="163">
        <v>2.9990000000000001</v>
      </c>
      <c r="L1831" s="149" t="s">
        <v>189</v>
      </c>
      <c r="M1831" s="150" t="s">
        <v>470</v>
      </c>
      <c r="N1831" s="157">
        <v>44344.291435185187</v>
      </c>
      <c r="O1831" s="157">
        <v>44373.126134259262</v>
      </c>
    </row>
    <row r="1832" spans="2:15" x14ac:dyDescent="0.2">
      <c r="B1832" s="322" t="s">
        <v>135</v>
      </c>
      <c r="C1832" s="322" t="s">
        <v>1122</v>
      </c>
      <c r="D1832" s="322" t="s">
        <v>137</v>
      </c>
      <c r="E1832" s="322" t="s">
        <v>1122</v>
      </c>
      <c r="F1832" s="154" t="s">
        <v>329</v>
      </c>
      <c r="G1832" s="149" t="s">
        <v>286</v>
      </c>
      <c r="H1832" s="153" t="s">
        <v>330</v>
      </c>
      <c r="I1832" s="149" t="s">
        <v>1519</v>
      </c>
      <c r="J1832" s="163">
        <v>63.405000000000001</v>
      </c>
      <c r="K1832" s="163">
        <v>12.58</v>
      </c>
      <c r="L1832" s="149" t="s">
        <v>187</v>
      </c>
      <c r="M1832" s="150" t="s">
        <v>415</v>
      </c>
      <c r="N1832" s="157">
        <v>44344.291435185187</v>
      </c>
      <c r="O1832" s="157">
        <v>44378.486898148149</v>
      </c>
    </row>
    <row r="1833" spans="2:15" x14ac:dyDescent="0.2">
      <c r="B1833" s="322" t="s">
        <v>135</v>
      </c>
      <c r="C1833" s="322" t="s">
        <v>1122</v>
      </c>
      <c r="D1833" s="322" t="s">
        <v>137</v>
      </c>
      <c r="E1833" s="322" t="s">
        <v>1122</v>
      </c>
      <c r="F1833" s="154" t="s">
        <v>236</v>
      </c>
      <c r="G1833" s="149" t="s">
        <v>310</v>
      </c>
      <c r="H1833" s="153" t="s">
        <v>311</v>
      </c>
      <c r="I1833" s="149" t="s">
        <v>1006</v>
      </c>
      <c r="J1833" s="163">
        <v>61.472999999999999</v>
      </c>
      <c r="K1833" s="163">
        <v>5.9989999999999997</v>
      </c>
      <c r="L1833" s="149" t="s">
        <v>116</v>
      </c>
      <c r="M1833" s="150" t="s">
        <v>424</v>
      </c>
      <c r="N1833" s="157">
        <v>44344.320034722223</v>
      </c>
      <c r="O1833" s="157">
        <v>44383.586793981478</v>
      </c>
    </row>
    <row r="1834" spans="2:15" x14ac:dyDescent="0.2">
      <c r="B1834" s="322" t="s">
        <v>135</v>
      </c>
      <c r="C1834" s="322" t="s">
        <v>1122</v>
      </c>
      <c r="D1834" s="322" t="s">
        <v>137</v>
      </c>
      <c r="E1834" s="322" t="s">
        <v>1122</v>
      </c>
      <c r="F1834" s="154" t="s">
        <v>236</v>
      </c>
      <c r="G1834" s="149" t="s">
        <v>310</v>
      </c>
      <c r="H1834" s="153" t="s">
        <v>311</v>
      </c>
      <c r="I1834" s="149" t="s">
        <v>1006</v>
      </c>
      <c r="J1834" s="163">
        <v>61.472999999999999</v>
      </c>
      <c r="K1834" s="163">
        <v>5.9989999999999997</v>
      </c>
      <c r="L1834" s="149" t="s">
        <v>116</v>
      </c>
      <c r="M1834" s="150" t="s">
        <v>424</v>
      </c>
      <c r="N1834" s="157">
        <v>44344.320034722223</v>
      </c>
      <c r="O1834" s="157">
        <v>44383.58693287037</v>
      </c>
    </row>
    <row r="1835" spans="2:15" x14ac:dyDescent="0.2">
      <c r="B1835" s="322" t="s">
        <v>135</v>
      </c>
      <c r="C1835" s="322" t="s">
        <v>1122</v>
      </c>
      <c r="D1835" s="322" t="s">
        <v>137</v>
      </c>
      <c r="E1835" s="322" t="s">
        <v>1122</v>
      </c>
      <c r="F1835" s="154" t="s">
        <v>236</v>
      </c>
      <c r="G1835" s="149" t="s">
        <v>310</v>
      </c>
      <c r="H1835" s="153" t="s">
        <v>311</v>
      </c>
      <c r="I1835" s="149" t="s">
        <v>1006</v>
      </c>
      <c r="J1835" s="163">
        <v>61.472999999999999</v>
      </c>
      <c r="K1835" s="163">
        <v>17.68</v>
      </c>
      <c r="L1835" s="149" t="s">
        <v>116</v>
      </c>
      <c r="M1835" s="150" t="s">
        <v>405</v>
      </c>
      <c r="N1835" s="157">
        <v>44344.320034722223</v>
      </c>
      <c r="O1835" s="157">
        <v>44388.289525462962</v>
      </c>
    </row>
    <row r="1836" spans="2:15" x14ac:dyDescent="0.2">
      <c r="B1836" s="322" t="s">
        <v>135</v>
      </c>
      <c r="C1836" s="322" t="s">
        <v>1122</v>
      </c>
      <c r="D1836" s="322" t="s">
        <v>137</v>
      </c>
      <c r="E1836" s="322" t="s">
        <v>1122</v>
      </c>
      <c r="F1836" s="154" t="s">
        <v>236</v>
      </c>
      <c r="G1836" s="149" t="s">
        <v>310</v>
      </c>
      <c r="H1836" s="153" t="s">
        <v>311</v>
      </c>
      <c r="I1836" s="149" t="s">
        <v>1006</v>
      </c>
      <c r="J1836" s="163">
        <v>61.472999999999999</v>
      </c>
      <c r="K1836" s="163">
        <v>17.68</v>
      </c>
      <c r="L1836" s="149" t="s">
        <v>116</v>
      </c>
      <c r="M1836" s="150" t="s">
        <v>405</v>
      </c>
      <c r="N1836" s="157">
        <v>44344.320034722223</v>
      </c>
      <c r="O1836" s="157">
        <v>44388.289664351854</v>
      </c>
    </row>
    <row r="1837" spans="2:15" x14ac:dyDescent="0.2">
      <c r="B1837" s="322" t="s">
        <v>135</v>
      </c>
      <c r="C1837" s="322" t="s">
        <v>1122</v>
      </c>
      <c r="D1837" s="322" t="s">
        <v>137</v>
      </c>
      <c r="E1837" s="322" t="s">
        <v>1122</v>
      </c>
      <c r="F1837" s="154" t="s">
        <v>239</v>
      </c>
      <c r="G1837" s="149" t="s">
        <v>359</v>
      </c>
      <c r="H1837" s="153" t="s">
        <v>278</v>
      </c>
      <c r="I1837" s="149" t="s">
        <v>1535</v>
      </c>
      <c r="J1837" s="163">
        <v>37.167999999999999</v>
      </c>
      <c r="K1837" s="163">
        <v>15.606999999999999</v>
      </c>
      <c r="L1837" s="149" t="s">
        <v>116</v>
      </c>
      <c r="M1837" s="150" t="s">
        <v>292</v>
      </c>
      <c r="N1837" s="157">
        <v>44344.403993055559</v>
      </c>
      <c r="O1837" s="157">
        <v>44388.788831018515</v>
      </c>
    </row>
    <row r="1838" spans="2:15" x14ac:dyDescent="0.2">
      <c r="B1838" s="322" t="s">
        <v>135</v>
      </c>
      <c r="C1838" s="322" t="s">
        <v>1122</v>
      </c>
      <c r="D1838" s="322" t="s">
        <v>138</v>
      </c>
      <c r="E1838" s="322" t="s">
        <v>1122</v>
      </c>
      <c r="F1838" s="154" t="s">
        <v>239</v>
      </c>
      <c r="G1838" s="149" t="s">
        <v>359</v>
      </c>
      <c r="H1838" s="153" t="s">
        <v>278</v>
      </c>
      <c r="I1838" s="149" t="s">
        <v>1535</v>
      </c>
      <c r="J1838" s="163">
        <v>37.167999999999999</v>
      </c>
      <c r="K1838" s="163">
        <v>10.409000000000001</v>
      </c>
      <c r="L1838" s="149" t="s">
        <v>116</v>
      </c>
      <c r="M1838" s="150" t="s">
        <v>437</v>
      </c>
      <c r="N1838" s="157">
        <v>44344.403993055559</v>
      </c>
      <c r="O1838" s="157">
        <v>44413.431180555555</v>
      </c>
    </row>
    <row r="1839" spans="2:15" x14ac:dyDescent="0.2">
      <c r="B1839" s="322" t="s">
        <v>135</v>
      </c>
      <c r="C1839" s="322" t="s">
        <v>1122</v>
      </c>
      <c r="D1839" s="322" t="s">
        <v>138</v>
      </c>
      <c r="E1839" s="322" t="s">
        <v>1122</v>
      </c>
      <c r="F1839" s="154" t="s">
        <v>239</v>
      </c>
      <c r="G1839" s="149" t="s">
        <v>359</v>
      </c>
      <c r="H1839" s="153" t="s">
        <v>278</v>
      </c>
      <c r="I1839" s="149" t="s">
        <v>1535</v>
      </c>
      <c r="J1839" s="163">
        <v>37.167999999999999</v>
      </c>
      <c r="K1839" s="163">
        <v>10.409000000000001</v>
      </c>
      <c r="L1839" s="149" t="s">
        <v>116</v>
      </c>
      <c r="M1839" s="150" t="s">
        <v>437</v>
      </c>
      <c r="N1839" s="157">
        <v>44344.403993055559</v>
      </c>
      <c r="O1839" s="157">
        <v>44413.431319444448</v>
      </c>
    </row>
    <row r="1840" spans="2:15" x14ac:dyDescent="0.2">
      <c r="B1840" s="322" t="s">
        <v>135</v>
      </c>
      <c r="C1840" s="322" t="s">
        <v>1122</v>
      </c>
      <c r="D1840" s="322" t="s">
        <v>136</v>
      </c>
      <c r="E1840" s="322" t="s">
        <v>1122</v>
      </c>
      <c r="F1840" s="154" t="s">
        <v>114</v>
      </c>
      <c r="G1840" s="149" t="s">
        <v>277</v>
      </c>
      <c r="H1840" s="153" t="s">
        <v>304</v>
      </c>
      <c r="I1840" s="149" t="s">
        <v>1536</v>
      </c>
      <c r="J1840" s="163">
        <v>36.563000000000002</v>
      </c>
      <c r="K1840" s="163">
        <v>12.317</v>
      </c>
      <c r="L1840" s="149" t="s">
        <v>228</v>
      </c>
      <c r="M1840" s="150" t="s">
        <v>1537</v>
      </c>
      <c r="N1840" s="157">
        <v>44344.72011574074</v>
      </c>
      <c r="O1840" s="157">
        <v>44375.478692129633</v>
      </c>
    </row>
    <row r="1841" spans="2:15" x14ac:dyDescent="0.2">
      <c r="B1841" s="322" t="s">
        <v>135</v>
      </c>
      <c r="C1841" s="322" t="s">
        <v>1122</v>
      </c>
      <c r="D1841" s="322" t="s">
        <v>136</v>
      </c>
      <c r="E1841" s="322" t="s">
        <v>1122</v>
      </c>
      <c r="F1841" s="154" t="s">
        <v>114</v>
      </c>
      <c r="G1841" s="149" t="s">
        <v>277</v>
      </c>
      <c r="H1841" s="153" t="s">
        <v>304</v>
      </c>
      <c r="I1841" s="149" t="s">
        <v>1536</v>
      </c>
      <c r="J1841" s="163">
        <v>36.563000000000002</v>
      </c>
      <c r="K1841" s="163">
        <v>12.317</v>
      </c>
      <c r="L1841" s="149" t="s">
        <v>228</v>
      </c>
      <c r="M1841" s="150" t="s">
        <v>1537</v>
      </c>
      <c r="N1841" s="157">
        <v>44344.72011574074</v>
      </c>
      <c r="O1841" s="157">
        <v>44375.478831018518</v>
      </c>
    </row>
    <row r="1842" spans="2:15" x14ac:dyDescent="0.2">
      <c r="B1842" s="322" t="s">
        <v>135</v>
      </c>
      <c r="C1842" s="322" t="s">
        <v>1122</v>
      </c>
      <c r="D1842" s="322" t="s">
        <v>137</v>
      </c>
      <c r="E1842" s="322" t="s">
        <v>1122</v>
      </c>
      <c r="F1842" s="154" t="s">
        <v>114</v>
      </c>
      <c r="G1842" s="149" t="s">
        <v>286</v>
      </c>
      <c r="H1842" s="153" t="s">
        <v>115</v>
      </c>
      <c r="I1842" s="149" t="s">
        <v>1538</v>
      </c>
      <c r="J1842" s="163">
        <v>63.581000000000003</v>
      </c>
      <c r="K1842" s="163">
        <v>56.326999999999998</v>
      </c>
      <c r="L1842" s="149" t="s">
        <v>116</v>
      </c>
      <c r="M1842" s="150" t="s">
        <v>117</v>
      </c>
      <c r="N1842" s="157">
        <v>44344.847222222219</v>
      </c>
      <c r="O1842" s="157">
        <v>44385.809918981482</v>
      </c>
    </row>
    <row r="1843" spans="2:15" x14ac:dyDescent="0.2">
      <c r="B1843" s="322" t="s">
        <v>135</v>
      </c>
      <c r="C1843" s="322" t="s">
        <v>1122</v>
      </c>
      <c r="D1843" s="322" t="s">
        <v>136</v>
      </c>
      <c r="E1843" s="322" t="s">
        <v>1122</v>
      </c>
      <c r="F1843" s="154" t="s">
        <v>114</v>
      </c>
      <c r="G1843" s="149" t="s">
        <v>277</v>
      </c>
      <c r="H1843" s="153" t="s">
        <v>354</v>
      </c>
      <c r="I1843" s="149" t="s">
        <v>1539</v>
      </c>
      <c r="J1843" s="163">
        <v>39.968000000000004</v>
      </c>
      <c r="K1843" s="163">
        <v>38.581000000000003</v>
      </c>
      <c r="L1843" s="149" t="s">
        <v>116</v>
      </c>
      <c r="M1843" s="150" t="s">
        <v>117</v>
      </c>
      <c r="N1843" s="157">
        <v>44345.194560185184</v>
      </c>
      <c r="O1843" s="157">
        <v>44368.498842592591</v>
      </c>
    </row>
    <row r="1844" spans="2:15" x14ac:dyDescent="0.2">
      <c r="B1844" s="322" t="s">
        <v>135</v>
      </c>
      <c r="C1844" s="322" t="s">
        <v>1122</v>
      </c>
      <c r="D1844" s="322" t="s">
        <v>137</v>
      </c>
      <c r="E1844" s="322" t="s">
        <v>1122</v>
      </c>
      <c r="F1844" s="154" t="s">
        <v>247</v>
      </c>
      <c r="G1844" s="149" t="s">
        <v>340</v>
      </c>
      <c r="H1844" s="153" t="s">
        <v>341</v>
      </c>
      <c r="I1844" s="149" t="s">
        <v>1540</v>
      </c>
      <c r="J1844" s="163">
        <v>36.863</v>
      </c>
      <c r="K1844" s="163">
        <v>34.253</v>
      </c>
      <c r="L1844" s="149" t="s">
        <v>189</v>
      </c>
      <c r="M1844" s="150" t="s">
        <v>526</v>
      </c>
      <c r="N1844" s="157">
        <v>44345.805763888886</v>
      </c>
      <c r="O1844" s="157">
        <v>44379.59814814815</v>
      </c>
    </row>
    <row r="1845" spans="2:15" x14ac:dyDescent="0.2">
      <c r="B1845" s="322" t="s">
        <v>135</v>
      </c>
      <c r="C1845" s="322" t="s">
        <v>1122</v>
      </c>
      <c r="D1845" s="322" t="s">
        <v>137</v>
      </c>
      <c r="E1845" s="322" t="s">
        <v>1122</v>
      </c>
      <c r="F1845" s="154" t="s">
        <v>239</v>
      </c>
      <c r="G1845" s="149" t="s">
        <v>359</v>
      </c>
      <c r="H1845" s="153" t="s">
        <v>278</v>
      </c>
      <c r="I1845" s="149" t="s">
        <v>1541</v>
      </c>
      <c r="J1845" s="163">
        <v>56.734000000000002</v>
      </c>
      <c r="K1845" s="163">
        <v>12.198</v>
      </c>
      <c r="L1845" s="149" t="s">
        <v>217</v>
      </c>
      <c r="M1845" s="150" t="s">
        <v>480</v>
      </c>
      <c r="N1845" s="157">
        <v>44345.862291666665</v>
      </c>
      <c r="O1845" s="157">
        <v>44395.861597222225</v>
      </c>
    </row>
    <row r="1846" spans="2:15" x14ac:dyDescent="0.2">
      <c r="B1846" s="322" t="s">
        <v>135</v>
      </c>
      <c r="C1846" s="322" t="s">
        <v>1122</v>
      </c>
      <c r="D1846" s="322" t="s">
        <v>137</v>
      </c>
      <c r="E1846" s="322" t="s">
        <v>1122</v>
      </c>
      <c r="F1846" s="154" t="s">
        <v>239</v>
      </c>
      <c r="G1846" s="149" t="s">
        <v>359</v>
      </c>
      <c r="H1846" s="153" t="s">
        <v>278</v>
      </c>
      <c r="I1846" s="149" t="s">
        <v>1541</v>
      </c>
      <c r="J1846" s="163">
        <v>56.734000000000002</v>
      </c>
      <c r="K1846" s="163">
        <v>26.545999999999999</v>
      </c>
      <c r="L1846" s="149" t="s">
        <v>216</v>
      </c>
      <c r="M1846" s="150" t="s">
        <v>288</v>
      </c>
      <c r="N1846" s="157">
        <v>44345.862291666665</v>
      </c>
      <c r="O1846" s="157">
        <v>44402.375451388885</v>
      </c>
    </row>
    <row r="1847" spans="2:15" x14ac:dyDescent="0.2">
      <c r="B1847" s="322" t="s">
        <v>135</v>
      </c>
      <c r="C1847" s="322" t="s">
        <v>1122</v>
      </c>
      <c r="D1847" s="322" t="s">
        <v>136</v>
      </c>
      <c r="E1847" s="322" t="s">
        <v>1122</v>
      </c>
      <c r="F1847" s="154" t="s">
        <v>329</v>
      </c>
      <c r="G1847" s="149" t="s">
        <v>286</v>
      </c>
      <c r="H1847" s="153" t="s">
        <v>330</v>
      </c>
      <c r="I1847" s="149" t="s">
        <v>1542</v>
      </c>
      <c r="J1847" s="163">
        <v>38.442999999999998</v>
      </c>
      <c r="K1847" s="163">
        <v>10.942</v>
      </c>
      <c r="L1847" s="149" t="s">
        <v>212</v>
      </c>
      <c r="M1847" s="150" t="s">
        <v>626</v>
      </c>
      <c r="N1847" s="157">
        <v>44346.612546296295</v>
      </c>
      <c r="O1847" s="157">
        <v>44364.208020833335</v>
      </c>
    </row>
    <row r="1848" spans="2:15" x14ac:dyDescent="0.2">
      <c r="B1848" s="322" t="s">
        <v>135</v>
      </c>
      <c r="C1848" s="322" t="s">
        <v>1122</v>
      </c>
      <c r="D1848" s="322" t="s">
        <v>136</v>
      </c>
      <c r="E1848" s="322" t="s">
        <v>1122</v>
      </c>
      <c r="F1848" s="154" t="s">
        <v>329</v>
      </c>
      <c r="G1848" s="149" t="s">
        <v>286</v>
      </c>
      <c r="H1848" s="153" t="s">
        <v>330</v>
      </c>
      <c r="I1848" s="149" t="s">
        <v>1542</v>
      </c>
      <c r="J1848" s="163">
        <v>38.442999999999998</v>
      </c>
      <c r="K1848" s="163">
        <v>24.832000000000001</v>
      </c>
      <c r="L1848" s="149" t="s">
        <v>212</v>
      </c>
      <c r="M1848" s="150" t="s">
        <v>447</v>
      </c>
      <c r="N1848" s="157">
        <v>44346.612546296295</v>
      </c>
      <c r="O1848" s="157">
        <v>44369.890138888892</v>
      </c>
    </row>
    <row r="1849" spans="2:15" x14ac:dyDescent="0.2">
      <c r="B1849" s="322" t="s">
        <v>135</v>
      </c>
      <c r="C1849" s="322" t="s">
        <v>1122</v>
      </c>
      <c r="D1849" s="322" t="s">
        <v>137</v>
      </c>
      <c r="E1849" s="322" t="s">
        <v>1122</v>
      </c>
      <c r="F1849" s="154" t="s">
        <v>114</v>
      </c>
      <c r="G1849" s="149" t="s">
        <v>286</v>
      </c>
      <c r="H1849" s="153" t="s">
        <v>115</v>
      </c>
      <c r="I1849" s="149" t="s">
        <v>1543</v>
      </c>
      <c r="J1849" s="163">
        <v>63.375999999999998</v>
      </c>
      <c r="K1849" s="163">
        <v>24</v>
      </c>
      <c r="L1849" s="149" t="s">
        <v>217</v>
      </c>
      <c r="M1849" s="150" t="s">
        <v>430</v>
      </c>
      <c r="N1849" s="157">
        <v>44346.639872685184</v>
      </c>
      <c r="O1849" s="157">
        <v>44385.126331018517</v>
      </c>
    </row>
    <row r="1850" spans="2:15" x14ac:dyDescent="0.2">
      <c r="B1850" s="322" t="s">
        <v>135</v>
      </c>
      <c r="C1850" s="322" t="s">
        <v>1122</v>
      </c>
      <c r="D1850" s="322" t="s">
        <v>137</v>
      </c>
      <c r="E1850" s="322" t="s">
        <v>1122</v>
      </c>
      <c r="F1850" s="154" t="s">
        <v>244</v>
      </c>
      <c r="G1850" s="149" t="s">
        <v>369</v>
      </c>
      <c r="H1850" s="153" t="s">
        <v>370</v>
      </c>
      <c r="I1850" s="149" t="s">
        <v>1544</v>
      </c>
      <c r="J1850" s="163">
        <v>61.508000000000003</v>
      </c>
      <c r="K1850" s="163">
        <v>60.277999999999999</v>
      </c>
      <c r="L1850" s="149" t="s">
        <v>329</v>
      </c>
      <c r="M1850" s="150" t="s">
        <v>361</v>
      </c>
      <c r="N1850" s="157">
        <v>44346.70071759259</v>
      </c>
      <c r="O1850" s="157">
        <v>44385.001087962963</v>
      </c>
    </row>
    <row r="1851" spans="2:15" x14ac:dyDescent="0.2">
      <c r="B1851" s="322" t="s">
        <v>135</v>
      </c>
      <c r="C1851" s="322" t="s">
        <v>1122</v>
      </c>
      <c r="D1851" s="322" t="s">
        <v>137</v>
      </c>
      <c r="E1851" s="322" t="s">
        <v>1122</v>
      </c>
      <c r="F1851" s="154" t="s">
        <v>238</v>
      </c>
      <c r="G1851" s="149" t="s">
        <v>281</v>
      </c>
      <c r="H1851" s="153" t="s">
        <v>282</v>
      </c>
      <c r="I1851" s="149" t="s">
        <v>1545</v>
      </c>
      <c r="J1851" s="163">
        <v>51.686999999999998</v>
      </c>
      <c r="K1851" s="163">
        <v>43.984999999999999</v>
      </c>
      <c r="L1851" s="149" t="s">
        <v>216</v>
      </c>
      <c r="M1851" s="150" t="s">
        <v>728</v>
      </c>
      <c r="N1851" s="157">
        <v>44347.306689814817</v>
      </c>
      <c r="O1851" s="157">
        <v>44383.206944444442</v>
      </c>
    </row>
    <row r="1852" spans="2:15" x14ac:dyDescent="0.2">
      <c r="B1852" s="322" t="s">
        <v>135</v>
      </c>
      <c r="C1852" s="322" t="s">
        <v>1122</v>
      </c>
      <c r="D1852" s="322" t="s">
        <v>137</v>
      </c>
      <c r="E1852" s="322" t="s">
        <v>1122</v>
      </c>
      <c r="F1852" s="154" t="s">
        <v>238</v>
      </c>
      <c r="G1852" s="149" t="s">
        <v>281</v>
      </c>
      <c r="H1852" s="153" t="s">
        <v>282</v>
      </c>
      <c r="I1852" s="149" t="s">
        <v>1546</v>
      </c>
      <c r="J1852" s="163">
        <v>28.367999999999999</v>
      </c>
      <c r="K1852" s="163">
        <v>27.800999999999998</v>
      </c>
      <c r="L1852" s="149" t="s">
        <v>333</v>
      </c>
      <c r="M1852" s="150" t="s">
        <v>501</v>
      </c>
      <c r="N1852" s="157">
        <v>44347.667812500003</v>
      </c>
      <c r="O1852" s="157">
        <v>44395.265520833331</v>
      </c>
    </row>
    <row r="1853" spans="2:15" x14ac:dyDescent="0.2">
      <c r="B1853" s="322" t="s">
        <v>135</v>
      </c>
      <c r="C1853" s="322" t="s">
        <v>1122</v>
      </c>
      <c r="D1853" s="322" t="s">
        <v>137</v>
      </c>
      <c r="E1853" s="322" t="s">
        <v>1122</v>
      </c>
      <c r="F1853" s="154" t="s">
        <v>114</v>
      </c>
      <c r="G1853" s="149" t="s">
        <v>286</v>
      </c>
      <c r="H1853" s="153" t="s">
        <v>115</v>
      </c>
      <c r="I1853" s="149" t="s">
        <v>1547</v>
      </c>
      <c r="J1853" s="163">
        <v>56.360999999999997</v>
      </c>
      <c r="K1853" s="163">
        <v>18.411000000000001</v>
      </c>
      <c r="L1853" s="149" t="s">
        <v>116</v>
      </c>
      <c r="M1853" s="150" t="s">
        <v>352</v>
      </c>
      <c r="N1853" s="157">
        <v>44347.862303240741</v>
      </c>
      <c r="O1853" s="157">
        <v>44383.067280092589</v>
      </c>
    </row>
    <row r="1854" spans="2:15" x14ac:dyDescent="0.2">
      <c r="B1854" s="322" t="s">
        <v>135</v>
      </c>
      <c r="C1854" s="322" t="s">
        <v>1122</v>
      </c>
      <c r="D1854" s="322" t="s">
        <v>137</v>
      </c>
      <c r="E1854" s="322" t="s">
        <v>1122</v>
      </c>
      <c r="F1854" s="154" t="s">
        <v>114</v>
      </c>
      <c r="G1854" s="149" t="s">
        <v>286</v>
      </c>
      <c r="H1854" s="153" t="s">
        <v>115</v>
      </c>
      <c r="I1854" s="149" t="s">
        <v>1547</v>
      </c>
      <c r="J1854" s="163">
        <v>56.360999999999997</v>
      </c>
      <c r="K1854" s="163">
        <v>18.411000000000001</v>
      </c>
      <c r="L1854" s="149" t="s">
        <v>116</v>
      </c>
      <c r="M1854" s="150" t="s">
        <v>352</v>
      </c>
      <c r="N1854" s="157">
        <v>44347.862303240741</v>
      </c>
      <c r="O1854" s="157">
        <v>44383.067418981482</v>
      </c>
    </row>
    <row r="1855" spans="2:15" x14ac:dyDescent="0.2">
      <c r="B1855" s="322" t="s">
        <v>135</v>
      </c>
      <c r="C1855" s="322" t="s">
        <v>1122</v>
      </c>
      <c r="D1855" s="322" t="s">
        <v>137</v>
      </c>
      <c r="E1855" s="322" t="s">
        <v>1122</v>
      </c>
      <c r="F1855" s="154" t="s">
        <v>114</v>
      </c>
      <c r="G1855" s="149" t="s">
        <v>286</v>
      </c>
      <c r="H1855" s="153" t="s">
        <v>115</v>
      </c>
      <c r="I1855" s="149" t="s">
        <v>1547</v>
      </c>
      <c r="J1855" s="163">
        <v>56.360999999999997</v>
      </c>
      <c r="K1855" s="163">
        <v>18.411000000000001</v>
      </c>
      <c r="L1855" s="149" t="s">
        <v>116</v>
      </c>
      <c r="M1855" s="150" t="s">
        <v>352</v>
      </c>
      <c r="N1855" s="157">
        <v>44347.862303240741</v>
      </c>
      <c r="O1855" s="157">
        <v>44383.067430555559</v>
      </c>
    </row>
    <row r="1856" spans="2:15" x14ac:dyDescent="0.2">
      <c r="B1856" s="322" t="s">
        <v>135</v>
      </c>
      <c r="C1856" s="322" t="s">
        <v>1122</v>
      </c>
      <c r="D1856" s="322" t="s">
        <v>136</v>
      </c>
      <c r="E1856" s="322" t="s">
        <v>1122</v>
      </c>
      <c r="F1856" s="154" t="s">
        <v>237</v>
      </c>
      <c r="G1856" s="149" t="s">
        <v>277</v>
      </c>
      <c r="H1856" s="153" t="s">
        <v>978</v>
      </c>
      <c r="I1856" s="149" t="s">
        <v>1548</v>
      </c>
      <c r="J1856" s="163">
        <v>37.93</v>
      </c>
      <c r="K1856" s="163">
        <v>30.309000000000001</v>
      </c>
      <c r="L1856" s="149" t="s">
        <v>251</v>
      </c>
      <c r="M1856" s="150" t="s">
        <v>1382</v>
      </c>
      <c r="N1856" s="157">
        <v>44347.917199074072</v>
      </c>
      <c r="O1856" s="157">
        <v>44356.5703587963</v>
      </c>
    </row>
    <row r="1857" spans="2:15" x14ac:dyDescent="0.2">
      <c r="B1857" s="322" t="s">
        <v>136</v>
      </c>
      <c r="C1857" s="322" t="s">
        <v>1122</v>
      </c>
      <c r="D1857" s="322" t="s">
        <v>137</v>
      </c>
      <c r="E1857" s="322" t="s">
        <v>1122</v>
      </c>
      <c r="F1857" s="154" t="s">
        <v>114</v>
      </c>
      <c r="G1857" s="149" t="s">
        <v>286</v>
      </c>
      <c r="H1857" s="153" t="s">
        <v>115</v>
      </c>
      <c r="I1857" s="149" t="s">
        <v>1549</v>
      </c>
      <c r="J1857" s="163">
        <v>63.218000000000004</v>
      </c>
      <c r="K1857" s="163">
        <v>17.027000000000001</v>
      </c>
      <c r="L1857" s="149" t="s">
        <v>216</v>
      </c>
      <c r="M1857" s="150" t="s">
        <v>285</v>
      </c>
      <c r="N1857" s="157">
        <v>44348.418020833335</v>
      </c>
      <c r="O1857" s="157">
        <v>44378.709039351852</v>
      </c>
    </row>
    <row r="1858" spans="2:15" x14ac:dyDescent="0.2">
      <c r="B1858" s="322" t="s">
        <v>136</v>
      </c>
      <c r="C1858" s="322" t="s">
        <v>1122</v>
      </c>
      <c r="D1858" s="322" t="s">
        <v>137</v>
      </c>
      <c r="E1858" s="322" t="s">
        <v>1122</v>
      </c>
      <c r="F1858" s="154" t="s">
        <v>114</v>
      </c>
      <c r="G1858" s="149" t="s">
        <v>286</v>
      </c>
      <c r="H1858" s="153" t="s">
        <v>115</v>
      </c>
      <c r="I1858" s="149" t="s">
        <v>1549</v>
      </c>
      <c r="J1858" s="163">
        <v>63.218000000000004</v>
      </c>
      <c r="K1858" s="163">
        <v>40.515999999999998</v>
      </c>
      <c r="L1858" s="149" t="s">
        <v>216</v>
      </c>
      <c r="M1858" s="150" t="s">
        <v>288</v>
      </c>
      <c r="N1858" s="157">
        <v>44348.418020833335</v>
      </c>
      <c r="O1858" s="157">
        <v>44389.08384259259</v>
      </c>
    </row>
    <row r="1859" spans="2:15" x14ac:dyDescent="0.2">
      <c r="B1859" s="322" t="s">
        <v>136</v>
      </c>
      <c r="C1859" s="322" t="s">
        <v>1122</v>
      </c>
      <c r="D1859" s="322" t="s">
        <v>137</v>
      </c>
      <c r="E1859" s="322" t="s">
        <v>1122</v>
      </c>
      <c r="F1859" s="154" t="s">
        <v>238</v>
      </c>
      <c r="G1859" s="149" t="s">
        <v>281</v>
      </c>
      <c r="H1859" s="153" t="s">
        <v>282</v>
      </c>
      <c r="I1859" s="149" t="s">
        <v>1550</v>
      </c>
      <c r="J1859" s="163">
        <v>62.625</v>
      </c>
      <c r="K1859" s="163">
        <v>30.686</v>
      </c>
      <c r="L1859" s="149" t="s">
        <v>116</v>
      </c>
      <c r="M1859" s="150" t="s">
        <v>352</v>
      </c>
      <c r="N1859" s="157">
        <v>44348.459618055553</v>
      </c>
      <c r="O1859" s="157">
        <v>44382.84716435185</v>
      </c>
    </row>
    <row r="1860" spans="2:15" x14ac:dyDescent="0.2">
      <c r="B1860" s="322" t="s">
        <v>136</v>
      </c>
      <c r="C1860" s="322" t="s">
        <v>1122</v>
      </c>
      <c r="D1860" s="322" t="s">
        <v>137</v>
      </c>
      <c r="E1860" s="322" t="s">
        <v>1122</v>
      </c>
      <c r="F1860" s="154" t="s">
        <v>238</v>
      </c>
      <c r="G1860" s="149" t="s">
        <v>281</v>
      </c>
      <c r="H1860" s="153" t="s">
        <v>282</v>
      </c>
      <c r="I1860" s="149" t="s">
        <v>1550</v>
      </c>
      <c r="J1860" s="163">
        <v>62.625</v>
      </c>
      <c r="K1860" s="163">
        <v>30.686</v>
      </c>
      <c r="L1860" s="149" t="s">
        <v>116</v>
      </c>
      <c r="M1860" s="150" t="s">
        <v>352</v>
      </c>
      <c r="N1860" s="157">
        <v>44348.459618055553</v>
      </c>
      <c r="O1860" s="157">
        <v>44382.847303240742</v>
      </c>
    </row>
    <row r="1861" spans="2:15" x14ac:dyDescent="0.2">
      <c r="B1861" s="322" t="s">
        <v>136</v>
      </c>
      <c r="C1861" s="322" t="s">
        <v>1122</v>
      </c>
      <c r="D1861" s="322" t="s">
        <v>136</v>
      </c>
      <c r="E1861" s="322" t="s">
        <v>1122</v>
      </c>
      <c r="F1861" s="154" t="s">
        <v>239</v>
      </c>
      <c r="G1861" s="149" t="s">
        <v>359</v>
      </c>
      <c r="H1861" s="153" t="s">
        <v>278</v>
      </c>
      <c r="I1861" s="149" t="s">
        <v>1551</v>
      </c>
      <c r="J1861" s="163">
        <v>75.162000000000006</v>
      </c>
      <c r="K1861" s="163">
        <v>48.002000000000002</v>
      </c>
      <c r="L1861" s="149" t="s">
        <v>329</v>
      </c>
      <c r="M1861" s="150" t="s">
        <v>361</v>
      </c>
      <c r="N1861" s="157">
        <v>44348.862083333333</v>
      </c>
      <c r="O1861" s="157">
        <v>44375.167604166665</v>
      </c>
    </row>
    <row r="1862" spans="2:15" x14ac:dyDescent="0.2">
      <c r="B1862" s="322" t="s">
        <v>136</v>
      </c>
      <c r="C1862" s="322" t="s">
        <v>1122</v>
      </c>
      <c r="D1862" s="322" t="s">
        <v>136</v>
      </c>
      <c r="E1862" s="322" t="s">
        <v>1122</v>
      </c>
      <c r="F1862" s="154" t="s">
        <v>114</v>
      </c>
      <c r="G1862" s="149" t="s">
        <v>277</v>
      </c>
      <c r="H1862" s="153" t="s">
        <v>304</v>
      </c>
      <c r="I1862" s="149" t="s">
        <v>304</v>
      </c>
      <c r="J1862" s="163">
        <v>34.433</v>
      </c>
      <c r="K1862" s="163">
        <v>29.853000000000002</v>
      </c>
      <c r="L1862" s="149" t="s">
        <v>114</v>
      </c>
      <c r="M1862" s="150" t="s">
        <v>914</v>
      </c>
      <c r="N1862" s="157">
        <v>44349.338738425926</v>
      </c>
      <c r="O1862" s="157">
        <v>44370.12804398148</v>
      </c>
    </row>
    <row r="1863" spans="2:15" x14ac:dyDescent="0.2">
      <c r="B1863" s="322" t="s">
        <v>136</v>
      </c>
      <c r="C1863" s="322" t="s">
        <v>1122</v>
      </c>
      <c r="D1863" s="322" t="s">
        <v>137</v>
      </c>
      <c r="E1863" s="322" t="s">
        <v>1122</v>
      </c>
      <c r="F1863" s="154" t="s">
        <v>238</v>
      </c>
      <c r="G1863" s="149" t="s">
        <v>281</v>
      </c>
      <c r="H1863" s="153" t="s">
        <v>282</v>
      </c>
      <c r="I1863" s="149" t="s">
        <v>1552</v>
      </c>
      <c r="J1863" s="163">
        <v>33.090000000000003</v>
      </c>
      <c r="K1863" s="163">
        <v>8.7420000000000009</v>
      </c>
      <c r="L1863" s="149" t="s">
        <v>230</v>
      </c>
      <c r="M1863" s="150" t="s">
        <v>846</v>
      </c>
      <c r="N1863" s="157">
        <v>44349.904085648152</v>
      </c>
      <c r="O1863" s="157">
        <v>44389.530046296299</v>
      </c>
    </row>
    <row r="1864" spans="2:15" x14ac:dyDescent="0.2">
      <c r="B1864" s="322" t="s">
        <v>136</v>
      </c>
      <c r="C1864" s="322" t="s">
        <v>1122</v>
      </c>
      <c r="D1864" s="322" t="s">
        <v>137</v>
      </c>
      <c r="E1864" s="322" t="s">
        <v>1122</v>
      </c>
      <c r="F1864" s="154" t="s">
        <v>238</v>
      </c>
      <c r="G1864" s="149" t="s">
        <v>281</v>
      </c>
      <c r="H1864" s="153" t="s">
        <v>282</v>
      </c>
      <c r="I1864" s="149" t="s">
        <v>1552</v>
      </c>
      <c r="J1864" s="163">
        <v>33.090000000000003</v>
      </c>
      <c r="K1864" s="163">
        <v>13.621</v>
      </c>
      <c r="L1864" s="149" t="s">
        <v>230</v>
      </c>
      <c r="M1864" s="150" t="s">
        <v>487</v>
      </c>
      <c r="N1864" s="157">
        <v>44349.904085648152</v>
      </c>
      <c r="O1864" s="157">
        <v>44402.536805555559</v>
      </c>
    </row>
    <row r="1865" spans="2:15" x14ac:dyDescent="0.2">
      <c r="B1865" s="322" t="s">
        <v>136</v>
      </c>
      <c r="C1865" s="322" t="s">
        <v>1122</v>
      </c>
      <c r="D1865" s="322" t="s">
        <v>137</v>
      </c>
      <c r="E1865" s="322" t="s">
        <v>1122</v>
      </c>
      <c r="F1865" s="154" t="s">
        <v>243</v>
      </c>
      <c r="G1865" s="149" t="s">
        <v>277</v>
      </c>
      <c r="H1865" s="153" t="s">
        <v>374</v>
      </c>
      <c r="I1865" s="149" t="s">
        <v>1553</v>
      </c>
      <c r="J1865" s="163">
        <v>56.734000000000002</v>
      </c>
      <c r="K1865" s="163">
        <v>50.119</v>
      </c>
      <c r="L1865" s="149" t="s">
        <v>209</v>
      </c>
      <c r="M1865" s="150" t="s">
        <v>323</v>
      </c>
      <c r="N1865" s="157">
        <v>44350.084016203706</v>
      </c>
      <c r="O1865" s="157">
        <v>44379.05541666667</v>
      </c>
    </row>
    <row r="1866" spans="2:15" x14ac:dyDescent="0.2">
      <c r="B1866" s="322" t="s">
        <v>136</v>
      </c>
      <c r="C1866" s="322" t="s">
        <v>1122</v>
      </c>
      <c r="D1866" s="322" t="s">
        <v>136</v>
      </c>
      <c r="E1866" s="322" t="s">
        <v>1122</v>
      </c>
      <c r="F1866" s="154" t="s">
        <v>237</v>
      </c>
      <c r="G1866" s="149" t="s">
        <v>277</v>
      </c>
      <c r="H1866" s="153" t="s">
        <v>978</v>
      </c>
      <c r="I1866" s="149" t="s">
        <v>1554</v>
      </c>
      <c r="J1866" s="163">
        <v>30.57</v>
      </c>
      <c r="K1866" s="163">
        <v>26.295000000000002</v>
      </c>
      <c r="L1866" s="149" t="s">
        <v>251</v>
      </c>
      <c r="M1866" s="150" t="s">
        <v>1382</v>
      </c>
      <c r="N1866" s="157">
        <v>44350.959432870368</v>
      </c>
      <c r="O1866" s="157">
        <v>44361.22378472222</v>
      </c>
    </row>
    <row r="1867" spans="2:15" x14ac:dyDescent="0.2">
      <c r="B1867" s="322" t="s">
        <v>136</v>
      </c>
      <c r="C1867" s="322" t="s">
        <v>1122</v>
      </c>
      <c r="D1867" s="322" t="s">
        <v>136</v>
      </c>
      <c r="E1867" s="322" t="s">
        <v>1122</v>
      </c>
      <c r="F1867" s="154" t="s">
        <v>238</v>
      </c>
      <c r="G1867" s="149" t="s">
        <v>281</v>
      </c>
      <c r="H1867" s="153" t="s">
        <v>282</v>
      </c>
      <c r="I1867" s="149" t="s">
        <v>1555</v>
      </c>
      <c r="J1867" s="163">
        <v>62.661000000000001</v>
      </c>
      <c r="K1867" s="163">
        <v>43.619</v>
      </c>
      <c r="L1867" s="149" t="s">
        <v>205</v>
      </c>
      <c r="M1867" s="150" t="s">
        <v>721</v>
      </c>
      <c r="N1867" s="157">
        <v>44351.431331018517</v>
      </c>
      <c r="O1867" s="157">
        <v>44376.903912037036</v>
      </c>
    </row>
    <row r="1868" spans="2:15" x14ac:dyDescent="0.2">
      <c r="B1868" s="322" t="s">
        <v>136</v>
      </c>
      <c r="C1868" s="322" t="s">
        <v>1122</v>
      </c>
      <c r="D1868" s="322" t="s">
        <v>137</v>
      </c>
      <c r="E1868" s="322" t="s">
        <v>1122</v>
      </c>
      <c r="F1868" s="154" t="s">
        <v>114</v>
      </c>
      <c r="G1868" s="149" t="s">
        <v>286</v>
      </c>
      <c r="H1868" s="153" t="s">
        <v>115</v>
      </c>
      <c r="I1868" s="149" t="s">
        <v>1556</v>
      </c>
      <c r="J1868" s="163">
        <v>63.505000000000003</v>
      </c>
      <c r="K1868" s="163">
        <v>55.723999999999997</v>
      </c>
      <c r="L1868" s="149" t="s">
        <v>116</v>
      </c>
      <c r="M1868" s="150" t="s">
        <v>352</v>
      </c>
      <c r="N1868" s="157">
        <v>44351.556828703702</v>
      </c>
      <c r="O1868" s="157">
        <v>44390.636481481481</v>
      </c>
    </row>
    <row r="1869" spans="2:15" x14ac:dyDescent="0.2">
      <c r="B1869" s="322" t="s">
        <v>136</v>
      </c>
      <c r="C1869" s="322" t="s">
        <v>1122</v>
      </c>
      <c r="D1869" s="322" t="s">
        <v>136</v>
      </c>
      <c r="E1869" s="322" t="s">
        <v>1122</v>
      </c>
      <c r="F1869" s="154" t="s">
        <v>329</v>
      </c>
      <c r="G1869" s="149" t="s">
        <v>286</v>
      </c>
      <c r="H1869" s="153" t="s">
        <v>330</v>
      </c>
      <c r="I1869" s="149" t="s">
        <v>1557</v>
      </c>
      <c r="J1869" s="163">
        <v>63.438000000000002</v>
      </c>
      <c r="K1869" s="163">
        <v>14.238</v>
      </c>
      <c r="L1869" s="149" t="s">
        <v>228</v>
      </c>
      <c r="M1869" s="150" t="s">
        <v>485</v>
      </c>
      <c r="N1869" s="157">
        <v>44351.861446759256</v>
      </c>
      <c r="O1869" s="157">
        <v>44363.611539351848</v>
      </c>
    </row>
    <row r="1870" spans="2:15" x14ac:dyDescent="0.2">
      <c r="B1870" s="322" t="s">
        <v>136</v>
      </c>
      <c r="C1870" s="322" t="s">
        <v>1122</v>
      </c>
      <c r="D1870" s="322" t="s">
        <v>136</v>
      </c>
      <c r="E1870" s="322" t="s">
        <v>1122</v>
      </c>
      <c r="F1870" s="154" t="s">
        <v>329</v>
      </c>
      <c r="G1870" s="149" t="s">
        <v>286</v>
      </c>
      <c r="H1870" s="153" t="s">
        <v>330</v>
      </c>
      <c r="I1870" s="149" t="s">
        <v>1557</v>
      </c>
      <c r="J1870" s="163">
        <v>63.438000000000002</v>
      </c>
      <c r="K1870" s="163">
        <v>7.1189999999999998</v>
      </c>
      <c r="L1870" s="149" t="s">
        <v>357</v>
      </c>
      <c r="M1870" s="150" t="s">
        <v>508</v>
      </c>
      <c r="N1870" s="157">
        <v>44351.861446759256</v>
      </c>
      <c r="O1870" s="157">
        <v>44373.361770833333</v>
      </c>
    </row>
    <row r="1871" spans="2:15" x14ac:dyDescent="0.2">
      <c r="B1871" s="322" t="s">
        <v>136</v>
      </c>
      <c r="C1871" s="322" t="s">
        <v>1122</v>
      </c>
      <c r="D1871" s="322" t="s">
        <v>136</v>
      </c>
      <c r="E1871" s="322" t="s">
        <v>1122</v>
      </c>
      <c r="F1871" s="154" t="s">
        <v>329</v>
      </c>
      <c r="G1871" s="149" t="s">
        <v>286</v>
      </c>
      <c r="H1871" s="153" t="s">
        <v>330</v>
      </c>
      <c r="I1871" s="149" t="s">
        <v>1557</v>
      </c>
      <c r="J1871" s="163">
        <v>63.438000000000002</v>
      </c>
      <c r="K1871" s="163">
        <v>27.843</v>
      </c>
      <c r="L1871" s="149" t="s">
        <v>536</v>
      </c>
      <c r="M1871" s="150" t="s">
        <v>537</v>
      </c>
      <c r="N1871" s="157">
        <v>44351.861446759256</v>
      </c>
      <c r="O1871" s="157">
        <v>44376.507754629631</v>
      </c>
    </row>
    <row r="1872" spans="2:15" x14ac:dyDescent="0.2">
      <c r="B1872" s="322" t="s">
        <v>136</v>
      </c>
      <c r="C1872" s="322" t="s">
        <v>1122</v>
      </c>
      <c r="D1872" s="322" t="s">
        <v>136</v>
      </c>
      <c r="E1872" s="322" t="s">
        <v>1122</v>
      </c>
      <c r="F1872" s="154" t="s">
        <v>236</v>
      </c>
      <c r="G1872" s="149" t="s">
        <v>310</v>
      </c>
      <c r="H1872" s="153" t="s">
        <v>311</v>
      </c>
      <c r="I1872" s="149" t="s">
        <v>1558</v>
      </c>
      <c r="J1872" s="163">
        <v>63.274999999999999</v>
      </c>
      <c r="K1872" s="163">
        <v>7.101</v>
      </c>
      <c r="L1872" s="149" t="s">
        <v>116</v>
      </c>
      <c r="M1872" s="150" t="s">
        <v>437</v>
      </c>
      <c r="N1872" s="157">
        <v>44352.054571759261</v>
      </c>
      <c r="O1872" s="157">
        <v>44377.87572916667</v>
      </c>
    </row>
    <row r="1873" spans="2:15" x14ac:dyDescent="0.2">
      <c r="B1873" s="322" t="s">
        <v>136</v>
      </c>
      <c r="C1873" s="322" t="s">
        <v>1122</v>
      </c>
      <c r="D1873" s="322" t="s">
        <v>136</v>
      </c>
      <c r="E1873" s="322" t="s">
        <v>1122</v>
      </c>
      <c r="F1873" s="154" t="s">
        <v>236</v>
      </c>
      <c r="G1873" s="149" t="s">
        <v>310</v>
      </c>
      <c r="H1873" s="153" t="s">
        <v>311</v>
      </c>
      <c r="I1873" s="149" t="s">
        <v>1558</v>
      </c>
      <c r="J1873" s="163">
        <v>63.274999999999999</v>
      </c>
      <c r="K1873" s="163">
        <v>7.101</v>
      </c>
      <c r="L1873" s="149" t="s">
        <v>116</v>
      </c>
      <c r="M1873" s="150" t="s">
        <v>437</v>
      </c>
      <c r="N1873" s="157">
        <v>44352.054571759261</v>
      </c>
      <c r="O1873" s="157">
        <v>44377.875868055555</v>
      </c>
    </row>
    <row r="1874" spans="2:15" x14ac:dyDescent="0.2">
      <c r="B1874" s="322" t="s">
        <v>136</v>
      </c>
      <c r="C1874" s="322" t="s">
        <v>1122</v>
      </c>
      <c r="D1874" s="322" t="s">
        <v>137</v>
      </c>
      <c r="E1874" s="322" t="s">
        <v>1122</v>
      </c>
      <c r="F1874" s="154" t="s">
        <v>236</v>
      </c>
      <c r="G1874" s="149" t="s">
        <v>310</v>
      </c>
      <c r="H1874" s="153" t="s">
        <v>311</v>
      </c>
      <c r="I1874" s="149" t="s">
        <v>1558</v>
      </c>
      <c r="J1874" s="163">
        <v>63.274999999999999</v>
      </c>
      <c r="K1874" s="163">
        <v>39.841999999999999</v>
      </c>
      <c r="L1874" s="149" t="s">
        <v>116</v>
      </c>
      <c r="M1874" s="150" t="s">
        <v>457</v>
      </c>
      <c r="N1874" s="157">
        <v>44352.054571759261</v>
      </c>
      <c r="O1874" s="157">
        <v>44392.430879629632</v>
      </c>
    </row>
    <row r="1875" spans="2:15" x14ac:dyDescent="0.2">
      <c r="B1875" s="322" t="s">
        <v>136</v>
      </c>
      <c r="C1875" s="322" t="s">
        <v>1122</v>
      </c>
      <c r="D1875" s="322" t="s">
        <v>137</v>
      </c>
      <c r="E1875" s="322" t="s">
        <v>1122</v>
      </c>
      <c r="F1875" s="154" t="s">
        <v>238</v>
      </c>
      <c r="G1875" s="149" t="s">
        <v>281</v>
      </c>
      <c r="H1875" s="153" t="s">
        <v>282</v>
      </c>
      <c r="I1875" s="149" t="s">
        <v>1559</v>
      </c>
      <c r="J1875" s="163">
        <v>32.033999999999999</v>
      </c>
      <c r="K1875" s="163">
        <v>11.714</v>
      </c>
      <c r="L1875" s="149" t="s">
        <v>208</v>
      </c>
      <c r="M1875" s="150" t="s">
        <v>368</v>
      </c>
      <c r="N1875" s="157">
        <v>44352.83489583333</v>
      </c>
      <c r="O1875" s="157">
        <v>44388.209479166668</v>
      </c>
    </row>
    <row r="1876" spans="2:15" x14ac:dyDescent="0.2">
      <c r="B1876" s="322" t="s">
        <v>136</v>
      </c>
      <c r="C1876" s="322" t="s">
        <v>1122</v>
      </c>
      <c r="D1876" s="322" t="s">
        <v>137</v>
      </c>
      <c r="E1876" s="322" t="s">
        <v>1122</v>
      </c>
      <c r="F1876" s="154" t="s">
        <v>238</v>
      </c>
      <c r="G1876" s="149" t="s">
        <v>281</v>
      </c>
      <c r="H1876" s="153" t="s">
        <v>282</v>
      </c>
      <c r="I1876" s="149" t="s">
        <v>1559</v>
      </c>
      <c r="J1876" s="163">
        <v>32.033999999999999</v>
      </c>
      <c r="K1876" s="163">
        <v>19.678999999999998</v>
      </c>
      <c r="L1876" s="149" t="s">
        <v>208</v>
      </c>
      <c r="M1876" s="150" t="s">
        <v>523</v>
      </c>
      <c r="N1876" s="157">
        <v>44352.83489583333</v>
      </c>
      <c r="O1876" s="157">
        <v>44398.148460648146</v>
      </c>
    </row>
    <row r="1877" spans="2:15" x14ac:dyDescent="0.2">
      <c r="B1877" s="322" t="s">
        <v>136</v>
      </c>
      <c r="C1877" s="322" t="s">
        <v>1122</v>
      </c>
      <c r="D1877" s="322" t="s">
        <v>136</v>
      </c>
      <c r="E1877" s="322" t="s">
        <v>1122</v>
      </c>
      <c r="F1877" s="154" t="s">
        <v>238</v>
      </c>
      <c r="G1877" s="149" t="s">
        <v>281</v>
      </c>
      <c r="H1877" s="153" t="s">
        <v>282</v>
      </c>
      <c r="I1877" s="149" t="s">
        <v>1560</v>
      </c>
      <c r="J1877" s="163">
        <v>35.106999999999999</v>
      </c>
      <c r="K1877" s="163">
        <v>34.405000000000001</v>
      </c>
      <c r="L1877" s="149" t="s">
        <v>116</v>
      </c>
      <c r="M1877" s="150" t="s">
        <v>352</v>
      </c>
      <c r="N1877" s="157">
        <v>44353.459687499999</v>
      </c>
      <c r="O1877" s="157">
        <v>44375.843414351853</v>
      </c>
    </row>
    <row r="1878" spans="2:15" x14ac:dyDescent="0.2">
      <c r="B1878" s="322" t="s">
        <v>136</v>
      </c>
      <c r="C1878" s="322" t="s">
        <v>1122</v>
      </c>
      <c r="D1878" s="322" t="s">
        <v>136</v>
      </c>
      <c r="E1878" s="322" t="s">
        <v>1122</v>
      </c>
      <c r="F1878" s="154" t="s">
        <v>239</v>
      </c>
      <c r="G1878" s="149" t="s">
        <v>289</v>
      </c>
      <c r="H1878" s="153" t="s">
        <v>290</v>
      </c>
      <c r="I1878" s="149" t="s">
        <v>1561</v>
      </c>
      <c r="J1878" s="163">
        <v>37.718000000000004</v>
      </c>
      <c r="K1878" s="163">
        <v>35.902000000000001</v>
      </c>
      <c r="L1878" s="149" t="s">
        <v>329</v>
      </c>
      <c r="M1878" s="150" t="s">
        <v>361</v>
      </c>
      <c r="N1878" s="157">
        <v>44354.181909722225</v>
      </c>
      <c r="O1878" s="157">
        <v>44374.111307870371</v>
      </c>
    </row>
    <row r="1879" spans="2:15" x14ac:dyDescent="0.2">
      <c r="B1879" s="322" t="s">
        <v>136</v>
      </c>
      <c r="C1879" s="322" t="s">
        <v>1122</v>
      </c>
      <c r="D1879" s="322" t="s">
        <v>137</v>
      </c>
      <c r="E1879" s="322" t="s">
        <v>1122</v>
      </c>
      <c r="F1879" s="154" t="s">
        <v>239</v>
      </c>
      <c r="G1879" s="149" t="s">
        <v>359</v>
      </c>
      <c r="H1879" s="153" t="s">
        <v>278</v>
      </c>
      <c r="I1879" s="149" t="s">
        <v>866</v>
      </c>
      <c r="J1879" s="163">
        <v>63.677</v>
      </c>
      <c r="K1879" s="163">
        <v>43.085999999999999</v>
      </c>
      <c r="L1879" s="149" t="s">
        <v>211</v>
      </c>
      <c r="M1879" s="150" t="s">
        <v>1133</v>
      </c>
      <c r="N1879" s="157">
        <v>44354.376574074071</v>
      </c>
      <c r="O1879" s="157">
        <v>44394.154120370367</v>
      </c>
    </row>
    <row r="1880" spans="2:15" x14ac:dyDescent="0.2">
      <c r="B1880" s="322" t="s">
        <v>136</v>
      </c>
      <c r="C1880" s="322" t="s">
        <v>1122</v>
      </c>
      <c r="D1880" s="322" t="s">
        <v>137</v>
      </c>
      <c r="E1880" s="322" t="s">
        <v>1122</v>
      </c>
      <c r="F1880" s="154" t="s">
        <v>239</v>
      </c>
      <c r="G1880" s="149" t="s">
        <v>359</v>
      </c>
      <c r="H1880" s="153" t="s">
        <v>278</v>
      </c>
      <c r="I1880" s="149" t="s">
        <v>1562</v>
      </c>
      <c r="J1880" s="163">
        <v>35.030999999999999</v>
      </c>
      <c r="K1880" s="163">
        <v>5.23</v>
      </c>
      <c r="L1880" s="149" t="s">
        <v>116</v>
      </c>
      <c r="M1880" s="150" t="s">
        <v>292</v>
      </c>
      <c r="N1880" s="157">
        <v>44354.778761574074</v>
      </c>
      <c r="O1880" s="157">
        <v>44387.231226851851</v>
      </c>
    </row>
    <row r="1881" spans="2:15" x14ac:dyDescent="0.2">
      <c r="B1881" s="322" t="s">
        <v>136</v>
      </c>
      <c r="C1881" s="322" t="s">
        <v>1122</v>
      </c>
      <c r="D1881" s="322" t="s">
        <v>137</v>
      </c>
      <c r="E1881" s="322" t="s">
        <v>1122</v>
      </c>
      <c r="F1881" s="154" t="s">
        <v>239</v>
      </c>
      <c r="G1881" s="149" t="s">
        <v>359</v>
      </c>
      <c r="H1881" s="153" t="s">
        <v>278</v>
      </c>
      <c r="I1881" s="149" t="s">
        <v>1562</v>
      </c>
      <c r="J1881" s="163">
        <v>35.030999999999999</v>
      </c>
      <c r="K1881" s="163">
        <v>5.23</v>
      </c>
      <c r="L1881" s="149" t="s">
        <v>116</v>
      </c>
      <c r="M1881" s="150" t="s">
        <v>292</v>
      </c>
      <c r="N1881" s="157">
        <v>44354.778761574074</v>
      </c>
      <c r="O1881" s="157">
        <v>44387.231365740743</v>
      </c>
    </row>
    <row r="1882" spans="2:15" x14ac:dyDescent="0.2">
      <c r="B1882" s="322" t="s">
        <v>136</v>
      </c>
      <c r="C1882" s="322" t="s">
        <v>1122</v>
      </c>
      <c r="D1882" s="322" t="s">
        <v>137</v>
      </c>
      <c r="E1882" s="322" t="s">
        <v>1122</v>
      </c>
      <c r="F1882" s="154" t="s">
        <v>239</v>
      </c>
      <c r="G1882" s="149" t="s">
        <v>359</v>
      </c>
      <c r="H1882" s="153" t="s">
        <v>278</v>
      </c>
      <c r="I1882" s="149" t="s">
        <v>1562</v>
      </c>
      <c r="J1882" s="163">
        <v>35.030999999999999</v>
      </c>
      <c r="K1882" s="163">
        <v>23.870999999999999</v>
      </c>
      <c r="L1882" s="149" t="s">
        <v>116</v>
      </c>
      <c r="M1882" s="150" t="s">
        <v>339</v>
      </c>
      <c r="N1882" s="157">
        <v>44354.778761574074</v>
      </c>
      <c r="O1882" s="157">
        <v>44393.430497685185</v>
      </c>
    </row>
    <row r="1883" spans="2:15" x14ac:dyDescent="0.2">
      <c r="B1883" s="322" t="s">
        <v>136</v>
      </c>
      <c r="C1883" s="322" t="s">
        <v>1122</v>
      </c>
      <c r="D1883" s="322" t="s">
        <v>136</v>
      </c>
      <c r="E1883" s="322" t="s">
        <v>1122</v>
      </c>
      <c r="F1883" s="154" t="s">
        <v>247</v>
      </c>
      <c r="G1883" s="149" t="s">
        <v>340</v>
      </c>
      <c r="H1883" s="153" t="s">
        <v>341</v>
      </c>
      <c r="I1883" s="149" t="s">
        <v>714</v>
      </c>
      <c r="J1883" s="163">
        <v>37.951000000000001</v>
      </c>
      <c r="K1883" s="163">
        <v>12.712</v>
      </c>
      <c r="L1883" s="149" t="s">
        <v>205</v>
      </c>
      <c r="M1883" s="150" t="s">
        <v>505</v>
      </c>
      <c r="N1883" s="157">
        <v>44354.97284722222</v>
      </c>
      <c r="O1883" s="157">
        <v>44374.847650462965</v>
      </c>
    </row>
    <row r="1884" spans="2:15" x14ac:dyDescent="0.2">
      <c r="B1884" s="322" t="s">
        <v>136</v>
      </c>
      <c r="C1884" s="322" t="s">
        <v>1122</v>
      </c>
      <c r="D1884" s="322" t="s">
        <v>137</v>
      </c>
      <c r="E1884" s="322" t="s">
        <v>1122</v>
      </c>
      <c r="F1884" s="154" t="s">
        <v>247</v>
      </c>
      <c r="G1884" s="149" t="s">
        <v>340</v>
      </c>
      <c r="H1884" s="153" t="s">
        <v>341</v>
      </c>
      <c r="I1884" s="149" t="s">
        <v>714</v>
      </c>
      <c r="J1884" s="163">
        <v>37.951000000000001</v>
      </c>
      <c r="K1884" s="163">
        <v>24.48</v>
      </c>
      <c r="L1884" s="149" t="s">
        <v>205</v>
      </c>
      <c r="M1884" s="150" t="s">
        <v>721</v>
      </c>
      <c r="N1884" s="157">
        <v>44354.97284722222</v>
      </c>
      <c r="O1884" s="157">
        <v>44382.540879629632</v>
      </c>
    </row>
    <row r="1885" spans="2:15" x14ac:dyDescent="0.2">
      <c r="B1885" s="322" t="s">
        <v>136</v>
      </c>
      <c r="C1885" s="322" t="s">
        <v>1122</v>
      </c>
      <c r="D1885" s="322" t="s">
        <v>136</v>
      </c>
      <c r="E1885" s="322" t="s">
        <v>1122</v>
      </c>
      <c r="F1885" s="154" t="s">
        <v>244</v>
      </c>
      <c r="G1885" s="149" t="s">
        <v>277</v>
      </c>
      <c r="H1885" s="153" t="s">
        <v>370</v>
      </c>
      <c r="I1885" s="149" t="s">
        <v>1563</v>
      </c>
      <c r="J1885" s="163">
        <v>28.257999999999999</v>
      </c>
      <c r="K1885" s="163">
        <v>27.5</v>
      </c>
      <c r="L1885" s="149" t="s">
        <v>209</v>
      </c>
      <c r="M1885" s="150" t="s">
        <v>323</v>
      </c>
      <c r="N1885" s="157">
        <v>44355</v>
      </c>
      <c r="O1885" s="157">
        <v>44369</v>
      </c>
    </row>
    <row r="1886" spans="2:15" x14ac:dyDescent="0.2">
      <c r="B1886" s="322" t="s">
        <v>136</v>
      </c>
      <c r="C1886" s="322" t="s">
        <v>1122</v>
      </c>
      <c r="D1886" s="322" t="s">
        <v>137</v>
      </c>
      <c r="E1886" s="322" t="s">
        <v>1122</v>
      </c>
      <c r="F1886" s="154" t="s">
        <v>189</v>
      </c>
      <c r="G1886" s="149" t="s">
        <v>663</v>
      </c>
      <c r="H1886" s="153" t="s">
        <v>1438</v>
      </c>
      <c r="I1886" s="149" t="s">
        <v>1564</v>
      </c>
      <c r="J1886" s="163">
        <v>30.77</v>
      </c>
      <c r="K1886" s="163">
        <v>0.97599999999999998</v>
      </c>
      <c r="L1886" s="149" t="s">
        <v>116</v>
      </c>
      <c r="M1886" s="150" t="s">
        <v>352</v>
      </c>
      <c r="N1886" s="157">
        <v>44355.001145833332</v>
      </c>
      <c r="O1886" s="157">
        <v>44379.139513888891</v>
      </c>
    </row>
    <row r="1887" spans="2:15" x14ac:dyDescent="0.2">
      <c r="B1887" s="322" t="s">
        <v>136</v>
      </c>
      <c r="C1887" s="322" t="s">
        <v>1122</v>
      </c>
      <c r="D1887" s="322" t="s">
        <v>137</v>
      </c>
      <c r="E1887" s="322" t="s">
        <v>1122</v>
      </c>
      <c r="F1887" s="154" t="s">
        <v>189</v>
      </c>
      <c r="G1887" s="149" t="s">
        <v>663</v>
      </c>
      <c r="H1887" s="153" t="s">
        <v>1438</v>
      </c>
      <c r="I1887" s="149" t="s">
        <v>1564</v>
      </c>
      <c r="J1887" s="163">
        <v>30.77</v>
      </c>
      <c r="K1887" s="163">
        <v>0.97599999999999998</v>
      </c>
      <c r="L1887" s="149" t="s">
        <v>116</v>
      </c>
      <c r="M1887" s="150" t="s">
        <v>352</v>
      </c>
      <c r="N1887" s="157">
        <v>44355.001145833332</v>
      </c>
      <c r="O1887" s="157">
        <v>44379.139537037037</v>
      </c>
    </row>
    <row r="1888" spans="2:15" x14ac:dyDescent="0.2">
      <c r="B1888" s="322" t="s">
        <v>136</v>
      </c>
      <c r="C1888" s="322" t="s">
        <v>1122</v>
      </c>
      <c r="D1888" s="322" t="s">
        <v>137</v>
      </c>
      <c r="E1888" s="322" t="s">
        <v>1122</v>
      </c>
      <c r="F1888" s="154" t="s">
        <v>189</v>
      </c>
      <c r="G1888" s="149" t="s">
        <v>663</v>
      </c>
      <c r="H1888" s="153" t="s">
        <v>1438</v>
      </c>
      <c r="I1888" s="149" t="s">
        <v>1564</v>
      </c>
      <c r="J1888" s="163">
        <v>30.77</v>
      </c>
      <c r="K1888" s="163">
        <v>0.97599999999999998</v>
      </c>
      <c r="L1888" s="149" t="s">
        <v>116</v>
      </c>
      <c r="M1888" s="150" t="s">
        <v>352</v>
      </c>
      <c r="N1888" s="157">
        <v>44355.001145833332</v>
      </c>
      <c r="O1888" s="157">
        <v>44379.139560185184</v>
      </c>
    </row>
    <row r="1889" spans="2:15" x14ac:dyDescent="0.2">
      <c r="B1889" s="322" t="s">
        <v>136</v>
      </c>
      <c r="C1889" s="322" t="s">
        <v>1122</v>
      </c>
      <c r="D1889" s="322" t="s">
        <v>137</v>
      </c>
      <c r="E1889" s="322" t="s">
        <v>1122</v>
      </c>
      <c r="F1889" s="154" t="s">
        <v>189</v>
      </c>
      <c r="G1889" s="149" t="s">
        <v>663</v>
      </c>
      <c r="H1889" s="153" t="s">
        <v>1438</v>
      </c>
      <c r="I1889" s="149" t="s">
        <v>1564</v>
      </c>
      <c r="J1889" s="163">
        <v>30.77</v>
      </c>
      <c r="K1889" s="163">
        <v>3.5609999999999999</v>
      </c>
      <c r="L1889" s="149" t="s">
        <v>116</v>
      </c>
      <c r="M1889" s="150" t="s">
        <v>1049</v>
      </c>
      <c r="N1889" s="157">
        <v>44355.001145833332</v>
      </c>
      <c r="O1889" s="157">
        <v>44398.329131944447</v>
      </c>
    </row>
    <row r="1890" spans="2:15" x14ac:dyDescent="0.2">
      <c r="B1890" s="322" t="s">
        <v>136</v>
      </c>
      <c r="C1890" s="322" t="s">
        <v>1122</v>
      </c>
      <c r="D1890" s="322" t="s">
        <v>137</v>
      </c>
      <c r="E1890" s="322" t="s">
        <v>1122</v>
      </c>
      <c r="F1890" s="154" t="s">
        <v>189</v>
      </c>
      <c r="G1890" s="149" t="s">
        <v>663</v>
      </c>
      <c r="H1890" s="153" t="s">
        <v>1438</v>
      </c>
      <c r="I1890" s="149" t="s">
        <v>1564</v>
      </c>
      <c r="J1890" s="163">
        <v>30.77</v>
      </c>
      <c r="K1890" s="163">
        <v>3.5609999999999999</v>
      </c>
      <c r="L1890" s="149" t="s">
        <v>116</v>
      </c>
      <c r="M1890" s="150" t="s">
        <v>1049</v>
      </c>
      <c r="N1890" s="157">
        <v>44355.001145833332</v>
      </c>
      <c r="O1890" s="157">
        <v>44398.329155092593</v>
      </c>
    </row>
    <row r="1891" spans="2:15" x14ac:dyDescent="0.2">
      <c r="B1891" s="322" t="s">
        <v>136</v>
      </c>
      <c r="C1891" s="322" t="s">
        <v>1122</v>
      </c>
      <c r="D1891" s="322" t="s">
        <v>139</v>
      </c>
      <c r="E1891" s="322" t="s">
        <v>1122</v>
      </c>
      <c r="F1891" s="154" t="s">
        <v>244</v>
      </c>
      <c r="G1891" s="149" t="s">
        <v>277</v>
      </c>
      <c r="H1891" s="153" t="s">
        <v>370</v>
      </c>
      <c r="I1891" s="149" t="s">
        <v>1406</v>
      </c>
      <c r="J1891" s="163">
        <v>80.716999999999999</v>
      </c>
      <c r="K1891" s="163">
        <v>54.454999999999998</v>
      </c>
      <c r="L1891" s="149" t="s">
        <v>329</v>
      </c>
      <c r="M1891" s="150" t="s">
        <v>395</v>
      </c>
      <c r="N1891" s="157">
        <v>44355.084629629629</v>
      </c>
      <c r="O1891" s="157">
        <v>44448.778564814813</v>
      </c>
    </row>
    <row r="1892" spans="2:15" x14ac:dyDescent="0.2">
      <c r="B1892" s="322" t="s">
        <v>136</v>
      </c>
      <c r="C1892" s="322" t="s">
        <v>1122</v>
      </c>
      <c r="D1892" s="322" t="s">
        <v>137</v>
      </c>
      <c r="E1892" s="322" t="s">
        <v>1122</v>
      </c>
      <c r="F1892" s="154" t="s">
        <v>114</v>
      </c>
      <c r="G1892" s="149" t="s">
        <v>286</v>
      </c>
      <c r="H1892" s="153" t="s">
        <v>115</v>
      </c>
      <c r="I1892" s="149" t="s">
        <v>1565</v>
      </c>
      <c r="J1892" s="163">
        <v>61.423999999999999</v>
      </c>
      <c r="K1892" s="163">
        <v>19.731000000000002</v>
      </c>
      <c r="L1892" s="149" t="s">
        <v>116</v>
      </c>
      <c r="M1892" s="150" t="s">
        <v>117</v>
      </c>
      <c r="N1892" s="157">
        <v>44355.265162037038</v>
      </c>
      <c r="O1892" s="157">
        <v>44387.452372685184</v>
      </c>
    </row>
    <row r="1893" spans="2:15" x14ac:dyDescent="0.2">
      <c r="B1893" s="322" t="s">
        <v>136</v>
      </c>
      <c r="C1893" s="322" t="s">
        <v>1122</v>
      </c>
      <c r="D1893" s="322" t="s">
        <v>137</v>
      </c>
      <c r="E1893" s="322" t="s">
        <v>1122</v>
      </c>
      <c r="F1893" s="154" t="s">
        <v>114</v>
      </c>
      <c r="G1893" s="149" t="s">
        <v>286</v>
      </c>
      <c r="H1893" s="153" t="s">
        <v>115</v>
      </c>
      <c r="I1893" s="149" t="s">
        <v>1565</v>
      </c>
      <c r="J1893" s="163">
        <v>61.423999999999999</v>
      </c>
      <c r="K1893" s="163">
        <v>16.231000000000002</v>
      </c>
      <c r="L1893" s="149" t="s">
        <v>116</v>
      </c>
      <c r="M1893" s="150" t="s">
        <v>405</v>
      </c>
      <c r="N1893" s="157">
        <v>44355.265162037038</v>
      </c>
      <c r="O1893" s="157">
        <v>44392.375486111108</v>
      </c>
    </row>
    <row r="1894" spans="2:15" x14ac:dyDescent="0.2">
      <c r="B1894" s="322" t="s">
        <v>136</v>
      </c>
      <c r="C1894" s="322" t="s">
        <v>1122</v>
      </c>
      <c r="D1894" s="322" t="s">
        <v>137</v>
      </c>
      <c r="E1894" s="322" t="s">
        <v>1122</v>
      </c>
      <c r="F1894" s="154" t="s">
        <v>114</v>
      </c>
      <c r="G1894" s="149" t="s">
        <v>286</v>
      </c>
      <c r="H1894" s="153" t="s">
        <v>115</v>
      </c>
      <c r="I1894" s="149" t="s">
        <v>1565</v>
      </c>
      <c r="J1894" s="163">
        <v>61.423999999999999</v>
      </c>
      <c r="K1894" s="163">
        <v>16.231000000000002</v>
      </c>
      <c r="L1894" s="149" t="s">
        <v>116</v>
      </c>
      <c r="M1894" s="150" t="s">
        <v>405</v>
      </c>
      <c r="N1894" s="157">
        <v>44355.265162037038</v>
      </c>
      <c r="O1894" s="157">
        <v>44392.375625000001</v>
      </c>
    </row>
    <row r="1895" spans="2:15" x14ac:dyDescent="0.2">
      <c r="B1895" s="322" t="s">
        <v>136</v>
      </c>
      <c r="C1895" s="322" t="s">
        <v>1122</v>
      </c>
      <c r="D1895" s="322" t="s">
        <v>137</v>
      </c>
      <c r="E1895" s="322" t="s">
        <v>1122</v>
      </c>
      <c r="F1895" s="154" t="s">
        <v>243</v>
      </c>
      <c r="G1895" s="149" t="s">
        <v>277</v>
      </c>
      <c r="H1895" s="153" t="s">
        <v>374</v>
      </c>
      <c r="I1895" s="149" t="s">
        <v>1566</v>
      </c>
      <c r="J1895" s="163">
        <v>28.225000000000001</v>
      </c>
      <c r="K1895" s="163">
        <v>27.661000000000001</v>
      </c>
      <c r="L1895" s="149" t="s">
        <v>214</v>
      </c>
      <c r="M1895" s="150" t="s">
        <v>779</v>
      </c>
      <c r="N1895" s="157">
        <v>44355.506701388891</v>
      </c>
      <c r="O1895" s="157">
        <v>44382.001296296294</v>
      </c>
    </row>
    <row r="1896" spans="2:15" x14ac:dyDescent="0.2">
      <c r="B1896" s="322" t="s">
        <v>136</v>
      </c>
      <c r="C1896" s="322" t="s">
        <v>1122</v>
      </c>
      <c r="D1896" s="322" t="s">
        <v>137</v>
      </c>
      <c r="E1896" s="322" t="s">
        <v>1122</v>
      </c>
      <c r="F1896" s="154" t="s">
        <v>238</v>
      </c>
      <c r="G1896" s="149" t="s">
        <v>281</v>
      </c>
      <c r="H1896" s="153" t="s">
        <v>282</v>
      </c>
      <c r="I1896" s="149" t="s">
        <v>1567</v>
      </c>
      <c r="J1896" s="163">
        <v>36.746000000000002</v>
      </c>
      <c r="K1896" s="163">
        <v>36.011000000000003</v>
      </c>
      <c r="L1896" s="149" t="s">
        <v>116</v>
      </c>
      <c r="M1896" s="150" t="s">
        <v>117</v>
      </c>
      <c r="N1896" s="157">
        <v>44355.529224537036</v>
      </c>
      <c r="O1896" s="157">
        <v>44387.870671296296</v>
      </c>
    </row>
    <row r="1897" spans="2:15" x14ac:dyDescent="0.2">
      <c r="B1897" s="322" t="s">
        <v>136</v>
      </c>
      <c r="C1897" s="322" t="s">
        <v>1122</v>
      </c>
      <c r="D1897" s="322" t="s">
        <v>136</v>
      </c>
      <c r="E1897" s="322" t="s">
        <v>1122</v>
      </c>
      <c r="F1897" s="154" t="s">
        <v>114</v>
      </c>
      <c r="G1897" s="149" t="s">
        <v>277</v>
      </c>
      <c r="H1897" s="153" t="s">
        <v>304</v>
      </c>
      <c r="I1897" s="149" t="s">
        <v>1568</v>
      </c>
      <c r="J1897" s="163">
        <v>36.563000000000002</v>
      </c>
      <c r="K1897" s="163">
        <v>25.125</v>
      </c>
      <c r="L1897" s="149" t="s">
        <v>228</v>
      </c>
      <c r="M1897" s="150" t="s">
        <v>870</v>
      </c>
      <c r="N1897" s="157">
        <v>44356.096979166665</v>
      </c>
      <c r="O1897" s="157">
        <v>44372.820393518516</v>
      </c>
    </row>
    <row r="1898" spans="2:15" x14ac:dyDescent="0.2">
      <c r="B1898" s="322" t="s">
        <v>136</v>
      </c>
      <c r="C1898" s="322" t="s">
        <v>1122</v>
      </c>
      <c r="D1898" s="322" t="s">
        <v>137</v>
      </c>
      <c r="E1898" s="322" t="s">
        <v>1122</v>
      </c>
      <c r="F1898" s="154" t="s">
        <v>329</v>
      </c>
      <c r="G1898" s="149" t="s">
        <v>286</v>
      </c>
      <c r="H1898" s="153" t="s">
        <v>330</v>
      </c>
      <c r="I1898" s="149" t="s">
        <v>1569</v>
      </c>
      <c r="J1898" s="163">
        <v>57.97</v>
      </c>
      <c r="K1898" s="163">
        <v>20.044</v>
      </c>
      <c r="L1898" s="149" t="s">
        <v>333</v>
      </c>
      <c r="M1898" s="150" t="s">
        <v>334</v>
      </c>
      <c r="N1898" s="157">
        <v>44356.264664351853</v>
      </c>
      <c r="O1898" s="157">
        <v>44378.242939814816</v>
      </c>
    </row>
    <row r="1899" spans="2:15" x14ac:dyDescent="0.2">
      <c r="B1899" s="322" t="s">
        <v>136</v>
      </c>
      <c r="C1899" s="322" t="s">
        <v>1122</v>
      </c>
      <c r="D1899" s="322" t="s">
        <v>137</v>
      </c>
      <c r="E1899" s="322" t="s">
        <v>1122</v>
      </c>
      <c r="F1899" s="154" t="s">
        <v>329</v>
      </c>
      <c r="G1899" s="149" t="s">
        <v>286</v>
      </c>
      <c r="H1899" s="153" t="s">
        <v>330</v>
      </c>
      <c r="I1899" s="149" t="s">
        <v>1569</v>
      </c>
      <c r="J1899" s="163">
        <v>57.97</v>
      </c>
      <c r="K1899" s="163">
        <v>35.588000000000001</v>
      </c>
      <c r="L1899" s="149" t="s">
        <v>211</v>
      </c>
      <c r="M1899" s="150" t="s">
        <v>314</v>
      </c>
      <c r="N1899" s="157">
        <v>44356.264664351853</v>
      </c>
      <c r="O1899" s="157">
        <v>44387.15425925926</v>
      </c>
    </row>
    <row r="1900" spans="2:15" x14ac:dyDescent="0.2">
      <c r="B1900" s="322" t="s">
        <v>136</v>
      </c>
      <c r="C1900" s="322" t="s">
        <v>1122</v>
      </c>
      <c r="D1900" s="322" t="s">
        <v>136</v>
      </c>
      <c r="E1900" s="322" t="s">
        <v>1122</v>
      </c>
      <c r="F1900" s="154" t="s">
        <v>238</v>
      </c>
      <c r="G1900" s="149" t="s">
        <v>281</v>
      </c>
      <c r="H1900" s="153" t="s">
        <v>282</v>
      </c>
      <c r="I1900" s="149" t="s">
        <v>1081</v>
      </c>
      <c r="J1900" s="163">
        <v>40.079000000000001</v>
      </c>
      <c r="K1900" s="163">
        <v>17.396000000000001</v>
      </c>
      <c r="L1900" s="149" t="s">
        <v>203</v>
      </c>
      <c r="M1900" s="150" t="s">
        <v>380</v>
      </c>
      <c r="N1900" s="157">
        <v>44356.376099537039</v>
      </c>
      <c r="O1900" s="157">
        <v>44364.255497685182</v>
      </c>
    </row>
    <row r="1901" spans="2:15" x14ac:dyDescent="0.2">
      <c r="B1901" s="322" t="s">
        <v>136</v>
      </c>
      <c r="C1901" s="322" t="s">
        <v>1122</v>
      </c>
      <c r="D1901" s="322" t="s">
        <v>136</v>
      </c>
      <c r="E1901" s="322" t="s">
        <v>1122</v>
      </c>
      <c r="F1901" s="154" t="s">
        <v>238</v>
      </c>
      <c r="G1901" s="149" t="s">
        <v>281</v>
      </c>
      <c r="H1901" s="153" t="s">
        <v>282</v>
      </c>
      <c r="I1901" s="149" t="s">
        <v>1081</v>
      </c>
      <c r="J1901" s="163">
        <v>40.079000000000001</v>
      </c>
      <c r="K1901" s="163">
        <v>17.396000000000001</v>
      </c>
      <c r="L1901" s="149" t="s">
        <v>203</v>
      </c>
      <c r="M1901" s="150" t="s">
        <v>380</v>
      </c>
      <c r="N1901" s="157">
        <v>44356.376099537039</v>
      </c>
      <c r="O1901" s="157">
        <v>44364.255636574075</v>
      </c>
    </row>
    <row r="1902" spans="2:15" x14ac:dyDescent="0.2">
      <c r="B1902" s="322" t="s">
        <v>136</v>
      </c>
      <c r="C1902" s="322" t="s">
        <v>1122</v>
      </c>
      <c r="D1902" s="322" t="s">
        <v>137</v>
      </c>
      <c r="E1902" s="322" t="s">
        <v>1122</v>
      </c>
      <c r="F1902" s="154" t="s">
        <v>335</v>
      </c>
      <c r="G1902" s="149" t="s">
        <v>1570</v>
      </c>
      <c r="H1902" s="153" t="s">
        <v>337</v>
      </c>
      <c r="I1902" s="149" t="s">
        <v>679</v>
      </c>
      <c r="J1902" s="163">
        <v>60.466999999999999</v>
      </c>
      <c r="K1902" s="163">
        <v>4.4020000000000001</v>
      </c>
      <c r="L1902" s="149" t="s">
        <v>116</v>
      </c>
      <c r="M1902" s="150" t="s">
        <v>117</v>
      </c>
      <c r="N1902" s="157">
        <v>44356.987372685187</v>
      </c>
      <c r="O1902" s="157">
        <v>44404.305208333331</v>
      </c>
    </row>
    <row r="1903" spans="2:15" x14ac:dyDescent="0.2">
      <c r="B1903" s="322" t="s">
        <v>136</v>
      </c>
      <c r="C1903" s="322" t="s">
        <v>1122</v>
      </c>
      <c r="D1903" s="322" t="s">
        <v>137</v>
      </c>
      <c r="E1903" s="322" t="s">
        <v>1122</v>
      </c>
      <c r="F1903" s="154" t="s">
        <v>335</v>
      </c>
      <c r="G1903" s="149" t="s">
        <v>289</v>
      </c>
      <c r="H1903" s="153" t="s">
        <v>337</v>
      </c>
      <c r="I1903" s="149" t="s">
        <v>679</v>
      </c>
      <c r="J1903" s="163">
        <v>60.466999999999999</v>
      </c>
      <c r="K1903" s="163">
        <v>4.4020000000000001</v>
      </c>
      <c r="L1903" s="149" t="s">
        <v>116</v>
      </c>
      <c r="M1903" s="150" t="s">
        <v>117</v>
      </c>
      <c r="N1903" s="157">
        <v>44356.987372685187</v>
      </c>
      <c r="O1903" s="157">
        <v>44404.305243055554</v>
      </c>
    </row>
    <row r="1904" spans="2:15" x14ac:dyDescent="0.2">
      <c r="B1904" s="322" t="s">
        <v>136</v>
      </c>
      <c r="C1904" s="322" t="s">
        <v>1122</v>
      </c>
      <c r="D1904" s="322" t="s">
        <v>137</v>
      </c>
      <c r="E1904" s="322" t="s">
        <v>1122</v>
      </c>
      <c r="F1904" s="154" t="s">
        <v>335</v>
      </c>
      <c r="G1904" s="149" t="s">
        <v>812</v>
      </c>
      <c r="H1904" s="153" t="s">
        <v>337</v>
      </c>
      <c r="I1904" s="149" t="s">
        <v>679</v>
      </c>
      <c r="J1904" s="163">
        <v>60.466999999999999</v>
      </c>
      <c r="K1904" s="163">
        <v>4.4020000000000001</v>
      </c>
      <c r="L1904" s="149" t="s">
        <v>116</v>
      </c>
      <c r="M1904" s="150" t="s">
        <v>117</v>
      </c>
      <c r="N1904" s="157">
        <v>44356.987372685187</v>
      </c>
      <c r="O1904" s="157">
        <v>44404.305277777778</v>
      </c>
    </row>
    <row r="1905" spans="2:15" x14ac:dyDescent="0.2">
      <c r="B1905" s="322" t="s">
        <v>136</v>
      </c>
      <c r="C1905" s="322" t="s">
        <v>1122</v>
      </c>
      <c r="D1905" s="322" t="s">
        <v>137</v>
      </c>
      <c r="E1905" s="322" t="s">
        <v>1122</v>
      </c>
      <c r="F1905" s="154" t="s">
        <v>114</v>
      </c>
      <c r="G1905" s="149" t="s">
        <v>286</v>
      </c>
      <c r="H1905" s="153" t="s">
        <v>115</v>
      </c>
      <c r="I1905" s="149" t="s">
        <v>1571</v>
      </c>
      <c r="J1905" s="163">
        <v>82.042000000000002</v>
      </c>
      <c r="K1905" s="163">
        <v>25.009</v>
      </c>
      <c r="L1905" s="149" t="s">
        <v>211</v>
      </c>
      <c r="M1905" s="150" t="s">
        <v>303</v>
      </c>
      <c r="N1905" s="157">
        <v>44357.570868055554</v>
      </c>
      <c r="O1905" s="157">
        <v>44391.598217592589</v>
      </c>
    </row>
    <row r="1906" spans="2:15" x14ac:dyDescent="0.2">
      <c r="B1906" s="322" t="s">
        <v>136</v>
      </c>
      <c r="C1906" s="322" t="s">
        <v>1122</v>
      </c>
      <c r="D1906" s="322" t="s">
        <v>138</v>
      </c>
      <c r="E1906" s="322" t="s">
        <v>1122</v>
      </c>
      <c r="F1906" s="154" t="s">
        <v>114</v>
      </c>
      <c r="G1906" s="149" t="s">
        <v>286</v>
      </c>
      <c r="H1906" s="153" t="s">
        <v>115</v>
      </c>
      <c r="I1906" s="149" t="s">
        <v>1571</v>
      </c>
      <c r="J1906" s="163">
        <v>82.042000000000002</v>
      </c>
      <c r="K1906" s="163">
        <v>36.304000000000002</v>
      </c>
      <c r="L1906" s="149" t="s">
        <v>211</v>
      </c>
      <c r="M1906" s="150" t="s">
        <v>314</v>
      </c>
      <c r="N1906" s="157">
        <v>44357.570868055554</v>
      </c>
      <c r="O1906" s="157">
        <v>44410.444768518515</v>
      </c>
    </row>
    <row r="1907" spans="2:15" x14ac:dyDescent="0.2">
      <c r="B1907" s="322" t="s">
        <v>136</v>
      </c>
      <c r="C1907" s="322" t="s">
        <v>1122</v>
      </c>
      <c r="D1907" s="322" t="s">
        <v>136</v>
      </c>
      <c r="E1907" s="322" t="s">
        <v>1122</v>
      </c>
      <c r="F1907" s="154" t="s">
        <v>114</v>
      </c>
      <c r="G1907" s="149" t="s">
        <v>277</v>
      </c>
      <c r="H1907" s="153" t="s">
        <v>304</v>
      </c>
      <c r="I1907" s="149" t="s">
        <v>576</v>
      </c>
      <c r="J1907" s="163">
        <v>36.415999999999997</v>
      </c>
      <c r="K1907" s="163">
        <v>31.585000000000001</v>
      </c>
      <c r="L1907" s="149" t="s">
        <v>114</v>
      </c>
      <c r="M1907" s="150" t="s">
        <v>577</v>
      </c>
      <c r="N1907" s="157">
        <v>44357.792025462964</v>
      </c>
      <c r="O1907" s="157">
        <v>44363.125821759262</v>
      </c>
    </row>
    <row r="1908" spans="2:15" x14ac:dyDescent="0.2">
      <c r="B1908" s="322" t="s">
        <v>136</v>
      </c>
      <c r="C1908" s="322" t="s">
        <v>1122</v>
      </c>
      <c r="D1908" s="322" t="s">
        <v>137</v>
      </c>
      <c r="E1908" s="322" t="s">
        <v>1122</v>
      </c>
      <c r="F1908" s="154" t="s">
        <v>239</v>
      </c>
      <c r="G1908" s="149" t="s">
        <v>359</v>
      </c>
      <c r="H1908" s="153" t="s">
        <v>278</v>
      </c>
      <c r="I1908" s="149" t="s">
        <v>1416</v>
      </c>
      <c r="J1908" s="163">
        <v>36.582999999999998</v>
      </c>
      <c r="K1908" s="163">
        <v>34.399000000000001</v>
      </c>
      <c r="L1908" s="149" t="s">
        <v>376</v>
      </c>
      <c r="M1908" s="150" t="s">
        <v>397</v>
      </c>
      <c r="N1908" s="157">
        <v>44357.805578703701</v>
      </c>
      <c r="O1908" s="157">
        <v>44394.482743055552</v>
      </c>
    </row>
    <row r="1909" spans="2:15" x14ac:dyDescent="0.2">
      <c r="B1909" s="322" t="s">
        <v>136</v>
      </c>
      <c r="C1909" s="322" t="s">
        <v>1122</v>
      </c>
      <c r="D1909" s="322" t="s">
        <v>137</v>
      </c>
      <c r="E1909" s="322" t="s">
        <v>1122</v>
      </c>
      <c r="F1909" s="154" t="s">
        <v>114</v>
      </c>
      <c r="G1909" s="149" t="s">
        <v>286</v>
      </c>
      <c r="H1909" s="153" t="s">
        <v>115</v>
      </c>
      <c r="I1909" s="149" t="s">
        <v>484</v>
      </c>
      <c r="J1909" s="163">
        <v>38.228000000000002</v>
      </c>
      <c r="K1909" s="163">
        <v>16.027999999999999</v>
      </c>
      <c r="L1909" s="149" t="s">
        <v>116</v>
      </c>
      <c r="M1909" s="150" t="s">
        <v>405</v>
      </c>
      <c r="N1909" s="157">
        <v>44357.917824074073</v>
      </c>
      <c r="O1909" s="157">
        <v>44397.806689814817</v>
      </c>
    </row>
    <row r="1910" spans="2:15" x14ac:dyDescent="0.2">
      <c r="B1910" s="322" t="s">
        <v>136</v>
      </c>
      <c r="C1910" s="322" t="s">
        <v>1122</v>
      </c>
      <c r="D1910" s="322" t="s">
        <v>137</v>
      </c>
      <c r="E1910" s="322" t="s">
        <v>1122</v>
      </c>
      <c r="F1910" s="154" t="s">
        <v>114</v>
      </c>
      <c r="G1910" s="149" t="s">
        <v>286</v>
      </c>
      <c r="H1910" s="153" t="s">
        <v>115</v>
      </c>
      <c r="I1910" s="149" t="s">
        <v>484</v>
      </c>
      <c r="J1910" s="163">
        <v>38.228000000000002</v>
      </c>
      <c r="K1910" s="163">
        <v>16.027999999999999</v>
      </c>
      <c r="L1910" s="149" t="s">
        <v>116</v>
      </c>
      <c r="M1910" s="150" t="s">
        <v>405</v>
      </c>
      <c r="N1910" s="157">
        <v>44357.917824074073</v>
      </c>
      <c r="O1910" s="157">
        <v>44397.806828703702</v>
      </c>
    </row>
    <row r="1911" spans="2:15" x14ac:dyDescent="0.2">
      <c r="B1911" s="322" t="s">
        <v>136</v>
      </c>
      <c r="C1911" s="322" t="s">
        <v>1122</v>
      </c>
      <c r="D1911" s="322" t="s">
        <v>136</v>
      </c>
      <c r="E1911" s="322" t="s">
        <v>1122</v>
      </c>
      <c r="F1911" s="154" t="s">
        <v>114</v>
      </c>
      <c r="G1911" s="149" t="s">
        <v>277</v>
      </c>
      <c r="H1911" s="153" t="s">
        <v>304</v>
      </c>
      <c r="I1911" s="149" t="s">
        <v>697</v>
      </c>
      <c r="J1911" s="163">
        <v>30.809000000000001</v>
      </c>
      <c r="K1911" s="163">
        <v>21.524000000000001</v>
      </c>
      <c r="L1911" s="149" t="s">
        <v>228</v>
      </c>
      <c r="M1911" s="150" t="s">
        <v>434</v>
      </c>
      <c r="N1911" s="157">
        <v>44357.92491898148</v>
      </c>
      <c r="O1911" s="157">
        <v>44375.279386574075</v>
      </c>
    </row>
    <row r="1912" spans="2:15" x14ac:dyDescent="0.2">
      <c r="B1912" s="322" t="s">
        <v>136</v>
      </c>
      <c r="C1912" s="322" t="s">
        <v>1122</v>
      </c>
      <c r="D1912" s="322" t="s">
        <v>137</v>
      </c>
      <c r="E1912" s="322" t="s">
        <v>1122</v>
      </c>
      <c r="F1912" s="154" t="s">
        <v>239</v>
      </c>
      <c r="G1912" s="149" t="s">
        <v>289</v>
      </c>
      <c r="H1912" s="153" t="s">
        <v>290</v>
      </c>
      <c r="I1912" s="149" t="s">
        <v>1572</v>
      </c>
      <c r="J1912" s="163">
        <v>45.475999999999999</v>
      </c>
      <c r="K1912" s="163">
        <v>5.5709999999999997</v>
      </c>
      <c r="L1912" s="149" t="s">
        <v>116</v>
      </c>
      <c r="M1912" s="150" t="s">
        <v>292</v>
      </c>
      <c r="N1912" s="157">
        <v>44358.820740740739</v>
      </c>
      <c r="O1912" s="157">
        <v>44390.528634259259</v>
      </c>
    </row>
    <row r="1913" spans="2:15" x14ac:dyDescent="0.2">
      <c r="B1913" s="322" t="s">
        <v>136</v>
      </c>
      <c r="C1913" s="322" t="s">
        <v>1122</v>
      </c>
      <c r="D1913" s="322" t="s">
        <v>137</v>
      </c>
      <c r="E1913" s="322" t="s">
        <v>1122</v>
      </c>
      <c r="F1913" s="154" t="s">
        <v>239</v>
      </c>
      <c r="G1913" s="149" t="s">
        <v>289</v>
      </c>
      <c r="H1913" s="153" t="s">
        <v>290</v>
      </c>
      <c r="I1913" s="149" t="s">
        <v>1572</v>
      </c>
      <c r="J1913" s="163">
        <v>45.475999999999999</v>
      </c>
      <c r="K1913" s="163">
        <v>5.5709999999999997</v>
      </c>
      <c r="L1913" s="149" t="s">
        <v>116</v>
      </c>
      <c r="M1913" s="150" t="s">
        <v>292</v>
      </c>
      <c r="N1913" s="157">
        <v>44358.820740740739</v>
      </c>
      <c r="O1913" s="157">
        <v>44390.528657407405</v>
      </c>
    </row>
    <row r="1914" spans="2:15" x14ac:dyDescent="0.2">
      <c r="B1914" s="322" t="s">
        <v>136</v>
      </c>
      <c r="C1914" s="322" t="s">
        <v>1122</v>
      </c>
      <c r="D1914" s="322" t="s">
        <v>137</v>
      </c>
      <c r="E1914" s="322" t="s">
        <v>1122</v>
      </c>
      <c r="F1914" s="154" t="s">
        <v>239</v>
      </c>
      <c r="G1914" s="149" t="s">
        <v>289</v>
      </c>
      <c r="H1914" s="153" t="s">
        <v>290</v>
      </c>
      <c r="I1914" s="149" t="s">
        <v>1572</v>
      </c>
      <c r="J1914" s="163">
        <v>45.475999999999999</v>
      </c>
      <c r="K1914" s="163">
        <v>5.5709999999999997</v>
      </c>
      <c r="L1914" s="149" t="s">
        <v>116</v>
      </c>
      <c r="M1914" s="150" t="s">
        <v>292</v>
      </c>
      <c r="N1914" s="157">
        <v>44358.820740740739</v>
      </c>
      <c r="O1914" s="157">
        <v>44390.528680555559</v>
      </c>
    </row>
    <row r="1915" spans="2:15" x14ac:dyDescent="0.2">
      <c r="B1915" s="322" t="s">
        <v>136</v>
      </c>
      <c r="C1915" s="322" t="s">
        <v>1122</v>
      </c>
      <c r="D1915" s="322" t="s">
        <v>137</v>
      </c>
      <c r="E1915" s="322" t="s">
        <v>1122</v>
      </c>
      <c r="F1915" s="154" t="s">
        <v>239</v>
      </c>
      <c r="G1915" s="149" t="s">
        <v>289</v>
      </c>
      <c r="H1915" s="153" t="s">
        <v>290</v>
      </c>
      <c r="I1915" s="149" t="s">
        <v>1572</v>
      </c>
      <c r="J1915" s="163">
        <v>45.475999999999999</v>
      </c>
      <c r="K1915" s="163">
        <v>5.5709999999999997</v>
      </c>
      <c r="L1915" s="149" t="s">
        <v>116</v>
      </c>
      <c r="M1915" s="150" t="s">
        <v>292</v>
      </c>
      <c r="N1915" s="157">
        <v>44358.820740740739</v>
      </c>
      <c r="O1915" s="157">
        <v>44390.528703703705</v>
      </c>
    </row>
    <row r="1916" spans="2:15" x14ac:dyDescent="0.2">
      <c r="B1916" s="322" t="s">
        <v>136</v>
      </c>
      <c r="C1916" s="322" t="s">
        <v>1122</v>
      </c>
      <c r="D1916" s="322" t="s">
        <v>137</v>
      </c>
      <c r="E1916" s="322" t="s">
        <v>1122</v>
      </c>
      <c r="F1916" s="154" t="s">
        <v>591</v>
      </c>
      <c r="G1916" s="149" t="s">
        <v>1570</v>
      </c>
      <c r="H1916" s="153" t="s">
        <v>282</v>
      </c>
      <c r="I1916" s="149" t="s">
        <v>679</v>
      </c>
      <c r="J1916" s="163">
        <v>60.466999999999999</v>
      </c>
      <c r="K1916" s="163">
        <v>0.73</v>
      </c>
      <c r="L1916" s="149" t="s">
        <v>116</v>
      </c>
      <c r="M1916" s="150" t="s">
        <v>117</v>
      </c>
      <c r="N1916" s="157">
        <v>44359.2653125</v>
      </c>
      <c r="O1916" s="157">
        <v>44404.305208333331</v>
      </c>
    </row>
    <row r="1917" spans="2:15" x14ac:dyDescent="0.2">
      <c r="B1917" s="322" t="s">
        <v>136</v>
      </c>
      <c r="C1917" s="322" t="s">
        <v>1122</v>
      </c>
      <c r="D1917" s="322" t="s">
        <v>137</v>
      </c>
      <c r="E1917" s="322" t="s">
        <v>1122</v>
      </c>
      <c r="F1917" s="154" t="s">
        <v>591</v>
      </c>
      <c r="G1917" s="149" t="s">
        <v>289</v>
      </c>
      <c r="H1917" s="153" t="s">
        <v>282</v>
      </c>
      <c r="I1917" s="149" t="s">
        <v>679</v>
      </c>
      <c r="J1917" s="163">
        <v>60.466999999999999</v>
      </c>
      <c r="K1917" s="163">
        <v>0.73</v>
      </c>
      <c r="L1917" s="149" t="s">
        <v>116</v>
      </c>
      <c r="M1917" s="150" t="s">
        <v>117</v>
      </c>
      <c r="N1917" s="157">
        <v>44359.2653125</v>
      </c>
      <c r="O1917" s="157">
        <v>44404.305243055554</v>
      </c>
    </row>
    <row r="1918" spans="2:15" x14ac:dyDescent="0.2">
      <c r="B1918" s="322" t="s">
        <v>136</v>
      </c>
      <c r="C1918" s="322" t="s">
        <v>1122</v>
      </c>
      <c r="D1918" s="322" t="s">
        <v>137</v>
      </c>
      <c r="E1918" s="322" t="s">
        <v>1122</v>
      </c>
      <c r="F1918" s="154" t="s">
        <v>591</v>
      </c>
      <c r="G1918" s="149" t="s">
        <v>812</v>
      </c>
      <c r="H1918" s="153" t="s">
        <v>282</v>
      </c>
      <c r="I1918" s="149" t="s">
        <v>679</v>
      </c>
      <c r="J1918" s="163">
        <v>60.466999999999999</v>
      </c>
      <c r="K1918" s="163">
        <v>0.73</v>
      </c>
      <c r="L1918" s="149" t="s">
        <v>116</v>
      </c>
      <c r="M1918" s="150" t="s">
        <v>117</v>
      </c>
      <c r="N1918" s="157">
        <v>44359.2653125</v>
      </c>
      <c r="O1918" s="157">
        <v>44404.305277777778</v>
      </c>
    </row>
    <row r="1919" spans="2:15" x14ac:dyDescent="0.2">
      <c r="B1919" s="322" t="s">
        <v>136</v>
      </c>
      <c r="C1919" s="322" t="s">
        <v>1122</v>
      </c>
      <c r="D1919" s="322" t="s">
        <v>137</v>
      </c>
      <c r="E1919" s="322" t="s">
        <v>1122</v>
      </c>
      <c r="F1919" s="154" t="s">
        <v>329</v>
      </c>
      <c r="G1919" s="149" t="s">
        <v>286</v>
      </c>
      <c r="H1919" s="153" t="s">
        <v>330</v>
      </c>
      <c r="I1919" s="149" t="s">
        <v>297</v>
      </c>
      <c r="J1919" s="163">
        <v>35.484999999999999</v>
      </c>
      <c r="K1919" s="163">
        <v>34.426000000000002</v>
      </c>
      <c r="L1919" s="149" t="s">
        <v>116</v>
      </c>
      <c r="M1919" s="150" t="s">
        <v>352</v>
      </c>
      <c r="N1919" s="157">
        <v>44359.432141203702</v>
      </c>
      <c r="O1919" s="157">
        <v>44396.990370370368</v>
      </c>
    </row>
    <row r="1920" spans="2:15" x14ac:dyDescent="0.2">
      <c r="B1920" s="322" t="s">
        <v>136</v>
      </c>
      <c r="C1920" s="322" t="s">
        <v>1122</v>
      </c>
      <c r="D1920" s="322" t="s">
        <v>137</v>
      </c>
      <c r="E1920" s="322" t="s">
        <v>1122</v>
      </c>
      <c r="F1920" s="154" t="s">
        <v>239</v>
      </c>
      <c r="G1920" s="149" t="s">
        <v>359</v>
      </c>
      <c r="H1920" s="153" t="s">
        <v>278</v>
      </c>
      <c r="I1920" s="149" t="s">
        <v>1573</v>
      </c>
      <c r="J1920" s="163">
        <v>34.564</v>
      </c>
      <c r="K1920" s="163">
        <v>8.468</v>
      </c>
      <c r="L1920" s="149" t="s">
        <v>116</v>
      </c>
      <c r="M1920" s="150" t="s">
        <v>352</v>
      </c>
      <c r="N1920" s="157">
        <v>44359.806585648148</v>
      </c>
      <c r="O1920" s="157">
        <v>44387.917048611111</v>
      </c>
    </row>
    <row r="1921" spans="2:15" x14ac:dyDescent="0.2">
      <c r="B1921" s="322" t="s">
        <v>136</v>
      </c>
      <c r="C1921" s="322" t="s">
        <v>1122</v>
      </c>
      <c r="D1921" s="322" t="s">
        <v>137</v>
      </c>
      <c r="E1921" s="322" t="s">
        <v>1122</v>
      </c>
      <c r="F1921" s="154" t="s">
        <v>239</v>
      </c>
      <c r="G1921" s="149" t="s">
        <v>359</v>
      </c>
      <c r="H1921" s="153" t="s">
        <v>278</v>
      </c>
      <c r="I1921" s="149" t="s">
        <v>1573</v>
      </c>
      <c r="J1921" s="163">
        <v>34.564</v>
      </c>
      <c r="K1921" s="163">
        <v>8.468</v>
      </c>
      <c r="L1921" s="149" t="s">
        <v>116</v>
      </c>
      <c r="M1921" s="150" t="s">
        <v>352</v>
      </c>
      <c r="N1921" s="157">
        <v>44359.806585648148</v>
      </c>
      <c r="O1921" s="157">
        <v>44387.917071759257</v>
      </c>
    </row>
    <row r="1922" spans="2:15" x14ac:dyDescent="0.2">
      <c r="B1922" s="322" t="s">
        <v>136</v>
      </c>
      <c r="C1922" s="322" t="s">
        <v>1122</v>
      </c>
      <c r="D1922" s="322" t="s">
        <v>136</v>
      </c>
      <c r="E1922" s="322" t="s">
        <v>1122</v>
      </c>
      <c r="F1922" s="154" t="s">
        <v>243</v>
      </c>
      <c r="G1922" s="149" t="s">
        <v>277</v>
      </c>
      <c r="H1922" s="153" t="s">
        <v>374</v>
      </c>
      <c r="I1922" s="149" t="s">
        <v>1574</v>
      </c>
      <c r="J1922" s="163">
        <v>37.503999999999998</v>
      </c>
      <c r="K1922" s="163">
        <v>36.753999999999998</v>
      </c>
      <c r="L1922" s="149" t="s">
        <v>209</v>
      </c>
      <c r="M1922" s="150" t="s">
        <v>638</v>
      </c>
      <c r="N1922" s="157">
        <v>44360.207627314812</v>
      </c>
      <c r="O1922" s="157">
        <v>44371.945335648146</v>
      </c>
    </row>
    <row r="1923" spans="2:15" x14ac:dyDescent="0.2">
      <c r="B1923" s="322" t="s">
        <v>136</v>
      </c>
      <c r="C1923" s="322" t="s">
        <v>1122</v>
      </c>
      <c r="D1923" s="322" t="s">
        <v>137</v>
      </c>
      <c r="E1923" s="322" t="s">
        <v>1122</v>
      </c>
      <c r="F1923" s="154" t="s">
        <v>238</v>
      </c>
      <c r="G1923" s="149" t="s">
        <v>281</v>
      </c>
      <c r="H1923" s="153" t="s">
        <v>282</v>
      </c>
      <c r="I1923" s="149" t="s">
        <v>1575</v>
      </c>
      <c r="J1923" s="163">
        <v>34.529000000000003</v>
      </c>
      <c r="K1923" s="163">
        <v>32.881999999999998</v>
      </c>
      <c r="L1923" s="149" t="s">
        <v>216</v>
      </c>
      <c r="M1923" s="150" t="s">
        <v>316</v>
      </c>
      <c r="N1923" s="157">
        <v>44360.249398148146</v>
      </c>
      <c r="O1923" s="157">
        <v>44393.473020833335</v>
      </c>
    </row>
    <row r="1924" spans="2:15" x14ac:dyDescent="0.2">
      <c r="B1924" s="322" t="s">
        <v>136</v>
      </c>
      <c r="C1924" s="322" t="s">
        <v>1122</v>
      </c>
      <c r="D1924" s="322" t="s">
        <v>137</v>
      </c>
      <c r="E1924" s="322" t="s">
        <v>1122</v>
      </c>
      <c r="F1924" s="154" t="s">
        <v>114</v>
      </c>
      <c r="G1924" s="149" t="s">
        <v>286</v>
      </c>
      <c r="H1924" s="153" t="s">
        <v>115</v>
      </c>
      <c r="I1924" s="149" t="s">
        <v>1576</v>
      </c>
      <c r="J1924" s="163">
        <v>82.162999999999997</v>
      </c>
      <c r="K1924" s="163">
        <v>29.21</v>
      </c>
      <c r="L1924" s="149" t="s">
        <v>209</v>
      </c>
      <c r="M1924" s="150" t="s">
        <v>439</v>
      </c>
      <c r="N1924" s="157">
        <v>44361.15421296296</v>
      </c>
      <c r="O1924" s="157">
        <v>44391.764085648145</v>
      </c>
    </row>
    <row r="1925" spans="2:15" x14ac:dyDescent="0.2">
      <c r="B1925" s="322" t="s">
        <v>136</v>
      </c>
      <c r="C1925" s="322" t="s">
        <v>1122</v>
      </c>
      <c r="D1925" s="322" t="s">
        <v>137</v>
      </c>
      <c r="E1925" s="322" t="s">
        <v>1122</v>
      </c>
      <c r="F1925" s="154" t="s">
        <v>114</v>
      </c>
      <c r="G1925" s="149" t="s">
        <v>286</v>
      </c>
      <c r="H1925" s="153" t="s">
        <v>115</v>
      </c>
      <c r="I1925" s="149" t="s">
        <v>1576</v>
      </c>
      <c r="J1925" s="163">
        <v>82.162999999999997</v>
      </c>
      <c r="K1925" s="163">
        <v>25.036999999999999</v>
      </c>
      <c r="L1925" s="149" t="s">
        <v>209</v>
      </c>
      <c r="M1925" s="150" t="s">
        <v>638</v>
      </c>
      <c r="N1925" s="157">
        <v>44361.15421296296</v>
      </c>
      <c r="O1925" s="157">
        <v>44401.194282407407</v>
      </c>
    </row>
    <row r="1926" spans="2:15" x14ac:dyDescent="0.2">
      <c r="B1926" s="322" t="s">
        <v>136</v>
      </c>
      <c r="C1926" s="322" t="s">
        <v>1122</v>
      </c>
      <c r="D1926" s="322" t="s">
        <v>138</v>
      </c>
      <c r="E1926" s="322" t="s">
        <v>1122</v>
      </c>
      <c r="F1926" s="154" t="s">
        <v>114</v>
      </c>
      <c r="G1926" s="149" t="s">
        <v>286</v>
      </c>
      <c r="H1926" s="153" t="s">
        <v>115</v>
      </c>
      <c r="I1926" s="149" t="s">
        <v>1576</v>
      </c>
      <c r="J1926" s="163">
        <v>82.162999999999997</v>
      </c>
      <c r="K1926" s="163">
        <v>26.271999999999998</v>
      </c>
      <c r="L1926" s="149" t="s">
        <v>209</v>
      </c>
      <c r="M1926" s="150" t="s">
        <v>987</v>
      </c>
      <c r="N1926" s="157">
        <v>44361.15421296296</v>
      </c>
      <c r="O1926" s="157">
        <v>44416.440625000003</v>
      </c>
    </row>
    <row r="1927" spans="2:15" x14ac:dyDescent="0.2">
      <c r="B1927" s="322" t="s">
        <v>136</v>
      </c>
      <c r="C1927" s="322" t="s">
        <v>1122</v>
      </c>
      <c r="D1927" s="322" t="s">
        <v>137</v>
      </c>
      <c r="E1927" s="322" t="s">
        <v>1122</v>
      </c>
      <c r="F1927" s="154" t="s">
        <v>238</v>
      </c>
      <c r="G1927" s="149" t="s">
        <v>281</v>
      </c>
      <c r="H1927" s="153" t="s">
        <v>282</v>
      </c>
      <c r="I1927" s="149" t="s">
        <v>1577</v>
      </c>
      <c r="J1927" s="163">
        <v>36.231999999999999</v>
      </c>
      <c r="K1927" s="163">
        <v>35.506999999999998</v>
      </c>
      <c r="L1927" s="149" t="s">
        <v>219</v>
      </c>
      <c r="M1927" s="150" t="s">
        <v>429</v>
      </c>
      <c r="N1927" s="157">
        <v>44361.931041666663</v>
      </c>
      <c r="O1927" s="157">
        <v>44398.001643518517</v>
      </c>
    </row>
    <row r="1928" spans="2:15" x14ac:dyDescent="0.2">
      <c r="B1928" s="322" t="s">
        <v>136</v>
      </c>
      <c r="C1928" s="322" t="s">
        <v>1122</v>
      </c>
      <c r="D1928" s="322" t="s">
        <v>136</v>
      </c>
      <c r="E1928" s="322" t="s">
        <v>1122</v>
      </c>
      <c r="F1928" s="154" t="s">
        <v>114</v>
      </c>
      <c r="G1928" s="149" t="s">
        <v>277</v>
      </c>
      <c r="H1928" s="153" t="s">
        <v>304</v>
      </c>
      <c r="I1928" s="149" t="s">
        <v>1204</v>
      </c>
      <c r="J1928" s="163">
        <v>34.402000000000001</v>
      </c>
      <c r="K1928" s="163">
        <v>24.234000000000002</v>
      </c>
      <c r="L1928" s="149" t="s">
        <v>114</v>
      </c>
      <c r="M1928" s="150" t="s">
        <v>1111</v>
      </c>
      <c r="N1928" s="157">
        <v>44361.988113425927</v>
      </c>
      <c r="O1928" s="157">
        <v>44367.403877314813</v>
      </c>
    </row>
    <row r="1929" spans="2:15" x14ac:dyDescent="0.2">
      <c r="B1929" s="322" t="s">
        <v>136</v>
      </c>
      <c r="C1929" s="322" t="s">
        <v>1122</v>
      </c>
      <c r="D1929" s="322" t="s">
        <v>138</v>
      </c>
      <c r="E1929" s="322" t="s">
        <v>1122</v>
      </c>
      <c r="F1929" s="154" t="s">
        <v>114</v>
      </c>
      <c r="G1929" s="149" t="s">
        <v>310</v>
      </c>
      <c r="H1929" s="153" t="s">
        <v>115</v>
      </c>
      <c r="I1929" s="149" t="s">
        <v>1578</v>
      </c>
      <c r="J1929" s="163">
        <v>81.888999999999996</v>
      </c>
      <c r="K1929" s="163">
        <v>46.061</v>
      </c>
      <c r="L1929" s="149" t="s">
        <v>116</v>
      </c>
      <c r="M1929" s="150" t="s">
        <v>117</v>
      </c>
      <c r="N1929" s="157">
        <v>44362.570844907408</v>
      </c>
      <c r="O1929" s="157">
        <v>44413.02857638889</v>
      </c>
    </row>
    <row r="1930" spans="2:15" x14ac:dyDescent="0.2">
      <c r="B1930" s="322" t="s">
        <v>136</v>
      </c>
      <c r="C1930" s="322" t="s">
        <v>1122</v>
      </c>
      <c r="D1930" s="322" t="s">
        <v>137</v>
      </c>
      <c r="E1930" s="322" t="s">
        <v>1122</v>
      </c>
      <c r="F1930" s="154" t="s">
        <v>114</v>
      </c>
      <c r="G1930" s="149" t="s">
        <v>286</v>
      </c>
      <c r="H1930" s="153" t="s">
        <v>115</v>
      </c>
      <c r="I1930" s="149" t="s">
        <v>1571</v>
      </c>
      <c r="J1930" s="163">
        <v>82.042000000000002</v>
      </c>
      <c r="K1930" s="163">
        <v>5.4619999999999997</v>
      </c>
      <c r="L1930" s="149" t="s">
        <v>211</v>
      </c>
      <c r="M1930" s="150" t="s">
        <v>303</v>
      </c>
      <c r="N1930" s="157">
        <v>44362.862662037034</v>
      </c>
      <c r="O1930" s="157">
        <v>44391.598217592589</v>
      </c>
    </row>
    <row r="1931" spans="2:15" x14ac:dyDescent="0.2">
      <c r="B1931" s="322" t="s">
        <v>136</v>
      </c>
      <c r="C1931" s="322" t="s">
        <v>1122</v>
      </c>
      <c r="D1931" s="322" t="s">
        <v>138</v>
      </c>
      <c r="E1931" s="322" t="s">
        <v>1122</v>
      </c>
      <c r="F1931" s="154" t="s">
        <v>114</v>
      </c>
      <c r="G1931" s="149" t="s">
        <v>286</v>
      </c>
      <c r="H1931" s="153" t="s">
        <v>115</v>
      </c>
      <c r="I1931" s="149" t="s">
        <v>1571</v>
      </c>
      <c r="J1931" s="163">
        <v>82.042000000000002</v>
      </c>
      <c r="K1931" s="163">
        <v>7.9290000000000003</v>
      </c>
      <c r="L1931" s="149" t="s">
        <v>211</v>
      </c>
      <c r="M1931" s="150" t="s">
        <v>314</v>
      </c>
      <c r="N1931" s="157">
        <v>44362.862662037034</v>
      </c>
      <c r="O1931" s="157">
        <v>44410.444768518515</v>
      </c>
    </row>
    <row r="1932" spans="2:15" x14ac:dyDescent="0.2">
      <c r="B1932" s="322" t="s">
        <v>136</v>
      </c>
      <c r="C1932" s="322" t="s">
        <v>1122</v>
      </c>
      <c r="D1932" s="322" t="s">
        <v>138</v>
      </c>
      <c r="E1932" s="322" t="s">
        <v>1122</v>
      </c>
      <c r="F1932" s="154" t="s">
        <v>114</v>
      </c>
      <c r="G1932" s="149" t="s">
        <v>286</v>
      </c>
      <c r="H1932" s="153" t="s">
        <v>115</v>
      </c>
      <c r="I1932" s="149" t="s">
        <v>381</v>
      </c>
      <c r="J1932" s="163">
        <v>35.466000000000001</v>
      </c>
      <c r="K1932" s="163">
        <v>34.756999999999998</v>
      </c>
      <c r="L1932" s="149" t="s">
        <v>116</v>
      </c>
      <c r="M1932" s="150" t="s">
        <v>292</v>
      </c>
      <c r="N1932" s="157">
        <v>44363.237766203703</v>
      </c>
      <c r="O1932" s="157">
        <v>44426.110069444447</v>
      </c>
    </row>
    <row r="1933" spans="2:15" x14ac:dyDescent="0.2">
      <c r="B1933" s="322" t="s">
        <v>136</v>
      </c>
      <c r="C1933" s="322" t="s">
        <v>1122</v>
      </c>
      <c r="D1933" s="322" t="s">
        <v>136</v>
      </c>
      <c r="E1933" s="322" t="s">
        <v>1122</v>
      </c>
      <c r="F1933" s="154" t="s">
        <v>114</v>
      </c>
      <c r="G1933" s="149" t="s">
        <v>277</v>
      </c>
      <c r="H1933" s="153" t="s">
        <v>304</v>
      </c>
      <c r="I1933" s="149" t="s">
        <v>584</v>
      </c>
      <c r="J1933" s="163">
        <v>39.064</v>
      </c>
      <c r="K1933" s="163">
        <v>29.786000000000001</v>
      </c>
      <c r="L1933" s="149" t="s">
        <v>114</v>
      </c>
      <c r="M1933" s="150" t="s">
        <v>700</v>
      </c>
      <c r="N1933" s="157">
        <v>44363.724224537036</v>
      </c>
      <c r="O1933" s="157">
        <v>44368.612256944441</v>
      </c>
    </row>
    <row r="1934" spans="2:15" x14ac:dyDescent="0.2">
      <c r="B1934" s="322" t="s">
        <v>136</v>
      </c>
      <c r="C1934" s="322" t="s">
        <v>1122</v>
      </c>
      <c r="D1934" s="322" t="s">
        <v>137</v>
      </c>
      <c r="E1934" s="322" t="s">
        <v>1122</v>
      </c>
      <c r="F1934" s="154" t="s">
        <v>239</v>
      </c>
      <c r="G1934" s="149" t="s">
        <v>359</v>
      </c>
      <c r="H1934" s="153" t="s">
        <v>278</v>
      </c>
      <c r="I1934" s="149" t="s">
        <v>1579</v>
      </c>
      <c r="J1934" s="163">
        <v>61.442</v>
      </c>
      <c r="K1934" s="163">
        <v>43.045000000000002</v>
      </c>
      <c r="L1934" s="149" t="s">
        <v>116</v>
      </c>
      <c r="M1934" s="150" t="s">
        <v>405</v>
      </c>
      <c r="N1934" s="157">
        <v>44363.861967592595</v>
      </c>
      <c r="O1934" s="157">
        <v>44390.098495370374</v>
      </c>
    </row>
    <row r="1935" spans="2:15" x14ac:dyDescent="0.2">
      <c r="B1935" s="322" t="s">
        <v>136</v>
      </c>
      <c r="C1935" s="322" t="s">
        <v>1122</v>
      </c>
      <c r="D1935" s="322" t="s">
        <v>137</v>
      </c>
      <c r="E1935" s="322" t="s">
        <v>1122</v>
      </c>
      <c r="F1935" s="154" t="s">
        <v>114</v>
      </c>
      <c r="G1935" s="149" t="s">
        <v>353</v>
      </c>
      <c r="H1935" s="153" t="s">
        <v>354</v>
      </c>
      <c r="I1935" s="149" t="s">
        <v>713</v>
      </c>
      <c r="J1935" s="163">
        <v>56.610999999999997</v>
      </c>
      <c r="K1935" s="163">
        <v>48.69</v>
      </c>
      <c r="L1935" s="149" t="s">
        <v>116</v>
      </c>
      <c r="M1935" s="150" t="s">
        <v>352</v>
      </c>
      <c r="N1935" s="157">
        <v>44364.334745370368</v>
      </c>
      <c r="O1935" s="157">
        <v>44390.43005787037</v>
      </c>
    </row>
    <row r="1936" spans="2:15" x14ac:dyDescent="0.2">
      <c r="B1936" s="322" t="s">
        <v>136</v>
      </c>
      <c r="C1936" s="322" t="s">
        <v>1122</v>
      </c>
      <c r="D1936" s="322" t="s">
        <v>137</v>
      </c>
      <c r="E1936" s="322" t="s">
        <v>1122</v>
      </c>
      <c r="F1936" s="154" t="s">
        <v>114</v>
      </c>
      <c r="G1936" s="149" t="s">
        <v>286</v>
      </c>
      <c r="H1936" s="153" t="s">
        <v>115</v>
      </c>
      <c r="I1936" s="149" t="s">
        <v>1580</v>
      </c>
      <c r="J1936" s="163">
        <v>64.64</v>
      </c>
      <c r="K1936" s="163">
        <v>14.250999999999999</v>
      </c>
      <c r="L1936" s="149" t="s">
        <v>216</v>
      </c>
      <c r="M1936" s="150" t="s">
        <v>284</v>
      </c>
      <c r="N1936" s="157">
        <v>44364.709745370368</v>
      </c>
      <c r="O1936" s="157">
        <v>44389.611215277779</v>
      </c>
    </row>
    <row r="1937" spans="2:15" x14ac:dyDescent="0.2">
      <c r="B1937" s="322" t="s">
        <v>136</v>
      </c>
      <c r="C1937" s="322" t="s">
        <v>1122</v>
      </c>
      <c r="D1937" s="322" t="s">
        <v>137</v>
      </c>
      <c r="E1937" s="322" t="s">
        <v>1122</v>
      </c>
      <c r="F1937" s="154" t="s">
        <v>114</v>
      </c>
      <c r="G1937" s="149" t="s">
        <v>286</v>
      </c>
      <c r="H1937" s="153" t="s">
        <v>115</v>
      </c>
      <c r="I1937" s="149" t="s">
        <v>1580</v>
      </c>
      <c r="J1937" s="163">
        <v>64.64</v>
      </c>
      <c r="K1937" s="163">
        <v>46.542000000000002</v>
      </c>
      <c r="L1937" s="149" t="s">
        <v>216</v>
      </c>
      <c r="M1937" s="150" t="s">
        <v>288</v>
      </c>
      <c r="N1937" s="157">
        <v>44364.709745370368</v>
      </c>
      <c r="O1937" s="157">
        <v>44401.719502314816</v>
      </c>
    </row>
    <row r="1938" spans="2:15" x14ac:dyDescent="0.2">
      <c r="B1938" s="322" t="s">
        <v>136</v>
      </c>
      <c r="C1938" s="322" t="s">
        <v>1122</v>
      </c>
      <c r="D1938" s="322" t="s">
        <v>137</v>
      </c>
      <c r="E1938" s="322" t="s">
        <v>1122</v>
      </c>
      <c r="F1938" s="154" t="s">
        <v>247</v>
      </c>
      <c r="G1938" s="149" t="s">
        <v>340</v>
      </c>
      <c r="H1938" s="153" t="s">
        <v>341</v>
      </c>
      <c r="I1938" s="149" t="s">
        <v>1581</v>
      </c>
      <c r="J1938" s="163">
        <v>39.887</v>
      </c>
      <c r="K1938" s="163">
        <v>31.949000000000002</v>
      </c>
      <c r="L1938" s="149" t="s">
        <v>116</v>
      </c>
      <c r="M1938" s="150" t="s">
        <v>437</v>
      </c>
      <c r="N1938" s="157">
        <v>44365.09814814815</v>
      </c>
      <c r="O1938" s="157">
        <v>44395.792013888888</v>
      </c>
    </row>
    <row r="1939" spans="2:15" x14ac:dyDescent="0.2">
      <c r="B1939" s="322" t="s">
        <v>136</v>
      </c>
      <c r="C1939" s="322" t="s">
        <v>1122</v>
      </c>
      <c r="D1939" s="322" t="s">
        <v>137</v>
      </c>
      <c r="E1939" s="322" t="s">
        <v>1122</v>
      </c>
      <c r="F1939" s="154" t="s">
        <v>243</v>
      </c>
      <c r="G1939" s="149" t="s">
        <v>277</v>
      </c>
      <c r="H1939" s="153" t="s">
        <v>374</v>
      </c>
      <c r="I1939" s="149" t="s">
        <v>1582</v>
      </c>
      <c r="J1939" s="163">
        <v>53.405999999999999</v>
      </c>
      <c r="K1939" s="163">
        <v>26.123999999999999</v>
      </c>
      <c r="L1939" s="149" t="s">
        <v>211</v>
      </c>
      <c r="M1939" s="150" t="s">
        <v>616</v>
      </c>
      <c r="N1939" s="157">
        <v>44365.459317129629</v>
      </c>
      <c r="O1939" s="157">
        <v>44400.582476851851</v>
      </c>
    </row>
    <row r="1940" spans="2:15" x14ac:dyDescent="0.2">
      <c r="B1940" s="322" t="s">
        <v>136</v>
      </c>
      <c r="C1940" s="322" t="s">
        <v>1122</v>
      </c>
      <c r="D1940" s="322" t="s">
        <v>138</v>
      </c>
      <c r="E1940" s="322" t="s">
        <v>1122</v>
      </c>
      <c r="F1940" s="154" t="s">
        <v>243</v>
      </c>
      <c r="G1940" s="149" t="s">
        <v>277</v>
      </c>
      <c r="H1940" s="153" t="s">
        <v>374</v>
      </c>
      <c r="I1940" s="149" t="s">
        <v>1582</v>
      </c>
      <c r="J1940" s="163">
        <v>53.405999999999999</v>
      </c>
      <c r="K1940" s="163">
        <v>22.120999999999999</v>
      </c>
      <c r="L1940" s="149" t="s">
        <v>211</v>
      </c>
      <c r="M1940" s="150" t="s">
        <v>390</v>
      </c>
      <c r="N1940" s="157">
        <v>44365.459317129629</v>
      </c>
      <c r="O1940" s="157">
        <v>44420.570219907408</v>
      </c>
    </row>
    <row r="1941" spans="2:15" x14ac:dyDescent="0.2">
      <c r="B1941" s="322" t="s">
        <v>136</v>
      </c>
      <c r="C1941" s="322" t="s">
        <v>1122</v>
      </c>
      <c r="D1941" s="322" t="s">
        <v>137</v>
      </c>
      <c r="E1941" s="322" t="s">
        <v>1122</v>
      </c>
      <c r="F1941" s="154" t="s">
        <v>194</v>
      </c>
      <c r="G1941" s="149" t="s">
        <v>359</v>
      </c>
      <c r="H1941" s="153" t="s">
        <v>1284</v>
      </c>
      <c r="I1941" s="149" t="s">
        <v>1579</v>
      </c>
      <c r="J1941" s="163">
        <v>61.442</v>
      </c>
      <c r="K1941" s="163">
        <v>11.983000000000001</v>
      </c>
      <c r="L1941" s="149" t="s">
        <v>116</v>
      </c>
      <c r="M1941" s="150" t="s">
        <v>405</v>
      </c>
      <c r="N1941" s="157">
        <v>44365.528368055559</v>
      </c>
      <c r="O1941" s="157">
        <v>44390.098495370374</v>
      </c>
    </row>
    <row r="1942" spans="2:15" x14ac:dyDescent="0.2">
      <c r="B1942" s="322" t="s">
        <v>136</v>
      </c>
      <c r="C1942" s="322" t="s">
        <v>1122</v>
      </c>
      <c r="D1942" s="322" t="s">
        <v>137</v>
      </c>
      <c r="E1942" s="322" t="s">
        <v>1122</v>
      </c>
      <c r="F1942" s="154" t="s">
        <v>238</v>
      </c>
      <c r="G1942" s="149" t="s">
        <v>281</v>
      </c>
      <c r="H1942" s="153" t="s">
        <v>282</v>
      </c>
      <c r="I1942" s="149" t="s">
        <v>1583</v>
      </c>
      <c r="J1942" s="163">
        <v>62.145000000000003</v>
      </c>
      <c r="K1942" s="163">
        <v>56.436999999999998</v>
      </c>
      <c r="L1942" s="149" t="s">
        <v>116</v>
      </c>
      <c r="M1942" s="150" t="s">
        <v>405</v>
      </c>
      <c r="N1942" s="157">
        <v>44366.265173611115</v>
      </c>
      <c r="O1942" s="157">
        <v>44397.528668981482</v>
      </c>
    </row>
    <row r="1943" spans="2:15" x14ac:dyDescent="0.2">
      <c r="B1943" s="322" t="s">
        <v>136</v>
      </c>
      <c r="C1943" s="322" t="s">
        <v>1122</v>
      </c>
      <c r="D1943" s="322" t="s">
        <v>137</v>
      </c>
      <c r="E1943" s="322" t="s">
        <v>1122</v>
      </c>
      <c r="F1943" s="154" t="s">
        <v>591</v>
      </c>
      <c r="G1943" s="149" t="s">
        <v>277</v>
      </c>
      <c r="H1943" s="153" t="s">
        <v>282</v>
      </c>
      <c r="I1943" s="149" t="s">
        <v>1584</v>
      </c>
      <c r="J1943" s="163">
        <v>56.723999999999997</v>
      </c>
      <c r="K1943" s="163">
        <v>7.2759999999999998</v>
      </c>
      <c r="L1943" s="149" t="s">
        <v>217</v>
      </c>
      <c r="M1943" s="150" t="s">
        <v>309</v>
      </c>
      <c r="N1943" s="157">
        <v>44366.306956018518</v>
      </c>
      <c r="O1943" s="157">
        <v>44398.542962962965</v>
      </c>
    </row>
    <row r="1944" spans="2:15" x14ac:dyDescent="0.2">
      <c r="B1944" s="322" t="s">
        <v>136</v>
      </c>
      <c r="C1944" s="322" t="s">
        <v>1122</v>
      </c>
      <c r="D1944" s="322" t="s">
        <v>137</v>
      </c>
      <c r="E1944" s="322" t="s">
        <v>1122</v>
      </c>
      <c r="F1944" s="154" t="s">
        <v>591</v>
      </c>
      <c r="G1944" s="149" t="s">
        <v>277</v>
      </c>
      <c r="H1944" s="153" t="s">
        <v>282</v>
      </c>
      <c r="I1944" s="149" t="s">
        <v>1584</v>
      </c>
      <c r="J1944" s="163">
        <v>56.723999999999997</v>
      </c>
      <c r="K1944" s="163">
        <v>17.859000000000002</v>
      </c>
      <c r="L1944" s="149" t="s">
        <v>217</v>
      </c>
      <c r="M1944" s="150" t="s">
        <v>970</v>
      </c>
      <c r="N1944" s="157">
        <v>44366.306956018518</v>
      </c>
      <c r="O1944" s="157">
        <v>44402.98709490741</v>
      </c>
    </row>
    <row r="1945" spans="2:15" x14ac:dyDescent="0.2">
      <c r="B1945" s="322" t="s">
        <v>136</v>
      </c>
      <c r="C1945" s="322" t="s">
        <v>1122</v>
      </c>
      <c r="D1945" s="322" t="s">
        <v>138</v>
      </c>
      <c r="E1945" s="322" t="s">
        <v>1122</v>
      </c>
      <c r="F1945" s="154" t="s">
        <v>591</v>
      </c>
      <c r="G1945" s="149" t="s">
        <v>277</v>
      </c>
      <c r="H1945" s="153" t="s">
        <v>282</v>
      </c>
      <c r="I1945" s="149" t="s">
        <v>1584</v>
      </c>
      <c r="J1945" s="163">
        <v>56.723999999999997</v>
      </c>
      <c r="K1945" s="163">
        <v>20.5</v>
      </c>
      <c r="L1945" s="149" t="s">
        <v>217</v>
      </c>
      <c r="M1945" s="150" t="s">
        <v>480</v>
      </c>
      <c r="N1945" s="157">
        <v>44366.306956018518</v>
      </c>
      <c r="O1945" s="157">
        <v>44412.388067129628</v>
      </c>
    </row>
    <row r="1946" spans="2:15" x14ac:dyDescent="0.2">
      <c r="B1946" s="322" t="s">
        <v>136</v>
      </c>
      <c r="C1946" s="322" t="s">
        <v>1122</v>
      </c>
      <c r="D1946" s="322" t="s">
        <v>138</v>
      </c>
      <c r="E1946" s="322" t="s">
        <v>1122</v>
      </c>
      <c r="F1946" s="154" t="s">
        <v>114</v>
      </c>
      <c r="G1946" s="149" t="s">
        <v>277</v>
      </c>
      <c r="H1946" s="153" t="s">
        <v>304</v>
      </c>
      <c r="I1946" s="149" t="s">
        <v>740</v>
      </c>
      <c r="J1946" s="163">
        <v>28.471</v>
      </c>
      <c r="K1946" s="163">
        <v>13.9</v>
      </c>
      <c r="L1946" s="149" t="s">
        <v>114</v>
      </c>
      <c r="M1946" s="150" t="s">
        <v>1041</v>
      </c>
      <c r="N1946" s="157">
        <v>44366.794548611113</v>
      </c>
      <c r="O1946" s="157">
        <v>44420.167534722219</v>
      </c>
    </row>
    <row r="1947" spans="2:15" x14ac:dyDescent="0.2">
      <c r="B1947" s="322" t="s">
        <v>136</v>
      </c>
      <c r="C1947" s="322" t="s">
        <v>1122</v>
      </c>
      <c r="D1947" s="322" t="s">
        <v>138</v>
      </c>
      <c r="E1947" s="322" t="s">
        <v>1122</v>
      </c>
      <c r="F1947" s="154" t="s">
        <v>114</v>
      </c>
      <c r="G1947" s="149" t="s">
        <v>277</v>
      </c>
      <c r="H1947" s="153" t="s">
        <v>304</v>
      </c>
      <c r="I1947" s="149" t="s">
        <v>740</v>
      </c>
      <c r="J1947" s="163">
        <v>28.471</v>
      </c>
      <c r="K1947" s="163">
        <v>13.9</v>
      </c>
      <c r="L1947" s="149" t="s">
        <v>114</v>
      </c>
      <c r="M1947" s="150" t="s">
        <v>1041</v>
      </c>
      <c r="N1947" s="157">
        <v>44366.794548611113</v>
      </c>
      <c r="O1947" s="157">
        <v>44420.167673611111</v>
      </c>
    </row>
    <row r="1948" spans="2:15" x14ac:dyDescent="0.2">
      <c r="B1948" s="322" t="s">
        <v>136</v>
      </c>
      <c r="C1948" s="322" t="s">
        <v>1122</v>
      </c>
      <c r="D1948" s="322" t="s">
        <v>137</v>
      </c>
      <c r="E1948" s="322" t="s">
        <v>1122</v>
      </c>
      <c r="F1948" s="154" t="s">
        <v>114</v>
      </c>
      <c r="G1948" s="149" t="s">
        <v>286</v>
      </c>
      <c r="H1948" s="153" t="s">
        <v>115</v>
      </c>
      <c r="I1948" s="149" t="s">
        <v>1585</v>
      </c>
      <c r="J1948" s="163">
        <v>61.225000000000001</v>
      </c>
      <c r="K1948" s="163">
        <v>31.632000000000001</v>
      </c>
      <c r="L1948" s="149" t="s">
        <v>219</v>
      </c>
      <c r="M1948" s="150" t="s">
        <v>429</v>
      </c>
      <c r="N1948" s="157">
        <v>44367.13958333333</v>
      </c>
      <c r="O1948" s="157">
        <v>44390.140347222223</v>
      </c>
    </row>
    <row r="1949" spans="2:15" x14ac:dyDescent="0.2">
      <c r="B1949" s="322" t="s">
        <v>136</v>
      </c>
      <c r="C1949" s="322" t="s">
        <v>1122</v>
      </c>
      <c r="D1949" s="322" t="s">
        <v>137</v>
      </c>
      <c r="E1949" s="322" t="s">
        <v>1122</v>
      </c>
      <c r="F1949" s="154" t="s">
        <v>114</v>
      </c>
      <c r="G1949" s="149" t="s">
        <v>286</v>
      </c>
      <c r="H1949" s="153" t="s">
        <v>115</v>
      </c>
      <c r="I1949" s="149" t="s">
        <v>1585</v>
      </c>
      <c r="J1949" s="163">
        <v>61.225000000000001</v>
      </c>
      <c r="K1949" s="163">
        <v>26.079000000000001</v>
      </c>
      <c r="L1949" s="149" t="s">
        <v>218</v>
      </c>
      <c r="M1949" s="150" t="s">
        <v>709</v>
      </c>
      <c r="N1949" s="157">
        <v>44367.13958333333</v>
      </c>
      <c r="O1949" s="157">
        <v>44404.468958333331</v>
      </c>
    </row>
    <row r="1950" spans="2:15" x14ac:dyDescent="0.2">
      <c r="B1950" s="322" t="s">
        <v>136</v>
      </c>
      <c r="C1950" s="322" t="s">
        <v>1122</v>
      </c>
      <c r="D1950" s="322" t="s">
        <v>137</v>
      </c>
      <c r="E1950" s="322" t="s">
        <v>1122</v>
      </c>
      <c r="F1950" s="154" t="s">
        <v>114</v>
      </c>
      <c r="G1950" s="149" t="s">
        <v>310</v>
      </c>
      <c r="H1950" s="153" t="s">
        <v>115</v>
      </c>
      <c r="I1950" s="149" t="s">
        <v>1254</v>
      </c>
      <c r="J1950" s="163">
        <v>60.406999999999996</v>
      </c>
      <c r="K1950" s="163">
        <v>16.007999999999999</v>
      </c>
      <c r="L1950" s="149" t="s">
        <v>211</v>
      </c>
      <c r="M1950" s="150" t="s">
        <v>1586</v>
      </c>
      <c r="N1950" s="157">
        <v>44367.890185185184</v>
      </c>
      <c r="O1950" s="157">
        <v>44395.417766203704</v>
      </c>
    </row>
    <row r="1951" spans="2:15" x14ac:dyDescent="0.2">
      <c r="B1951" s="322" t="s">
        <v>136</v>
      </c>
      <c r="C1951" s="322" t="s">
        <v>1122</v>
      </c>
      <c r="D1951" s="322" t="s">
        <v>137</v>
      </c>
      <c r="E1951" s="322" t="s">
        <v>1122</v>
      </c>
      <c r="F1951" s="154" t="s">
        <v>114</v>
      </c>
      <c r="G1951" s="149" t="s">
        <v>310</v>
      </c>
      <c r="H1951" s="153" t="s">
        <v>115</v>
      </c>
      <c r="I1951" s="149" t="s">
        <v>1254</v>
      </c>
      <c r="J1951" s="163">
        <v>60.406999999999996</v>
      </c>
      <c r="K1951" s="163">
        <v>37.759</v>
      </c>
      <c r="L1951" s="149" t="s">
        <v>216</v>
      </c>
      <c r="M1951" s="150" t="s">
        <v>284</v>
      </c>
      <c r="N1951" s="157">
        <v>44367.890185185184</v>
      </c>
      <c r="O1951" s="157">
        <v>44405.282557870371</v>
      </c>
    </row>
    <row r="1952" spans="2:15" x14ac:dyDescent="0.2">
      <c r="B1952" s="322" t="s">
        <v>136</v>
      </c>
      <c r="C1952" s="322" t="s">
        <v>1122</v>
      </c>
      <c r="D1952" s="322" t="s">
        <v>137</v>
      </c>
      <c r="E1952" s="322" t="s">
        <v>1122</v>
      </c>
      <c r="F1952" s="154" t="s">
        <v>114</v>
      </c>
      <c r="G1952" s="149" t="s">
        <v>353</v>
      </c>
      <c r="H1952" s="153" t="s">
        <v>354</v>
      </c>
      <c r="I1952" s="149" t="s">
        <v>1587</v>
      </c>
      <c r="J1952" s="163">
        <v>55.756999999999998</v>
      </c>
      <c r="K1952" s="163">
        <v>50.27</v>
      </c>
      <c r="L1952" s="149" t="s">
        <v>116</v>
      </c>
      <c r="M1952" s="150" t="s">
        <v>352</v>
      </c>
      <c r="N1952" s="157">
        <v>44369.0155787037</v>
      </c>
      <c r="O1952" s="157">
        <v>44399.3202662037</v>
      </c>
    </row>
    <row r="1953" spans="2:15" x14ac:dyDescent="0.2">
      <c r="B1953" s="322" t="s">
        <v>136</v>
      </c>
      <c r="C1953" s="322" t="s">
        <v>1122</v>
      </c>
      <c r="D1953" s="322" t="s">
        <v>138</v>
      </c>
      <c r="E1953" s="322" t="s">
        <v>1122</v>
      </c>
      <c r="F1953" s="154" t="s">
        <v>238</v>
      </c>
      <c r="G1953" s="149" t="s">
        <v>281</v>
      </c>
      <c r="H1953" s="153" t="s">
        <v>282</v>
      </c>
      <c r="I1953" s="149" t="s">
        <v>1588</v>
      </c>
      <c r="J1953" s="163">
        <v>37.084000000000003</v>
      </c>
      <c r="K1953" s="163">
        <v>36.341999999999999</v>
      </c>
      <c r="L1953" s="149" t="s">
        <v>116</v>
      </c>
      <c r="M1953" s="150" t="s">
        <v>117</v>
      </c>
      <c r="N1953" s="157">
        <v>44369.376273148147</v>
      </c>
      <c r="O1953" s="157">
        <v>44430.776180555556</v>
      </c>
    </row>
    <row r="1954" spans="2:15" x14ac:dyDescent="0.2">
      <c r="B1954" s="322" t="s">
        <v>136</v>
      </c>
      <c r="C1954" s="322" t="s">
        <v>1122</v>
      </c>
      <c r="D1954" s="322" t="s">
        <v>137</v>
      </c>
      <c r="E1954" s="322" t="s">
        <v>1122</v>
      </c>
      <c r="F1954" s="154" t="s">
        <v>244</v>
      </c>
      <c r="G1954" s="149" t="s">
        <v>369</v>
      </c>
      <c r="H1954" s="153" t="s">
        <v>370</v>
      </c>
      <c r="I1954" s="149" t="s">
        <v>1589</v>
      </c>
      <c r="J1954" s="163">
        <v>82.138000000000005</v>
      </c>
      <c r="K1954" s="163">
        <v>64.891999999999996</v>
      </c>
      <c r="L1954" s="149" t="s">
        <v>329</v>
      </c>
      <c r="M1954" s="150" t="s">
        <v>395</v>
      </c>
      <c r="N1954" s="157">
        <v>44369.583912037036</v>
      </c>
      <c r="O1954" s="157">
        <v>44400.250578703701</v>
      </c>
    </row>
    <row r="1955" spans="2:15" x14ac:dyDescent="0.2">
      <c r="B1955" s="322" t="s">
        <v>136</v>
      </c>
      <c r="C1955" s="322" t="s">
        <v>1122</v>
      </c>
      <c r="D1955" s="322" t="s">
        <v>138</v>
      </c>
      <c r="E1955" s="322" t="s">
        <v>1122</v>
      </c>
      <c r="F1955" s="154" t="s">
        <v>114</v>
      </c>
      <c r="G1955" s="149" t="s">
        <v>286</v>
      </c>
      <c r="H1955" s="153" t="s">
        <v>115</v>
      </c>
      <c r="I1955" s="149" t="s">
        <v>1590</v>
      </c>
      <c r="J1955" s="163">
        <v>58.02</v>
      </c>
      <c r="K1955" s="163">
        <v>48.993000000000002</v>
      </c>
      <c r="L1955" s="149" t="s">
        <v>116</v>
      </c>
      <c r="M1955" s="150" t="s">
        <v>352</v>
      </c>
      <c r="N1955" s="157">
        <v>44369.597349537034</v>
      </c>
      <c r="O1955" s="157">
        <v>44415.069930555554</v>
      </c>
    </row>
    <row r="1956" spans="2:15" x14ac:dyDescent="0.2">
      <c r="B1956" s="322" t="s">
        <v>136</v>
      </c>
      <c r="C1956" s="322" t="s">
        <v>1122</v>
      </c>
      <c r="D1956" s="322" t="s">
        <v>137</v>
      </c>
      <c r="E1956" s="322" t="s">
        <v>1122</v>
      </c>
      <c r="F1956" s="154" t="s">
        <v>239</v>
      </c>
      <c r="G1956" s="149" t="s">
        <v>359</v>
      </c>
      <c r="H1956" s="153" t="s">
        <v>278</v>
      </c>
      <c r="I1956" s="149" t="s">
        <v>1591</v>
      </c>
      <c r="J1956" s="163">
        <v>35.881999999999998</v>
      </c>
      <c r="K1956" s="163">
        <v>13.88</v>
      </c>
      <c r="L1956" s="149" t="s">
        <v>116</v>
      </c>
      <c r="M1956" s="150" t="s">
        <v>352</v>
      </c>
      <c r="N1956" s="157">
        <v>44369.890150462961</v>
      </c>
      <c r="O1956" s="157">
        <v>44399.959155092591</v>
      </c>
    </row>
    <row r="1957" spans="2:15" x14ac:dyDescent="0.2">
      <c r="B1957" s="322" t="s">
        <v>136</v>
      </c>
      <c r="C1957" s="322" t="s">
        <v>1122</v>
      </c>
      <c r="D1957" s="322" t="s">
        <v>138</v>
      </c>
      <c r="E1957" s="322" t="s">
        <v>1122</v>
      </c>
      <c r="F1957" s="154" t="s">
        <v>239</v>
      </c>
      <c r="G1957" s="149" t="s">
        <v>359</v>
      </c>
      <c r="H1957" s="153" t="s">
        <v>278</v>
      </c>
      <c r="I1957" s="149" t="s">
        <v>1591</v>
      </c>
      <c r="J1957" s="163">
        <v>35.881999999999998</v>
      </c>
      <c r="K1957" s="163">
        <v>21.285</v>
      </c>
      <c r="L1957" s="149" t="s">
        <v>265</v>
      </c>
      <c r="M1957" s="150" t="s">
        <v>1592</v>
      </c>
      <c r="N1957" s="157">
        <v>44369.890150462961</v>
      </c>
      <c r="O1957" s="157">
        <v>44424.88690972222</v>
      </c>
    </row>
    <row r="1958" spans="2:15" x14ac:dyDescent="0.2">
      <c r="B1958" s="322" t="s">
        <v>136</v>
      </c>
      <c r="C1958" s="322" t="s">
        <v>1122</v>
      </c>
      <c r="D1958" s="322" t="s">
        <v>137</v>
      </c>
      <c r="E1958" s="322" t="s">
        <v>1122</v>
      </c>
      <c r="F1958" s="154" t="s">
        <v>243</v>
      </c>
      <c r="G1958" s="149" t="s">
        <v>277</v>
      </c>
      <c r="H1958" s="153" t="s">
        <v>374</v>
      </c>
      <c r="I1958" s="149" t="s">
        <v>1593</v>
      </c>
      <c r="J1958" s="163">
        <v>34.826999999999998</v>
      </c>
      <c r="K1958" s="163">
        <v>9.9049999999999994</v>
      </c>
      <c r="L1958" s="149" t="s">
        <v>219</v>
      </c>
      <c r="M1958" s="150" t="s">
        <v>429</v>
      </c>
      <c r="N1958" s="157">
        <v>44370.014872685184</v>
      </c>
      <c r="O1958" s="157">
        <v>44396.070613425924</v>
      </c>
    </row>
    <row r="1959" spans="2:15" x14ac:dyDescent="0.2">
      <c r="B1959" s="322" t="s">
        <v>136</v>
      </c>
      <c r="C1959" s="322" t="s">
        <v>1122</v>
      </c>
      <c r="D1959" s="322" t="s">
        <v>138</v>
      </c>
      <c r="E1959" s="322" t="s">
        <v>1122</v>
      </c>
      <c r="F1959" s="154" t="s">
        <v>243</v>
      </c>
      <c r="G1959" s="149" t="s">
        <v>277</v>
      </c>
      <c r="H1959" s="153" t="s">
        <v>374</v>
      </c>
      <c r="I1959" s="149" t="s">
        <v>1593</v>
      </c>
      <c r="J1959" s="163">
        <v>34.826999999999998</v>
      </c>
      <c r="K1959" s="163">
        <v>24.225000000000001</v>
      </c>
      <c r="L1959" s="149" t="s">
        <v>376</v>
      </c>
      <c r="M1959" s="150" t="s">
        <v>378</v>
      </c>
      <c r="N1959" s="157">
        <v>44370.014872685184</v>
      </c>
      <c r="O1959" s="157">
        <v>44411.250891203701</v>
      </c>
    </row>
    <row r="1960" spans="2:15" x14ac:dyDescent="0.2">
      <c r="B1960" s="322" t="s">
        <v>136</v>
      </c>
      <c r="C1960" s="322" t="s">
        <v>1122</v>
      </c>
      <c r="D1960" s="322" t="s">
        <v>137</v>
      </c>
      <c r="E1960" s="322" t="s">
        <v>1122</v>
      </c>
      <c r="F1960" s="154" t="s">
        <v>329</v>
      </c>
      <c r="G1960" s="149" t="s">
        <v>286</v>
      </c>
      <c r="H1960" s="153" t="s">
        <v>330</v>
      </c>
      <c r="I1960" s="149" t="s">
        <v>867</v>
      </c>
      <c r="J1960" s="163">
        <v>61.345999999999997</v>
      </c>
      <c r="K1960" s="163">
        <v>29.581</v>
      </c>
      <c r="L1960" s="149" t="s">
        <v>333</v>
      </c>
      <c r="M1960" s="150" t="s">
        <v>334</v>
      </c>
      <c r="N1960" s="157">
        <v>44370.154004629629</v>
      </c>
      <c r="O1960" s="157">
        <v>44385.929710648146</v>
      </c>
    </row>
    <row r="1961" spans="2:15" x14ac:dyDescent="0.2">
      <c r="B1961" s="322" t="s">
        <v>136</v>
      </c>
      <c r="C1961" s="322" t="s">
        <v>1122</v>
      </c>
      <c r="D1961" s="322" t="s">
        <v>137</v>
      </c>
      <c r="E1961" s="322" t="s">
        <v>1122</v>
      </c>
      <c r="F1961" s="154" t="s">
        <v>329</v>
      </c>
      <c r="G1961" s="149" t="s">
        <v>286</v>
      </c>
      <c r="H1961" s="153" t="s">
        <v>330</v>
      </c>
      <c r="I1961" s="149" t="s">
        <v>867</v>
      </c>
      <c r="J1961" s="163">
        <v>61.345999999999997</v>
      </c>
      <c r="K1961" s="163">
        <v>27.539000000000001</v>
      </c>
      <c r="L1961" s="149" t="s">
        <v>211</v>
      </c>
      <c r="M1961" s="150" t="s">
        <v>314</v>
      </c>
      <c r="N1961" s="157">
        <v>44370.154004629629</v>
      </c>
      <c r="O1961" s="157">
        <v>44400.264317129629</v>
      </c>
    </row>
    <row r="1962" spans="2:15" x14ac:dyDescent="0.2">
      <c r="B1962" s="322" t="s">
        <v>136</v>
      </c>
      <c r="C1962" s="322" t="s">
        <v>1122</v>
      </c>
      <c r="D1962" s="322" t="s">
        <v>137</v>
      </c>
      <c r="E1962" s="322" t="s">
        <v>1122</v>
      </c>
      <c r="F1962" s="154" t="s">
        <v>114</v>
      </c>
      <c r="G1962" s="149" t="s">
        <v>286</v>
      </c>
      <c r="H1962" s="153" t="s">
        <v>115</v>
      </c>
      <c r="I1962" s="149" t="s">
        <v>1594</v>
      </c>
      <c r="J1962" s="163">
        <v>60.292999999999999</v>
      </c>
      <c r="K1962" s="163">
        <v>38.476999999999997</v>
      </c>
      <c r="L1962" s="149" t="s">
        <v>116</v>
      </c>
      <c r="M1962" s="150" t="s">
        <v>117</v>
      </c>
      <c r="N1962" s="157">
        <v>44370.932037037041</v>
      </c>
      <c r="O1962" s="157">
        <v>44404.654236111113</v>
      </c>
    </row>
    <row r="1963" spans="2:15" x14ac:dyDescent="0.2">
      <c r="B1963" s="322" t="s">
        <v>136</v>
      </c>
      <c r="C1963" s="322" t="s">
        <v>1122</v>
      </c>
      <c r="D1963" s="322" t="s">
        <v>138</v>
      </c>
      <c r="E1963" s="322" t="s">
        <v>1122</v>
      </c>
      <c r="F1963" s="154" t="s">
        <v>239</v>
      </c>
      <c r="G1963" s="149" t="s">
        <v>359</v>
      </c>
      <c r="H1963" s="153" t="s">
        <v>278</v>
      </c>
      <c r="I1963" s="149" t="s">
        <v>1595</v>
      </c>
      <c r="J1963" s="163">
        <v>35.058</v>
      </c>
      <c r="K1963" s="163">
        <v>10.304</v>
      </c>
      <c r="L1963" s="149" t="s">
        <v>116</v>
      </c>
      <c r="M1963" s="150" t="s">
        <v>352</v>
      </c>
      <c r="N1963" s="157">
        <v>44371.792986111112</v>
      </c>
      <c r="O1963" s="157">
        <v>44411.570439814815</v>
      </c>
    </row>
    <row r="1964" spans="2:15" x14ac:dyDescent="0.2">
      <c r="B1964" s="322" t="s">
        <v>136</v>
      </c>
      <c r="C1964" s="322" t="s">
        <v>1122</v>
      </c>
      <c r="D1964" s="322" t="s">
        <v>138</v>
      </c>
      <c r="E1964" s="322" t="s">
        <v>1122</v>
      </c>
      <c r="F1964" s="154" t="s">
        <v>239</v>
      </c>
      <c r="G1964" s="149" t="s">
        <v>359</v>
      </c>
      <c r="H1964" s="153" t="s">
        <v>278</v>
      </c>
      <c r="I1964" s="149" t="s">
        <v>1595</v>
      </c>
      <c r="J1964" s="163">
        <v>35.058</v>
      </c>
      <c r="K1964" s="163">
        <v>10.304</v>
      </c>
      <c r="L1964" s="149" t="s">
        <v>116</v>
      </c>
      <c r="M1964" s="150" t="s">
        <v>352</v>
      </c>
      <c r="N1964" s="157">
        <v>44371.792986111112</v>
      </c>
      <c r="O1964" s="157">
        <v>44411.5705787037</v>
      </c>
    </row>
    <row r="1965" spans="2:15" x14ac:dyDescent="0.2">
      <c r="B1965" s="322" t="s">
        <v>136</v>
      </c>
      <c r="C1965" s="322" t="s">
        <v>1122</v>
      </c>
      <c r="D1965" s="322" t="s">
        <v>138</v>
      </c>
      <c r="E1965" s="322" t="s">
        <v>1122</v>
      </c>
      <c r="F1965" s="154" t="s">
        <v>239</v>
      </c>
      <c r="G1965" s="149" t="s">
        <v>359</v>
      </c>
      <c r="H1965" s="153" t="s">
        <v>278</v>
      </c>
      <c r="I1965" s="149" t="s">
        <v>1595</v>
      </c>
      <c r="J1965" s="163">
        <v>35.058</v>
      </c>
      <c r="K1965" s="163">
        <v>10.304</v>
      </c>
      <c r="L1965" s="149" t="s">
        <v>116</v>
      </c>
      <c r="M1965" s="150" t="s">
        <v>352</v>
      </c>
      <c r="N1965" s="157">
        <v>44371.792986111112</v>
      </c>
      <c r="O1965" s="157">
        <v>44411.570590277777</v>
      </c>
    </row>
    <row r="1966" spans="2:15" x14ac:dyDescent="0.2">
      <c r="B1966" s="322" t="s">
        <v>136</v>
      </c>
      <c r="C1966" s="322" t="s">
        <v>1122</v>
      </c>
      <c r="D1966" s="322" t="s">
        <v>137</v>
      </c>
      <c r="E1966" s="322" t="s">
        <v>1122</v>
      </c>
      <c r="F1966" s="154" t="s">
        <v>114</v>
      </c>
      <c r="G1966" s="149" t="s">
        <v>277</v>
      </c>
      <c r="H1966" s="153" t="s">
        <v>304</v>
      </c>
      <c r="I1966" s="149" t="s">
        <v>967</v>
      </c>
      <c r="J1966" s="163">
        <v>36.988</v>
      </c>
      <c r="K1966" s="163">
        <v>28.202999999999999</v>
      </c>
      <c r="L1966" s="149" t="s">
        <v>114</v>
      </c>
      <c r="M1966" s="150" t="s">
        <v>700</v>
      </c>
      <c r="N1966" s="157">
        <v>44372.967546296299</v>
      </c>
      <c r="O1966" s="157">
        <v>44378.140347222223</v>
      </c>
    </row>
    <row r="1967" spans="2:15" x14ac:dyDescent="0.2">
      <c r="B1967" s="322" t="s">
        <v>136</v>
      </c>
      <c r="C1967" s="322" t="s">
        <v>1122</v>
      </c>
      <c r="D1967" s="322" t="s">
        <v>138</v>
      </c>
      <c r="E1967" s="322" t="s">
        <v>1122</v>
      </c>
      <c r="F1967" s="154" t="s">
        <v>237</v>
      </c>
      <c r="G1967" s="149" t="s">
        <v>277</v>
      </c>
      <c r="H1967" s="153" t="s">
        <v>978</v>
      </c>
      <c r="I1967" s="149" t="s">
        <v>1596</v>
      </c>
      <c r="J1967" s="163">
        <v>53.569000000000003</v>
      </c>
      <c r="K1967" s="163">
        <v>16.896999999999998</v>
      </c>
      <c r="L1967" s="149" t="s">
        <v>116</v>
      </c>
      <c r="M1967" s="150" t="s">
        <v>292</v>
      </c>
      <c r="N1967" s="157">
        <v>44373.056631944448</v>
      </c>
      <c r="O1967" s="157">
        <v>44414.66333333333</v>
      </c>
    </row>
    <row r="1968" spans="2:15" x14ac:dyDescent="0.2">
      <c r="B1968" s="322" t="s">
        <v>136</v>
      </c>
      <c r="C1968" s="322" t="s">
        <v>1122</v>
      </c>
      <c r="D1968" s="322" t="s">
        <v>138</v>
      </c>
      <c r="E1968" s="322" t="s">
        <v>1122</v>
      </c>
      <c r="F1968" s="154" t="s">
        <v>237</v>
      </c>
      <c r="G1968" s="149" t="s">
        <v>277</v>
      </c>
      <c r="H1968" s="153" t="s">
        <v>978</v>
      </c>
      <c r="I1968" s="149" t="s">
        <v>1596</v>
      </c>
      <c r="J1968" s="163">
        <v>53.569000000000003</v>
      </c>
      <c r="K1968" s="163">
        <v>29.504000000000001</v>
      </c>
      <c r="L1968" s="149" t="s">
        <v>116</v>
      </c>
      <c r="M1968" s="150" t="s">
        <v>405</v>
      </c>
      <c r="N1968" s="157">
        <v>44373.056631944448</v>
      </c>
      <c r="O1968" s="157">
        <v>44424.056423611109</v>
      </c>
    </row>
    <row r="1969" spans="2:15" x14ac:dyDescent="0.2">
      <c r="B1969" s="322" t="s">
        <v>136</v>
      </c>
      <c r="C1969" s="322" t="s">
        <v>1122</v>
      </c>
      <c r="D1969" s="322" t="s">
        <v>137</v>
      </c>
      <c r="E1969" s="322" t="s">
        <v>1122</v>
      </c>
      <c r="F1969" s="154" t="s">
        <v>114</v>
      </c>
      <c r="G1969" s="149" t="s">
        <v>286</v>
      </c>
      <c r="H1969" s="153" t="s">
        <v>115</v>
      </c>
      <c r="I1969" s="149" t="s">
        <v>476</v>
      </c>
      <c r="J1969" s="163">
        <v>81.69</v>
      </c>
      <c r="K1969" s="163">
        <v>34.454000000000001</v>
      </c>
      <c r="L1969" s="149" t="s">
        <v>216</v>
      </c>
      <c r="M1969" s="150" t="s">
        <v>284</v>
      </c>
      <c r="N1969" s="157">
        <v>44373.098923611113</v>
      </c>
      <c r="O1969" s="157">
        <v>44408.603055555555</v>
      </c>
    </row>
    <row r="1970" spans="2:15" x14ac:dyDescent="0.2">
      <c r="B1970" s="322" t="s">
        <v>136</v>
      </c>
      <c r="C1970" s="322" t="s">
        <v>1122</v>
      </c>
      <c r="D1970" s="322" t="s">
        <v>138</v>
      </c>
      <c r="E1970" s="322" t="s">
        <v>1122</v>
      </c>
      <c r="F1970" s="154" t="s">
        <v>114</v>
      </c>
      <c r="G1970" s="149" t="s">
        <v>286</v>
      </c>
      <c r="H1970" s="153" t="s">
        <v>115</v>
      </c>
      <c r="I1970" s="149" t="s">
        <v>476</v>
      </c>
      <c r="J1970" s="163">
        <v>81.69</v>
      </c>
      <c r="K1970" s="163">
        <v>42.959000000000003</v>
      </c>
      <c r="L1970" s="149" t="s">
        <v>216</v>
      </c>
      <c r="M1970" s="150" t="s">
        <v>288</v>
      </c>
      <c r="N1970" s="157">
        <v>44373.098923611113</v>
      </c>
      <c r="O1970" s="157">
        <v>44420.597349537034</v>
      </c>
    </row>
    <row r="1971" spans="2:15" x14ac:dyDescent="0.2">
      <c r="B1971" s="322" t="s">
        <v>136</v>
      </c>
      <c r="C1971" s="322" t="s">
        <v>1122</v>
      </c>
      <c r="D1971" s="322" t="s">
        <v>137</v>
      </c>
      <c r="E1971" s="322" t="s">
        <v>1122</v>
      </c>
      <c r="F1971" s="154" t="s">
        <v>244</v>
      </c>
      <c r="G1971" s="149" t="s">
        <v>369</v>
      </c>
      <c r="H1971" s="153" t="s">
        <v>370</v>
      </c>
      <c r="I1971" s="149" t="s">
        <v>1317</v>
      </c>
      <c r="J1971" s="163">
        <v>47.281999999999996</v>
      </c>
      <c r="K1971" s="163">
        <v>43.378</v>
      </c>
      <c r="L1971" s="149" t="s">
        <v>216</v>
      </c>
      <c r="M1971" s="150" t="s">
        <v>288</v>
      </c>
      <c r="N1971" s="157">
        <v>44373.145289351851</v>
      </c>
      <c r="O1971" s="157">
        <v>44395.903668981482</v>
      </c>
    </row>
    <row r="1972" spans="2:15" x14ac:dyDescent="0.2">
      <c r="B1972" s="322" t="s">
        <v>136</v>
      </c>
      <c r="C1972" s="322" t="s">
        <v>1122</v>
      </c>
      <c r="D1972" s="322" t="s">
        <v>137</v>
      </c>
      <c r="E1972" s="322" t="s">
        <v>1122</v>
      </c>
      <c r="F1972" s="154" t="s">
        <v>591</v>
      </c>
      <c r="G1972" s="149" t="s">
        <v>281</v>
      </c>
      <c r="H1972" s="153" t="s">
        <v>282</v>
      </c>
      <c r="I1972" s="149" t="s">
        <v>1597</v>
      </c>
      <c r="J1972" s="163">
        <v>35.774000000000001</v>
      </c>
      <c r="K1972" s="163">
        <v>35.058999999999997</v>
      </c>
      <c r="L1972" s="149" t="s">
        <v>209</v>
      </c>
      <c r="M1972" s="150" t="s">
        <v>323</v>
      </c>
      <c r="N1972" s="157">
        <v>44373.389826388891</v>
      </c>
      <c r="O1972" s="157">
        <v>44405.245416666665</v>
      </c>
    </row>
    <row r="1973" spans="2:15" x14ac:dyDescent="0.2">
      <c r="B1973" s="322" t="s">
        <v>136</v>
      </c>
      <c r="C1973" s="322" t="s">
        <v>1122</v>
      </c>
      <c r="D1973" s="322" t="s">
        <v>137</v>
      </c>
      <c r="E1973" s="322" t="s">
        <v>1122</v>
      </c>
      <c r="F1973" s="154" t="s">
        <v>114</v>
      </c>
      <c r="G1973" s="149" t="s">
        <v>286</v>
      </c>
      <c r="H1973" s="153" t="s">
        <v>115</v>
      </c>
      <c r="I1973" s="149" t="s">
        <v>1598</v>
      </c>
      <c r="J1973" s="163">
        <v>50.633000000000003</v>
      </c>
      <c r="K1973" s="163">
        <v>7.1529999999999996</v>
      </c>
      <c r="L1973" s="149" t="s">
        <v>228</v>
      </c>
      <c r="M1973" s="150" t="s">
        <v>485</v>
      </c>
      <c r="N1973" s="157">
        <v>44374.070752314816</v>
      </c>
      <c r="O1973" s="157">
        <v>44388.207916666666</v>
      </c>
    </row>
    <row r="1974" spans="2:15" x14ac:dyDescent="0.2">
      <c r="B1974" s="322" t="s">
        <v>136</v>
      </c>
      <c r="C1974" s="322" t="s">
        <v>1122</v>
      </c>
      <c r="D1974" s="322" t="s">
        <v>137</v>
      </c>
      <c r="E1974" s="322" t="s">
        <v>1122</v>
      </c>
      <c r="F1974" s="154" t="s">
        <v>114</v>
      </c>
      <c r="G1974" s="149" t="s">
        <v>286</v>
      </c>
      <c r="H1974" s="153" t="s">
        <v>115</v>
      </c>
      <c r="I1974" s="149" t="s">
        <v>1598</v>
      </c>
      <c r="J1974" s="163">
        <v>50.633000000000003</v>
      </c>
      <c r="K1974" s="163">
        <v>9.952</v>
      </c>
      <c r="L1974" s="149" t="s">
        <v>357</v>
      </c>
      <c r="M1974" s="150" t="s">
        <v>508</v>
      </c>
      <c r="N1974" s="157">
        <v>44374.070752314816</v>
      </c>
      <c r="O1974" s="157">
        <v>44393.517870370371</v>
      </c>
    </row>
    <row r="1975" spans="2:15" x14ac:dyDescent="0.2">
      <c r="B1975" s="322" t="s">
        <v>136</v>
      </c>
      <c r="C1975" s="322" t="s">
        <v>1122</v>
      </c>
      <c r="D1975" s="322" t="s">
        <v>137</v>
      </c>
      <c r="E1975" s="322" t="s">
        <v>1122</v>
      </c>
      <c r="F1975" s="154" t="s">
        <v>114</v>
      </c>
      <c r="G1975" s="149" t="s">
        <v>286</v>
      </c>
      <c r="H1975" s="153" t="s">
        <v>115</v>
      </c>
      <c r="I1975" s="149" t="s">
        <v>1598</v>
      </c>
      <c r="J1975" s="163">
        <v>50.633000000000003</v>
      </c>
      <c r="K1975" s="163">
        <v>10.574</v>
      </c>
      <c r="L1975" s="149" t="s">
        <v>230</v>
      </c>
      <c r="M1975" s="150" t="s">
        <v>514</v>
      </c>
      <c r="N1975" s="157">
        <v>44374.070752314816</v>
      </c>
      <c r="O1975" s="157">
        <v>44398.528506944444</v>
      </c>
    </row>
    <row r="1976" spans="2:15" x14ac:dyDescent="0.2">
      <c r="B1976" s="322" t="s">
        <v>136</v>
      </c>
      <c r="C1976" s="322" t="s">
        <v>1122</v>
      </c>
      <c r="D1976" s="322" t="s">
        <v>138</v>
      </c>
      <c r="E1976" s="322" t="s">
        <v>1122</v>
      </c>
      <c r="F1976" s="154" t="s">
        <v>114</v>
      </c>
      <c r="G1976" s="149" t="s">
        <v>286</v>
      </c>
      <c r="H1976" s="153" t="s">
        <v>115</v>
      </c>
      <c r="I1976" s="149" t="s">
        <v>1598</v>
      </c>
      <c r="J1976" s="163">
        <v>50.633000000000003</v>
      </c>
      <c r="K1976" s="163">
        <v>20.466999999999999</v>
      </c>
      <c r="L1976" s="149" t="s">
        <v>230</v>
      </c>
      <c r="M1976" s="150" t="s">
        <v>356</v>
      </c>
      <c r="N1976" s="157">
        <v>44374.070752314816</v>
      </c>
      <c r="O1976" s="157">
        <v>44415.115798611114</v>
      </c>
    </row>
    <row r="1977" spans="2:15" x14ac:dyDescent="0.2">
      <c r="B1977" s="322" t="s">
        <v>136</v>
      </c>
      <c r="C1977" s="322" t="s">
        <v>1122</v>
      </c>
      <c r="D1977" s="322" t="s">
        <v>137</v>
      </c>
      <c r="E1977" s="322" t="s">
        <v>1122</v>
      </c>
      <c r="F1977" s="154" t="s">
        <v>238</v>
      </c>
      <c r="G1977" s="149" t="s">
        <v>281</v>
      </c>
      <c r="H1977" s="153" t="s">
        <v>282</v>
      </c>
      <c r="I1977" s="149" t="s">
        <v>1599</v>
      </c>
      <c r="J1977" s="163">
        <v>80.873000000000005</v>
      </c>
      <c r="K1977" s="163">
        <v>70.430999999999997</v>
      </c>
      <c r="L1977" s="149" t="s">
        <v>329</v>
      </c>
      <c r="M1977" s="150" t="s">
        <v>395</v>
      </c>
      <c r="N1977" s="157">
        <v>44374.293171296296</v>
      </c>
      <c r="O1977" s="157">
        <v>44394.417523148149</v>
      </c>
    </row>
    <row r="1978" spans="2:15" x14ac:dyDescent="0.2">
      <c r="B1978" s="322" t="s">
        <v>136</v>
      </c>
      <c r="C1978" s="322" t="s">
        <v>1122</v>
      </c>
      <c r="D1978" s="322" t="s">
        <v>137</v>
      </c>
      <c r="E1978" s="322" t="s">
        <v>1122</v>
      </c>
      <c r="F1978" s="154" t="s">
        <v>114</v>
      </c>
      <c r="G1978" s="149" t="s">
        <v>277</v>
      </c>
      <c r="H1978" s="153" t="s">
        <v>304</v>
      </c>
      <c r="I1978" s="149" t="s">
        <v>828</v>
      </c>
      <c r="J1978" s="163">
        <v>34.066000000000003</v>
      </c>
      <c r="K1978" s="163">
        <v>28.152999999999999</v>
      </c>
      <c r="L1978" s="149" t="s">
        <v>329</v>
      </c>
      <c r="M1978" s="150" t="s">
        <v>946</v>
      </c>
      <c r="N1978" s="157">
        <v>44375.425810185188</v>
      </c>
      <c r="O1978" s="157">
        <v>44378.522002314814</v>
      </c>
    </row>
    <row r="1979" spans="2:15" x14ac:dyDescent="0.2">
      <c r="B1979" s="322" t="s">
        <v>136</v>
      </c>
      <c r="C1979" s="322" t="s">
        <v>1122</v>
      </c>
      <c r="D1979" s="322" t="s">
        <v>138</v>
      </c>
      <c r="E1979" s="322" t="s">
        <v>1122</v>
      </c>
      <c r="F1979" s="154" t="s">
        <v>238</v>
      </c>
      <c r="G1979" s="149" t="s">
        <v>281</v>
      </c>
      <c r="H1979" s="153" t="s">
        <v>282</v>
      </c>
      <c r="I1979" s="149" t="s">
        <v>1600</v>
      </c>
      <c r="J1979" s="163">
        <v>28.385999999999999</v>
      </c>
      <c r="K1979" s="163">
        <v>5.0839999999999996</v>
      </c>
      <c r="L1979" s="149" t="s">
        <v>216</v>
      </c>
      <c r="M1979" s="150" t="s">
        <v>284</v>
      </c>
      <c r="N1979" s="157">
        <v>44375.681863425925</v>
      </c>
      <c r="O1979" s="157">
        <v>44409.693379629629</v>
      </c>
    </row>
    <row r="1980" spans="2:15" x14ac:dyDescent="0.2">
      <c r="B1980" s="322" t="s">
        <v>136</v>
      </c>
      <c r="C1980" s="322" t="s">
        <v>1122</v>
      </c>
      <c r="D1980" s="322" t="s">
        <v>138</v>
      </c>
      <c r="E1980" s="322" t="s">
        <v>1122</v>
      </c>
      <c r="F1980" s="154" t="s">
        <v>238</v>
      </c>
      <c r="G1980" s="149" t="s">
        <v>281</v>
      </c>
      <c r="H1980" s="153" t="s">
        <v>282</v>
      </c>
      <c r="I1980" s="149" t="s">
        <v>1600</v>
      </c>
      <c r="J1980" s="163">
        <v>28.385999999999999</v>
      </c>
      <c r="K1980" s="163">
        <v>7.202</v>
      </c>
      <c r="L1980" s="149" t="s">
        <v>216</v>
      </c>
      <c r="M1980" s="150" t="s">
        <v>285</v>
      </c>
      <c r="N1980" s="157">
        <v>44375.681863425925</v>
      </c>
      <c r="O1980" s="157">
        <v>44416.069421296299</v>
      </c>
    </row>
    <row r="1981" spans="2:15" x14ac:dyDescent="0.2">
      <c r="B1981" s="322" t="s">
        <v>136</v>
      </c>
      <c r="C1981" s="322" t="s">
        <v>1122</v>
      </c>
      <c r="D1981" s="322" t="s">
        <v>138</v>
      </c>
      <c r="E1981" s="322" t="s">
        <v>1122</v>
      </c>
      <c r="F1981" s="154" t="s">
        <v>238</v>
      </c>
      <c r="G1981" s="149" t="s">
        <v>281</v>
      </c>
      <c r="H1981" s="153" t="s">
        <v>282</v>
      </c>
      <c r="I1981" s="149" t="s">
        <v>1600</v>
      </c>
      <c r="J1981" s="163">
        <v>28.385999999999999</v>
      </c>
      <c r="K1981" s="163">
        <v>15.532</v>
      </c>
      <c r="L1981" s="149" t="s">
        <v>216</v>
      </c>
      <c r="M1981" s="150" t="s">
        <v>728</v>
      </c>
      <c r="N1981" s="157">
        <v>44375.681863425925</v>
      </c>
      <c r="O1981" s="157">
        <v>44421.000636574077</v>
      </c>
    </row>
    <row r="1982" spans="2:15" x14ac:dyDescent="0.2">
      <c r="B1982" s="322" t="s">
        <v>136</v>
      </c>
      <c r="C1982" s="322" t="s">
        <v>1122</v>
      </c>
      <c r="D1982" s="322" t="s">
        <v>137</v>
      </c>
      <c r="E1982" s="322" t="s">
        <v>1122</v>
      </c>
      <c r="F1982" s="154" t="s">
        <v>329</v>
      </c>
      <c r="G1982" s="149" t="s">
        <v>286</v>
      </c>
      <c r="H1982" s="153" t="s">
        <v>330</v>
      </c>
      <c r="I1982" s="149" t="s">
        <v>1601</v>
      </c>
      <c r="J1982" s="163">
        <v>34.369999999999997</v>
      </c>
      <c r="K1982" s="163">
        <v>28.04</v>
      </c>
      <c r="L1982" s="149" t="s">
        <v>223</v>
      </c>
      <c r="M1982" s="150" t="s">
        <v>363</v>
      </c>
      <c r="N1982" s="157">
        <v>44375.84851851852</v>
      </c>
      <c r="O1982" s="157">
        <v>44399.778495370374</v>
      </c>
    </row>
    <row r="1983" spans="2:15" x14ac:dyDescent="0.2">
      <c r="B1983" s="322" t="s">
        <v>136</v>
      </c>
      <c r="C1983" s="322" t="s">
        <v>1122</v>
      </c>
      <c r="D1983" s="322" t="s">
        <v>137</v>
      </c>
      <c r="E1983" s="322" t="s">
        <v>1122</v>
      </c>
      <c r="F1983" s="154" t="s">
        <v>239</v>
      </c>
      <c r="G1983" s="149" t="s">
        <v>289</v>
      </c>
      <c r="H1983" s="153" t="s">
        <v>290</v>
      </c>
      <c r="I1983" s="149" t="s">
        <v>668</v>
      </c>
      <c r="J1983" s="163">
        <v>35.884999999999998</v>
      </c>
      <c r="K1983" s="163">
        <v>35.167000000000002</v>
      </c>
      <c r="L1983" s="149" t="s">
        <v>116</v>
      </c>
      <c r="M1983" s="150" t="s">
        <v>293</v>
      </c>
      <c r="N1983" s="157">
        <v>44375.876099537039</v>
      </c>
      <c r="O1983" s="157">
        <v>44407.805590277778</v>
      </c>
    </row>
    <row r="1984" spans="2:15" x14ac:dyDescent="0.2">
      <c r="B1984" s="322" t="s">
        <v>136</v>
      </c>
      <c r="C1984" s="322" t="s">
        <v>1122</v>
      </c>
      <c r="D1984" s="322" t="s">
        <v>137</v>
      </c>
      <c r="E1984" s="322" t="s">
        <v>1122</v>
      </c>
      <c r="F1984" s="154" t="s">
        <v>252</v>
      </c>
      <c r="G1984" s="149" t="s">
        <v>277</v>
      </c>
      <c r="H1984" s="153" t="s">
        <v>1602</v>
      </c>
      <c r="I1984" s="149" t="s">
        <v>1603</v>
      </c>
      <c r="J1984" s="163">
        <v>37.212000000000003</v>
      </c>
      <c r="K1984" s="163">
        <v>36.468000000000004</v>
      </c>
      <c r="L1984" s="149" t="s">
        <v>116</v>
      </c>
      <c r="M1984" s="150" t="s">
        <v>457</v>
      </c>
      <c r="N1984" s="157">
        <v>44376.223483796297</v>
      </c>
      <c r="O1984" s="157">
        <v>44390.54310185185</v>
      </c>
    </row>
    <row r="1985" spans="2:15" x14ac:dyDescent="0.2">
      <c r="B1985" s="322" t="s">
        <v>136</v>
      </c>
      <c r="C1985" s="322" t="s">
        <v>1122</v>
      </c>
      <c r="D1985" s="322" t="s">
        <v>138</v>
      </c>
      <c r="E1985" s="322" t="s">
        <v>1122</v>
      </c>
      <c r="F1985" s="154" t="s">
        <v>114</v>
      </c>
      <c r="G1985" s="149" t="s">
        <v>286</v>
      </c>
      <c r="H1985" s="153" t="s">
        <v>115</v>
      </c>
      <c r="I1985" s="149" t="s">
        <v>1604</v>
      </c>
      <c r="J1985" s="163">
        <v>58.728999999999999</v>
      </c>
      <c r="K1985" s="163">
        <v>47.087000000000003</v>
      </c>
      <c r="L1985" s="149" t="s">
        <v>116</v>
      </c>
      <c r="M1985" s="150" t="s">
        <v>352</v>
      </c>
      <c r="N1985" s="157">
        <v>44376.237511574072</v>
      </c>
      <c r="O1985" s="157">
        <v>44415.597685185188</v>
      </c>
    </row>
    <row r="1986" spans="2:15" x14ac:dyDescent="0.2">
      <c r="B1986" s="322" t="s">
        <v>136</v>
      </c>
      <c r="C1986" s="322" t="s">
        <v>1122</v>
      </c>
      <c r="D1986" s="322" t="s">
        <v>137</v>
      </c>
      <c r="E1986" s="322" t="s">
        <v>1122</v>
      </c>
      <c r="F1986" s="154" t="s">
        <v>114</v>
      </c>
      <c r="G1986" s="149" t="s">
        <v>286</v>
      </c>
      <c r="H1986" s="153" t="s">
        <v>115</v>
      </c>
      <c r="I1986" s="149" t="s">
        <v>1605</v>
      </c>
      <c r="J1986" s="163">
        <v>37.313000000000002</v>
      </c>
      <c r="K1986" s="163">
        <v>15.147</v>
      </c>
      <c r="L1986" s="149" t="s">
        <v>116</v>
      </c>
      <c r="M1986" s="150" t="s">
        <v>405</v>
      </c>
      <c r="N1986" s="157">
        <v>44376.390405092592</v>
      </c>
      <c r="O1986" s="157">
        <v>44404.778101851851</v>
      </c>
    </row>
    <row r="1987" spans="2:15" x14ac:dyDescent="0.2">
      <c r="B1987" s="322" t="s">
        <v>136</v>
      </c>
      <c r="C1987" s="322" t="s">
        <v>1122</v>
      </c>
      <c r="D1987" s="322" t="s">
        <v>137</v>
      </c>
      <c r="E1987" s="322" t="s">
        <v>1122</v>
      </c>
      <c r="F1987" s="154" t="s">
        <v>114</v>
      </c>
      <c r="G1987" s="149" t="s">
        <v>286</v>
      </c>
      <c r="H1987" s="153" t="s">
        <v>115</v>
      </c>
      <c r="I1987" s="149" t="s">
        <v>1605</v>
      </c>
      <c r="J1987" s="163">
        <v>37.313000000000002</v>
      </c>
      <c r="K1987" s="163">
        <v>15.147</v>
      </c>
      <c r="L1987" s="149" t="s">
        <v>116</v>
      </c>
      <c r="M1987" s="150" t="s">
        <v>405</v>
      </c>
      <c r="N1987" s="157">
        <v>44376.390405092592</v>
      </c>
      <c r="O1987" s="157">
        <v>44404.778240740743</v>
      </c>
    </row>
    <row r="1988" spans="2:15" x14ac:dyDescent="0.2">
      <c r="B1988" s="322" t="s">
        <v>136</v>
      </c>
      <c r="C1988" s="322" t="s">
        <v>1122</v>
      </c>
      <c r="D1988" s="322" t="s">
        <v>138</v>
      </c>
      <c r="E1988" s="322" t="s">
        <v>1122</v>
      </c>
      <c r="F1988" s="154" t="s">
        <v>114</v>
      </c>
      <c r="G1988" s="149" t="s">
        <v>310</v>
      </c>
      <c r="H1988" s="153" t="s">
        <v>115</v>
      </c>
      <c r="I1988" s="149" t="s">
        <v>1606</v>
      </c>
      <c r="J1988" s="163">
        <v>60.072000000000003</v>
      </c>
      <c r="K1988" s="163">
        <v>58.871000000000002</v>
      </c>
      <c r="L1988" s="149" t="s">
        <v>223</v>
      </c>
      <c r="M1988" s="150" t="s">
        <v>1607</v>
      </c>
      <c r="N1988" s="157">
        <v>44376.432013888887</v>
      </c>
      <c r="O1988" s="157">
        <v>44410.416724537034</v>
      </c>
    </row>
    <row r="1989" spans="2:15" x14ac:dyDescent="0.2">
      <c r="B1989" s="322" t="s">
        <v>136</v>
      </c>
      <c r="C1989" s="322" t="s">
        <v>1122</v>
      </c>
      <c r="D1989" s="322" t="s">
        <v>138</v>
      </c>
      <c r="E1989" s="322" t="s">
        <v>1122</v>
      </c>
      <c r="F1989" s="154" t="s">
        <v>114</v>
      </c>
      <c r="G1989" s="149" t="s">
        <v>286</v>
      </c>
      <c r="H1989" s="153" t="s">
        <v>115</v>
      </c>
      <c r="I1989" s="149" t="s">
        <v>1608</v>
      </c>
      <c r="J1989" s="163">
        <v>61.222000000000001</v>
      </c>
      <c r="K1989" s="163">
        <v>17.100999999999999</v>
      </c>
      <c r="L1989" s="149" t="s">
        <v>217</v>
      </c>
      <c r="M1989" s="150" t="s">
        <v>308</v>
      </c>
      <c r="N1989" s="157">
        <v>44376.820914351854</v>
      </c>
      <c r="O1989" s="157">
        <v>44413.596388888887</v>
      </c>
    </row>
    <row r="1990" spans="2:15" x14ac:dyDescent="0.2">
      <c r="B1990" s="322" t="s">
        <v>136</v>
      </c>
      <c r="C1990" s="322" t="s">
        <v>1122</v>
      </c>
      <c r="D1990" s="322" t="s">
        <v>138</v>
      </c>
      <c r="E1990" s="322" t="s">
        <v>1122</v>
      </c>
      <c r="F1990" s="154" t="s">
        <v>236</v>
      </c>
      <c r="G1990" s="149" t="s">
        <v>310</v>
      </c>
      <c r="H1990" s="153" t="s">
        <v>311</v>
      </c>
      <c r="I1990" s="149" t="s">
        <v>1609</v>
      </c>
      <c r="J1990" s="163">
        <v>37.44</v>
      </c>
      <c r="K1990" s="163">
        <v>36.691000000000003</v>
      </c>
      <c r="L1990" s="149" t="s">
        <v>116</v>
      </c>
      <c r="M1990" s="150" t="s">
        <v>292</v>
      </c>
      <c r="N1990" s="157">
        <v>44377.459016203706</v>
      </c>
      <c r="O1990" s="157">
        <v>44426.041944444441</v>
      </c>
    </row>
    <row r="1991" spans="2:15" x14ac:dyDescent="0.2">
      <c r="B1991" s="322" t="s">
        <v>136</v>
      </c>
      <c r="C1991" s="322" t="s">
        <v>1122</v>
      </c>
      <c r="D1991" s="322" t="s">
        <v>137</v>
      </c>
      <c r="E1991" s="322" t="s">
        <v>1122</v>
      </c>
      <c r="F1991" s="154" t="s">
        <v>114</v>
      </c>
      <c r="G1991" s="149" t="s">
        <v>277</v>
      </c>
      <c r="H1991" s="153" t="s">
        <v>304</v>
      </c>
      <c r="I1991" s="149" t="s">
        <v>1160</v>
      </c>
      <c r="J1991" s="163">
        <v>27.55</v>
      </c>
      <c r="K1991" s="163">
        <v>11.661</v>
      </c>
      <c r="L1991" s="149" t="s">
        <v>114</v>
      </c>
      <c r="M1991" s="150" t="s">
        <v>1161</v>
      </c>
      <c r="N1991" s="157">
        <v>44377.803495370368</v>
      </c>
      <c r="O1991" s="157">
        <v>44379.486585648148</v>
      </c>
    </row>
    <row r="1992" spans="2:15" x14ac:dyDescent="0.2">
      <c r="B1992" s="322" t="s">
        <v>136</v>
      </c>
      <c r="C1992" s="322" t="s">
        <v>1122</v>
      </c>
      <c r="D1992" s="322" t="s">
        <v>137</v>
      </c>
      <c r="E1992" s="322" t="s">
        <v>1122</v>
      </c>
      <c r="F1992" s="154" t="s">
        <v>114</v>
      </c>
      <c r="G1992" s="149" t="s">
        <v>277</v>
      </c>
      <c r="H1992" s="153" t="s">
        <v>304</v>
      </c>
      <c r="I1992" s="149" t="s">
        <v>1160</v>
      </c>
      <c r="J1992" s="163">
        <v>27.55</v>
      </c>
      <c r="K1992" s="163">
        <v>11.661</v>
      </c>
      <c r="L1992" s="149" t="s">
        <v>114</v>
      </c>
      <c r="M1992" s="150" t="s">
        <v>1161</v>
      </c>
      <c r="N1992" s="157">
        <v>44377.803495370368</v>
      </c>
      <c r="O1992" s="157">
        <v>44379.486724537041</v>
      </c>
    </row>
    <row r="1993" spans="2:15" x14ac:dyDescent="0.2">
      <c r="B1993" s="322" t="s">
        <v>137</v>
      </c>
      <c r="C1993" s="322" t="s">
        <v>1122</v>
      </c>
      <c r="D1993" s="322" t="s">
        <v>138</v>
      </c>
      <c r="E1993" s="322" t="s">
        <v>1122</v>
      </c>
      <c r="F1993" s="154" t="s">
        <v>238</v>
      </c>
      <c r="G1993" s="149" t="s">
        <v>281</v>
      </c>
      <c r="H1993" s="153" t="s">
        <v>282</v>
      </c>
      <c r="I1993" s="149" t="s">
        <v>1610</v>
      </c>
      <c r="J1993" s="163">
        <v>33.744999999999997</v>
      </c>
      <c r="K1993" s="163">
        <v>11.164</v>
      </c>
      <c r="L1993" s="149" t="s">
        <v>208</v>
      </c>
      <c r="M1993" s="150" t="s">
        <v>523</v>
      </c>
      <c r="N1993" s="157">
        <v>44378.237442129626</v>
      </c>
      <c r="O1993" s="157">
        <v>44415.167025462964</v>
      </c>
    </row>
    <row r="1994" spans="2:15" x14ac:dyDescent="0.2">
      <c r="B1994" s="322" t="s">
        <v>137</v>
      </c>
      <c r="C1994" s="322" t="s">
        <v>1122</v>
      </c>
      <c r="D1994" s="322" t="s">
        <v>138</v>
      </c>
      <c r="E1994" s="322" t="s">
        <v>1122</v>
      </c>
      <c r="F1994" s="154" t="s">
        <v>238</v>
      </c>
      <c r="G1994" s="149" t="s">
        <v>281</v>
      </c>
      <c r="H1994" s="153" t="s">
        <v>282</v>
      </c>
      <c r="I1994" s="149" t="s">
        <v>1610</v>
      </c>
      <c r="J1994" s="163">
        <v>33.744999999999997</v>
      </c>
      <c r="K1994" s="163">
        <v>21.905999999999999</v>
      </c>
      <c r="L1994" s="149" t="s">
        <v>208</v>
      </c>
      <c r="M1994" s="150" t="s">
        <v>523</v>
      </c>
      <c r="N1994" s="157">
        <v>44378.237442129626</v>
      </c>
      <c r="O1994" s="157">
        <v>44417.477523148147</v>
      </c>
    </row>
    <row r="1995" spans="2:15" x14ac:dyDescent="0.2">
      <c r="B1995" s="322" t="s">
        <v>137</v>
      </c>
      <c r="C1995" s="322" t="s">
        <v>1122</v>
      </c>
      <c r="D1995" s="322" t="s">
        <v>139</v>
      </c>
      <c r="E1995" s="322" t="s">
        <v>1122</v>
      </c>
      <c r="F1995" s="154" t="s">
        <v>239</v>
      </c>
      <c r="G1995" s="149" t="s">
        <v>359</v>
      </c>
      <c r="H1995" s="153" t="s">
        <v>278</v>
      </c>
      <c r="I1995" s="149" t="s">
        <v>1611</v>
      </c>
      <c r="J1995" s="163">
        <v>64.688999999999993</v>
      </c>
      <c r="K1995" s="163">
        <v>44.186999999999998</v>
      </c>
      <c r="L1995" s="149" t="s">
        <v>211</v>
      </c>
      <c r="M1995" s="150" t="s">
        <v>388</v>
      </c>
      <c r="N1995" s="157">
        <v>44378.403171296297</v>
      </c>
      <c r="O1995" s="157">
        <v>44443.320127314815</v>
      </c>
    </row>
    <row r="1996" spans="2:15" x14ac:dyDescent="0.2">
      <c r="B1996" s="322" t="s">
        <v>137</v>
      </c>
      <c r="C1996" s="322" t="s">
        <v>1122</v>
      </c>
      <c r="D1996" s="322" t="s">
        <v>138</v>
      </c>
      <c r="E1996" s="322" t="s">
        <v>1122</v>
      </c>
      <c r="F1996" s="154" t="s">
        <v>238</v>
      </c>
      <c r="G1996" s="149" t="s">
        <v>281</v>
      </c>
      <c r="H1996" s="153" t="s">
        <v>282</v>
      </c>
      <c r="I1996" s="149" t="s">
        <v>1612</v>
      </c>
      <c r="J1996" s="163">
        <v>37.302</v>
      </c>
      <c r="K1996" s="163">
        <v>5.3230000000000004</v>
      </c>
      <c r="L1996" s="149" t="s">
        <v>515</v>
      </c>
      <c r="M1996" s="150" t="s">
        <v>516</v>
      </c>
      <c r="N1996" s="157">
        <v>44378.500879629632</v>
      </c>
      <c r="O1996" s="157">
        <v>44409.353981481479</v>
      </c>
    </row>
    <row r="1997" spans="2:15" x14ac:dyDescent="0.2">
      <c r="B1997" s="322" t="s">
        <v>137</v>
      </c>
      <c r="C1997" s="322" t="s">
        <v>1122</v>
      </c>
      <c r="D1997" s="322" t="s">
        <v>138</v>
      </c>
      <c r="E1997" s="322" t="s">
        <v>1122</v>
      </c>
      <c r="F1997" s="154" t="s">
        <v>238</v>
      </c>
      <c r="G1997" s="149" t="s">
        <v>281</v>
      </c>
      <c r="H1997" s="153" t="s">
        <v>282</v>
      </c>
      <c r="I1997" s="149" t="s">
        <v>1612</v>
      </c>
      <c r="J1997" s="163">
        <v>37.302</v>
      </c>
      <c r="K1997" s="163">
        <v>31.233000000000001</v>
      </c>
      <c r="L1997" s="149" t="s">
        <v>230</v>
      </c>
      <c r="M1997" s="150" t="s">
        <v>934</v>
      </c>
      <c r="N1997" s="157">
        <v>44378.500879629632</v>
      </c>
      <c r="O1997" s="157">
        <v>44414.48715277778</v>
      </c>
    </row>
    <row r="1998" spans="2:15" x14ac:dyDescent="0.2">
      <c r="B1998" s="322" t="s">
        <v>137</v>
      </c>
      <c r="C1998" s="322" t="s">
        <v>1122</v>
      </c>
      <c r="D1998" s="322" t="s">
        <v>137</v>
      </c>
      <c r="E1998" s="322" t="s">
        <v>1122</v>
      </c>
      <c r="F1998" s="154" t="s">
        <v>244</v>
      </c>
      <c r="G1998" s="149" t="s">
        <v>277</v>
      </c>
      <c r="H1998" s="153" t="s">
        <v>370</v>
      </c>
      <c r="I1998" s="149" t="s">
        <v>1613</v>
      </c>
      <c r="J1998" s="163">
        <v>57.372999999999998</v>
      </c>
      <c r="K1998" s="163">
        <v>56.225999999999999</v>
      </c>
      <c r="L1998" s="149" t="s">
        <v>209</v>
      </c>
      <c r="M1998" s="150" t="s">
        <v>392</v>
      </c>
      <c r="N1998" s="157">
        <v>44378.810844907406</v>
      </c>
      <c r="O1998" s="157">
        <v>44389.723437499997</v>
      </c>
    </row>
    <row r="1999" spans="2:15" x14ac:dyDescent="0.2">
      <c r="B1999" s="322" t="s">
        <v>137</v>
      </c>
      <c r="C1999" s="322" t="s">
        <v>1122</v>
      </c>
      <c r="D1999" s="322" t="s">
        <v>138</v>
      </c>
      <c r="E1999" s="322" t="s">
        <v>1122</v>
      </c>
      <c r="F1999" s="154" t="s">
        <v>238</v>
      </c>
      <c r="G1999" s="149" t="s">
        <v>281</v>
      </c>
      <c r="H1999" s="153" t="s">
        <v>282</v>
      </c>
      <c r="I1999" s="149" t="s">
        <v>1194</v>
      </c>
      <c r="J1999" s="163">
        <v>26.747</v>
      </c>
      <c r="K1999" s="163">
        <v>18.254999999999999</v>
      </c>
      <c r="L1999" s="149" t="s">
        <v>265</v>
      </c>
      <c r="M1999" s="150" t="s">
        <v>1077</v>
      </c>
      <c r="N1999" s="157">
        <v>44378.876180555555</v>
      </c>
      <c r="O1999" s="157">
        <v>44423.740069444444</v>
      </c>
    </row>
    <row r="2000" spans="2:15" x14ac:dyDescent="0.2">
      <c r="B2000" s="322" t="s">
        <v>137</v>
      </c>
      <c r="C2000" s="322" t="s">
        <v>1122</v>
      </c>
      <c r="D2000" s="322" t="s">
        <v>137</v>
      </c>
      <c r="E2000" s="322" t="s">
        <v>1122</v>
      </c>
      <c r="F2000" s="154" t="s">
        <v>114</v>
      </c>
      <c r="G2000" s="149" t="s">
        <v>353</v>
      </c>
      <c r="H2000" s="153" t="s">
        <v>354</v>
      </c>
      <c r="I2000" s="149" t="s">
        <v>1305</v>
      </c>
      <c r="J2000" s="163">
        <v>39.89</v>
      </c>
      <c r="K2000" s="163">
        <v>8.3079999999999998</v>
      </c>
      <c r="L2000" s="149" t="s">
        <v>116</v>
      </c>
      <c r="M2000" s="150" t="s">
        <v>811</v>
      </c>
      <c r="N2000" s="157">
        <v>44379.389988425923</v>
      </c>
      <c r="O2000" s="157">
        <v>44397.111226851855</v>
      </c>
    </row>
    <row r="2001" spans="2:15" x14ac:dyDescent="0.2">
      <c r="B2001" s="322" t="s">
        <v>137</v>
      </c>
      <c r="C2001" s="322" t="s">
        <v>1122</v>
      </c>
      <c r="D2001" s="322" t="s">
        <v>137</v>
      </c>
      <c r="E2001" s="322" t="s">
        <v>1122</v>
      </c>
      <c r="F2001" s="154" t="s">
        <v>114</v>
      </c>
      <c r="G2001" s="149" t="s">
        <v>353</v>
      </c>
      <c r="H2001" s="153" t="s">
        <v>354</v>
      </c>
      <c r="I2001" s="149" t="s">
        <v>1305</v>
      </c>
      <c r="J2001" s="163">
        <v>39.89</v>
      </c>
      <c r="K2001" s="163">
        <v>30.198</v>
      </c>
      <c r="L2001" s="149" t="s">
        <v>116</v>
      </c>
      <c r="M2001" s="150" t="s">
        <v>352</v>
      </c>
      <c r="N2001" s="157">
        <v>44379.389988425923</v>
      </c>
      <c r="O2001" s="157">
        <v>44404.042349537034</v>
      </c>
    </row>
    <row r="2002" spans="2:15" x14ac:dyDescent="0.2">
      <c r="B2002" s="322" t="s">
        <v>137</v>
      </c>
      <c r="C2002" s="322" t="s">
        <v>1122</v>
      </c>
      <c r="D2002" s="322" t="s">
        <v>138</v>
      </c>
      <c r="E2002" s="322" t="s">
        <v>1122</v>
      </c>
      <c r="F2002" s="154" t="s">
        <v>114</v>
      </c>
      <c r="G2002" s="149" t="s">
        <v>286</v>
      </c>
      <c r="H2002" s="153" t="s">
        <v>115</v>
      </c>
      <c r="I2002" s="149" t="s">
        <v>1008</v>
      </c>
      <c r="J2002" s="163">
        <v>63.468000000000004</v>
      </c>
      <c r="K2002" s="163">
        <v>49.220999999999997</v>
      </c>
      <c r="L2002" s="149" t="s">
        <v>116</v>
      </c>
      <c r="M2002" s="150" t="s">
        <v>117</v>
      </c>
      <c r="N2002" s="157">
        <v>44380.514849537038</v>
      </c>
      <c r="O2002" s="157">
        <v>44416.800208333334</v>
      </c>
    </row>
    <row r="2003" spans="2:15" x14ac:dyDescent="0.2">
      <c r="B2003" s="322" t="s">
        <v>137</v>
      </c>
      <c r="C2003" s="322" t="s">
        <v>1122</v>
      </c>
      <c r="D2003" s="322" t="s">
        <v>137</v>
      </c>
      <c r="E2003" s="322" t="s">
        <v>1122</v>
      </c>
      <c r="F2003" s="154" t="s">
        <v>239</v>
      </c>
      <c r="G2003" s="149" t="s">
        <v>359</v>
      </c>
      <c r="H2003" s="153" t="s">
        <v>278</v>
      </c>
      <c r="I2003" s="149" t="s">
        <v>1614</v>
      </c>
      <c r="J2003" s="163">
        <v>80.855999999999995</v>
      </c>
      <c r="K2003" s="163">
        <v>51.582000000000001</v>
      </c>
      <c r="L2003" s="149" t="s">
        <v>329</v>
      </c>
      <c r="M2003" s="150" t="s">
        <v>395</v>
      </c>
      <c r="N2003" s="157">
        <v>44380.709837962961</v>
      </c>
      <c r="O2003" s="157">
        <v>44405.722766203704</v>
      </c>
    </row>
    <row r="2004" spans="2:15" x14ac:dyDescent="0.2">
      <c r="B2004" s="322" t="s">
        <v>137</v>
      </c>
      <c r="C2004" s="322" t="s">
        <v>1122</v>
      </c>
      <c r="D2004" s="322" t="s">
        <v>137</v>
      </c>
      <c r="E2004" s="322" t="s">
        <v>1122</v>
      </c>
      <c r="F2004" s="154" t="s">
        <v>114</v>
      </c>
      <c r="G2004" s="149" t="s">
        <v>277</v>
      </c>
      <c r="H2004" s="153" t="s">
        <v>304</v>
      </c>
      <c r="I2004" s="149" t="s">
        <v>584</v>
      </c>
      <c r="J2004" s="163">
        <v>39.064</v>
      </c>
      <c r="K2004" s="163">
        <v>15.199</v>
      </c>
      <c r="L2004" s="149" t="s">
        <v>114</v>
      </c>
      <c r="M2004" s="150" t="s">
        <v>741</v>
      </c>
      <c r="N2004" s="157">
        <v>44380.853182870371</v>
      </c>
      <c r="O2004" s="157">
        <v>44386.462175925924</v>
      </c>
    </row>
    <row r="2005" spans="2:15" x14ac:dyDescent="0.2">
      <c r="B2005" s="322" t="s">
        <v>137</v>
      </c>
      <c r="C2005" s="322" t="s">
        <v>1122</v>
      </c>
      <c r="D2005" s="322" t="s">
        <v>137</v>
      </c>
      <c r="E2005" s="322" t="s">
        <v>1122</v>
      </c>
      <c r="F2005" s="154" t="s">
        <v>114</v>
      </c>
      <c r="G2005" s="149" t="s">
        <v>277</v>
      </c>
      <c r="H2005" s="153" t="s">
        <v>304</v>
      </c>
      <c r="I2005" s="149" t="s">
        <v>584</v>
      </c>
      <c r="J2005" s="163">
        <v>39.064</v>
      </c>
      <c r="K2005" s="163">
        <v>15.199</v>
      </c>
      <c r="L2005" s="149" t="s">
        <v>114</v>
      </c>
      <c r="M2005" s="150" t="s">
        <v>741</v>
      </c>
      <c r="N2005" s="157">
        <v>44380.853182870371</v>
      </c>
      <c r="O2005" s="157">
        <v>44386.462314814817</v>
      </c>
    </row>
    <row r="2006" spans="2:15" x14ac:dyDescent="0.2">
      <c r="B2006" s="322" t="s">
        <v>137</v>
      </c>
      <c r="C2006" s="322" t="s">
        <v>1122</v>
      </c>
      <c r="D2006" s="322" t="s">
        <v>137</v>
      </c>
      <c r="E2006" s="322" t="s">
        <v>1122</v>
      </c>
      <c r="F2006" s="154" t="s">
        <v>329</v>
      </c>
      <c r="G2006" s="149" t="s">
        <v>286</v>
      </c>
      <c r="H2006" s="153" t="s">
        <v>330</v>
      </c>
      <c r="I2006" s="149" t="s">
        <v>1615</v>
      </c>
      <c r="J2006" s="163">
        <v>58.018000000000001</v>
      </c>
      <c r="K2006" s="163">
        <v>20.728999999999999</v>
      </c>
      <c r="L2006" s="149" t="s">
        <v>333</v>
      </c>
      <c r="M2006" s="150" t="s">
        <v>334</v>
      </c>
      <c r="N2006" s="157">
        <v>44381.306851851848</v>
      </c>
      <c r="O2006" s="157">
        <v>44397.168020833335</v>
      </c>
    </row>
    <row r="2007" spans="2:15" x14ac:dyDescent="0.2">
      <c r="B2007" s="322" t="s">
        <v>137</v>
      </c>
      <c r="C2007" s="322" t="s">
        <v>1122</v>
      </c>
      <c r="D2007" s="322" t="s">
        <v>138</v>
      </c>
      <c r="E2007" s="322" t="s">
        <v>1122</v>
      </c>
      <c r="F2007" s="154" t="s">
        <v>329</v>
      </c>
      <c r="G2007" s="149" t="s">
        <v>286</v>
      </c>
      <c r="H2007" s="153" t="s">
        <v>330</v>
      </c>
      <c r="I2007" s="149" t="s">
        <v>1615</v>
      </c>
      <c r="J2007" s="163">
        <v>58.018000000000001</v>
      </c>
      <c r="K2007" s="163">
        <v>30.936</v>
      </c>
      <c r="L2007" s="149" t="s">
        <v>214</v>
      </c>
      <c r="M2007" s="150" t="s">
        <v>332</v>
      </c>
      <c r="N2007" s="157">
        <v>44381.306851851848</v>
      </c>
      <c r="O2007" s="157">
        <v>44411.123252314814</v>
      </c>
    </row>
    <row r="2008" spans="2:15" x14ac:dyDescent="0.2">
      <c r="B2008" s="322" t="s">
        <v>137</v>
      </c>
      <c r="C2008" s="322" t="s">
        <v>1122</v>
      </c>
      <c r="D2008" s="322" t="s">
        <v>138</v>
      </c>
      <c r="E2008" s="322" t="s">
        <v>1122</v>
      </c>
      <c r="F2008" s="154" t="s">
        <v>238</v>
      </c>
      <c r="G2008" s="149" t="s">
        <v>281</v>
      </c>
      <c r="H2008" s="153" t="s">
        <v>282</v>
      </c>
      <c r="I2008" s="149" t="s">
        <v>544</v>
      </c>
      <c r="J2008" s="163">
        <v>58.487000000000002</v>
      </c>
      <c r="K2008" s="163">
        <v>53.914000000000001</v>
      </c>
      <c r="L2008" s="149" t="s">
        <v>116</v>
      </c>
      <c r="M2008" s="150" t="s">
        <v>352</v>
      </c>
      <c r="N2008" s="157">
        <v>44382.264710648145</v>
      </c>
      <c r="O2008" s="157">
        <v>44413.959513888891</v>
      </c>
    </row>
    <row r="2009" spans="2:15" x14ac:dyDescent="0.2">
      <c r="B2009" s="322" t="s">
        <v>137</v>
      </c>
      <c r="C2009" s="322" t="s">
        <v>1122</v>
      </c>
      <c r="D2009" s="322" t="s">
        <v>138</v>
      </c>
      <c r="E2009" s="322" t="s">
        <v>1122</v>
      </c>
      <c r="F2009" s="154" t="s">
        <v>239</v>
      </c>
      <c r="G2009" s="149" t="s">
        <v>359</v>
      </c>
      <c r="H2009" s="153" t="s">
        <v>278</v>
      </c>
      <c r="I2009" s="149" t="s">
        <v>1295</v>
      </c>
      <c r="J2009" s="163">
        <v>37.430999999999997</v>
      </c>
      <c r="K2009" s="163">
        <v>35.110999999999997</v>
      </c>
      <c r="L2009" s="149" t="s">
        <v>116</v>
      </c>
      <c r="M2009" s="150" t="s">
        <v>405</v>
      </c>
      <c r="N2009" s="157">
        <v>44382.73704861111</v>
      </c>
      <c r="O2009" s="157">
        <v>44410.723460648151</v>
      </c>
    </row>
    <row r="2010" spans="2:15" x14ac:dyDescent="0.2">
      <c r="B2010" s="322" t="s">
        <v>137</v>
      </c>
      <c r="C2010" s="322" t="s">
        <v>1122</v>
      </c>
      <c r="D2010" s="322" t="s">
        <v>137</v>
      </c>
      <c r="E2010" s="322" t="s">
        <v>1122</v>
      </c>
      <c r="F2010" s="154" t="s">
        <v>114</v>
      </c>
      <c r="G2010" s="149" t="s">
        <v>277</v>
      </c>
      <c r="H2010" s="153" t="s">
        <v>304</v>
      </c>
      <c r="I2010" s="149" t="s">
        <v>869</v>
      </c>
      <c r="J2010" s="163">
        <v>36.563000000000002</v>
      </c>
      <c r="K2010" s="163">
        <v>10.521000000000001</v>
      </c>
      <c r="L2010" s="149" t="s">
        <v>252</v>
      </c>
      <c r="M2010" s="150" t="s">
        <v>1195</v>
      </c>
      <c r="N2010" s="157">
        <v>44383.901539351849</v>
      </c>
      <c r="O2010" s="157">
        <v>44401.473749999997</v>
      </c>
    </row>
    <row r="2011" spans="2:15" x14ac:dyDescent="0.2">
      <c r="B2011" s="322" t="s">
        <v>137</v>
      </c>
      <c r="C2011" s="322" t="s">
        <v>1122</v>
      </c>
      <c r="D2011" s="322" t="s">
        <v>137</v>
      </c>
      <c r="E2011" s="322" t="s">
        <v>1122</v>
      </c>
      <c r="F2011" s="154" t="s">
        <v>114</v>
      </c>
      <c r="G2011" s="149" t="s">
        <v>277</v>
      </c>
      <c r="H2011" s="153" t="s">
        <v>304</v>
      </c>
      <c r="I2011" s="149" t="s">
        <v>869</v>
      </c>
      <c r="J2011" s="163">
        <v>36.563000000000002</v>
      </c>
      <c r="K2011" s="163">
        <v>10.521000000000001</v>
      </c>
      <c r="L2011" s="149" t="s">
        <v>252</v>
      </c>
      <c r="M2011" s="150" t="s">
        <v>1195</v>
      </c>
      <c r="N2011" s="157">
        <v>44383.901539351849</v>
      </c>
      <c r="O2011" s="157">
        <v>44401.47388888889</v>
      </c>
    </row>
    <row r="2012" spans="2:15" x14ac:dyDescent="0.2">
      <c r="B2012" s="322" t="s">
        <v>137</v>
      </c>
      <c r="C2012" s="322" t="s">
        <v>1122</v>
      </c>
      <c r="D2012" s="322" t="s">
        <v>138</v>
      </c>
      <c r="E2012" s="322" t="s">
        <v>1122</v>
      </c>
      <c r="F2012" s="154" t="s">
        <v>238</v>
      </c>
      <c r="G2012" s="149" t="s">
        <v>281</v>
      </c>
      <c r="H2012" s="153" t="s">
        <v>282</v>
      </c>
      <c r="I2012" s="149" t="s">
        <v>1616</v>
      </c>
      <c r="J2012" s="163">
        <v>36.075000000000003</v>
      </c>
      <c r="K2012" s="163">
        <v>12.367000000000001</v>
      </c>
      <c r="L2012" s="149" t="s">
        <v>216</v>
      </c>
      <c r="M2012" s="150" t="s">
        <v>284</v>
      </c>
      <c r="N2012" s="157">
        <v>44384.404270833336</v>
      </c>
      <c r="O2012" s="157">
        <v>44421.812789351854</v>
      </c>
    </row>
    <row r="2013" spans="2:15" x14ac:dyDescent="0.2">
      <c r="B2013" s="322" t="s">
        <v>137</v>
      </c>
      <c r="C2013" s="322" t="s">
        <v>1122</v>
      </c>
      <c r="D2013" s="322" t="s">
        <v>138</v>
      </c>
      <c r="E2013" s="322" t="s">
        <v>1122</v>
      </c>
      <c r="F2013" s="154" t="s">
        <v>238</v>
      </c>
      <c r="G2013" s="149" t="s">
        <v>281</v>
      </c>
      <c r="H2013" s="153" t="s">
        <v>282</v>
      </c>
      <c r="I2013" s="149" t="s">
        <v>1616</v>
      </c>
      <c r="J2013" s="163">
        <v>36.075000000000003</v>
      </c>
      <c r="K2013" s="163">
        <v>20.283999999999999</v>
      </c>
      <c r="L2013" s="149" t="s">
        <v>216</v>
      </c>
      <c r="M2013" s="150" t="s">
        <v>288</v>
      </c>
      <c r="N2013" s="157">
        <v>44384.404270833336</v>
      </c>
      <c r="O2013" s="157">
        <v>44430.320138888892</v>
      </c>
    </row>
    <row r="2014" spans="2:15" x14ac:dyDescent="0.2">
      <c r="B2014" s="322" t="s">
        <v>137</v>
      </c>
      <c r="C2014" s="322" t="s">
        <v>1122</v>
      </c>
      <c r="D2014" s="322" t="s">
        <v>137</v>
      </c>
      <c r="E2014" s="322" t="s">
        <v>1122</v>
      </c>
      <c r="F2014" s="154" t="s">
        <v>237</v>
      </c>
      <c r="G2014" s="149" t="s">
        <v>277</v>
      </c>
      <c r="H2014" s="153" t="s">
        <v>978</v>
      </c>
      <c r="I2014" s="149" t="s">
        <v>1361</v>
      </c>
      <c r="J2014" s="163">
        <v>30.347000000000001</v>
      </c>
      <c r="K2014" s="163">
        <v>29.74</v>
      </c>
      <c r="L2014" s="149" t="s">
        <v>251</v>
      </c>
      <c r="M2014" s="150" t="s">
        <v>664</v>
      </c>
      <c r="N2014" s="157">
        <v>44384.612581018519</v>
      </c>
      <c r="O2014" s="157">
        <v>44392.903634259259</v>
      </c>
    </row>
    <row r="2015" spans="2:15" x14ac:dyDescent="0.2">
      <c r="B2015" s="322" t="s">
        <v>137</v>
      </c>
      <c r="C2015" s="322" t="s">
        <v>1122</v>
      </c>
      <c r="D2015" s="322" t="s">
        <v>138</v>
      </c>
      <c r="E2015" s="322" t="s">
        <v>1122</v>
      </c>
      <c r="F2015" s="154" t="s">
        <v>238</v>
      </c>
      <c r="G2015" s="149" t="s">
        <v>281</v>
      </c>
      <c r="H2015" s="153" t="s">
        <v>282</v>
      </c>
      <c r="I2015" s="149" t="s">
        <v>1617</v>
      </c>
      <c r="J2015" s="163">
        <v>61.345999999999997</v>
      </c>
      <c r="K2015" s="163">
        <v>11.175000000000001</v>
      </c>
      <c r="L2015" s="149" t="s">
        <v>232</v>
      </c>
      <c r="M2015" s="150" t="s">
        <v>385</v>
      </c>
      <c r="N2015" s="157">
        <v>44384.61273148148</v>
      </c>
      <c r="O2015" s="157">
        <v>44411.539571759262</v>
      </c>
    </row>
    <row r="2016" spans="2:15" x14ac:dyDescent="0.2">
      <c r="B2016" s="322" t="s">
        <v>137</v>
      </c>
      <c r="C2016" s="322" t="s">
        <v>1122</v>
      </c>
      <c r="D2016" s="322" t="s">
        <v>138</v>
      </c>
      <c r="E2016" s="322" t="s">
        <v>1122</v>
      </c>
      <c r="F2016" s="154" t="s">
        <v>238</v>
      </c>
      <c r="G2016" s="149" t="s">
        <v>281</v>
      </c>
      <c r="H2016" s="153" t="s">
        <v>282</v>
      </c>
      <c r="I2016" s="149" t="s">
        <v>1617</v>
      </c>
      <c r="J2016" s="163">
        <v>61.345999999999997</v>
      </c>
      <c r="K2016" s="163">
        <v>29.149000000000001</v>
      </c>
      <c r="L2016" s="149" t="s">
        <v>232</v>
      </c>
      <c r="M2016" s="150" t="s">
        <v>386</v>
      </c>
      <c r="N2016" s="157">
        <v>44384.61273148148</v>
      </c>
      <c r="O2016" s="157">
        <v>44413.677719907406</v>
      </c>
    </row>
    <row r="2017" spans="2:15" x14ac:dyDescent="0.2">
      <c r="B2017" s="322" t="s">
        <v>137</v>
      </c>
      <c r="C2017" s="322" t="s">
        <v>1122</v>
      </c>
      <c r="D2017" s="322" t="s">
        <v>137</v>
      </c>
      <c r="E2017" s="322" t="s">
        <v>1122</v>
      </c>
      <c r="F2017" s="154" t="s">
        <v>114</v>
      </c>
      <c r="G2017" s="149" t="s">
        <v>277</v>
      </c>
      <c r="H2017" s="153" t="s">
        <v>304</v>
      </c>
      <c r="I2017" s="149" t="s">
        <v>1353</v>
      </c>
      <c r="J2017" s="163">
        <v>34.491999999999997</v>
      </c>
      <c r="K2017" s="163">
        <v>21.893000000000001</v>
      </c>
      <c r="L2017" s="149" t="s">
        <v>191</v>
      </c>
      <c r="M2017" s="150" t="s">
        <v>1268</v>
      </c>
      <c r="N2017" s="157">
        <v>44384.938854166663</v>
      </c>
      <c r="O2017" s="157">
        <v>44403.222557870373</v>
      </c>
    </row>
    <row r="2018" spans="2:15" x14ac:dyDescent="0.2">
      <c r="B2018" s="322" t="s">
        <v>137</v>
      </c>
      <c r="C2018" s="322" t="s">
        <v>1122</v>
      </c>
      <c r="D2018" s="322" t="s">
        <v>138</v>
      </c>
      <c r="E2018" s="322" t="s">
        <v>1122</v>
      </c>
      <c r="F2018" s="154" t="s">
        <v>239</v>
      </c>
      <c r="G2018" s="149" t="s">
        <v>359</v>
      </c>
      <c r="H2018" s="153" t="s">
        <v>278</v>
      </c>
      <c r="I2018" s="149" t="s">
        <v>1618</v>
      </c>
      <c r="J2018" s="163">
        <v>38.706000000000003</v>
      </c>
      <c r="K2018" s="163">
        <v>5.931</v>
      </c>
      <c r="L2018" s="149" t="s">
        <v>116</v>
      </c>
      <c r="M2018" s="150" t="s">
        <v>651</v>
      </c>
      <c r="N2018" s="157">
        <v>44385.376215277778</v>
      </c>
      <c r="O2018" s="157">
        <v>44420.359849537039</v>
      </c>
    </row>
    <row r="2019" spans="2:15" x14ac:dyDescent="0.2">
      <c r="B2019" s="322" t="s">
        <v>137</v>
      </c>
      <c r="C2019" s="322" t="s">
        <v>1122</v>
      </c>
      <c r="D2019" s="322" t="s">
        <v>138</v>
      </c>
      <c r="E2019" s="322" t="s">
        <v>1122</v>
      </c>
      <c r="F2019" s="154" t="s">
        <v>239</v>
      </c>
      <c r="G2019" s="149" t="s">
        <v>359</v>
      </c>
      <c r="H2019" s="153" t="s">
        <v>278</v>
      </c>
      <c r="I2019" s="149" t="s">
        <v>1618</v>
      </c>
      <c r="J2019" s="163">
        <v>38.706000000000003</v>
      </c>
      <c r="K2019" s="163">
        <v>9.7050000000000001</v>
      </c>
      <c r="L2019" s="149" t="s">
        <v>116</v>
      </c>
      <c r="M2019" s="150" t="s">
        <v>457</v>
      </c>
      <c r="N2019" s="157">
        <v>44385.376215277778</v>
      </c>
      <c r="O2019" s="157">
        <v>44422.458622685182</v>
      </c>
    </row>
    <row r="2020" spans="2:15" x14ac:dyDescent="0.2">
      <c r="B2020" s="322" t="s">
        <v>137</v>
      </c>
      <c r="C2020" s="322" t="s">
        <v>1122</v>
      </c>
      <c r="D2020" s="322" t="s">
        <v>138</v>
      </c>
      <c r="E2020" s="322" t="s">
        <v>1122</v>
      </c>
      <c r="F2020" s="154" t="s">
        <v>239</v>
      </c>
      <c r="G2020" s="149" t="s">
        <v>359</v>
      </c>
      <c r="H2020" s="153" t="s">
        <v>278</v>
      </c>
      <c r="I2020" s="149" t="s">
        <v>1618</v>
      </c>
      <c r="J2020" s="163">
        <v>38.706000000000003</v>
      </c>
      <c r="K2020" s="163">
        <v>11.148</v>
      </c>
      <c r="L2020" s="149" t="s">
        <v>116</v>
      </c>
      <c r="M2020" s="150" t="s">
        <v>437</v>
      </c>
      <c r="N2020" s="157">
        <v>44385.376215277778</v>
      </c>
      <c r="O2020" s="157">
        <v>44433.66746527778</v>
      </c>
    </row>
    <row r="2021" spans="2:15" x14ac:dyDescent="0.2">
      <c r="B2021" s="322" t="s">
        <v>137</v>
      </c>
      <c r="C2021" s="322" t="s">
        <v>1122</v>
      </c>
      <c r="D2021" s="322" t="s">
        <v>138</v>
      </c>
      <c r="E2021" s="322" t="s">
        <v>1122</v>
      </c>
      <c r="F2021" s="154" t="s">
        <v>239</v>
      </c>
      <c r="G2021" s="149" t="s">
        <v>359</v>
      </c>
      <c r="H2021" s="153" t="s">
        <v>278</v>
      </c>
      <c r="I2021" s="149" t="s">
        <v>1618</v>
      </c>
      <c r="J2021" s="163">
        <v>38.706000000000003</v>
      </c>
      <c r="K2021" s="163">
        <v>11.148</v>
      </c>
      <c r="L2021" s="149" t="s">
        <v>116</v>
      </c>
      <c r="M2021" s="150" t="s">
        <v>437</v>
      </c>
      <c r="N2021" s="157">
        <v>44385.376215277778</v>
      </c>
      <c r="O2021" s="157">
        <v>44433.667604166665</v>
      </c>
    </row>
    <row r="2022" spans="2:15" x14ac:dyDescent="0.2">
      <c r="B2022" s="322" t="s">
        <v>137</v>
      </c>
      <c r="C2022" s="322" t="s">
        <v>1122</v>
      </c>
      <c r="D2022" s="322" t="s">
        <v>138</v>
      </c>
      <c r="E2022" s="322" t="s">
        <v>1122</v>
      </c>
      <c r="F2022" s="154" t="s">
        <v>329</v>
      </c>
      <c r="G2022" s="149" t="s">
        <v>286</v>
      </c>
      <c r="H2022" s="153" t="s">
        <v>330</v>
      </c>
      <c r="I2022" s="149" t="s">
        <v>1619</v>
      </c>
      <c r="J2022" s="163">
        <v>55.762</v>
      </c>
      <c r="K2022" s="163">
        <v>28.102</v>
      </c>
      <c r="L2022" s="149" t="s">
        <v>116</v>
      </c>
      <c r="M2022" s="150" t="s">
        <v>352</v>
      </c>
      <c r="N2022" s="157">
        <v>44385.625763888886</v>
      </c>
      <c r="O2022" s="157">
        <v>44430.056192129632</v>
      </c>
    </row>
    <row r="2023" spans="2:15" x14ac:dyDescent="0.2">
      <c r="B2023" s="322" t="s">
        <v>137</v>
      </c>
      <c r="C2023" s="322" t="s">
        <v>1122</v>
      </c>
      <c r="D2023" s="322" t="s">
        <v>138</v>
      </c>
      <c r="E2023" s="322" t="s">
        <v>1122</v>
      </c>
      <c r="F2023" s="154" t="s">
        <v>329</v>
      </c>
      <c r="G2023" s="149" t="s">
        <v>286</v>
      </c>
      <c r="H2023" s="153" t="s">
        <v>330</v>
      </c>
      <c r="I2023" s="149" t="s">
        <v>1619</v>
      </c>
      <c r="J2023" s="163">
        <v>55.762</v>
      </c>
      <c r="K2023" s="163">
        <v>22.856999999999999</v>
      </c>
      <c r="L2023" s="149" t="s">
        <v>116</v>
      </c>
      <c r="M2023" s="150" t="s">
        <v>674</v>
      </c>
      <c r="N2023" s="157">
        <v>44385.625763888886</v>
      </c>
      <c r="O2023" s="157">
        <v>44434.90289351852</v>
      </c>
    </row>
    <row r="2024" spans="2:15" x14ac:dyDescent="0.2">
      <c r="B2024" s="322" t="s">
        <v>137</v>
      </c>
      <c r="C2024" s="322" t="s">
        <v>1122</v>
      </c>
      <c r="D2024" s="322" t="s">
        <v>137</v>
      </c>
      <c r="E2024" s="322" t="s">
        <v>1122</v>
      </c>
      <c r="F2024" s="154" t="s">
        <v>114</v>
      </c>
      <c r="G2024" s="149" t="s">
        <v>277</v>
      </c>
      <c r="H2024" s="153" t="s">
        <v>304</v>
      </c>
      <c r="I2024" s="149" t="s">
        <v>576</v>
      </c>
      <c r="J2024" s="163">
        <v>36.415999999999997</v>
      </c>
      <c r="K2024" s="163">
        <v>30.981000000000002</v>
      </c>
      <c r="L2024" s="149" t="s">
        <v>114</v>
      </c>
      <c r="M2024" s="150" t="s">
        <v>577</v>
      </c>
      <c r="N2024" s="157">
        <v>44385.874699074076</v>
      </c>
      <c r="O2024" s="157">
        <v>44390.945694444446</v>
      </c>
    </row>
    <row r="2025" spans="2:15" x14ac:dyDescent="0.2">
      <c r="B2025" s="322" t="s">
        <v>137</v>
      </c>
      <c r="C2025" s="322" t="s">
        <v>1122</v>
      </c>
      <c r="D2025" s="322" t="s">
        <v>138</v>
      </c>
      <c r="E2025" s="322" t="s">
        <v>1122</v>
      </c>
      <c r="F2025" s="154" t="s">
        <v>239</v>
      </c>
      <c r="G2025" s="149" t="s">
        <v>359</v>
      </c>
      <c r="H2025" s="153" t="s">
        <v>278</v>
      </c>
      <c r="I2025" s="149" t="s">
        <v>1620</v>
      </c>
      <c r="J2025" s="163">
        <v>32.281999999999996</v>
      </c>
      <c r="K2025" s="163">
        <v>31.635999999999999</v>
      </c>
      <c r="L2025" s="149" t="s">
        <v>116</v>
      </c>
      <c r="M2025" s="150" t="s">
        <v>292</v>
      </c>
      <c r="N2025" s="157">
        <v>44386.904270833336</v>
      </c>
      <c r="O2025" s="157">
        <v>44427.653298611112</v>
      </c>
    </row>
    <row r="2026" spans="2:15" x14ac:dyDescent="0.2">
      <c r="B2026" s="322" t="s">
        <v>137</v>
      </c>
      <c r="C2026" s="322" t="s">
        <v>1122</v>
      </c>
      <c r="D2026" s="322" t="s">
        <v>138</v>
      </c>
      <c r="E2026" s="322" t="s">
        <v>1122</v>
      </c>
      <c r="F2026" s="154" t="s">
        <v>244</v>
      </c>
      <c r="G2026" s="149" t="s">
        <v>369</v>
      </c>
      <c r="H2026" s="153" t="s">
        <v>370</v>
      </c>
      <c r="I2026" s="149" t="s">
        <v>1621</v>
      </c>
      <c r="J2026" s="163">
        <v>81.257000000000005</v>
      </c>
      <c r="K2026" s="163">
        <v>71.143000000000001</v>
      </c>
      <c r="L2026" s="149" t="s">
        <v>329</v>
      </c>
      <c r="M2026" s="150" t="s">
        <v>361</v>
      </c>
      <c r="N2026" s="157">
        <v>44387.14607638889</v>
      </c>
      <c r="O2026" s="157">
        <v>44414.569988425923</v>
      </c>
    </row>
    <row r="2027" spans="2:15" x14ac:dyDescent="0.2">
      <c r="B2027" s="322" t="s">
        <v>137</v>
      </c>
      <c r="C2027" s="322" t="s">
        <v>1122</v>
      </c>
      <c r="D2027" s="322" t="s">
        <v>138</v>
      </c>
      <c r="E2027" s="322" t="s">
        <v>1122</v>
      </c>
      <c r="F2027" s="154" t="s">
        <v>239</v>
      </c>
      <c r="G2027" s="149" t="s">
        <v>289</v>
      </c>
      <c r="H2027" s="153" t="s">
        <v>290</v>
      </c>
      <c r="I2027" s="149" t="s">
        <v>1622</v>
      </c>
      <c r="J2027" s="163">
        <v>36.887</v>
      </c>
      <c r="K2027" s="163">
        <v>35.372</v>
      </c>
      <c r="L2027" s="149" t="s">
        <v>116</v>
      </c>
      <c r="M2027" s="150" t="s">
        <v>651</v>
      </c>
      <c r="N2027" s="157">
        <v>44387.584641203706</v>
      </c>
      <c r="O2027" s="157">
        <v>44427.902083333334</v>
      </c>
    </row>
    <row r="2028" spans="2:15" x14ac:dyDescent="0.2">
      <c r="B2028" s="322" t="s">
        <v>137</v>
      </c>
      <c r="C2028" s="322" t="s">
        <v>1122</v>
      </c>
      <c r="D2028" s="322" t="s">
        <v>138</v>
      </c>
      <c r="E2028" s="322" t="s">
        <v>1122</v>
      </c>
      <c r="F2028" s="154" t="s">
        <v>591</v>
      </c>
      <c r="G2028" s="149" t="s">
        <v>277</v>
      </c>
      <c r="H2028" s="153" t="s">
        <v>282</v>
      </c>
      <c r="I2028" s="149" t="s">
        <v>1623</v>
      </c>
      <c r="J2028" s="163">
        <v>28.446999999999999</v>
      </c>
      <c r="K2028" s="163">
        <v>13.637</v>
      </c>
      <c r="L2028" s="149" t="s">
        <v>217</v>
      </c>
      <c r="M2028" s="150" t="s">
        <v>308</v>
      </c>
      <c r="N2028" s="157">
        <v>44387.987523148149</v>
      </c>
      <c r="O2028" s="157">
        <v>44422.806967592594</v>
      </c>
    </row>
    <row r="2029" spans="2:15" x14ac:dyDescent="0.2">
      <c r="B2029" s="322" t="s">
        <v>137</v>
      </c>
      <c r="C2029" s="322" t="s">
        <v>1122</v>
      </c>
      <c r="D2029" s="322" t="s">
        <v>138</v>
      </c>
      <c r="E2029" s="322" t="s">
        <v>1122</v>
      </c>
      <c r="F2029" s="154" t="s">
        <v>329</v>
      </c>
      <c r="G2029" s="149" t="s">
        <v>286</v>
      </c>
      <c r="H2029" s="153" t="s">
        <v>330</v>
      </c>
      <c r="I2029" s="149" t="s">
        <v>1009</v>
      </c>
      <c r="J2029" s="163">
        <v>56.677999999999997</v>
      </c>
      <c r="K2029" s="163">
        <v>39.838999999999999</v>
      </c>
      <c r="L2029" s="149" t="s">
        <v>116</v>
      </c>
      <c r="M2029" s="150" t="s">
        <v>352</v>
      </c>
      <c r="N2029" s="157">
        <v>44388.070671296293</v>
      </c>
      <c r="O2029" s="157">
        <v>44434.458171296297</v>
      </c>
    </row>
    <row r="2030" spans="2:15" x14ac:dyDescent="0.2">
      <c r="B2030" s="322" t="s">
        <v>137</v>
      </c>
      <c r="C2030" s="322" t="s">
        <v>1122</v>
      </c>
      <c r="D2030" s="322" t="s">
        <v>137</v>
      </c>
      <c r="E2030" s="322" t="s">
        <v>1122</v>
      </c>
      <c r="F2030" s="154" t="s">
        <v>114</v>
      </c>
      <c r="G2030" s="149" t="s">
        <v>353</v>
      </c>
      <c r="H2030" s="153" t="s">
        <v>354</v>
      </c>
      <c r="I2030" s="149" t="s">
        <v>1624</v>
      </c>
      <c r="J2030" s="163">
        <v>55.177999999999997</v>
      </c>
      <c r="K2030" s="163">
        <v>45.494999999999997</v>
      </c>
      <c r="L2030" s="149" t="s">
        <v>116</v>
      </c>
      <c r="M2030" s="150" t="s">
        <v>117</v>
      </c>
      <c r="N2030" s="157">
        <v>44388.180115740739</v>
      </c>
      <c r="O2030" s="157">
        <v>44408.56212962963</v>
      </c>
    </row>
    <row r="2031" spans="2:15" x14ac:dyDescent="0.2">
      <c r="B2031" s="322" t="s">
        <v>137</v>
      </c>
      <c r="C2031" s="322" t="s">
        <v>1122</v>
      </c>
      <c r="D2031" s="322" t="s">
        <v>138</v>
      </c>
      <c r="E2031" s="322" t="s">
        <v>1122</v>
      </c>
      <c r="F2031" s="154" t="s">
        <v>238</v>
      </c>
      <c r="G2031" s="149" t="s">
        <v>281</v>
      </c>
      <c r="H2031" s="153" t="s">
        <v>282</v>
      </c>
      <c r="I2031" s="149" t="s">
        <v>1327</v>
      </c>
      <c r="J2031" s="163">
        <v>56.046999999999997</v>
      </c>
      <c r="K2031" s="163">
        <v>46.738</v>
      </c>
      <c r="L2031" s="149" t="s">
        <v>116</v>
      </c>
      <c r="M2031" s="150" t="s">
        <v>117</v>
      </c>
      <c r="N2031" s="157">
        <v>44388.515219907407</v>
      </c>
      <c r="O2031" s="157">
        <v>44410.056712962964</v>
      </c>
    </row>
    <row r="2032" spans="2:15" x14ac:dyDescent="0.2">
      <c r="B2032" s="322" t="s">
        <v>137</v>
      </c>
      <c r="C2032" s="322" t="s">
        <v>1122</v>
      </c>
      <c r="D2032" s="322" t="s">
        <v>137</v>
      </c>
      <c r="E2032" s="322" t="s">
        <v>1122</v>
      </c>
      <c r="F2032" s="154" t="s">
        <v>114</v>
      </c>
      <c r="G2032" s="149" t="s">
        <v>277</v>
      </c>
      <c r="H2032" s="153" t="s">
        <v>304</v>
      </c>
      <c r="I2032" s="149" t="s">
        <v>1625</v>
      </c>
      <c r="J2032" s="163">
        <v>34.863999999999997</v>
      </c>
      <c r="K2032" s="163">
        <v>15.826000000000001</v>
      </c>
      <c r="L2032" s="149" t="s">
        <v>114</v>
      </c>
      <c r="M2032" s="150" t="s">
        <v>741</v>
      </c>
      <c r="N2032" s="157">
        <v>44388.847685185188</v>
      </c>
      <c r="O2032" s="157">
        <v>44394.653379629628</v>
      </c>
    </row>
    <row r="2033" spans="2:15" x14ac:dyDescent="0.2">
      <c r="B2033" s="322" t="s">
        <v>137</v>
      </c>
      <c r="C2033" s="322" t="s">
        <v>1122</v>
      </c>
      <c r="D2033" s="322" t="s">
        <v>137</v>
      </c>
      <c r="E2033" s="322" t="s">
        <v>1122</v>
      </c>
      <c r="F2033" s="154" t="s">
        <v>114</v>
      </c>
      <c r="G2033" s="149" t="s">
        <v>277</v>
      </c>
      <c r="H2033" s="153" t="s">
        <v>304</v>
      </c>
      <c r="I2033" s="149" t="s">
        <v>1625</v>
      </c>
      <c r="J2033" s="163">
        <v>34.863999999999997</v>
      </c>
      <c r="K2033" s="163">
        <v>15.826000000000001</v>
      </c>
      <c r="L2033" s="149" t="s">
        <v>114</v>
      </c>
      <c r="M2033" s="150" t="s">
        <v>741</v>
      </c>
      <c r="N2033" s="157">
        <v>44388.847685185188</v>
      </c>
      <c r="O2033" s="157">
        <v>44394.65351851852</v>
      </c>
    </row>
    <row r="2034" spans="2:15" x14ac:dyDescent="0.2">
      <c r="B2034" s="322" t="s">
        <v>137</v>
      </c>
      <c r="C2034" s="322" t="s">
        <v>1122</v>
      </c>
      <c r="D2034" s="322" t="s">
        <v>138</v>
      </c>
      <c r="E2034" s="322" t="s">
        <v>1122</v>
      </c>
      <c r="F2034" s="154" t="s">
        <v>114</v>
      </c>
      <c r="G2034" s="149" t="s">
        <v>286</v>
      </c>
      <c r="H2034" s="153" t="s">
        <v>115</v>
      </c>
      <c r="I2034" s="149" t="s">
        <v>1626</v>
      </c>
      <c r="J2034" s="163">
        <v>61.180999999999997</v>
      </c>
      <c r="K2034" s="163">
        <v>53.39</v>
      </c>
      <c r="L2034" s="149" t="s">
        <v>116</v>
      </c>
      <c r="M2034" s="150" t="s">
        <v>352</v>
      </c>
      <c r="N2034" s="157">
        <v>44390.515289351853</v>
      </c>
      <c r="O2034" s="157">
        <v>44426.861724537041</v>
      </c>
    </row>
    <row r="2035" spans="2:15" x14ac:dyDescent="0.2">
      <c r="B2035" s="322" t="s">
        <v>137</v>
      </c>
      <c r="C2035" s="322" t="s">
        <v>1122</v>
      </c>
      <c r="D2035" s="322" t="s">
        <v>138</v>
      </c>
      <c r="E2035" s="322" t="s">
        <v>1122</v>
      </c>
      <c r="F2035" s="154" t="s">
        <v>239</v>
      </c>
      <c r="G2035" s="149" t="s">
        <v>1627</v>
      </c>
      <c r="H2035" s="153" t="s">
        <v>1628</v>
      </c>
      <c r="I2035" s="149" t="s">
        <v>1629</v>
      </c>
      <c r="J2035" s="163">
        <v>58.47</v>
      </c>
      <c r="K2035" s="163">
        <v>17.045000000000002</v>
      </c>
      <c r="L2035" s="149" t="s">
        <v>116</v>
      </c>
      <c r="M2035" s="150" t="s">
        <v>405</v>
      </c>
      <c r="N2035" s="157">
        <v>44391.667546296296</v>
      </c>
      <c r="O2035" s="157">
        <v>44417.584467592591</v>
      </c>
    </row>
    <row r="2036" spans="2:15" x14ac:dyDescent="0.2">
      <c r="B2036" s="322" t="s">
        <v>137</v>
      </c>
      <c r="C2036" s="322" t="s">
        <v>1122</v>
      </c>
      <c r="D2036" s="322" t="s">
        <v>138</v>
      </c>
      <c r="E2036" s="322" t="s">
        <v>1122</v>
      </c>
      <c r="F2036" s="154" t="s">
        <v>239</v>
      </c>
      <c r="G2036" s="149" t="s">
        <v>1627</v>
      </c>
      <c r="H2036" s="153" t="s">
        <v>1628</v>
      </c>
      <c r="I2036" s="149" t="s">
        <v>1629</v>
      </c>
      <c r="J2036" s="163">
        <v>58.47</v>
      </c>
      <c r="K2036" s="163">
        <v>35.289000000000001</v>
      </c>
      <c r="L2036" s="149" t="s">
        <v>116</v>
      </c>
      <c r="M2036" s="150" t="s">
        <v>405</v>
      </c>
      <c r="N2036" s="157">
        <v>44391.667546296296</v>
      </c>
      <c r="O2036" s="157">
        <v>44422.001168981478</v>
      </c>
    </row>
    <row r="2037" spans="2:15" x14ac:dyDescent="0.2">
      <c r="B2037" s="322" t="s">
        <v>137</v>
      </c>
      <c r="C2037" s="322" t="s">
        <v>1122</v>
      </c>
      <c r="D2037" s="322" t="s">
        <v>138</v>
      </c>
      <c r="E2037" s="322" t="s">
        <v>1122</v>
      </c>
      <c r="F2037" s="154" t="s">
        <v>114</v>
      </c>
      <c r="G2037" s="149" t="s">
        <v>277</v>
      </c>
      <c r="H2037" s="153" t="s">
        <v>115</v>
      </c>
      <c r="I2037" s="149" t="s">
        <v>1630</v>
      </c>
      <c r="J2037" s="163">
        <v>61.244999999999997</v>
      </c>
      <c r="K2037" s="163">
        <v>20</v>
      </c>
      <c r="L2037" s="149" t="s">
        <v>217</v>
      </c>
      <c r="M2037" s="150" t="s">
        <v>480</v>
      </c>
      <c r="N2037" s="157">
        <v>44393</v>
      </c>
      <c r="O2037" s="157">
        <v>44425</v>
      </c>
    </row>
    <row r="2038" spans="2:15" x14ac:dyDescent="0.2">
      <c r="B2038" s="322" t="s">
        <v>137</v>
      </c>
      <c r="C2038" s="322" t="s">
        <v>1122</v>
      </c>
      <c r="D2038" s="322" t="s">
        <v>137</v>
      </c>
      <c r="E2038" s="322" t="s">
        <v>1122</v>
      </c>
      <c r="F2038" s="154" t="s">
        <v>239</v>
      </c>
      <c r="G2038" s="149" t="s">
        <v>359</v>
      </c>
      <c r="H2038" s="153" t="s">
        <v>278</v>
      </c>
      <c r="I2038" s="149" t="s">
        <v>1631</v>
      </c>
      <c r="J2038" s="163">
        <v>18.305</v>
      </c>
      <c r="K2038" s="163">
        <v>17.939</v>
      </c>
      <c r="L2038" s="149" t="s">
        <v>187</v>
      </c>
      <c r="M2038" s="150" t="s">
        <v>415</v>
      </c>
      <c r="N2038" s="157">
        <v>44393.375914351855</v>
      </c>
      <c r="O2038" s="157">
        <v>44405.637731481482</v>
      </c>
    </row>
    <row r="2039" spans="2:15" x14ac:dyDescent="0.2">
      <c r="B2039" s="322" t="s">
        <v>137</v>
      </c>
      <c r="C2039" s="322" t="s">
        <v>1122</v>
      </c>
      <c r="D2039" s="322" t="s">
        <v>138</v>
      </c>
      <c r="E2039" s="322" t="s">
        <v>1122</v>
      </c>
      <c r="F2039" s="154" t="s">
        <v>238</v>
      </c>
      <c r="G2039" s="149" t="s">
        <v>281</v>
      </c>
      <c r="H2039" s="153" t="s">
        <v>282</v>
      </c>
      <c r="I2039" s="149" t="s">
        <v>1632</v>
      </c>
      <c r="J2039" s="163">
        <v>33.677</v>
      </c>
      <c r="K2039" s="163">
        <v>16.422999999999998</v>
      </c>
      <c r="L2039" s="149" t="s">
        <v>219</v>
      </c>
      <c r="M2039" s="150" t="s">
        <v>429</v>
      </c>
      <c r="N2039" s="157">
        <v>44393.501226851855</v>
      </c>
      <c r="O2039" s="157">
        <v>44433.014641203707</v>
      </c>
    </row>
    <row r="2040" spans="2:15" x14ac:dyDescent="0.2">
      <c r="B2040" s="322" t="s">
        <v>137</v>
      </c>
      <c r="C2040" s="322" t="s">
        <v>1122</v>
      </c>
      <c r="D2040" s="322" t="s">
        <v>139</v>
      </c>
      <c r="E2040" s="322" t="s">
        <v>1122</v>
      </c>
      <c r="F2040" s="154" t="s">
        <v>238</v>
      </c>
      <c r="G2040" s="149" t="s">
        <v>281</v>
      </c>
      <c r="H2040" s="153" t="s">
        <v>282</v>
      </c>
      <c r="I2040" s="149" t="s">
        <v>1632</v>
      </c>
      <c r="J2040" s="163">
        <v>33.677</v>
      </c>
      <c r="K2040" s="163">
        <v>15.760999999999999</v>
      </c>
      <c r="L2040" s="149" t="s">
        <v>219</v>
      </c>
      <c r="M2040" s="150" t="s">
        <v>1633</v>
      </c>
      <c r="N2040" s="157">
        <v>44393.501226851855</v>
      </c>
      <c r="O2040" s="157">
        <v>44454.069791666669</v>
      </c>
    </row>
    <row r="2041" spans="2:15" x14ac:dyDescent="0.2">
      <c r="B2041" s="322" t="s">
        <v>137</v>
      </c>
      <c r="C2041" s="322" t="s">
        <v>1122</v>
      </c>
      <c r="D2041" s="322" t="s">
        <v>138</v>
      </c>
      <c r="E2041" s="322" t="s">
        <v>1122</v>
      </c>
      <c r="F2041" s="154" t="s">
        <v>238</v>
      </c>
      <c r="G2041" s="149" t="s">
        <v>281</v>
      </c>
      <c r="H2041" s="153" t="s">
        <v>282</v>
      </c>
      <c r="I2041" s="149" t="s">
        <v>1634</v>
      </c>
      <c r="J2041" s="163">
        <v>54.875999999999998</v>
      </c>
      <c r="K2041" s="163">
        <v>53.777999999999999</v>
      </c>
      <c r="L2041" s="149" t="s">
        <v>209</v>
      </c>
      <c r="M2041" s="150" t="s">
        <v>786</v>
      </c>
      <c r="N2041" s="157">
        <v>44395.792893518519</v>
      </c>
      <c r="O2041" s="157">
        <v>44431.619247685187</v>
      </c>
    </row>
    <row r="2042" spans="2:15" x14ac:dyDescent="0.2">
      <c r="B2042" s="322" t="s">
        <v>137</v>
      </c>
      <c r="C2042" s="322" t="s">
        <v>1122</v>
      </c>
      <c r="D2042" s="322" t="s">
        <v>138</v>
      </c>
      <c r="E2042" s="322" t="s">
        <v>1122</v>
      </c>
      <c r="F2042" s="154" t="s">
        <v>114</v>
      </c>
      <c r="G2042" s="149" t="s">
        <v>353</v>
      </c>
      <c r="H2042" s="153" t="s">
        <v>354</v>
      </c>
      <c r="I2042" s="149" t="s">
        <v>1635</v>
      </c>
      <c r="J2042" s="163">
        <v>57.981000000000002</v>
      </c>
      <c r="K2042" s="163">
        <v>38.930999999999997</v>
      </c>
      <c r="L2042" s="149" t="s">
        <v>116</v>
      </c>
      <c r="M2042" s="150" t="s">
        <v>352</v>
      </c>
      <c r="N2042" s="157">
        <v>44395.876261574071</v>
      </c>
      <c r="O2042" s="157">
        <v>44426.861921296295</v>
      </c>
    </row>
    <row r="2043" spans="2:15" x14ac:dyDescent="0.2">
      <c r="B2043" s="322" t="s">
        <v>137</v>
      </c>
      <c r="C2043" s="322" t="s">
        <v>1122</v>
      </c>
      <c r="D2043" s="322" t="s">
        <v>138</v>
      </c>
      <c r="E2043" s="322" t="s">
        <v>1122</v>
      </c>
      <c r="F2043" s="154" t="s">
        <v>247</v>
      </c>
      <c r="G2043" s="149" t="s">
        <v>340</v>
      </c>
      <c r="H2043" s="153" t="s">
        <v>341</v>
      </c>
      <c r="I2043" s="149" t="s">
        <v>1636</v>
      </c>
      <c r="J2043" s="163">
        <v>38.026000000000003</v>
      </c>
      <c r="K2043" s="163">
        <v>5.3849999999999998</v>
      </c>
      <c r="L2043" s="149" t="s">
        <v>329</v>
      </c>
      <c r="M2043" s="150" t="s">
        <v>649</v>
      </c>
      <c r="N2043" s="157">
        <v>44395.91300925926</v>
      </c>
      <c r="O2043" s="157">
        <v>44421.861747685187</v>
      </c>
    </row>
    <row r="2044" spans="2:15" x14ac:dyDescent="0.2">
      <c r="B2044" s="322" t="s">
        <v>137</v>
      </c>
      <c r="C2044" s="322" t="s">
        <v>1122</v>
      </c>
      <c r="D2044" s="322" t="s">
        <v>138</v>
      </c>
      <c r="E2044" s="322" t="s">
        <v>1122</v>
      </c>
      <c r="F2044" s="154" t="s">
        <v>247</v>
      </c>
      <c r="G2044" s="149" t="s">
        <v>340</v>
      </c>
      <c r="H2044" s="153" t="s">
        <v>341</v>
      </c>
      <c r="I2044" s="149" t="s">
        <v>1636</v>
      </c>
      <c r="J2044" s="163">
        <v>38.026000000000003</v>
      </c>
      <c r="K2044" s="163">
        <v>22.195</v>
      </c>
      <c r="L2044" s="149" t="s">
        <v>228</v>
      </c>
      <c r="M2044" s="150" t="s">
        <v>434</v>
      </c>
      <c r="N2044" s="157">
        <v>44395.91300925926</v>
      </c>
      <c r="O2044" s="157">
        <v>44430.249675925923</v>
      </c>
    </row>
    <row r="2045" spans="2:15" x14ac:dyDescent="0.2">
      <c r="B2045" s="322" t="s">
        <v>137</v>
      </c>
      <c r="C2045" s="322" t="s">
        <v>1122</v>
      </c>
      <c r="D2045" s="322" t="s">
        <v>138</v>
      </c>
      <c r="E2045" s="322" t="s">
        <v>1122</v>
      </c>
      <c r="F2045" s="154" t="s">
        <v>329</v>
      </c>
      <c r="G2045" s="149" t="s">
        <v>286</v>
      </c>
      <c r="H2045" s="153" t="s">
        <v>330</v>
      </c>
      <c r="I2045" s="149" t="s">
        <v>1637</v>
      </c>
      <c r="J2045" s="163">
        <v>37.417999999999999</v>
      </c>
      <c r="K2045" s="163">
        <v>15.789</v>
      </c>
      <c r="L2045" s="149" t="s">
        <v>211</v>
      </c>
      <c r="M2045" s="150" t="s">
        <v>314</v>
      </c>
      <c r="N2045" s="157">
        <v>44396.015266203707</v>
      </c>
      <c r="O2045" s="157">
        <v>44417.414895833332</v>
      </c>
    </row>
    <row r="2046" spans="2:15" x14ac:dyDescent="0.2">
      <c r="B2046" s="322" t="s">
        <v>137</v>
      </c>
      <c r="C2046" s="322" t="s">
        <v>1122</v>
      </c>
      <c r="D2046" s="322" t="s">
        <v>138</v>
      </c>
      <c r="E2046" s="322" t="s">
        <v>1122</v>
      </c>
      <c r="F2046" s="154" t="s">
        <v>329</v>
      </c>
      <c r="G2046" s="149" t="s">
        <v>286</v>
      </c>
      <c r="H2046" s="153" t="s">
        <v>330</v>
      </c>
      <c r="I2046" s="149" t="s">
        <v>1637</v>
      </c>
      <c r="J2046" s="163">
        <v>37.417999999999999</v>
      </c>
      <c r="K2046" s="163">
        <v>20.88</v>
      </c>
      <c r="L2046" s="149" t="s">
        <v>214</v>
      </c>
      <c r="M2046" s="150" t="s">
        <v>1349</v>
      </c>
      <c r="N2046" s="157">
        <v>44396.015266203707</v>
      </c>
      <c r="O2046" s="157">
        <v>44429.043032407404</v>
      </c>
    </row>
    <row r="2047" spans="2:15" x14ac:dyDescent="0.2">
      <c r="B2047" s="322" t="s">
        <v>137</v>
      </c>
      <c r="C2047" s="322" t="s">
        <v>1122</v>
      </c>
      <c r="D2047" s="322" t="s">
        <v>139</v>
      </c>
      <c r="E2047" s="322" t="s">
        <v>1122</v>
      </c>
      <c r="F2047" s="154" t="s">
        <v>114</v>
      </c>
      <c r="G2047" s="149" t="s">
        <v>286</v>
      </c>
      <c r="H2047" s="153" t="s">
        <v>115</v>
      </c>
      <c r="I2047" s="149" t="s">
        <v>1638</v>
      </c>
      <c r="J2047" s="163">
        <v>61.683999999999997</v>
      </c>
      <c r="K2047" s="163">
        <v>8.2590000000000003</v>
      </c>
      <c r="L2047" s="149" t="s">
        <v>116</v>
      </c>
      <c r="M2047" s="150" t="s">
        <v>117</v>
      </c>
      <c r="N2047" s="157">
        <v>44396.070740740739</v>
      </c>
      <c r="O2047" s="157">
        <v>44442.749768518515</v>
      </c>
    </row>
    <row r="2048" spans="2:15" x14ac:dyDescent="0.2">
      <c r="B2048" s="322" t="s">
        <v>137</v>
      </c>
      <c r="C2048" s="322" t="s">
        <v>1122</v>
      </c>
      <c r="D2048" s="322" t="s">
        <v>139</v>
      </c>
      <c r="E2048" s="322" t="s">
        <v>1122</v>
      </c>
      <c r="F2048" s="154" t="s">
        <v>114</v>
      </c>
      <c r="G2048" s="149" t="s">
        <v>286</v>
      </c>
      <c r="H2048" s="153" t="s">
        <v>115</v>
      </c>
      <c r="I2048" s="149" t="s">
        <v>1638</v>
      </c>
      <c r="J2048" s="163">
        <v>61.683999999999997</v>
      </c>
      <c r="K2048" s="163">
        <v>8.2590000000000003</v>
      </c>
      <c r="L2048" s="149" t="s">
        <v>116</v>
      </c>
      <c r="M2048" s="150" t="s">
        <v>117</v>
      </c>
      <c r="N2048" s="157">
        <v>44396.070740740739</v>
      </c>
      <c r="O2048" s="157">
        <v>44442.749907407408</v>
      </c>
    </row>
    <row r="2049" spans="2:15" x14ac:dyDescent="0.2">
      <c r="B2049" s="322" t="s">
        <v>137</v>
      </c>
      <c r="C2049" s="322" t="s">
        <v>1122</v>
      </c>
      <c r="D2049" s="322" t="s">
        <v>139</v>
      </c>
      <c r="E2049" s="322" t="s">
        <v>1122</v>
      </c>
      <c r="F2049" s="154" t="s">
        <v>114</v>
      </c>
      <c r="G2049" s="149" t="s">
        <v>286</v>
      </c>
      <c r="H2049" s="153" t="s">
        <v>115</v>
      </c>
      <c r="I2049" s="149" t="s">
        <v>1638</v>
      </c>
      <c r="J2049" s="163">
        <v>61.683999999999997</v>
      </c>
      <c r="K2049" s="163">
        <v>16.407</v>
      </c>
      <c r="L2049" s="149" t="s">
        <v>116</v>
      </c>
      <c r="M2049" s="150" t="s">
        <v>405</v>
      </c>
      <c r="N2049" s="157">
        <v>44396.070740740739</v>
      </c>
      <c r="O2049" s="157">
        <v>44455.139675925922</v>
      </c>
    </row>
    <row r="2050" spans="2:15" x14ac:dyDescent="0.2">
      <c r="B2050" s="322" t="s">
        <v>137</v>
      </c>
      <c r="C2050" s="322" t="s">
        <v>1122</v>
      </c>
      <c r="D2050" s="322" t="s">
        <v>139</v>
      </c>
      <c r="E2050" s="322" t="s">
        <v>1122</v>
      </c>
      <c r="F2050" s="154" t="s">
        <v>114</v>
      </c>
      <c r="G2050" s="149" t="s">
        <v>286</v>
      </c>
      <c r="H2050" s="153" t="s">
        <v>115</v>
      </c>
      <c r="I2050" s="149" t="s">
        <v>1638</v>
      </c>
      <c r="J2050" s="163">
        <v>61.683999999999997</v>
      </c>
      <c r="K2050" s="163">
        <v>16.407</v>
      </c>
      <c r="L2050" s="149" t="s">
        <v>116</v>
      </c>
      <c r="M2050" s="150" t="s">
        <v>405</v>
      </c>
      <c r="N2050" s="157">
        <v>44396.070740740739</v>
      </c>
      <c r="O2050" s="157">
        <v>44455.139814814815</v>
      </c>
    </row>
    <row r="2051" spans="2:15" x14ac:dyDescent="0.2">
      <c r="B2051" s="322" t="s">
        <v>137</v>
      </c>
      <c r="C2051" s="322" t="s">
        <v>1122</v>
      </c>
      <c r="D2051" s="322" t="s">
        <v>138</v>
      </c>
      <c r="E2051" s="322" t="s">
        <v>1122</v>
      </c>
      <c r="F2051" s="154" t="s">
        <v>247</v>
      </c>
      <c r="G2051" s="149" t="s">
        <v>340</v>
      </c>
      <c r="H2051" s="153" t="s">
        <v>341</v>
      </c>
      <c r="I2051" s="149" t="s">
        <v>1639</v>
      </c>
      <c r="J2051" s="163">
        <v>35.118000000000002</v>
      </c>
      <c r="K2051" s="163">
        <v>15.260999999999999</v>
      </c>
      <c r="L2051" s="149" t="s">
        <v>237</v>
      </c>
      <c r="M2051" s="150" t="s">
        <v>915</v>
      </c>
      <c r="N2051" s="157">
        <v>44397.443969907406</v>
      </c>
      <c r="O2051" s="157">
        <v>44426.109826388885</v>
      </c>
    </row>
    <row r="2052" spans="2:15" x14ac:dyDescent="0.2">
      <c r="B2052" s="322" t="s">
        <v>137</v>
      </c>
      <c r="C2052" s="322" t="s">
        <v>1122</v>
      </c>
      <c r="D2052" s="322" t="s">
        <v>138</v>
      </c>
      <c r="E2052" s="322" t="s">
        <v>1122</v>
      </c>
      <c r="F2052" s="154" t="s">
        <v>247</v>
      </c>
      <c r="G2052" s="149" t="s">
        <v>340</v>
      </c>
      <c r="H2052" s="153" t="s">
        <v>341</v>
      </c>
      <c r="I2052" s="149" t="s">
        <v>1639</v>
      </c>
      <c r="J2052" s="163">
        <v>35.118000000000002</v>
      </c>
      <c r="K2052" s="163">
        <v>19.155000000000001</v>
      </c>
      <c r="L2052" s="149" t="s">
        <v>237</v>
      </c>
      <c r="M2052" s="150" t="s">
        <v>916</v>
      </c>
      <c r="N2052" s="157">
        <v>44397.443969907406</v>
      </c>
      <c r="O2052" s="157">
        <v>44434.053993055553</v>
      </c>
    </row>
    <row r="2053" spans="2:15" x14ac:dyDescent="0.2">
      <c r="B2053" s="322" t="s">
        <v>137</v>
      </c>
      <c r="C2053" s="322" t="s">
        <v>1122</v>
      </c>
      <c r="D2053" s="322" t="s">
        <v>138</v>
      </c>
      <c r="E2053" s="322" t="s">
        <v>1122</v>
      </c>
      <c r="F2053" s="154" t="s">
        <v>239</v>
      </c>
      <c r="G2053" s="149" t="s">
        <v>359</v>
      </c>
      <c r="H2053" s="153" t="s">
        <v>278</v>
      </c>
      <c r="I2053" s="149" t="s">
        <v>517</v>
      </c>
      <c r="J2053" s="163">
        <v>38.225000000000001</v>
      </c>
      <c r="K2053" s="163">
        <v>37.460999999999999</v>
      </c>
      <c r="L2053" s="149" t="s">
        <v>116</v>
      </c>
      <c r="M2053" s="150" t="s">
        <v>352</v>
      </c>
      <c r="N2053" s="157">
        <v>44397.709768518522</v>
      </c>
      <c r="O2053" s="157">
        <v>44429.773912037039</v>
      </c>
    </row>
    <row r="2054" spans="2:15" x14ac:dyDescent="0.2">
      <c r="B2054" s="322" t="s">
        <v>137</v>
      </c>
      <c r="C2054" s="322" t="s">
        <v>1122</v>
      </c>
      <c r="D2054" s="322" t="s">
        <v>138</v>
      </c>
      <c r="E2054" s="322" t="s">
        <v>1122</v>
      </c>
      <c r="F2054" s="154" t="s">
        <v>238</v>
      </c>
      <c r="G2054" s="149" t="s">
        <v>281</v>
      </c>
      <c r="H2054" s="153" t="s">
        <v>282</v>
      </c>
      <c r="I2054" s="149" t="s">
        <v>1640</v>
      </c>
      <c r="J2054" s="163">
        <v>60.463000000000001</v>
      </c>
      <c r="K2054" s="163">
        <v>12.545</v>
      </c>
      <c r="L2054" s="149" t="s">
        <v>116</v>
      </c>
      <c r="M2054" s="150" t="s">
        <v>811</v>
      </c>
      <c r="N2054" s="157">
        <v>44397.820972222224</v>
      </c>
      <c r="O2054" s="157">
        <v>44416.055613425924</v>
      </c>
    </row>
    <row r="2055" spans="2:15" x14ac:dyDescent="0.2">
      <c r="B2055" s="322" t="s">
        <v>137</v>
      </c>
      <c r="C2055" s="322" t="s">
        <v>1122</v>
      </c>
      <c r="D2055" s="322" t="s">
        <v>138</v>
      </c>
      <c r="E2055" s="322" t="s">
        <v>1122</v>
      </c>
      <c r="F2055" s="154" t="s">
        <v>238</v>
      </c>
      <c r="G2055" s="149" t="s">
        <v>281</v>
      </c>
      <c r="H2055" s="153" t="s">
        <v>282</v>
      </c>
      <c r="I2055" s="149" t="s">
        <v>1640</v>
      </c>
      <c r="J2055" s="163">
        <v>60.463000000000001</v>
      </c>
      <c r="K2055" s="163">
        <v>29.462</v>
      </c>
      <c r="L2055" s="149" t="s">
        <v>116</v>
      </c>
      <c r="M2055" s="150" t="s">
        <v>457</v>
      </c>
      <c r="N2055" s="157">
        <v>44397.820972222224</v>
      </c>
      <c r="O2055" s="157">
        <v>44426.417546296296</v>
      </c>
    </row>
    <row r="2056" spans="2:15" x14ac:dyDescent="0.2">
      <c r="B2056" s="322" t="s">
        <v>137</v>
      </c>
      <c r="C2056" s="322" t="s">
        <v>1122</v>
      </c>
      <c r="D2056" s="322" t="s">
        <v>137</v>
      </c>
      <c r="E2056" s="322" t="s">
        <v>1122</v>
      </c>
      <c r="F2056" s="154" t="s">
        <v>237</v>
      </c>
      <c r="G2056" s="149" t="s">
        <v>277</v>
      </c>
      <c r="H2056" s="153" t="s">
        <v>978</v>
      </c>
      <c r="I2056" s="149" t="s">
        <v>1641</v>
      </c>
      <c r="J2056" s="163">
        <v>32.046999999999997</v>
      </c>
      <c r="K2056" s="163">
        <v>28.870999999999999</v>
      </c>
      <c r="L2056" s="149" t="s">
        <v>251</v>
      </c>
      <c r="M2056" s="150" t="s">
        <v>1642</v>
      </c>
      <c r="N2056" s="157">
        <v>44398.834687499999</v>
      </c>
      <c r="O2056" s="157">
        <v>44408.874745370369</v>
      </c>
    </row>
    <row r="2057" spans="2:15" x14ac:dyDescent="0.2">
      <c r="B2057" s="322" t="s">
        <v>137</v>
      </c>
      <c r="C2057" s="322" t="s">
        <v>1122</v>
      </c>
      <c r="D2057" s="322" t="s">
        <v>138</v>
      </c>
      <c r="E2057" s="322" t="s">
        <v>1122</v>
      </c>
      <c r="F2057" s="154" t="s">
        <v>329</v>
      </c>
      <c r="G2057" s="149" t="s">
        <v>286</v>
      </c>
      <c r="H2057" s="153" t="s">
        <v>330</v>
      </c>
      <c r="I2057" s="149" t="s">
        <v>1643</v>
      </c>
      <c r="J2057" s="163">
        <v>35.826000000000001</v>
      </c>
      <c r="K2057" s="163">
        <v>6.2240000000000002</v>
      </c>
      <c r="L2057" s="149" t="s">
        <v>232</v>
      </c>
      <c r="M2057" s="150" t="s">
        <v>386</v>
      </c>
      <c r="N2057" s="157">
        <v>44398.931979166664</v>
      </c>
      <c r="O2057" s="157">
        <v>44437.91443287037</v>
      </c>
    </row>
    <row r="2058" spans="2:15" x14ac:dyDescent="0.2">
      <c r="B2058" s="322" t="s">
        <v>137</v>
      </c>
      <c r="C2058" s="322" t="s">
        <v>1122</v>
      </c>
      <c r="D2058" s="322" t="s">
        <v>139</v>
      </c>
      <c r="E2058" s="322" t="s">
        <v>1122</v>
      </c>
      <c r="F2058" s="154" t="s">
        <v>329</v>
      </c>
      <c r="G2058" s="149" t="s">
        <v>286</v>
      </c>
      <c r="H2058" s="153" t="s">
        <v>330</v>
      </c>
      <c r="I2058" s="149" t="s">
        <v>1643</v>
      </c>
      <c r="J2058" s="163">
        <v>35.826000000000001</v>
      </c>
      <c r="K2058" s="163">
        <v>24.364000000000001</v>
      </c>
      <c r="L2058" s="149" t="s">
        <v>265</v>
      </c>
      <c r="M2058" s="150" t="s">
        <v>1515</v>
      </c>
      <c r="N2058" s="157">
        <v>44398.931979166664</v>
      </c>
      <c r="O2058" s="157">
        <v>44450.639374999999</v>
      </c>
    </row>
    <row r="2059" spans="2:15" x14ac:dyDescent="0.2">
      <c r="B2059" s="322" t="s">
        <v>137</v>
      </c>
      <c r="C2059" s="322" t="s">
        <v>1122</v>
      </c>
      <c r="D2059" s="322" t="s">
        <v>138</v>
      </c>
      <c r="E2059" s="322" t="s">
        <v>1122</v>
      </c>
      <c r="F2059" s="154" t="s">
        <v>243</v>
      </c>
      <c r="G2059" s="149" t="s">
        <v>277</v>
      </c>
      <c r="H2059" s="153" t="s">
        <v>374</v>
      </c>
      <c r="I2059" s="149" t="s">
        <v>1644</v>
      </c>
      <c r="J2059" s="163">
        <v>53.466000000000001</v>
      </c>
      <c r="K2059" s="163">
        <v>15.567</v>
      </c>
      <c r="L2059" s="149" t="s">
        <v>219</v>
      </c>
      <c r="M2059" s="150" t="s">
        <v>429</v>
      </c>
      <c r="N2059" s="157">
        <v>44399.653599537036</v>
      </c>
      <c r="O2059" s="157">
        <v>44420.250219907408</v>
      </c>
    </row>
    <row r="2060" spans="2:15" x14ac:dyDescent="0.2">
      <c r="B2060" s="322" t="s">
        <v>137</v>
      </c>
      <c r="C2060" s="322" t="s">
        <v>1122</v>
      </c>
      <c r="D2060" s="322" t="s">
        <v>138</v>
      </c>
      <c r="E2060" s="322" t="s">
        <v>1122</v>
      </c>
      <c r="F2060" s="154" t="s">
        <v>243</v>
      </c>
      <c r="G2060" s="149" t="s">
        <v>277</v>
      </c>
      <c r="H2060" s="153" t="s">
        <v>374</v>
      </c>
      <c r="I2060" s="149" t="s">
        <v>1644</v>
      </c>
      <c r="J2060" s="163">
        <v>53.466000000000001</v>
      </c>
      <c r="K2060" s="163">
        <v>35.284999999999997</v>
      </c>
      <c r="L2060" s="149" t="s">
        <v>211</v>
      </c>
      <c r="M2060" s="150" t="s">
        <v>666</v>
      </c>
      <c r="N2060" s="157">
        <v>44399.653599537036</v>
      </c>
      <c r="O2060" s="157">
        <v>44430.236724537041</v>
      </c>
    </row>
    <row r="2061" spans="2:15" x14ac:dyDescent="0.2">
      <c r="B2061" s="322" t="s">
        <v>137</v>
      </c>
      <c r="C2061" s="322" t="s">
        <v>1122</v>
      </c>
      <c r="D2061" s="322" t="s">
        <v>138</v>
      </c>
      <c r="E2061" s="322" t="s">
        <v>1122</v>
      </c>
      <c r="F2061" s="154" t="s">
        <v>239</v>
      </c>
      <c r="G2061" s="149" t="s">
        <v>359</v>
      </c>
      <c r="H2061" s="153" t="s">
        <v>278</v>
      </c>
      <c r="I2061" s="149" t="s">
        <v>976</v>
      </c>
      <c r="J2061" s="163">
        <v>35.533999999999999</v>
      </c>
      <c r="K2061" s="163">
        <v>2.4340000000000002</v>
      </c>
      <c r="L2061" s="149" t="s">
        <v>116</v>
      </c>
      <c r="M2061" s="150" t="s">
        <v>457</v>
      </c>
      <c r="N2061" s="157">
        <v>44399.862685185188</v>
      </c>
      <c r="O2061" s="157">
        <v>44422.931273148148</v>
      </c>
    </row>
    <row r="2062" spans="2:15" x14ac:dyDescent="0.2">
      <c r="B2062" s="322" t="s">
        <v>137</v>
      </c>
      <c r="C2062" s="322" t="s">
        <v>1122</v>
      </c>
      <c r="D2062" s="322" t="s">
        <v>138</v>
      </c>
      <c r="E2062" s="322" t="s">
        <v>1122</v>
      </c>
      <c r="F2062" s="154" t="s">
        <v>239</v>
      </c>
      <c r="G2062" s="149" t="s">
        <v>359</v>
      </c>
      <c r="H2062" s="153" t="s">
        <v>278</v>
      </c>
      <c r="I2062" s="149" t="s">
        <v>976</v>
      </c>
      <c r="J2062" s="163">
        <v>35.533999999999999</v>
      </c>
      <c r="K2062" s="163">
        <v>2.4340000000000002</v>
      </c>
      <c r="L2062" s="149" t="s">
        <v>116</v>
      </c>
      <c r="M2062" s="150" t="s">
        <v>457</v>
      </c>
      <c r="N2062" s="157">
        <v>44399.862685185188</v>
      </c>
      <c r="O2062" s="157">
        <v>44422.931284722225</v>
      </c>
    </row>
    <row r="2063" spans="2:15" x14ac:dyDescent="0.2">
      <c r="B2063" s="322" t="s">
        <v>137</v>
      </c>
      <c r="C2063" s="322" t="s">
        <v>1122</v>
      </c>
      <c r="D2063" s="322" t="s">
        <v>138</v>
      </c>
      <c r="E2063" s="322" t="s">
        <v>1122</v>
      </c>
      <c r="F2063" s="154" t="s">
        <v>239</v>
      </c>
      <c r="G2063" s="149" t="s">
        <v>359</v>
      </c>
      <c r="H2063" s="153" t="s">
        <v>278</v>
      </c>
      <c r="I2063" s="149" t="s">
        <v>976</v>
      </c>
      <c r="J2063" s="163">
        <v>35.533999999999999</v>
      </c>
      <c r="K2063" s="163">
        <v>2.4340000000000002</v>
      </c>
      <c r="L2063" s="149" t="s">
        <v>116</v>
      </c>
      <c r="M2063" s="150" t="s">
        <v>457</v>
      </c>
      <c r="N2063" s="157">
        <v>44399.862685185188</v>
      </c>
      <c r="O2063" s="157">
        <v>44422.931319444448</v>
      </c>
    </row>
    <row r="2064" spans="2:15" x14ac:dyDescent="0.2">
      <c r="B2064" s="322" t="s">
        <v>137</v>
      </c>
      <c r="C2064" s="322" t="s">
        <v>1122</v>
      </c>
      <c r="D2064" s="322" t="s">
        <v>139</v>
      </c>
      <c r="E2064" s="322" t="s">
        <v>1122</v>
      </c>
      <c r="F2064" s="154" t="s">
        <v>239</v>
      </c>
      <c r="G2064" s="149" t="s">
        <v>359</v>
      </c>
      <c r="H2064" s="153" t="s">
        <v>278</v>
      </c>
      <c r="I2064" s="149" t="s">
        <v>976</v>
      </c>
      <c r="J2064" s="163">
        <v>35.533999999999999</v>
      </c>
      <c r="K2064" s="163">
        <v>26.303999999999998</v>
      </c>
      <c r="L2064" s="149" t="s">
        <v>116</v>
      </c>
      <c r="M2064" s="150" t="s">
        <v>352</v>
      </c>
      <c r="N2064" s="157">
        <v>44399.862685185188</v>
      </c>
      <c r="O2064" s="157">
        <v>44451.806400462963</v>
      </c>
    </row>
    <row r="2065" spans="2:15" x14ac:dyDescent="0.2">
      <c r="B2065" s="322" t="s">
        <v>137</v>
      </c>
      <c r="C2065" s="322" t="s">
        <v>1122</v>
      </c>
      <c r="D2065" s="322" t="s">
        <v>138</v>
      </c>
      <c r="E2065" s="322" t="s">
        <v>1122</v>
      </c>
      <c r="F2065" s="154" t="s">
        <v>236</v>
      </c>
      <c r="G2065" s="149" t="s">
        <v>310</v>
      </c>
      <c r="H2065" s="153" t="s">
        <v>311</v>
      </c>
      <c r="I2065" s="149" t="s">
        <v>1645</v>
      </c>
      <c r="J2065" s="163">
        <v>39.783999999999999</v>
      </c>
      <c r="K2065" s="163">
        <v>6.3819999999999997</v>
      </c>
      <c r="L2065" s="149" t="s">
        <v>116</v>
      </c>
      <c r="M2065" s="150" t="s">
        <v>292</v>
      </c>
      <c r="N2065" s="157">
        <v>44400.667986111112</v>
      </c>
      <c r="O2065" s="157">
        <v>44438.097592592596</v>
      </c>
    </row>
    <row r="2066" spans="2:15" x14ac:dyDescent="0.2">
      <c r="B2066" s="322" t="s">
        <v>137</v>
      </c>
      <c r="C2066" s="322" t="s">
        <v>1122</v>
      </c>
      <c r="D2066" s="322" t="s">
        <v>138</v>
      </c>
      <c r="E2066" s="322" t="s">
        <v>1122</v>
      </c>
      <c r="F2066" s="154" t="s">
        <v>236</v>
      </c>
      <c r="G2066" s="149" t="s">
        <v>310</v>
      </c>
      <c r="H2066" s="153" t="s">
        <v>311</v>
      </c>
      <c r="I2066" s="149" t="s">
        <v>1645</v>
      </c>
      <c r="J2066" s="163">
        <v>39.783999999999999</v>
      </c>
      <c r="K2066" s="163">
        <v>6.3819999999999997</v>
      </c>
      <c r="L2066" s="149" t="s">
        <v>116</v>
      </c>
      <c r="M2066" s="150" t="s">
        <v>292</v>
      </c>
      <c r="N2066" s="157">
        <v>44400.667986111112</v>
      </c>
      <c r="O2066" s="157">
        <v>44438.097731481481</v>
      </c>
    </row>
    <row r="2067" spans="2:15" x14ac:dyDescent="0.2">
      <c r="B2067" s="322" t="s">
        <v>137</v>
      </c>
      <c r="C2067" s="322" t="s">
        <v>1122</v>
      </c>
      <c r="D2067" s="322" t="s">
        <v>139</v>
      </c>
      <c r="E2067" s="322" t="s">
        <v>1122</v>
      </c>
      <c r="F2067" s="154" t="s">
        <v>236</v>
      </c>
      <c r="G2067" s="149" t="s">
        <v>310</v>
      </c>
      <c r="H2067" s="153" t="s">
        <v>311</v>
      </c>
      <c r="I2067" s="149" t="s">
        <v>1645</v>
      </c>
      <c r="J2067" s="163">
        <v>39.783999999999999</v>
      </c>
      <c r="K2067" s="163">
        <v>25.91</v>
      </c>
      <c r="L2067" s="149" t="s">
        <v>116</v>
      </c>
      <c r="M2067" s="150" t="s">
        <v>1646</v>
      </c>
      <c r="N2067" s="157">
        <v>44400.667986111112</v>
      </c>
      <c r="O2067" s="157">
        <v>44451.292280092595</v>
      </c>
    </row>
    <row r="2068" spans="2:15" x14ac:dyDescent="0.2">
      <c r="B2068" s="322" t="s">
        <v>137</v>
      </c>
      <c r="C2068" s="322" t="s">
        <v>1122</v>
      </c>
      <c r="D2068" s="322" t="s">
        <v>138</v>
      </c>
      <c r="E2068" s="322" t="s">
        <v>1122</v>
      </c>
      <c r="F2068" s="154" t="s">
        <v>247</v>
      </c>
      <c r="G2068" s="149" t="s">
        <v>340</v>
      </c>
      <c r="H2068" s="153" t="s">
        <v>341</v>
      </c>
      <c r="I2068" s="149" t="s">
        <v>1191</v>
      </c>
      <c r="J2068" s="163">
        <v>40.32</v>
      </c>
      <c r="K2068" s="163">
        <v>12.852</v>
      </c>
      <c r="L2068" s="149" t="s">
        <v>266</v>
      </c>
      <c r="M2068" s="150" t="s">
        <v>298</v>
      </c>
      <c r="N2068" s="157">
        <v>44400.709247685183</v>
      </c>
      <c r="O2068" s="157">
        <v>44413.26394675926</v>
      </c>
    </row>
    <row r="2069" spans="2:15" x14ac:dyDescent="0.2">
      <c r="B2069" s="322" t="s">
        <v>137</v>
      </c>
      <c r="C2069" s="322" t="s">
        <v>1122</v>
      </c>
      <c r="D2069" s="322" t="s">
        <v>138</v>
      </c>
      <c r="E2069" s="322" t="s">
        <v>1122</v>
      </c>
      <c r="F2069" s="154" t="s">
        <v>247</v>
      </c>
      <c r="G2069" s="149" t="s">
        <v>340</v>
      </c>
      <c r="H2069" s="153" t="s">
        <v>341</v>
      </c>
      <c r="I2069" s="149" t="s">
        <v>1191</v>
      </c>
      <c r="J2069" s="163">
        <v>40.32</v>
      </c>
      <c r="K2069" s="163">
        <v>20.931000000000001</v>
      </c>
      <c r="L2069" s="149" t="s">
        <v>230</v>
      </c>
      <c r="M2069" s="150" t="s">
        <v>514</v>
      </c>
      <c r="N2069" s="157">
        <v>44400.709247685183</v>
      </c>
      <c r="O2069" s="157">
        <v>44416.40353009259</v>
      </c>
    </row>
    <row r="2070" spans="2:15" x14ac:dyDescent="0.2">
      <c r="B2070" s="322" t="s">
        <v>137</v>
      </c>
      <c r="C2070" s="322" t="s">
        <v>1122</v>
      </c>
      <c r="D2070" s="322" t="s">
        <v>138</v>
      </c>
      <c r="E2070" s="322" t="s">
        <v>1122</v>
      </c>
      <c r="F2070" s="154" t="s">
        <v>114</v>
      </c>
      <c r="G2070" s="149" t="s">
        <v>286</v>
      </c>
      <c r="H2070" s="153" t="s">
        <v>115</v>
      </c>
      <c r="I2070" s="149" t="s">
        <v>1647</v>
      </c>
      <c r="J2070" s="163">
        <v>81.018000000000001</v>
      </c>
      <c r="K2070" s="163">
        <v>79.397999999999996</v>
      </c>
      <c r="L2070" s="149" t="s">
        <v>209</v>
      </c>
      <c r="M2070" s="150" t="s">
        <v>439</v>
      </c>
      <c r="N2070" s="157">
        <v>44401.223240740743</v>
      </c>
      <c r="O2070" s="157">
        <v>44432.167569444442</v>
      </c>
    </row>
    <row r="2071" spans="2:15" x14ac:dyDescent="0.2">
      <c r="B2071" s="322" t="s">
        <v>137</v>
      </c>
      <c r="C2071" s="322" t="s">
        <v>1122</v>
      </c>
      <c r="D2071" s="322" t="s">
        <v>138</v>
      </c>
      <c r="E2071" s="322" t="s">
        <v>1122</v>
      </c>
      <c r="F2071" s="154" t="s">
        <v>114</v>
      </c>
      <c r="G2071" s="149" t="s">
        <v>353</v>
      </c>
      <c r="H2071" s="153" t="s">
        <v>354</v>
      </c>
      <c r="I2071" s="149" t="s">
        <v>1648</v>
      </c>
      <c r="J2071" s="163">
        <v>63.456000000000003</v>
      </c>
      <c r="K2071" s="163">
        <v>43.517000000000003</v>
      </c>
      <c r="L2071" s="149" t="s">
        <v>116</v>
      </c>
      <c r="M2071" s="150" t="s">
        <v>352</v>
      </c>
      <c r="N2071" s="157">
        <v>44402.126516203702</v>
      </c>
      <c r="O2071" s="157">
        <v>44430.708506944444</v>
      </c>
    </row>
    <row r="2072" spans="2:15" x14ac:dyDescent="0.2">
      <c r="B2072" s="322" t="s">
        <v>137</v>
      </c>
      <c r="C2072" s="322" t="s">
        <v>1122</v>
      </c>
      <c r="D2072" s="322" t="s">
        <v>139</v>
      </c>
      <c r="E2072" s="322" t="s">
        <v>1122</v>
      </c>
      <c r="F2072" s="154" t="s">
        <v>114</v>
      </c>
      <c r="G2072" s="149" t="s">
        <v>277</v>
      </c>
      <c r="H2072" s="153" t="s">
        <v>304</v>
      </c>
      <c r="I2072" s="149" t="s">
        <v>967</v>
      </c>
      <c r="J2072" s="163">
        <v>36.988</v>
      </c>
      <c r="K2072" s="163">
        <v>28.783000000000001</v>
      </c>
      <c r="L2072" s="149" t="s">
        <v>114</v>
      </c>
      <c r="M2072" s="150" t="s">
        <v>700</v>
      </c>
      <c r="N2072" s="157">
        <v>44402.867291666669</v>
      </c>
      <c r="O2072" s="157">
        <v>44444.028749999998</v>
      </c>
    </row>
    <row r="2073" spans="2:15" x14ac:dyDescent="0.2">
      <c r="B2073" s="322" t="s">
        <v>137</v>
      </c>
      <c r="C2073" s="322" t="s">
        <v>1122</v>
      </c>
      <c r="D2073" s="322" t="s">
        <v>138</v>
      </c>
      <c r="E2073" s="322" t="s">
        <v>1122</v>
      </c>
      <c r="F2073" s="154" t="s">
        <v>591</v>
      </c>
      <c r="G2073" s="149" t="s">
        <v>277</v>
      </c>
      <c r="H2073" s="153" t="s">
        <v>282</v>
      </c>
      <c r="I2073" s="149" t="s">
        <v>1649</v>
      </c>
      <c r="J2073" s="163">
        <v>63.591000000000001</v>
      </c>
      <c r="K2073" s="163">
        <v>62.319000000000003</v>
      </c>
      <c r="L2073" s="149" t="s">
        <v>329</v>
      </c>
      <c r="M2073" s="150" t="s">
        <v>395</v>
      </c>
      <c r="N2073" s="157">
        <v>44402.918032407404</v>
      </c>
      <c r="O2073" s="157">
        <v>44431.861180555556</v>
      </c>
    </row>
    <row r="2074" spans="2:15" x14ac:dyDescent="0.2">
      <c r="B2074" s="322" t="s">
        <v>137</v>
      </c>
      <c r="C2074" s="322" t="s">
        <v>1122</v>
      </c>
      <c r="D2074" s="322" t="s">
        <v>138</v>
      </c>
      <c r="E2074" s="322" t="s">
        <v>1122</v>
      </c>
      <c r="F2074" s="154" t="s">
        <v>238</v>
      </c>
      <c r="G2074" s="149" t="s">
        <v>281</v>
      </c>
      <c r="H2074" s="153" t="s">
        <v>282</v>
      </c>
      <c r="I2074" s="149" t="s">
        <v>588</v>
      </c>
      <c r="J2074" s="163">
        <v>39.850999999999999</v>
      </c>
      <c r="K2074" s="163">
        <v>35.96</v>
      </c>
      <c r="L2074" s="149" t="s">
        <v>216</v>
      </c>
      <c r="M2074" s="150" t="s">
        <v>288</v>
      </c>
      <c r="N2074" s="157">
        <v>44403.000914351855</v>
      </c>
      <c r="O2074" s="157">
        <v>44436.956099537034</v>
      </c>
    </row>
    <row r="2075" spans="2:15" x14ac:dyDescent="0.2">
      <c r="B2075" s="322" t="s">
        <v>137</v>
      </c>
      <c r="C2075" s="322" t="s">
        <v>1122</v>
      </c>
      <c r="D2075" s="322" t="s">
        <v>138</v>
      </c>
      <c r="E2075" s="322" t="s">
        <v>1122</v>
      </c>
      <c r="F2075" s="154" t="s">
        <v>329</v>
      </c>
      <c r="G2075" s="149" t="s">
        <v>286</v>
      </c>
      <c r="H2075" s="153" t="s">
        <v>330</v>
      </c>
      <c r="I2075" s="149" t="s">
        <v>1007</v>
      </c>
      <c r="J2075" s="163">
        <v>63.558</v>
      </c>
      <c r="K2075" s="163">
        <v>21.916</v>
      </c>
      <c r="L2075" s="149" t="s">
        <v>333</v>
      </c>
      <c r="M2075" s="150" t="s">
        <v>334</v>
      </c>
      <c r="N2075" s="157">
        <v>44403.056203703702</v>
      </c>
      <c r="O2075" s="157">
        <v>44430.065567129626</v>
      </c>
    </row>
    <row r="2076" spans="2:15" x14ac:dyDescent="0.2">
      <c r="B2076" s="322" t="s">
        <v>137</v>
      </c>
      <c r="C2076" s="322" t="s">
        <v>1122</v>
      </c>
      <c r="D2076" s="322" t="s">
        <v>138</v>
      </c>
      <c r="E2076" s="322" t="s">
        <v>1122</v>
      </c>
      <c r="F2076" s="154" t="s">
        <v>329</v>
      </c>
      <c r="G2076" s="149" t="s">
        <v>286</v>
      </c>
      <c r="H2076" s="153" t="s">
        <v>330</v>
      </c>
      <c r="I2076" s="149" t="s">
        <v>1007</v>
      </c>
      <c r="J2076" s="163">
        <v>63.558</v>
      </c>
      <c r="K2076" s="163">
        <v>28.789000000000001</v>
      </c>
      <c r="L2076" s="149" t="s">
        <v>211</v>
      </c>
      <c r="M2076" s="150" t="s">
        <v>314</v>
      </c>
      <c r="N2076" s="157">
        <v>44403.056203703702</v>
      </c>
      <c r="O2076" s="157">
        <v>44435.583356481482</v>
      </c>
    </row>
    <row r="2077" spans="2:15" x14ac:dyDescent="0.2">
      <c r="B2077" s="322" t="s">
        <v>137</v>
      </c>
      <c r="C2077" s="322" t="s">
        <v>1122</v>
      </c>
      <c r="D2077" s="322" t="s">
        <v>139</v>
      </c>
      <c r="E2077" s="322" t="s">
        <v>1122</v>
      </c>
      <c r="F2077" s="154" t="s">
        <v>239</v>
      </c>
      <c r="G2077" s="149" t="s">
        <v>359</v>
      </c>
      <c r="H2077" s="153" t="s">
        <v>278</v>
      </c>
      <c r="I2077" s="149" t="s">
        <v>1650</v>
      </c>
      <c r="J2077" s="163">
        <v>57.408000000000001</v>
      </c>
      <c r="K2077" s="163">
        <v>36.335000000000001</v>
      </c>
      <c r="L2077" s="149" t="s">
        <v>211</v>
      </c>
      <c r="M2077" s="150" t="s">
        <v>388</v>
      </c>
      <c r="N2077" s="157">
        <v>44403.362546296295</v>
      </c>
      <c r="O2077" s="157">
        <v>44457.362314814818</v>
      </c>
    </row>
    <row r="2078" spans="2:15" x14ac:dyDescent="0.2">
      <c r="B2078" s="322" t="s">
        <v>137</v>
      </c>
      <c r="C2078" s="322" t="s">
        <v>1122</v>
      </c>
      <c r="D2078" s="322" t="s">
        <v>139</v>
      </c>
      <c r="E2078" s="322" t="s">
        <v>1122</v>
      </c>
      <c r="F2078" s="154" t="s">
        <v>238</v>
      </c>
      <c r="G2078" s="149" t="s">
        <v>281</v>
      </c>
      <c r="H2078" s="153" t="s">
        <v>282</v>
      </c>
      <c r="I2078" s="149" t="s">
        <v>1651</v>
      </c>
      <c r="J2078" s="163">
        <v>63.628999999999998</v>
      </c>
      <c r="K2078" s="163">
        <v>12.766</v>
      </c>
      <c r="L2078" s="149" t="s">
        <v>211</v>
      </c>
      <c r="M2078" s="150" t="s">
        <v>494</v>
      </c>
      <c r="N2078" s="157">
        <v>44403.890486111108</v>
      </c>
      <c r="O2078" s="157">
        <v>44460.610520833332</v>
      </c>
    </row>
    <row r="2079" spans="2:15" x14ac:dyDescent="0.2">
      <c r="B2079" s="322" t="s">
        <v>137</v>
      </c>
      <c r="C2079" s="322" t="s">
        <v>1122</v>
      </c>
      <c r="D2079" s="322" t="s">
        <v>139</v>
      </c>
      <c r="E2079" s="322" t="s">
        <v>1122</v>
      </c>
      <c r="F2079" s="154" t="s">
        <v>238</v>
      </c>
      <c r="G2079" s="149" t="s">
        <v>281</v>
      </c>
      <c r="H2079" s="153" t="s">
        <v>282</v>
      </c>
      <c r="I2079" s="149" t="s">
        <v>1651</v>
      </c>
      <c r="J2079" s="163">
        <v>63.628999999999998</v>
      </c>
      <c r="K2079" s="163">
        <v>12.766</v>
      </c>
      <c r="L2079" s="149" t="s">
        <v>211</v>
      </c>
      <c r="M2079" s="150" t="s">
        <v>494</v>
      </c>
      <c r="N2079" s="157">
        <v>44403.890486111108</v>
      </c>
      <c r="O2079" s="157">
        <v>44460.610659722224</v>
      </c>
    </row>
    <row r="2080" spans="2:15" x14ac:dyDescent="0.2">
      <c r="B2080" s="322" t="s">
        <v>137</v>
      </c>
      <c r="C2080" s="322" t="s">
        <v>1122</v>
      </c>
      <c r="D2080" s="322" t="s">
        <v>139</v>
      </c>
      <c r="E2080" s="322" t="s">
        <v>1122</v>
      </c>
      <c r="F2080" s="154" t="s">
        <v>238</v>
      </c>
      <c r="G2080" s="149" t="s">
        <v>281</v>
      </c>
      <c r="H2080" s="153" t="s">
        <v>282</v>
      </c>
      <c r="I2080" s="149" t="s">
        <v>1651</v>
      </c>
      <c r="J2080" s="163">
        <v>63.628999999999998</v>
      </c>
      <c r="K2080" s="163">
        <v>18.411999999999999</v>
      </c>
      <c r="L2080" s="149" t="s">
        <v>211</v>
      </c>
      <c r="M2080" s="150" t="s">
        <v>314</v>
      </c>
      <c r="N2080" s="157">
        <v>44403.890486111108</v>
      </c>
      <c r="O2080" s="157">
        <v>44465.431446759256</v>
      </c>
    </row>
    <row r="2081" spans="2:15" x14ac:dyDescent="0.2">
      <c r="B2081" s="322" t="s">
        <v>137</v>
      </c>
      <c r="C2081" s="322" t="s">
        <v>1122</v>
      </c>
      <c r="D2081" s="322" t="s">
        <v>139</v>
      </c>
      <c r="E2081" s="322" t="s">
        <v>1122</v>
      </c>
      <c r="F2081" s="154" t="s">
        <v>238</v>
      </c>
      <c r="G2081" s="149" t="s">
        <v>281</v>
      </c>
      <c r="H2081" s="153" t="s">
        <v>282</v>
      </c>
      <c r="I2081" s="149" t="s">
        <v>1651</v>
      </c>
      <c r="J2081" s="163">
        <v>63.628999999999998</v>
      </c>
      <c r="K2081" s="163">
        <v>18.411999999999999</v>
      </c>
      <c r="L2081" s="149" t="s">
        <v>211</v>
      </c>
      <c r="M2081" s="150" t="s">
        <v>314</v>
      </c>
      <c r="N2081" s="157">
        <v>44403.890486111108</v>
      </c>
      <c r="O2081" s="157">
        <v>44465.431585648148</v>
      </c>
    </row>
    <row r="2082" spans="2:15" x14ac:dyDescent="0.2">
      <c r="B2082" s="322" t="s">
        <v>137</v>
      </c>
      <c r="C2082" s="322" t="s">
        <v>1122</v>
      </c>
      <c r="D2082" s="322" t="s">
        <v>138</v>
      </c>
      <c r="E2082" s="322" t="s">
        <v>1122</v>
      </c>
      <c r="F2082" s="154" t="s">
        <v>114</v>
      </c>
      <c r="G2082" s="149" t="s">
        <v>286</v>
      </c>
      <c r="H2082" s="153" t="s">
        <v>115</v>
      </c>
      <c r="I2082" s="149" t="s">
        <v>1652</v>
      </c>
      <c r="J2082" s="163">
        <v>63.463999999999999</v>
      </c>
      <c r="K2082" s="163">
        <v>33.466000000000001</v>
      </c>
      <c r="L2082" s="149" t="s">
        <v>216</v>
      </c>
      <c r="M2082" s="150" t="s">
        <v>284</v>
      </c>
      <c r="N2082" s="157">
        <v>44403.918321759258</v>
      </c>
      <c r="O2082" s="157">
        <v>44430.632488425923</v>
      </c>
    </row>
    <row r="2083" spans="2:15" x14ac:dyDescent="0.2">
      <c r="B2083" s="322" t="s">
        <v>137</v>
      </c>
      <c r="C2083" s="322" t="s">
        <v>1122</v>
      </c>
      <c r="D2083" s="322" t="s">
        <v>139</v>
      </c>
      <c r="E2083" s="322" t="s">
        <v>1122</v>
      </c>
      <c r="F2083" s="154" t="s">
        <v>114</v>
      </c>
      <c r="G2083" s="149" t="s">
        <v>286</v>
      </c>
      <c r="H2083" s="153" t="s">
        <v>115</v>
      </c>
      <c r="I2083" s="149" t="s">
        <v>1652</v>
      </c>
      <c r="J2083" s="163">
        <v>63.463999999999999</v>
      </c>
      <c r="K2083" s="163">
        <v>28.728000000000002</v>
      </c>
      <c r="L2083" s="149" t="s">
        <v>216</v>
      </c>
      <c r="M2083" s="150" t="s">
        <v>288</v>
      </c>
      <c r="N2083" s="157">
        <v>44403.918321759258</v>
      </c>
      <c r="O2083" s="157">
        <v>44446.389398148145</v>
      </c>
    </row>
    <row r="2084" spans="2:15" x14ac:dyDescent="0.2">
      <c r="B2084" s="322" t="s">
        <v>137</v>
      </c>
      <c r="C2084" s="322" t="s">
        <v>1122</v>
      </c>
      <c r="D2084" s="322" t="s">
        <v>137</v>
      </c>
      <c r="E2084" s="322" t="s">
        <v>1122</v>
      </c>
      <c r="F2084" s="154" t="s">
        <v>114</v>
      </c>
      <c r="G2084" s="149" t="s">
        <v>277</v>
      </c>
      <c r="H2084" s="153" t="s">
        <v>304</v>
      </c>
      <c r="I2084" s="149" t="s">
        <v>1106</v>
      </c>
      <c r="J2084" s="163">
        <v>37.420999999999999</v>
      </c>
      <c r="K2084" s="163">
        <v>30.294</v>
      </c>
      <c r="L2084" s="149" t="s">
        <v>329</v>
      </c>
      <c r="M2084" s="150" t="s">
        <v>829</v>
      </c>
      <c r="N2084" s="157">
        <v>44404.437222222223</v>
      </c>
      <c r="O2084" s="157">
        <v>44407.181886574072</v>
      </c>
    </row>
    <row r="2085" spans="2:15" x14ac:dyDescent="0.2">
      <c r="B2085" s="322" t="s">
        <v>137</v>
      </c>
      <c r="C2085" s="322" t="s">
        <v>1122</v>
      </c>
      <c r="D2085" s="322" t="s">
        <v>138</v>
      </c>
      <c r="E2085" s="322" t="s">
        <v>1122</v>
      </c>
      <c r="F2085" s="154" t="s">
        <v>238</v>
      </c>
      <c r="G2085" s="149" t="s">
        <v>281</v>
      </c>
      <c r="H2085" s="153" t="s">
        <v>282</v>
      </c>
      <c r="I2085" s="149" t="s">
        <v>1653</v>
      </c>
      <c r="J2085" s="163">
        <v>52.482999999999997</v>
      </c>
      <c r="K2085" s="163">
        <v>51.036000000000001</v>
      </c>
      <c r="L2085" s="149" t="s">
        <v>116</v>
      </c>
      <c r="M2085" s="150" t="s">
        <v>405</v>
      </c>
      <c r="N2085" s="157">
        <v>44405.306898148148</v>
      </c>
      <c r="O2085" s="157">
        <v>44437.347638888888</v>
      </c>
    </row>
    <row r="2086" spans="2:15" x14ac:dyDescent="0.2">
      <c r="B2086" s="322" t="s">
        <v>137</v>
      </c>
      <c r="C2086" s="322" t="s">
        <v>1122</v>
      </c>
      <c r="D2086" s="322" t="s">
        <v>138</v>
      </c>
      <c r="E2086" s="322" t="s">
        <v>1122</v>
      </c>
      <c r="F2086" s="154" t="s">
        <v>329</v>
      </c>
      <c r="G2086" s="149" t="s">
        <v>286</v>
      </c>
      <c r="H2086" s="153" t="s">
        <v>330</v>
      </c>
      <c r="I2086" s="149" t="s">
        <v>1512</v>
      </c>
      <c r="J2086" s="163">
        <v>61.238</v>
      </c>
      <c r="K2086" s="163">
        <v>9.8230000000000004</v>
      </c>
      <c r="L2086" s="149" t="s">
        <v>228</v>
      </c>
      <c r="M2086" s="150" t="s">
        <v>549</v>
      </c>
      <c r="N2086" s="157">
        <v>44407.057025462964</v>
      </c>
      <c r="O2086" s="157">
        <v>44413.986828703702</v>
      </c>
    </row>
    <row r="2087" spans="2:15" x14ac:dyDescent="0.2">
      <c r="B2087" s="322" t="s">
        <v>137</v>
      </c>
      <c r="C2087" s="322" t="s">
        <v>1122</v>
      </c>
      <c r="D2087" s="322" t="s">
        <v>138</v>
      </c>
      <c r="E2087" s="322" t="s">
        <v>1122</v>
      </c>
      <c r="F2087" s="154" t="s">
        <v>329</v>
      </c>
      <c r="G2087" s="149" t="s">
        <v>286</v>
      </c>
      <c r="H2087" s="153" t="s">
        <v>330</v>
      </c>
      <c r="I2087" s="149" t="s">
        <v>1512</v>
      </c>
      <c r="J2087" s="163">
        <v>61.238</v>
      </c>
      <c r="K2087" s="163">
        <v>25.972000000000001</v>
      </c>
      <c r="L2087" s="149" t="s">
        <v>230</v>
      </c>
      <c r="M2087" s="150" t="s">
        <v>514</v>
      </c>
      <c r="N2087" s="157">
        <v>44407.057025462964</v>
      </c>
      <c r="O2087" s="157">
        <v>44436.681840277779</v>
      </c>
    </row>
    <row r="2088" spans="2:15" x14ac:dyDescent="0.2">
      <c r="B2088" s="322" t="s">
        <v>137</v>
      </c>
      <c r="C2088" s="322" t="s">
        <v>1122</v>
      </c>
      <c r="D2088" s="322" t="s">
        <v>139</v>
      </c>
      <c r="E2088" s="322" t="s">
        <v>1122</v>
      </c>
      <c r="F2088" s="154" t="s">
        <v>114</v>
      </c>
      <c r="G2088" s="149" t="s">
        <v>286</v>
      </c>
      <c r="H2088" s="153" t="s">
        <v>115</v>
      </c>
      <c r="I2088" s="149" t="s">
        <v>1654</v>
      </c>
      <c r="J2088" s="163">
        <v>62.619</v>
      </c>
      <c r="K2088" s="163">
        <v>16.024999999999999</v>
      </c>
      <c r="L2088" s="149" t="s">
        <v>216</v>
      </c>
      <c r="M2088" s="150" t="s">
        <v>284</v>
      </c>
      <c r="N2088" s="157">
        <v>44407.195891203701</v>
      </c>
      <c r="O2088" s="157">
        <v>44441.637071759258</v>
      </c>
    </row>
    <row r="2089" spans="2:15" x14ac:dyDescent="0.2">
      <c r="B2089" s="322" t="s">
        <v>137</v>
      </c>
      <c r="C2089" s="322" t="s">
        <v>1122</v>
      </c>
      <c r="D2089" s="322" t="s">
        <v>139</v>
      </c>
      <c r="E2089" s="322" t="s">
        <v>1122</v>
      </c>
      <c r="F2089" s="154" t="s">
        <v>114</v>
      </c>
      <c r="G2089" s="149" t="s">
        <v>286</v>
      </c>
      <c r="H2089" s="153" t="s">
        <v>115</v>
      </c>
      <c r="I2089" s="149" t="s">
        <v>1654</v>
      </c>
      <c r="J2089" s="163">
        <v>62.619</v>
      </c>
      <c r="K2089" s="163">
        <v>20.204999999999998</v>
      </c>
      <c r="L2089" s="149" t="s">
        <v>216</v>
      </c>
      <c r="M2089" s="150" t="s">
        <v>288</v>
      </c>
      <c r="N2089" s="157">
        <v>44407.195891203701</v>
      </c>
      <c r="O2089" s="157">
        <v>44448.236944444441</v>
      </c>
    </row>
    <row r="2090" spans="2:15" x14ac:dyDescent="0.2">
      <c r="B2090" s="322" t="s">
        <v>137</v>
      </c>
      <c r="C2090" s="322" t="s">
        <v>1122</v>
      </c>
      <c r="D2090" s="322" t="s">
        <v>139</v>
      </c>
      <c r="E2090" s="322" t="s">
        <v>1122</v>
      </c>
      <c r="F2090" s="154" t="s">
        <v>114</v>
      </c>
      <c r="G2090" s="149" t="s">
        <v>286</v>
      </c>
      <c r="H2090" s="153" t="s">
        <v>115</v>
      </c>
      <c r="I2090" s="149" t="s">
        <v>1654</v>
      </c>
      <c r="J2090" s="163">
        <v>62.619</v>
      </c>
      <c r="K2090" s="163">
        <v>25.135999999999999</v>
      </c>
      <c r="L2090" s="149" t="s">
        <v>216</v>
      </c>
      <c r="M2090" s="150" t="s">
        <v>288</v>
      </c>
      <c r="N2090" s="157">
        <v>44407.195891203701</v>
      </c>
      <c r="O2090" s="157">
        <v>44451.45888888889</v>
      </c>
    </row>
    <row r="2091" spans="2:15" x14ac:dyDescent="0.2">
      <c r="B2091" s="322" t="s">
        <v>137</v>
      </c>
      <c r="C2091" s="322" t="s">
        <v>1122</v>
      </c>
      <c r="D2091" s="322" t="s">
        <v>139</v>
      </c>
      <c r="E2091" s="322" t="s">
        <v>1122</v>
      </c>
      <c r="F2091" s="154" t="s">
        <v>239</v>
      </c>
      <c r="G2091" s="149" t="s">
        <v>359</v>
      </c>
      <c r="H2091" s="153" t="s">
        <v>278</v>
      </c>
      <c r="I2091" s="149" t="s">
        <v>1655</v>
      </c>
      <c r="J2091" s="163">
        <v>52.222999999999999</v>
      </c>
      <c r="K2091" s="163">
        <v>43.207000000000001</v>
      </c>
      <c r="L2091" s="149" t="s">
        <v>217</v>
      </c>
      <c r="M2091" s="150" t="s">
        <v>309</v>
      </c>
      <c r="N2091" s="157">
        <v>44407.432071759256</v>
      </c>
      <c r="O2091" s="157">
        <v>44448.665868055556</v>
      </c>
    </row>
    <row r="2092" spans="2:15" x14ac:dyDescent="0.2">
      <c r="B2092" s="322" t="s">
        <v>138</v>
      </c>
      <c r="C2092" s="322" t="s">
        <v>1122</v>
      </c>
      <c r="D2092" s="322" t="s">
        <v>139</v>
      </c>
      <c r="E2092" s="322" t="s">
        <v>1122</v>
      </c>
      <c r="F2092" s="154" t="s">
        <v>329</v>
      </c>
      <c r="G2092" s="149" t="s">
        <v>286</v>
      </c>
      <c r="H2092" s="153" t="s">
        <v>330</v>
      </c>
      <c r="I2092" s="149" t="s">
        <v>1656</v>
      </c>
      <c r="J2092" s="163">
        <v>60.508000000000003</v>
      </c>
      <c r="K2092" s="163">
        <v>54.593000000000004</v>
      </c>
      <c r="L2092" s="149" t="s">
        <v>116</v>
      </c>
      <c r="M2092" s="150" t="s">
        <v>117</v>
      </c>
      <c r="N2092" s="157">
        <v>44409.445474537039</v>
      </c>
      <c r="O2092" s="157">
        <v>44447.942256944443</v>
      </c>
    </row>
    <row r="2093" spans="2:15" x14ac:dyDescent="0.2">
      <c r="B2093" s="322" t="s">
        <v>138</v>
      </c>
      <c r="C2093" s="322" t="s">
        <v>1122</v>
      </c>
      <c r="D2093" s="322" t="s">
        <v>138</v>
      </c>
      <c r="E2093" s="322" t="s">
        <v>1122</v>
      </c>
      <c r="F2093" s="154" t="s">
        <v>114</v>
      </c>
      <c r="G2093" s="149" t="s">
        <v>286</v>
      </c>
      <c r="H2093" s="153" t="s">
        <v>115</v>
      </c>
      <c r="I2093" s="149" t="s">
        <v>1657</v>
      </c>
      <c r="J2093" s="163">
        <v>60.319000000000003</v>
      </c>
      <c r="K2093" s="163">
        <v>37.146000000000001</v>
      </c>
      <c r="L2093" s="149" t="s">
        <v>219</v>
      </c>
      <c r="M2093" s="150" t="s">
        <v>429</v>
      </c>
      <c r="N2093" s="157">
        <v>44409.696006944447</v>
      </c>
      <c r="O2093" s="157">
        <v>44434.013969907406</v>
      </c>
    </row>
    <row r="2094" spans="2:15" x14ac:dyDescent="0.2">
      <c r="B2094" s="322" t="s">
        <v>138</v>
      </c>
      <c r="C2094" s="322" t="s">
        <v>1122</v>
      </c>
      <c r="D2094" s="322" t="s">
        <v>139</v>
      </c>
      <c r="E2094" s="322" t="s">
        <v>1122</v>
      </c>
      <c r="F2094" s="154" t="s">
        <v>114</v>
      </c>
      <c r="G2094" s="149" t="s">
        <v>286</v>
      </c>
      <c r="H2094" s="153" t="s">
        <v>115</v>
      </c>
      <c r="I2094" s="149" t="s">
        <v>1657</v>
      </c>
      <c r="J2094" s="163">
        <v>60.319000000000003</v>
      </c>
      <c r="K2094" s="163">
        <v>21.966000000000001</v>
      </c>
      <c r="L2094" s="149" t="s">
        <v>1658</v>
      </c>
      <c r="M2094" s="150" t="s">
        <v>1659</v>
      </c>
      <c r="N2094" s="157">
        <v>44409.696006944447</v>
      </c>
      <c r="O2094" s="157">
        <v>44456.36173611111</v>
      </c>
    </row>
    <row r="2095" spans="2:15" x14ac:dyDescent="0.2">
      <c r="B2095" s="322" t="s">
        <v>138</v>
      </c>
      <c r="C2095" s="322" t="s">
        <v>1122</v>
      </c>
      <c r="D2095" s="322" t="s">
        <v>139</v>
      </c>
      <c r="E2095" s="322" t="s">
        <v>1122</v>
      </c>
      <c r="F2095" s="154" t="s">
        <v>195</v>
      </c>
      <c r="G2095" s="149" t="s">
        <v>277</v>
      </c>
      <c r="H2095" s="153" t="s">
        <v>705</v>
      </c>
      <c r="I2095" s="149" t="s">
        <v>1660</v>
      </c>
      <c r="J2095" s="163">
        <v>32.573</v>
      </c>
      <c r="K2095" s="163">
        <v>6.2759999999999998</v>
      </c>
      <c r="L2095" s="149" t="s">
        <v>116</v>
      </c>
      <c r="M2095" s="150" t="s">
        <v>352</v>
      </c>
      <c r="N2095" s="157">
        <v>44410.055625000001</v>
      </c>
      <c r="O2095" s="157">
        <v>44443.389328703706</v>
      </c>
    </row>
    <row r="2096" spans="2:15" x14ac:dyDescent="0.2">
      <c r="B2096" s="322" t="s">
        <v>138</v>
      </c>
      <c r="C2096" s="322" t="s">
        <v>1122</v>
      </c>
      <c r="D2096" s="322" t="s">
        <v>139</v>
      </c>
      <c r="E2096" s="322" t="s">
        <v>1122</v>
      </c>
      <c r="F2096" s="154" t="s">
        <v>195</v>
      </c>
      <c r="G2096" s="149" t="s">
        <v>277</v>
      </c>
      <c r="H2096" s="153" t="s">
        <v>705</v>
      </c>
      <c r="I2096" s="149" t="s">
        <v>1660</v>
      </c>
      <c r="J2096" s="163">
        <v>32.573</v>
      </c>
      <c r="K2096" s="163">
        <v>25.645</v>
      </c>
      <c r="L2096" s="149" t="s">
        <v>116</v>
      </c>
      <c r="M2096" s="150" t="s">
        <v>352</v>
      </c>
      <c r="N2096" s="157">
        <v>44410.055625000001</v>
      </c>
      <c r="O2096" s="157">
        <v>44452.722997685189</v>
      </c>
    </row>
    <row r="2097" spans="2:15" x14ac:dyDescent="0.2">
      <c r="B2097" s="322" t="s">
        <v>138</v>
      </c>
      <c r="C2097" s="322" t="s">
        <v>1122</v>
      </c>
      <c r="D2097" s="322" t="s">
        <v>138</v>
      </c>
      <c r="E2097" s="322" t="s">
        <v>1122</v>
      </c>
      <c r="F2097" s="154" t="s">
        <v>243</v>
      </c>
      <c r="G2097" s="149" t="s">
        <v>277</v>
      </c>
      <c r="H2097" s="153" t="s">
        <v>374</v>
      </c>
      <c r="I2097" s="149" t="s">
        <v>1357</v>
      </c>
      <c r="J2097" s="163">
        <v>56.92</v>
      </c>
      <c r="K2097" s="163">
        <v>21.902999999999999</v>
      </c>
      <c r="L2097" s="149" t="s">
        <v>211</v>
      </c>
      <c r="M2097" s="150" t="s">
        <v>302</v>
      </c>
      <c r="N2097" s="157">
        <v>44410.570706018516</v>
      </c>
      <c r="O2097" s="157">
        <v>44437.083449074074</v>
      </c>
    </row>
    <row r="2098" spans="2:15" x14ac:dyDescent="0.2">
      <c r="B2098" s="322" t="s">
        <v>138</v>
      </c>
      <c r="C2098" s="322" t="s">
        <v>1122</v>
      </c>
      <c r="D2098" s="322" t="s">
        <v>139</v>
      </c>
      <c r="E2098" s="322" t="s">
        <v>1122</v>
      </c>
      <c r="F2098" s="154" t="s">
        <v>243</v>
      </c>
      <c r="G2098" s="149" t="s">
        <v>277</v>
      </c>
      <c r="H2098" s="153" t="s">
        <v>374</v>
      </c>
      <c r="I2098" s="149" t="s">
        <v>1357</v>
      </c>
      <c r="J2098" s="163">
        <v>56.92</v>
      </c>
      <c r="K2098" s="163">
        <v>25.725999999999999</v>
      </c>
      <c r="L2098" s="149" t="s">
        <v>211</v>
      </c>
      <c r="M2098" s="150" t="s">
        <v>390</v>
      </c>
      <c r="N2098" s="157">
        <v>44410.570706018516</v>
      </c>
      <c r="O2098" s="157">
        <v>44445.792372685188</v>
      </c>
    </row>
    <row r="2099" spans="2:15" x14ac:dyDescent="0.2">
      <c r="B2099" s="322" t="s">
        <v>138</v>
      </c>
      <c r="C2099" s="322" t="s">
        <v>1122</v>
      </c>
      <c r="D2099" s="322" t="s">
        <v>139</v>
      </c>
      <c r="E2099" s="322" t="s">
        <v>1122</v>
      </c>
      <c r="F2099" s="154" t="s">
        <v>591</v>
      </c>
      <c r="G2099" s="149" t="s">
        <v>277</v>
      </c>
      <c r="H2099" s="153" t="s">
        <v>282</v>
      </c>
      <c r="I2099" s="149" t="s">
        <v>1458</v>
      </c>
      <c r="J2099" s="163">
        <v>46.62</v>
      </c>
      <c r="K2099" s="163">
        <v>45.688000000000002</v>
      </c>
      <c r="L2099" s="149" t="s">
        <v>209</v>
      </c>
      <c r="M2099" s="150" t="s">
        <v>563</v>
      </c>
      <c r="N2099" s="157">
        <v>44410.917442129627</v>
      </c>
      <c r="O2099" s="157">
        <v>44443.195474537039</v>
      </c>
    </row>
    <row r="2100" spans="2:15" x14ac:dyDescent="0.2">
      <c r="B2100" s="322" t="s">
        <v>138</v>
      </c>
      <c r="C2100" s="322" t="s">
        <v>1122</v>
      </c>
      <c r="D2100" s="322" t="s">
        <v>139</v>
      </c>
      <c r="E2100" s="322" t="s">
        <v>1122</v>
      </c>
      <c r="F2100" s="154" t="s">
        <v>329</v>
      </c>
      <c r="G2100" s="149" t="s">
        <v>286</v>
      </c>
      <c r="H2100" s="153" t="s">
        <v>330</v>
      </c>
      <c r="I2100" s="149" t="s">
        <v>348</v>
      </c>
      <c r="J2100" s="163">
        <v>37.686</v>
      </c>
      <c r="K2100" s="163">
        <v>32.521999999999998</v>
      </c>
      <c r="L2100" s="149" t="s">
        <v>223</v>
      </c>
      <c r="M2100" s="150" t="s">
        <v>758</v>
      </c>
      <c r="N2100" s="157">
        <v>44410.917500000003</v>
      </c>
      <c r="O2100" s="157">
        <v>44453.376145833332</v>
      </c>
    </row>
    <row r="2101" spans="2:15" x14ac:dyDescent="0.2">
      <c r="B2101" s="322" t="s">
        <v>138</v>
      </c>
      <c r="C2101" s="322" t="s">
        <v>1122</v>
      </c>
      <c r="D2101" s="322" t="s">
        <v>138</v>
      </c>
      <c r="E2101" s="322" t="s">
        <v>1122</v>
      </c>
      <c r="F2101" s="154" t="s">
        <v>239</v>
      </c>
      <c r="G2101" s="149" t="s">
        <v>359</v>
      </c>
      <c r="H2101" s="153" t="s">
        <v>278</v>
      </c>
      <c r="I2101" s="149" t="s">
        <v>1661</v>
      </c>
      <c r="J2101" s="163">
        <v>37.704999999999998</v>
      </c>
      <c r="K2101" s="163">
        <v>6.1580000000000004</v>
      </c>
      <c r="L2101" s="149" t="s">
        <v>116</v>
      </c>
      <c r="M2101" s="150" t="s">
        <v>457</v>
      </c>
      <c r="N2101" s="157">
        <v>44411.69604166667</v>
      </c>
      <c r="O2101" s="157">
        <v>44433.917858796296</v>
      </c>
    </row>
    <row r="2102" spans="2:15" x14ac:dyDescent="0.2">
      <c r="B2102" s="322" t="s">
        <v>138</v>
      </c>
      <c r="C2102" s="322" t="s">
        <v>1122</v>
      </c>
      <c r="D2102" s="322" t="s">
        <v>138</v>
      </c>
      <c r="E2102" s="322" t="s">
        <v>1122</v>
      </c>
      <c r="F2102" s="154" t="s">
        <v>239</v>
      </c>
      <c r="G2102" s="149" t="s">
        <v>359</v>
      </c>
      <c r="H2102" s="153" t="s">
        <v>278</v>
      </c>
      <c r="I2102" s="149" t="s">
        <v>1661</v>
      </c>
      <c r="J2102" s="163">
        <v>37.704999999999998</v>
      </c>
      <c r="K2102" s="163">
        <v>6.1580000000000004</v>
      </c>
      <c r="L2102" s="149" t="s">
        <v>116</v>
      </c>
      <c r="M2102" s="150" t="s">
        <v>457</v>
      </c>
      <c r="N2102" s="157">
        <v>44411.69604166667</v>
      </c>
      <c r="O2102" s="157">
        <v>44433.917881944442</v>
      </c>
    </row>
    <row r="2103" spans="2:15" x14ac:dyDescent="0.2">
      <c r="B2103" s="322" t="s">
        <v>138</v>
      </c>
      <c r="C2103" s="322" t="s">
        <v>1122</v>
      </c>
      <c r="D2103" s="322" t="s">
        <v>138</v>
      </c>
      <c r="E2103" s="322" t="s">
        <v>1122</v>
      </c>
      <c r="F2103" s="154" t="s">
        <v>239</v>
      </c>
      <c r="G2103" s="149" t="s">
        <v>359</v>
      </c>
      <c r="H2103" s="153" t="s">
        <v>278</v>
      </c>
      <c r="I2103" s="149" t="s">
        <v>1661</v>
      </c>
      <c r="J2103" s="163">
        <v>37.704999999999998</v>
      </c>
      <c r="K2103" s="163">
        <v>6.1580000000000004</v>
      </c>
      <c r="L2103" s="149" t="s">
        <v>116</v>
      </c>
      <c r="M2103" s="150" t="s">
        <v>457</v>
      </c>
      <c r="N2103" s="157">
        <v>44411.69604166667</v>
      </c>
      <c r="O2103" s="157">
        <v>44433.917905092596</v>
      </c>
    </row>
    <row r="2104" spans="2:15" x14ac:dyDescent="0.2">
      <c r="B2104" s="322" t="s">
        <v>138</v>
      </c>
      <c r="C2104" s="322" t="s">
        <v>1122</v>
      </c>
      <c r="D2104" s="322" t="s">
        <v>139</v>
      </c>
      <c r="E2104" s="322" t="s">
        <v>1122</v>
      </c>
      <c r="F2104" s="154" t="s">
        <v>238</v>
      </c>
      <c r="G2104" s="149" t="s">
        <v>281</v>
      </c>
      <c r="H2104" s="153" t="s">
        <v>282</v>
      </c>
      <c r="I2104" s="149" t="s">
        <v>1662</v>
      </c>
      <c r="J2104" s="163">
        <v>81.97</v>
      </c>
      <c r="K2104" s="163">
        <v>36.884</v>
      </c>
      <c r="L2104" s="149" t="s">
        <v>211</v>
      </c>
      <c r="M2104" s="150" t="s">
        <v>302</v>
      </c>
      <c r="N2104" s="157">
        <v>44412.404143518521</v>
      </c>
      <c r="O2104" s="157">
        <v>44460.180636574078</v>
      </c>
    </row>
    <row r="2105" spans="2:15" x14ac:dyDescent="0.2">
      <c r="B2105" s="322" t="s">
        <v>138</v>
      </c>
      <c r="C2105" s="322" t="s">
        <v>1122</v>
      </c>
      <c r="D2105" s="322" t="s">
        <v>139</v>
      </c>
      <c r="E2105" s="322" t="s">
        <v>1122</v>
      </c>
      <c r="F2105" s="154" t="s">
        <v>238</v>
      </c>
      <c r="G2105" s="149" t="s">
        <v>281</v>
      </c>
      <c r="H2105" s="153" t="s">
        <v>282</v>
      </c>
      <c r="I2105" s="149" t="s">
        <v>1662</v>
      </c>
      <c r="J2105" s="163">
        <v>81.97</v>
      </c>
      <c r="K2105" s="163">
        <v>36.884</v>
      </c>
      <c r="L2105" s="149" t="s">
        <v>211</v>
      </c>
      <c r="M2105" s="150" t="s">
        <v>302</v>
      </c>
      <c r="N2105" s="157">
        <v>44412.404143518521</v>
      </c>
      <c r="O2105" s="157">
        <v>44460.180775462963</v>
      </c>
    </row>
    <row r="2106" spans="2:15" x14ac:dyDescent="0.2">
      <c r="B2106" s="322" t="s">
        <v>138</v>
      </c>
      <c r="C2106" s="322" t="s">
        <v>1122</v>
      </c>
      <c r="D2106" s="322" t="s">
        <v>138</v>
      </c>
      <c r="E2106" s="322" t="s">
        <v>1122</v>
      </c>
      <c r="F2106" s="154" t="s">
        <v>114</v>
      </c>
      <c r="G2106" s="149" t="s">
        <v>277</v>
      </c>
      <c r="H2106" s="153" t="s">
        <v>304</v>
      </c>
      <c r="I2106" s="149" t="s">
        <v>969</v>
      </c>
      <c r="J2106" s="163">
        <v>34.491999999999997</v>
      </c>
      <c r="K2106" s="163">
        <v>4.6870000000000003</v>
      </c>
      <c r="L2106" s="149" t="s">
        <v>195</v>
      </c>
      <c r="M2106" s="150" t="s">
        <v>1663</v>
      </c>
      <c r="N2106" s="157">
        <v>44412.818379629629</v>
      </c>
      <c r="O2106" s="157">
        <v>44427.834479166668</v>
      </c>
    </row>
    <row r="2107" spans="2:15" x14ac:dyDescent="0.2">
      <c r="B2107" s="322" t="s">
        <v>138</v>
      </c>
      <c r="C2107" s="322" t="s">
        <v>1122</v>
      </c>
      <c r="D2107" s="322" t="s">
        <v>138</v>
      </c>
      <c r="E2107" s="322" t="s">
        <v>1122</v>
      </c>
      <c r="F2107" s="154" t="s">
        <v>114</v>
      </c>
      <c r="G2107" s="149" t="s">
        <v>277</v>
      </c>
      <c r="H2107" s="153" t="s">
        <v>304</v>
      </c>
      <c r="I2107" s="149" t="s">
        <v>969</v>
      </c>
      <c r="J2107" s="163">
        <v>34.491999999999997</v>
      </c>
      <c r="K2107" s="163">
        <v>7.4089999999999998</v>
      </c>
      <c r="L2107" s="149" t="s">
        <v>187</v>
      </c>
      <c r="M2107" s="150" t="s">
        <v>415</v>
      </c>
      <c r="N2107" s="157">
        <v>44412.818379629629</v>
      </c>
      <c r="O2107" s="157">
        <v>44431.38890046296</v>
      </c>
    </row>
    <row r="2108" spans="2:15" x14ac:dyDescent="0.2">
      <c r="B2108" s="322" t="s">
        <v>138</v>
      </c>
      <c r="C2108" s="322" t="s">
        <v>1122</v>
      </c>
      <c r="D2108" s="322" t="s">
        <v>138</v>
      </c>
      <c r="E2108" s="322" t="s">
        <v>1122</v>
      </c>
      <c r="F2108" s="154" t="s">
        <v>114</v>
      </c>
      <c r="G2108" s="149" t="s">
        <v>277</v>
      </c>
      <c r="H2108" s="153" t="s">
        <v>304</v>
      </c>
      <c r="I2108" s="149" t="s">
        <v>969</v>
      </c>
      <c r="J2108" s="163">
        <v>34.491999999999997</v>
      </c>
      <c r="K2108" s="163">
        <v>7.4089999999999998</v>
      </c>
      <c r="L2108" s="149" t="s">
        <v>187</v>
      </c>
      <c r="M2108" s="150" t="s">
        <v>415</v>
      </c>
      <c r="N2108" s="157">
        <v>44412.818379629629</v>
      </c>
      <c r="O2108" s="157">
        <v>44431.389039351852</v>
      </c>
    </row>
    <row r="2109" spans="2:15" x14ac:dyDescent="0.2">
      <c r="B2109" s="322" t="s">
        <v>138</v>
      </c>
      <c r="C2109" s="322" t="s">
        <v>1122</v>
      </c>
      <c r="D2109" s="322" t="s">
        <v>138</v>
      </c>
      <c r="E2109" s="322" t="s">
        <v>1122</v>
      </c>
      <c r="F2109" s="154" t="s">
        <v>329</v>
      </c>
      <c r="G2109" s="149" t="s">
        <v>277</v>
      </c>
      <c r="H2109" s="153" t="s">
        <v>330</v>
      </c>
      <c r="I2109" s="149" t="s">
        <v>1664</v>
      </c>
      <c r="J2109" s="163">
        <v>58.837000000000003</v>
      </c>
      <c r="K2109" s="163">
        <v>18</v>
      </c>
      <c r="L2109" s="149" t="s">
        <v>217</v>
      </c>
      <c r="M2109" s="150" t="s">
        <v>309</v>
      </c>
      <c r="N2109" s="157">
        <v>44412.848576388889</v>
      </c>
      <c r="O2109" s="157">
        <v>44439.944456018522</v>
      </c>
    </row>
    <row r="2110" spans="2:15" x14ac:dyDescent="0.2">
      <c r="B2110" s="322" t="s">
        <v>138</v>
      </c>
      <c r="C2110" s="322" t="s">
        <v>1122</v>
      </c>
      <c r="D2110" s="322" t="s">
        <v>139</v>
      </c>
      <c r="E2110" s="322" t="s">
        <v>1122</v>
      </c>
      <c r="F2110" s="154" t="s">
        <v>243</v>
      </c>
      <c r="G2110" s="149" t="s">
        <v>277</v>
      </c>
      <c r="H2110" s="153" t="s">
        <v>707</v>
      </c>
      <c r="I2110" s="149" t="s">
        <v>755</v>
      </c>
      <c r="J2110" s="163">
        <v>62.622999999999998</v>
      </c>
      <c r="K2110" s="163">
        <v>60.872999999999998</v>
      </c>
      <c r="L2110" s="149" t="s">
        <v>329</v>
      </c>
      <c r="M2110" s="150" t="s">
        <v>395</v>
      </c>
      <c r="N2110" s="157">
        <v>44413.293252314812</v>
      </c>
      <c r="O2110" s="157">
        <v>44456.43</v>
      </c>
    </row>
    <row r="2111" spans="2:15" x14ac:dyDescent="0.2">
      <c r="B2111" s="322" t="s">
        <v>138</v>
      </c>
      <c r="C2111" s="322" t="s">
        <v>1122</v>
      </c>
      <c r="D2111" s="322" t="s">
        <v>139</v>
      </c>
      <c r="E2111" s="322" t="s">
        <v>1122</v>
      </c>
      <c r="F2111" s="154" t="s">
        <v>238</v>
      </c>
      <c r="G2111" s="149" t="s">
        <v>281</v>
      </c>
      <c r="H2111" s="153" t="s">
        <v>282</v>
      </c>
      <c r="I2111" s="149" t="s">
        <v>1665</v>
      </c>
      <c r="J2111" s="163">
        <v>38.69</v>
      </c>
      <c r="K2111" s="163">
        <v>37.915999999999997</v>
      </c>
      <c r="L2111" s="149" t="s">
        <v>116</v>
      </c>
      <c r="M2111" s="150" t="s">
        <v>117</v>
      </c>
      <c r="N2111" s="157">
        <v>44413.59652777778</v>
      </c>
      <c r="O2111" s="157">
        <v>44442.681111111109</v>
      </c>
    </row>
    <row r="2112" spans="2:15" x14ac:dyDescent="0.2">
      <c r="B2112" s="322" t="s">
        <v>138</v>
      </c>
      <c r="C2112" s="322" t="s">
        <v>1122</v>
      </c>
      <c r="D2112" s="322" t="s">
        <v>138</v>
      </c>
      <c r="E2112" s="322" t="s">
        <v>1122</v>
      </c>
      <c r="F2112" s="154" t="s">
        <v>114</v>
      </c>
      <c r="G2112" s="149" t="s">
        <v>277</v>
      </c>
      <c r="H2112" s="153" t="s">
        <v>304</v>
      </c>
      <c r="I2112" s="149" t="s">
        <v>584</v>
      </c>
      <c r="J2112" s="163">
        <v>39.064</v>
      </c>
      <c r="K2112" s="163">
        <v>15.199</v>
      </c>
      <c r="L2112" s="149" t="s">
        <v>114</v>
      </c>
      <c r="M2112" s="150" t="s">
        <v>579</v>
      </c>
      <c r="N2112" s="157">
        <v>44413.892094907409</v>
      </c>
      <c r="O2112" s="157">
        <v>44425.68109953704</v>
      </c>
    </row>
    <row r="2113" spans="2:15" x14ac:dyDescent="0.2">
      <c r="B2113" s="322" t="s">
        <v>138</v>
      </c>
      <c r="C2113" s="322" t="s">
        <v>1122</v>
      </c>
      <c r="D2113" s="322" t="s">
        <v>138</v>
      </c>
      <c r="E2113" s="322" t="s">
        <v>1122</v>
      </c>
      <c r="F2113" s="154" t="s">
        <v>114</v>
      </c>
      <c r="G2113" s="149" t="s">
        <v>277</v>
      </c>
      <c r="H2113" s="153" t="s">
        <v>304</v>
      </c>
      <c r="I2113" s="149" t="s">
        <v>584</v>
      </c>
      <c r="J2113" s="163">
        <v>39.064</v>
      </c>
      <c r="K2113" s="163">
        <v>15.199</v>
      </c>
      <c r="L2113" s="149" t="s">
        <v>114</v>
      </c>
      <c r="M2113" s="150" t="s">
        <v>579</v>
      </c>
      <c r="N2113" s="157">
        <v>44413.892094907409</v>
      </c>
      <c r="O2113" s="157">
        <v>44425.681238425925</v>
      </c>
    </row>
    <row r="2114" spans="2:15" x14ac:dyDescent="0.2">
      <c r="B2114" s="322" t="s">
        <v>138</v>
      </c>
      <c r="C2114" s="322" t="s">
        <v>1122</v>
      </c>
      <c r="D2114" s="322" t="s">
        <v>139</v>
      </c>
      <c r="E2114" s="322" t="s">
        <v>1122</v>
      </c>
      <c r="F2114" s="154" t="s">
        <v>114</v>
      </c>
      <c r="G2114" s="149" t="s">
        <v>286</v>
      </c>
      <c r="H2114" s="153" t="s">
        <v>115</v>
      </c>
      <c r="I2114" s="149" t="s">
        <v>1666</v>
      </c>
      <c r="J2114" s="163">
        <v>80.647000000000006</v>
      </c>
      <c r="K2114" s="163">
        <v>21.763000000000002</v>
      </c>
      <c r="L2114" s="149" t="s">
        <v>209</v>
      </c>
      <c r="M2114" s="150" t="s">
        <v>563</v>
      </c>
      <c r="N2114" s="157">
        <v>44413.987361111111</v>
      </c>
      <c r="O2114" s="157">
        <v>44446.347395833334</v>
      </c>
    </row>
    <row r="2115" spans="2:15" x14ac:dyDescent="0.2">
      <c r="B2115" s="322" t="s">
        <v>138</v>
      </c>
      <c r="C2115" s="322" t="s">
        <v>1122</v>
      </c>
      <c r="D2115" s="322" t="s">
        <v>139</v>
      </c>
      <c r="E2115" s="322" t="s">
        <v>1122</v>
      </c>
      <c r="F2115" s="154" t="s">
        <v>114</v>
      </c>
      <c r="G2115" s="149" t="s">
        <v>286</v>
      </c>
      <c r="H2115" s="153" t="s">
        <v>115</v>
      </c>
      <c r="I2115" s="149" t="s">
        <v>1666</v>
      </c>
      <c r="J2115" s="163">
        <v>80.647000000000006</v>
      </c>
      <c r="K2115" s="163">
        <v>53.192</v>
      </c>
      <c r="L2115" s="149" t="s">
        <v>209</v>
      </c>
      <c r="M2115" s="150" t="s">
        <v>392</v>
      </c>
      <c r="N2115" s="157">
        <v>44413.987361111111</v>
      </c>
      <c r="O2115" s="157">
        <v>44458.857071759259</v>
      </c>
    </row>
    <row r="2116" spans="2:15" x14ac:dyDescent="0.2">
      <c r="B2116" s="322" t="s">
        <v>138</v>
      </c>
      <c r="C2116" s="322" t="s">
        <v>1122</v>
      </c>
      <c r="D2116" s="322" t="s">
        <v>139</v>
      </c>
      <c r="E2116" s="322" t="s">
        <v>1122</v>
      </c>
      <c r="F2116" s="154" t="s">
        <v>238</v>
      </c>
      <c r="G2116" s="149" t="s">
        <v>281</v>
      </c>
      <c r="H2116" s="153" t="s">
        <v>282</v>
      </c>
      <c r="I2116" s="149" t="s">
        <v>1667</v>
      </c>
      <c r="J2116" s="163">
        <v>40.313000000000002</v>
      </c>
      <c r="K2116" s="163">
        <v>18.562999999999999</v>
      </c>
      <c r="L2116" s="149" t="s">
        <v>208</v>
      </c>
      <c r="M2116" s="150" t="s">
        <v>368</v>
      </c>
      <c r="N2116" s="157">
        <v>44413.987430555557</v>
      </c>
      <c r="O2116" s="157">
        <v>44445.861666666664</v>
      </c>
    </row>
    <row r="2117" spans="2:15" x14ac:dyDescent="0.2">
      <c r="B2117" s="322" t="s">
        <v>138</v>
      </c>
      <c r="C2117" s="322" t="s">
        <v>1122</v>
      </c>
      <c r="D2117" s="322" t="s">
        <v>139</v>
      </c>
      <c r="E2117" s="322" t="s">
        <v>1122</v>
      </c>
      <c r="F2117" s="154" t="s">
        <v>238</v>
      </c>
      <c r="G2117" s="149" t="s">
        <v>281</v>
      </c>
      <c r="H2117" s="153" t="s">
        <v>282</v>
      </c>
      <c r="I2117" s="149" t="s">
        <v>1667</v>
      </c>
      <c r="J2117" s="163">
        <v>40.313000000000002</v>
      </c>
      <c r="K2117" s="163">
        <v>20.943999999999999</v>
      </c>
      <c r="L2117" s="149" t="s">
        <v>208</v>
      </c>
      <c r="M2117" s="150" t="s">
        <v>523</v>
      </c>
      <c r="N2117" s="157">
        <v>44413.987430555557</v>
      </c>
      <c r="O2117" s="157">
        <v>44452.104641203703</v>
      </c>
    </row>
    <row r="2118" spans="2:15" x14ac:dyDescent="0.2">
      <c r="B2118" s="322" t="s">
        <v>138</v>
      </c>
      <c r="C2118" s="322" t="s">
        <v>1122</v>
      </c>
      <c r="D2118" s="322" t="s">
        <v>140</v>
      </c>
      <c r="E2118" s="322" t="s">
        <v>1122</v>
      </c>
      <c r="F2118" s="154" t="s">
        <v>329</v>
      </c>
      <c r="G2118" s="149" t="s">
        <v>286</v>
      </c>
      <c r="H2118" s="153" t="s">
        <v>330</v>
      </c>
      <c r="I2118" s="149" t="s">
        <v>1668</v>
      </c>
      <c r="J2118" s="163">
        <v>63.468000000000004</v>
      </c>
      <c r="K2118" s="163">
        <v>47.808999999999997</v>
      </c>
      <c r="L2118" s="149" t="s">
        <v>116</v>
      </c>
      <c r="M2118" s="150" t="s">
        <v>352</v>
      </c>
      <c r="N2118" s="157">
        <v>44415.348287037035</v>
      </c>
      <c r="O2118" s="157">
        <v>44478.028969907406</v>
      </c>
    </row>
    <row r="2119" spans="2:15" x14ac:dyDescent="0.2">
      <c r="B2119" s="322" t="s">
        <v>138</v>
      </c>
      <c r="C2119" s="322" t="s">
        <v>1122</v>
      </c>
      <c r="D2119" s="322" t="s">
        <v>138</v>
      </c>
      <c r="E2119" s="322" t="s">
        <v>1122</v>
      </c>
      <c r="F2119" s="154" t="s">
        <v>114</v>
      </c>
      <c r="G2119" s="149" t="s">
        <v>353</v>
      </c>
      <c r="H2119" s="153" t="s">
        <v>354</v>
      </c>
      <c r="I2119" s="149" t="s">
        <v>642</v>
      </c>
      <c r="J2119" s="163">
        <v>16.233000000000001</v>
      </c>
      <c r="K2119" s="163">
        <v>15.907999999999999</v>
      </c>
      <c r="L2119" s="149" t="s">
        <v>230</v>
      </c>
      <c r="M2119" s="150" t="s">
        <v>356</v>
      </c>
      <c r="N2119" s="157">
        <v>44415.57104166667</v>
      </c>
      <c r="O2119" s="157">
        <v>44431.022777777776</v>
      </c>
    </row>
    <row r="2120" spans="2:15" x14ac:dyDescent="0.2">
      <c r="B2120" s="322" t="s">
        <v>138</v>
      </c>
      <c r="C2120" s="322" t="s">
        <v>1122</v>
      </c>
      <c r="D2120" s="322" t="s">
        <v>138</v>
      </c>
      <c r="E2120" s="322" t="s">
        <v>1122</v>
      </c>
      <c r="F2120" s="154" t="s">
        <v>114</v>
      </c>
      <c r="G2120" s="149" t="s">
        <v>286</v>
      </c>
      <c r="H2120" s="153" t="s">
        <v>115</v>
      </c>
      <c r="I2120" s="149" t="s">
        <v>1669</v>
      </c>
      <c r="J2120" s="163">
        <v>61.280999999999999</v>
      </c>
      <c r="K2120" s="163">
        <v>58.31</v>
      </c>
      <c r="L2120" s="149" t="s">
        <v>211</v>
      </c>
      <c r="M2120" s="150" t="s">
        <v>302</v>
      </c>
      <c r="N2120" s="157">
        <v>44416.306597222225</v>
      </c>
      <c r="O2120" s="157">
        <v>44437.110868055555</v>
      </c>
    </row>
    <row r="2121" spans="2:15" x14ac:dyDescent="0.2">
      <c r="B2121" s="322" t="s">
        <v>138</v>
      </c>
      <c r="C2121" s="322" t="s">
        <v>1122</v>
      </c>
      <c r="D2121" s="322" t="s">
        <v>139</v>
      </c>
      <c r="E2121" s="322" t="s">
        <v>1122</v>
      </c>
      <c r="F2121" s="154" t="s">
        <v>239</v>
      </c>
      <c r="G2121" s="149" t="s">
        <v>359</v>
      </c>
      <c r="H2121" s="153" t="s">
        <v>278</v>
      </c>
      <c r="I2121" s="149" t="s">
        <v>1670</v>
      </c>
      <c r="J2121" s="163">
        <v>75.353999999999999</v>
      </c>
      <c r="K2121" s="163">
        <v>42.401000000000003</v>
      </c>
      <c r="L2121" s="149" t="s">
        <v>116</v>
      </c>
      <c r="M2121" s="150" t="s">
        <v>117</v>
      </c>
      <c r="N2121" s="157">
        <v>44416.834837962961</v>
      </c>
      <c r="O2121" s="157">
        <v>44457.931064814817</v>
      </c>
    </row>
    <row r="2122" spans="2:15" x14ac:dyDescent="0.2">
      <c r="B2122" s="322" t="s">
        <v>138</v>
      </c>
      <c r="C2122" s="322" t="s">
        <v>1122</v>
      </c>
      <c r="D2122" s="322" t="s">
        <v>140</v>
      </c>
      <c r="E2122" s="322" t="s">
        <v>1122</v>
      </c>
      <c r="F2122" s="154" t="s">
        <v>239</v>
      </c>
      <c r="G2122" s="149" t="s">
        <v>289</v>
      </c>
      <c r="H2122" s="153" t="s">
        <v>1628</v>
      </c>
      <c r="I2122" s="149" t="s">
        <v>533</v>
      </c>
      <c r="J2122" s="163">
        <v>43.476999999999997</v>
      </c>
      <c r="K2122" s="163">
        <v>14.202</v>
      </c>
      <c r="L2122" s="149" t="s">
        <v>116</v>
      </c>
      <c r="M2122" s="150" t="s">
        <v>117</v>
      </c>
      <c r="N2122" s="157">
        <v>44416.986307870371</v>
      </c>
      <c r="O2122" s="157">
        <v>44478.971689814818</v>
      </c>
    </row>
    <row r="2123" spans="2:15" x14ac:dyDescent="0.2">
      <c r="B2123" s="322" t="s">
        <v>138</v>
      </c>
      <c r="C2123" s="322" t="s">
        <v>1122</v>
      </c>
      <c r="D2123" s="322" t="s">
        <v>138</v>
      </c>
      <c r="E2123" s="322" t="s">
        <v>1122</v>
      </c>
      <c r="F2123" s="154" t="s">
        <v>243</v>
      </c>
      <c r="G2123" s="149" t="s">
        <v>277</v>
      </c>
      <c r="H2123" s="153" t="s">
        <v>374</v>
      </c>
      <c r="I2123" s="149" t="s">
        <v>1671</v>
      </c>
      <c r="J2123" s="163">
        <v>37.195999999999998</v>
      </c>
      <c r="K2123" s="163">
        <v>36.451999999999998</v>
      </c>
      <c r="L2123" s="149" t="s">
        <v>209</v>
      </c>
      <c r="M2123" s="150" t="s">
        <v>392</v>
      </c>
      <c r="N2123" s="157">
        <v>44416.986655092594</v>
      </c>
      <c r="O2123" s="157">
        <v>44429.618622685186</v>
      </c>
    </row>
    <row r="2124" spans="2:15" x14ac:dyDescent="0.2">
      <c r="B2124" s="322" t="s">
        <v>138</v>
      </c>
      <c r="C2124" s="322" t="s">
        <v>1122</v>
      </c>
      <c r="D2124" s="322" t="s">
        <v>138</v>
      </c>
      <c r="E2124" s="322" t="s">
        <v>1122</v>
      </c>
      <c r="F2124" s="154" t="s">
        <v>247</v>
      </c>
      <c r="G2124" s="149" t="s">
        <v>340</v>
      </c>
      <c r="H2124" s="153" t="s">
        <v>341</v>
      </c>
      <c r="I2124" s="149" t="s">
        <v>1672</v>
      </c>
      <c r="J2124" s="163">
        <v>37.865000000000002</v>
      </c>
      <c r="K2124" s="163">
        <v>9.1150000000000002</v>
      </c>
      <c r="L2124" s="149" t="s">
        <v>228</v>
      </c>
      <c r="M2124" s="150" t="s">
        <v>549</v>
      </c>
      <c r="N2124" s="157">
        <v>44417.037997685184</v>
      </c>
      <c r="O2124" s="157">
        <v>44439.89738425926</v>
      </c>
    </row>
    <row r="2125" spans="2:15" x14ac:dyDescent="0.2">
      <c r="B2125" s="322" t="s">
        <v>138</v>
      </c>
      <c r="C2125" s="322" t="s">
        <v>1122</v>
      </c>
      <c r="D2125" s="322" t="s">
        <v>139</v>
      </c>
      <c r="E2125" s="322" t="s">
        <v>1122</v>
      </c>
      <c r="F2125" s="154" t="s">
        <v>247</v>
      </c>
      <c r="G2125" s="149" t="s">
        <v>340</v>
      </c>
      <c r="H2125" s="153" t="s">
        <v>341</v>
      </c>
      <c r="I2125" s="149" t="s">
        <v>1672</v>
      </c>
      <c r="J2125" s="163">
        <v>37.865000000000002</v>
      </c>
      <c r="K2125" s="163">
        <v>24.245999999999999</v>
      </c>
      <c r="L2125" s="149" t="s">
        <v>329</v>
      </c>
      <c r="M2125" s="150" t="s">
        <v>765</v>
      </c>
      <c r="N2125" s="157">
        <v>44417.037997685184</v>
      </c>
      <c r="O2125" s="157">
        <v>44449.917453703703</v>
      </c>
    </row>
    <row r="2126" spans="2:15" x14ac:dyDescent="0.2">
      <c r="B2126" s="322" t="s">
        <v>138</v>
      </c>
      <c r="C2126" s="322" t="s">
        <v>1122</v>
      </c>
      <c r="D2126" s="322" t="s">
        <v>139</v>
      </c>
      <c r="E2126" s="322" t="s">
        <v>1122</v>
      </c>
      <c r="F2126" s="154" t="s">
        <v>238</v>
      </c>
      <c r="G2126" s="149" t="s">
        <v>281</v>
      </c>
      <c r="H2126" s="153" t="s">
        <v>282</v>
      </c>
      <c r="I2126" s="149" t="s">
        <v>1673</v>
      </c>
      <c r="J2126" s="163">
        <v>24.997</v>
      </c>
      <c r="K2126" s="163">
        <v>22.709</v>
      </c>
      <c r="L2126" s="149" t="s">
        <v>346</v>
      </c>
      <c r="M2126" s="150" t="s">
        <v>347</v>
      </c>
      <c r="N2126" s="157">
        <v>44417.403414351851</v>
      </c>
      <c r="O2126" s="157">
        <v>44453.529143518521</v>
      </c>
    </row>
    <row r="2127" spans="2:15" x14ac:dyDescent="0.2">
      <c r="B2127" s="322" t="s">
        <v>138</v>
      </c>
      <c r="C2127" s="322" t="s">
        <v>1122</v>
      </c>
      <c r="D2127" s="322" t="s">
        <v>138</v>
      </c>
      <c r="E2127" s="322" t="s">
        <v>1122</v>
      </c>
      <c r="F2127" s="154" t="s">
        <v>244</v>
      </c>
      <c r="G2127" s="149" t="s">
        <v>277</v>
      </c>
      <c r="H2127" s="153" t="s">
        <v>370</v>
      </c>
      <c r="I2127" s="149" t="s">
        <v>1549</v>
      </c>
      <c r="J2127" s="163">
        <v>63.218000000000004</v>
      </c>
      <c r="K2127" s="163">
        <v>12</v>
      </c>
      <c r="L2127" s="149" t="s">
        <v>217</v>
      </c>
      <c r="M2127" s="150" t="s">
        <v>308</v>
      </c>
      <c r="N2127" s="157">
        <v>44417.462754629632</v>
      </c>
      <c r="O2127" s="157">
        <v>44437.486481481479</v>
      </c>
    </row>
    <row r="2128" spans="2:15" x14ac:dyDescent="0.2">
      <c r="B2128" s="322" t="s">
        <v>138</v>
      </c>
      <c r="C2128" s="322" t="s">
        <v>1122</v>
      </c>
      <c r="D2128" s="322" t="s">
        <v>139</v>
      </c>
      <c r="E2128" s="322" t="s">
        <v>1122</v>
      </c>
      <c r="F2128" s="154" t="s">
        <v>114</v>
      </c>
      <c r="G2128" s="149" t="s">
        <v>286</v>
      </c>
      <c r="H2128" s="153" t="s">
        <v>115</v>
      </c>
      <c r="I2128" s="149" t="s">
        <v>1674</v>
      </c>
      <c r="J2128" s="163">
        <v>63.628</v>
      </c>
      <c r="K2128" s="163">
        <v>18.957000000000001</v>
      </c>
      <c r="L2128" s="149" t="s">
        <v>216</v>
      </c>
      <c r="M2128" s="150" t="s">
        <v>284</v>
      </c>
      <c r="N2128" s="157">
        <v>44418.112384259257</v>
      </c>
      <c r="O2128" s="157">
        <v>44444.422800925924</v>
      </c>
    </row>
    <row r="2129" spans="2:15" x14ac:dyDescent="0.2">
      <c r="B2129" s="322" t="s">
        <v>138</v>
      </c>
      <c r="C2129" s="322" t="s">
        <v>1122</v>
      </c>
      <c r="D2129" s="322" t="s">
        <v>139</v>
      </c>
      <c r="E2129" s="322" t="s">
        <v>1122</v>
      </c>
      <c r="F2129" s="154" t="s">
        <v>114</v>
      </c>
      <c r="G2129" s="149" t="s">
        <v>286</v>
      </c>
      <c r="H2129" s="153" t="s">
        <v>115</v>
      </c>
      <c r="I2129" s="149" t="s">
        <v>1674</v>
      </c>
      <c r="J2129" s="163">
        <v>63.628</v>
      </c>
      <c r="K2129" s="163">
        <v>42.381999999999998</v>
      </c>
      <c r="L2129" s="149" t="s">
        <v>216</v>
      </c>
      <c r="M2129" s="150" t="s">
        <v>288</v>
      </c>
      <c r="N2129" s="157">
        <v>44418.112384259257</v>
      </c>
      <c r="O2129" s="157">
        <v>44454.000405092593</v>
      </c>
    </row>
    <row r="2130" spans="2:15" x14ac:dyDescent="0.2">
      <c r="B2130" s="322" t="s">
        <v>138</v>
      </c>
      <c r="C2130" s="322" t="s">
        <v>1122</v>
      </c>
      <c r="D2130" s="322" t="s">
        <v>139</v>
      </c>
      <c r="E2130" s="322" t="s">
        <v>1122</v>
      </c>
      <c r="F2130" s="154" t="s">
        <v>114</v>
      </c>
      <c r="G2130" s="149" t="s">
        <v>286</v>
      </c>
      <c r="H2130" s="153" t="s">
        <v>115</v>
      </c>
      <c r="I2130" s="149" t="s">
        <v>848</v>
      </c>
      <c r="J2130" s="163">
        <v>61.411999999999999</v>
      </c>
      <c r="K2130" s="163">
        <v>56.41</v>
      </c>
      <c r="L2130" s="149" t="s">
        <v>116</v>
      </c>
      <c r="M2130" s="150" t="s">
        <v>117</v>
      </c>
      <c r="N2130" s="157">
        <v>44418.153946759259</v>
      </c>
      <c r="O2130" s="157">
        <v>44459.776689814818</v>
      </c>
    </row>
    <row r="2131" spans="2:15" x14ac:dyDescent="0.2">
      <c r="B2131" s="322" t="s">
        <v>138</v>
      </c>
      <c r="C2131" s="322" t="s">
        <v>1122</v>
      </c>
      <c r="D2131" s="322" t="s">
        <v>138</v>
      </c>
      <c r="E2131" s="322" t="s">
        <v>1122</v>
      </c>
      <c r="F2131" s="154" t="s">
        <v>114</v>
      </c>
      <c r="G2131" s="149" t="s">
        <v>277</v>
      </c>
      <c r="H2131" s="153" t="s">
        <v>304</v>
      </c>
      <c r="I2131" s="149" t="s">
        <v>699</v>
      </c>
      <c r="J2131" s="163">
        <v>39.064</v>
      </c>
      <c r="K2131" s="163">
        <v>29.786000000000001</v>
      </c>
      <c r="L2131" s="149" t="s">
        <v>114</v>
      </c>
      <c r="M2131" s="150" t="s">
        <v>700</v>
      </c>
      <c r="N2131" s="157">
        <v>44418.494826388887</v>
      </c>
      <c r="O2131" s="157">
        <v>44426</v>
      </c>
    </row>
    <row r="2132" spans="2:15" x14ac:dyDescent="0.2">
      <c r="B2132" s="322" t="s">
        <v>138</v>
      </c>
      <c r="C2132" s="322" t="s">
        <v>1122</v>
      </c>
      <c r="D2132" s="322" t="s">
        <v>139</v>
      </c>
      <c r="E2132" s="322" t="s">
        <v>1122</v>
      </c>
      <c r="F2132" s="154" t="s">
        <v>244</v>
      </c>
      <c r="G2132" s="149" t="s">
        <v>369</v>
      </c>
      <c r="H2132" s="153" t="s">
        <v>370</v>
      </c>
      <c r="I2132" s="149" t="s">
        <v>1675</v>
      </c>
      <c r="J2132" s="163">
        <v>12.367000000000001</v>
      </c>
      <c r="K2132" s="163">
        <v>12.12</v>
      </c>
      <c r="L2132" s="149" t="s">
        <v>372</v>
      </c>
      <c r="M2132" s="150" t="s">
        <v>1676</v>
      </c>
      <c r="N2132" s="157">
        <v>44419.731504629628</v>
      </c>
      <c r="O2132" s="157">
        <v>44462.514340277776</v>
      </c>
    </row>
    <row r="2133" spans="2:15" x14ac:dyDescent="0.2">
      <c r="B2133" s="322" t="s">
        <v>138</v>
      </c>
      <c r="C2133" s="322" t="s">
        <v>1122</v>
      </c>
      <c r="D2133" s="322" t="s">
        <v>139</v>
      </c>
      <c r="E2133" s="322" t="s">
        <v>1122</v>
      </c>
      <c r="F2133" s="154" t="s">
        <v>243</v>
      </c>
      <c r="G2133" s="149" t="s">
        <v>277</v>
      </c>
      <c r="H2133" s="153" t="s">
        <v>374</v>
      </c>
      <c r="I2133" s="149" t="s">
        <v>1677</v>
      </c>
      <c r="J2133" s="163">
        <v>34.697000000000003</v>
      </c>
      <c r="K2133" s="163">
        <v>33.606000000000002</v>
      </c>
      <c r="L2133" s="149" t="s">
        <v>376</v>
      </c>
      <c r="M2133" s="150" t="s">
        <v>378</v>
      </c>
      <c r="N2133" s="157">
        <v>44419.735925925925</v>
      </c>
      <c r="O2133" s="157">
        <v>44447.556238425925</v>
      </c>
    </row>
    <row r="2134" spans="2:15" x14ac:dyDescent="0.2">
      <c r="B2134" s="322" t="s">
        <v>138</v>
      </c>
      <c r="C2134" s="322" t="s">
        <v>1122</v>
      </c>
      <c r="D2134" s="322" t="s">
        <v>139</v>
      </c>
      <c r="E2134" s="322" t="s">
        <v>1122</v>
      </c>
      <c r="F2134" s="154" t="s">
        <v>114</v>
      </c>
      <c r="G2134" s="149" t="s">
        <v>286</v>
      </c>
      <c r="H2134" s="153" t="s">
        <v>115</v>
      </c>
      <c r="I2134" s="149" t="s">
        <v>1678</v>
      </c>
      <c r="J2134" s="163">
        <v>63.652000000000001</v>
      </c>
      <c r="K2134" s="163">
        <v>24.710999999999999</v>
      </c>
      <c r="L2134" s="149" t="s">
        <v>116</v>
      </c>
      <c r="M2134" s="150" t="s">
        <v>292</v>
      </c>
      <c r="N2134" s="157">
        <v>44419.848310185182</v>
      </c>
      <c r="O2134" s="157">
        <v>44460.472233796296</v>
      </c>
    </row>
    <row r="2135" spans="2:15" x14ac:dyDescent="0.2">
      <c r="B2135" s="322" t="s">
        <v>138</v>
      </c>
      <c r="C2135" s="322" t="s">
        <v>1122</v>
      </c>
      <c r="D2135" s="322" t="s">
        <v>139</v>
      </c>
      <c r="E2135" s="322" t="s">
        <v>1122</v>
      </c>
      <c r="F2135" s="154" t="s">
        <v>114</v>
      </c>
      <c r="G2135" s="149" t="s">
        <v>286</v>
      </c>
      <c r="H2135" s="153" t="s">
        <v>115</v>
      </c>
      <c r="I2135" s="149" t="s">
        <v>1678</v>
      </c>
      <c r="J2135" s="163">
        <v>63.652000000000001</v>
      </c>
      <c r="K2135" s="163">
        <v>24.710999999999999</v>
      </c>
      <c r="L2135" s="149" t="s">
        <v>116</v>
      </c>
      <c r="M2135" s="150" t="s">
        <v>292</v>
      </c>
      <c r="N2135" s="157">
        <v>44419.848310185182</v>
      </c>
      <c r="O2135" s="157">
        <v>44460.472372685188</v>
      </c>
    </row>
    <row r="2136" spans="2:15" x14ac:dyDescent="0.2">
      <c r="B2136" s="322" t="s">
        <v>138</v>
      </c>
      <c r="C2136" s="322" t="s">
        <v>1122</v>
      </c>
      <c r="D2136" s="322" t="s">
        <v>139</v>
      </c>
      <c r="E2136" s="322" t="s">
        <v>1122</v>
      </c>
      <c r="F2136" s="154" t="s">
        <v>238</v>
      </c>
      <c r="G2136" s="149" t="s">
        <v>281</v>
      </c>
      <c r="H2136" s="153" t="s">
        <v>282</v>
      </c>
      <c r="I2136" s="149" t="s">
        <v>1679</v>
      </c>
      <c r="J2136" s="163">
        <v>56.768000000000001</v>
      </c>
      <c r="K2136" s="163">
        <v>21.181999999999999</v>
      </c>
      <c r="L2136" s="149" t="s">
        <v>216</v>
      </c>
      <c r="M2136" s="150" t="s">
        <v>288</v>
      </c>
      <c r="N2136" s="157">
        <v>44420.015127314815</v>
      </c>
      <c r="O2136" s="157">
        <v>44455.486446759256</v>
      </c>
    </row>
    <row r="2137" spans="2:15" x14ac:dyDescent="0.2">
      <c r="B2137" s="322" t="s">
        <v>138</v>
      </c>
      <c r="C2137" s="322" t="s">
        <v>1122</v>
      </c>
      <c r="D2137" s="322" t="s">
        <v>139</v>
      </c>
      <c r="E2137" s="322" t="s">
        <v>1122</v>
      </c>
      <c r="F2137" s="154" t="s">
        <v>238</v>
      </c>
      <c r="G2137" s="149" t="s">
        <v>281</v>
      </c>
      <c r="H2137" s="153" t="s">
        <v>282</v>
      </c>
      <c r="I2137" s="149" t="s">
        <v>1679</v>
      </c>
      <c r="J2137" s="163">
        <v>56.768000000000001</v>
      </c>
      <c r="K2137" s="163">
        <v>24.995000000000001</v>
      </c>
      <c r="L2137" s="149" t="s">
        <v>216</v>
      </c>
      <c r="M2137" s="150" t="s">
        <v>316</v>
      </c>
      <c r="N2137" s="157">
        <v>44420.015127314815</v>
      </c>
      <c r="O2137" s="157">
        <v>44464.278055555558</v>
      </c>
    </row>
    <row r="2138" spans="2:15" x14ac:dyDescent="0.2">
      <c r="B2138" s="322" t="s">
        <v>138</v>
      </c>
      <c r="C2138" s="322" t="s">
        <v>1122</v>
      </c>
      <c r="D2138" s="322" t="s">
        <v>138</v>
      </c>
      <c r="E2138" s="322" t="s">
        <v>1122</v>
      </c>
      <c r="F2138" s="154" t="s">
        <v>114</v>
      </c>
      <c r="G2138" s="149" t="s">
        <v>277</v>
      </c>
      <c r="H2138" s="153" t="s">
        <v>115</v>
      </c>
      <c r="I2138" s="149" t="s">
        <v>594</v>
      </c>
      <c r="J2138" s="163">
        <v>57.808999999999997</v>
      </c>
      <c r="K2138" s="163">
        <v>24.616</v>
      </c>
      <c r="L2138" s="149" t="s">
        <v>211</v>
      </c>
      <c r="M2138" s="150" t="s">
        <v>302</v>
      </c>
      <c r="N2138" s="157">
        <v>44420.12599537037</v>
      </c>
      <c r="O2138" s="157">
        <v>44439.013749999998</v>
      </c>
    </row>
    <row r="2139" spans="2:15" x14ac:dyDescent="0.2">
      <c r="B2139" s="322" t="s">
        <v>138</v>
      </c>
      <c r="C2139" s="322" t="s">
        <v>1122</v>
      </c>
      <c r="D2139" s="322" t="s">
        <v>139</v>
      </c>
      <c r="E2139" s="322" t="s">
        <v>1122</v>
      </c>
      <c r="F2139" s="154" t="s">
        <v>114</v>
      </c>
      <c r="G2139" s="149" t="s">
        <v>277</v>
      </c>
      <c r="H2139" s="153" t="s">
        <v>115</v>
      </c>
      <c r="I2139" s="149" t="s">
        <v>594</v>
      </c>
      <c r="J2139" s="163">
        <v>57.808999999999997</v>
      </c>
      <c r="K2139" s="163">
        <v>31.402999999999999</v>
      </c>
      <c r="L2139" s="149" t="s">
        <v>211</v>
      </c>
      <c r="M2139" s="150" t="s">
        <v>314</v>
      </c>
      <c r="N2139" s="157">
        <v>44420.12599537037</v>
      </c>
      <c r="O2139" s="157">
        <v>44463.528078703705</v>
      </c>
    </row>
    <row r="2140" spans="2:15" x14ac:dyDescent="0.2">
      <c r="B2140" s="322" t="s">
        <v>138</v>
      </c>
      <c r="C2140" s="322" t="s">
        <v>1122</v>
      </c>
      <c r="D2140" s="322" t="s">
        <v>139</v>
      </c>
      <c r="E2140" s="322" t="s">
        <v>1122</v>
      </c>
      <c r="F2140" s="154" t="s">
        <v>114</v>
      </c>
      <c r="G2140" s="149" t="s">
        <v>353</v>
      </c>
      <c r="H2140" s="153" t="s">
        <v>354</v>
      </c>
      <c r="I2140" s="149" t="s">
        <v>1680</v>
      </c>
      <c r="J2140" s="163">
        <v>55.317</v>
      </c>
      <c r="K2140" s="163">
        <v>50.395000000000003</v>
      </c>
      <c r="L2140" s="149" t="s">
        <v>116</v>
      </c>
      <c r="M2140" s="150" t="s">
        <v>352</v>
      </c>
      <c r="N2140" s="157">
        <v>44420.751192129632</v>
      </c>
      <c r="O2140" s="157">
        <v>44467.639745370368</v>
      </c>
    </row>
    <row r="2141" spans="2:15" x14ac:dyDescent="0.2">
      <c r="B2141" s="322" t="s">
        <v>138</v>
      </c>
      <c r="C2141" s="322" t="s">
        <v>1122</v>
      </c>
      <c r="D2141" s="322" t="s">
        <v>139</v>
      </c>
      <c r="E2141" s="322" t="s">
        <v>1122</v>
      </c>
      <c r="F2141" s="154" t="s">
        <v>238</v>
      </c>
      <c r="G2141" s="149" t="s">
        <v>281</v>
      </c>
      <c r="H2141" s="153" t="s">
        <v>282</v>
      </c>
      <c r="I2141" s="149" t="s">
        <v>1681</v>
      </c>
      <c r="J2141" s="163">
        <v>63.600999999999999</v>
      </c>
      <c r="K2141" s="163">
        <v>44.941000000000003</v>
      </c>
      <c r="L2141" s="149" t="s">
        <v>116</v>
      </c>
      <c r="M2141" s="150" t="s">
        <v>352</v>
      </c>
      <c r="N2141" s="157">
        <v>44421.070428240739</v>
      </c>
      <c r="O2141" s="157">
        <v>44463.662685185183</v>
      </c>
    </row>
    <row r="2142" spans="2:15" x14ac:dyDescent="0.2">
      <c r="B2142" s="322" t="s">
        <v>138</v>
      </c>
      <c r="C2142" s="322" t="s">
        <v>1122</v>
      </c>
      <c r="D2142" s="322" t="s">
        <v>139</v>
      </c>
      <c r="E2142" s="322" t="s">
        <v>1122</v>
      </c>
      <c r="F2142" s="154" t="s">
        <v>239</v>
      </c>
      <c r="G2142" s="149" t="s">
        <v>289</v>
      </c>
      <c r="H2142" s="153" t="s">
        <v>290</v>
      </c>
      <c r="I2142" s="149" t="s">
        <v>1531</v>
      </c>
      <c r="J2142" s="163">
        <v>36.488999999999997</v>
      </c>
      <c r="K2142" s="163">
        <v>5.5010000000000003</v>
      </c>
      <c r="L2142" s="149" t="s">
        <v>116</v>
      </c>
      <c r="M2142" s="150" t="s">
        <v>437</v>
      </c>
      <c r="N2142" s="157">
        <v>44421.361863425926</v>
      </c>
      <c r="O2142" s="157">
        <v>44446.612118055556</v>
      </c>
    </row>
    <row r="2143" spans="2:15" x14ac:dyDescent="0.2">
      <c r="B2143" s="322" t="s">
        <v>138</v>
      </c>
      <c r="C2143" s="322" t="s">
        <v>1122</v>
      </c>
      <c r="D2143" s="322" t="s">
        <v>139</v>
      </c>
      <c r="E2143" s="322" t="s">
        <v>1122</v>
      </c>
      <c r="F2143" s="154" t="s">
        <v>239</v>
      </c>
      <c r="G2143" s="149" t="s">
        <v>289</v>
      </c>
      <c r="H2143" s="153" t="s">
        <v>290</v>
      </c>
      <c r="I2143" s="149" t="s">
        <v>1531</v>
      </c>
      <c r="J2143" s="163">
        <v>36.488999999999997</v>
      </c>
      <c r="K2143" s="163">
        <v>30.259</v>
      </c>
      <c r="L2143" s="149" t="s">
        <v>116</v>
      </c>
      <c r="M2143" s="150" t="s">
        <v>651</v>
      </c>
      <c r="N2143" s="157">
        <v>44421.361863425926</v>
      </c>
      <c r="O2143" s="157">
        <v>44468.971145833333</v>
      </c>
    </row>
    <row r="2144" spans="2:15" x14ac:dyDescent="0.2">
      <c r="B2144" s="322" t="s">
        <v>138</v>
      </c>
      <c r="C2144" s="322" t="s">
        <v>1122</v>
      </c>
      <c r="D2144" s="322" t="s">
        <v>140</v>
      </c>
      <c r="E2144" s="322" t="s">
        <v>1122</v>
      </c>
      <c r="F2144" s="154" t="s">
        <v>239</v>
      </c>
      <c r="G2144" s="149" t="s">
        <v>359</v>
      </c>
      <c r="H2144" s="153" t="s">
        <v>278</v>
      </c>
      <c r="I2144" s="149" t="s">
        <v>1682</v>
      </c>
      <c r="J2144" s="163">
        <v>87.447000000000003</v>
      </c>
      <c r="K2144" s="163">
        <v>55.972999999999999</v>
      </c>
      <c r="L2144" s="149" t="s">
        <v>211</v>
      </c>
      <c r="M2144" s="150" t="s">
        <v>303</v>
      </c>
      <c r="N2144" s="157">
        <v>44421.389618055553</v>
      </c>
      <c r="O2144" s="157">
        <v>44473.403252314813</v>
      </c>
    </row>
    <row r="2145" spans="2:15" x14ac:dyDescent="0.2">
      <c r="B2145" s="322" t="s">
        <v>138</v>
      </c>
      <c r="C2145" s="322" t="s">
        <v>1122</v>
      </c>
      <c r="D2145" s="322" t="s">
        <v>139</v>
      </c>
      <c r="E2145" s="322" t="s">
        <v>1122</v>
      </c>
      <c r="F2145" s="154" t="s">
        <v>238</v>
      </c>
      <c r="G2145" s="149" t="s">
        <v>281</v>
      </c>
      <c r="H2145" s="153" t="s">
        <v>282</v>
      </c>
      <c r="I2145" s="149" t="s">
        <v>1683</v>
      </c>
      <c r="J2145" s="163">
        <v>41.674999999999997</v>
      </c>
      <c r="K2145" s="163">
        <v>5.7430000000000003</v>
      </c>
      <c r="L2145" s="149" t="s">
        <v>230</v>
      </c>
      <c r="M2145" s="150" t="s">
        <v>514</v>
      </c>
      <c r="N2145" s="157">
        <v>44421.639918981484</v>
      </c>
      <c r="O2145" s="157">
        <v>44448.320821759262</v>
      </c>
    </row>
    <row r="2146" spans="2:15" x14ac:dyDescent="0.2">
      <c r="B2146" s="322" t="s">
        <v>138</v>
      </c>
      <c r="C2146" s="322" t="s">
        <v>1122</v>
      </c>
      <c r="D2146" s="322" t="s">
        <v>139</v>
      </c>
      <c r="E2146" s="322" t="s">
        <v>1122</v>
      </c>
      <c r="F2146" s="154" t="s">
        <v>236</v>
      </c>
      <c r="G2146" s="149" t="s">
        <v>310</v>
      </c>
      <c r="H2146" s="153" t="s">
        <v>311</v>
      </c>
      <c r="I2146" s="149" t="s">
        <v>1684</v>
      </c>
      <c r="J2146" s="163">
        <v>61.255000000000003</v>
      </c>
      <c r="K2146" s="163">
        <v>7.4880000000000004</v>
      </c>
      <c r="L2146" s="149" t="s">
        <v>116</v>
      </c>
      <c r="M2146" s="150" t="s">
        <v>117</v>
      </c>
      <c r="N2146" s="157">
        <v>44421.834432870368</v>
      </c>
      <c r="O2146" s="157">
        <v>44458.180162037039</v>
      </c>
    </row>
    <row r="2147" spans="2:15" x14ac:dyDescent="0.2">
      <c r="B2147" s="322" t="s">
        <v>138</v>
      </c>
      <c r="C2147" s="322" t="s">
        <v>1122</v>
      </c>
      <c r="D2147" s="322" t="s">
        <v>139</v>
      </c>
      <c r="E2147" s="322" t="s">
        <v>1122</v>
      </c>
      <c r="F2147" s="154" t="s">
        <v>236</v>
      </c>
      <c r="G2147" s="149" t="s">
        <v>310</v>
      </c>
      <c r="H2147" s="153" t="s">
        <v>311</v>
      </c>
      <c r="I2147" s="149" t="s">
        <v>1684</v>
      </c>
      <c r="J2147" s="163">
        <v>61.255000000000003</v>
      </c>
      <c r="K2147" s="163">
        <v>7.4880000000000004</v>
      </c>
      <c r="L2147" s="149" t="s">
        <v>116</v>
      </c>
      <c r="M2147" s="150" t="s">
        <v>117</v>
      </c>
      <c r="N2147" s="157">
        <v>44421.834432870368</v>
      </c>
      <c r="O2147" s="157">
        <v>44458.180300925924</v>
      </c>
    </row>
    <row r="2148" spans="2:15" x14ac:dyDescent="0.2">
      <c r="B2148" s="322" t="s">
        <v>138</v>
      </c>
      <c r="C2148" s="322" t="s">
        <v>1122</v>
      </c>
      <c r="D2148" s="322" t="s">
        <v>139</v>
      </c>
      <c r="E2148" s="322" t="s">
        <v>1122</v>
      </c>
      <c r="F2148" s="154" t="s">
        <v>236</v>
      </c>
      <c r="G2148" s="149" t="s">
        <v>310</v>
      </c>
      <c r="H2148" s="153" t="s">
        <v>311</v>
      </c>
      <c r="I2148" s="149" t="s">
        <v>1684</v>
      </c>
      <c r="J2148" s="163">
        <v>61.255000000000003</v>
      </c>
      <c r="K2148" s="163">
        <v>7.4880000000000004</v>
      </c>
      <c r="L2148" s="149" t="s">
        <v>116</v>
      </c>
      <c r="M2148" s="150" t="s">
        <v>117</v>
      </c>
      <c r="N2148" s="157">
        <v>44421.834432870368</v>
      </c>
      <c r="O2148" s="157">
        <v>44458.180312500001</v>
      </c>
    </row>
    <row r="2149" spans="2:15" x14ac:dyDescent="0.2">
      <c r="B2149" s="322" t="s">
        <v>138</v>
      </c>
      <c r="C2149" s="322" t="s">
        <v>1122</v>
      </c>
      <c r="D2149" s="322" t="s">
        <v>140</v>
      </c>
      <c r="E2149" s="322" t="s">
        <v>1122</v>
      </c>
      <c r="F2149" s="154" t="s">
        <v>236</v>
      </c>
      <c r="G2149" s="149" t="s">
        <v>310</v>
      </c>
      <c r="H2149" s="153" t="s">
        <v>311</v>
      </c>
      <c r="I2149" s="149" t="s">
        <v>1684</v>
      </c>
      <c r="J2149" s="163">
        <v>61.255000000000003</v>
      </c>
      <c r="K2149" s="163">
        <v>32.31</v>
      </c>
      <c r="L2149" s="149" t="s">
        <v>116</v>
      </c>
      <c r="M2149" s="150" t="s">
        <v>352</v>
      </c>
      <c r="N2149" s="157">
        <v>44421.834432870368</v>
      </c>
      <c r="O2149" s="157">
        <v>44481.403437499997</v>
      </c>
    </row>
    <row r="2150" spans="2:15" x14ac:dyDescent="0.2">
      <c r="B2150" s="322" t="s">
        <v>138</v>
      </c>
      <c r="C2150" s="322" t="s">
        <v>1122</v>
      </c>
      <c r="D2150" s="322" t="s">
        <v>139</v>
      </c>
      <c r="E2150" s="322" t="s">
        <v>1122</v>
      </c>
      <c r="F2150" s="154" t="s">
        <v>203</v>
      </c>
      <c r="G2150" s="149" t="s">
        <v>277</v>
      </c>
      <c r="H2150" s="153" t="s">
        <v>380</v>
      </c>
      <c r="I2150" s="149" t="s">
        <v>1685</v>
      </c>
      <c r="J2150" s="163">
        <v>18.969000000000001</v>
      </c>
      <c r="K2150" s="163">
        <v>15.058</v>
      </c>
      <c r="L2150" s="149" t="s">
        <v>116</v>
      </c>
      <c r="M2150" s="150" t="s">
        <v>292</v>
      </c>
      <c r="N2150" s="157">
        <v>44422.903819444444</v>
      </c>
      <c r="O2150" s="157">
        <v>44457.303784722222</v>
      </c>
    </row>
    <row r="2151" spans="2:15" x14ac:dyDescent="0.2">
      <c r="B2151" s="322" t="s">
        <v>138</v>
      </c>
      <c r="C2151" s="322" t="s">
        <v>1122</v>
      </c>
      <c r="D2151" s="322" t="s">
        <v>139</v>
      </c>
      <c r="E2151" s="322" t="s">
        <v>1122</v>
      </c>
      <c r="F2151" s="154" t="s">
        <v>239</v>
      </c>
      <c r="G2151" s="149" t="s">
        <v>277</v>
      </c>
      <c r="H2151" s="153" t="s">
        <v>278</v>
      </c>
      <c r="I2151" s="149" t="s">
        <v>1686</v>
      </c>
      <c r="J2151" s="163">
        <v>28.202000000000002</v>
      </c>
      <c r="K2151" s="163">
        <v>27.638000000000002</v>
      </c>
      <c r="L2151" s="149" t="s">
        <v>208</v>
      </c>
      <c r="M2151" s="150" t="s">
        <v>368</v>
      </c>
      <c r="N2151" s="157">
        <v>44423.334421296298</v>
      </c>
      <c r="O2151" s="157">
        <v>44465.750833333332</v>
      </c>
    </row>
    <row r="2152" spans="2:15" x14ac:dyDescent="0.2">
      <c r="B2152" s="322" t="s">
        <v>138</v>
      </c>
      <c r="C2152" s="322" t="s">
        <v>1122</v>
      </c>
      <c r="D2152" s="322" t="s">
        <v>140</v>
      </c>
      <c r="E2152" s="322" t="s">
        <v>1122</v>
      </c>
      <c r="F2152" s="154" t="s">
        <v>195</v>
      </c>
      <c r="G2152" s="149" t="s">
        <v>277</v>
      </c>
      <c r="H2152" s="153" t="s">
        <v>705</v>
      </c>
      <c r="I2152" s="149" t="s">
        <v>548</v>
      </c>
      <c r="J2152" s="163">
        <v>37.981000000000002</v>
      </c>
      <c r="K2152" s="163">
        <v>27.661000000000001</v>
      </c>
      <c r="L2152" s="149" t="s">
        <v>116</v>
      </c>
      <c r="M2152" s="150" t="s">
        <v>352</v>
      </c>
      <c r="N2152" s="157">
        <v>44423.499189814815</v>
      </c>
      <c r="O2152" s="157">
        <v>44492.500451388885</v>
      </c>
    </row>
    <row r="2153" spans="2:15" x14ac:dyDescent="0.2">
      <c r="B2153" s="322" t="s">
        <v>138</v>
      </c>
      <c r="C2153" s="322" t="s">
        <v>1122</v>
      </c>
      <c r="D2153" s="322" t="s">
        <v>139</v>
      </c>
      <c r="E2153" s="322" t="s">
        <v>1122</v>
      </c>
      <c r="F2153" s="154" t="s">
        <v>238</v>
      </c>
      <c r="G2153" s="149" t="s">
        <v>281</v>
      </c>
      <c r="H2153" s="153" t="s">
        <v>282</v>
      </c>
      <c r="I2153" s="149" t="s">
        <v>1687</v>
      </c>
      <c r="J2153" s="163">
        <v>28.385999999999999</v>
      </c>
      <c r="K2153" s="163">
        <v>13.909000000000001</v>
      </c>
      <c r="L2153" s="149" t="s">
        <v>116</v>
      </c>
      <c r="M2153" s="150" t="s">
        <v>117</v>
      </c>
      <c r="N2153" s="157">
        <v>44423.612222222226</v>
      </c>
      <c r="O2153" s="157">
        <v>44464.38349537037</v>
      </c>
    </row>
    <row r="2154" spans="2:15" x14ac:dyDescent="0.2">
      <c r="B2154" s="322" t="s">
        <v>138</v>
      </c>
      <c r="C2154" s="322" t="s">
        <v>1122</v>
      </c>
      <c r="D2154" s="322" t="s">
        <v>139</v>
      </c>
      <c r="E2154" s="322" t="s">
        <v>1122</v>
      </c>
      <c r="F2154" s="154" t="s">
        <v>238</v>
      </c>
      <c r="G2154" s="149" t="s">
        <v>281</v>
      </c>
      <c r="H2154" s="153" t="s">
        <v>282</v>
      </c>
      <c r="I2154" s="149" t="s">
        <v>1687</v>
      </c>
      <c r="J2154" s="163">
        <v>28.385999999999999</v>
      </c>
      <c r="K2154" s="163">
        <v>13.909000000000001</v>
      </c>
      <c r="L2154" s="149" t="s">
        <v>116</v>
      </c>
      <c r="M2154" s="150" t="s">
        <v>117</v>
      </c>
      <c r="N2154" s="157">
        <v>44423.612222222226</v>
      </c>
      <c r="O2154" s="157">
        <v>44464.383634259262</v>
      </c>
    </row>
    <row r="2155" spans="2:15" x14ac:dyDescent="0.2">
      <c r="B2155" s="322" t="s">
        <v>138</v>
      </c>
      <c r="C2155" s="322" t="s">
        <v>1122</v>
      </c>
      <c r="D2155" s="322" t="s">
        <v>139</v>
      </c>
      <c r="E2155" s="322" t="s">
        <v>1122</v>
      </c>
      <c r="F2155" s="154" t="s">
        <v>243</v>
      </c>
      <c r="G2155" s="149" t="s">
        <v>277</v>
      </c>
      <c r="H2155" s="153" t="s">
        <v>707</v>
      </c>
      <c r="I2155" s="149" t="s">
        <v>1688</v>
      </c>
      <c r="J2155" s="163">
        <v>28.445</v>
      </c>
      <c r="K2155" s="163">
        <v>27.876000000000001</v>
      </c>
      <c r="L2155" s="149" t="s">
        <v>329</v>
      </c>
      <c r="M2155" s="150" t="s">
        <v>1689</v>
      </c>
      <c r="N2155" s="157">
        <v>44424.820763888885</v>
      </c>
      <c r="O2155" s="157">
        <v>44444.764479166668</v>
      </c>
    </row>
    <row r="2156" spans="2:15" x14ac:dyDescent="0.2">
      <c r="B2156" s="322" t="s">
        <v>138</v>
      </c>
      <c r="C2156" s="322" t="s">
        <v>1122</v>
      </c>
      <c r="D2156" s="322" t="s">
        <v>139</v>
      </c>
      <c r="E2156" s="322" t="s">
        <v>1122</v>
      </c>
      <c r="F2156" s="154" t="s">
        <v>238</v>
      </c>
      <c r="G2156" s="149" t="s">
        <v>281</v>
      </c>
      <c r="H2156" s="153" t="s">
        <v>282</v>
      </c>
      <c r="I2156" s="149" t="s">
        <v>322</v>
      </c>
      <c r="J2156" s="163">
        <v>37.456000000000003</v>
      </c>
      <c r="K2156" s="163">
        <v>31.004999999999999</v>
      </c>
      <c r="L2156" s="149" t="s">
        <v>205</v>
      </c>
      <c r="M2156" s="150" t="s">
        <v>721</v>
      </c>
      <c r="N2156" s="157">
        <v>44424.834664351853</v>
      </c>
      <c r="O2156" s="157">
        <v>44457.139351851853</v>
      </c>
    </row>
    <row r="2157" spans="2:15" x14ac:dyDescent="0.2">
      <c r="B2157" s="322" t="s">
        <v>138</v>
      </c>
      <c r="C2157" s="322" t="s">
        <v>1122</v>
      </c>
      <c r="D2157" s="322" t="s">
        <v>140</v>
      </c>
      <c r="E2157" s="322" t="s">
        <v>1122</v>
      </c>
      <c r="F2157" s="154" t="s">
        <v>239</v>
      </c>
      <c r="G2157" s="149" t="s">
        <v>359</v>
      </c>
      <c r="H2157" s="153" t="s">
        <v>278</v>
      </c>
      <c r="I2157" s="149" t="s">
        <v>1690</v>
      </c>
      <c r="J2157" s="163">
        <v>58.689</v>
      </c>
      <c r="K2157" s="163">
        <v>54.88</v>
      </c>
      <c r="L2157" s="149" t="s">
        <v>216</v>
      </c>
      <c r="M2157" s="150" t="s">
        <v>288</v>
      </c>
      <c r="N2157" s="157">
        <v>44424.875902777778</v>
      </c>
      <c r="O2157" s="157">
        <v>44477.623078703706</v>
      </c>
    </row>
    <row r="2158" spans="2:15" x14ac:dyDescent="0.2">
      <c r="B2158" s="322" t="s">
        <v>138</v>
      </c>
      <c r="C2158" s="322" t="s">
        <v>1122</v>
      </c>
      <c r="D2158" s="322" t="s">
        <v>139</v>
      </c>
      <c r="E2158" s="322" t="s">
        <v>1122</v>
      </c>
      <c r="F2158" s="154" t="s">
        <v>329</v>
      </c>
      <c r="G2158" s="149" t="s">
        <v>286</v>
      </c>
      <c r="H2158" s="153" t="s">
        <v>330</v>
      </c>
      <c r="I2158" s="149" t="s">
        <v>1691</v>
      </c>
      <c r="J2158" s="163">
        <v>34.003</v>
      </c>
      <c r="K2158" s="163">
        <v>5.6870000000000003</v>
      </c>
      <c r="L2158" s="149" t="s">
        <v>536</v>
      </c>
      <c r="M2158" s="150" t="s">
        <v>537</v>
      </c>
      <c r="N2158" s="157">
        <v>44425.070902777778</v>
      </c>
      <c r="O2158" s="157">
        <v>44445.367511574077</v>
      </c>
    </row>
    <row r="2159" spans="2:15" x14ac:dyDescent="0.2">
      <c r="B2159" s="322" t="s">
        <v>138</v>
      </c>
      <c r="C2159" s="322" t="s">
        <v>1122</v>
      </c>
      <c r="D2159" s="322" t="s">
        <v>139</v>
      </c>
      <c r="E2159" s="322" t="s">
        <v>1122</v>
      </c>
      <c r="F2159" s="154" t="s">
        <v>329</v>
      </c>
      <c r="G2159" s="149" t="s">
        <v>286</v>
      </c>
      <c r="H2159" s="153" t="s">
        <v>330</v>
      </c>
      <c r="I2159" s="149" t="s">
        <v>1691</v>
      </c>
      <c r="J2159" s="163">
        <v>34.003</v>
      </c>
      <c r="K2159" s="163">
        <v>25.131</v>
      </c>
      <c r="L2159" s="149" t="s">
        <v>230</v>
      </c>
      <c r="M2159" s="150" t="s">
        <v>514</v>
      </c>
      <c r="N2159" s="157">
        <v>44425.070902777778</v>
      </c>
      <c r="O2159" s="157">
        <v>44449.736840277779</v>
      </c>
    </row>
    <row r="2160" spans="2:15" x14ac:dyDescent="0.2">
      <c r="B2160" s="322" t="s">
        <v>138</v>
      </c>
      <c r="C2160" s="322" t="s">
        <v>1122</v>
      </c>
      <c r="D2160" s="322" t="s">
        <v>139</v>
      </c>
      <c r="E2160" s="322" t="s">
        <v>1122</v>
      </c>
      <c r="F2160" s="154" t="s">
        <v>239</v>
      </c>
      <c r="G2160" s="149" t="s">
        <v>359</v>
      </c>
      <c r="H2160" s="153" t="s">
        <v>278</v>
      </c>
      <c r="I2160" s="149" t="s">
        <v>1692</v>
      </c>
      <c r="J2160" s="163">
        <v>29.123999999999999</v>
      </c>
      <c r="K2160" s="163">
        <v>28.542000000000002</v>
      </c>
      <c r="L2160" s="149" t="s">
        <v>216</v>
      </c>
      <c r="M2160" s="150" t="s">
        <v>288</v>
      </c>
      <c r="N2160" s="157">
        <v>44425.389814814815</v>
      </c>
      <c r="O2160" s="157">
        <v>44466.889432870368</v>
      </c>
    </row>
    <row r="2161" spans="2:15" x14ac:dyDescent="0.2">
      <c r="B2161" s="322" t="s">
        <v>138</v>
      </c>
      <c r="C2161" s="322" t="s">
        <v>1122</v>
      </c>
      <c r="D2161" s="322" t="s">
        <v>140</v>
      </c>
      <c r="E2161" s="322" t="s">
        <v>1122</v>
      </c>
      <c r="F2161" s="154" t="s">
        <v>1482</v>
      </c>
      <c r="G2161" s="149" t="s">
        <v>277</v>
      </c>
      <c r="H2161" s="153" t="s">
        <v>1484</v>
      </c>
      <c r="I2161" s="149" t="s">
        <v>1693</v>
      </c>
      <c r="J2161" s="163">
        <v>39.072000000000003</v>
      </c>
      <c r="K2161" s="163">
        <v>4.4169999999999998</v>
      </c>
      <c r="L2161" s="149" t="s">
        <v>116</v>
      </c>
      <c r="M2161" s="150" t="s">
        <v>352</v>
      </c>
      <c r="N2161" s="157">
        <v>44425.875960648147</v>
      </c>
      <c r="O2161" s="157">
        <v>44494.888877314814</v>
      </c>
    </row>
    <row r="2162" spans="2:15" x14ac:dyDescent="0.2">
      <c r="B2162" s="322" t="s">
        <v>138</v>
      </c>
      <c r="C2162" s="322" t="s">
        <v>1122</v>
      </c>
      <c r="D2162" s="322" t="s">
        <v>141</v>
      </c>
      <c r="E2162" s="322" t="s">
        <v>1122</v>
      </c>
      <c r="F2162" s="154" t="s">
        <v>1482</v>
      </c>
      <c r="G2162" s="149" t="s">
        <v>1694</v>
      </c>
      <c r="H2162" s="153" t="s">
        <v>1484</v>
      </c>
      <c r="I2162" s="149" t="s">
        <v>1693</v>
      </c>
      <c r="J2162" s="163">
        <v>39.072000000000003</v>
      </c>
      <c r="K2162" s="163">
        <v>3.6819999999999999</v>
      </c>
      <c r="L2162" s="149" t="s">
        <v>116</v>
      </c>
      <c r="M2162" s="150" t="s">
        <v>424</v>
      </c>
      <c r="N2162" s="157">
        <v>44425.875960648147</v>
      </c>
      <c r="O2162" s="157">
        <v>44524.61577546296</v>
      </c>
    </row>
    <row r="2163" spans="2:15" x14ac:dyDescent="0.2">
      <c r="B2163" s="322" t="s">
        <v>138</v>
      </c>
      <c r="C2163" s="322" t="s">
        <v>1122</v>
      </c>
      <c r="D2163" s="322" t="s">
        <v>141</v>
      </c>
      <c r="E2163" s="322" t="s">
        <v>1122</v>
      </c>
      <c r="F2163" s="154" t="s">
        <v>1482</v>
      </c>
      <c r="G2163" s="149" t="s">
        <v>1694</v>
      </c>
      <c r="H2163" s="153" t="s">
        <v>1484</v>
      </c>
      <c r="I2163" s="149" t="s">
        <v>1693</v>
      </c>
      <c r="J2163" s="163">
        <v>39.072000000000003</v>
      </c>
      <c r="K2163" s="163">
        <v>3.6819999999999999</v>
      </c>
      <c r="L2163" s="149" t="s">
        <v>116</v>
      </c>
      <c r="M2163" s="150" t="s">
        <v>424</v>
      </c>
      <c r="N2163" s="157">
        <v>44425.875960648147</v>
      </c>
      <c r="O2163" s="157">
        <v>44524.615925925929</v>
      </c>
    </row>
    <row r="2164" spans="2:15" x14ac:dyDescent="0.2">
      <c r="B2164" s="322" t="s">
        <v>138</v>
      </c>
      <c r="C2164" s="322" t="s">
        <v>1122</v>
      </c>
      <c r="D2164" s="322" t="s">
        <v>141</v>
      </c>
      <c r="E2164" s="322" t="s">
        <v>1122</v>
      </c>
      <c r="F2164" s="154" t="s">
        <v>1482</v>
      </c>
      <c r="G2164" s="149" t="s">
        <v>359</v>
      </c>
      <c r="H2164" s="153" t="s">
        <v>1484</v>
      </c>
      <c r="I2164" s="149" t="s">
        <v>1693</v>
      </c>
      <c r="J2164" s="163">
        <v>39.072000000000003</v>
      </c>
      <c r="K2164" s="163">
        <v>3.6819999999999999</v>
      </c>
      <c r="L2164" s="149" t="s">
        <v>116</v>
      </c>
      <c r="M2164" s="150" t="s">
        <v>424</v>
      </c>
      <c r="N2164" s="157">
        <v>44425.875960648147</v>
      </c>
      <c r="O2164" s="157">
        <v>44524.615949074076</v>
      </c>
    </row>
    <row r="2165" spans="2:15" x14ac:dyDescent="0.2">
      <c r="B2165" s="322" t="s">
        <v>138</v>
      </c>
      <c r="C2165" s="322" t="s">
        <v>1122</v>
      </c>
      <c r="D2165" s="322" t="s">
        <v>141</v>
      </c>
      <c r="E2165" s="322" t="s">
        <v>1122</v>
      </c>
      <c r="F2165" s="154" t="s">
        <v>1482</v>
      </c>
      <c r="G2165" s="149" t="s">
        <v>359</v>
      </c>
      <c r="H2165" s="153" t="s">
        <v>1484</v>
      </c>
      <c r="I2165" s="149" t="s">
        <v>1693</v>
      </c>
      <c r="J2165" s="163">
        <v>39.072000000000003</v>
      </c>
      <c r="K2165" s="163">
        <v>3.6819999999999999</v>
      </c>
      <c r="L2165" s="149" t="s">
        <v>116</v>
      </c>
      <c r="M2165" s="150" t="s">
        <v>424</v>
      </c>
      <c r="N2165" s="157">
        <v>44425.875960648147</v>
      </c>
      <c r="O2165" s="157">
        <v>44524.615972222222</v>
      </c>
    </row>
    <row r="2166" spans="2:15" x14ac:dyDescent="0.2">
      <c r="B2166" s="322" t="s">
        <v>138</v>
      </c>
      <c r="C2166" s="322" t="s">
        <v>1122</v>
      </c>
      <c r="D2166" s="322" t="s">
        <v>138</v>
      </c>
      <c r="E2166" s="322" t="s">
        <v>1122</v>
      </c>
      <c r="F2166" s="154" t="s">
        <v>329</v>
      </c>
      <c r="G2166" s="149" t="s">
        <v>286</v>
      </c>
      <c r="H2166" s="153" t="s">
        <v>330</v>
      </c>
      <c r="I2166" s="149" t="s">
        <v>1695</v>
      </c>
      <c r="J2166" s="163">
        <v>32.313000000000002</v>
      </c>
      <c r="K2166" s="163">
        <v>1.853</v>
      </c>
      <c r="L2166" s="149" t="s">
        <v>212</v>
      </c>
      <c r="M2166" s="150" t="s">
        <v>903</v>
      </c>
      <c r="N2166" s="157">
        <v>44425.973333333335</v>
      </c>
      <c r="O2166" s="157">
        <v>44439.916828703703</v>
      </c>
    </row>
    <row r="2167" spans="2:15" x14ac:dyDescent="0.2">
      <c r="B2167" s="322" t="s">
        <v>138</v>
      </c>
      <c r="C2167" s="322" t="s">
        <v>1122</v>
      </c>
      <c r="D2167" s="322" t="s">
        <v>139</v>
      </c>
      <c r="E2167" s="322" t="s">
        <v>1122</v>
      </c>
      <c r="F2167" s="154" t="s">
        <v>329</v>
      </c>
      <c r="G2167" s="149" t="s">
        <v>286</v>
      </c>
      <c r="H2167" s="153" t="s">
        <v>330</v>
      </c>
      <c r="I2167" s="149" t="s">
        <v>1695</v>
      </c>
      <c r="J2167" s="163">
        <v>32.313000000000002</v>
      </c>
      <c r="K2167" s="163">
        <v>6.6609999999999996</v>
      </c>
      <c r="L2167" s="149" t="s">
        <v>212</v>
      </c>
      <c r="M2167" s="150" t="s">
        <v>1696</v>
      </c>
      <c r="N2167" s="157">
        <v>44425.973333333335</v>
      </c>
      <c r="O2167" s="157">
        <v>44448.902060185188</v>
      </c>
    </row>
    <row r="2168" spans="2:15" x14ac:dyDescent="0.2">
      <c r="B2168" s="322" t="s">
        <v>138</v>
      </c>
      <c r="C2168" s="322" t="s">
        <v>1122</v>
      </c>
      <c r="D2168" s="322" t="s">
        <v>139</v>
      </c>
      <c r="E2168" s="322" t="s">
        <v>1122</v>
      </c>
      <c r="F2168" s="154" t="s">
        <v>114</v>
      </c>
      <c r="G2168" s="149" t="s">
        <v>286</v>
      </c>
      <c r="H2168" s="153" t="s">
        <v>115</v>
      </c>
      <c r="I2168" s="149" t="s">
        <v>1697</v>
      </c>
      <c r="J2168" s="163">
        <v>81.429000000000002</v>
      </c>
      <c r="K2168" s="163">
        <v>79.8</v>
      </c>
      <c r="L2168" s="149" t="s">
        <v>209</v>
      </c>
      <c r="M2168" s="150" t="s">
        <v>439</v>
      </c>
      <c r="N2168" s="157">
        <v>44425.987303240741</v>
      </c>
      <c r="O2168" s="157">
        <v>44456.52853009259</v>
      </c>
    </row>
    <row r="2169" spans="2:15" x14ac:dyDescent="0.2">
      <c r="B2169" s="322" t="s">
        <v>138</v>
      </c>
      <c r="C2169" s="322" t="s">
        <v>1122</v>
      </c>
      <c r="D2169" s="322" t="s">
        <v>140</v>
      </c>
      <c r="E2169" s="322" t="s">
        <v>1122</v>
      </c>
      <c r="F2169" s="154" t="s">
        <v>244</v>
      </c>
      <c r="G2169" s="149" t="s">
        <v>369</v>
      </c>
      <c r="H2169" s="153" t="s">
        <v>370</v>
      </c>
      <c r="I2169" s="149" t="s">
        <v>1035</v>
      </c>
      <c r="J2169" s="163">
        <v>60.293999999999997</v>
      </c>
      <c r="K2169" s="163">
        <v>39.314</v>
      </c>
      <c r="L2169" s="149" t="s">
        <v>116</v>
      </c>
      <c r="M2169" s="150" t="s">
        <v>117</v>
      </c>
      <c r="N2169" s="157">
        <v>44427.174270833333</v>
      </c>
      <c r="O2169" s="157">
        <v>44481.928854166668</v>
      </c>
    </row>
    <row r="2170" spans="2:15" x14ac:dyDescent="0.2">
      <c r="B2170" s="322" t="s">
        <v>138</v>
      </c>
      <c r="C2170" s="322" t="s">
        <v>1122</v>
      </c>
      <c r="D2170" s="322" t="s">
        <v>139</v>
      </c>
      <c r="E2170" s="322" t="s">
        <v>1122</v>
      </c>
      <c r="F2170" s="154" t="s">
        <v>239</v>
      </c>
      <c r="G2170" s="149" t="s">
        <v>1627</v>
      </c>
      <c r="H2170" s="153" t="s">
        <v>1628</v>
      </c>
      <c r="I2170" s="149" t="s">
        <v>1080</v>
      </c>
      <c r="J2170" s="163">
        <v>63.646000000000001</v>
      </c>
      <c r="K2170" s="163">
        <v>15.026999999999999</v>
      </c>
      <c r="L2170" s="149" t="s">
        <v>116</v>
      </c>
      <c r="M2170" s="150" t="s">
        <v>293</v>
      </c>
      <c r="N2170" s="157">
        <v>44427.860520833332</v>
      </c>
      <c r="O2170" s="157">
        <v>44458.499409722222</v>
      </c>
    </row>
    <row r="2171" spans="2:15" x14ac:dyDescent="0.2">
      <c r="B2171" s="322" t="s">
        <v>138</v>
      </c>
      <c r="C2171" s="322" t="s">
        <v>1122</v>
      </c>
      <c r="D2171" s="322" t="s">
        <v>140</v>
      </c>
      <c r="E2171" s="322" t="s">
        <v>1122</v>
      </c>
      <c r="F2171" s="154" t="s">
        <v>239</v>
      </c>
      <c r="G2171" s="149" t="s">
        <v>1627</v>
      </c>
      <c r="H2171" s="153" t="s">
        <v>1628</v>
      </c>
      <c r="I2171" s="149" t="s">
        <v>1080</v>
      </c>
      <c r="J2171" s="163">
        <v>63.646000000000001</v>
      </c>
      <c r="K2171" s="163">
        <v>30.925000000000001</v>
      </c>
      <c r="L2171" s="149" t="s">
        <v>116</v>
      </c>
      <c r="M2171" s="150" t="s">
        <v>293</v>
      </c>
      <c r="N2171" s="157">
        <v>44427.860520833332</v>
      </c>
      <c r="O2171" s="157">
        <v>44486.957939814813</v>
      </c>
    </row>
    <row r="2172" spans="2:15" x14ac:dyDescent="0.2">
      <c r="B2172" s="322" t="s">
        <v>138</v>
      </c>
      <c r="C2172" s="322" t="s">
        <v>1122</v>
      </c>
      <c r="D2172" s="322" t="s">
        <v>139</v>
      </c>
      <c r="E2172" s="322" t="s">
        <v>1122</v>
      </c>
      <c r="F2172" s="154" t="s">
        <v>114</v>
      </c>
      <c r="G2172" s="149" t="s">
        <v>286</v>
      </c>
      <c r="H2172" s="153" t="s">
        <v>115</v>
      </c>
      <c r="I2172" s="149" t="s">
        <v>1698</v>
      </c>
      <c r="J2172" s="163">
        <v>58.74</v>
      </c>
      <c r="K2172" s="163">
        <v>20.95</v>
      </c>
      <c r="L2172" s="149" t="s">
        <v>216</v>
      </c>
      <c r="M2172" s="150" t="s">
        <v>1699</v>
      </c>
      <c r="N2172" s="157">
        <v>44428.153657407405</v>
      </c>
      <c r="O2172" s="157">
        <v>44459.749664351853</v>
      </c>
    </row>
    <row r="2173" spans="2:15" x14ac:dyDescent="0.2">
      <c r="B2173" s="322" t="s">
        <v>138</v>
      </c>
      <c r="C2173" s="322" t="s">
        <v>1122</v>
      </c>
      <c r="D2173" s="322" t="s">
        <v>139</v>
      </c>
      <c r="E2173" s="322" t="s">
        <v>1122</v>
      </c>
      <c r="F2173" s="154" t="s">
        <v>114</v>
      </c>
      <c r="G2173" s="149" t="s">
        <v>286</v>
      </c>
      <c r="H2173" s="153" t="s">
        <v>115</v>
      </c>
      <c r="I2173" s="149" t="s">
        <v>1698</v>
      </c>
      <c r="J2173" s="163">
        <v>58.74</v>
      </c>
      <c r="K2173" s="163">
        <v>36.615000000000002</v>
      </c>
      <c r="L2173" s="149" t="s">
        <v>216</v>
      </c>
      <c r="M2173" s="150" t="s">
        <v>288</v>
      </c>
      <c r="N2173" s="157">
        <v>44428.153657407405</v>
      </c>
      <c r="O2173" s="157">
        <v>44465.79278935185</v>
      </c>
    </row>
    <row r="2174" spans="2:15" x14ac:dyDescent="0.2">
      <c r="B2174" s="322" t="s">
        <v>138</v>
      </c>
      <c r="C2174" s="322" t="s">
        <v>1122</v>
      </c>
      <c r="D2174" s="322" t="s">
        <v>139</v>
      </c>
      <c r="E2174" s="322" t="s">
        <v>1122</v>
      </c>
      <c r="F2174" s="154" t="s">
        <v>114</v>
      </c>
      <c r="G2174" s="149" t="s">
        <v>310</v>
      </c>
      <c r="H2174" s="153" t="s">
        <v>115</v>
      </c>
      <c r="I2174" s="149" t="s">
        <v>1700</v>
      </c>
      <c r="J2174" s="163">
        <v>81.858000000000004</v>
      </c>
      <c r="K2174" s="163">
        <v>52.823</v>
      </c>
      <c r="L2174" s="149" t="s">
        <v>116</v>
      </c>
      <c r="M2174" s="150" t="s">
        <v>117</v>
      </c>
      <c r="N2174" s="157">
        <v>44428.195196759261</v>
      </c>
      <c r="O2174" s="157">
        <v>44467.324803240743</v>
      </c>
    </row>
    <row r="2175" spans="2:15" x14ac:dyDescent="0.2">
      <c r="B2175" s="322" t="s">
        <v>138</v>
      </c>
      <c r="C2175" s="322" t="s">
        <v>1122</v>
      </c>
      <c r="D2175" s="322" t="s">
        <v>139</v>
      </c>
      <c r="E2175" s="322" t="s">
        <v>1122</v>
      </c>
      <c r="F2175" s="154" t="s">
        <v>238</v>
      </c>
      <c r="G2175" s="149" t="s">
        <v>281</v>
      </c>
      <c r="H2175" s="153" t="s">
        <v>282</v>
      </c>
      <c r="I2175" s="149" t="s">
        <v>1701</v>
      </c>
      <c r="J2175" s="163">
        <v>63.408000000000001</v>
      </c>
      <c r="K2175" s="163">
        <v>19.923999999999999</v>
      </c>
      <c r="L2175" s="149" t="s">
        <v>208</v>
      </c>
      <c r="M2175" s="150" t="s">
        <v>368</v>
      </c>
      <c r="N2175" s="157">
        <v>44428.542962962965</v>
      </c>
      <c r="O2175" s="157">
        <v>44460.805787037039</v>
      </c>
    </row>
    <row r="2176" spans="2:15" x14ac:dyDescent="0.2">
      <c r="B2176" s="322" t="s">
        <v>138</v>
      </c>
      <c r="C2176" s="322" t="s">
        <v>1122</v>
      </c>
      <c r="D2176" s="322" t="s">
        <v>140</v>
      </c>
      <c r="E2176" s="322" t="s">
        <v>1122</v>
      </c>
      <c r="F2176" s="154" t="s">
        <v>238</v>
      </c>
      <c r="G2176" s="149" t="s">
        <v>281</v>
      </c>
      <c r="H2176" s="153" t="s">
        <v>282</v>
      </c>
      <c r="I2176" s="149" t="s">
        <v>1701</v>
      </c>
      <c r="J2176" s="163">
        <v>63.408000000000001</v>
      </c>
      <c r="K2176" s="163">
        <v>27.117999999999999</v>
      </c>
      <c r="L2176" s="149" t="s">
        <v>208</v>
      </c>
      <c r="M2176" s="150" t="s">
        <v>523</v>
      </c>
      <c r="N2176" s="157">
        <v>44428.542962962965</v>
      </c>
      <c r="O2176" s="157">
        <v>44472.302245370367</v>
      </c>
    </row>
    <row r="2177" spans="2:15" x14ac:dyDescent="0.2">
      <c r="B2177" s="322" t="s">
        <v>138</v>
      </c>
      <c r="C2177" s="322" t="s">
        <v>1122</v>
      </c>
      <c r="D2177" s="322" t="s">
        <v>139</v>
      </c>
      <c r="E2177" s="322" t="s">
        <v>1122</v>
      </c>
      <c r="F2177" s="154" t="s">
        <v>251</v>
      </c>
      <c r="G2177" s="149" t="s">
        <v>663</v>
      </c>
      <c r="H2177" s="153" t="s">
        <v>664</v>
      </c>
      <c r="I2177" s="149" t="s">
        <v>775</v>
      </c>
      <c r="J2177" s="163">
        <v>37.018999999999998</v>
      </c>
      <c r="K2177" s="163">
        <v>3.94</v>
      </c>
      <c r="L2177" s="149" t="s">
        <v>116</v>
      </c>
      <c r="M2177" s="150" t="s">
        <v>437</v>
      </c>
      <c r="N2177" s="157">
        <v>44428.556562500002</v>
      </c>
      <c r="O2177" s="157">
        <v>44454.888935185183</v>
      </c>
    </row>
    <row r="2178" spans="2:15" x14ac:dyDescent="0.2">
      <c r="B2178" s="322" t="s">
        <v>138</v>
      </c>
      <c r="C2178" s="322" t="s">
        <v>1122</v>
      </c>
      <c r="D2178" s="322" t="s">
        <v>139</v>
      </c>
      <c r="E2178" s="322" t="s">
        <v>1122</v>
      </c>
      <c r="F2178" s="154" t="s">
        <v>251</v>
      </c>
      <c r="G2178" s="149" t="s">
        <v>663</v>
      </c>
      <c r="H2178" s="153" t="s">
        <v>664</v>
      </c>
      <c r="I2178" s="149" t="s">
        <v>775</v>
      </c>
      <c r="J2178" s="163">
        <v>37.018999999999998</v>
      </c>
      <c r="K2178" s="163">
        <v>3.94</v>
      </c>
      <c r="L2178" s="149" t="s">
        <v>116</v>
      </c>
      <c r="M2178" s="150" t="s">
        <v>437</v>
      </c>
      <c r="N2178" s="157">
        <v>44428.556562500002</v>
      </c>
      <c r="O2178" s="157">
        <v>44454.889074074075</v>
      </c>
    </row>
    <row r="2179" spans="2:15" x14ac:dyDescent="0.2">
      <c r="B2179" s="322" t="s">
        <v>138</v>
      </c>
      <c r="C2179" s="322" t="s">
        <v>1122</v>
      </c>
      <c r="D2179" s="322" t="s">
        <v>140</v>
      </c>
      <c r="E2179" s="322" t="s">
        <v>1122</v>
      </c>
      <c r="F2179" s="154" t="s">
        <v>251</v>
      </c>
      <c r="G2179" s="149" t="s">
        <v>663</v>
      </c>
      <c r="H2179" s="153" t="s">
        <v>664</v>
      </c>
      <c r="I2179" s="149" t="s">
        <v>775</v>
      </c>
      <c r="J2179" s="163">
        <v>37.018999999999998</v>
      </c>
      <c r="K2179" s="163">
        <v>26.417999999999999</v>
      </c>
      <c r="L2179" s="149" t="s">
        <v>116</v>
      </c>
      <c r="M2179" s="150" t="s">
        <v>117</v>
      </c>
      <c r="N2179" s="157">
        <v>44428.556562500002</v>
      </c>
      <c r="O2179" s="157">
        <v>44492.562222222223</v>
      </c>
    </row>
    <row r="2180" spans="2:15" x14ac:dyDescent="0.2">
      <c r="B2180" s="322" t="s">
        <v>138</v>
      </c>
      <c r="C2180" s="322" t="s">
        <v>1122</v>
      </c>
      <c r="D2180" s="322" t="s">
        <v>139</v>
      </c>
      <c r="E2180" s="322" t="s">
        <v>1122</v>
      </c>
      <c r="F2180" s="154" t="s">
        <v>239</v>
      </c>
      <c r="G2180" s="149" t="s">
        <v>359</v>
      </c>
      <c r="H2180" s="153" t="s">
        <v>278</v>
      </c>
      <c r="I2180" s="149" t="s">
        <v>1351</v>
      </c>
      <c r="J2180" s="163">
        <v>35.945999999999998</v>
      </c>
      <c r="K2180" s="163">
        <v>31.068999999999999</v>
      </c>
      <c r="L2180" s="149" t="s">
        <v>116</v>
      </c>
      <c r="M2180" s="150" t="s">
        <v>405</v>
      </c>
      <c r="N2180" s="157">
        <v>44428.709699074076</v>
      </c>
      <c r="O2180" s="157">
        <v>44462.179965277777</v>
      </c>
    </row>
    <row r="2181" spans="2:15" x14ac:dyDescent="0.2">
      <c r="B2181" s="322" t="s">
        <v>138</v>
      </c>
      <c r="C2181" s="322" t="s">
        <v>1122</v>
      </c>
      <c r="D2181" s="322" t="s">
        <v>140</v>
      </c>
      <c r="E2181" s="322" t="s">
        <v>1122</v>
      </c>
      <c r="F2181" s="154" t="s">
        <v>238</v>
      </c>
      <c r="G2181" s="149" t="s">
        <v>281</v>
      </c>
      <c r="H2181" s="153" t="s">
        <v>282</v>
      </c>
      <c r="I2181" s="149" t="s">
        <v>1319</v>
      </c>
      <c r="J2181" s="163">
        <v>32.267000000000003</v>
      </c>
      <c r="K2181" s="163">
        <v>5.3230000000000004</v>
      </c>
      <c r="L2181" s="149" t="s">
        <v>557</v>
      </c>
      <c r="M2181" s="150" t="s">
        <v>1702</v>
      </c>
      <c r="N2181" s="157">
        <v>44430.862314814818</v>
      </c>
      <c r="O2181" s="157">
        <v>44479.347662037035</v>
      </c>
    </row>
    <row r="2182" spans="2:15" x14ac:dyDescent="0.2">
      <c r="B2182" s="322" t="s">
        <v>138</v>
      </c>
      <c r="C2182" s="322" t="s">
        <v>1122</v>
      </c>
      <c r="D2182" s="322" t="s">
        <v>140</v>
      </c>
      <c r="E2182" s="322" t="s">
        <v>1122</v>
      </c>
      <c r="F2182" s="154" t="s">
        <v>238</v>
      </c>
      <c r="G2182" s="149" t="s">
        <v>281</v>
      </c>
      <c r="H2182" s="153" t="s">
        <v>282</v>
      </c>
      <c r="I2182" s="149" t="s">
        <v>1319</v>
      </c>
      <c r="J2182" s="163">
        <v>32.267000000000003</v>
      </c>
      <c r="K2182" s="163">
        <v>6.38</v>
      </c>
      <c r="L2182" s="149" t="s">
        <v>557</v>
      </c>
      <c r="M2182" s="150" t="s">
        <v>1394</v>
      </c>
      <c r="N2182" s="157">
        <v>44430.862314814818</v>
      </c>
      <c r="O2182" s="157">
        <v>44483.344560185185</v>
      </c>
    </row>
    <row r="2183" spans="2:15" x14ac:dyDescent="0.2">
      <c r="B2183" s="322" t="s">
        <v>138</v>
      </c>
      <c r="C2183" s="322" t="s">
        <v>1122</v>
      </c>
      <c r="D2183" s="322" t="s">
        <v>140</v>
      </c>
      <c r="E2183" s="322" t="s">
        <v>1122</v>
      </c>
      <c r="F2183" s="154" t="s">
        <v>238</v>
      </c>
      <c r="G2183" s="149" t="s">
        <v>281</v>
      </c>
      <c r="H2183" s="153" t="s">
        <v>282</v>
      </c>
      <c r="I2183" s="149" t="s">
        <v>1319</v>
      </c>
      <c r="J2183" s="163">
        <v>32.267000000000003</v>
      </c>
      <c r="K2183" s="163">
        <v>19.652999999999999</v>
      </c>
      <c r="L2183" s="149" t="s">
        <v>557</v>
      </c>
      <c r="M2183" s="150" t="s">
        <v>716</v>
      </c>
      <c r="N2183" s="157">
        <v>44430.862314814818</v>
      </c>
      <c r="O2183" s="157">
        <v>44489.929942129631</v>
      </c>
    </row>
    <row r="2184" spans="2:15" x14ac:dyDescent="0.2">
      <c r="B2184" s="322" t="s">
        <v>138</v>
      </c>
      <c r="C2184" s="322" t="s">
        <v>1122</v>
      </c>
      <c r="D2184" s="322" t="s">
        <v>138</v>
      </c>
      <c r="E2184" s="322" t="s">
        <v>1122</v>
      </c>
      <c r="F2184" s="154" t="s">
        <v>116</v>
      </c>
      <c r="G2184" s="149" t="s">
        <v>663</v>
      </c>
      <c r="H2184" s="153" t="s">
        <v>424</v>
      </c>
      <c r="I2184" s="149" t="s">
        <v>1703</v>
      </c>
      <c r="J2184" s="163">
        <v>37.488</v>
      </c>
      <c r="K2184" s="163">
        <v>3.6640000000000001</v>
      </c>
      <c r="L2184" s="149" t="s">
        <v>116</v>
      </c>
      <c r="M2184" s="150" t="s">
        <v>405</v>
      </c>
      <c r="N2184" s="157">
        <v>44431.056574074071</v>
      </c>
      <c r="O2184" s="157">
        <v>44436.165810185186</v>
      </c>
    </row>
    <row r="2185" spans="2:15" x14ac:dyDescent="0.2">
      <c r="B2185" s="322" t="s">
        <v>138</v>
      </c>
      <c r="C2185" s="322" t="s">
        <v>1122</v>
      </c>
      <c r="D2185" s="322" t="s">
        <v>138</v>
      </c>
      <c r="E2185" s="322" t="s">
        <v>1122</v>
      </c>
      <c r="F2185" s="154" t="s">
        <v>116</v>
      </c>
      <c r="G2185" s="149" t="s">
        <v>663</v>
      </c>
      <c r="H2185" s="153" t="s">
        <v>424</v>
      </c>
      <c r="I2185" s="149" t="s">
        <v>1703</v>
      </c>
      <c r="J2185" s="163">
        <v>37.488</v>
      </c>
      <c r="K2185" s="163">
        <v>3.6640000000000001</v>
      </c>
      <c r="L2185" s="149" t="s">
        <v>116</v>
      </c>
      <c r="M2185" s="150" t="s">
        <v>405</v>
      </c>
      <c r="N2185" s="157">
        <v>44431.056574074071</v>
      </c>
      <c r="O2185" s="157">
        <v>44436.165960648148</v>
      </c>
    </row>
    <row r="2186" spans="2:15" x14ac:dyDescent="0.2">
      <c r="B2186" s="322" t="s">
        <v>138</v>
      </c>
      <c r="C2186" s="322" t="s">
        <v>1122</v>
      </c>
      <c r="D2186" s="322" t="s">
        <v>138</v>
      </c>
      <c r="E2186" s="322" t="s">
        <v>1122</v>
      </c>
      <c r="F2186" s="154" t="s">
        <v>116</v>
      </c>
      <c r="G2186" s="149" t="s">
        <v>663</v>
      </c>
      <c r="H2186" s="153" t="s">
        <v>424</v>
      </c>
      <c r="I2186" s="149" t="s">
        <v>1703</v>
      </c>
      <c r="J2186" s="163">
        <v>37.488</v>
      </c>
      <c r="K2186" s="163">
        <v>3.6640000000000001</v>
      </c>
      <c r="L2186" s="149" t="s">
        <v>116</v>
      </c>
      <c r="M2186" s="150" t="s">
        <v>405</v>
      </c>
      <c r="N2186" s="157">
        <v>44431.056574074071</v>
      </c>
      <c r="O2186" s="157">
        <v>44436.165983796294</v>
      </c>
    </row>
    <row r="2187" spans="2:15" x14ac:dyDescent="0.2">
      <c r="B2187" s="322" t="s">
        <v>138</v>
      </c>
      <c r="C2187" s="322" t="s">
        <v>1122</v>
      </c>
      <c r="D2187" s="322" t="s">
        <v>138</v>
      </c>
      <c r="E2187" s="322" t="s">
        <v>1122</v>
      </c>
      <c r="F2187" s="154" t="s">
        <v>116</v>
      </c>
      <c r="G2187" s="149" t="s">
        <v>663</v>
      </c>
      <c r="H2187" s="153" t="s">
        <v>424</v>
      </c>
      <c r="I2187" s="149" t="s">
        <v>1703</v>
      </c>
      <c r="J2187" s="163">
        <v>37.488</v>
      </c>
      <c r="K2187" s="163">
        <v>3.6640000000000001</v>
      </c>
      <c r="L2187" s="149" t="s">
        <v>116</v>
      </c>
      <c r="M2187" s="150" t="s">
        <v>405</v>
      </c>
      <c r="N2187" s="157">
        <v>44431.056574074071</v>
      </c>
      <c r="O2187" s="157">
        <v>44436.166006944448</v>
      </c>
    </row>
    <row r="2188" spans="2:15" x14ac:dyDescent="0.2">
      <c r="B2188" s="322" t="s">
        <v>138</v>
      </c>
      <c r="C2188" s="322" t="s">
        <v>1122</v>
      </c>
      <c r="D2188" s="322" t="s">
        <v>139</v>
      </c>
      <c r="E2188" s="322" t="s">
        <v>1122</v>
      </c>
      <c r="F2188" s="154" t="s">
        <v>114</v>
      </c>
      <c r="G2188" s="149" t="s">
        <v>277</v>
      </c>
      <c r="H2188" s="153" t="s">
        <v>354</v>
      </c>
      <c r="I2188" s="149" t="s">
        <v>787</v>
      </c>
      <c r="J2188" s="163">
        <v>57.981999999999999</v>
      </c>
      <c r="K2188" s="163">
        <v>15.797000000000001</v>
      </c>
      <c r="L2188" s="149" t="s">
        <v>116</v>
      </c>
      <c r="M2188" s="150" t="s">
        <v>437</v>
      </c>
      <c r="N2188" s="157">
        <v>44431.154004629629</v>
      </c>
      <c r="O2188" s="157">
        <v>44448.917442129627</v>
      </c>
    </row>
    <row r="2189" spans="2:15" x14ac:dyDescent="0.2">
      <c r="B2189" s="322" t="s">
        <v>138</v>
      </c>
      <c r="C2189" s="322" t="s">
        <v>1122</v>
      </c>
      <c r="D2189" s="322" t="s">
        <v>140</v>
      </c>
      <c r="E2189" s="322" t="s">
        <v>1122</v>
      </c>
      <c r="F2189" s="154" t="s">
        <v>114</v>
      </c>
      <c r="G2189" s="149" t="s">
        <v>277</v>
      </c>
      <c r="H2189" s="153" t="s">
        <v>354</v>
      </c>
      <c r="I2189" s="149" t="s">
        <v>787</v>
      </c>
      <c r="J2189" s="163">
        <v>57.981999999999999</v>
      </c>
      <c r="K2189" s="163">
        <v>29.821999999999999</v>
      </c>
      <c r="L2189" s="149" t="s">
        <v>116</v>
      </c>
      <c r="M2189" s="150" t="s">
        <v>117</v>
      </c>
      <c r="N2189" s="157">
        <v>44431.154004629629</v>
      </c>
      <c r="O2189" s="157">
        <v>44486.597627314812</v>
      </c>
    </row>
    <row r="2190" spans="2:15" x14ac:dyDescent="0.2">
      <c r="B2190" s="322" t="s">
        <v>138</v>
      </c>
      <c r="C2190" s="322" t="s">
        <v>1122</v>
      </c>
      <c r="D2190" s="322" t="s">
        <v>139</v>
      </c>
      <c r="E2190" s="322" t="s">
        <v>1122</v>
      </c>
      <c r="F2190" s="154" t="s">
        <v>591</v>
      </c>
      <c r="G2190" s="149" t="s">
        <v>277</v>
      </c>
      <c r="H2190" s="153" t="s">
        <v>282</v>
      </c>
      <c r="I2190" s="149" t="s">
        <v>1080</v>
      </c>
      <c r="J2190" s="163">
        <v>63.646000000000001</v>
      </c>
      <c r="K2190" s="163">
        <v>2.5649999999999999</v>
      </c>
      <c r="L2190" s="149" t="s">
        <v>116</v>
      </c>
      <c r="M2190" s="150" t="s">
        <v>293</v>
      </c>
      <c r="N2190" s="157">
        <v>44432.237037037034</v>
      </c>
      <c r="O2190" s="157">
        <v>44458.499409722222</v>
      </c>
    </row>
    <row r="2191" spans="2:15" x14ac:dyDescent="0.2">
      <c r="B2191" s="322" t="s">
        <v>138</v>
      </c>
      <c r="C2191" s="322" t="s">
        <v>1122</v>
      </c>
      <c r="D2191" s="322" t="s">
        <v>140</v>
      </c>
      <c r="E2191" s="322" t="s">
        <v>1122</v>
      </c>
      <c r="F2191" s="154" t="s">
        <v>591</v>
      </c>
      <c r="G2191" s="149" t="s">
        <v>277</v>
      </c>
      <c r="H2191" s="153" t="s">
        <v>282</v>
      </c>
      <c r="I2191" s="149" t="s">
        <v>1080</v>
      </c>
      <c r="J2191" s="163">
        <v>63.646000000000001</v>
      </c>
      <c r="K2191" s="163">
        <v>5.2779999999999996</v>
      </c>
      <c r="L2191" s="149" t="s">
        <v>116</v>
      </c>
      <c r="M2191" s="150" t="s">
        <v>293</v>
      </c>
      <c r="N2191" s="157">
        <v>44432.237037037034</v>
      </c>
      <c r="O2191" s="157">
        <v>44486.957939814813</v>
      </c>
    </row>
    <row r="2192" spans="2:15" x14ac:dyDescent="0.2">
      <c r="B2192" s="322" t="s">
        <v>138</v>
      </c>
      <c r="C2192" s="322" t="s">
        <v>1122</v>
      </c>
      <c r="D2192" s="322" t="s">
        <v>139</v>
      </c>
      <c r="E2192" s="322" t="s">
        <v>1122</v>
      </c>
      <c r="F2192" s="154" t="s">
        <v>239</v>
      </c>
      <c r="G2192" s="149" t="s">
        <v>359</v>
      </c>
      <c r="H2192" s="153" t="s">
        <v>278</v>
      </c>
      <c r="I2192" s="149" t="s">
        <v>1704</v>
      </c>
      <c r="J2192" s="163">
        <v>37.533999999999999</v>
      </c>
      <c r="K2192" s="163">
        <v>7.843</v>
      </c>
      <c r="L2192" s="149" t="s">
        <v>116</v>
      </c>
      <c r="M2192" s="150" t="s">
        <v>886</v>
      </c>
      <c r="N2192" s="157">
        <v>44432.375694444447</v>
      </c>
      <c r="O2192" s="157">
        <v>44453.486215277779</v>
      </c>
    </row>
    <row r="2193" spans="2:15" x14ac:dyDescent="0.2">
      <c r="B2193" s="322" t="s">
        <v>138</v>
      </c>
      <c r="C2193" s="322" t="s">
        <v>1122</v>
      </c>
      <c r="D2193" s="322" t="s">
        <v>139</v>
      </c>
      <c r="E2193" s="322" t="s">
        <v>1122</v>
      </c>
      <c r="F2193" s="154" t="s">
        <v>239</v>
      </c>
      <c r="G2193" s="149" t="s">
        <v>359</v>
      </c>
      <c r="H2193" s="153" t="s">
        <v>278</v>
      </c>
      <c r="I2193" s="149" t="s">
        <v>1704</v>
      </c>
      <c r="J2193" s="163">
        <v>37.533999999999999</v>
      </c>
      <c r="K2193" s="163">
        <v>9.6470000000000002</v>
      </c>
      <c r="L2193" s="149" t="s">
        <v>116</v>
      </c>
      <c r="M2193" s="150" t="s">
        <v>457</v>
      </c>
      <c r="N2193" s="157">
        <v>44432.375694444447</v>
      </c>
      <c r="O2193" s="157">
        <v>44460.612291666665</v>
      </c>
    </row>
    <row r="2194" spans="2:15" x14ac:dyDescent="0.2">
      <c r="B2194" s="322" t="s">
        <v>138</v>
      </c>
      <c r="C2194" s="322" t="s">
        <v>1122</v>
      </c>
      <c r="D2194" s="322" t="s">
        <v>139</v>
      </c>
      <c r="E2194" s="322" t="s">
        <v>1122</v>
      </c>
      <c r="F2194" s="154" t="s">
        <v>239</v>
      </c>
      <c r="G2194" s="149" t="s">
        <v>359</v>
      </c>
      <c r="H2194" s="153" t="s">
        <v>278</v>
      </c>
      <c r="I2194" s="149" t="s">
        <v>1704</v>
      </c>
      <c r="J2194" s="163">
        <v>37.533999999999999</v>
      </c>
      <c r="K2194" s="163">
        <v>9.6470000000000002</v>
      </c>
      <c r="L2194" s="149" t="s">
        <v>116</v>
      </c>
      <c r="M2194" s="150" t="s">
        <v>457</v>
      </c>
      <c r="N2194" s="157">
        <v>44432.375694444447</v>
      </c>
      <c r="O2194" s="157">
        <v>44460.612430555557</v>
      </c>
    </row>
    <row r="2195" spans="2:15" x14ac:dyDescent="0.2">
      <c r="B2195" s="322" t="s">
        <v>138</v>
      </c>
      <c r="C2195" s="322" t="s">
        <v>1122</v>
      </c>
      <c r="D2195" s="322" t="s">
        <v>139</v>
      </c>
      <c r="E2195" s="322" t="s">
        <v>1122</v>
      </c>
      <c r="F2195" s="154" t="s">
        <v>239</v>
      </c>
      <c r="G2195" s="149" t="s">
        <v>359</v>
      </c>
      <c r="H2195" s="153" t="s">
        <v>278</v>
      </c>
      <c r="I2195" s="149" t="s">
        <v>1704</v>
      </c>
      <c r="J2195" s="163">
        <v>37.533999999999999</v>
      </c>
      <c r="K2195" s="163">
        <v>9.6470000000000002</v>
      </c>
      <c r="L2195" s="149" t="s">
        <v>116</v>
      </c>
      <c r="M2195" s="150" t="s">
        <v>457</v>
      </c>
      <c r="N2195" s="157">
        <v>44432.375694444447</v>
      </c>
      <c r="O2195" s="157">
        <v>44460.612442129626</v>
      </c>
    </row>
    <row r="2196" spans="2:15" x14ac:dyDescent="0.2">
      <c r="B2196" s="322" t="s">
        <v>138</v>
      </c>
      <c r="C2196" s="322" t="s">
        <v>1122</v>
      </c>
      <c r="D2196" s="322" t="s">
        <v>138</v>
      </c>
      <c r="E2196" s="322" t="s">
        <v>1122</v>
      </c>
      <c r="F2196" s="154" t="s">
        <v>114</v>
      </c>
      <c r="G2196" s="149" t="s">
        <v>277</v>
      </c>
      <c r="H2196" s="153" t="s">
        <v>304</v>
      </c>
      <c r="I2196" s="149" t="s">
        <v>1109</v>
      </c>
      <c r="J2196" s="163">
        <v>37.366999999999997</v>
      </c>
      <c r="K2196" s="163">
        <v>14.246</v>
      </c>
      <c r="L2196" s="149" t="s">
        <v>114</v>
      </c>
      <c r="M2196" s="150" t="s">
        <v>579</v>
      </c>
      <c r="N2196" s="157">
        <v>44432.889837962961</v>
      </c>
      <c r="O2196" s="157">
        <v>44436.264039351852</v>
      </c>
    </row>
    <row r="2197" spans="2:15" x14ac:dyDescent="0.2">
      <c r="B2197" s="322" t="s">
        <v>138</v>
      </c>
      <c r="C2197" s="322" t="s">
        <v>1122</v>
      </c>
      <c r="D2197" s="322" t="s">
        <v>138</v>
      </c>
      <c r="E2197" s="322" t="s">
        <v>1122</v>
      </c>
      <c r="F2197" s="154" t="s">
        <v>114</v>
      </c>
      <c r="G2197" s="149" t="s">
        <v>277</v>
      </c>
      <c r="H2197" s="153" t="s">
        <v>304</v>
      </c>
      <c r="I2197" s="149" t="s">
        <v>1109</v>
      </c>
      <c r="J2197" s="163">
        <v>37.366999999999997</v>
      </c>
      <c r="K2197" s="163">
        <v>14.246</v>
      </c>
      <c r="L2197" s="149" t="s">
        <v>114</v>
      </c>
      <c r="M2197" s="150" t="s">
        <v>579</v>
      </c>
      <c r="N2197" s="157">
        <v>44432.889837962961</v>
      </c>
      <c r="O2197" s="157">
        <v>44436.264178240737</v>
      </c>
    </row>
    <row r="2198" spans="2:15" x14ac:dyDescent="0.2">
      <c r="B2198" s="322" t="s">
        <v>138</v>
      </c>
      <c r="C2198" s="322" t="s">
        <v>1122</v>
      </c>
      <c r="D2198" s="322" t="s">
        <v>139</v>
      </c>
      <c r="E2198" s="322" t="s">
        <v>1122</v>
      </c>
      <c r="F2198" s="154" t="s">
        <v>237</v>
      </c>
      <c r="G2198" s="149" t="s">
        <v>277</v>
      </c>
      <c r="H2198" s="153" t="s">
        <v>978</v>
      </c>
      <c r="I2198" s="149" t="s">
        <v>1705</v>
      </c>
      <c r="J2198" s="163">
        <v>30.68</v>
      </c>
      <c r="K2198" s="163">
        <v>30.065999999999999</v>
      </c>
      <c r="L2198" s="149" t="s">
        <v>251</v>
      </c>
      <c r="M2198" s="150" t="s">
        <v>664</v>
      </c>
      <c r="N2198" s="157">
        <v>44432.917881944442</v>
      </c>
      <c r="O2198" s="157">
        <v>44444.083819444444</v>
      </c>
    </row>
    <row r="2199" spans="2:15" x14ac:dyDescent="0.2">
      <c r="B2199" s="322" t="s">
        <v>138</v>
      </c>
      <c r="C2199" s="322" t="s">
        <v>1122</v>
      </c>
      <c r="D2199" s="322" t="s">
        <v>139</v>
      </c>
      <c r="E2199" s="322" t="s">
        <v>1122</v>
      </c>
      <c r="F2199" s="154" t="s">
        <v>114</v>
      </c>
      <c r="G2199" s="149" t="s">
        <v>353</v>
      </c>
      <c r="H2199" s="153" t="s">
        <v>354</v>
      </c>
      <c r="I2199" s="149" t="s">
        <v>1706</v>
      </c>
      <c r="J2199" s="163">
        <v>32.220999999999997</v>
      </c>
      <c r="K2199" s="163">
        <v>7.0519999999999996</v>
      </c>
      <c r="L2199" s="149" t="s">
        <v>232</v>
      </c>
      <c r="M2199" s="150" t="s">
        <v>386</v>
      </c>
      <c r="N2199" s="157">
        <v>44433.209618055553</v>
      </c>
      <c r="O2199" s="157">
        <v>44457.417407407411</v>
      </c>
    </row>
    <row r="2200" spans="2:15" x14ac:dyDescent="0.2">
      <c r="B2200" s="322" t="s">
        <v>138</v>
      </c>
      <c r="C2200" s="322" t="s">
        <v>1122</v>
      </c>
      <c r="D2200" s="322" t="s">
        <v>140</v>
      </c>
      <c r="E2200" s="322" t="s">
        <v>1122</v>
      </c>
      <c r="F2200" s="154" t="s">
        <v>114</v>
      </c>
      <c r="G2200" s="149" t="s">
        <v>353</v>
      </c>
      <c r="H2200" s="153" t="s">
        <v>354</v>
      </c>
      <c r="I2200" s="149" t="s">
        <v>1706</v>
      </c>
      <c r="J2200" s="163">
        <v>32.220999999999997</v>
      </c>
      <c r="K2200" s="163">
        <v>24.524000000000001</v>
      </c>
      <c r="L2200" s="149" t="s">
        <v>116</v>
      </c>
      <c r="M2200" s="150" t="s">
        <v>405</v>
      </c>
      <c r="N2200" s="157">
        <v>44433.209618055553</v>
      </c>
      <c r="O2200" s="157">
        <v>44471.208749999998</v>
      </c>
    </row>
    <row r="2201" spans="2:15" x14ac:dyDescent="0.2">
      <c r="B2201" s="322" t="s">
        <v>138</v>
      </c>
      <c r="C2201" s="322" t="s">
        <v>1122</v>
      </c>
      <c r="D2201" s="322" t="s">
        <v>139</v>
      </c>
      <c r="E2201" s="322" t="s">
        <v>1122</v>
      </c>
      <c r="F2201" s="154" t="s">
        <v>239</v>
      </c>
      <c r="G2201" s="149" t="s">
        <v>359</v>
      </c>
      <c r="H2201" s="153" t="s">
        <v>278</v>
      </c>
      <c r="I2201" s="149" t="s">
        <v>1707</v>
      </c>
      <c r="J2201" s="163">
        <v>61.353000000000002</v>
      </c>
      <c r="K2201" s="163">
        <v>8.0939999999999994</v>
      </c>
      <c r="L2201" s="149" t="s">
        <v>116</v>
      </c>
      <c r="M2201" s="150" t="s">
        <v>117</v>
      </c>
      <c r="N2201" s="157">
        <v>44433.404178240744</v>
      </c>
      <c r="O2201" s="157">
        <v>44461.73636574074</v>
      </c>
    </row>
    <row r="2202" spans="2:15" x14ac:dyDescent="0.2">
      <c r="B2202" s="322" t="s">
        <v>138</v>
      </c>
      <c r="C2202" s="322" t="s">
        <v>1122</v>
      </c>
      <c r="D2202" s="322" t="s">
        <v>139</v>
      </c>
      <c r="E2202" s="322" t="s">
        <v>1122</v>
      </c>
      <c r="F2202" s="154" t="s">
        <v>239</v>
      </c>
      <c r="G2202" s="149" t="s">
        <v>359</v>
      </c>
      <c r="H2202" s="153" t="s">
        <v>278</v>
      </c>
      <c r="I2202" s="149" t="s">
        <v>1707</v>
      </c>
      <c r="J2202" s="163">
        <v>61.353000000000002</v>
      </c>
      <c r="K2202" s="163">
        <v>8.0939999999999994</v>
      </c>
      <c r="L2202" s="149" t="s">
        <v>116</v>
      </c>
      <c r="M2202" s="150" t="s">
        <v>117</v>
      </c>
      <c r="N2202" s="157">
        <v>44433.404178240744</v>
      </c>
      <c r="O2202" s="157">
        <v>44461.736504629633</v>
      </c>
    </row>
    <row r="2203" spans="2:15" x14ac:dyDescent="0.2">
      <c r="B2203" s="322" t="s">
        <v>138</v>
      </c>
      <c r="C2203" s="322" t="s">
        <v>1122</v>
      </c>
      <c r="D2203" s="322" t="s">
        <v>140</v>
      </c>
      <c r="E2203" s="322" t="s">
        <v>1122</v>
      </c>
      <c r="F2203" s="154" t="s">
        <v>239</v>
      </c>
      <c r="G2203" s="149" t="s">
        <v>359</v>
      </c>
      <c r="H2203" s="153" t="s">
        <v>278</v>
      </c>
      <c r="I2203" s="149" t="s">
        <v>1707</v>
      </c>
      <c r="J2203" s="163">
        <v>61.353000000000002</v>
      </c>
      <c r="K2203" s="163">
        <v>29.609000000000002</v>
      </c>
      <c r="L2203" s="149" t="s">
        <v>116</v>
      </c>
      <c r="M2203" s="150" t="s">
        <v>117</v>
      </c>
      <c r="N2203" s="157">
        <v>44433.404178240744</v>
      </c>
      <c r="O2203" s="157">
        <v>44484.02480324074</v>
      </c>
    </row>
    <row r="2204" spans="2:15" x14ac:dyDescent="0.2">
      <c r="B2204" s="322" t="s">
        <v>138</v>
      </c>
      <c r="C2204" s="322" t="s">
        <v>1122</v>
      </c>
      <c r="D2204" s="322" t="s">
        <v>139</v>
      </c>
      <c r="E2204" s="322" t="s">
        <v>1122</v>
      </c>
      <c r="F2204" s="154" t="s">
        <v>114</v>
      </c>
      <c r="G2204" s="149" t="s">
        <v>277</v>
      </c>
      <c r="H2204" s="153" t="s">
        <v>115</v>
      </c>
      <c r="I2204" s="149" t="s">
        <v>1708</v>
      </c>
      <c r="J2204" s="163">
        <v>61.042999999999999</v>
      </c>
      <c r="K2204" s="163">
        <v>11.212999999999999</v>
      </c>
      <c r="L2204" s="149" t="s">
        <v>211</v>
      </c>
      <c r="M2204" s="150" t="s">
        <v>453</v>
      </c>
      <c r="N2204" s="157">
        <v>44433.848275462966</v>
      </c>
      <c r="O2204" s="157">
        <v>44454.376111111109</v>
      </c>
    </row>
    <row r="2205" spans="2:15" x14ac:dyDescent="0.2">
      <c r="B2205" s="322" t="s">
        <v>138</v>
      </c>
      <c r="C2205" s="322" t="s">
        <v>1122</v>
      </c>
      <c r="D2205" s="322" t="s">
        <v>140</v>
      </c>
      <c r="E2205" s="322" t="s">
        <v>1122</v>
      </c>
      <c r="F2205" s="154" t="s">
        <v>114</v>
      </c>
      <c r="G2205" s="149" t="s">
        <v>277</v>
      </c>
      <c r="H2205" s="153" t="s">
        <v>115</v>
      </c>
      <c r="I2205" s="149" t="s">
        <v>1708</v>
      </c>
      <c r="J2205" s="163">
        <v>61.042999999999999</v>
      </c>
      <c r="K2205" s="163">
        <v>43.521999999999998</v>
      </c>
      <c r="L2205" s="149" t="s">
        <v>211</v>
      </c>
      <c r="M2205" s="150" t="s">
        <v>314</v>
      </c>
      <c r="N2205" s="157">
        <v>44433.848275462966</v>
      </c>
      <c r="O2205" s="157">
        <v>44476.443576388891</v>
      </c>
    </row>
    <row r="2206" spans="2:15" x14ac:dyDescent="0.2">
      <c r="B2206" s="322" t="s">
        <v>138</v>
      </c>
      <c r="C2206" s="322" t="s">
        <v>1122</v>
      </c>
      <c r="D2206" s="322" t="s">
        <v>140</v>
      </c>
      <c r="E2206" s="322" t="s">
        <v>1122</v>
      </c>
      <c r="F2206" s="154" t="s">
        <v>114</v>
      </c>
      <c r="G2206" s="149" t="s">
        <v>286</v>
      </c>
      <c r="H2206" s="153" t="s">
        <v>115</v>
      </c>
      <c r="I2206" s="149" t="s">
        <v>1169</v>
      </c>
      <c r="J2206" s="163">
        <v>63.912999999999997</v>
      </c>
      <c r="K2206" s="163">
        <v>19.329000000000001</v>
      </c>
      <c r="L2206" s="149" t="s">
        <v>116</v>
      </c>
      <c r="M2206" s="150" t="s">
        <v>352</v>
      </c>
      <c r="N2206" s="157">
        <v>44434.084467592591</v>
      </c>
      <c r="O2206" s="157">
        <v>44498.833923611113</v>
      </c>
    </row>
    <row r="2207" spans="2:15" x14ac:dyDescent="0.2">
      <c r="B2207" s="322" t="s">
        <v>138</v>
      </c>
      <c r="C2207" s="322" t="s">
        <v>1122</v>
      </c>
      <c r="D2207" s="322" t="s">
        <v>141</v>
      </c>
      <c r="E2207" s="322" t="s">
        <v>1122</v>
      </c>
      <c r="F2207" s="154" t="s">
        <v>114</v>
      </c>
      <c r="G2207" s="149" t="s">
        <v>286</v>
      </c>
      <c r="H2207" s="153" t="s">
        <v>115</v>
      </c>
      <c r="I2207" s="149" t="s">
        <v>1169</v>
      </c>
      <c r="J2207" s="163">
        <v>63.912999999999997</v>
      </c>
      <c r="K2207" s="163">
        <v>32.234999999999999</v>
      </c>
      <c r="L2207" s="149" t="s">
        <v>116</v>
      </c>
      <c r="M2207" s="150" t="s">
        <v>405</v>
      </c>
      <c r="N2207" s="157">
        <v>44434.084467592591</v>
      </c>
      <c r="O2207" s="157">
        <v>44511.333796296298</v>
      </c>
    </row>
    <row r="2208" spans="2:15" x14ac:dyDescent="0.2">
      <c r="B2208" s="322" t="s">
        <v>138</v>
      </c>
      <c r="C2208" s="322" t="s">
        <v>1122</v>
      </c>
      <c r="D2208" s="322" t="s">
        <v>139</v>
      </c>
      <c r="E2208" s="322" t="s">
        <v>1122</v>
      </c>
      <c r="F2208" s="154" t="s">
        <v>244</v>
      </c>
      <c r="G2208" s="149" t="s">
        <v>369</v>
      </c>
      <c r="H2208" s="153" t="s">
        <v>370</v>
      </c>
      <c r="I2208" s="149" t="s">
        <v>1709</v>
      </c>
      <c r="J2208" s="163">
        <v>38.929000000000002</v>
      </c>
      <c r="K2208" s="163">
        <v>38.15</v>
      </c>
      <c r="L2208" s="149" t="s">
        <v>216</v>
      </c>
      <c r="M2208" s="150" t="s">
        <v>288</v>
      </c>
      <c r="N2208" s="157">
        <v>44434.349166666667</v>
      </c>
      <c r="O2208" s="157">
        <v>44456.639548611114</v>
      </c>
    </row>
    <row r="2209" spans="2:15" x14ac:dyDescent="0.2">
      <c r="B2209" s="322" t="s">
        <v>138</v>
      </c>
      <c r="C2209" s="322" t="s">
        <v>1122</v>
      </c>
      <c r="D2209" s="322" t="s">
        <v>139</v>
      </c>
      <c r="E2209" s="322" t="s">
        <v>1122</v>
      </c>
      <c r="F2209" s="154" t="s">
        <v>236</v>
      </c>
      <c r="G2209" s="149" t="s">
        <v>310</v>
      </c>
      <c r="H2209" s="153" t="s">
        <v>311</v>
      </c>
      <c r="I2209" s="149" t="s">
        <v>1710</v>
      </c>
      <c r="J2209" s="163">
        <v>39.756999999999998</v>
      </c>
      <c r="K2209" s="163">
        <v>7.0650000000000004</v>
      </c>
      <c r="L2209" s="149" t="s">
        <v>116</v>
      </c>
      <c r="M2209" s="150" t="s">
        <v>405</v>
      </c>
      <c r="N2209" s="157">
        <v>44434.862303240741</v>
      </c>
      <c r="O2209" s="157">
        <v>44462.737268518518</v>
      </c>
    </row>
    <row r="2210" spans="2:15" x14ac:dyDescent="0.2">
      <c r="B2210" s="322" t="s">
        <v>138</v>
      </c>
      <c r="C2210" s="322" t="s">
        <v>1122</v>
      </c>
      <c r="D2210" s="322" t="s">
        <v>139</v>
      </c>
      <c r="E2210" s="322" t="s">
        <v>1122</v>
      </c>
      <c r="F2210" s="154" t="s">
        <v>236</v>
      </c>
      <c r="G2210" s="149" t="s">
        <v>310</v>
      </c>
      <c r="H2210" s="153" t="s">
        <v>311</v>
      </c>
      <c r="I2210" s="149" t="s">
        <v>1710</v>
      </c>
      <c r="J2210" s="163">
        <v>39.756999999999998</v>
      </c>
      <c r="K2210" s="163">
        <v>31.896999999999998</v>
      </c>
      <c r="L2210" s="149" t="s">
        <v>116</v>
      </c>
      <c r="M2210" s="150" t="s">
        <v>405</v>
      </c>
      <c r="N2210" s="157">
        <v>44434.862303240741</v>
      </c>
      <c r="O2210" s="157">
        <v>44468.389525462961</v>
      </c>
    </row>
    <row r="2211" spans="2:15" x14ac:dyDescent="0.2">
      <c r="B2211" s="322" t="s">
        <v>138</v>
      </c>
      <c r="C2211" s="322" t="s">
        <v>1122</v>
      </c>
      <c r="D2211" s="322" t="s">
        <v>139</v>
      </c>
      <c r="E2211" s="322" t="s">
        <v>1122</v>
      </c>
      <c r="F2211" s="154" t="s">
        <v>238</v>
      </c>
      <c r="G2211" s="149" t="s">
        <v>281</v>
      </c>
      <c r="H2211" s="153" t="s">
        <v>282</v>
      </c>
      <c r="I2211" s="149" t="s">
        <v>1711</v>
      </c>
      <c r="J2211" s="163">
        <v>56.536000000000001</v>
      </c>
      <c r="K2211" s="163">
        <v>49.283999999999999</v>
      </c>
      <c r="L2211" s="149" t="s">
        <v>203</v>
      </c>
      <c r="M2211" s="150" t="s">
        <v>380</v>
      </c>
      <c r="N2211" s="157">
        <v>44434.917395833334</v>
      </c>
      <c r="O2211" s="157">
        <v>44443.958819444444</v>
      </c>
    </row>
    <row r="2212" spans="2:15" x14ac:dyDescent="0.2">
      <c r="B2212" s="322" t="s">
        <v>138</v>
      </c>
      <c r="C2212" s="322" t="s">
        <v>1122</v>
      </c>
      <c r="D2212" s="322" t="s">
        <v>139</v>
      </c>
      <c r="E2212" s="322" t="s">
        <v>1122</v>
      </c>
      <c r="F2212" s="154" t="s">
        <v>114</v>
      </c>
      <c r="G2212" s="149" t="s">
        <v>286</v>
      </c>
      <c r="H2212" s="153" t="s">
        <v>115</v>
      </c>
      <c r="I2212" s="149" t="s">
        <v>1712</v>
      </c>
      <c r="J2212" s="163">
        <v>58.604999999999997</v>
      </c>
      <c r="K2212" s="163">
        <v>42.9</v>
      </c>
      <c r="L2212" s="149" t="s">
        <v>211</v>
      </c>
      <c r="M2212" s="150" t="s">
        <v>390</v>
      </c>
      <c r="N2212" s="157">
        <v>44435.73715277778</v>
      </c>
      <c r="O2212" s="157">
        <v>44456.139340277776</v>
      </c>
    </row>
    <row r="2213" spans="2:15" x14ac:dyDescent="0.2">
      <c r="B2213" s="322" t="s">
        <v>138</v>
      </c>
      <c r="C2213" s="322" t="s">
        <v>1122</v>
      </c>
      <c r="D2213" s="322" t="s">
        <v>139</v>
      </c>
      <c r="E2213" s="322" t="s">
        <v>1122</v>
      </c>
      <c r="F2213" s="154" t="s">
        <v>238</v>
      </c>
      <c r="G2213" s="149" t="s">
        <v>281</v>
      </c>
      <c r="H2213" s="153" t="s">
        <v>282</v>
      </c>
      <c r="I2213" s="149" t="s">
        <v>1713</v>
      </c>
      <c r="J2213" s="163">
        <v>32.942</v>
      </c>
      <c r="K2213" s="163">
        <v>32.283000000000001</v>
      </c>
      <c r="L2213" s="149" t="s">
        <v>116</v>
      </c>
      <c r="M2213" s="150" t="s">
        <v>405</v>
      </c>
      <c r="N2213" s="157">
        <v>44436.251192129632</v>
      </c>
      <c r="O2213" s="157">
        <v>44467.626215277778</v>
      </c>
    </row>
    <row r="2214" spans="2:15" x14ac:dyDescent="0.2">
      <c r="B2214" s="322" t="s">
        <v>138</v>
      </c>
      <c r="C2214" s="322" t="s">
        <v>1122</v>
      </c>
      <c r="D2214" s="322" t="s">
        <v>140</v>
      </c>
      <c r="E2214" s="322" t="s">
        <v>1122</v>
      </c>
      <c r="F2214" s="154" t="s">
        <v>239</v>
      </c>
      <c r="G2214" s="149" t="s">
        <v>359</v>
      </c>
      <c r="H2214" s="153" t="s">
        <v>278</v>
      </c>
      <c r="I2214" s="149" t="s">
        <v>1714</v>
      </c>
      <c r="J2214" s="163">
        <v>63.500999999999998</v>
      </c>
      <c r="K2214" s="163">
        <v>43.972999999999999</v>
      </c>
      <c r="L2214" s="149" t="s">
        <v>211</v>
      </c>
      <c r="M2214" s="150" t="s">
        <v>388</v>
      </c>
      <c r="N2214" s="157">
        <v>44436.792939814812</v>
      </c>
      <c r="O2214" s="157">
        <v>44480.972824074073</v>
      </c>
    </row>
    <row r="2215" spans="2:15" x14ac:dyDescent="0.2">
      <c r="B2215" s="322" t="s">
        <v>138</v>
      </c>
      <c r="C2215" s="322" t="s">
        <v>1122</v>
      </c>
      <c r="D2215" s="322" t="s">
        <v>139</v>
      </c>
      <c r="E2215" s="322" t="s">
        <v>1122</v>
      </c>
      <c r="F2215" s="154" t="s">
        <v>238</v>
      </c>
      <c r="G2215" s="149" t="s">
        <v>281</v>
      </c>
      <c r="H2215" s="153" t="s">
        <v>282</v>
      </c>
      <c r="I2215" s="149" t="s">
        <v>1715</v>
      </c>
      <c r="J2215" s="163">
        <v>61.558999999999997</v>
      </c>
      <c r="K2215" s="163">
        <v>6.03</v>
      </c>
      <c r="L2215" s="149" t="s">
        <v>230</v>
      </c>
      <c r="M2215" s="150" t="s">
        <v>514</v>
      </c>
      <c r="N2215" s="157">
        <v>44437.445439814815</v>
      </c>
      <c r="O2215" s="157">
        <v>44459.346817129626</v>
      </c>
    </row>
    <row r="2216" spans="2:15" x14ac:dyDescent="0.2">
      <c r="B2216" s="322" t="s">
        <v>138</v>
      </c>
      <c r="C2216" s="322" t="s">
        <v>1122</v>
      </c>
      <c r="D2216" s="322" t="s">
        <v>140</v>
      </c>
      <c r="E2216" s="322" t="s">
        <v>1122</v>
      </c>
      <c r="F2216" s="154" t="s">
        <v>238</v>
      </c>
      <c r="G2216" s="149" t="s">
        <v>281</v>
      </c>
      <c r="H2216" s="153" t="s">
        <v>282</v>
      </c>
      <c r="I2216" s="149" t="s">
        <v>1715</v>
      </c>
      <c r="J2216" s="163">
        <v>61.558999999999997</v>
      </c>
      <c r="K2216" s="163">
        <v>6.2</v>
      </c>
      <c r="L2216" s="149" t="s">
        <v>255</v>
      </c>
      <c r="M2216" s="150" t="s">
        <v>1471</v>
      </c>
      <c r="N2216" s="157">
        <v>44437.445439814815</v>
      </c>
      <c r="O2216" s="157">
        <v>44475.42015046296</v>
      </c>
    </row>
    <row r="2217" spans="2:15" x14ac:dyDescent="0.2">
      <c r="B2217" s="322" t="s">
        <v>138</v>
      </c>
      <c r="C2217" s="322" t="s">
        <v>1122</v>
      </c>
      <c r="D2217" s="322" t="s">
        <v>139</v>
      </c>
      <c r="E2217" s="322" t="s">
        <v>1122</v>
      </c>
      <c r="F2217" s="154" t="s">
        <v>243</v>
      </c>
      <c r="G2217" s="149" t="s">
        <v>277</v>
      </c>
      <c r="H2217" s="153" t="s">
        <v>707</v>
      </c>
      <c r="I2217" s="149" t="s">
        <v>1716</v>
      </c>
      <c r="J2217" s="163">
        <v>61.631</v>
      </c>
      <c r="K2217" s="163">
        <v>43.087000000000003</v>
      </c>
      <c r="L2217" s="149" t="s">
        <v>329</v>
      </c>
      <c r="M2217" s="150" t="s">
        <v>395</v>
      </c>
      <c r="N2217" s="157">
        <v>44437.528692129628</v>
      </c>
      <c r="O2217" s="157">
        <v>44464.625775462962</v>
      </c>
    </row>
    <row r="2218" spans="2:15" x14ac:dyDescent="0.2">
      <c r="B2218" s="322" t="s">
        <v>138</v>
      </c>
      <c r="C2218" s="322" t="s">
        <v>1122</v>
      </c>
      <c r="D2218" s="322" t="s">
        <v>141</v>
      </c>
      <c r="E2218" s="322" t="s">
        <v>1122</v>
      </c>
      <c r="F2218" s="154" t="s">
        <v>114</v>
      </c>
      <c r="G2218" s="149" t="s">
        <v>286</v>
      </c>
      <c r="H2218" s="153" t="s">
        <v>115</v>
      </c>
      <c r="I2218" s="149" t="s">
        <v>1410</v>
      </c>
      <c r="J2218" s="163">
        <v>61.62</v>
      </c>
      <c r="K2218" s="163">
        <v>10.507999999999999</v>
      </c>
      <c r="L2218" s="149" t="s">
        <v>116</v>
      </c>
      <c r="M2218" s="150" t="s">
        <v>352</v>
      </c>
      <c r="N2218" s="157">
        <v>44437.598136574074</v>
      </c>
      <c r="O2218" s="157">
        <v>44502.278599537036</v>
      </c>
    </row>
    <row r="2219" spans="2:15" x14ac:dyDescent="0.2">
      <c r="B2219" s="322" t="s">
        <v>138</v>
      </c>
      <c r="C2219" s="322" t="s">
        <v>1122</v>
      </c>
      <c r="D2219" s="322" t="s">
        <v>139</v>
      </c>
      <c r="E2219" s="322" t="s">
        <v>1122</v>
      </c>
      <c r="F2219" s="154" t="s">
        <v>238</v>
      </c>
      <c r="G2219" s="149" t="s">
        <v>281</v>
      </c>
      <c r="H2219" s="153" t="s">
        <v>282</v>
      </c>
      <c r="I2219" s="149" t="s">
        <v>1717</v>
      </c>
      <c r="J2219" s="163">
        <v>30.193000000000001</v>
      </c>
      <c r="K2219" s="163">
        <v>3.5529999999999999</v>
      </c>
      <c r="L2219" s="149" t="s">
        <v>357</v>
      </c>
      <c r="M2219" s="150" t="s">
        <v>358</v>
      </c>
      <c r="N2219" s="157">
        <v>44437.695462962962</v>
      </c>
      <c r="O2219" s="157">
        <v>44469.55133101852</v>
      </c>
    </row>
    <row r="2220" spans="2:15" x14ac:dyDescent="0.2">
      <c r="B2220" s="322" t="s">
        <v>138</v>
      </c>
      <c r="C2220" s="322" t="s">
        <v>1122</v>
      </c>
      <c r="D2220" s="322" t="s">
        <v>140</v>
      </c>
      <c r="E2220" s="322" t="s">
        <v>1122</v>
      </c>
      <c r="F2220" s="154" t="s">
        <v>238</v>
      </c>
      <c r="G2220" s="149" t="s">
        <v>281</v>
      </c>
      <c r="H2220" s="153" t="s">
        <v>282</v>
      </c>
      <c r="I2220" s="149" t="s">
        <v>1717</v>
      </c>
      <c r="J2220" s="163">
        <v>30.193000000000001</v>
      </c>
      <c r="K2220" s="163">
        <v>3.722</v>
      </c>
      <c r="L2220" s="149" t="s">
        <v>515</v>
      </c>
      <c r="M2220" s="150" t="s">
        <v>607</v>
      </c>
      <c r="N2220" s="157">
        <v>44437.695462962962</v>
      </c>
      <c r="O2220" s="157">
        <v>44474.973599537036</v>
      </c>
    </row>
    <row r="2221" spans="2:15" x14ac:dyDescent="0.2">
      <c r="B2221" s="322" t="s">
        <v>138</v>
      </c>
      <c r="C2221" s="322" t="s">
        <v>1122</v>
      </c>
      <c r="D2221" s="322" t="s">
        <v>140</v>
      </c>
      <c r="E2221" s="322" t="s">
        <v>1122</v>
      </c>
      <c r="F2221" s="154" t="s">
        <v>238</v>
      </c>
      <c r="G2221" s="149" t="s">
        <v>281</v>
      </c>
      <c r="H2221" s="153" t="s">
        <v>282</v>
      </c>
      <c r="I2221" s="149" t="s">
        <v>1717</v>
      </c>
      <c r="J2221" s="163">
        <v>30.193000000000001</v>
      </c>
      <c r="K2221" s="163">
        <v>12.122</v>
      </c>
      <c r="L2221" s="149" t="s">
        <v>230</v>
      </c>
      <c r="M2221" s="150" t="s">
        <v>487</v>
      </c>
      <c r="N2221" s="157">
        <v>44437.695462962962</v>
      </c>
      <c r="O2221" s="157">
        <v>44478.22351851852</v>
      </c>
    </row>
    <row r="2222" spans="2:15" x14ac:dyDescent="0.2">
      <c r="B2222" s="322" t="s">
        <v>138</v>
      </c>
      <c r="C2222" s="322" t="s">
        <v>1122</v>
      </c>
      <c r="D2222" s="322" t="s">
        <v>140</v>
      </c>
      <c r="E2222" s="322" t="s">
        <v>1122</v>
      </c>
      <c r="F2222" s="154" t="s">
        <v>114</v>
      </c>
      <c r="G2222" s="149" t="s">
        <v>286</v>
      </c>
      <c r="H2222" s="153" t="s">
        <v>115</v>
      </c>
      <c r="I2222" s="149" t="s">
        <v>1718</v>
      </c>
      <c r="J2222" s="163">
        <v>82.177000000000007</v>
      </c>
      <c r="K2222" s="163">
        <v>22.962</v>
      </c>
      <c r="L2222" s="149" t="s">
        <v>1719</v>
      </c>
      <c r="M2222" s="150" t="s">
        <v>1720</v>
      </c>
      <c r="N2222" s="157">
        <v>44438.598495370374</v>
      </c>
      <c r="O2222" s="157">
        <v>44500.444178240738</v>
      </c>
    </row>
    <row r="2223" spans="2:15" x14ac:dyDescent="0.2">
      <c r="B2223" s="322" t="s">
        <v>138</v>
      </c>
      <c r="C2223" s="322" t="s">
        <v>1122</v>
      </c>
      <c r="D2223" s="322" t="s">
        <v>139</v>
      </c>
      <c r="E2223" s="322" t="s">
        <v>1122</v>
      </c>
      <c r="F2223" s="154" t="s">
        <v>114</v>
      </c>
      <c r="G2223" s="149" t="s">
        <v>353</v>
      </c>
      <c r="H2223" s="153" t="s">
        <v>354</v>
      </c>
      <c r="I2223" s="149" t="s">
        <v>1721</v>
      </c>
      <c r="J2223" s="163">
        <v>56.838000000000001</v>
      </c>
      <c r="K2223" s="163">
        <v>44.908000000000001</v>
      </c>
      <c r="L2223" s="149" t="s">
        <v>116</v>
      </c>
      <c r="M2223" s="150" t="s">
        <v>117</v>
      </c>
      <c r="N2223" s="157">
        <v>44438.876400462963</v>
      </c>
      <c r="O2223" s="157">
        <v>44467.348101851851</v>
      </c>
    </row>
    <row r="2224" spans="2:15" x14ac:dyDescent="0.2">
      <c r="B2224" s="322" t="s">
        <v>138</v>
      </c>
      <c r="C2224" s="322" t="s">
        <v>1122</v>
      </c>
      <c r="D2224" s="322" t="s">
        <v>139</v>
      </c>
      <c r="E2224" s="322" t="s">
        <v>1122</v>
      </c>
      <c r="F2224" s="154" t="s">
        <v>243</v>
      </c>
      <c r="G2224" s="149" t="s">
        <v>277</v>
      </c>
      <c r="H2224" s="153" t="s">
        <v>374</v>
      </c>
      <c r="I2224" s="149" t="s">
        <v>1404</v>
      </c>
      <c r="J2224" s="163">
        <v>53.63</v>
      </c>
      <c r="K2224" s="163">
        <v>23.678000000000001</v>
      </c>
      <c r="L2224" s="149" t="s">
        <v>211</v>
      </c>
      <c r="M2224" s="150" t="s">
        <v>303</v>
      </c>
      <c r="N2224" s="157">
        <v>44439.542581018519</v>
      </c>
      <c r="O2224" s="157">
        <v>44468.153611111113</v>
      </c>
    </row>
    <row r="2225" spans="2:15" x14ac:dyDescent="0.2">
      <c r="B2225" s="322" t="s">
        <v>138</v>
      </c>
      <c r="C2225" s="322" t="s">
        <v>1122</v>
      </c>
      <c r="D2225" s="322" t="s">
        <v>140</v>
      </c>
      <c r="E2225" s="322" t="s">
        <v>1122</v>
      </c>
      <c r="F2225" s="154" t="s">
        <v>243</v>
      </c>
      <c r="G2225" s="149" t="s">
        <v>277</v>
      </c>
      <c r="H2225" s="153" t="s">
        <v>374</v>
      </c>
      <c r="I2225" s="149" t="s">
        <v>1404</v>
      </c>
      <c r="J2225" s="163">
        <v>53.63</v>
      </c>
      <c r="K2225" s="163">
        <v>24.780999999999999</v>
      </c>
      <c r="L2225" s="149" t="s">
        <v>333</v>
      </c>
      <c r="M2225" s="150" t="s">
        <v>334</v>
      </c>
      <c r="N2225" s="157">
        <v>44439.542581018519</v>
      </c>
      <c r="O2225" s="157">
        <v>44482.50204861111</v>
      </c>
    </row>
    <row r="2226" spans="2:15" x14ac:dyDescent="0.2">
      <c r="B2226" s="322" t="s">
        <v>139</v>
      </c>
      <c r="C2226" s="322" t="s">
        <v>1122</v>
      </c>
      <c r="D2226" s="322" t="s">
        <v>139</v>
      </c>
      <c r="E2226" s="322" t="s">
        <v>1122</v>
      </c>
      <c r="F2226" s="154" t="s">
        <v>329</v>
      </c>
      <c r="G2226" s="149" t="s">
        <v>286</v>
      </c>
      <c r="H2226" s="153" t="s">
        <v>330</v>
      </c>
      <c r="I2226" s="149" t="s">
        <v>1722</v>
      </c>
      <c r="J2226" s="163">
        <v>56.121000000000002</v>
      </c>
      <c r="K2226" s="163">
        <v>11.858000000000001</v>
      </c>
      <c r="L2226" s="149" t="s">
        <v>214</v>
      </c>
      <c r="M2226" s="150" t="s">
        <v>779</v>
      </c>
      <c r="N2226" s="157">
        <v>44440.056701388887</v>
      </c>
      <c r="O2226" s="157">
        <v>44458.250405092593</v>
      </c>
    </row>
    <row r="2227" spans="2:15" x14ac:dyDescent="0.2">
      <c r="B2227" s="322" t="s">
        <v>139</v>
      </c>
      <c r="C2227" s="322" t="s">
        <v>1122</v>
      </c>
      <c r="D2227" s="322" t="s">
        <v>140</v>
      </c>
      <c r="E2227" s="322" t="s">
        <v>1122</v>
      </c>
      <c r="F2227" s="154" t="s">
        <v>329</v>
      </c>
      <c r="G2227" s="149" t="s">
        <v>286</v>
      </c>
      <c r="H2227" s="153" t="s">
        <v>330</v>
      </c>
      <c r="I2227" s="149" t="s">
        <v>1722</v>
      </c>
      <c r="J2227" s="163">
        <v>56.121000000000002</v>
      </c>
      <c r="K2227" s="163">
        <v>32.305999999999997</v>
      </c>
      <c r="L2227" s="149" t="s">
        <v>214</v>
      </c>
      <c r="M2227" s="150" t="s">
        <v>332</v>
      </c>
      <c r="N2227" s="157">
        <v>44440.056701388887</v>
      </c>
      <c r="O2227" s="157">
        <v>44474.481678240743</v>
      </c>
    </row>
    <row r="2228" spans="2:15" x14ac:dyDescent="0.2">
      <c r="B2228" s="322" t="s">
        <v>139</v>
      </c>
      <c r="C2228" s="322" t="s">
        <v>1122</v>
      </c>
      <c r="D2228" s="322" t="s">
        <v>139</v>
      </c>
      <c r="E2228" s="322" t="s">
        <v>1122</v>
      </c>
      <c r="F2228" s="154" t="s">
        <v>251</v>
      </c>
      <c r="G2228" s="149" t="s">
        <v>663</v>
      </c>
      <c r="H2228" s="153" t="s">
        <v>664</v>
      </c>
      <c r="I2228" s="149" t="s">
        <v>1723</v>
      </c>
      <c r="J2228" s="163">
        <v>36.009</v>
      </c>
      <c r="K2228" s="163">
        <v>9.4139999999999997</v>
      </c>
      <c r="L2228" s="149" t="s">
        <v>329</v>
      </c>
      <c r="M2228" s="150" t="s">
        <v>343</v>
      </c>
      <c r="N2228" s="157">
        <v>44440.12572916667</v>
      </c>
      <c r="O2228" s="157">
        <v>44458.077268518522</v>
      </c>
    </row>
    <row r="2229" spans="2:15" x14ac:dyDescent="0.2">
      <c r="B2229" s="322" t="s">
        <v>139</v>
      </c>
      <c r="C2229" s="322" t="s">
        <v>1122</v>
      </c>
      <c r="D2229" s="322" t="s">
        <v>140</v>
      </c>
      <c r="E2229" s="322" t="s">
        <v>1122</v>
      </c>
      <c r="F2229" s="154" t="s">
        <v>251</v>
      </c>
      <c r="G2229" s="149" t="s">
        <v>663</v>
      </c>
      <c r="H2229" s="153" t="s">
        <v>664</v>
      </c>
      <c r="I2229" s="149" t="s">
        <v>1723</v>
      </c>
      <c r="J2229" s="163">
        <v>36.009</v>
      </c>
      <c r="K2229" s="163">
        <v>23.582000000000001</v>
      </c>
      <c r="L2229" s="149" t="s">
        <v>329</v>
      </c>
      <c r="M2229" s="150" t="s">
        <v>395</v>
      </c>
      <c r="N2229" s="157">
        <v>44440.12572916667</v>
      </c>
      <c r="O2229" s="157">
        <v>44482.403819444444</v>
      </c>
    </row>
    <row r="2230" spans="2:15" x14ac:dyDescent="0.2">
      <c r="B2230" s="322" t="s">
        <v>139</v>
      </c>
      <c r="C2230" s="322" t="s">
        <v>1122</v>
      </c>
      <c r="D2230" s="322" t="s">
        <v>140</v>
      </c>
      <c r="E2230" s="322" t="s">
        <v>1122</v>
      </c>
      <c r="F2230" s="154" t="s">
        <v>238</v>
      </c>
      <c r="G2230" s="149" t="s">
        <v>281</v>
      </c>
      <c r="H2230" s="153" t="s">
        <v>282</v>
      </c>
      <c r="I2230" s="149" t="s">
        <v>1724</v>
      </c>
      <c r="J2230" s="163">
        <v>28.225000000000001</v>
      </c>
      <c r="K2230" s="163">
        <v>27.661000000000001</v>
      </c>
      <c r="L2230" s="149" t="s">
        <v>333</v>
      </c>
      <c r="M2230" s="150" t="s">
        <v>501</v>
      </c>
      <c r="N2230" s="157">
        <v>44440.348391203705</v>
      </c>
      <c r="O2230" s="157">
        <v>44489.904768518521</v>
      </c>
    </row>
    <row r="2231" spans="2:15" x14ac:dyDescent="0.2">
      <c r="B2231" s="322" t="s">
        <v>139</v>
      </c>
      <c r="C2231" s="322" t="s">
        <v>1122</v>
      </c>
      <c r="D2231" s="322" t="s">
        <v>140</v>
      </c>
      <c r="E2231" s="322" t="s">
        <v>1122</v>
      </c>
      <c r="F2231" s="154" t="s">
        <v>114</v>
      </c>
      <c r="G2231" s="149" t="s">
        <v>286</v>
      </c>
      <c r="H2231" s="153" t="s">
        <v>115</v>
      </c>
      <c r="I2231" s="149" t="s">
        <v>1364</v>
      </c>
      <c r="J2231" s="163">
        <v>61.484000000000002</v>
      </c>
      <c r="K2231" s="163">
        <v>59.296999999999997</v>
      </c>
      <c r="L2231" s="149" t="s">
        <v>217</v>
      </c>
      <c r="M2231" s="150" t="s">
        <v>430</v>
      </c>
      <c r="N2231" s="157">
        <v>44440.778553240743</v>
      </c>
      <c r="O2231" s="157">
        <v>44477.263148148151</v>
      </c>
    </row>
    <row r="2232" spans="2:15" x14ac:dyDescent="0.2">
      <c r="B2232" s="322" t="s">
        <v>139</v>
      </c>
      <c r="C2232" s="322" t="s">
        <v>1122</v>
      </c>
      <c r="D2232" s="322" t="s">
        <v>139</v>
      </c>
      <c r="E2232" s="322" t="s">
        <v>1122</v>
      </c>
      <c r="F2232" s="154" t="s">
        <v>238</v>
      </c>
      <c r="G2232" s="149" t="s">
        <v>281</v>
      </c>
      <c r="H2232" s="153" t="s">
        <v>282</v>
      </c>
      <c r="I2232" s="149" t="s">
        <v>1725</v>
      </c>
      <c r="J2232" s="163">
        <v>28.32</v>
      </c>
      <c r="K2232" s="163">
        <v>27.754000000000001</v>
      </c>
      <c r="L2232" s="149" t="s">
        <v>116</v>
      </c>
      <c r="M2232" s="150" t="s">
        <v>117</v>
      </c>
      <c r="N2232" s="157">
        <v>44441.278796296298</v>
      </c>
      <c r="O2232" s="157">
        <v>44468.750821759262</v>
      </c>
    </row>
    <row r="2233" spans="2:15" x14ac:dyDescent="0.2">
      <c r="B2233" s="322" t="s">
        <v>139</v>
      </c>
      <c r="C2233" s="322" t="s">
        <v>1122</v>
      </c>
      <c r="D2233" s="322" t="s">
        <v>139</v>
      </c>
      <c r="E2233" s="322" t="s">
        <v>1122</v>
      </c>
      <c r="F2233" s="154" t="s">
        <v>329</v>
      </c>
      <c r="G2233" s="149" t="s">
        <v>1726</v>
      </c>
      <c r="H2233" s="153" t="s">
        <v>330</v>
      </c>
      <c r="I2233" s="149" t="s">
        <v>1727</v>
      </c>
      <c r="J2233" s="163">
        <v>32.722999999999999</v>
      </c>
      <c r="K2233" s="163">
        <v>21.361999999999998</v>
      </c>
      <c r="L2233" s="149" t="s">
        <v>212</v>
      </c>
      <c r="M2233" s="150" t="s">
        <v>448</v>
      </c>
      <c r="N2233" s="157">
        <v>44441.945219907408</v>
      </c>
      <c r="O2233" s="157">
        <v>44469.930879629632</v>
      </c>
    </row>
    <row r="2234" spans="2:15" x14ac:dyDescent="0.2">
      <c r="B2234" s="322" t="s">
        <v>139</v>
      </c>
      <c r="C2234" s="322" t="s">
        <v>1122</v>
      </c>
      <c r="D2234" s="322" t="s">
        <v>141</v>
      </c>
      <c r="E2234" s="322" t="s">
        <v>1122</v>
      </c>
      <c r="F2234" s="154" t="s">
        <v>114</v>
      </c>
      <c r="G2234" s="149" t="s">
        <v>286</v>
      </c>
      <c r="H2234" s="153" t="s">
        <v>115</v>
      </c>
      <c r="I2234" s="149" t="s">
        <v>1728</v>
      </c>
      <c r="J2234" s="163">
        <v>58.648000000000003</v>
      </c>
      <c r="K2234" s="163">
        <v>26.632000000000001</v>
      </c>
      <c r="L2234" s="149" t="s">
        <v>116</v>
      </c>
      <c r="M2234" s="150" t="s">
        <v>352</v>
      </c>
      <c r="N2234" s="157">
        <v>44442.737442129626</v>
      </c>
      <c r="O2234" s="157">
        <v>44510.402627314812</v>
      </c>
    </row>
    <row r="2235" spans="2:15" x14ac:dyDescent="0.2">
      <c r="B2235" s="322" t="s">
        <v>139</v>
      </c>
      <c r="C2235" s="322" t="s">
        <v>1122</v>
      </c>
      <c r="D2235" s="322" t="s">
        <v>141</v>
      </c>
      <c r="E2235" s="322" t="s">
        <v>1122</v>
      </c>
      <c r="F2235" s="154" t="s">
        <v>114</v>
      </c>
      <c r="G2235" s="149" t="s">
        <v>286</v>
      </c>
      <c r="H2235" s="153" t="s">
        <v>115</v>
      </c>
      <c r="I2235" s="149" t="s">
        <v>1728</v>
      </c>
      <c r="J2235" s="163">
        <v>58.648000000000003</v>
      </c>
      <c r="K2235" s="163">
        <v>26.632000000000001</v>
      </c>
      <c r="L2235" s="149" t="s">
        <v>116</v>
      </c>
      <c r="M2235" s="150" t="s">
        <v>352</v>
      </c>
      <c r="N2235" s="157">
        <v>44442.737442129626</v>
      </c>
      <c r="O2235" s="157">
        <v>44510.402766203704</v>
      </c>
    </row>
    <row r="2236" spans="2:15" x14ac:dyDescent="0.2">
      <c r="B2236" s="322" t="s">
        <v>139</v>
      </c>
      <c r="C2236" s="322" t="s">
        <v>1122</v>
      </c>
      <c r="D2236" s="322" t="s">
        <v>139</v>
      </c>
      <c r="E2236" s="322" t="s">
        <v>1122</v>
      </c>
      <c r="F2236" s="154" t="s">
        <v>114</v>
      </c>
      <c r="G2236" s="149" t="s">
        <v>277</v>
      </c>
      <c r="H2236" s="153" t="s">
        <v>304</v>
      </c>
      <c r="I2236" s="149" t="s">
        <v>699</v>
      </c>
      <c r="J2236" s="163">
        <v>39.064</v>
      </c>
      <c r="K2236" s="163">
        <v>15.199</v>
      </c>
      <c r="L2236" s="149" t="s">
        <v>114</v>
      </c>
      <c r="M2236" s="150" t="s">
        <v>579</v>
      </c>
      <c r="N2236" s="157">
        <v>44442.75037037037</v>
      </c>
      <c r="O2236" s="157">
        <v>44453.181701388887</v>
      </c>
    </row>
    <row r="2237" spans="2:15" x14ac:dyDescent="0.2">
      <c r="B2237" s="322" t="s">
        <v>139</v>
      </c>
      <c r="C2237" s="322" t="s">
        <v>1122</v>
      </c>
      <c r="D2237" s="322" t="s">
        <v>139</v>
      </c>
      <c r="E2237" s="322" t="s">
        <v>1122</v>
      </c>
      <c r="F2237" s="154" t="s">
        <v>114</v>
      </c>
      <c r="G2237" s="149" t="s">
        <v>277</v>
      </c>
      <c r="H2237" s="153" t="s">
        <v>304</v>
      </c>
      <c r="I2237" s="149" t="s">
        <v>699</v>
      </c>
      <c r="J2237" s="163">
        <v>39.064</v>
      </c>
      <c r="K2237" s="163">
        <v>15.199</v>
      </c>
      <c r="L2237" s="149" t="s">
        <v>114</v>
      </c>
      <c r="M2237" s="150" t="s">
        <v>579</v>
      </c>
      <c r="N2237" s="157">
        <v>44442.75037037037</v>
      </c>
      <c r="O2237" s="157">
        <v>44453.181840277779</v>
      </c>
    </row>
    <row r="2238" spans="2:15" x14ac:dyDescent="0.2">
      <c r="B2238" s="322" t="s">
        <v>139</v>
      </c>
      <c r="C2238" s="322" t="s">
        <v>1122</v>
      </c>
      <c r="D2238" s="322" t="s">
        <v>140</v>
      </c>
      <c r="E2238" s="322" t="s">
        <v>1122</v>
      </c>
      <c r="F2238" s="154" t="s">
        <v>238</v>
      </c>
      <c r="G2238" s="149" t="s">
        <v>281</v>
      </c>
      <c r="H2238" s="153" t="s">
        <v>282</v>
      </c>
      <c r="I2238" s="149" t="s">
        <v>1729</v>
      </c>
      <c r="J2238" s="163">
        <v>38.85</v>
      </c>
      <c r="K2238" s="163">
        <v>38.073</v>
      </c>
      <c r="L2238" s="149" t="s">
        <v>216</v>
      </c>
      <c r="M2238" s="150" t="s">
        <v>288</v>
      </c>
      <c r="N2238" s="157">
        <v>44443.084155092591</v>
      </c>
      <c r="O2238" s="157">
        <v>44478.417592592596</v>
      </c>
    </row>
    <row r="2239" spans="2:15" x14ac:dyDescent="0.2">
      <c r="B2239" s="322" t="s">
        <v>139</v>
      </c>
      <c r="C2239" s="322" t="s">
        <v>1122</v>
      </c>
      <c r="D2239" s="322" t="s">
        <v>140</v>
      </c>
      <c r="E2239" s="322" t="s">
        <v>1122</v>
      </c>
      <c r="F2239" s="154" t="s">
        <v>114</v>
      </c>
      <c r="G2239" s="149" t="s">
        <v>286</v>
      </c>
      <c r="H2239" s="153" t="s">
        <v>115</v>
      </c>
      <c r="I2239" s="149" t="s">
        <v>1718</v>
      </c>
      <c r="J2239" s="163">
        <v>82.177000000000007</v>
      </c>
      <c r="K2239" s="163">
        <v>8.577</v>
      </c>
      <c r="L2239" s="149" t="s">
        <v>1719</v>
      </c>
      <c r="M2239" s="150" t="s">
        <v>1720</v>
      </c>
      <c r="N2239" s="157">
        <v>44444.792673611111</v>
      </c>
      <c r="O2239" s="157">
        <v>44500.444178240738</v>
      </c>
    </row>
    <row r="2240" spans="2:15" x14ac:dyDescent="0.2">
      <c r="B2240" s="322" t="s">
        <v>139</v>
      </c>
      <c r="C2240" s="322" t="s">
        <v>1122</v>
      </c>
      <c r="D2240" s="322" t="s">
        <v>140</v>
      </c>
      <c r="E2240" s="322" t="s">
        <v>1122</v>
      </c>
      <c r="F2240" s="154" t="s">
        <v>238</v>
      </c>
      <c r="G2240" s="149" t="s">
        <v>281</v>
      </c>
      <c r="H2240" s="153" t="s">
        <v>282</v>
      </c>
      <c r="I2240" s="149" t="s">
        <v>1730</v>
      </c>
      <c r="J2240" s="163">
        <v>55.728000000000002</v>
      </c>
      <c r="K2240" s="163">
        <v>6.431</v>
      </c>
      <c r="L2240" s="149" t="s">
        <v>116</v>
      </c>
      <c r="M2240" s="150" t="s">
        <v>117</v>
      </c>
      <c r="N2240" s="157">
        <v>44445.000752314816</v>
      </c>
      <c r="O2240" s="157">
        <v>44486.416597222225</v>
      </c>
    </row>
    <row r="2241" spans="2:15" x14ac:dyDescent="0.2">
      <c r="B2241" s="322" t="s">
        <v>139</v>
      </c>
      <c r="C2241" s="322" t="s">
        <v>1122</v>
      </c>
      <c r="D2241" s="322" t="s">
        <v>140</v>
      </c>
      <c r="E2241" s="322" t="s">
        <v>1122</v>
      </c>
      <c r="F2241" s="154" t="s">
        <v>238</v>
      </c>
      <c r="G2241" s="149" t="s">
        <v>281</v>
      </c>
      <c r="H2241" s="153" t="s">
        <v>282</v>
      </c>
      <c r="I2241" s="149" t="s">
        <v>1730</v>
      </c>
      <c r="J2241" s="163">
        <v>55.728000000000002</v>
      </c>
      <c r="K2241" s="163">
        <v>12.863</v>
      </c>
      <c r="L2241" s="149" t="s">
        <v>116</v>
      </c>
      <c r="M2241" s="150" t="s">
        <v>117</v>
      </c>
      <c r="N2241" s="157">
        <v>44445.000752314816</v>
      </c>
      <c r="O2241" s="157">
        <v>44486.41673611111</v>
      </c>
    </row>
    <row r="2242" spans="2:15" x14ac:dyDescent="0.2">
      <c r="B2242" s="322" t="s">
        <v>139</v>
      </c>
      <c r="C2242" s="322" t="s">
        <v>1122</v>
      </c>
      <c r="D2242" s="322" t="s">
        <v>140</v>
      </c>
      <c r="E2242" s="322" t="s">
        <v>1122</v>
      </c>
      <c r="F2242" s="154" t="s">
        <v>238</v>
      </c>
      <c r="G2242" s="149" t="s">
        <v>281</v>
      </c>
      <c r="H2242" s="153" t="s">
        <v>282</v>
      </c>
      <c r="I2242" s="149" t="s">
        <v>1730</v>
      </c>
      <c r="J2242" s="163">
        <v>55.728000000000002</v>
      </c>
      <c r="K2242" s="163">
        <v>4.74</v>
      </c>
      <c r="L2242" s="149" t="s">
        <v>116</v>
      </c>
      <c r="M2242" s="150" t="s">
        <v>1049</v>
      </c>
      <c r="N2242" s="157">
        <v>44445.000752314816</v>
      </c>
      <c r="O2242" s="157">
        <v>44499.667592592596</v>
      </c>
    </row>
    <row r="2243" spans="2:15" x14ac:dyDescent="0.2">
      <c r="B2243" s="322" t="s">
        <v>139</v>
      </c>
      <c r="C2243" s="322" t="s">
        <v>1122</v>
      </c>
      <c r="D2243" s="322" t="s">
        <v>140</v>
      </c>
      <c r="E2243" s="322" t="s">
        <v>1122</v>
      </c>
      <c r="F2243" s="154" t="s">
        <v>238</v>
      </c>
      <c r="G2243" s="149" t="s">
        <v>281</v>
      </c>
      <c r="H2243" s="153" t="s">
        <v>282</v>
      </c>
      <c r="I2243" s="149" t="s">
        <v>1730</v>
      </c>
      <c r="J2243" s="163">
        <v>55.728000000000002</v>
      </c>
      <c r="K2243" s="163">
        <v>9.4789999999999992</v>
      </c>
      <c r="L2243" s="149" t="s">
        <v>116</v>
      </c>
      <c r="M2243" s="150" t="s">
        <v>1049</v>
      </c>
      <c r="N2243" s="157">
        <v>44445.000752314816</v>
      </c>
      <c r="O2243" s="157">
        <v>44499.667731481481</v>
      </c>
    </row>
    <row r="2244" spans="2:15" x14ac:dyDescent="0.2">
      <c r="B2244" s="322" t="s">
        <v>139</v>
      </c>
      <c r="C2244" s="322" t="s">
        <v>1122</v>
      </c>
      <c r="D2244" s="322" t="s">
        <v>140</v>
      </c>
      <c r="E2244" s="322" t="s">
        <v>1122</v>
      </c>
      <c r="F2244" s="154" t="s">
        <v>238</v>
      </c>
      <c r="G2244" s="149" t="s">
        <v>281</v>
      </c>
      <c r="H2244" s="153" t="s">
        <v>282</v>
      </c>
      <c r="I2244" s="149" t="s">
        <v>1730</v>
      </c>
      <c r="J2244" s="163">
        <v>55.728000000000002</v>
      </c>
      <c r="K2244" s="163">
        <v>4.74</v>
      </c>
      <c r="L2244" s="149" t="s">
        <v>116</v>
      </c>
      <c r="M2244" s="150" t="s">
        <v>1049</v>
      </c>
      <c r="N2244" s="157">
        <v>44445.000752314816</v>
      </c>
      <c r="O2244" s="157">
        <v>44499.667743055557</v>
      </c>
    </row>
    <row r="2245" spans="2:15" x14ac:dyDescent="0.2">
      <c r="B2245" s="322" t="s">
        <v>139</v>
      </c>
      <c r="C2245" s="322" t="s">
        <v>1122</v>
      </c>
      <c r="D2245" s="322" t="s">
        <v>140</v>
      </c>
      <c r="E2245" s="322" t="s">
        <v>1122</v>
      </c>
      <c r="F2245" s="154" t="s">
        <v>238</v>
      </c>
      <c r="G2245" s="149" t="s">
        <v>281</v>
      </c>
      <c r="H2245" s="153" t="s">
        <v>282</v>
      </c>
      <c r="I2245" s="149" t="s">
        <v>1730</v>
      </c>
      <c r="J2245" s="163">
        <v>55.728000000000002</v>
      </c>
      <c r="K2245" s="163">
        <v>9.4789999999999992</v>
      </c>
      <c r="L2245" s="149" t="s">
        <v>116</v>
      </c>
      <c r="M2245" s="150" t="s">
        <v>1049</v>
      </c>
      <c r="N2245" s="157">
        <v>44445.000752314816</v>
      </c>
      <c r="O2245" s="157">
        <v>44499.667754629627</v>
      </c>
    </row>
    <row r="2246" spans="2:15" x14ac:dyDescent="0.2">
      <c r="B2246" s="322" t="s">
        <v>139</v>
      </c>
      <c r="C2246" s="322" t="s">
        <v>1122</v>
      </c>
      <c r="D2246" s="322" t="s">
        <v>140</v>
      </c>
      <c r="E2246" s="322" t="s">
        <v>1122</v>
      </c>
      <c r="F2246" s="154" t="s">
        <v>114</v>
      </c>
      <c r="G2246" s="149" t="s">
        <v>353</v>
      </c>
      <c r="H2246" s="153" t="s">
        <v>354</v>
      </c>
      <c r="I2246" s="149" t="s">
        <v>1731</v>
      </c>
      <c r="J2246" s="163">
        <v>55.16</v>
      </c>
      <c r="K2246" s="163">
        <v>49.595999999999997</v>
      </c>
      <c r="L2246" s="149" t="s">
        <v>116</v>
      </c>
      <c r="M2246" s="150" t="s">
        <v>437</v>
      </c>
      <c r="N2246" s="157">
        <v>44445.11209490741</v>
      </c>
      <c r="O2246" s="157">
        <v>44472.876273148147</v>
      </c>
    </row>
    <row r="2247" spans="2:15" x14ac:dyDescent="0.2">
      <c r="B2247" s="322" t="s">
        <v>139</v>
      </c>
      <c r="C2247" s="322" t="s">
        <v>1122</v>
      </c>
      <c r="D2247" s="322" t="s">
        <v>139</v>
      </c>
      <c r="E2247" s="322" t="s">
        <v>1122</v>
      </c>
      <c r="F2247" s="154" t="s">
        <v>244</v>
      </c>
      <c r="G2247" s="149" t="s">
        <v>369</v>
      </c>
      <c r="H2247" s="153" t="s">
        <v>370</v>
      </c>
      <c r="I2247" s="149" t="s">
        <v>771</v>
      </c>
      <c r="J2247" s="163">
        <v>34.676000000000002</v>
      </c>
      <c r="K2247" s="163">
        <v>33.981999999999999</v>
      </c>
      <c r="L2247" s="149" t="s">
        <v>209</v>
      </c>
      <c r="M2247" s="150" t="s">
        <v>392</v>
      </c>
      <c r="N2247" s="157">
        <v>44445.156747685185</v>
      </c>
      <c r="O2247" s="157">
        <v>44455.422754629632</v>
      </c>
    </row>
    <row r="2248" spans="2:15" x14ac:dyDescent="0.2">
      <c r="B2248" s="322" t="s">
        <v>139</v>
      </c>
      <c r="C2248" s="322" t="s">
        <v>1122</v>
      </c>
      <c r="D2248" s="322" t="s">
        <v>140</v>
      </c>
      <c r="E2248" s="322" t="s">
        <v>1122</v>
      </c>
      <c r="F2248" s="154" t="s">
        <v>239</v>
      </c>
      <c r="G2248" s="149" t="s">
        <v>289</v>
      </c>
      <c r="H2248" s="153" t="s">
        <v>290</v>
      </c>
      <c r="I2248" s="149" t="s">
        <v>1272</v>
      </c>
      <c r="J2248" s="163">
        <v>37.301000000000002</v>
      </c>
      <c r="K2248" s="163">
        <v>36.555</v>
      </c>
      <c r="L2248" s="149" t="s">
        <v>116</v>
      </c>
      <c r="M2248" s="150" t="s">
        <v>405</v>
      </c>
      <c r="N2248" s="157">
        <v>44445.750810185185</v>
      </c>
      <c r="O2248" s="157">
        <v>44472.652604166666</v>
      </c>
    </row>
    <row r="2249" spans="2:15" x14ac:dyDescent="0.2">
      <c r="B2249" s="322" t="s">
        <v>139</v>
      </c>
      <c r="C2249" s="322" t="s">
        <v>1122</v>
      </c>
      <c r="D2249" s="322" t="s">
        <v>140</v>
      </c>
      <c r="E2249" s="322" t="s">
        <v>1122</v>
      </c>
      <c r="F2249" s="154" t="s">
        <v>238</v>
      </c>
      <c r="G2249" s="149" t="s">
        <v>281</v>
      </c>
      <c r="H2249" s="153" t="s">
        <v>282</v>
      </c>
      <c r="I2249" s="149" t="s">
        <v>1219</v>
      </c>
      <c r="J2249" s="163">
        <v>38.036000000000001</v>
      </c>
      <c r="K2249" s="163">
        <v>5.9180000000000001</v>
      </c>
      <c r="L2249" s="149" t="s">
        <v>232</v>
      </c>
      <c r="M2249" s="150" t="s">
        <v>385</v>
      </c>
      <c r="N2249" s="157">
        <v>44446.848182870373</v>
      </c>
      <c r="O2249" s="157">
        <v>44470.778726851851</v>
      </c>
    </row>
    <row r="2250" spans="2:15" x14ac:dyDescent="0.2">
      <c r="B2250" s="322" t="s">
        <v>139</v>
      </c>
      <c r="C2250" s="322" t="s">
        <v>1122</v>
      </c>
      <c r="D2250" s="322" t="s">
        <v>140</v>
      </c>
      <c r="E2250" s="322" t="s">
        <v>1122</v>
      </c>
      <c r="F2250" s="154" t="s">
        <v>238</v>
      </c>
      <c r="G2250" s="149" t="s">
        <v>281</v>
      </c>
      <c r="H2250" s="153" t="s">
        <v>282</v>
      </c>
      <c r="I2250" s="149" t="s">
        <v>1219</v>
      </c>
      <c r="J2250" s="163">
        <v>38.036000000000001</v>
      </c>
      <c r="K2250" s="163">
        <v>31.356999999999999</v>
      </c>
      <c r="L2250" s="149" t="s">
        <v>232</v>
      </c>
      <c r="M2250" s="150" t="s">
        <v>386</v>
      </c>
      <c r="N2250" s="157">
        <v>44446.848182870373</v>
      </c>
      <c r="O2250" s="157">
        <v>44473.597291666665</v>
      </c>
    </row>
    <row r="2251" spans="2:15" x14ac:dyDescent="0.2">
      <c r="B2251" s="322" t="s">
        <v>139</v>
      </c>
      <c r="C2251" s="322" t="s">
        <v>1122</v>
      </c>
      <c r="D2251" s="322" t="s">
        <v>140</v>
      </c>
      <c r="E2251" s="322" t="s">
        <v>1122</v>
      </c>
      <c r="F2251" s="154" t="s">
        <v>239</v>
      </c>
      <c r="G2251" s="149" t="s">
        <v>359</v>
      </c>
      <c r="H2251" s="153" t="s">
        <v>278</v>
      </c>
      <c r="I2251" s="149" t="s">
        <v>1263</v>
      </c>
      <c r="J2251" s="163">
        <v>38.979999999999997</v>
      </c>
      <c r="K2251" s="163">
        <v>7.976</v>
      </c>
      <c r="L2251" s="149" t="s">
        <v>116</v>
      </c>
      <c r="M2251" s="150" t="s">
        <v>405</v>
      </c>
      <c r="N2251" s="157">
        <v>44446.889826388891</v>
      </c>
      <c r="O2251" s="157">
        <v>44473.556631944448</v>
      </c>
    </row>
    <row r="2252" spans="2:15" x14ac:dyDescent="0.2">
      <c r="B2252" s="322" t="s">
        <v>139</v>
      </c>
      <c r="C2252" s="322" t="s">
        <v>1122</v>
      </c>
      <c r="D2252" s="322" t="s">
        <v>140</v>
      </c>
      <c r="E2252" s="322" t="s">
        <v>1122</v>
      </c>
      <c r="F2252" s="154" t="s">
        <v>239</v>
      </c>
      <c r="G2252" s="149" t="s">
        <v>359</v>
      </c>
      <c r="H2252" s="153" t="s">
        <v>278</v>
      </c>
      <c r="I2252" s="149" t="s">
        <v>1263</v>
      </c>
      <c r="J2252" s="163">
        <v>38.979999999999997</v>
      </c>
      <c r="K2252" s="163">
        <v>30.225000000000001</v>
      </c>
      <c r="L2252" s="149" t="s">
        <v>116</v>
      </c>
      <c r="M2252" s="150" t="s">
        <v>405</v>
      </c>
      <c r="N2252" s="157">
        <v>44446.889826388891</v>
      </c>
      <c r="O2252" s="157">
        <v>44480.939652777779</v>
      </c>
    </row>
    <row r="2253" spans="2:15" x14ac:dyDescent="0.2">
      <c r="B2253" s="322" t="s">
        <v>139</v>
      </c>
      <c r="C2253" s="322" t="s">
        <v>1122</v>
      </c>
      <c r="D2253" s="322" t="s">
        <v>140</v>
      </c>
      <c r="E2253" s="322" t="s">
        <v>1122</v>
      </c>
      <c r="F2253" s="154" t="s">
        <v>237</v>
      </c>
      <c r="G2253" s="149" t="s">
        <v>277</v>
      </c>
      <c r="H2253" s="153" t="s">
        <v>978</v>
      </c>
      <c r="I2253" s="149" t="s">
        <v>1732</v>
      </c>
      <c r="J2253" s="163">
        <v>60.55</v>
      </c>
      <c r="K2253" s="163">
        <v>21.393000000000001</v>
      </c>
      <c r="L2253" s="149" t="s">
        <v>116</v>
      </c>
      <c r="M2253" s="150" t="s">
        <v>117</v>
      </c>
      <c r="N2253" s="157">
        <v>44448.015046296299</v>
      </c>
      <c r="O2253" s="157">
        <v>44491.806226851855</v>
      </c>
    </row>
    <row r="2254" spans="2:15" x14ac:dyDescent="0.2">
      <c r="B2254" s="322" t="s">
        <v>139</v>
      </c>
      <c r="C2254" s="322" t="s">
        <v>1122</v>
      </c>
      <c r="D2254" s="322" t="s">
        <v>140</v>
      </c>
      <c r="E2254" s="322" t="s">
        <v>1122</v>
      </c>
      <c r="F2254" s="154" t="s">
        <v>237</v>
      </c>
      <c r="G2254" s="149" t="s">
        <v>277</v>
      </c>
      <c r="H2254" s="153" t="s">
        <v>978</v>
      </c>
      <c r="I2254" s="149" t="s">
        <v>1732</v>
      </c>
      <c r="J2254" s="163">
        <v>60.55</v>
      </c>
      <c r="K2254" s="163">
        <v>21.393000000000001</v>
      </c>
      <c r="L2254" s="149" t="s">
        <v>116</v>
      </c>
      <c r="M2254" s="150" t="s">
        <v>117</v>
      </c>
      <c r="N2254" s="157">
        <v>44448.015046296299</v>
      </c>
      <c r="O2254" s="157">
        <v>44491.80636574074</v>
      </c>
    </row>
    <row r="2255" spans="2:15" x14ac:dyDescent="0.2">
      <c r="B2255" s="322" t="s">
        <v>139</v>
      </c>
      <c r="C2255" s="322" t="s">
        <v>1122</v>
      </c>
      <c r="D2255" s="322" t="s">
        <v>140</v>
      </c>
      <c r="E2255" s="322" t="s">
        <v>1122</v>
      </c>
      <c r="F2255" s="154" t="s">
        <v>236</v>
      </c>
      <c r="G2255" s="149" t="s">
        <v>310</v>
      </c>
      <c r="H2255" s="153" t="s">
        <v>311</v>
      </c>
      <c r="I2255" s="149" t="s">
        <v>1733</v>
      </c>
      <c r="J2255" s="163">
        <v>37.390999999999998</v>
      </c>
      <c r="K2255" s="163">
        <v>16.774000000000001</v>
      </c>
      <c r="L2255" s="149" t="s">
        <v>116</v>
      </c>
      <c r="M2255" s="150" t="s">
        <v>292</v>
      </c>
      <c r="N2255" s="157">
        <v>44448.334201388891</v>
      </c>
      <c r="O2255" s="157">
        <v>44474.178726851853</v>
      </c>
    </row>
    <row r="2256" spans="2:15" x14ac:dyDescent="0.2">
      <c r="B2256" s="322" t="s">
        <v>139</v>
      </c>
      <c r="C2256" s="322" t="s">
        <v>1122</v>
      </c>
      <c r="D2256" s="322" t="s">
        <v>140</v>
      </c>
      <c r="E2256" s="322" t="s">
        <v>1122</v>
      </c>
      <c r="F2256" s="154" t="s">
        <v>236</v>
      </c>
      <c r="G2256" s="149" t="s">
        <v>310</v>
      </c>
      <c r="H2256" s="153" t="s">
        <v>311</v>
      </c>
      <c r="I2256" s="149" t="s">
        <v>1733</v>
      </c>
      <c r="J2256" s="163">
        <v>37.390999999999998</v>
      </c>
      <c r="K2256" s="163">
        <v>16.774000000000001</v>
      </c>
      <c r="L2256" s="149" t="s">
        <v>116</v>
      </c>
      <c r="M2256" s="150" t="s">
        <v>292</v>
      </c>
      <c r="N2256" s="157">
        <v>44448.334201388891</v>
      </c>
      <c r="O2256" s="157">
        <v>44474.178865740738</v>
      </c>
    </row>
    <row r="2257" spans="2:15" x14ac:dyDescent="0.2">
      <c r="B2257" s="322" t="s">
        <v>139</v>
      </c>
      <c r="C2257" s="322" t="s">
        <v>1122</v>
      </c>
      <c r="D2257" s="322" t="s">
        <v>140</v>
      </c>
      <c r="E2257" s="322" t="s">
        <v>1122</v>
      </c>
      <c r="F2257" s="154" t="s">
        <v>239</v>
      </c>
      <c r="G2257" s="149" t="s">
        <v>277</v>
      </c>
      <c r="H2257" s="153" t="s">
        <v>1628</v>
      </c>
      <c r="I2257" s="149" t="s">
        <v>1734</v>
      </c>
      <c r="J2257" s="163">
        <v>32.688000000000002</v>
      </c>
      <c r="K2257" s="163">
        <v>15.983000000000001</v>
      </c>
      <c r="L2257" s="149" t="s">
        <v>116</v>
      </c>
      <c r="M2257" s="150" t="s">
        <v>437</v>
      </c>
      <c r="N2257" s="157">
        <v>44448.514120370368</v>
      </c>
      <c r="O2257" s="157">
        <v>44482.459178240744</v>
      </c>
    </row>
    <row r="2258" spans="2:15" x14ac:dyDescent="0.2">
      <c r="B2258" s="322" t="s">
        <v>139</v>
      </c>
      <c r="C2258" s="322" t="s">
        <v>1122</v>
      </c>
      <c r="D2258" s="322" t="s">
        <v>140</v>
      </c>
      <c r="E2258" s="322" t="s">
        <v>1122</v>
      </c>
      <c r="F2258" s="154" t="s">
        <v>239</v>
      </c>
      <c r="G2258" s="149" t="s">
        <v>289</v>
      </c>
      <c r="H2258" s="153" t="s">
        <v>1628</v>
      </c>
      <c r="I2258" s="149" t="s">
        <v>1735</v>
      </c>
      <c r="J2258" s="163">
        <v>35.168999999999997</v>
      </c>
      <c r="K2258" s="163">
        <v>17.233000000000001</v>
      </c>
      <c r="L2258" s="149" t="s">
        <v>116</v>
      </c>
      <c r="M2258" s="150" t="s">
        <v>339</v>
      </c>
      <c r="N2258" s="157">
        <v>44448.527881944443</v>
      </c>
      <c r="O2258" s="157">
        <v>44475.764733796299</v>
      </c>
    </row>
    <row r="2259" spans="2:15" x14ac:dyDescent="0.2">
      <c r="B2259" s="322" t="s">
        <v>139</v>
      </c>
      <c r="C2259" s="322" t="s">
        <v>1122</v>
      </c>
      <c r="D2259" s="322" t="s">
        <v>140</v>
      </c>
      <c r="E2259" s="322" t="s">
        <v>1122</v>
      </c>
      <c r="F2259" s="154" t="s">
        <v>238</v>
      </c>
      <c r="G2259" s="149" t="s">
        <v>281</v>
      </c>
      <c r="H2259" s="153" t="s">
        <v>282</v>
      </c>
      <c r="I2259" s="149" t="s">
        <v>1736</v>
      </c>
      <c r="J2259" s="163">
        <v>61.631999999999998</v>
      </c>
      <c r="K2259" s="163">
        <v>14.83</v>
      </c>
      <c r="L2259" s="149" t="s">
        <v>216</v>
      </c>
      <c r="M2259" s="150" t="s">
        <v>285</v>
      </c>
      <c r="N2259" s="157">
        <v>44448.72314814815</v>
      </c>
      <c r="O2259" s="157">
        <v>44488.580370370371</v>
      </c>
    </row>
    <row r="2260" spans="2:15" x14ac:dyDescent="0.2">
      <c r="B2260" s="322" t="s">
        <v>139</v>
      </c>
      <c r="C2260" s="322" t="s">
        <v>1122</v>
      </c>
      <c r="D2260" s="322" t="s">
        <v>140</v>
      </c>
      <c r="E2260" s="322" t="s">
        <v>1122</v>
      </c>
      <c r="F2260" s="154" t="s">
        <v>238</v>
      </c>
      <c r="G2260" s="149" t="s">
        <v>281</v>
      </c>
      <c r="H2260" s="153" t="s">
        <v>282</v>
      </c>
      <c r="I2260" s="149" t="s">
        <v>1736</v>
      </c>
      <c r="J2260" s="163">
        <v>61.631999999999998</v>
      </c>
      <c r="K2260" s="163">
        <v>16.242000000000001</v>
      </c>
      <c r="L2260" s="149" t="s">
        <v>216</v>
      </c>
      <c r="M2260" s="150" t="s">
        <v>288</v>
      </c>
      <c r="N2260" s="157">
        <v>44448.72314814815</v>
      </c>
      <c r="O2260" s="157">
        <v>44493.401203703703</v>
      </c>
    </row>
    <row r="2261" spans="2:15" x14ac:dyDescent="0.2">
      <c r="B2261" s="322" t="s">
        <v>139</v>
      </c>
      <c r="C2261" s="322" t="s">
        <v>1122</v>
      </c>
      <c r="D2261" s="322" t="s">
        <v>140</v>
      </c>
      <c r="E2261" s="322" t="s">
        <v>1122</v>
      </c>
      <c r="F2261" s="154" t="s">
        <v>238</v>
      </c>
      <c r="G2261" s="149" t="s">
        <v>281</v>
      </c>
      <c r="H2261" s="153" t="s">
        <v>282</v>
      </c>
      <c r="I2261" s="149" t="s">
        <v>1736</v>
      </c>
      <c r="J2261" s="163">
        <v>61.631999999999998</v>
      </c>
      <c r="K2261" s="163">
        <v>23.314</v>
      </c>
      <c r="L2261" s="149" t="s">
        <v>216</v>
      </c>
      <c r="M2261" s="150" t="s">
        <v>288</v>
      </c>
      <c r="N2261" s="157">
        <v>44448.72314814815</v>
      </c>
      <c r="O2261" s="157">
        <v>44497.556793981479</v>
      </c>
    </row>
    <row r="2262" spans="2:15" x14ac:dyDescent="0.2">
      <c r="B2262" s="322" t="s">
        <v>139</v>
      </c>
      <c r="C2262" s="322" t="s">
        <v>1122</v>
      </c>
      <c r="D2262" s="322" t="s">
        <v>139</v>
      </c>
      <c r="E2262" s="322" t="s">
        <v>1122</v>
      </c>
      <c r="F2262" s="154" t="s">
        <v>243</v>
      </c>
      <c r="G2262" s="149" t="s">
        <v>277</v>
      </c>
      <c r="H2262" s="153" t="s">
        <v>374</v>
      </c>
      <c r="I2262" s="149" t="s">
        <v>1737</v>
      </c>
      <c r="J2262" s="163">
        <v>34.438000000000002</v>
      </c>
      <c r="K2262" s="163">
        <v>33.749000000000002</v>
      </c>
      <c r="L2262" s="149" t="s">
        <v>209</v>
      </c>
      <c r="M2262" s="150" t="s">
        <v>786</v>
      </c>
      <c r="N2262" s="157">
        <v>44449.001030092593</v>
      </c>
      <c r="O2262" s="157">
        <v>44463.133483796293</v>
      </c>
    </row>
    <row r="2263" spans="2:15" x14ac:dyDescent="0.2">
      <c r="B2263" s="322" t="s">
        <v>139</v>
      </c>
      <c r="C2263" s="322" t="s">
        <v>1122</v>
      </c>
      <c r="D2263" s="322" t="s">
        <v>140</v>
      </c>
      <c r="E2263" s="322" t="s">
        <v>1122</v>
      </c>
      <c r="F2263" s="154" t="s">
        <v>238</v>
      </c>
      <c r="G2263" s="149" t="s">
        <v>281</v>
      </c>
      <c r="H2263" s="153" t="s">
        <v>282</v>
      </c>
      <c r="I2263" s="149" t="s">
        <v>628</v>
      </c>
      <c r="J2263" s="163">
        <v>37.189</v>
      </c>
      <c r="K2263" s="163">
        <v>36.170999999999999</v>
      </c>
      <c r="L2263" s="149" t="s">
        <v>116</v>
      </c>
      <c r="M2263" s="150" t="s">
        <v>352</v>
      </c>
      <c r="N2263" s="157">
        <v>44449.292824074073</v>
      </c>
      <c r="O2263" s="157">
        <v>44499.390115740738</v>
      </c>
    </row>
    <row r="2264" spans="2:15" x14ac:dyDescent="0.2">
      <c r="B2264" s="322" t="s">
        <v>139</v>
      </c>
      <c r="C2264" s="322" t="s">
        <v>1122</v>
      </c>
      <c r="D2264" s="322" t="s">
        <v>140</v>
      </c>
      <c r="E2264" s="322" t="s">
        <v>1122</v>
      </c>
      <c r="F2264" s="154" t="s">
        <v>335</v>
      </c>
      <c r="G2264" s="149" t="s">
        <v>289</v>
      </c>
      <c r="H2264" s="153" t="s">
        <v>337</v>
      </c>
      <c r="I2264" s="149" t="s">
        <v>1738</v>
      </c>
      <c r="J2264" s="163">
        <v>37.917999999999999</v>
      </c>
      <c r="K2264" s="163">
        <v>10.734999999999999</v>
      </c>
      <c r="L2264" s="149" t="s">
        <v>329</v>
      </c>
      <c r="M2264" s="150" t="s">
        <v>343</v>
      </c>
      <c r="N2264" s="157">
        <v>44449.708981481483</v>
      </c>
      <c r="O2264" s="157">
        <v>44471.078541666669</v>
      </c>
    </row>
    <row r="2265" spans="2:15" x14ac:dyDescent="0.2">
      <c r="B2265" s="322" t="s">
        <v>139</v>
      </c>
      <c r="C2265" s="322" t="s">
        <v>1122</v>
      </c>
      <c r="D2265" s="322" t="s">
        <v>140</v>
      </c>
      <c r="E2265" s="322" t="s">
        <v>1122</v>
      </c>
      <c r="F2265" s="154" t="s">
        <v>335</v>
      </c>
      <c r="G2265" s="149" t="s">
        <v>289</v>
      </c>
      <c r="H2265" s="153" t="s">
        <v>337</v>
      </c>
      <c r="I2265" s="149" t="s">
        <v>1738</v>
      </c>
      <c r="J2265" s="163">
        <v>37.917999999999999</v>
      </c>
      <c r="K2265" s="163">
        <v>26.425000000000001</v>
      </c>
      <c r="L2265" s="149" t="s">
        <v>329</v>
      </c>
      <c r="M2265" s="150" t="s">
        <v>629</v>
      </c>
      <c r="N2265" s="157">
        <v>44449.708981481483</v>
      </c>
      <c r="O2265" s="157">
        <v>44477.528773148151</v>
      </c>
    </row>
    <row r="2266" spans="2:15" x14ac:dyDescent="0.2">
      <c r="B2266" s="322" t="s">
        <v>139</v>
      </c>
      <c r="C2266" s="322" t="s">
        <v>1122</v>
      </c>
      <c r="D2266" s="322" t="s">
        <v>140</v>
      </c>
      <c r="E2266" s="322" t="s">
        <v>1122</v>
      </c>
      <c r="F2266" s="154" t="s">
        <v>114</v>
      </c>
      <c r="G2266" s="149" t="s">
        <v>277</v>
      </c>
      <c r="H2266" s="153" t="s">
        <v>304</v>
      </c>
      <c r="I2266" s="149" t="s">
        <v>1739</v>
      </c>
      <c r="J2266" s="163">
        <v>36.244999999999997</v>
      </c>
      <c r="K2266" s="163">
        <v>25.591000000000001</v>
      </c>
      <c r="L2266" s="149" t="s">
        <v>114</v>
      </c>
      <c r="M2266" s="150" t="s">
        <v>1417</v>
      </c>
      <c r="N2266" s="157">
        <v>44449.931666666664</v>
      </c>
      <c r="O2266" s="157">
        <v>44491.028055555558</v>
      </c>
    </row>
    <row r="2267" spans="2:15" x14ac:dyDescent="0.2">
      <c r="B2267" s="322" t="s">
        <v>139</v>
      </c>
      <c r="C2267" s="322" t="s">
        <v>1122</v>
      </c>
      <c r="D2267" s="322" t="s">
        <v>141</v>
      </c>
      <c r="E2267" s="322" t="s">
        <v>1122</v>
      </c>
      <c r="F2267" s="154" t="s">
        <v>114</v>
      </c>
      <c r="G2267" s="149" t="s">
        <v>286</v>
      </c>
      <c r="H2267" s="153" t="s">
        <v>115</v>
      </c>
      <c r="I2267" s="149" t="s">
        <v>644</v>
      </c>
      <c r="J2267" s="163">
        <v>63.533000000000001</v>
      </c>
      <c r="K2267" s="163">
        <v>16.254000000000001</v>
      </c>
      <c r="L2267" s="149" t="s">
        <v>116</v>
      </c>
      <c r="M2267" s="150" t="s">
        <v>437</v>
      </c>
      <c r="N2267" s="157">
        <v>44450.139849537038</v>
      </c>
      <c r="O2267" s="157">
        <v>44512.124374999999</v>
      </c>
    </row>
    <row r="2268" spans="2:15" x14ac:dyDescent="0.2">
      <c r="B2268" s="322" t="s">
        <v>139</v>
      </c>
      <c r="C2268" s="322" t="s">
        <v>1122</v>
      </c>
      <c r="D2268" s="322" t="s">
        <v>141</v>
      </c>
      <c r="E2268" s="322" t="s">
        <v>1122</v>
      </c>
      <c r="F2268" s="154" t="s">
        <v>114</v>
      </c>
      <c r="G2268" s="149" t="s">
        <v>286</v>
      </c>
      <c r="H2268" s="153" t="s">
        <v>115</v>
      </c>
      <c r="I2268" s="149" t="s">
        <v>644</v>
      </c>
      <c r="J2268" s="163">
        <v>63.533000000000001</v>
      </c>
      <c r="K2268" s="163">
        <v>34.430999999999997</v>
      </c>
      <c r="L2268" s="149" t="s">
        <v>116</v>
      </c>
      <c r="M2268" s="150" t="s">
        <v>405</v>
      </c>
      <c r="N2268" s="157">
        <v>44450.139849537038</v>
      </c>
      <c r="O2268" s="157">
        <v>44522.903321759259</v>
      </c>
    </row>
    <row r="2269" spans="2:15" x14ac:dyDescent="0.2">
      <c r="B2269" s="322" t="s">
        <v>139</v>
      </c>
      <c r="C2269" s="322" t="s">
        <v>1122</v>
      </c>
      <c r="D2269" s="322" t="s">
        <v>141</v>
      </c>
      <c r="E2269" s="322" t="s">
        <v>1122</v>
      </c>
      <c r="F2269" s="154" t="s">
        <v>239</v>
      </c>
      <c r="G2269" s="149" t="s">
        <v>359</v>
      </c>
      <c r="H2269" s="153" t="s">
        <v>278</v>
      </c>
      <c r="I2269" s="149" t="s">
        <v>1740</v>
      </c>
      <c r="J2269" s="163">
        <v>60.417000000000002</v>
      </c>
      <c r="K2269" s="163">
        <v>14.456</v>
      </c>
      <c r="L2269" s="149" t="s">
        <v>116</v>
      </c>
      <c r="M2269" s="150" t="s">
        <v>352</v>
      </c>
      <c r="N2269" s="157">
        <v>44450.389710648145</v>
      </c>
      <c r="O2269" s="157">
        <v>44505.945324074077</v>
      </c>
    </row>
    <row r="2270" spans="2:15" x14ac:dyDescent="0.2">
      <c r="B2270" s="322" t="s">
        <v>139</v>
      </c>
      <c r="C2270" s="322" t="s">
        <v>1122</v>
      </c>
      <c r="D2270" s="322" t="s">
        <v>141</v>
      </c>
      <c r="E2270" s="322" t="s">
        <v>1122</v>
      </c>
      <c r="F2270" s="154" t="s">
        <v>239</v>
      </c>
      <c r="G2270" s="149" t="s">
        <v>359</v>
      </c>
      <c r="H2270" s="153" t="s">
        <v>278</v>
      </c>
      <c r="I2270" s="149" t="s">
        <v>1740</v>
      </c>
      <c r="J2270" s="163">
        <v>60.417000000000002</v>
      </c>
      <c r="K2270" s="163">
        <v>14.456</v>
      </c>
      <c r="L2270" s="149" t="s">
        <v>116</v>
      </c>
      <c r="M2270" s="150" t="s">
        <v>352</v>
      </c>
      <c r="N2270" s="157">
        <v>44450.389710648145</v>
      </c>
      <c r="O2270" s="157">
        <v>44505.945462962962</v>
      </c>
    </row>
    <row r="2271" spans="2:15" x14ac:dyDescent="0.2">
      <c r="B2271" s="322" t="s">
        <v>139</v>
      </c>
      <c r="C2271" s="322" t="s">
        <v>1122</v>
      </c>
      <c r="D2271" s="322" t="s">
        <v>141</v>
      </c>
      <c r="E2271" s="322" t="s">
        <v>1122</v>
      </c>
      <c r="F2271" s="154" t="s">
        <v>239</v>
      </c>
      <c r="G2271" s="149" t="s">
        <v>359</v>
      </c>
      <c r="H2271" s="153" t="s">
        <v>278</v>
      </c>
      <c r="I2271" s="149" t="s">
        <v>1740</v>
      </c>
      <c r="J2271" s="163">
        <v>60.417000000000002</v>
      </c>
      <c r="K2271" s="163">
        <v>14.456</v>
      </c>
      <c r="L2271" s="149" t="s">
        <v>116</v>
      </c>
      <c r="M2271" s="150" t="s">
        <v>352</v>
      </c>
      <c r="N2271" s="157">
        <v>44450.389710648145</v>
      </c>
      <c r="O2271" s="157">
        <v>44505.945474537039</v>
      </c>
    </row>
    <row r="2272" spans="2:15" x14ac:dyDescent="0.2">
      <c r="B2272" s="322" t="s">
        <v>139</v>
      </c>
      <c r="C2272" s="322" t="s">
        <v>1122</v>
      </c>
      <c r="D2272" s="322" t="s">
        <v>140</v>
      </c>
      <c r="E2272" s="322" t="s">
        <v>1122</v>
      </c>
      <c r="F2272" s="154" t="s">
        <v>238</v>
      </c>
      <c r="G2272" s="149" t="s">
        <v>281</v>
      </c>
      <c r="H2272" s="153" t="s">
        <v>282</v>
      </c>
      <c r="I2272" s="149" t="s">
        <v>1741</v>
      </c>
      <c r="J2272" s="163">
        <v>31.887</v>
      </c>
      <c r="K2272" s="163">
        <v>31.248999999999999</v>
      </c>
      <c r="L2272" s="149" t="s">
        <v>116</v>
      </c>
      <c r="M2272" s="150" t="s">
        <v>424</v>
      </c>
      <c r="N2272" s="157">
        <v>44451.334432870368</v>
      </c>
      <c r="O2272" s="157">
        <v>44488.05537037037</v>
      </c>
    </row>
    <row r="2273" spans="2:15" x14ac:dyDescent="0.2">
      <c r="B2273" s="322" t="s">
        <v>139</v>
      </c>
      <c r="C2273" s="322" t="s">
        <v>1122</v>
      </c>
      <c r="D2273" s="322" t="s">
        <v>140</v>
      </c>
      <c r="E2273" s="322" t="s">
        <v>1122</v>
      </c>
      <c r="F2273" s="154" t="s">
        <v>329</v>
      </c>
      <c r="G2273" s="149" t="s">
        <v>286</v>
      </c>
      <c r="H2273" s="153" t="s">
        <v>330</v>
      </c>
      <c r="I2273" s="149" t="s">
        <v>1742</v>
      </c>
      <c r="J2273" s="163">
        <v>63.128</v>
      </c>
      <c r="K2273" s="163">
        <v>33.844000000000001</v>
      </c>
      <c r="L2273" s="149" t="s">
        <v>223</v>
      </c>
      <c r="M2273" s="150" t="s">
        <v>363</v>
      </c>
      <c r="N2273" s="157">
        <v>44451.626215277778</v>
      </c>
      <c r="O2273" s="157">
        <v>44476.223368055558</v>
      </c>
    </row>
    <row r="2274" spans="2:15" x14ac:dyDescent="0.2">
      <c r="B2274" s="322" t="s">
        <v>139</v>
      </c>
      <c r="C2274" s="322" t="s">
        <v>1122</v>
      </c>
      <c r="D2274" s="322" t="s">
        <v>140</v>
      </c>
      <c r="E2274" s="322" t="s">
        <v>1122</v>
      </c>
      <c r="F2274" s="154" t="s">
        <v>238</v>
      </c>
      <c r="G2274" s="149" t="s">
        <v>281</v>
      </c>
      <c r="H2274" s="153" t="s">
        <v>282</v>
      </c>
      <c r="I2274" s="149" t="s">
        <v>1743</v>
      </c>
      <c r="J2274" s="163">
        <v>28.747</v>
      </c>
      <c r="K2274" s="163">
        <v>28.172000000000001</v>
      </c>
      <c r="L2274" s="149" t="s">
        <v>116</v>
      </c>
      <c r="M2274" s="150" t="s">
        <v>811</v>
      </c>
      <c r="N2274" s="157">
        <v>44452.681666666664</v>
      </c>
      <c r="O2274" s="157">
        <v>44476.834421296298</v>
      </c>
    </row>
    <row r="2275" spans="2:15" x14ac:dyDescent="0.2">
      <c r="B2275" s="322" t="s">
        <v>139</v>
      </c>
      <c r="C2275" s="322" t="s">
        <v>1122</v>
      </c>
      <c r="D2275" s="322" t="s">
        <v>141</v>
      </c>
      <c r="E2275" s="322" t="s">
        <v>1122</v>
      </c>
      <c r="F2275" s="154" t="s">
        <v>239</v>
      </c>
      <c r="G2275" s="149" t="s">
        <v>359</v>
      </c>
      <c r="H2275" s="153" t="s">
        <v>278</v>
      </c>
      <c r="I2275" s="149" t="s">
        <v>1744</v>
      </c>
      <c r="J2275" s="163">
        <v>56.783999999999999</v>
      </c>
      <c r="K2275" s="163">
        <v>43.32</v>
      </c>
      <c r="L2275" s="149" t="s">
        <v>376</v>
      </c>
      <c r="M2275" s="150" t="s">
        <v>397</v>
      </c>
      <c r="N2275" s="157">
        <v>44452.722604166665</v>
      </c>
      <c r="O2275" s="157">
        <v>44504.347453703704</v>
      </c>
    </row>
    <row r="2276" spans="2:15" x14ac:dyDescent="0.2">
      <c r="B2276" s="322" t="s">
        <v>139</v>
      </c>
      <c r="C2276" s="322" t="s">
        <v>1122</v>
      </c>
      <c r="D2276" s="322" t="s">
        <v>140</v>
      </c>
      <c r="E2276" s="322" t="s">
        <v>1122</v>
      </c>
      <c r="F2276" s="154" t="s">
        <v>114</v>
      </c>
      <c r="G2276" s="149" t="s">
        <v>286</v>
      </c>
      <c r="H2276" s="153" t="s">
        <v>115</v>
      </c>
      <c r="I2276" s="149" t="s">
        <v>1745</v>
      </c>
      <c r="J2276" s="163">
        <v>63.497999999999998</v>
      </c>
      <c r="K2276" s="163">
        <v>11.301</v>
      </c>
      <c r="L2276" s="149" t="s">
        <v>217</v>
      </c>
      <c r="M2276" s="150" t="s">
        <v>308</v>
      </c>
      <c r="N2276" s="157">
        <v>44452.764907407407</v>
      </c>
      <c r="O2276" s="157">
        <v>44481.6950462963</v>
      </c>
    </row>
    <row r="2277" spans="2:15" x14ac:dyDescent="0.2">
      <c r="B2277" s="322" t="s">
        <v>139</v>
      </c>
      <c r="C2277" s="322" t="s">
        <v>1122</v>
      </c>
      <c r="D2277" s="322" t="s">
        <v>140</v>
      </c>
      <c r="E2277" s="322" t="s">
        <v>1122</v>
      </c>
      <c r="F2277" s="154" t="s">
        <v>114</v>
      </c>
      <c r="G2277" s="149" t="s">
        <v>286</v>
      </c>
      <c r="H2277" s="153" t="s">
        <v>115</v>
      </c>
      <c r="I2277" s="149" t="s">
        <v>1745</v>
      </c>
      <c r="J2277" s="163">
        <v>63.497999999999998</v>
      </c>
      <c r="K2277" s="163">
        <v>13.42</v>
      </c>
      <c r="L2277" s="149" t="s">
        <v>217</v>
      </c>
      <c r="M2277" s="150" t="s">
        <v>308</v>
      </c>
      <c r="N2277" s="157">
        <v>44452.764907407407</v>
      </c>
      <c r="O2277" s="157">
        <v>44483.347222222219</v>
      </c>
    </row>
    <row r="2278" spans="2:15" x14ac:dyDescent="0.2">
      <c r="B2278" s="322" t="s">
        <v>139</v>
      </c>
      <c r="C2278" s="322" t="s">
        <v>1122</v>
      </c>
      <c r="D2278" s="322" t="s">
        <v>140</v>
      </c>
      <c r="E2278" s="322" t="s">
        <v>1122</v>
      </c>
      <c r="F2278" s="154" t="s">
        <v>114</v>
      </c>
      <c r="G2278" s="149" t="s">
        <v>286</v>
      </c>
      <c r="H2278" s="153" t="s">
        <v>115</v>
      </c>
      <c r="I2278" s="149" t="s">
        <v>1745</v>
      </c>
      <c r="J2278" s="163">
        <v>63.497999999999998</v>
      </c>
      <c r="K2278" s="163">
        <v>29.468</v>
      </c>
      <c r="L2278" s="149" t="s">
        <v>216</v>
      </c>
      <c r="M2278" s="150" t="s">
        <v>284</v>
      </c>
      <c r="N2278" s="157">
        <v>44452.764907407407</v>
      </c>
      <c r="O2278" s="157">
        <v>44490.278391203705</v>
      </c>
    </row>
    <row r="2279" spans="2:15" x14ac:dyDescent="0.2">
      <c r="B2279" s="322" t="s">
        <v>139</v>
      </c>
      <c r="C2279" s="322" t="s">
        <v>1122</v>
      </c>
      <c r="D2279" s="322" t="s">
        <v>140</v>
      </c>
      <c r="E2279" s="322" t="s">
        <v>1122</v>
      </c>
      <c r="F2279" s="154" t="s">
        <v>239</v>
      </c>
      <c r="G2279" s="149" t="s">
        <v>359</v>
      </c>
      <c r="H2279" s="153" t="s">
        <v>278</v>
      </c>
      <c r="I2279" s="149" t="s">
        <v>1119</v>
      </c>
      <c r="J2279" s="163">
        <v>53.161999999999999</v>
      </c>
      <c r="K2279" s="163">
        <v>12.313000000000001</v>
      </c>
      <c r="L2279" s="149" t="s">
        <v>217</v>
      </c>
      <c r="M2279" s="150" t="s">
        <v>1370</v>
      </c>
      <c r="N2279" s="157">
        <v>44453.362453703703</v>
      </c>
      <c r="O2279" s="157">
        <v>44497.051458333335</v>
      </c>
    </row>
    <row r="2280" spans="2:15" x14ac:dyDescent="0.2">
      <c r="B2280" s="322" t="s">
        <v>139</v>
      </c>
      <c r="C2280" s="322" t="s">
        <v>1122</v>
      </c>
      <c r="D2280" s="322" t="s">
        <v>141</v>
      </c>
      <c r="E2280" s="322" t="s">
        <v>1122</v>
      </c>
      <c r="F2280" s="154" t="s">
        <v>239</v>
      </c>
      <c r="G2280" s="149" t="s">
        <v>359</v>
      </c>
      <c r="H2280" s="153" t="s">
        <v>278</v>
      </c>
      <c r="I2280" s="149" t="s">
        <v>1119</v>
      </c>
      <c r="J2280" s="163">
        <v>53.161999999999999</v>
      </c>
      <c r="K2280" s="163">
        <v>29.809000000000001</v>
      </c>
      <c r="L2280" s="149" t="s">
        <v>216</v>
      </c>
      <c r="M2280" s="150" t="s">
        <v>288</v>
      </c>
      <c r="N2280" s="157">
        <v>44453.362453703703</v>
      </c>
      <c r="O2280" s="157">
        <v>44503.223078703704</v>
      </c>
    </row>
    <row r="2281" spans="2:15" x14ac:dyDescent="0.2">
      <c r="B2281" s="322" t="s">
        <v>139</v>
      </c>
      <c r="C2281" s="322" t="s">
        <v>1122</v>
      </c>
      <c r="D2281" s="322" t="s">
        <v>140</v>
      </c>
      <c r="E2281" s="322" t="s">
        <v>1122</v>
      </c>
      <c r="F2281" s="154" t="s">
        <v>243</v>
      </c>
      <c r="G2281" s="149" t="s">
        <v>663</v>
      </c>
      <c r="H2281" s="153" t="s">
        <v>707</v>
      </c>
      <c r="I2281" s="149" t="s">
        <v>1746</v>
      </c>
      <c r="J2281" s="163">
        <v>34.390999999999998</v>
      </c>
      <c r="K2281" s="163">
        <v>33.703000000000003</v>
      </c>
      <c r="L2281" s="149" t="s">
        <v>329</v>
      </c>
      <c r="M2281" s="150" t="s">
        <v>460</v>
      </c>
      <c r="N2281" s="157">
        <v>44453.59746527778</v>
      </c>
      <c r="O2281" s="157">
        <v>44481.445300925923</v>
      </c>
    </row>
    <row r="2282" spans="2:15" x14ac:dyDescent="0.2">
      <c r="B2282" s="322" t="s">
        <v>139</v>
      </c>
      <c r="C2282" s="322" t="s">
        <v>1122</v>
      </c>
      <c r="D2282" s="322" t="s">
        <v>140</v>
      </c>
      <c r="E2282" s="322" t="s">
        <v>1122</v>
      </c>
      <c r="F2282" s="154" t="s">
        <v>187</v>
      </c>
      <c r="G2282" s="149" t="s">
        <v>310</v>
      </c>
      <c r="H2282" s="153" t="s">
        <v>415</v>
      </c>
      <c r="I2282" s="149" t="s">
        <v>1747</v>
      </c>
      <c r="J2282" s="163">
        <v>34.816000000000003</v>
      </c>
      <c r="K2282" s="163">
        <v>17.495000000000001</v>
      </c>
      <c r="L2282" s="149" t="s">
        <v>329</v>
      </c>
      <c r="M2282" s="150" t="s">
        <v>395</v>
      </c>
      <c r="N2282" s="157">
        <v>44453.612164351849</v>
      </c>
      <c r="O2282" s="157">
        <v>44484.608483796299</v>
      </c>
    </row>
    <row r="2283" spans="2:15" x14ac:dyDescent="0.2">
      <c r="B2283" s="322" t="s">
        <v>139</v>
      </c>
      <c r="C2283" s="322" t="s">
        <v>1122</v>
      </c>
      <c r="D2283" s="322" t="s">
        <v>139</v>
      </c>
      <c r="E2283" s="322" t="s">
        <v>1122</v>
      </c>
      <c r="F2283" s="154" t="s">
        <v>239</v>
      </c>
      <c r="G2283" s="149" t="s">
        <v>359</v>
      </c>
      <c r="H2283" s="153" t="s">
        <v>278</v>
      </c>
      <c r="I2283" s="149" t="s">
        <v>1748</v>
      </c>
      <c r="J2283" s="163">
        <v>11.853</v>
      </c>
      <c r="K2283" s="163">
        <v>11.616</v>
      </c>
      <c r="L2283" s="149" t="s">
        <v>189</v>
      </c>
      <c r="M2283" s="150" t="s">
        <v>526</v>
      </c>
      <c r="N2283" s="157">
        <v>44454.362118055556</v>
      </c>
      <c r="O2283" s="157">
        <v>44459.84652777778</v>
      </c>
    </row>
    <row r="2284" spans="2:15" x14ac:dyDescent="0.2">
      <c r="B2284" s="322" t="s">
        <v>139</v>
      </c>
      <c r="C2284" s="322" t="s">
        <v>1122</v>
      </c>
      <c r="D2284" s="322" t="s">
        <v>140</v>
      </c>
      <c r="E2284" s="322" t="s">
        <v>1122</v>
      </c>
      <c r="F2284" s="154" t="s">
        <v>114</v>
      </c>
      <c r="G2284" s="149" t="s">
        <v>277</v>
      </c>
      <c r="H2284" s="153" t="s">
        <v>304</v>
      </c>
      <c r="I2284" s="149" t="s">
        <v>1749</v>
      </c>
      <c r="J2284" s="163">
        <v>29.975000000000001</v>
      </c>
      <c r="K2284" s="163">
        <v>23.331</v>
      </c>
      <c r="L2284" s="149" t="s">
        <v>187</v>
      </c>
      <c r="M2284" s="150" t="s">
        <v>415</v>
      </c>
      <c r="N2284" s="157">
        <v>44454.709305555552</v>
      </c>
      <c r="O2284" s="157">
        <v>44471.667534722219</v>
      </c>
    </row>
    <row r="2285" spans="2:15" x14ac:dyDescent="0.2">
      <c r="B2285" s="322" t="s">
        <v>139</v>
      </c>
      <c r="C2285" s="322" t="s">
        <v>1122</v>
      </c>
      <c r="D2285" s="322" t="s">
        <v>139</v>
      </c>
      <c r="E2285" s="322" t="s">
        <v>1122</v>
      </c>
      <c r="F2285" s="154" t="s">
        <v>237</v>
      </c>
      <c r="G2285" s="149" t="s">
        <v>277</v>
      </c>
      <c r="H2285" s="153" t="s">
        <v>978</v>
      </c>
      <c r="I2285" s="149" t="s">
        <v>1750</v>
      </c>
      <c r="J2285" s="163">
        <v>33.170999999999999</v>
      </c>
      <c r="K2285" s="163">
        <v>32.508000000000003</v>
      </c>
      <c r="L2285" s="149" t="s">
        <v>251</v>
      </c>
      <c r="M2285" s="150" t="s">
        <v>1751</v>
      </c>
      <c r="N2285" s="157">
        <v>44454.709513888891</v>
      </c>
      <c r="O2285" s="157">
        <v>44466.209363425929</v>
      </c>
    </row>
    <row r="2286" spans="2:15" x14ac:dyDescent="0.2">
      <c r="B2286" s="322" t="s">
        <v>139</v>
      </c>
      <c r="C2286" s="322" t="s">
        <v>1122</v>
      </c>
      <c r="D2286" s="322" t="s">
        <v>140</v>
      </c>
      <c r="E2286" s="322" t="s">
        <v>1122</v>
      </c>
      <c r="F2286" s="154" t="s">
        <v>329</v>
      </c>
      <c r="G2286" s="149" t="s">
        <v>286</v>
      </c>
      <c r="H2286" s="153" t="s">
        <v>330</v>
      </c>
      <c r="I2286" s="149" t="s">
        <v>1454</v>
      </c>
      <c r="J2286" s="163">
        <v>60.618000000000002</v>
      </c>
      <c r="K2286" s="163">
        <v>56.948</v>
      </c>
      <c r="L2286" s="149" t="s">
        <v>333</v>
      </c>
      <c r="M2286" s="150" t="s">
        <v>334</v>
      </c>
      <c r="N2286" s="157">
        <v>44455.042488425926</v>
      </c>
      <c r="O2286" s="157">
        <v>44472.306145833332</v>
      </c>
    </row>
    <row r="2287" spans="2:15" x14ac:dyDescent="0.2">
      <c r="B2287" s="322" t="s">
        <v>139</v>
      </c>
      <c r="C2287" s="322" t="s">
        <v>1122</v>
      </c>
      <c r="D2287" s="322" t="s">
        <v>140</v>
      </c>
      <c r="E2287" s="322" t="s">
        <v>1122</v>
      </c>
      <c r="F2287" s="154" t="s">
        <v>114</v>
      </c>
      <c r="G2287" s="149" t="s">
        <v>277</v>
      </c>
      <c r="H2287" s="153" t="s">
        <v>115</v>
      </c>
      <c r="I2287" s="149" t="s">
        <v>435</v>
      </c>
      <c r="J2287" s="163">
        <v>60.238</v>
      </c>
      <c r="K2287" s="163">
        <v>13.205</v>
      </c>
      <c r="L2287" s="149" t="s">
        <v>211</v>
      </c>
      <c r="M2287" s="150" t="s">
        <v>303</v>
      </c>
      <c r="N2287" s="157">
        <v>44455.153298611112</v>
      </c>
      <c r="O2287" s="157">
        <v>44480.51390046296</v>
      </c>
    </row>
    <row r="2288" spans="2:15" x14ac:dyDescent="0.2">
      <c r="B2288" s="322" t="s">
        <v>139</v>
      </c>
      <c r="C2288" s="322" t="s">
        <v>1122</v>
      </c>
      <c r="D2288" s="322" t="s">
        <v>140</v>
      </c>
      <c r="E2288" s="322" t="s">
        <v>1122</v>
      </c>
      <c r="F2288" s="154" t="s">
        <v>114</v>
      </c>
      <c r="G2288" s="149" t="s">
        <v>277</v>
      </c>
      <c r="H2288" s="153" t="s">
        <v>115</v>
      </c>
      <c r="I2288" s="149" t="s">
        <v>435</v>
      </c>
      <c r="J2288" s="163">
        <v>60.238</v>
      </c>
      <c r="K2288" s="163">
        <v>41.917000000000002</v>
      </c>
      <c r="L2288" s="149" t="s">
        <v>211</v>
      </c>
      <c r="M2288" s="150" t="s">
        <v>1133</v>
      </c>
      <c r="N2288" s="157">
        <v>44455.153298611112</v>
      </c>
      <c r="O2288" s="157">
        <v>44498.208958333336</v>
      </c>
    </row>
    <row r="2289" spans="2:15" x14ac:dyDescent="0.2">
      <c r="B2289" s="322" t="s">
        <v>139</v>
      </c>
      <c r="C2289" s="322" t="s">
        <v>1122</v>
      </c>
      <c r="D2289" s="322" t="s">
        <v>140</v>
      </c>
      <c r="E2289" s="322" t="s">
        <v>1122</v>
      </c>
      <c r="F2289" s="154" t="s">
        <v>238</v>
      </c>
      <c r="G2289" s="149" t="s">
        <v>281</v>
      </c>
      <c r="H2289" s="153" t="s">
        <v>282</v>
      </c>
      <c r="I2289" s="149" t="s">
        <v>1752</v>
      </c>
      <c r="J2289" s="163">
        <v>30.911999999999999</v>
      </c>
      <c r="K2289" s="163">
        <v>11.016</v>
      </c>
      <c r="L2289" s="149" t="s">
        <v>208</v>
      </c>
      <c r="M2289" s="150" t="s">
        <v>368</v>
      </c>
      <c r="N2289" s="157">
        <v>44456.264722222222</v>
      </c>
      <c r="O2289" s="157">
        <v>44489.251030092593</v>
      </c>
    </row>
    <row r="2290" spans="2:15" x14ac:dyDescent="0.2">
      <c r="B2290" s="322" t="s">
        <v>139</v>
      </c>
      <c r="C2290" s="322" t="s">
        <v>1122</v>
      </c>
      <c r="D2290" s="322" t="s">
        <v>140</v>
      </c>
      <c r="E2290" s="322" t="s">
        <v>1122</v>
      </c>
      <c r="F2290" s="154" t="s">
        <v>238</v>
      </c>
      <c r="G2290" s="149" t="s">
        <v>281</v>
      </c>
      <c r="H2290" s="153" t="s">
        <v>282</v>
      </c>
      <c r="I2290" s="149" t="s">
        <v>1752</v>
      </c>
      <c r="J2290" s="163">
        <v>30.911999999999999</v>
      </c>
      <c r="K2290" s="163">
        <v>19.277999999999999</v>
      </c>
      <c r="L2290" s="149" t="s">
        <v>208</v>
      </c>
      <c r="M2290" s="150" t="s">
        <v>523</v>
      </c>
      <c r="N2290" s="157">
        <v>44456.264722222222</v>
      </c>
      <c r="O2290" s="157">
        <v>44497.121990740743</v>
      </c>
    </row>
    <row r="2291" spans="2:15" x14ac:dyDescent="0.2">
      <c r="B2291" s="322" t="s">
        <v>139</v>
      </c>
      <c r="C2291" s="322" t="s">
        <v>1122</v>
      </c>
      <c r="D2291" s="322" t="s">
        <v>140</v>
      </c>
      <c r="E2291" s="322" t="s">
        <v>1122</v>
      </c>
      <c r="F2291" s="154" t="s">
        <v>244</v>
      </c>
      <c r="G2291" s="149" t="s">
        <v>1753</v>
      </c>
      <c r="H2291" s="153" t="s">
        <v>370</v>
      </c>
      <c r="I2291" s="149" t="s">
        <v>646</v>
      </c>
      <c r="J2291" s="163">
        <v>52.392000000000003</v>
      </c>
      <c r="K2291" s="163">
        <v>51.344000000000001</v>
      </c>
      <c r="L2291" s="149" t="s">
        <v>209</v>
      </c>
      <c r="M2291" s="150" t="s">
        <v>392</v>
      </c>
      <c r="N2291" s="157">
        <v>44456.80736111111</v>
      </c>
      <c r="O2291" s="157">
        <v>44473.51871527778</v>
      </c>
    </row>
    <row r="2292" spans="2:15" x14ac:dyDescent="0.2">
      <c r="B2292" s="322" t="s">
        <v>139</v>
      </c>
      <c r="C2292" s="322" t="s">
        <v>1122</v>
      </c>
      <c r="D2292" s="322" t="s">
        <v>140</v>
      </c>
      <c r="E2292" s="322" t="s">
        <v>1122</v>
      </c>
      <c r="F2292" s="154" t="s">
        <v>239</v>
      </c>
      <c r="G2292" s="149" t="s">
        <v>359</v>
      </c>
      <c r="H2292" s="153" t="s">
        <v>278</v>
      </c>
      <c r="I2292" s="149" t="s">
        <v>1000</v>
      </c>
      <c r="J2292" s="163">
        <v>31.956</v>
      </c>
      <c r="K2292" s="163">
        <v>11.513999999999999</v>
      </c>
      <c r="L2292" s="149" t="s">
        <v>208</v>
      </c>
      <c r="M2292" s="150" t="s">
        <v>368</v>
      </c>
      <c r="N2292" s="157">
        <v>44457.362523148149</v>
      </c>
      <c r="O2292" s="157">
        <v>44492.417013888888</v>
      </c>
    </row>
    <row r="2293" spans="2:15" x14ac:dyDescent="0.2">
      <c r="B2293" s="322" t="s">
        <v>139</v>
      </c>
      <c r="C2293" s="322" t="s">
        <v>1122</v>
      </c>
      <c r="D2293" s="322" t="s">
        <v>141</v>
      </c>
      <c r="E2293" s="322" t="s">
        <v>1122</v>
      </c>
      <c r="F2293" s="154" t="s">
        <v>239</v>
      </c>
      <c r="G2293" s="149" t="s">
        <v>359</v>
      </c>
      <c r="H2293" s="153" t="s">
        <v>278</v>
      </c>
      <c r="I2293" s="149" t="s">
        <v>1000</v>
      </c>
      <c r="J2293" s="163">
        <v>31.956</v>
      </c>
      <c r="K2293" s="163">
        <v>19.803000000000001</v>
      </c>
      <c r="L2293" s="149" t="s">
        <v>208</v>
      </c>
      <c r="M2293" s="150" t="s">
        <v>523</v>
      </c>
      <c r="N2293" s="157">
        <v>44457.362523148149</v>
      </c>
      <c r="O2293" s="157">
        <v>44503.797500000001</v>
      </c>
    </row>
    <row r="2294" spans="2:15" x14ac:dyDescent="0.2">
      <c r="B2294" s="322" t="s">
        <v>139</v>
      </c>
      <c r="C2294" s="322" t="s">
        <v>1122</v>
      </c>
      <c r="D2294" s="322" t="s">
        <v>140</v>
      </c>
      <c r="E2294" s="322" t="s">
        <v>1122</v>
      </c>
      <c r="F2294" s="154" t="s">
        <v>236</v>
      </c>
      <c r="G2294" s="149" t="s">
        <v>310</v>
      </c>
      <c r="H2294" s="153" t="s">
        <v>311</v>
      </c>
      <c r="I2294" s="149" t="s">
        <v>1754</v>
      </c>
      <c r="J2294" s="163">
        <v>39.481000000000002</v>
      </c>
      <c r="K2294" s="163">
        <v>31.698</v>
      </c>
      <c r="L2294" s="149" t="s">
        <v>217</v>
      </c>
      <c r="M2294" s="150" t="s">
        <v>309</v>
      </c>
      <c r="N2294" s="157">
        <v>44457.417997685188</v>
      </c>
      <c r="O2294" s="157">
        <v>44499.833587962959</v>
      </c>
    </row>
    <row r="2295" spans="2:15" x14ac:dyDescent="0.2">
      <c r="B2295" s="322" t="s">
        <v>139</v>
      </c>
      <c r="C2295" s="322" t="s">
        <v>1122</v>
      </c>
      <c r="D2295" s="322" t="s">
        <v>140</v>
      </c>
      <c r="E2295" s="322" t="s">
        <v>1122</v>
      </c>
      <c r="F2295" s="154" t="s">
        <v>238</v>
      </c>
      <c r="G2295" s="149" t="s">
        <v>281</v>
      </c>
      <c r="H2295" s="153" t="s">
        <v>282</v>
      </c>
      <c r="I2295" s="149" t="s">
        <v>1572</v>
      </c>
      <c r="J2295" s="163">
        <v>45.475999999999999</v>
      </c>
      <c r="K2295" s="163">
        <v>44.566000000000003</v>
      </c>
      <c r="L2295" s="149" t="s">
        <v>357</v>
      </c>
      <c r="M2295" s="150" t="s">
        <v>508</v>
      </c>
      <c r="N2295" s="157">
        <v>44457.431990740741</v>
      </c>
      <c r="O2295" s="157">
        <v>44492.297673611109</v>
      </c>
    </row>
    <row r="2296" spans="2:15" x14ac:dyDescent="0.2">
      <c r="B2296" s="322" t="s">
        <v>139</v>
      </c>
      <c r="C2296" s="322" t="s">
        <v>1122</v>
      </c>
      <c r="D2296" s="322" t="s">
        <v>140</v>
      </c>
      <c r="E2296" s="322" t="s">
        <v>1122</v>
      </c>
      <c r="F2296" s="154" t="s">
        <v>114</v>
      </c>
      <c r="G2296" s="149" t="s">
        <v>277</v>
      </c>
      <c r="H2296" s="153" t="s">
        <v>304</v>
      </c>
      <c r="I2296" s="149" t="s">
        <v>499</v>
      </c>
      <c r="J2296" s="163">
        <v>30.802</v>
      </c>
      <c r="K2296" s="163">
        <v>21.021000000000001</v>
      </c>
      <c r="L2296" s="149" t="s">
        <v>228</v>
      </c>
      <c r="M2296" s="150" t="s">
        <v>434</v>
      </c>
      <c r="N2296" s="157">
        <v>44457.931805555556</v>
      </c>
      <c r="O2296" s="157">
        <v>44477.09784722222</v>
      </c>
    </row>
    <row r="2297" spans="2:15" x14ac:dyDescent="0.2">
      <c r="B2297" s="322" t="s">
        <v>139</v>
      </c>
      <c r="C2297" s="322" t="s">
        <v>1122</v>
      </c>
      <c r="D2297" s="322" t="s">
        <v>140</v>
      </c>
      <c r="E2297" s="322" t="s">
        <v>1122</v>
      </c>
      <c r="F2297" s="154" t="s">
        <v>114</v>
      </c>
      <c r="G2297" s="149" t="s">
        <v>277</v>
      </c>
      <c r="H2297" s="153" t="s">
        <v>304</v>
      </c>
      <c r="I2297" s="149" t="s">
        <v>1353</v>
      </c>
      <c r="J2297" s="163">
        <v>34.491999999999997</v>
      </c>
      <c r="K2297" s="163">
        <v>6.9219999999999997</v>
      </c>
      <c r="L2297" s="149" t="s">
        <v>195</v>
      </c>
      <c r="M2297" s="150" t="s">
        <v>1663</v>
      </c>
      <c r="N2297" s="157">
        <v>44458.097928240742</v>
      </c>
      <c r="O2297" s="157">
        <v>44473.944745370369</v>
      </c>
    </row>
    <row r="2298" spans="2:15" x14ac:dyDescent="0.2">
      <c r="B2298" s="322" t="s">
        <v>139</v>
      </c>
      <c r="C2298" s="322" t="s">
        <v>1122</v>
      </c>
      <c r="D2298" s="322" t="s">
        <v>140</v>
      </c>
      <c r="E2298" s="322" t="s">
        <v>1122</v>
      </c>
      <c r="F2298" s="154" t="s">
        <v>114</v>
      </c>
      <c r="G2298" s="149" t="s">
        <v>277</v>
      </c>
      <c r="H2298" s="153" t="s">
        <v>304</v>
      </c>
      <c r="I2298" s="149" t="s">
        <v>1353</v>
      </c>
      <c r="J2298" s="163">
        <v>34.491999999999997</v>
      </c>
      <c r="K2298" s="163">
        <v>13.294</v>
      </c>
      <c r="L2298" s="149" t="s">
        <v>187</v>
      </c>
      <c r="M2298" s="150" t="s">
        <v>415</v>
      </c>
      <c r="N2298" s="157">
        <v>44458.097928240742</v>
      </c>
      <c r="O2298" s="157">
        <v>44479.764999999999</v>
      </c>
    </row>
    <row r="2299" spans="2:15" x14ac:dyDescent="0.2">
      <c r="B2299" s="322" t="s">
        <v>139</v>
      </c>
      <c r="C2299" s="322" t="s">
        <v>1122</v>
      </c>
      <c r="D2299" s="322" t="s">
        <v>139</v>
      </c>
      <c r="E2299" s="322" t="s">
        <v>1122</v>
      </c>
      <c r="F2299" s="154" t="s">
        <v>114</v>
      </c>
      <c r="G2299" s="149" t="s">
        <v>277</v>
      </c>
      <c r="H2299" s="153" t="s">
        <v>304</v>
      </c>
      <c r="I2299" s="149" t="s">
        <v>1625</v>
      </c>
      <c r="J2299" s="163">
        <v>34.863999999999997</v>
      </c>
      <c r="K2299" s="163">
        <v>31.651</v>
      </c>
      <c r="L2299" s="149" t="s">
        <v>114</v>
      </c>
      <c r="M2299" s="150" t="s">
        <v>700</v>
      </c>
      <c r="N2299" s="157">
        <v>44458.264710648145</v>
      </c>
      <c r="O2299" s="157">
        <v>44463.763680555552</v>
      </c>
    </row>
    <row r="2300" spans="2:15" x14ac:dyDescent="0.2">
      <c r="B2300" s="322" t="s">
        <v>139</v>
      </c>
      <c r="C2300" s="322" t="s">
        <v>1122</v>
      </c>
      <c r="D2300" s="322" t="s">
        <v>140</v>
      </c>
      <c r="E2300" s="322" t="s">
        <v>1122</v>
      </c>
      <c r="F2300" s="154" t="s">
        <v>238</v>
      </c>
      <c r="G2300" s="149" t="s">
        <v>281</v>
      </c>
      <c r="H2300" s="153" t="s">
        <v>282</v>
      </c>
      <c r="I2300" s="149" t="s">
        <v>1562</v>
      </c>
      <c r="J2300" s="163">
        <v>35.030999999999999</v>
      </c>
      <c r="K2300" s="163">
        <v>34.33</v>
      </c>
      <c r="L2300" s="149" t="s">
        <v>376</v>
      </c>
      <c r="M2300" s="150" t="s">
        <v>1755</v>
      </c>
      <c r="N2300" s="157">
        <v>44458.820393518516</v>
      </c>
      <c r="O2300" s="157">
        <v>44498.046678240738</v>
      </c>
    </row>
    <row r="2301" spans="2:15" x14ac:dyDescent="0.2">
      <c r="B2301" s="322" t="s">
        <v>139</v>
      </c>
      <c r="C2301" s="322" t="s">
        <v>1122</v>
      </c>
      <c r="D2301" s="322" t="s">
        <v>140</v>
      </c>
      <c r="E2301" s="322" t="s">
        <v>1122</v>
      </c>
      <c r="F2301" s="154" t="s">
        <v>114</v>
      </c>
      <c r="G2301" s="149" t="s">
        <v>277</v>
      </c>
      <c r="H2301" s="153" t="s">
        <v>304</v>
      </c>
      <c r="I2301" s="149" t="s">
        <v>699</v>
      </c>
      <c r="J2301" s="163">
        <v>39.064</v>
      </c>
      <c r="K2301" s="163">
        <v>30.399000000000001</v>
      </c>
      <c r="L2301" s="149" t="s">
        <v>114</v>
      </c>
      <c r="M2301" s="150" t="s">
        <v>579</v>
      </c>
      <c r="N2301" s="157">
        <v>44458.857048611113</v>
      </c>
      <c r="O2301" s="157">
        <v>44471.271550925929</v>
      </c>
    </row>
    <row r="2302" spans="2:15" x14ac:dyDescent="0.2">
      <c r="B2302" s="322" t="s">
        <v>139</v>
      </c>
      <c r="C2302" s="322" t="s">
        <v>1122</v>
      </c>
      <c r="D2302" s="322" t="s">
        <v>140</v>
      </c>
      <c r="E2302" s="322" t="s">
        <v>1122</v>
      </c>
      <c r="F2302" s="154" t="s">
        <v>243</v>
      </c>
      <c r="G2302" s="149" t="s">
        <v>277</v>
      </c>
      <c r="H2302" s="153" t="s">
        <v>374</v>
      </c>
      <c r="I2302" s="149" t="s">
        <v>1756</v>
      </c>
      <c r="J2302" s="163">
        <v>38.340000000000003</v>
      </c>
      <c r="K2302" s="163">
        <v>37.573</v>
      </c>
      <c r="L2302" s="149" t="s">
        <v>211</v>
      </c>
      <c r="M2302" s="150" t="s">
        <v>616</v>
      </c>
      <c r="N2302" s="157">
        <v>44458.917662037034</v>
      </c>
      <c r="O2302" s="157">
        <v>44486.875543981485</v>
      </c>
    </row>
    <row r="2303" spans="2:15" x14ac:dyDescent="0.2">
      <c r="B2303" s="322" t="s">
        <v>139</v>
      </c>
      <c r="C2303" s="322" t="s">
        <v>1122</v>
      </c>
      <c r="D2303" s="322" t="s">
        <v>140</v>
      </c>
      <c r="E2303" s="322" t="s">
        <v>1122</v>
      </c>
      <c r="F2303" s="154" t="s">
        <v>114</v>
      </c>
      <c r="G2303" s="149" t="s">
        <v>277</v>
      </c>
      <c r="H2303" s="153" t="s">
        <v>304</v>
      </c>
      <c r="I2303" s="149" t="s">
        <v>1757</v>
      </c>
      <c r="J2303" s="163">
        <v>34.564</v>
      </c>
      <c r="K2303" s="163">
        <v>14.058</v>
      </c>
      <c r="L2303" s="149" t="s">
        <v>228</v>
      </c>
      <c r="M2303" s="150" t="s">
        <v>434</v>
      </c>
      <c r="N2303" s="157">
        <v>44459.049675925926</v>
      </c>
      <c r="O2303" s="157">
        <v>44482.562615740739</v>
      </c>
    </row>
    <row r="2304" spans="2:15" x14ac:dyDescent="0.2">
      <c r="B2304" s="322" t="s">
        <v>139</v>
      </c>
      <c r="C2304" s="322" t="s">
        <v>1122</v>
      </c>
      <c r="D2304" s="322" t="s">
        <v>140</v>
      </c>
      <c r="E2304" s="322" t="s">
        <v>1122</v>
      </c>
      <c r="F2304" s="154" t="s">
        <v>114</v>
      </c>
      <c r="G2304" s="149" t="s">
        <v>277</v>
      </c>
      <c r="H2304" s="153" t="s">
        <v>304</v>
      </c>
      <c r="I2304" s="149" t="s">
        <v>1757</v>
      </c>
      <c r="J2304" s="163">
        <v>34.564</v>
      </c>
      <c r="K2304" s="163">
        <v>14.058</v>
      </c>
      <c r="L2304" s="149" t="s">
        <v>228</v>
      </c>
      <c r="M2304" s="150" t="s">
        <v>434</v>
      </c>
      <c r="N2304" s="157">
        <v>44459.049675925926</v>
      </c>
      <c r="O2304" s="157">
        <v>44482.562754629631</v>
      </c>
    </row>
    <row r="2305" spans="2:15" x14ac:dyDescent="0.2">
      <c r="B2305" s="322" t="s">
        <v>139</v>
      </c>
      <c r="C2305" s="322" t="s">
        <v>1122</v>
      </c>
      <c r="D2305" s="322" t="s">
        <v>140</v>
      </c>
      <c r="E2305" s="322" t="s">
        <v>1122</v>
      </c>
      <c r="F2305" s="154" t="s">
        <v>114</v>
      </c>
      <c r="G2305" s="149" t="s">
        <v>286</v>
      </c>
      <c r="H2305" s="153" t="s">
        <v>115</v>
      </c>
      <c r="I2305" s="149" t="s">
        <v>1758</v>
      </c>
      <c r="J2305" s="163">
        <v>64.012</v>
      </c>
      <c r="K2305" s="163">
        <v>16.207000000000001</v>
      </c>
      <c r="L2305" s="149" t="s">
        <v>216</v>
      </c>
      <c r="M2305" s="150" t="s">
        <v>284</v>
      </c>
      <c r="N2305" s="157">
        <v>44459.15353009259</v>
      </c>
      <c r="O2305" s="157">
        <v>44490.735324074078</v>
      </c>
    </row>
    <row r="2306" spans="2:15" x14ac:dyDescent="0.2">
      <c r="B2306" s="322" t="s">
        <v>139</v>
      </c>
      <c r="C2306" s="322" t="s">
        <v>1122</v>
      </c>
      <c r="D2306" s="322" t="s">
        <v>140</v>
      </c>
      <c r="E2306" s="322" t="s">
        <v>1122</v>
      </c>
      <c r="F2306" s="154" t="s">
        <v>114</v>
      </c>
      <c r="G2306" s="149" t="s">
        <v>286</v>
      </c>
      <c r="H2306" s="153" t="s">
        <v>115</v>
      </c>
      <c r="I2306" s="149" t="s">
        <v>1758</v>
      </c>
      <c r="J2306" s="163">
        <v>64.012</v>
      </c>
      <c r="K2306" s="163">
        <v>46.524999999999999</v>
      </c>
      <c r="L2306" s="149" t="s">
        <v>216</v>
      </c>
      <c r="M2306" s="150" t="s">
        <v>288</v>
      </c>
      <c r="N2306" s="157">
        <v>44459.15353009259</v>
      </c>
      <c r="O2306" s="157">
        <v>44499.973043981481</v>
      </c>
    </row>
    <row r="2307" spans="2:15" x14ac:dyDescent="0.2">
      <c r="B2307" s="322" t="s">
        <v>139</v>
      </c>
      <c r="C2307" s="322" t="s">
        <v>1122</v>
      </c>
      <c r="D2307" s="322" t="s">
        <v>142</v>
      </c>
      <c r="E2307" s="322" t="s">
        <v>1122</v>
      </c>
      <c r="F2307" s="154" t="s">
        <v>239</v>
      </c>
      <c r="G2307" s="149" t="s">
        <v>359</v>
      </c>
      <c r="H2307" s="153" t="s">
        <v>278</v>
      </c>
      <c r="I2307" s="149" t="s">
        <v>1759</v>
      </c>
      <c r="J2307" s="163">
        <v>37.93</v>
      </c>
      <c r="K2307" s="163">
        <v>37.170999999999999</v>
      </c>
      <c r="L2307" s="149" t="s">
        <v>116</v>
      </c>
      <c r="M2307" s="150" t="s">
        <v>352</v>
      </c>
      <c r="N2307" s="157">
        <v>44459.403611111113</v>
      </c>
      <c r="O2307" s="157">
        <v>44553.583506944444</v>
      </c>
    </row>
    <row r="2308" spans="2:15" x14ac:dyDescent="0.2">
      <c r="B2308" s="322" t="s">
        <v>139</v>
      </c>
      <c r="C2308" s="322" t="s">
        <v>1122</v>
      </c>
      <c r="D2308" s="322" t="s">
        <v>140</v>
      </c>
      <c r="E2308" s="322" t="s">
        <v>1122</v>
      </c>
      <c r="F2308" s="154" t="s">
        <v>329</v>
      </c>
      <c r="G2308" s="149" t="s">
        <v>286</v>
      </c>
      <c r="H2308" s="153" t="s">
        <v>330</v>
      </c>
      <c r="I2308" s="149" t="s">
        <v>1760</v>
      </c>
      <c r="J2308" s="163">
        <v>40.613999999999997</v>
      </c>
      <c r="K2308" s="163">
        <v>36.356000000000002</v>
      </c>
      <c r="L2308" s="149" t="s">
        <v>219</v>
      </c>
      <c r="M2308" s="150" t="s">
        <v>429</v>
      </c>
      <c r="N2308" s="157">
        <v>44459.514768518522</v>
      </c>
      <c r="O2308" s="157">
        <v>44491.486967592595</v>
      </c>
    </row>
    <row r="2309" spans="2:15" x14ac:dyDescent="0.2">
      <c r="B2309" s="322" t="s">
        <v>139</v>
      </c>
      <c r="C2309" s="322" t="s">
        <v>1122</v>
      </c>
      <c r="D2309" s="322" t="s">
        <v>140</v>
      </c>
      <c r="E2309" s="322" t="s">
        <v>1122</v>
      </c>
      <c r="F2309" s="154" t="s">
        <v>114</v>
      </c>
      <c r="G2309" s="149" t="s">
        <v>310</v>
      </c>
      <c r="H2309" s="153" t="s">
        <v>115</v>
      </c>
      <c r="I2309" s="149" t="s">
        <v>1761</v>
      </c>
      <c r="J2309" s="163">
        <v>63.374000000000002</v>
      </c>
      <c r="K2309" s="163">
        <v>6.5430000000000001</v>
      </c>
      <c r="L2309" s="149" t="s">
        <v>116</v>
      </c>
      <c r="M2309" s="150" t="s">
        <v>405</v>
      </c>
      <c r="N2309" s="157">
        <v>44459.764548611114</v>
      </c>
      <c r="O2309" s="157">
        <v>44492.833425925928</v>
      </c>
    </row>
    <row r="2310" spans="2:15" x14ac:dyDescent="0.2">
      <c r="B2310" s="322" t="s">
        <v>139</v>
      </c>
      <c r="C2310" s="322" t="s">
        <v>1122</v>
      </c>
      <c r="D2310" s="322" t="s">
        <v>140</v>
      </c>
      <c r="E2310" s="322" t="s">
        <v>1122</v>
      </c>
      <c r="F2310" s="154" t="s">
        <v>114</v>
      </c>
      <c r="G2310" s="149" t="s">
        <v>310</v>
      </c>
      <c r="H2310" s="153" t="s">
        <v>115</v>
      </c>
      <c r="I2310" s="149" t="s">
        <v>1761</v>
      </c>
      <c r="J2310" s="163">
        <v>63.374000000000002</v>
      </c>
      <c r="K2310" s="163">
        <v>6.5430000000000001</v>
      </c>
      <c r="L2310" s="149" t="s">
        <v>116</v>
      </c>
      <c r="M2310" s="150" t="s">
        <v>405</v>
      </c>
      <c r="N2310" s="157">
        <v>44459.764548611114</v>
      </c>
      <c r="O2310" s="157">
        <v>44492.833564814813</v>
      </c>
    </row>
    <row r="2311" spans="2:15" x14ac:dyDescent="0.2">
      <c r="B2311" s="322" t="s">
        <v>139</v>
      </c>
      <c r="C2311" s="322" t="s">
        <v>1122</v>
      </c>
      <c r="D2311" s="322" t="s">
        <v>140</v>
      </c>
      <c r="E2311" s="322" t="s">
        <v>1122</v>
      </c>
      <c r="F2311" s="154" t="s">
        <v>114</v>
      </c>
      <c r="G2311" s="149" t="s">
        <v>310</v>
      </c>
      <c r="H2311" s="153" t="s">
        <v>115</v>
      </c>
      <c r="I2311" s="149" t="s">
        <v>1761</v>
      </c>
      <c r="J2311" s="163">
        <v>63.374000000000002</v>
      </c>
      <c r="K2311" s="163">
        <v>6.5430000000000001</v>
      </c>
      <c r="L2311" s="149" t="s">
        <v>116</v>
      </c>
      <c r="M2311" s="150" t="s">
        <v>405</v>
      </c>
      <c r="N2311" s="157">
        <v>44459.764548611114</v>
      </c>
      <c r="O2311" s="157">
        <v>44492.83357638889</v>
      </c>
    </row>
    <row r="2312" spans="2:15" x14ac:dyDescent="0.2">
      <c r="B2312" s="322" t="s">
        <v>139</v>
      </c>
      <c r="C2312" s="322" t="s">
        <v>1122</v>
      </c>
      <c r="D2312" s="322" t="s">
        <v>140</v>
      </c>
      <c r="E2312" s="322" t="s">
        <v>1122</v>
      </c>
      <c r="F2312" s="154" t="s">
        <v>114</v>
      </c>
      <c r="G2312" s="149" t="s">
        <v>310</v>
      </c>
      <c r="H2312" s="153" t="s">
        <v>115</v>
      </c>
      <c r="I2312" s="149" t="s">
        <v>1761</v>
      </c>
      <c r="J2312" s="163">
        <v>63.374000000000002</v>
      </c>
      <c r="K2312" s="163">
        <v>37.128</v>
      </c>
      <c r="L2312" s="149" t="s">
        <v>116</v>
      </c>
      <c r="M2312" s="150" t="s">
        <v>405</v>
      </c>
      <c r="N2312" s="157">
        <v>44459.764548611114</v>
      </c>
      <c r="O2312" s="157">
        <v>44497.389768518522</v>
      </c>
    </row>
    <row r="2313" spans="2:15" x14ac:dyDescent="0.2">
      <c r="B2313" s="322" t="s">
        <v>139</v>
      </c>
      <c r="C2313" s="322" t="s">
        <v>1122</v>
      </c>
      <c r="D2313" s="322" t="s">
        <v>140</v>
      </c>
      <c r="E2313" s="322" t="s">
        <v>1122</v>
      </c>
      <c r="F2313" s="154" t="s">
        <v>591</v>
      </c>
      <c r="G2313" s="149" t="s">
        <v>277</v>
      </c>
      <c r="H2313" s="153" t="s">
        <v>282</v>
      </c>
      <c r="I2313" s="149" t="s">
        <v>1455</v>
      </c>
      <c r="J2313" s="163">
        <v>63.375999999999998</v>
      </c>
      <c r="K2313" s="163">
        <v>44.781999999999996</v>
      </c>
      <c r="L2313" s="149" t="s">
        <v>208</v>
      </c>
      <c r="M2313" s="150" t="s">
        <v>368</v>
      </c>
      <c r="N2313" s="157">
        <v>44460.598391203705</v>
      </c>
      <c r="O2313" s="157">
        <v>44495.944664351853</v>
      </c>
    </row>
    <row r="2314" spans="2:15" x14ac:dyDescent="0.2">
      <c r="B2314" s="322" t="s">
        <v>139</v>
      </c>
      <c r="C2314" s="322" t="s">
        <v>1122</v>
      </c>
      <c r="D2314" s="322" t="s">
        <v>140</v>
      </c>
      <c r="E2314" s="322" t="s">
        <v>1122</v>
      </c>
      <c r="F2314" s="154" t="s">
        <v>239</v>
      </c>
      <c r="G2314" s="149" t="s">
        <v>359</v>
      </c>
      <c r="H2314" s="153" t="s">
        <v>278</v>
      </c>
      <c r="I2314" s="149" t="s">
        <v>1228</v>
      </c>
      <c r="J2314" s="163">
        <v>24.045000000000002</v>
      </c>
      <c r="K2314" s="163">
        <v>18.962</v>
      </c>
      <c r="L2314" s="149" t="s">
        <v>325</v>
      </c>
      <c r="M2314" s="150" t="s">
        <v>326</v>
      </c>
      <c r="N2314" s="157">
        <v>44460.695740740739</v>
      </c>
      <c r="O2314" s="157">
        <v>44480.903414351851</v>
      </c>
    </row>
    <row r="2315" spans="2:15" x14ac:dyDescent="0.2">
      <c r="B2315" s="322" t="s">
        <v>139</v>
      </c>
      <c r="C2315" s="322" t="s">
        <v>1122</v>
      </c>
      <c r="D2315" s="322" t="s">
        <v>140</v>
      </c>
      <c r="E2315" s="322" t="s">
        <v>1122</v>
      </c>
      <c r="F2315" s="154" t="s">
        <v>114</v>
      </c>
      <c r="G2315" s="149" t="s">
        <v>286</v>
      </c>
      <c r="H2315" s="153" t="s">
        <v>115</v>
      </c>
      <c r="I2315" s="149" t="s">
        <v>1762</v>
      </c>
      <c r="J2315" s="163">
        <v>55.71</v>
      </c>
      <c r="K2315" s="163">
        <v>28.033000000000001</v>
      </c>
      <c r="L2315" s="149" t="s">
        <v>376</v>
      </c>
      <c r="M2315" s="150" t="s">
        <v>397</v>
      </c>
      <c r="N2315" s="157">
        <v>44461.598252314812</v>
      </c>
      <c r="O2315" s="157">
        <v>44489.319930555554</v>
      </c>
    </row>
    <row r="2316" spans="2:15" x14ac:dyDescent="0.2">
      <c r="B2316" s="322" t="s">
        <v>139</v>
      </c>
      <c r="C2316" s="322" t="s">
        <v>1122</v>
      </c>
      <c r="D2316" s="322" t="s">
        <v>140</v>
      </c>
      <c r="E2316" s="322" t="s">
        <v>1122</v>
      </c>
      <c r="F2316" s="154" t="s">
        <v>114</v>
      </c>
      <c r="G2316" s="149" t="s">
        <v>286</v>
      </c>
      <c r="H2316" s="153" t="s">
        <v>115</v>
      </c>
      <c r="I2316" s="149" t="s">
        <v>1762</v>
      </c>
      <c r="J2316" s="163">
        <v>55.71</v>
      </c>
      <c r="K2316" s="163">
        <v>26.562000000000001</v>
      </c>
      <c r="L2316" s="149" t="s">
        <v>218</v>
      </c>
      <c r="M2316" s="150" t="s">
        <v>709</v>
      </c>
      <c r="N2316" s="157">
        <v>44461.598252314812</v>
      </c>
      <c r="O2316" s="157">
        <v>44496.060636574075</v>
      </c>
    </row>
    <row r="2317" spans="2:15" x14ac:dyDescent="0.2">
      <c r="B2317" s="322" t="s">
        <v>139</v>
      </c>
      <c r="C2317" s="322" t="s">
        <v>1122</v>
      </c>
      <c r="D2317" s="322" t="s">
        <v>140</v>
      </c>
      <c r="E2317" s="322" t="s">
        <v>1122</v>
      </c>
      <c r="F2317" s="154" t="s">
        <v>247</v>
      </c>
      <c r="G2317" s="149" t="s">
        <v>340</v>
      </c>
      <c r="H2317" s="153" t="s">
        <v>341</v>
      </c>
      <c r="I2317" s="149" t="s">
        <v>1121</v>
      </c>
      <c r="J2317" s="163">
        <v>39.781999999999996</v>
      </c>
      <c r="K2317" s="163">
        <v>13.318</v>
      </c>
      <c r="L2317" s="149" t="s">
        <v>205</v>
      </c>
      <c r="M2317" s="150" t="s">
        <v>505</v>
      </c>
      <c r="N2317" s="157">
        <v>44461.929768518516</v>
      </c>
      <c r="O2317" s="157">
        <v>44484.622777777775</v>
      </c>
    </row>
    <row r="2318" spans="2:15" x14ac:dyDescent="0.2">
      <c r="B2318" s="322" t="s">
        <v>139</v>
      </c>
      <c r="C2318" s="322" t="s">
        <v>1122</v>
      </c>
      <c r="D2318" s="322" t="s">
        <v>140</v>
      </c>
      <c r="E2318" s="322" t="s">
        <v>1122</v>
      </c>
      <c r="F2318" s="154" t="s">
        <v>247</v>
      </c>
      <c r="G2318" s="149" t="s">
        <v>340</v>
      </c>
      <c r="H2318" s="153" t="s">
        <v>341</v>
      </c>
      <c r="I2318" s="149" t="s">
        <v>1121</v>
      </c>
      <c r="J2318" s="163">
        <v>39.781999999999996</v>
      </c>
      <c r="K2318" s="163">
        <v>24.244</v>
      </c>
      <c r="L2318" s="149" t="s">
        <v>205</v>
      </c>
      <c r="M2318" s="150" t="s">
        <v>721</v>
      </c>
      <c r="N2318" s="157">
        <v>44461.929768518516</v>
      </c>
      <c r="O2318" s="157">
        <v>44498.889525462961</v>
      </c>
    </row>
    <row r="2319" spans="2:15" x14ac:dyDescent="0.2">
      <c r="B2319" s="322" t="s">
        <v>139</v>
      </c>
      <c r="C2319" s="322" t="s">
        <v>1122</v>
      </c>
      <c r="D2319" s="322" t="s">
        <v>140</v>
      </c>
      <c r="E2319" s="322" t="s">
        <v>1122</v>
      </c>
      <c r="F2319" s="154" t="s">
        <v>239</v>
      </c>
      <c r="G2319" s="149" t="s">
        <v>359</v>
      </c>
      <c r="H2319" s="153" t="s">
        <v>278</v>
      </c>
      <c r="I2319" s="149" t="s">
        <v>1763</v>
      </c>
      <c r="J2319" s="163">
        <v>37.405999999999999</v>
      </c>
      <c r="K2319" s="163">
        <v>2.5049999999999999</v>
      </c>
      <c r="L2319" s="149" t="s">
        <v>116</v>
      </c>
      <c r="M2319" s="150" t="s">
        <v>405</v>
      </c>
      <c r="N2319" s="157">
        <v>44462.904050925928</v>
      </c>
      <c r="O2319" s="157">
        <v>44499.459687499999</v>
      </c>
    </row>
    <row r="2320" spans="2:15" x14ac:dyDescent="0.2">
      <c r="B2320" s="322" t="s">
        <v>139</v>
      </c>
      <c r="C2320" s="322" t="s">
        <v>1122</v>
      </c>
      <c r="D2320" s="322" t="s">
        <v>140</v>
      </c>
      <c r="E2320" s="322" t="s">
        <v>1122</v>
      </c>
      <c r="F2320" s="154" t="s">
        <v>239</v>
      </c>
      <c r="G2320" s="149" t="s">
        <v>359</v>
      </c>
      <c r="H2320" s="153" t="s">
        <v>278</v>
      </c>
      <c r="I2320" s="149" t="s">
        <v>1763</v>
      </c>
      <c r="J2320" s="163">
        <v>37.405999999999999</v>
      </c>
      <c r="K2320" s="163">
        <v>2.5049999999999999</v>
      </c>
      <c r="L2320" s="149" t="s">
        <v>116</v>
      </c>
      <c r="M2320" s="150" t="s">
        <v>405</v>
      </c>
      <c r="N2320" s="157">
        <v>44462.904050925928</v>
      </c>
      <c r="O2320" s="157">
        <v>44499.459837962961</v>
      </c>
    </row>
    <row r="2321" spans="2:15" x14ac:dyDescent="0.2">
      <c r="B2321" s="322" t="s">
        <v>139</v>
      </c>
      <c r="C2321" s="322" t="s">
        <v>1122</v>
      </c>
      <c r="D2321" s="322" t="s">
        <v>140</v>
      </c>
      <c r="E2321" s="322" t="s">
        <v>1122</v>
      </c>
      <c r="F2321" s="154" t="s">
        <v>239</v>
      </c>
      <c r="G2321" s="149" t="s">
        <v>359</v>
      </c>
      <c r="H2321" s="153" t="s">
        <v>278</v>
      </c>
      <c r="I2321" s="149" t="s">
        <v>1763</v>
      </c>
      <c r="J2321" s="163">
        <v>37.405999999999999</v>
      </c>
      <c r="K2321" s="163">
        <v>2.5049999999999999</v>
      </c>
      <c r="L2321" s="149" t="s">
        <v>116</v>
      </c>
      <c r="M2321" s="150" t="s">
        <v>405</v>
      </c>
      <c r="N2321" s="157">
        <v>44462.904050925928</v>
      </c>
      <c r="O2321" s="157">
        <v>44499.459861111114</v>
      </c>
    </row>
    <row r="2322" spans="2:15" x14ac:dyDescent="0.2">
      <c r="B2322" s="322" t="s">
        <v>139</v>
      </c>
      <c r="C2322" s="322" t="s">
        <v>1122</v>
      </c>
      <c r="D2322" s="322" t="s">
        <v>141</v>
      </c>
      <c r="E2322" s="322" t="s">
        <v>1122</v>
      </c>
      <c r="F2322" s="154" t="s">
        <v>239</v>
      </c>
      <c r="G2322" s="149" t="s">
        <v>359</v>
      </c>
      <c r="H2322" s="153" t="s">
        <v>278</v>
      </c>
      <c r="I2322" s="149" t="s">
        <v>1763</v>
      </c>
      <c r="J2322" s="163">
        <v>37.405999999999999</v>
      </c>
      <c r="K2322" s="163">
        <v>28.28</v>
      </c>
      <c r="L2322" s="149" t="s">
        <v>116</v>
      </c>
      <c r="M2322" s="150" t="s">
        <v>405</v>
      </c>
      <c r="N2322" s="157">
        <v>44462.904050925928</v>
      </c>
      <c r="O2322" s="157">
        <v>44502.750231481485</v>
      </c>
    </row>
    <row r="2323" spans="2:15" x14ac:dyDescent="0.2">
      <c r="B2323" s="322" t="s">
        <v>139</v>
      </c>
      <c r="C2323" s="322" t="s">
        <v>1122</v>
      </c>
      <c r="D2323" s="322" t="s">
        <v>140</v>
      </c>
      <c r="E2323" s="322" t="s">
        <v>1122</v>
      </c>
      <c r="F2323" s="154" t="s">
        <v>114</v>
      </c>
      <c r="G2323" s="149" t="s">
        <v>286</v>
      </c>
      <c r="H2323" s="153" t="s">
        <v>115</v>
      </c>
      <c r="I2323" s="149" t="s">
        <v>1764</v>
      </c>
      <c r="J2323" s="163">
        <v>63.546999999999997</v>
      </c>
      <c r="K2323" s="163">
        <v>9.8960000000000008</v>
      </c>
      <c r="L2323" s="149" t="s">
        <v>216</v>
      </c>
      <c r="M2323" s="150" t="s">
        <v>284</v>
      </c>
      <c r="N2323" s="157">
        <v>44463.556585648148</v>
      </c>
      <c r="O2323" s="157">
        <v>44496.345949074072</v>
      </c>
    </row>
    <row r="2324" spans="2:15" x14ac:dyDescent="0.2">
      <c r="B2324" s="322" t="s">
        <v>139</v>
      </c>
      <c r="C2324" s="322" t="s">
        <v>1122</v>
      </c>
      <c r="D2324" s="322" t="s">
        <v>141</v>
      </c>
      <c r="E2324" s="322" t="s">
        <v>1122</v>
      </c>
      <c r="F2324" s="154" t="s">
        <v>114</v>
      </c>
      <c r="G2324" s="149" t="s">
        <v>286</v>
      </c>
      <c r="H2324" s="153" t="s">
        <v>115</v>
      </c>
      <c r="I2324" s="149" t="s">
        <v>1764</v>
      </c>
      <c r="J2324" s="163">
        <v>63.546999999999997</v>
      </c>
      <c r="K2324" s="163">
        <v>14.137</v>
      </c>
      <c r="L2324" s="149" t="s">
        <v>216</v>
      </c>
      <c r="M2324" s="150" t="s">
        <v>288</v>
      </c>
      <c r="N2324" s="157">
        <v>44463.556585648148</v>
      </c>
      <c r="O2324" s="157">
        <v>44506.333449074074</v>
      </c>
    </row>
    <row r="2325" spans="2:15" x14ac:dyDescent="0.2">
      <c r="B2325" s="322" t="s">
        <v>139</v>
      </c>
      <c r="C2325" s="322" t="s">
        <v>1122</v>
      </c>
      <c r="D2325" s="322" t="s">
        <v>141</v>
      </c>
      <c r="E2325" s="322" t="s">
        <v>1122</v>
      </c>
      <c r="F2325" s="154" t="s">
        <v>114</v>
      </c>
      <c r="G2325" s="149" t="s">
        <v>286</v>
      </c>
      <c r="H2325" s="153" t="s">
        <v>115</v>
      </c>
      <c r="I2325" s="149" t="s">
        <v>1764</v>
      </c>
      <c r="J2325" s="163">
        <v>63.546999999999997</v>
      </c>
      <c r="K2325" s="163">
        <v>30.196999999999999</v>
      </c>
      <c r="L2325" s="149" t="s">
        <v>216</v>
      </c>
      <c r="M2325" s="150" t="s">
        <v>288</v>
      </c>
      <c r="N2325" s="157">
        <v>44463.556585648148</v>
      </c>
      <c r="O2325" s="157">
        <v>44509.41715277778</v>
      </c>
    </row>
    <row r="2326" spans="2:15" x14ac:dyDescent="0.2">
      <c r="B2326" s="322" t="s">
        <v>139</v>
      </c>
      <c r="C2326" s="322" t="s">
        <v>1122</v>
      </c>
      <c r="D2326" s="322" t="s">
        <v>140</v>
      </c>
      <c r="E2326" s="322" t="s">
        <v>1122</v>
      </c>
      <c r="F2326" s="154" t="s">
        <v>243</v>
      </c>
      <c r="G2326" s="149" t="s">
        <v>277</v>
      </c>
      <c r="H2326" s="153" t="s">
        <v>374</v>
      </c>
      <c r="I2326" s="149" t="s">
        <v>1765</v>
      </c>
      <c r="J2326" s="163">
        <v>31.754000000000001</v>
      </c>
      <c r="K2326" s="163">
        <v>5.5759999999999996</v>
      </c>
      <c r="L2326" s="149" t="s">
        <v>219</v>
      </c>
      <c r="M2326" s="150" t="s">
        <v>429</v>
      </c>
      <c r="N2326" s="157">
        <v>44463.639074074075</v>
      </c>
      <c r="O2326" s="157">
        <v>44486.04111111111</v>
      </c>
    </row>
    <row r="2327" spans="2:15" x14ac:dyDescent="0.2">
      <c r="B2327" s="322" t="s">
        <v>139</v>
      </c>
      <c r="C2327" s="322" t="s">
        <v>1122</v>
      </c>
      <c r="D2327" s="322" t="s">
        <v>140</v>
      </c>
      <c r="E2327" s="322" t="s">
        <v>1122</v>
      </c>
      <c r="F2327" s="154" t="s">
        <v>243</v>
      </c>
      <c r="G2327" s="149" t="s">
        <v>277</v>
      </c>
      <c r="H2327" s="153" t="s">
        <v>374</v>
      </c>
      <c r="I2327" s="149" t="s">
        <v>1765</v>
      </c>
      <c r="J2327" s="163">
        <v>31.754000000000001</v>
      </c>
      <c r="K2327" s="163">
        <v>20.602</v>
      </c>
      <c r="L2327" s="149" t="s">
        <v>376</v>
      </c>
      <c r="M2327" s="150" t="s">
        <v>378</v>
      </c>
      <c r="N2327" s="157">
        <v>44463.639074074075</v>
      </c>
      <c r="O2327" s="157">
        <v>44491.778449074074</v>
      </c>
    </row>
    <row r="2328" spans="2:15" x14ac:dyDescent="0.2">
      <c r="B2328" s="322" t="s">
        <v>139</v>
      </c>
      <c r="C2328" s="322" t="s">
        <v>1122</v>
      </c>
      <c r="D2328" s="322" t="s">
        <v>140</v>
      </c>
      <c r="E2328" s="322" t="s">
        <v>1122</v>
      </c>
      <c r="F2328" s="154" t="s">
        <v>236</v>
      </c>
      <c r="G2328" s="149" t="s">
        <v>310</v>
      </c>
      <c r="H2328" s="153" t="s">
        <v>311</v>
      </c>
      <c r="I2328" s="149" t="s">
        <v>1766</v>
      </c>
      <c r="J2328" s="163">
        <v>39.497999999999998</v>
      </c>
      <c r="K2328" s="163">
        <v>29.486999999999998</v>
      </c>
      <c r="L2328" s="149" t="s">
        <v>230</v>
      </c>
      <c r="M2328" s="150" t="s">
        <v>846</v>
      </c>
      <c r="N2328" s="157">
        <v>44463.778611111113</v>
      </c>
      <c r="O2328" s="157">
        <v>44485.619270833333</v>
      </c>
    </row>
    <row r="2329" spans="2:15" x14ac:dyDescent="0.2">
      <c r="B2329" s="322" t="s">
        <v>139</v>
      </c>
      <c r="C2329" s="322" t="s">
        <v>1122</v>
      </c>
      <c r="D2329" s="322" t="s">
        <v>140</v>
      </c>
      <c r="E2329" s="322" t="s">
        <v>1122</v>
      </c>
      <c r="F2329" s="154" t="s">
        <v>329</v>
      </c>
      <c r="G2329" s="149" t="s">
        <v>286</v>
      </c>
      <c r="H2329" s="153" t="s">
        <v>330</v>
      </c>
      <c r="I2329" s="149" t="s">
        <v>413</v>
      </c>
      <c r="J2329" s="163">
        <v>61.188000000000002</v>
      </c>
      <c r="K2329" s="163">
        <v>16.847000000000001</v>
      </c>
      <c r="L2329" s="149" t="s">
        <v>214</v>
      </c>
      <c r="M2329" s="150" t="s">
        <v>332</v>
      </c>
      <c r="N2329" s="157">
        <v>44464.292962962965</v>
      </c>
      <c r="O2329" s="157">
        <v>44490.470104166663</v>
      </c>
    </row>
    <row r="2330" spans="2:15" x14ac:dyDescent="0.2">
      <c r="B2330" s="322" t="s">
        <v>139</v>
      </c>
      <c r="C2330" s="322" t="s">
        <v>1122</v>
      </c>
      <c r="D2330" s="322" t="s">
        <v>141</v>
      </c>
      <c r="E2330" s="322" t="s">
        <v>1122</v>
      </c>
      <c r="F2330" s="154" t="s">
        <v>329</v>
      </c>
      <c r="G2330" s="149" t="s">
        <v>286</v>
      </c>
      <c r="H2330" s="153" t="s">
        <v>330</v>
      </c>
      <c r="I2330" s="149" t="s">
        <v>413</v>
      </c>
      <c r="J2330" s="163">
        <v>61.188000000000002</v>
      </c>
      <c r="K2330" s="163">
        <v>23.212</v>
      </c>
      <c r="L2330" s="149" t="s">
        <v>211</v>
      </c>
      <c r="M2330" s="150" t="s">
        <v>314</v>
      </c>
      <c r="N2330" s="157">
        <v>44464.292962962965</v>
      </c>
      <c r="O2330" s="157">
        <v>44523.389965277776</v>
      </c>
    </row>
    <row r="2331" spans="2:15" x14ac:dyDescent="0.2">
      <c r="B2331" s="322" t="s">
        <v>139</v>
      </c>
      <c r="C2331" s="322" t="s">
        <v>1122</v>
      </c>
      <c r="D2331" s="322" t="s">
        <v>141</v>
      </c>
      <c r="E2331" s="322" t="s">
        <v>1122</v>
      </c>
      <c r="F2331" s="154" t="s">
        <v>238</v>
      </c>
      <c r="G2331" s="149" t="s">
        <v>281</v>
      </c>
      <c r="H2331" s="153" t="s">
        <v>282</v>
      </c>
      <c r="I2331" s="149" t="s">
        <v>1767</v>
      </c>
      <c r="J2331" s="163">
        <v>61.920999999999999</v>
      </c>
      <c r="K2331" s="163">
        <v>16.677</v>
      </c>
      <c r="L2331" s="149" t="s">
        <v>116</v>
      </c>
      <c r="M2331" s="150" t="s">
        <v>117</v>
      </c>
      <c r="N2331" s="157">
        <v>44464.487442129626</v>
      </c>
      <c r="O2331" s="157">
        <v>44514.639768518522</v>
      </c>
    </row>
    <row r="2332" spans="2:15" x14ac:dyDescent="0.2">
      <c r="B2332" s="322" t="s">
        <v>139</v>
      </c>
      <c r="C2332" s="322" t="s">
        <v>1122</v>
      </c>
      <c r="D2332" s="322" t="s">
        <v>142</v>
      </c>
      <c r="E2332" s="322" t="s">
        <v>1122</v>
      </c>
      <c r="F2332" s="154" t="s">
        <v>238</v>
      </c>
      <c r="G2332" s="149" t="s">
        <v>281</v>
      </c>
      <c r="H2332" s="153" t="s">
        <v>282</v>
      </c>
      <c r="I2332" s="149" t="s">
        <v>1767</v>
      </c>
      <c r="J2332" s="163">
        <v>61.920999999999999</v>
      </c>
      <c r="K2332" s="163">
        <v>27.177</v>
      </c>
      <c r="L2332" s="149" t="s">
        <v>116</v>
      </c>
      <c r="M2332" s="150" t="s">
        <v>1049</v>
      </c>
      <c r="N2332" s="157">
        <v>44464.487442129626</v>
      </c>
      <c r="O2332" s="157">
        <v>44535.83353009259</v>
      </c>
    </row>
    <row r="2333" spans="2:15" x14ac:dyDescent="0.2">
      <c r="B2333" s="322" t="s">
        <v>139</v>
      </c>
      <c r="C2333" s="322" t="s">
        <v>1122</v>
      </c>
      <c r="D2333" s="322" t="s">
        <v>140</v>
      </c>
      <c r="E2333" s="322" t="s">
        <v>1122</v>
      </c>
      <c r="F2333" s="154" t="s">
        <v>114</v>
      </c>
      <c r="G2333" s="149" t="s">
        <v>353</v>
      </c>
      <c r="H2333" s="153" t="s">
        <v>354</v>
      </c>
      <c r="I2333" s="149" t="s">
        <v>1183</v>
      </c>
      <c r="J2333" s="163">
        <v>55.381</v>
      </c>
      <c r="K2333" s="163">
        <v>52.061999999999998</v>
      </c>
      <c r="L2333" s="149" t="s">
        <v>116</v>
      </c>
      <c r="M2333" s="150" t="s">
        <v>117</v>
      </c>
      <c r="N2333" s="157">
        <v>44464.765266203707</v>
      </c>
      <c r="O2333" s="157">
        <v>44490.861122685186</v>
      </c>
    </row>
    <row r="2334" spans="2:15" x14ac:dyDescent="0.2">
      <c r="B2334" s="322" t="s">
        <v>139</v>
      </c>
      <c r="C2334" s="322" t="s">
        <v>1122</v>
      </c>
      <c r="D2334" s="322" t="s">
        <v>140</v>
      </c>
      <c r="E2334" s="322" t="s">
        <v>1122</v>
      </c>
      <c r="F2334" s="154" t="s">
        <v>591</v>
      </c>
      <c r="G2334" s="149" t="s">
        <v>277</v>
      </c>
      <c r="H2334" s="153" t="s">
        <v>282</v>
      </c>
      <c r="I2334" s="149" t="s">
        <v>1768</v>
      </c>
      <c r="J2334" s="163">
        <v>63.350999999999999</v>
      </c>
      <c r="K2334" s="163">
        <v>10.664</v>
      </c>
      <c r="L2334" s="149" t="s">
        <v>209</v>
      </c>
      <c r="M2334" s="150" t="s">
        <v>323</v>
      </c>
      <c r="N2334" s="157">
        <v>44465.028854166667</v>
      </c>
      <c r="O2334" s="157">
        <v>44493.417337962965</v>
      </c>
    </row>
    <row r="2335" spans="2:15" x14ac:dyDescent="0.2">
      <c r="B2335" s="322" t="s">
        <v>139</v>
      </c>
      <c r="C2335" s="322" t="s">
        <v>1122</v>
      </c>
      <c r="D2335" s="322" t="s">
        <v>141</v>
      </c>
      <c r="E2335" s="322" t="s">
        <v>1122</v>
      </c>
      <c r="F2335" s="154" t="s">
        <v>591</v>
      </c>
      <c r="G2335" s="149" t="s">
        <v>277</v>
      </c>
      <c r="H2335" s="153" t="s">
        <v>282</v>
      </c>
      <c r="I2335" s="149" t="s">
        <v>1768</v>
      </c>
      <c r="J2335" s="163">
        <v>63.350999999999999</v>
      </c>
      <c r="K2335" s="163">
        <v>31.359000000000002</v>
      </c>
      <c r="L2335" s="149" t="s">
        <v>209</v>
      </c>
      <c r="M2335" s="150" t="s">
        <v>323</v>
      </c>
      <c r="N2335" s="157">
        <v>44465.028854166667</v>
      </c>
      <c r="O2335" s="157">
        <v>44502.195324074077</v>
      </c>
    </row>
    <row r="2336" spans="2:15" x14ac:dyDescent="0.2">
      <c r="B2336" s="322" t="s">
        <v>139</v>
      </c>
      <c r="C2336" s="322" t="s">
        <v>1122</v>
      </c>
      <c r="D2336" s="322" t="s">
        <v>141</v>
      </c>
      <c r="E2336" s="322" t="s">
        <v>1122</v>
      </c>
      <c r="F2336" s="154" t="s">
        <v>114</v>
      </c>
      <c r="G2336" s="149" t="s">
        <v>286</v>
      </c>
      <c r="H2336" s="153" t="s">
        <v>115</v>
      </c>
      <c r="I2336" s="149" t="s">
        <v>1769</v>
      </c>
      <c r="J2336" s="163">
        <v>63.667000000000002</v>
      </c>
      <c r="K2336" s="163">
        <v>62.393999999999998</v>
      </c>
      <c r="L2336" s="149" t="s">
        <v>116</v>
      </c>
      <c r="M2336" s="150" t="s">
        <v>437</v>
      </c>
      <c r="N2336" s="157">
        <v>44465.306759259256</v>
      </c>
      <c r="O2336" s="157">
        <v>44525.000983796293</v>
      </c>
    </row>
    <row r="2337" spans="2:15" x14ac:dyDescent="0.2">
      <c r="B2337" s="322" t="s">
        <v>139</v>
      </c>
      <c r="C2337" s="322" t="s">
        <v>1122</v>
      </c>
      <c r="D2337" s="322" t="s">
        <v>141</v>
      </c>
      <c r="E2337" s="322" t="s">
        <v>1122</v>
      </c>
      <c r="F2337" s="154" t="s">
        <v>239</v>
      </c>
      <c r="G2337" s="149" t="s">
        <v>359</v>
      </c>
      <c r="H2337" s="153" t="s">
        <v>278</v>
      </c>
      <c r="I2337" s="149" t="s">
        <v>1770</v>
      </c>
      <c r="J2337" s="163">
        <v>56.725999999999999</v>
      </c>
      <c r="K2337" s="163">
        <v>41.331000000000003</v>
      </c>
      <c r="L2337" s="149" t="s">
        <v>216</v>
      </c>
      <c r="M2337" s="150" t="s">
        <v>284</v>
      </c>
      <c r="N2337" s="157">
        <v>44465.376180555555</v>
      </c>
      <c r="O2337" s="157">
        <v>44505.689409722225</v>
      </c>
    </row>
    <row r="2338" spans="2:15" x14ac:dyDescent="0.2">
      <c r="B2338" s="322" t="s">
        <v>139</v>
      </c>
      <c r="C2338" s="322" t="s">
        <v>1122</v>
      </c>
      <c r="D2338" s="322" t="s">
        <v>141</v>
      </c>
      <c r="E2338" s="322" t="s">
        <v>1122</v>
      </c>
      <c r="F2338" s="154" t="s">
        <v>244</v>
      </c>
      <c r="G2338" s="149" t="s">
        <v>369</v>
      </c>
      <c r="H2338" s="153" t="s">
        <v>370</v>
      </c>
      <c r="I2338" s="149" t="s">
        <v>1771</v>
      </c>
      <c r="J2338" s="163">
        <v>37.887999999999998</v>
      </c>
      <c r="K2338" s="163">
        <v>37.130000000000003</v>
      </c>
      <c r="L2338" s="149" t="s">
        <v>116</v>
      </c>
      <c r="M2338" s="150" t="s">
        <v>352</v>
      </c>
      <c r="N2338" s="157">
        <v>44466.508958333332</v>
      </c>
      <c r="O2338" s="157">
        <v>44528.291388888887</v>
      </c>
    </row>
    <row r="2339" spans="2:15" x14ac:dyDescent="0.2">
      <c r="B2339" s="322" t="s">
        <v>139</v>
      </c>
      <c r="C2339" s="322" t="s">
        <v>1122</v>
      </c>
      <c r="D2339" s="322" t="s">
        <v>140</v>
      </c>
      <c r="E2339" s="322" t="s">
        <v>1122</v>
      </c>
      <c r="F2339" s="154" t="s">
        <v>238</v>
      </c>
      <c r="G2339" s="149" t="s">
        <v>281</v>
      </c>
      <c r="H2339" s="153" t="s">
        <v>282</v>
      </c>
      <c r="I2339" s="149" t="s">
        <v>1772</v>
      </c>
      <c r="J2339" s="163">
        <v>52.579000000000001</v>
      </c>
      <c r="K2339" s="163">
        <v>46.536000000000001</v>
      </c>
      <c r="L2339" s="149" t="s">
        <v>209</v>
      </c>
      <c r="M2339" s="150" t="s">
        <v>323</v>
      </c>
      <c r="N2339" s="157">
        <v>44467.528900462959</v>
      </c>
      <c r="O2339" s="157">
        <v>44500.180717592593</v>
      </c>
    </row>
    <row r="2340" spans="2:15" x14ac:dyDescent="0.2">
      <c r="B2340" s="322" t="s">
        <v>139</v>
      </c>
      <c r="C2340" s="322" t="s">
        <v>1122</v>
      </c>
      <c r="D2340" s="322" t="s">
        <v>141</v>
      </c>
      <c r="E2340" s="322" t="s">
        <v>1122</v>
      </c>
      <c r="F2340" s="154" t="s">
        <v>238</v>
      </c>
      <c r="G2340" s="149" t="s">
        <v>281</v>
      </c>
      <c r="H2340" s="153" t="s">
        <v>282</v>
      </c>
      <c r="I2340" s="149" t="s">
        <v>1773</v>
      </c>
      <c r="J2340" s="163">
        <v>45.250999999999998</v>
      </c>
      <c r="K2340" s="163">
        <v>11.042999999999999</v>
      </c>
      <c r="L2340" s="149" t="s">
        <v>217</v>
      </c>
      <c r="M2340" s="150" t="s">
        <v>970</v>
      </c>
      <c r="N2340" s="157">
        <v>44468.334594907406</v>
      </c>
      <c r="O2340" s="157">
        <v>44514.903402777774</v>
      </c>
    </row>
    <row r="2341" spans="2:15" x14ac:dyDescent="0.2">
      <c r="B2341" s="322" t="s">
        <v>139</v>
      </c>
      <c r="C2341" s="322" t="s">
        <v>1122</v>
      </c>
      <c r="D2341" s="322" t="s">
        <v>142</v>
      </c>
      <c r="E2341" s="322" t="s">
        <v>1122</v>
      </c>
      <c r="F2341" s="154" t="s">
        <v>238</v>
      </c>
      <c r="G2341" s="149" t="s">
        <v>281</v>
      </c>
      <c r="H2341" s="153" t="s">
        <v>282</v>
      </c>
      <c r="I2341" s="149" t="s">
        <v>1773</v>
      </c>
      <c r="J2341" s="163">
        <v>45.250999999999998</v>
      </c>
      <c r="K2341" s="163">
        <v>26.535</v>
      </c>
      <c r="L2341" s="149" t="s">
        <v>217</v>
      </c>
      <c r="M2341" s="150" t="s">
        <v>1370</v>
      </c>
      <c r="N2341" s="157">
        <v>44468.334594907406</v>
      </c>
      <c r="O2341" s="157">
        <v>44531.963009259256</v>
      </c>
    </row>
    <row r="2342" spans="2:15" x14ac:dyDescent="0.2">
      <c r="B2342" s="322" t="s">
        <v>139</v>
      </c>
      <c r="C2342" s="322" t="s">
        <v>1122</v>
      </c>
      <c r="D2342" s="322" t="s">
        <v>141</v>
      </c>
      <c r="E2342" s="322" t="s">
        <v>1122</v>
      </c>
      <c r="F2342" s="154" t="s">
        <v>329</v>
      </c>
      <c r="G2342" s="149" t="s">
        <v>286</v>
      </c>
      <c r="H2342" s="153" t="s">
        <v>330</v>
      </c>
      <c r="I2342" s="149" t="s">
        <v>1774</v>
      </c>
      <c r="J2342" s="163">
        <v>62.689</v>
      </c>
      <c r="K2342" s="163">
        <v>3.8660000000000001</v>
      </c>
      <c r="L2342" s="149" t="s">
        <v>116</v>
      </c>
      <c r="M2342" s="150" t="s">
        <v>352</v>
      </c>
      <c r="N2342" s="157">
        <v>44469.056493055556</v>
      </c>
      <c r="O2342" s="157">
        <v>44518.431377314817</v>
      </c>
    </row>
    <row r="2343" spans="2:15" x14ac:dyDescent="0.2">
      <c r="B2343" s="322" t="s">
        <v>139</v>
      </c>
      <c r="C2343" s="322" t="s">
        <v>1122</v>
      </c>
      <c r="D2343" s="322" t="s">
        <v>141</v>
      </c>
      <c r="E2343" s="322" t="s">
        <v>1122</v>
      </c>
      <c r="F2343" s="154" t="s">
        <v>329</v>
      </c>
      <c r="G2343" s="149" t="s">
        <v>286</v>
      </c>
      <c r="H2343" s="153" t="s">
        <v>330</v>
      </c>
      <c r="I2343" s="149" t="s">
        <v>1774</v>
      </c>
      <c r="J2343" s="163">
        <v>62.689</v>
      </c>
      <c r="K2343" s="163">
        <v>3.8660000000000001</v>
      </c>
      <c r="L2343" s="149" t="s">
        <v>116</v>
      </c>
      <c r="M2343" s="150" t="s">
        <v>352</v>
      </c>
      <c r="N2343" s="157">
        <v>44469.056493055556</v>
      </c>
      <c r="O2343" s="157">
        <v>44518.431516203702</v>
      </c>
    </row>
    <row r="2344" spans="2:15" x14ac:dyDescent="0.2">
      <c r="B2344" s="322" t="s">
        <v>139</v>
      </c>
      <c r="C2344" s="322" t="s">
        <v>1122</v>
      </c>
      <c r="D2344" s="322" t="s">
        <v>141</v>
      </c>
      <c r="E2344" s="322" t="s">
        <v>1122</v>
      </c>
      <c r="F2344" s="154" t="s">
        <v>329</v>
      </c>
      <c r="G2344" s="149" t="s">
        <v>286</v>
      </c>
      <c r="H2344" s="153" t="s">
        <v>330</v>
      </c>
      <c r="I2344" s="149" t="s">
        <v>1774</v>
      </c>
      <c r="J2344" s="163">
        <v>62.689</v>
      </c>
      <c r="K2344" s="163">
        <v>35.203000000000003</v>
      </c>
      <c r="L2344" s="149" t="s">
        <v>116</v>
      </c>
      <c r="M2344" s="150" t="s">
        <v>352</v>
      </c>
      <c r="N2344" s="157">
        <v>44469.056493055556</v>
      </c>
      <c r="O2344" s="157">
        <v>44524.846550925926</v>
      </c>
    </row>
    <row r="2345" spans="2:15" x14ac:dyDescent="0.2">
      <c r="B2345" s="322" t="s">
        <v>139</v>
      </c>
      <c r="C2345" s="322" t="s">
        <v>1122</v>
      </c>
      <c r="D2345" s="322" t="s">
        <v>141</v>
      </c>
      <c r="E2345" s="322" t="s">
        <v>1122</v>
      </c>
      <c r="F2345" s="154" t="s">
        <v>244</v>
      </c>
      <c r="G2345" s="149" t="s">
        <v>369</v>
      </c>
      <c r="H2345" s="153" t="s">
        <v>370</v>
      </c>
      <c r="I2345" s="149" t="s">
        <v>1775</v>
      </c>
      <c r="J2345" s="163">
        <v>83.617000000000004</v>
      </c>
      <c r="K2345" s="163">
        <v>68.599000000000004</v>
      </c>
      <c r="L2345" s="149" t="s">
        <v>329</v>
      </c>
      <c r="M2345" s="150" t="s">
        <v>395</v>
      </c>
      <c r="N2345" s="157">
        <v>44469.142812500002</v>
      </c>
      <c r="O2345" s="157">
        <v>44503.041643518518</v>
      </c>
    </row>
    <row r="2346" spans="2:15" x14ac:dyDescent="0.2">
      <c r="B2346" s="322" t="s">
        <v>139</v>
      </c>
      <c r="C2346" s="322" t="s">
        <v>1122</v>
      </c>
      <c r="D2346" s="322" t="s">
        <v>140</v>
      </c>
      <c r="E2346" s="322" t="s">
        <v>1122</v>
      </c>
      <c r="F2346" s="154" t="s">
        <v>243</v>
      </c>
      <c r="G2346" s="149" t="s">
        <v>277</v>
      </c>
      <c r="H2346" s="153" t="s">
        <v>374</v>
      </c>
      <c r="I2346" s="149" t="s">
        <v>1776</v>
      </c>
      <c r="J2346" s="163">
        <v>28.428999999999998</v>
      </c>
      <c r="K2346" s="163">
        <v>27.86</v>
      </c>
      <c r="L2346" s="149" t="s">
        <v>209</v>
      </c>
      <c r="M2346" s="150" t="s">
        <v>563</v>
      </c>
      <c r="N2346" s="157">
        <v>44469.681689814817</v>
      </c>
      <c r="O2346" s="157">
        <v>44483.872997685183</v>
      </c>
    </row>
    <row r="2347" spans="2:15" x14ac:dyDescent="0.2">
      <c r="B2347" s="322" t="s">
        <v>139</v>
      </c>
      <c r="C2347" s="322" t="s">
        <v>1122</v>
      </c>
      <c r="D2347" s="322" t="s">
        <v>140</v>
      </c>
      <c r="E2347" s="322" t="s">
        <v>1122</v>
      </c>
      <c r="F2347" s="154" t="s">
        <v>239</v>
      </c>
      <c r="G2347" s="149" t="s">
        <v>277</v>
      </c>
      <c r="H2347" s="153" t="s">
        <v>1628</v>
      </c>
      <c r="I2347" s="149" t="s">
        <v>1777</v>
      </c>
      <c r="J2347" s="163">
        <v>81.781000000000006</v>
      </c>
      <c r="K2347" s="163">
        <v>69.533000000000001</v>
      </c>
      <c r="L2347" s="149" t="s">
        <v>329</v>
      </c>
      <c r="M2347" s="150" t="s">
        <v>395</v>
      </c>
      <c r="N2347" s="157">
        <v>44469.695625</v>
      </c>
      <c r="O2347" s="157">
        <v>44494.611701388887</v>
      </c>
    </row>
    <row r="2348" spans="2:15" x14ac:dyDescent="0.2">
      <c r="B2348" s="322" t="s">
        <v>140</v>
      </c>
      <c r="C2348" s="322" t="s">
        <v>1122</v>
      </c>
      <c r="D2348" s="322" t="s">
        <v>141</v>
      </c>
      <c r="E2348" s="322" t="s">
        <v>1122</v>
      </c>
      <c r="F2348" s="154" t="s">
        <v>243</v>
      </c>
      <c r="G2348" s="149" t="s">
        <v>663</v>
      </c>
      <c r="H2348" s="153" t="s">
        <v>707</v>
      </c>
      <c r="I2348" s="149" t="s">
        <v>1778</v>
      </c>
      <c r="J2348" s="163">
        <v>31.824000000000002</v>
      </c>
      <c r="K2348" s="163">
        <v>31.029</v>
      </c>
      <c r="L2348" s="149" t="s">
        <v>116</v>
      </c>
      <c r="M2348" s="150" t="s">
        <v>405</v>
      </c>
      <c r="N2348" s="157">
        <v>44470.042870370373</v>
      </c>
      <c r="O2348" s="157">
        <v>44502.181574074071</v>
      </c>
    </row>
    <row r="2349" spans="2:15" x14ac:dyDescent="0.2">
      <c r="B2349" s="322" t="s">
        <v>140</v>
      </c>
      <c r="C2349" s="322" t="s">
        <v>1122</v>
      </c>
      <c r="D2349" s="322" t="s">
        <v>141</v>
      </c>
      <c r="E2349" s="322" t="s">
        <v>1122</v>
      </c>
      <c r="F2349" s="154" t="s">
        <v>238</v>
      </c>
      <c r="G2349" s="149" t="s">
        <v>281</v>
      </c>
      <c r="H2349" s="153" t="s">
        <v>282</v>
      </c>
      <c r="I2349" s="149" t="s">
        <v>1779</v>
      </c>
      <c r="J2349" s="163">
        <v>64.272999999999996</v>
      </c>
      <c r="K2349" s="163">
        <v>53.567</v>
      </c>
      <c r="L2349" s="149" t="s">
        <v>116</v>
      </c>
      <c r="M2349" s="150" t="s">
        <v>405</v>
      </c>
      <c r="N2349" s="157">
        <v>44470.237291666665</v>
      </c>
      <c r="O2349" s="157">
        <v>44502.737233796295</v>
      </c>
    </row>
    <row r="2350" spans="2:15" x14ac:dyDescent="0.2">
      <c r="B2350" s="322" t="s">
        <v>140</v>
      </c>
      <c r="C2350" s="322" t="s">
        <v>1122</v>
      </c>
      <c r="D2350" s="322" t="s">
        <v>141</v>
      </c>
      <c r="E2350" s="322" t="s">
        <v>1122</v>
      </c>
      <c r="F2350" s="154" t="s">
        <v>114</v>
      </c>
      <c r="G2350" s="149" t="s">
        <v>286</v>
      </c>
      <c r="H2350" s="153" t="s">
        <v>115</v>
      </c>
      <c r="I2350" s="149" t="s">
        <v>1780</v>
      </c>
      <c r="J2350" s="163">
        <v>81.111000000000004</v>
      </c>
      <c r="K2350" s="163">
        <v>25.78</v>
      </c>
      <c r="L2350" s="149" t="s">
        <v>209</v>
      </c>
      <c r="M2350" s="150" t="s">
        <v>439</v>
      </c>
      <c r="N2350" s="157">
        <v>44470.695717592593</v>
      </c>
      <c r="O2350" s="157">
        <v>44503.056597222225</v>
      </c>
    </row>
    <row r="2351" spans="2:15" x14ac:dyDescent="0.2">
      <c r="B2351" s="322" t="s">
        <v>140</v>
      </c>
      <c r="C2351" s="322" t="s">
        <v>1122</v>
      </c>
      <c r="D2351" s="322" t="s">
        <v>141</v>
      </c>
      <c r="E2351" s="322" t="s">
        <v>1122</v>
      </c>
      <c r="F2351" s="154" t="s">
        <v>114</v>
      </c>
      <c r="G2351" s="149" t="s">
        <v>286</v>
      </c>
      <c r="H2351" s="153" t="s">
        <v>115</v>
      </c>
      <c r="I2351" s="149" t="s">
        <v>1780</v>
      </c>
      <c r="J2351" s="163">
        <v>81.111000000000004</v>
      </c>
      <c r="K2351" s="163">
        <v>25.78</v>
      </c>
      <c r="L2351" s="149" t="s">
        <v>209</v>
      </c>
      <c r="M2351" s="150" t="s">
        <v>439</v>
      </c>
      <c r="N2351" s="157">
        <v>44470.695717592593</v>
      </c>
      <c r="O2351" s="157">
        <v>44503.05673611111</v>
      </c>
    </row>
    <row r="2352" spans="2:15" x14ac:dyDescent="0.2">
      <c r="B2352" s="322" t="s">
        <v>140</v>
      </c>
      <c r="C2352" s="322" t="s">
        <v>1122</v>
      </c>
      <c r="D2352" s="322" t="s">
        <v>141</v>
      </c>
      <c r="E2352" s="322" t="s">
        <v>1122</v>
      </c>
      <c r="F2352" s="154" t="s">
        <v>114</v>
      </c>
      <c r="G2352" s="149" t="s">
        <v>286</v>
      </c>
      <c r="H2352" s="153" t="s">
        <v>115</v>
      </c>
      <c r="I2352" s="149" t="s">
        <v>1780</v>
      </c>
      <c r="J2352" s="163">
        <v>81.111000000000004</v>
      </c>
      <c r="K2352" s="163">
        <v>25.78</v>
      </c>
      <c r="L2352" s="149" t="s">
        <v>209</v>
      </c>
      <c r="M2352" s="150" t="s">
        <v>439</v>
      </c>
      <c r="N2352" s="157">
        <v>44470.695717592593</v>
      </c>
      <c r="O2352" s="157">
        <v>44503.056747685187</v>
      </c>
    </row>
    <row r="2353" spans="2:15" x14ac:dyDescent="0.2">
      <c r="B2353" s="322" t="s">
        <v>140</v>
      </c>
      <c r="C2353" s="322" t="s">
        <v>1122</v>
      </c>
      <c r="D2353" s="322" t="s">
        <v>140</v>
      </c>
      <c r="E2353" s="322" t="s">
        <v>1122</v>
      </c>
      <c r="F2353" s="154" t="s">
        <v>329</v>
      </c>
      <c r="G2353" s="149" t="s">
        <v>286</v>
      </c>
      <c r="H2353" s="153" t="s">
        <v>330</v>
      </c>
      <c r="I2353" s="149" t="s">
        <v>1781</v>
      </c>
      <c r="J2353" s="163">
        <v>33.843000000000004</v>
      </c>
      <c r="K2353" s="163">
        <v>11.339</v>
      </c>
      <c r="L2353" s="149" t="s">
        <v>212</v>
      </c>
      <c r="M2353" s="150" t="s">
        <v>626</v>
      </c>
      <c r="N2353" s="157">
        <v>44470.779131944444</v>
      </c>
      <c r="O2353" s="157">
        <v>44490.944930555554</v>
      </c>
    </row>
    <row r="2354" spans="2:15" x14ac:dyDescent="0.2">
      <c r="B2354" s="322" t="s">
        <v>140</v>
      </c>
      <c r="C2354" s="322" t="s">
        <v>1122</v>
      </c>
      <c r="D2354" s="322" t="s">
        <v>140</v>
      </c>
      <c r="E2354" s="322" t="s">
        <v>1122</v>
      </c>
      <c r="F2354" s="154" t="s">
        <v>329</v>
      </c>
      <c r="G2354" s="149" t="s">
        <v>286</v>
      </c>
      <c r="H2354" s="153" t="s">
        <v>330</v>
      </c>
      <c r="I2354" s="149" t="s">
        <v>1781</v>
      </c>
      <c r="J2354" s="163">
        <v>33.843000000000004</v>
      </c>
      <c r="K2354" s="163">
        <v>20.442</v>
      </c>
      <c r="L2354" s="149" t="s">
        <v>212</v>
      </c>
      <c r="M2354" s="150" t="s">
        <v>447</v>
      </c>
      <c r="N2354" s="157">
        <v>44470.779131944444</v>
      </c>
      <c r="O2354" s="157">
        <v>44498.945416666669</v>
      </c>
    </row>
    <row r="2355" spans="2:15" x14ac:dyDescent="0.2">
      <c r="B2355" s="322" t="s">
        <v>140</v>
      </c>
      <c r="C2355" s="322" t="s">
        <v>1122</v>
      </c>
      <c r="D2355" s="322" t="s">
        <v>142</v>
      </c>
      <c r="E2355" s="322" t="s">
        <v>1122</v>
      </c>
      <c r="F2355" s="154" t="s">
        <v>114</v>
      </c>
      <c r="G2355" s="149" t="s">
        <v>286</v>
      </c>
      <c r="H2355" s="153" t="s">
        <v>115</v>
      </c>
      <c r="I2355" s="149" t="s">
        <v>1782</v>
      </c>
      <c r="J2355" s="163">
        <v>61.442</v>
      </c>
      <c r="K2355" s="163">
        <v>56.436999999999998</v>
      </c>
      <c r="L2355" s="149" t="s">
        <v>116</v>
      </c>
      <c r="M2355" s="150" t="s">
        <v>117</v>
      </c>
      <c r="N2355" s="157">
        <v>44471.570625</v>
      </c>
      <c r="O2355" s="157">
        <v>44545.748773148145</v>
      </c>
    </row>
    <row r="2356" spans="2:15" x14ac:dyDescent="0.2">
      <c r="B2356" s="322" t="s">
        <v>140</v>
      </c>
      <c r="C2356" s="322" t="s">
        <v>1122</v>
      </c>
      <c r="D2356" s="322" t="s">
        <v>140</v>
      </c>
      <c r="E2356" s="322" t="s">
        <v>1122</v>
      </c>
      <c r="F2356" s="154" t="s">
        <v>239</v>
      </c>
      <c r="G2356" s="149" t="s">
        <v>359</v>
      </c>
      <c r="H2356" s="153" t="s">
        <v>278</v>
      </c>
      <c r="I2356" s="149" t="s">
        <v>1783</v>
      </c>
      <c r="J2356" s="163">
        <v>38.981000000000002</v>
      </c>
      <c r="K2356" s="163">
        <v>13.198</v>
      </c>
      <c r="L2356" s="149" t="s">
        <v>116</v>
      </c>
      <c r="M2356" s="150" t="s">
        <v>1784</v>
      </c>
      <c r="N2356" s="157">
        <v>44471.91778935185</v>
      </c>
      <c r="O2356" s="157">
        <v>44495.944826388892</v>
      </c>
    </row>
    <row r="2357" spans="2:15" x14ac:dyDescent="0.2">
      <c r="B2357" s="322" t="s">
        <v>140</v>
      </c>
      <c r="C2357" s="322" t="s">
        <v>1122</v>
      </c>
      <c r="D2357" s="322" t="s">
        <v>141</v>
      </c>
      <c r="E2357" s="322" t="s">
        <v>1122</v>
      </c>
      <c r="F2357" s="154" t="s">
        <v>239</v>
      </c>
      <c r="G2357" s="149" t="s">
        <v>359</v>
      </c>
      <c r="H2357" s="153" t="s">
        <v>278</v>
      </c>
      <c r="I2357" s="149" t="s">
        <v>1783</v>
      </c>
      <c r="J2357" s="163">
        <v>38.981000000000002</v>
      </c>
      <c r="K2357" s="163">
        <v>24.792999999999999</v>
      </c>
      <c r="L2357" s="149" t="s">
        <v>116</v>
      </c>
      <c r="M2357" s="150" t="s">
        <v>887</v>
      </c>
      <c r="N2357" s="157">
        <v>44471.91778935185</v>
      </c>
      <c r="O2357" s="157">
        <v>44509.347187500003</v>
      </c>
    </row>
    <row r="2358" spans="2:15" x14ac:dyDescent="0.2">
      <c r="B2358" s="322" t="s">
        <v>140</v>
      </c>
      <c r="C2358" s="322" t="s">
        <v>1122</v>
      </c>
      <c r="D2358" s="322" t="s">
        <v>141</v>
      </c>
      <c r="E2358" s="322" t="s">
        <v>1122</v>
      </c>
      <c r="F2358" s="154" t="s">
        <v>238</v>
      </c>
      <c r="G2358" s="149" t="s">
        <v>281</v>
      </c>
      <c r="H2358" s="153" t="s">
        <v>282</v>
      </c>
      <c r="I2358" s="149" t="s">
        <v>1785</v>
      </c>
      <c r="J2358" s="163">
        <v>75.498999999999995</v>
      </c>
      <c r="K2358" s="163">
        <v>28.177</v>
      </c>
      <c r="L2358" s="149" t="s">
        <v>211</v>
      </c>
      <c r="M2358" s="150" t="s">
        <v>616</v>
      </c>
      <c r="N2358" s="157">
        <v>44472.279085648152</v>
      </c>
      <c r="O2358" s="157">
        <v>44517.848055555558</v>
      </c>
    </row>
    <row r="2359" spans="2:15" x14ac:dyDescent="0.2">
      <c r="B2359" s="322" t="s">
        <v>140</v>
      </c>
      <c r="C2359" s="322" t="s">
        <v>1122</v>
      </c>
      <c r="D2359" s="322" t="s">
        <v>141</v>
      </c>
      <c r="E2359" s="322" t="s">
        <v>1122</v>
      </c>
      <c r="F2359" s="154" t="s">
        <v>238</v>
      </c>
      <c r="G2359" s="149" t="s">
        <v>281</v>
      </c>
      <c r="H2359" s="153" t="s">
        <v>282</v>
      </c>
      <c r="I2359" s="149" t="s">
        <v>1785</v>
      </c>
      <c r="J2359" s="163">
        <v>75.498999999999995</v>
      </c>
      <c r="K2359" s="163">
        <v>42.515000000000001</v>
      </c>
      <c r="L2359" s="149" t="s">
        <v>211</v>
      </c>
      <c r="M2359" s="150" t="s">
        <v>636</v>
      </c>
      <c r="N2359" s="157">
        <v>44472.279085648152</v>
      </c>
      <c r="O2359" s="157">
        <v>44524.597337962965</v>
      </c>
    </row>
    <row r="2360" spans="2:15" x14ac:dyDescent="0.2">
      <c r="B2360" s="322" t="s">
        <v>140</v>
      </c>
      <c r="C2360" s="322" t="s">
        <v>1122</v>
      </c>
      <c r="D2360" s="322" t="s">
        <v>141</v>
      </c>
      <c r="E2360" s="322" t="s">
        <v>1122</v>
      </c>
      <c r="F2360" s="154" t="s">
        <v>239</v>
      </c>
      <c r="G2360" s="149" t="s">
        <v>359</v>
      </c>
      <c r="H2360" s="153" t="s">
        <v>278</v>
      </c>
      <c r="I2360" s="149" t="s">
        <v>1104</v>
      </c>
      <c r="J2360" s="163">
        <v>38.036000000000001</v>
      </c>
      <c r="K2360" s="163">
        <v>23.956</v>
      </c>
      <c r="L2360" s="149" t="s">
        <v>116</v>
      </c>
      <c r="M2360" s="150" t="s">
        <v>292</v>
      </c>
      <c r="N2360" s="157">
        <v>44472.375902777778</v>
      </c>
      <c r="O2360" s="157">
        <v>44528.125069444446</v>
      </c>
    </row>
    <row r="2361" spans="2:15" x14ac:dyDescent="0.2">
      <c r="B2361" s="322" t="s">
        <v>140</v>
      </c>
      <c r="C2361" s="322" t="s">
        <v>1122</v>
      </c>
      <c r="D2361" s="322" t="s">
        <v>141</v>
      </c>
      <c r="E2361" s="322" t="s">
        <v>1122</v>
      </c>
      <c r="F2361" s="154" t="s">
        <v>238</v>
      </c>
      <c r="G2361" s="149" t="s">
        <v>281</v>
      </c>
      <c r="H2361" s="153" t="s">
        <v>282</v>
      </c>
      <c r="I2361" s="149" t="s">
        <v>1786</v>
      </c>
      <c r="J2361" s="163">
        <v>53.466000000000001</v>
      </c>
      <c r="K2361" s="163">
        <v>12.718</v>
      </c>
      <c r="L2361" s="149" t="s">
        <v>217</v>
      </c>
      <c r="M2361" s="150" t="s">
        <v>308</v>
      </c>
      <c r="N2361" s="157">
        <v>44472.750925925924</v>
      </c>
      <c r="O2361" s="157">
        <v>44504.403043981481</v>
      </c>
    </row>
    <row r="2362" spans="2:15" x14ac:dyDescent="0.2">
      <c r="B2362" s="322" t="s">
        <v>140</v>
      </c>
      <c r="C2362" s="322" t="s">
        <v>1122</v>
      </c>
      <c r="D2362" s="322" t="s">
        <v>141</v>
      </c>
      <c r="E2362" s="322" t="s">
        <v>1122</v>
      </c>
      <c r="F2362" s="154" t="s">
        <v>238</v>
      </c>
      <c r="G2362" s="149" t="s">
        <v>281</v>
      </c>
      <c r="H2362" s="153" t="s">
        <v>282</v>
      </c>
      <c r="I2362" s="149" t="s">
        <v>1786</v>
      </c>
      <c r="J2362" s="163">
        <v>53.466000000000001</v>
      </c>
      <c r="K2362" s="163">
        <v>39.679000000000002</v>
      </c>
      <c r="L2362" s="149" t="s">
        <v>219</v>
      </c>
      <c r="M2362" s="150" t="s">
        <v>429</v>
      </c>
      <c r="N2362" s="157">
        <v>44472.750925925924</v>
      </c>
      <c r="O2362" s="157">
        <v>44512.389756944445</v>
      </c>
    </row>
    <row r="2363" spans="2:15" x14ac:dyDescent="0.2">
      <c r="B2363" s="322" t="s">
        <v>140</v>
      </c>
      <c r="C2363" s="322" t="s">
        <v>1122</v>
      </c>
      <c r="D2363" s="322" t="s">
        <v>140</v>
      </c>
      <c r="E2363" s="322" t="s">
        <v>1122</v>
      </c>
      <c r="F2363" s="154" t="s">
        <v>114</v>
      </c>
      <c r="G2363" s="149" t="s">
        <v>277</v>
      </c>
      <c r="H2363" s="153" t="s">
        <v>304</v>
      </c>
      <c r="I2363" s="149" t="s">
        <v>1625</v>
      </c>
      <c r="J2363" s="163">
        <v>34.863999999999997</v>
      </c>
      <c r="K2363" s="163">
        <v>31.651</v>
      </c>
      <c r="L2363" s="149" t="s">
        <v>114</v>
      </c>
      <c r="M2363" s="150" t="s">
        <v>700</v>
      </c>
      <c r="N2363" s="157">
        <v>44472.834652777776</v>
      </c>
      <c r="O2363" s="157">
        <v>44478.790949074071</v>
      </c>
    </row>
    <row r="2364" spans="2:15" x14ac:dyDescent="0.2">
      <c r="B2364" s="322" t="s">
        <v>140</v>
      </c>
      <c r="C2364" s="322" t="s">
        <v>1122</v>
      </c>
      <c r="D2364" s="322" t="s">
        <v>141</v>
      </c>
      <c r="E2364" s="322" t="s">
        <v>1122</v>
      </c>
      <c r="F2364" s="154" t="s">
        <v>251</v>
      </c>
      <c r="G2364" s="149" t="s">
        <v>663</v>
      </c>
      <c r="H2364" s="153" t="s">
        <v>664</v>
      </c>
      <c r="I2364" s="149" t="s">
        <v>1787</v>
      </c>
      <c r="J2364" s="163">
        <v>37.195999999999998</v>
      </c>
      <c r="K2364" s="163">
        <v>9.5510000000000002</v>
      </c>
      <c r="L2364" s="149" t="s">
        <v>211</v>
      </c>
      <c r="M2364" s="150" t="s">
        <v>666</v>
      </c>
      <c r="N2364" s="157">
        <v>44472.917569444442</v>
      </c>
      <c r="O2364" s="157">
        <v>44510.846921296295</v>
      </c>
    </row>
    <row r="2365" spans="2:15" x14ac:dyDescent="0.2">
      <c r="B2365" s="322" t="s">
        <v>140</v>
      </c>
      <c r="C2365" s="322" t="s">
        <v>1122</v>
      </c>
      <c r="D2365" s="322" t="s">
        <v>141</v>
      </c>
      <c r="E2365" s="322" t="s">
        <v>1122</v>
      </c>
      <c r="F2365" s="154" t="s">
        <v>251</v>
      </c>
      <c r="G2365" s="149" t="s">
        <v>663</v>
      </c>
      <c r="H2365" s="153" t="s">
        <v>664</v>
      </c>
      <c r="I2365" s="149" t="s">
        <v>1787</v>
      </c>
      <c r="J2365" s="163">
        <v>37.195999999999998</v>
      </c>
      <c r="K2365" s="163">
        <v>26.623999999999999</v>
      </c>
      <c r="L2365" s="149" t="s">
        <v>211</v>
      </c>
      <c r="M2365" s="150" t="s">
        <v>453</v>
      </c>
      <c r="N2365" s="157">
        <v>44472.917569444442</v>
      </c>
      <c r="O2365" s="157">
        <v>44521.333773148152</v>
      </c>
    </row>
    <row r="2366" spans="2:15" x14ac:dyDescent="0.2">
      <c r="B2366" s="322" t="s">
        <v>140</v>
      </c>
      <c r="C2366" s="322" t="s">
        <v>1122</v>
      </c>
      <c r="D2366" s="322" t="s">
        <v>140</v>
      </c>
      <c r="E2366" s="322" t="s">
        <v>1122</v>
      </c>
      <c r="F2366" s="154" t="s">
        <v>114</v>
      </c>
      <c r="G2366" s="149" t="s">
        <v>286</v>
      </c>
      <c r="H2366" s="153" t="s">
        <v>115</v>
      </c>
      <c r="I2366" s="149" t="s">
        <v>1788</v>
      </c>
      <c r="J2366" s="163">
        <v>81.698999999999998</v>
      </c>
      <c r="K2366" s="163">
        <v>36.707999999999998</v>
      </c>
      <c r="L2366" s="149" t="s">
        <v>211</v>
      </c>
      <c r="M2366" s="150" t="s">
        <v>453</v>
      </c>
      <c r="N2366" s="157">
        <v>44473.070405092592</v>
      </c>
      <c r="O2366" s="157">
        <v>44498.43105324074</v>
      </c>
    </row>
    <row r="2367" spans="2:15" x14ac:dyDescent="0.2">
      <c r="B2367" s="322" t="s">
        <v>140</v>
      </c>
      <c r="C2367" s="322" t="s">
        <v>1122</v>
      </c>
      <c r="D2367" s="322" t="s">
        <v>141</v>
      </c>
      <c r="E2367" s="322" t="s">
        <v>1122</v>
      </c>
      <c r="F2367" s="154" t="s">
        <v>114</v>
      </c>
      <c r="G2367" s="149" t="s">
        <v>286</v>
      </c>
      <c r="H2367" s="153" t="s">
        <v>115</v>
      </c>
      <c r="I2367" s="149" t="s">
        <v>1788</v>
      </c>
      <c r="J2367" s="163">
        <v>81.698999999999998</v>
      </c>
      <c r="K2367" s="163">
        <v>43.356999999999999</v>
      </c>
      <c r="L2367" s="149" t="s">
        <v>211</v>
      </c>
      <c r="M2367" s="150" t="s">
        <v>390</v>
      </c>
      <c r="N2367" s="157">
        <v>44473.070405092592</v>
      </c>
      <c r="O2367" s="157">
        <v>44514.222094907411</v>
      </c>
    </row>
    <row r="2368" spans="2:15" x14ac:dyDescent="0.2">
      <c r="B2368" s="322" t="s">
        <v>140</v>
      </c>
      <c r="C2368" s="322" t="s">
        <v>1122</v>
      </c>
      <c r="D2368" s="322" t="s">
        <v>141</v>
      </c>
      <c r="E2368" s="322" t="s">
        <v>1122</v>
      </c>
      <c r="F2368" s="154" t="s">
        <v>236</v>
      </c>
      <c r="G2368" s="149" t="s">
        <v>310</v>
      </c>
      <c r="H2368" s="153" t="s">
        <v>311</v>
      </c>
      <c r="I2368" s="149" t="s">
        <v>1789</v>
      </c>
      <c r="J2368" s="163">
        <v>32.750999999999998</v>
      </c>
      <c r="K2368" s="163">
        <v>27.693999999999999</v>
      </c>
      <c r="L2368" s="149" t="s">
        <v>329</v>
      </c>
      <c r="M2368" s="150" t="s">
        <v>765</v>
      </c>
      <c r="N2368" s="157">
        <v>44473.36215277778</v>
      </c>
      <c r="O2368" s="157">
        <v>44510.070636574077</v>
      </c>
    </row>
    <row r="2369" spans="2:15" x14ac:dyDescent="0.2">
      <c r="B2369" s="322" t="s">
        <v>140</v>
      </c>
      <c r="C2369" s="322" t="s">
        <v>1122</v>
      </c>
      <c r="D2369" s="322" t="s">
        <v>141</v>
      </c>
      <c r="E2369" s="322" t="s">
        <v>1122</v>
      </c>
      <c r="F2369" s="154" t="s">
        <v>239</v>
      </c>
      <c r="G2369" s="149" t="s">
        <v>359</v>
      </c>
      <c r="H2369" s="153" t="s">
        <v>278</v>
      </c>
      <c r="I2369" s="149" t="s">
        <v>1790</v>
      </c>
      <c r="J2369" s="163">
        <v>28.283999999999999</v>
      </c>
      <c r="K2369" s="163">
        <v>26.483000000000001</v>
      </c>
      <c r="L2369" s="149" t="s">
        <v>217</v>
      </c>
      <c r="M2369" s="150" t="s">
        <v>1370</v>
      </c>
      <c r="N2369" s="157">
        <v>44473.39</v>
      </c>
      <c r="O2369" s="157">
        <v>44521.739293981482</v>
      </c>
    </row>
    <row r="2370" spans="2:15" x14ac:dyDescent="0.2">
      <c r="B2370" s="322" t="s">
        <v>140</v>
      </c>
      <c r="C2370" s="322" t="s">
        <v>1122</v>
      </c>
      <c r="D2370" s="322" t="s">
        <v>140</v>
      </c>
      <c r="E2370" s="322" t="s">
        <v>1122</v>
      </c>
      <c r="F2370" s="154" t="s">
        <v>114</v>
      </c>
      <c r="G2370" s="149" t="s">
        <v>353</v>
      </c>
      <c r="H2370" s="153" t="s">
        <v>354</v>
      </c>
      <c r="I2370" s="149" t="s">
        <v>414</v>
      </c>
      <c r="J2370" s="163">
        <v>39.988999999999997</v>
      </c>
      <c r="K2370" s="163">
        <v>6.8209999999999997</v>
      </c>
      <c r="L2370" s="149" t="s">
        <v>230</v>
      </c>
      <c r="M2370" s="150" t="s">
        <v>356</v>
      </c>
      <c r="N2370" s="157">
        <v>44473.570416666669</v>
      </c>
      <c r="O2370" s="157">
        <v>44491.93005787037</v>
      </c>
    </row>
    <row r="2371" spans="2:15" x14ac:dyDescent="0.2">
      <c r="B2371" s="322" t="s">
        <v>140</v>
      </c>
      <c r="C2371" s="322" t="s">
        <v>1122</v>
      </c>
      <c r="D2371" s="322" t="s">
        <v>141</v>
      </c>
      <c r="E2371" s="322" t="s">
        <v>1122</v>
      </c>
      <c r="F2371" s="154" t="s">
        <v>114</v>
      </c>
      <c r="G2371" s="149" t="s">
        <v>353</v>
      </c>
      <c r="H2371" s="153" t="s">
        <v>354</v>
      </c>
      <c r="I2371" s="149" t="s">
        <v>414</v>
      </c>
      <c r="J2371" s="163">
        <v>39.988999999999997</v>
      </c>
      <c r="K2371" s="163">
        <v>24.640999999999998</v>
      </c>
      <c r="L2371" s="149" t="s">
        <v>116</v>
      </c>
      <c r="M2371" s="150" t="s">
        <v>1791</v>
      </c>
      <c r="N2371" s="157">
        <v>44473.570416666669</v>
      </c>
      <c r="O2371" s="157">
        <v>44526.153749999998</v>
      </c>
    </row>
    <row r="2372" spans="2:15" x14ac:dyDescent="0.2">
      <c r="B2372" s="322" t="s">
        <v>140</v>
      </c>
      <c r="C2372" s="322" t="s">
        <v>1122</v>
      </c>
      <c r="D2372" s="322" t="s">
        <v>141</v>
      </c>
      <c r="E2372" s="322" t="s">
        <v>1122</v>
      </c>
      <c r="F2372" s="154" t="s">
        <v>329</v>
      </c>
      <c r="G2372" s="149" t="s">
        <v>286</v>
      </c>
      <c r="H2372" s="153" t="s">
        <v>330</v>
      </c>
      <c r="I2372" s="149" t="s">
        <v>780</v>
      </c>
      <c r="J2372" s="163">
        <v>61.213999999999999</v>
      </c>
      <c r="K2372" s="163">
        <v>56.228000000000002</v>
      </c>
      <c r="L2372" s="149" t="s">
        <v>116</v>
      </c>
      <c r="M2372" s="150" t="s">
        <v>117</v>
      </c>
      <c r="N2372" s="157">
        <v>44473.626064814816</v>
      </c>
      <c r="O2372" s="157">
        <v>44514.778414351851</v>
      </c>
    </row>
    <row r="2373" spans="2:15" x14ac:dyDescent="0.2">
      <c r="B2373" s="322" t="s">
        <v>140</v>
      </c>
      <c r="C2373" s="322" t="s">
        <v>1122</v>
      </c>
      <c r="D2373" s="322" t="s">
        <v>143</v>
      </c>
      <c r="E2373" s="322" t="s">
        <v>1225</v>
      </c>
      <c r="F2373" s="154" t="s">
        <v>238</v>
      </c>
      <c r="G2373" s="149" t="s">
        <v>281</v>
      </c>
      <c r="H2373" s="153" t="s">
        <v>282</v>
      </c>
      <c r="I2373" s="149" t="s">
        <v>1792</v>
      </c>
      <c r="J2373" s="163">
        <v>37.055999999999997</v>
      </c>
      <c r="K2373" s="163">
        <v>31.475000000000001</v>
      </c>
      <c r="L2373" s="149" t="s">
        <v>116</v>
      </c>
      <c r="M2373" s="150" t="s">
        <v>352</v>
      </c>
      <c r="N2373" s="157">
        <v>44473.792766203704</v>
      </c>
      <c r="O2373" s="157">
        <v>44576.361909722225</v>
      </c>
    </row>
    <row r="2374" spans="2:15" x14ac:dyDescent="0.2">
      <c r="B2374" s="322" t="s">
        <v>140</v>
      </c>
      <c r="C2374" s="322" t="s">
        <v>1122</v>
      </c>
      <c r="D2374" s="322" t="s">
        <v>141</v>
      </c>
      <c r="E2374" s="322" t="s">
        <v>1122</v>
      </c>
      <c r="F2374" s="154" t="s">
        <v>239</v>
      </c>
      <c r="G2374" s="149" t="s">
        <v>359</v>
      </c>
      <c r="H2374" s="153" t="s">
        <v>278</v>
      </c>
      <c r="I2374" s="149" t="s">
        <v>1793</v>
      </c>
      <c r="J2374" s="163">
        <v>28.219000000000001</v>
      </c>
      <c r="K2374" s="163">
        <v>11.85</v>
      </c>
      <c r="L2374" s="149" t="s">
        <v>208</v>
      </c>
      <c r="M2374" s="150" t="s">
        <v>368</v>
      </c>
      <c r="N2374" s="157">
        <v>44474.362337962964</v>
      </c>
      <c r="O2374" s="157">
        <v>44506.305995370371</v>
      </c>
    </row>
    <row r="2375" spans="2:15" x14ac:dyDescent="0.2">
      <c r="B2375" s="322" t="s">
        <v>140</v>
      </c>
      <c r="C2375" s="322" t="s">
        <v>1122</v>
      </c>
      <c r="D2375" s="322" t="s">
        <v>141</v>
      </c>
      <c r="E2375" s="322" t="s">
        <v>1122</v>
      </c>
      <c r="F2375" s="154" t="s">
        <v>239</v>
      </c>
      <c r="G2375" s="149" t="s">
        <v>359</v>
      </c>
      <c r="H2375" s="153" t="s">
        <v>278</v>
      </c>
      <c r="I2375" s="149" t="s">
        <v>1793</v>
      </c>
      <c r="J2375" s="163">
        <v>28.219000000000001</v>
      </c>
      <c r="K2375" s="163">
        <v>15.805</v>
      </c>
      <c r="L2375" s="149" t="s">
        <v>208</v>
      </c>
      <c r="M2375" s="150" t="s">
        <v>523</v>
      </c>
      <c r="N2375" s="157">
        <v>44474.362337962964</v>
      </c>
      <c r="O2375" s="157">
        <v>44510.463414351849</v>
      </c>
    </row>
    <row r="2376" spans="2:15" x14ac:dyDescent="0.2">
      <c r="B2376" s="322" t="s">
        <v>140</v>
      </c>
      <c r="C2376" s="322" t="s">
        <v>1122</v>
      </c>
      <c r="D2376" s="322" t="s">
        <v>140</v>
      </c>
      <c r="E2376" s="322" t="s">
        <v>1122</v>
      </c>
      <c r="F2376" s="154" t="s">
        <v>236</v>
      </c>
      <c r="G2376" s="149" t="s">
        <v>310</v>
      </c>
      <c r="H2376" s="153" t="s">
        <v>311</v>
      </c>
      <c r="I2376" s="149" t="s">
        <v>1794</v>
      </c>
      <c r="J2376" s="163">
        <v>37.731000000000002</v>
      </c>
      <c r="K2376" s="163">
        <v>11.22</v>
      </c>
      <c r="L2376" s="149" t="s">
        <v>116</v>
      </c>
      <c r="M2376" s="150" t="s">
        <v>600</v>
      </c>
      <c r="N2376" s="157">
        <v>44474.681770833333</v>
      </c>
      <c r="O2376" s="157">
        <v>44489.545775462961</v>
      </c>
    </row>
    <row r="2377" spans="2:15" x14ac:dyDescent="0.2">
      <c r="B2377" s="322" t="s">
        <v>140</v>
      </c>
      <c r="C2377" s="322" t="s">
        <v>1122</v>
      </c>
      <c r="D2377" s="322" t="s">
        <v>141</v>
      </c>
      <c r="E2377" s="322" t="s">
        <v>1122</v>
      </c>
      <c r="F2377" s="154" t="s">
        <v>114</v>
      </c>
      <c r="G2377" s="149" t="s">
        <v>277</v>
      </c>
      <c r="H2377" s="153" t="s">
        <v>304</v>
      </c>
      <c r="I2377" s="149" t="s">
        <v>1795</v>
      </c>
      <c r="J2377" s="163">
        <v>34.947000000000003</v>
      </c>
      <c r="K2377" s="163">
        <v>23.148</v>
      </c>
      <c r="L2377" s="149" t="s">
        <v>203</v>
      </c>
      <c r="M2377" s="150" t="s">
        <v>672</v>
      </c>
      <c r="N2377" s="157">
        <v>44475.112037037034</v>
      </c>
      <c r="O2377" s="157">
        <v>44501.459166666667</v>
      </c>
    </row>
    <row r="2378" spans="2:15" x14ac:dyDescent="0.2">
      <c r="B2378" s="322" t="s">
        <v>140</v>
      </c>
      <c r="C2378" s="322" t="s">
        <v>1122</v>
      </c>
      <c r="D2378" s="322" t="s">
        <v>140</v>
      </c>
      <c r="E2378" s="322" t="s">
        <v>1122</v>
      </c>
      <c r="F2378" s="154" t="s">
        <v>114</v>
      </c>
      <c r="G2378" s="149" t="s">
        <v>277</v>
      </c>
      <c r="H2378" s="153" t="s">
        <v>304</v>
      </c>
      <c r="I2378" s="149" t="s">
        <v>1194</v>
      </c>
      <c r="J2378" s="163">
        <v>26.747</v>
      </c>
      <c r="K2378" s="163">
        <v>22.983000000000001</v>
      </c>
      <c r="L2378" s="149" t="s">
        <v>228</v>
      </c>
      <c r="M2378" s="150" t="s">
        <v>434</v>
      </c>
      <c r="N2378" s="157">
        <v>44475.139398148145</v>
      </c>
      <c r="O2378" s="157">
        <v>44492.888773148145</v>
      </c>
    </row>
    <row r="2379" spans="2:15" x14ac:dyDescent="0.2">
      <c r="B2379" s="322" t="s">
        <v>140</v>
      </c>
      <c r="C2379" s="322" t="s">
        <v>1122</v>
      </c>
      <c r="D2379" s="322" t="s">
        <v>141</v>
      </c>
      <c r="E2379" s="322" t="s">
        <v>1122</v>
      </c>
      <c r="F2379" s="154" t="s">
        <v>114</v>
      </c>
      <c r="G2379" s="149" t="s">
        <v>277</v>
      </c>
      <c r="H2379" s="153" t="s">
        <v>304</v>
      </c>
      <c r="I2379" s="149" t="s">
        <v>969</v>
      </c>
      <c r="J2379" s="163">
        <v>34.491999999999997</v>
      </c>
      <c r="K2379" s="163">
        <v>11.708</v>
      </c>
      <c r="L2379" s="149" t="s">
        <v>236</v>
      </c>
      <c r="M2379" s="150" t="s">
        <v>311</v>
      </c>
      <c r="N2379" s="157">
        <v>44475.278402777774</v>
      </c>
      <c r="O2379" s="157">
        <v>44501.834085648145</v>
      </c>
    </row>
    <row r="2380" spans="2:15" x14ac:dyDescent="0.2">
      <c r="B2380" s="322" t="s">
        <v>140</v>
      </c>
      <c r="C2380" s="322" t="s">
        <v>1122</v>
      </c>
      <c r="D2380" s="322" t="s">
        <v>141</v>
      </c>
      <c r="E2380" s="322" t="s">
        <v>1122</v>
      </c>
      <c r="F2380" s="154" t="s">
        <v>114</v>
      </c>
      <c r="G2380" s="149" t="s">
        <v>277</v>
      </c>
      <c r="H2380" s="153" t="s">
        <v>304</v>
      </c>
      <c r="I2380" s="149" t="s">
        <v>969</v>
      </c>
      <c r="J2380" s="163">
        <v>34.491999999999997</v>
      </c>
      <c r="K2380" s="163">
        <v>11.708</v>
      </c>
      <c r="L2380" s="149" t="s">
        <v>236</v>
      </c>
      <c r="M2380" s="150" t="s">
        <v>311</v>
      </c>
      <c r="N2380" s="157">
        <v>44475.278402777774</v>
      </c>
      <c r="O2380" s="157">
        <v>44501.834224537037</v>
      </c>
    </row>
    <row r="2381" spans="2:15" x14ac:dyDescent="0.2">
      <c r="B2381" s="322" t="s">
        <v>140</v>
      </c>
      <c r="C2381" s="322" t="s">
        <v>1122</v>
      </c>
      <c r="D2381" s="322" t="s">
        <v>140</v>
      </c>
      <c r="E2381" s="322" t="s">
        <v>1122</v>
      </c>
      <c r="F2381" s="154" t="s">
        <v>239</v>
      </c>
      <c r="G2381" s="149" t="s">
        <v>359</v>
      </c>
      <c r="H2381" s="153" t="s">
        <v>278</v>
      </c>
      <c r="I2381" s="149" t="s">
        <v>1796</v>
      </c>
      <c r="J2381" s="163">
        <v>38.979999999999997</v>
      </c>
      <c r="K2381" s="163">
        <v>37.000999999999998</v>
      </c>
      <c r="L2381" s="149" t="s">
        <v>116</v>
      </c>
      <c r="M2381" s="150" t="s">
        <v>457</v>
      </c>
      <c r="N2381" s="157">
        <v>44475.903807870367</v>
      </c>
      <c r="O2381" s="157">
        <v>44497.60738425926</v>
      </c>
    </row>
    <row r="2382" spans="2:15" x14ac:dyDescent="0.2">
      <c r="B2382" s="322" t="s">
        <v>140</v>
      </c>
      <c r="C2382" s="322" t="s">
        <v>1122</v>
      </c>
      <c r="D2382" s="322" t="s">
        <v>140</v>
      </c>
      <c r="E2382" s="322" t="s">
        <v>1122</v>
      </c>
      <c r="F2382" s="154" t="s">
        <v>114</v>
      </c>
      <c r="G2382" s="149" t="s">
        <v>277</v>
      </c>
      <c r="H2382" s="153" t="s">
        <v>304</v>
      </c>
      <c r="I2382" s="149" t="s">
        <v>888</v>
      </c>
      <c r="J2382" s="163">
        <v>15.85</v>
      </c>
      <c r="K2382" s="163">
        <v>13.444000000000001</v>
      </c>
      <c r="L2382" s="149" t="s">
        <v>329</v>
      </c>
      <c r="M2382" s="150" t="s">
        <v>1797</v>
      </c>
      <c r="N2382" s="157">
        <v>44477.098194444443</v>
      </c>
      <c r="O2382" s="157">
        <v>44482.888923611114</v>
      </c>
    </row>
    <row r="2383" spans="2:15" x14ac:dyDescent="0.2">
      <c r="B2383" s="322" t="s">
        <v>140</v>
      </c>
      <c r="C2383" s="322" t="s">
        <v>1122</v>
      </c>
      <c r="D2383" s="322" t="s">
        <v>141</v>
      </c>
      <c r="E2383" s="322" t="s">
        <v>1122</v>
      </c>
      <c r="F2383" s="154" t="s">
        <v>114</v>
      </c>
      <c r="G2383" s="149" t="s">
        <v>286</v>
      </c>
      <c r="H2383" s="153" t="s">
        <v>115</v>
      </c>
      <c r="I2383" s="149" t="s">
        <v>476</v>
      </c>
      <c r="J2383" s="163">
        <v>81.69</v>
      </c>
      <c r="K2383" s="163">
        <v>31.933</v>
      </c>
      <c r="L2383" s="149" t="s">
        <v>216</v>
      </c>
      <c r="M2383" s="150" t="s">
        <v>284</v>
      </c>
      <c r="N2383" s="157">
        <v>44477.320393518516</v>
      </c>
      <c r="O2383" s="157">
        <v>44518.535138888888</v>
      </c>
    </row>
    <row r="2384" spans="2:15" x14ac:dyDescent="0.2">
      <c r="B2384" s="322" t="s">
        <v>140</v>
      </c>
      <c r="C2384" s="322" t="s">
        <v>1122</v>
      </c>
      <c r="D2384" s="322" t="s">
        <v>141</v>
      </c>
      <c r="E2384" s="322" t="s">
        <v>1122</v>
      </c>
      <c r="F2384" s="154" t="s">
        <v>114</v>
      </c>
      <c r="G2384" s="149" t="s">
        <v>286</v>
      </c>
      <c r="H2384" s="153" t="s">
        <v>115</v>
      </c>
      <c r="I2384" s="149" t="s">
        <v>476</v>
      </c>
      <c r="J2384" s="163">
        <v>81.69</v>
      </c>
      <c r="K2384" s="163">
        <v>47.16</v>
      </c>
      <c r="L2384" s="149" t="s">
        <v>216</v>
      </c>
      <c r="M2384" s="150" t="s">
        <v>288</v>
      </c>
      <c r="N2384" s="157">
        <v>44477.320393518516</v>
      </c>
      <c r="O2384" s="157">
        <v>44530.844837962963</v>
      </c>
    </row>
    <row r="2385" spans="2:15" x14ac:dyDescent="0.2">
      <c r="B2385" s="322" t="s">
        <v>140</v>
      </c>
      <c r="C2385" s="322" t="s">
        <v>1122</v>
      </c>
      <c r="D2385" s="322" t="s">
        <v>141</v>
      </c>
      <c r="E2385" s="322" t="s">
        <v>1122</v>
      </c>
      <c r="F2385" s="154" t="s">
        <v>239</v>
      </c>
      <c r="G2385" s="149" t="s">
        <v>359</v>
      </c>
      <c r="H2385" s="153" t="s">
        <v>278</v>
      </c>
      <c r="I2385" s="149" t="s">
        <v>1798</v>
      </c>
      <c r="J2385" s="163">
        <v>58.095999999999997</v>
      </c>
      <c r="K2385" s="163">
        <v>41.673000000000002</v>
      </c>
      <c r="L2385" s="149" t="s">
        <v>329</v>
      </c>
      <c r="M2385" s="150" t="s">
        <v>361</v>
      </c>
      <c r="N2385" s="157">
        <v>44477.792546296296</v>
      </c>
      <c r="O2385" s="157">
        <v>44510.500914351855</v>
      </c>
    </row>
    <row r="2386" spans="2:15" x14ac:dyDescent="0.2">
      <c r="B2386" s="322" t="s">
        <v>140</v>
      </c>
      <c r="C2386" s="322" t="s">
        <v>1122</v>
      </c>
      <c r="D2386" s="322" t="s">
        <v>141</v>
      </c>
      <c r="E2386" s="322" t="s">
        <v>1122</v>
      </c>
      <c r="F2386" s="154" t="s">
        <v>238</v>
      </c>
      <c r="G2386" s="149" t="s">
        <v>281</v>
      </c>
      <c r="H2386" s="153" t="s">
        <v>282</v>
      </c>
      <c r="I2386" s="149" t="s">
        <v>1799</v>
      </c>
      <c r="J2386" s="163">
        <v>34.426000000000002</v>
      </c>
      <c r="K2386" s="163">
        <v>9.6639999999999997</v>
      </c>
      <c r="L2386" s="149" t="s">
        <v>209</v>
      </c>
      <c r="M2386" s="150" t="s">
        <v>323</v>
      </c>
      <c r="N2386" s="157">
        <v>44477.904016203705</v>
      </c>
      <c r="O2386" s="157">
        <v>44506.499664351853</v>
      </c>
    </row>
    <row r="2387" spans="2:15" x14ac:dyDescent="0.2">
      <c r="B2387" s="322" t="s">
        <v>140</v>
      </c>
      <c r="C2387" s="322" t="s">
        <v>1122</v>
      </c>
      <c r="D2387" s="322" t="s">
        <v>141</v>
      </c>
      <c r="E2387" s="322" t="s">
        <v>1122</v>
      </c>
      <c r="F2387" s="154" t="s">
        <v>238</v>
      </c>
      <c r="G2387" s="149" t="s">
        <v>281</v>
      </c>
      <c r="H2387" s="153" t="s">
        <v>282</v>
      </c>
      <c r="I2387" s="149" t="s">
        <v>1799</v>
      </c>
      <c r="J2387" s="163">
        <v>34.426000000000002</v>
      </c>
      <c r="K2387" s="163">
        <v>24.073</v>
      </c>
      <c r="L2387" s="149" t="s">
        <v>209</v>
      </c>
      <c r="M2387" s="150" t="s">
        <v>323</v>
      </c>
      <c r="N2387" s="157">
        <v>44477.904016203705</v>
      </c>
      <c r="O2387" s="157">
        <v>44510.389398148145</v>
      </c>
    </row>
    <row r="2388" spans="2:15" x14ac:dyDescent="0.2">
      <c r="B2388" s="322" t="s">
        <v>140</v>
      </c>
      <c r="C2388" s="322" t="s">
        <v>1122</v>
      </c>
      <c r="D2388" s="322" t="s">
        <v>141</v>
      </c>
      <c r="E2388" s="322" t="s">
        <v>1122</v>
      </c>
      <c r="F2388" s="154" t="s">
        <v>329</v>
      </c>
      <c r="G2388" s="149" t="s">
        <v>286</v>
      </c>
      <c r="H2388" s="153" t="s">
        <v>330</v>
      </c>
      <c r="I2388" s="149" t="s">
        <v>1800</v>
      </c>
      <c r="J2388" s="163">
        <v>37.710999999999999</v>
      </c>
      <c r="K2388" s="163">
        <v>9.3859999999999992</v>
      </c>
      <c r="L2388" s="149" t="s">
        <v>223</v>
      </c>
      <c r="M2388" s="150" t="s">
        <v>363</v>
      </c>
      <c r="N2388" s="157">
        <v>44478.320763888885</v>
      </c>
      <c r="O2388" s="157">
        <v>44503.43141203704</v>
      </c>
    </row>
    <row r="2389" spans="2:15" x14ac:dyDescent="0.2">
      <c r="B2389" s="322" t="s">
        <v>140</v>
      </c>
      <c r="C2389" s="322" t="s">
        <v>1122</v>
      </c>
      <c r="D2389" s="322" t="s">
        <v>141</v>
      </c>
      <c r="E2389" s="322" t="s">
        <v>1122</v>
      </c>
      <c r="F2389" s="154" t="s">
        <v>329</v>
      </c>
      <c r="G2389" s="149" t="s">
        <v>286</v>
      </c>
      <c r="H2389" s="153" t="s">
        <v>330</v>
      </c>
      <c r="I2389" s="149" t="s">
        <v>1800</v>
      </c>
      <c r="J2389" s="163">
        <v>37.710999999999999</v>
      </c>
      <c r="K2389" s="163">
        <v>27.57</v>
      </c>
      <c r="L2389" s="149" t="s">
        <v>223</v>
      </c>
      <c r="M2389" s="150" t="s">
        <v>1408</v>
      </c>
      <c r="N2389" s="157">
        <v>44478.320763888885</v>
      </c>
      <c r="O2389" s="157">
        <v>44509.556041666663</v>
      </c>
    </row>
    <row r="2390" spans="2:15" x14ac:dyDescent="0.2">
      <c r="B2390" s="322" t="s">
        <v>140</v>
      </c>
      <c r="C2390" s="322" t="s">
        <v>1122</v>
      </c>
      <c r="D2390" s="322" t="s">
        <v>140</v>
      </c>
      <c r="E2390" s="322" t="s">
        <v>1122</v>
      </c>
      <c r="F2390" s="154" t="s">
        <v>114</v>
      </c>
      <c r="G2390" s="149" t="s">
        <v>277</v>
      </c>
      <c r="H2390" s="153" t="s">
        <v>577</v>
      </c>
      <c r="I2390" s="149" t="s">
        <v>885</v>
      </c>
      <c r="J2390" s="163">
        <v>29.859000000000002</v>
      </c>
      <c r="K2390" s="163">
        <v>4.4119999999999999</v>
      </c>
      <c r="L2390" s="149" t="s">
        <v>228</v>
      </c>
      <c r="M2390" s="150" t="s">
        <v>1537</v>
      </c>
      <c r="N2390" s="157">
        <v>44479.042858796296</v>
      </c>
      <c r="O2390" s="157">
        <v>44500.229699074072</v>
      </c>
    </row>
    <row r="2391" spans="2:15" x14ac:dyDescent="0.2">
      <c r="B2391" s="322" t="s">
        <v>140</v>
      </c>
      <c r="C2391" s="322" t="s">
        <v>1122</v>
      </c>
      <c r="D2391" s="322" t="s">
        <v>141</v>
      </c>
      <c r="E2391" s="322" t="s">
        <v>1122</v>
      </c>
      <c r="F2391" s="154" t="s">
        <v>114</v>
      </c>
      <c r="G2391" s="149" t="s">
        <v>286</v>
      </c>
      <c r="H2391" s="153" t="s">
        <v>115</v>
      </c>
      <c r="I2391" s="149" t="s">
        <v>1801</v>
      </c>
      <c r="J2391" s="163">
        <v>37.520000000000003</v>
      </c>
      <c r="K2391" s="163">
        <v>9.1189999999999998</v>
      </c>
      <c r="L2391" s="149" t="s">
        <v>557</v>
      </c>
      <c r="M2391" s="150" t="s">
        <v>558</v>
      </c>
      <c r="N2391" s="157">
        <v>44479.848460648151</v>
      </c>
      <c r="O2391" s="157">
        <v>44522.667303240742</v>
      </c>
    </row>
    <row r="2392" spans="2:15" x14ac:dyDescent="0.2">
      <c r="B2392" s="322" t="s">
        <v>140</v>
      </c>
      <c r="C2392" s="322" t="s">
        <v>1122</v>
      </c>
      <c r="D2392" s="322" t="s">
        <v>140</v>
      </c>
      <c r="E2392" s="322" t="s">
        <v>1122</v>
      </c>
      <c r="F2392" s="154" t="s">
        <v>114</v>
      </c>
      <c r="G2392" s="149" t="s">
        <v>277</v>
      </c>
      <c r="H2392" s="153" t="s">
        <v>304</v>
      </c>
      <c r="I2392" s="149" t="s">
        <v>670</v>
      </c>
      <c r="J2392" s="163">
        <v>36.417000000000002</v>
      </c>
      <c r="K2392" s="163">
        <v>30.981999999999999</v>
      </c>
      <c r="L2392" s="149" t="s">
        <v>114</v>
      </c>
      <c r="M2392" s="150" t="s">
        <v>577</v>
      </c>
      <c r="N2392" s="157">
        <v>44480.056481481479</v>
      </c>
      <c r="O2392" s="157">
        <v>44485.237002314818</v>
      </c>
    </row>
    <row r="2393" spans="2:15" x14ac:dyDescent="0.2">
      <c r="B2393" s="322" t="s">
        <v>140</v>
      </c>
      <c r="C2393" s="322" t="s">
        <v>1122</v>
      </c>
      <c r="D2393" s="322" t="s">
        <v>142</v>
      </c>
      <c r="E2393" s="322" t="s">
        <v>1122</v>
      </c>
      <c r="F2393" s="154" t="s">
        <v>114</v>
      </c>
      <c r="G2393" s="149" t="s">
        <v>286</v>
      </c>
      <c r="H2393" s="153" t="s">
        <v>115</v>
      </c>
      <c r="I2393" s="149" t="s">
        <v>1802</v>
      </c>
      <c r="J2393" s="163">
        <v>53.206000000000003</v>
      </c>
      <c r="K2393" s="163">
        <v>51.914999999999999</v>
      </c>
      <c r="L2393" s="149" t="s">
        <v>116</v>
      </c>
      <c r="M2393" s="150" t="s">
        <v>117</v>
      </c>
      <c r="N2393" s="157">
        <v>44480.973414351851</v>
      </c>
      <c r="O2393" s="157">
        <v>44555.372349537036</v>
      </c>
    </row>
    <row r="2394" spans="2:15" x14ac:dyDescent="0.2">
      <c r="B2394" s="322" t="s">
        <v>140</v>
      </c>
      <c r="C2394" s="322" t="s">
        <v>1122</v>
      </c>
      <c r="D2394" s="322" t="s">
        <v>140</v>
      </c>
      <c r="E2394" s="322" t="s">
        <v>1122</v>
      </c>
      <c r="F2394" s="154" t="s">
        <v>244</v>
      </c>
      <c r="G2394" s="149" t="s">
        <v>277</v>
      </c>
      <c r="H2394" s="153" t="s">
        <v>370</v>
      </c>
      <c r="I2394" s="149" t="s">
        <v>1270</v>
      </c>
      <c r="J2394" s="163">
        <v>61.329000000000001</v>
      </c>
      <c r="K2394" s="163">
        <v>58.444000000000003</v>
      </c>
      <c r="L2394" s="149" t="s">
        <v>209</v>
      </c>
      <c r="M2394" s="150" t="s">
        <v>392</v>
      </c>
      <c r="N2394" s="157">
        <v>44480.97556712963</v>
      </c>
      <c r="O2394" s="157">
        <v>44492.32576388889</v>
      </c>
    </row>
    <row r="2395" spans="2:15" x14ac:dyDescent="0.2">
      <c r="B2395" s="322" t="s">
        <v>140</v>
      </c>
      <c r="C2395" s="322" t="s">
        <v>1122</v>
      </c>
      <c r="D2395" s="322" t="s">
        <v>141</v>
      </c>
      <c r="E2395" s="322" t="s">
        <v>1122</v>
      </c>
      <c r="F2395" s="154" t="s">
        <v>239</v>
      </c>
      <c r="G2395" s="149" t="s">
        <v>359</v>
      </c>
      <c r="H2395" s="153" t="s">
        <v>278</v>
      </c>
      <c r="I2395" s="149" t="s">
        <v>1803</v>
      </c>
      <c r="J2395" s="163">
        <v>37.637</v>
      </c>
      <c r="K2395" s="163">
        <v>36.884</v>
      </c>
      <c r="L2395" s="149" t="s">
        <v>116</v>
      </c>
      <c r="M2395" s="150" t="s">
        <v>457</v>
      </c>
      <c r="N2395" s="157">
        <v>44481.389699074076</v>
      </c>
      <c r="O2395" s="157">
        <v>44506.693796296298</v>
      </c>
    </row>
    <row r="2396" spans="2:15" x14ac:dyDescent="0.2">
      <c r="B2396" s="322" t="s">
        <v>140</v>
      </c>
      <c r="C2396" s="322" t="s">
        <v>1122</v>
      </c>
      <c r="D2396" s="322" t="s">
        <v>141</v>
      </c>
      <c r="E2396" s="322" t="s">
        <v>1122</v>
      </c>
      <c r="F2396" s="154" t="s">
        <v>238</v>
      </c>
      <c r="G2396" s="149" t="s">
        <v>281</v>
      </c>
      <c r="H2396" s="153" t="s">
        <v>282</v>
      </c>
      <c r="I2396" s="149" t="s">
        <v>1804</v>
      </c>
      <c r="J2396" s="163">
        <v>28.338000000000001</v>
      </c>
      <c r="K2396" s="163">
        <v>11.138999999999999</v>
      </c>
      <c r="L2396" s="149" t="s">
        <v>230</v>
      </c>
      <c r="M2396" s="150" t="s">
        <v>846</v>
      </c>
      <c r="N2396" s="157">
        <v>44482.084780092591</v>
      </c>
      <c r="O2396" s="157">
        <v>44505.520231481481</v>
      </c>
    </row>
    <row r="2397" spans="2:15" x14ac:dyDescent="0.2">
      <c r="B2397" s="322" t="s">
        <v>140</v>
      </c>
      <c r="C2397" s="322" t="s">
        <v>1122</v>
      </c>
      <c r="D2397" s="322" t="s">
        <v>141</v>
      </c>
      <c r="E2397" s="322" t="s">
        <v>1122</v>
      </c>
      <c r="F2397" s="154" t="s">
        <v>238</v>
      </c>
      <c r="G2397" s="149" t="s">
        <v>281</v>
      </c>
      <c r="H2397" s="153" t="s">
        <v>282</v>
      </c>
      <c r="I2397" s="149" t="s">
        <v>1804</v>
      </c>
      <c r="J2397" s="163">
        <v>28.338000000000001</v>
      </c>
      <c r="K2397" s="163">
        <v>16.632000000000001</v>
      </c>
      <c r="L2397" s="149" t="s">
        <v>230</v>
      </c>
      <c r="M2397" s="150" t="s">
        <v>487</v>
      </c>
      <c r="N2397" s="157">
        <v>44482.084780092591</v>
      </c>
      <c r="O2397" s="157">
        <v>44512.722893518519</v>
      </c>
    </row>
    <row r="2398" spans="2:15" x14ac:dyDescent="0.2">
      <c r="B2398" s="322" t="s">
        <v>140</v>
      </c>
      <c r="C2398" s="322" t="s">
        <v>1122</v>
      </c>
      <c r="D2398" s="322" t="s">
        <v>141</v>
      </c>
      <c r="E2398" s="322" t="s">
        <v>1122</v>
      </c>
      <c r="F2398" s="154" t="s">
        <v>239</v>
      </c>
      <c r="G2398" s="149" t="s">
        <v>359</v>
      </c>
      <c r="H2398" s="153" t="s">
        <v>278</v>
      </c>
      <c r="I2398" s="149" t="s">
        <v>1173</v>
      </c>
      <c r="J2398" s="163">
        <v>36.612000000000002</v>
      </c>
      <c r="K2398" s="163">
        <v>2.661</v>
      </c>
      <c r="L2398" s="149" t="s">
        <v>266</v>
      </c>
      <c r="M2398" s="150" t="s">
        <v>298</v>
      </c>
      <c r="N2398" s="157">
        <v>44482.806608796294</v>
      </c>
      <c r="O2398" s="157">
        <v>44513.97314814815</v>
      </c>
    </row>
    <row r="2399" spans="2:15" x14ac:dyDescent="0.2">
      <c r="B2399" s="322" t="s">
        <v>140</v>
      </c>
      <c r="C2399" s="322" t="s">
        <v>1122</v>
      </c>
      <c r="D2399" s="322" t="s">
        <v>141</v>
      </c>
      <c r="E2399" s="322" t="s">
        <v>1122</v>
      </c>
      <c r="F2399" s="154" t="s">
        <v>239</v>
      </c>
      <c r="G2399" s="149" t="s">
        <v>359</v>
      </c>
      <c r="H2399" s="153" t="s">
        <v>278</v>
      </c>
      <c r="I2399" s="149" t="s">
        <v>1173</v>
      </c>
      <c r="J2399" s="163">
        <v>36.612000000000002</v>
      </c>
      <c r="K2399" s="163">
        <v>2.2669999999999999</v>
      </c>
      <c r="L2399" s="149" t="s">
        <v>255</v>
      </c>
      <c r="M2399" s="150" t="s">
        <v>1471</v>
      </c>
      <c r="N2399" s="157">
        <v>44482.806608796294</v>
      </c>
      <c r="O2399" s="157">
        <v>44515.730034722219</v>
      </c>
    </row>
    <row r="2400" spans="2:15" x14ac:dyDescent="0.2">
      <c r="B2400" s="322" t="s">
        <v>140</v>
      </c>
      <c r="C2400" s="322" t="s">
        <v>1122</v>
      </c>
      <c r="D2400" s="322" t="s">
        <v>141</v>
      </c>
      <c r="E2400" s="322" t="s">
        <v>1122</v>
      </c>
      <c r="F2400" s="154" t="s">
        <v>239</v>
      </c>
      <c r="G2400" s="149" t="s">
        <v>359</v>
      </c>
      <c r="H2400" s="153" t="s">
        <v>278</v>
      </c>
      <c r="I2400" s="149" t="s">
        <v>1173</v>
      </c>
      <c r="J2400" s="163">
        <v>36.612000000000002</v>
      </c>
      <c r="K2400" s="163">
        <v>7.1360000000000001</v>
      </c>
      <c r="L2400" s="149" t="s">
        <v>255</v>
      </c>
      <c r="M2400" s="150" t="s">
        <v>689</v>
      </c>
      <c r="N2400" s="157">
        <v>44482.806608796294</v>
      </c>
      <c r="O2400" s="157">
        <v>44522.13853009259</v>
      </c>
    </row>
    <row r="2401" spans="2:15" x14ac:dyDescent="0.2">
      <c r="B2401" s="322" t="s">
        <v>140</v>
      </c>
      <c r="C2401" s="322" t="s">
        <v>1122</v>
      </c>
      <c r="D2401" s="322" t="s">
        <v>141</v>
      </c>
      <c r="E2401" s="322" t="s">
        <v>1122</v>
      </c>
      <c r="F2401" s="154" t="s">
        <v>114</v>
      </c>
      <c r="G2401" s="149" t="s">
        <v>277</v>
      </c>
      <c r="H2401" s="153" t="s">
        <v>304</v>
      </c>
      <c r="I2401" s="149" t="s">
        <v>1805</v>
      </c>
      <c r="J2401" s="163">
        <v>30.693000000000001</v>
      </c>
      <c r="K2401" s="163">
        <v>19.608000000000001</v>
      </c>
      <c r="L2401" s="149" t="s">
        <v>252</v>
      </c>
      <c r="M2401" s="150" t="s">
        <v>1195</v>
      </c>
      <c r="N2401" s="157">
        <v>44482.931307870371</v>
      </c>
      <c r="O2401" s="157">
        <v>44520.468402777777</v>
      </c>
    </row>
    <row r="2402" spans="2:15" x14ac:dyDescent="0.2">
      <c r="B2402" s="322" t="s">
        <v>140</v>
      </c>
      <c r="C2402" s="322" t="s">
        <v>1122</v>
      </c>
      <c r="D2402" s="322" t="s">
        <v>142</v>
      </c>
      <c r="E2402" s="322" t="s">
        <v>1122</v>
      </c>
      <c r="F2402" s="154" t="s">
        <v>239</v>
      </c>
      <c r="G2402" s="149" t="s">
        <v>359</v>
      </c>
      <c r="H2402" s="153" t="s">
        <v>1628</v>
      </c>
      <c r="I2402" s="149" t="s">
        <v>1806</v>
      </c>
      <c r="J2402" s="163">
        <v>37.084000000000003</v>
      </c>
      <c r="K2402" s="163">
        <v>15.311</v>
      </c>
      <c r="L2402" s="149" t="s">
        <v>116</v>
      </c>
      <c r="M2402" s="150" t="s">
        <v>352</v>
      </c>
      <c r="N2402" s="157">
        <v>44483.389814814815</v>
      </c>
      <c r="O2402" s="157">
        <v>44545.125011574077</v>
      </c>
    </row>
    <row r="2403" spans="2:15" x14ac:dyDescent="0.2">
      <c r="B2403" s="322" t="s">
        <v>140</v>
      </c>
      <c r="C2403" s="322" t="s">
        <v>1122</v>
      </c>
      <c r="D2403" s="322" t="s">
        <v>142</v>
      </c>
      <c r="E2403" s="322" t="s">
        <v>1122</v>
      </c>
      <c r="F2403" s="154" t="s">
        <v>239</v>
      </c>
      <c r="G2403" s="149" t="s">
        <v>359</v>
      </c>
      <c r="H2403" s="153" t="s">
        <v>1628</v>
      </c>
      <c r="I2403" s="149" t="s">
        <v>1806</v>
      </c>
      <c r="J2403" s="163">
        <v>37.084000000000003</v>
      </c>
      <c r="K2403" s="163">
        <v>15.311</v>
      </c>
      <c r="L2403" s="149" t="s">
        <v>116</v>
      </c>
      <c r="M2403" s="150" t="s">
        <v>352</v>
      </c>
      <c r="N2403" s="157">
        <v>44483.389814814815</v>
      </c>
      <c r="O2403" s="157">
        <v>44545.125150462962</v>
      </c>
    </row>
    <row r="2404" spans="2:15" x14ac:dyDescent="0.2">
      <c r="B2404" s="322" t="s">
        <v>140</v>
      </c>
      <c r="C2404" s="322" t="s">
        <v>1122</v>
      </c>
      <c r="D2404" s="322" t="s">
        <v>141</v>
      </c>
      <c r="E2404" s="322" t="s">
        <v>1122</v>
      </c>
      <c r="F2404" s="154" t="s">
        <v>114</v>
      </c>
      <c r="G2404" s="149" t="s">
        <v>286</v>
      </c>
      <c r="H2404" s="153" t="s">
        <v>115</v>
      </c>
      <c r="I2404" s="149" t="s">
        <v>1807</v>
      </c>
      <c r="J2404" s="163">
        <v>56.802</v>
      </c>
      <c r="K2404" s="163">
        <v>26.613</v>
      </c>
      <c r="L2404" s="149" t="s">
        <v>217</v>
      </c>
      <c r="M2404" s="150" t="s">
        <v>308</v>
      </c>
      <c r="N2404" s="157">
        <v>44484.403749999998</v>
      </c>
      <c r="O2404" s="157">
        <v>44513.611851851849</v>
      </c>
    </row>
    <row r="2405" spans="2:15" x14ac:dyDescent="0.2">
      <c r="B2405" s="322" t="s">
        <v>140</v>
      </c>
      <c r="C2405" s="322" t="s">
        <v>1122</v>
      </c>
      <c r="D2405" s="322" t="s">
        <v>141</v>
      </c>
      <c r="E2405" s="322" t="s">
        <v>1122</v>
      </c>
      <c r="F2405" s="154" t="s">
        <v>114</v>
      </c>
      <c r="G2405" s="149" t="s">
        <v>286</v>
      </c>
      <c r="H2405" s="153" t="s">
        <v>115</v>
      </c>
      <c r="I2405" s="149" t="s">
        <v>1807</v>
      </c>
      <c r="J2405" s="163">
        <v>56.802</v>
      </c>
      <c r="K2405" s="163">
        <v>14.526999999999999</v>
      </c>
      <c r="L2405" s="149" t="s">
        <v>217</v>
      </c>
      <c r="M2405" s="150" t="s">
        <v>308</v>
      </c>
      <c r="N2405" s="157">
        <v>44484.403749999998</v>
      </c>
      <c r="O2405" s="157">
        <v>44521.98646990741</v>
      </c>
    </row>
    <row r="2406" spans="2:15" x14ac:dyDescent="0.2">
      <c r="B2406" s="322" t="s">
        <v>140</v>
      </c>
      <c r="C2406" s="322" t="s">
        <v>1122</v>
      </c>
      <c r="D2406" s="322" t="s">
        <v>141</v>
      </c>
      <c r="E2406" s="322" t="s">
        <v>1122</v>
      </c>
      <c r="F2406" s="154" t="s">
        <v>114</v>
      </c>
      <c r="G2406" s="149" t="s">
        <v>286</v>
      </c>
      <c r="H2406" s="153" t="s">
        <v>115</v>
      </c>
      <c r="I2406" s="149" t="s">
        <v>1807</v>
      </c>
      <c r="J2406" s="163">
        <v>56.802</v>
      </c>
      <c r="K2406" s="163">
        <v>14.526999999999999</v>
      </c>
      <c r="L2406" s="149" t="s">
        <v>217</v>
      </c>
      <c r="M2406" s="150" t="s">
        <v>308</v>
      </c>
      <c r="N2406" s="157">
        <v>44484.403749999998</v>
      </c>
      <c r="O2406" s="157">
        <v>44521.986608796295</v>
      </c>
    </row>
    <row r="2407" spans="2:15" x14ac:dyDescent="0.2">
      <c r="B2407" s="322" t="s">
        <v>140</v>
      </c>
      <c r="C2407" s="322" t="s">
        <v>1122</v>
      </c>
      <c r="D2407" s="322" t="s">
        <v>141</v>
      </c>
      <c r="E2407" s="322" t="s">
        <v>1122</v>
      </c>
      <c r="F2407" s="154" t="s">
        <v>114</v>
      </c>
      <c r="G2407" s="149" t="s">
        <v>277</v>
      </c>
      <c r="H2407" s="153" t="s">
        <v>304</v>
      </c>
      <c r="I2407" s="149" t="s">
        <v>1808</v>
      </c>
      <c r="J2407" s="163">
        <v>34.491999999999997</v>
      </c>
      <c r="K2407" s="163">
        <v>11.657999999999999</v>
      </c>
      <c r="L2407" s="149" t="s">
        <v>236</v>
      </c>
      <c r="M2407" s="150" t="s">
        <v>311</v>
      </c>
      <c r="N2407" s="157">
        <v>44484.417233796295</v>
      </c>
      <c r="O2407" s="157">
        <v>44514.250856481478</v>
      </c>
    </row>
    <row r="2408" spans="2:15" x14ac:dyDescent="0.2">
      <c r="B2408" s="322" t="s">
        <v>140</v>
      </c>
      <c r="C2408" s="322" t="s">
        <v>1122</v>
      </c>
      <c r="D2408" s="322" t="s">
        <v>141</v>
      </c>
      <c r="E2408" s="322" t="s">
        <v>1122</v>
      </c>
      <c r="F2408" s="154" t="s">
        <v>114</v>
      </c>
      <c r="G2408" s="149" t="s">
        <v>277</v>
      </c>
      <c r="H2408" s="153" t="s">
        <v>304</v>
      </c>
      <c r="I2408" s="149" t="s">
        <v>1808</v>
      </c>
      <c r="J2408" s="163">
        <v>34.491999999999997</v>
      </c>
      <c r="K2408" s="163">
        <v>11.657999999999999</v>
      </c>
      <c r="L2408" s="149" t="s">
        <v>236</v>
      </c>
      <c r="M2408" s="150" t="s">
        <v>311</v>
      </c>
      <c r="N2408" s="157">
        <v>44484.417233796295</v>
      </c>
      <c r="O2408" s="157">
        <v>44514.25099537037</v>
      </c>
    </row>
    <row r="2409" spans="2:15" x14ac:dyDescent="0.2">
      <c r="B2409" s="322" t="s">
        <v>140</v>
      </c>
      <c r="C2409" s="322" t="s">
        <v>1122</v>
      </c>
      <c r="D2409" s="322" t="s">
        <v>141</v>
      </c>
      <c r="E2409" s="322" t="s">
        <v>1122</v>
      </c>
      <c r="F2409" s="154" t="s">
        <v>243</v>
      </c>
      <c r="G2409" s="149" t="s">
        <v>663</v>
      </c>
      <c r="H2409" s="153" t="s">
        <v>707</v>
      </c>
      <c r="I2409" s="149" t="s">
        <v>1809</v>
      </c>
      <c r="J2409" s="163">
        <v>62.656999999999996</v>
      </c>
      <c r="K2409" s="163">
        <v>35.414000000000001</v>
      </c>
      <c r="L2409" s="149" t="s">
        <v>116</v>
      </c>
      <c r="M2409" s="150" t="s">
        <v>292</v>
      </c>
      <c r="N2409" s="157">
        <v>44484.626006944447</v>
      </c>
      <c r="O2409" s="157">
        <v>44515.264872685184</v>
      </c>
    </row>
    <row r="2410" spans="2:15" x14ac:dyDescent="0.2">
      <c r="B2410" s="322" t="s">
        <v>140</v>
      </c>
      <c r="C2410" s="322" t="s">
        <v>1122</v>
      </c>
      <c r="D2410" s="322" t="s">
        <v>141</v>
      </c>
      <c r="E2410" s="322" t="s">
        <v>1122</v>
      </c>
      <c r="F2410" s="154" t="s">
        <v>114</v>
      </c>
      <c r="G2410" s="149" t="s">
        <v>286</v>
      </c>
      <c r="H2410" s="153" t="s">
        <v>354</v>
      </c>
      <c r="I2410" s="149" t="s">
        <v>1810</v>
      </c>
      <c r="J2410" s="163">
        <v>56.536000000000001</v>
      </c>
      <c r="K2410" s="163">
        <v>28.306999999999999</v>
      </c>
      <c r="L2410" s="149" t="s">
        <v>116</v>
      </c>
      <c r="M2410" s="150" t="s">
        <v>292</v>
      </c>
      <c r="N2410" s="157">
        <v>44484.987210648149</v>
      </c>
      <c r="O2410" s="157">
        <v>44523.319976851853</v>
      </c>
    </row>
    <row r="2411" spans="2:15" x14ac:dyDescent="0.2">
      <c r="B2411" s="322" t="s">
        <v>140</v>
      </c>
      <c r="C2411" s="322" t="s">
        <v>1122</v>
      </c>
      <c r="D2411" s="322" t="s">
        <v>141</v>
      </c>
      <c r="E2411" s="322" t="s">
        <v>1122</v>
      </c>
      <c r="F2411" s="154" t="s">
        <v>114</v>
      </c>
      <c r="G2411" s="149" t="s">
        <v>286</v>
      </c>
      <c r="H2411" s="153" t="s">
        <v>354</v>
      </c>
      <c r="I2411" s="149" t="s">
        <v>1810</v>
      </c>
      <c r="J2411" s="163">
        <v>56.536000000000001</v>
      </c>
      <c r="K2411" s="163">
        <v>20.21</v>
      </c>
      <c r="L2411" s="149" t="s">
        <v>116</v>
      </c>
      <c r="M2411" s="150" t="s">
        <v>886</v>
      </c>
      <c r="N2411" s="157">
        <v>44484.987210648149</v>
      </c>
      <c r="O2411" s="157">
        <v>44529.402222222219</v>
      </c>
    </row>
    <row r="2412" spans="2:15" x14ac:dyDescent="0.2">
      <c r="B2412" s="322" t="s">
        <v>140</v>
      </c>
      <c r="C2412" s="322" t="s">
        <v>1122</v>
      </c>
      <c r="D2412" s="322" t="s">
        <v>141</v>
      </c>
      <c r="E2412" s="322" t="s">
        <v>1122</v>
      </c>
      <c r="F2412" s="154" t="s">
        <v>238</v>
      </c>
      <c r="G2412" s="149" t="s">
        <v>281</v>
      </c>
      <c r="H2412" s="153" t="s">
        <v>282</v>
      </c>
      <c r="I2412" s="149" t="s">
        <v>1811</v>
      </c>
      <c r="J2412" s="163">
        <v>56.031999999999996</v>
      </c>
      <c r="K2412" s="163">
        <v>11.837</v>
      </c>
      <c r="L2412" s="149" t="s">
        <v>216</v>
      </c>
      <c r="M2412" s="150" t="s">
        <v>285</v>
      </c>
      <c r="N2412" s="157">
        <v>44486.250659722224</v>
      </c>
      <c r="O2412" s="157">
        <v>44518.500092592592</v>
      </c>
    </row>
    <row r="2413" spans="2:15" x14ac:dyDescent="0.2">
      <c r="B2413" s="322" t="s">
        <v>140</v>
      </c>
      <c r="C2413" s="322" t="s">
        <v>1122</v>
      </c>
      <c r="D2413" s="322" t="s">
        <v>141</v>
      </c>
      <c r="E2413" s="322" t="s">
        <v>1122</v>
      </c>
      <c r="F2413" s="154" t="s">
        <v>238</v>
      </c>
      <c r="G2413" s="149" t="s">
        <v>281</v>
      </c>
      <c r="H2413" s="153" t="s">
        <v>282</v>
      </c>
      <c r="I2413" s="149" t="s">
        <v>1811</v>
      </c>
      <c r="J2413" s="163">
        <v>56.031999999999996</v>
      </c>
      <c r="K2413" s="163">
        <v>43.075000000000003</v>
      </c>
      <c r="L2413" s="149" t="s">
        <v>216</v>
      </c>
      <c r="M2413" s="150" t="s">
        <v>288</v>
      </c>
      <c r="N2413" s="157">
        <v>44486.250659722224</v>
      </c>
      <c r="O2413" s="157">
        <v>44521.695</v>
      </c>
    </row>
    <row r="2414" spans="2:15" x14ac:dyDescent="0.2">
      <c r="B2414" s="322" t="s">
        <v>140</v>
      </c>
      <c r="C2414" s="322" t="s">
        <v>1122</v>
      </c>
      <c r="D2414" s="322" t="s">
        <v>142</v>
      </c>
      <c r="E2414" s="322" t="s">
        <v>1122</v>
      </c>
      <c r="F2414" s="154" t="s">
        <v>239</v>
      </c>
      <c r="G2414" s="149" t="s">
        <v>359</v>
      </c>
      <c r="H2414" s="153" t="s">
        <v>278</v>
      </c>
      <c r="I2414" s="149" t="s">
        <v>1812</v>
      </c>
      <c r="J2414" s="163">
        <v>57.005000000000003</v>
      </c>
      <c r="K2414" s="163">
        <v>14.746</v>
      </c>
      <c r="L2414" s="149" t="s">
        <v>217</v>
      </c>
      <c r="M2414" s="150" t="s">
        <v>309</v>
      </c>
      <c r="N2414" s="157">
        <v>44486.500937500001</v>
      </c>
      <c r="O2414" s="157">
        <v>44534.653668981482</v>
      </c>
    </row>
    <row r="2415" spans="2:15" x14ac:dyDescent="0.2">
      <c r="B2415" s="322" t="s">
        <v>140</v>
      </c>
      <c r="C2415" s="322" t="s">
        <v>1122</v>
      </c>
      <c r="D2415" s="322" t="s">
        <v>142</v>
      </c>
      <c r="E2415" s="322" t="s">
        <v>1122</v>
      </c>
      <c r="F2415" s="154" t="s">
        <v>239</v>
      </c>
      <c r="G2415" s="149" t="s">
        <v>359</v>
      </c>
      <c r="H2415" s="153" t="s">
        <v>278</v>
      </c>
      <c r="I2415" s="149" t="s">
        <v>1812</v>
      </c>
      <c r="J2415" s="163">
        <v>57.005000000000003</v>
      </c>
      <c r="K2415" s="163">
        <v>17.584</v>
      </c>
      <c r="L2415" s="149" t="s">
        <v>216</v>
      </c>
      <c r="M2415" s="150" t="s">
        <v>728</v>
      </c>
      <c r="N2415" s="157">
        <v>44486.500937500001</v>
      </c>
      <c r="O2415" s="157">
        <v>44543.250752314816</v>
      </c>
    </row>
    <row r="2416" spans="2:15" x14ac:dyDescent="0.2">
      <c r="B2416" s="322" t="s">
        <v>140</v>
      </c>
      <c r="C2416" s="322" t="s">
        <v>1122</v>
      </c>
      <c r="D2416" s="322" t="s">
        <v>141</v>
      </c>
      <c r="E2416" s="322" t="s">
        <v>1122</v>
      </c>
      <c r="F2416" s="154" t="s">
        <v>236</v>
      </c>
      <c r="G2416" s="149" t="s">
        <v>310</v>
      </c>
      <c r="H2416" s="153" t="s">
        <v>311</v>
      </c>
      <c r="I2416" s="149" t="s">
        <v>957</v>
      </c>
      <c r="J2416" s="163">
        <v>63.5</v>
      </c>
      <c r="K2416" s="163">
        <v>24.945</v>
      </c>
      <c r="L2416" s="149" t="s">
        <v>116</v>
      </c>
      <c r="M2416" s="150" t="s">
        <v>405</v>
      </c>
      <c r="N2416" s="157">
        <v>44486.612013888887</v>
      </c>
      <c r="O2416" s="157">
        <v>44512.512384259258</v>
      </c>
    </row>
    <row r="2417" spans="2:15" x14ac:dyDescent="0.2">
      <c r="B2417" s="322" t="s">
        <v>140</v>
      </c>
      <c r="C2417" s="322" t="s">
        <v>1122</v>
      </c>
      <c r="D2417" s="322" t="s">
        <v>141</v>
      </c>
      <c r="E2417" s="322" t="s">
        <v>1122</v>
      </c>
      <c r="F2417" s="154" t="s">
        <v>236</v>
      </c>
      <c r="G2417" s="149" t="s">
        <v>310</v>
      </c>
      <c r="H2417" s="153" t="s">
        <v>311</v>
      </c>
      <c r="I2417" s="149" t="s">
        <v>957</v>
      </c>
      <c r="J2417" s="163">
        <v>63.5</v>
      </c>
      <c r="K2417" s="163">
        <v>30.016999999999999</v>
      </c>
      <c r="L2417" s="149" t="s">
        <v>116</v>
      </c>
      <c r="M2417" s="150" t="s">
        <v>1646</v>
      </c>
      <c r="N2417" s="157">
        <v>44486.612013888887</v>
      </c>
      <c r="O2417" s="157">
        <v>44517.248819444445</v>
      </c>
    </row>
    <row r="2418" spans="2:15" x14ac:dyDescent="0.2">
      <c r="B2418" s="322" t="s">
        <v>140</v>
      </c>
      <c r="C2418" s="322" t="s">
        <v>1122</v>
      </c>
      <c r="D2418" s="322" t="s">
        <v>142</v>
      </c>
      <c r="E2418" s="322" t="s">
        <v>1122</v>
      </c>
      <c r="F2418" s="154" t="s">
        <v>239</v>
      </c>
      <c r="G2418" s="149" t="s">
        <v>359</v>
      </c>
      <c r="H2418" s="153" t="s">
        <v>278</v>
      </c>
      <c r="I2418" s="149" t="s">
        <v>1813</v>
      </c>
      <c r="J2418" s="163">
        <v>39.918999999999997</v>
      </c>
      <c r="K2418" s="163">
        <v>39.121000000000002</v>
      </c>
      <c r="L2418" s="149" t="s">
        <v>116</v>
      </c>
      <c r="M2418" s="150" t="s">
        <v>352</v>
      </c>
      <c r="N2418" s="157">
        <v>44486.695555555554</v>
      </c>
      <c r="O2418" s="157">
        <v>44541.666354166664</v>
      </c>
    </row>
    <row r="2419" spans="2:15" x14ac:dyDescent="0.2">
      <c r="B2419" s="322" t="s">
        <v>140</v>
      </c>
      <c r="C2419" s="322" t="s">
        <v>1122</v>
      </c>
      <c r="D2419" s="322" t="s">
        <v>142</v>
      </c>
      <c r="E2419" s="322" t="s">
        <v>1122</v>
      </c>
      <c r="F2419" s="154" t="s">
        <v>199</v>
      </c>
      <c r="G2419" s="149" t="s">
        <v>663</v>
      </c>
      <c r="H2419" s="153" t="s">
        <v>1814</v>
      </c>
      <c r="I2419" s="149" t="s">
        <v>1815</v>
      </c>
      <c r="J2419" s="163">
        <v>31.77</v>
      </c>
      <c r="K2419" s="163">
        <v>24.763999999999999</v>
      </c>
      <c r="L2419" s="149" t="s">
        <v>116</v>
      </c>
      <c r="M2419" s="150" t="s">
        <v>457</v>
      </c>
      <c r="N2419" s="157">
        <v>44487</v>
      </c>
      <c r="O2419" s="157">
        <v>44549</v>
      </c>
    </row>
    <row r="2420" spans="2:15" x14ac:dyDescent="0.2">
      <c r="B2420" s="322" t="s">
        <v>140</v>
      </c>
      <c r="C2420" s="322" t="s">
        <v>1122</v>
      </c>
      <c r="D2420" s="322" t="s">
        <v>141</v>
      </c>
      <c r="E2420" s="322" t="s">
        <v>1122</v>
      </c>
      <c r="F2420" s="154" t="s">
        <v>243</v>
      </c>
      <c r="G2420" s="149" t="s">
        <v>663</v>
      </c>
      <c r="H2420" s="153" t="s">
        <v>707</v>
      </c>
      <c r="I2420" s="149" t="s">
        <v>1816</v>
      </c>
      <c r="J2420" s="163">
        <v>32.691000000000003</v>
      </c>
      <c r="K2420" s="163">
        <v>11.035</v>
      </c>
      <c r="L2420" s="149" t="s">
        <v>329</v>
      </c>
      <c r="M2420" s="150" t="s">
        <v>1817</v>
      </c>
      <c r="N2420" s="157">
        <v>44487.083692129629</v>
      </c>
      <c r="O2420" s="157">
        <v>44507.181620370371</v>
      </c>
    </row>
    <row r="2421" spans="2:15" x14ac:dyDescent="0.2">
      <c r="B2421" s="322" t="s">
        <v>140</v>
      </c>
      <c r="C2421" s="322" t="s">
        <v>1122</v>
      </c>
      <c r="D2421" s="322" t="s">
        <v>141</v>
      </c>
      <c r="E2421" s="322" t="s">
        <v>1122</v>
      </c>
      <c r="F2421" s="154" t="s">
        <v>243</v>
      </c>
      <c r="G2421" s="149" t="s">
        <v>663</v>
      </c>
      <c r="H2421" s="153" t="s">
        <v>707</v>
      </c>
      <c r="I2421" s="149" t="s">
        <v>1816</v>
      </c>
      <c r="J2421" s="163">
        <v>32.691000000000003</v>
      </c>
      <c r="K2421" s="163">
        <v>19.401</v>
      </c>
      <c r="L2421" s="149" t="s">
        <v>329</v>
      </c>
      <c r="M2421" s="150" t="s">
        <v>923</v>
      </c>
      <c r="N2421" s="157">
        <v>44487.083692129629</v>
      </c>
      <c r="O2421" s="157">
        <v>44510.528599537036</v>
      </c>
    </row>
    <row r="2422" spans="2:15" x14ac:dyDescent="0.2">
      <c r="B2422" s="322" t="s">
        <v>140</v>
      </c>
      <c r="C2422" s="322" t="s">
        <v>1122</v>
      </c>
      <c r="D2422" s="322" t="s">
        <v>141</v>
      </c>
      <c r="E2422" s="322" t="s">
        <v>1122</v>
      </c>
      <c r="F2422" s="154" t="s">
        <v>114</v>
      </c>
      <c r="G2422" s="149" t="s">
        <v>277</v>
      </c>
      <c r="H2422" s="153" t="s">
        <v>115</v>
      </c>
      <c r="I2422" s="149" t="s">
        <v>1818</v>
      </c>
      <c r="J2422" s="163">
        <v>55.899000000000001</v>
      </c>
      <c r="K2422" s="163">
        <v>22.294</v>
      </c>
      <c r="L2422" s="149" t="s">
        <v>211</v>
      </c>
      <c r="M2422" s="150" t="s">
        <v>302</v>
      </c>
      <c r="N2422" s="157">
        <v>44487.445717592593</v>
      </c>
      <c r="O2422" s="157">
        <v>44510.180532407408</v>
      </c>
    </row>
    <row r="2423" spans="2:15" x14ac:dyDescent="0.2">
      <c r="B2423" s="322" t="s">
        <v>140</v>
      </c>
      <c r="C2423" s="322" t="s">
        <v>1122</v>
      </c>
      <c r="D2423" s="322" t="s">
        <v>141</v>
      </c>
      <c r="E2423" s="322" t="s">
        <v>1122</v>
      </c>
      <c r="F2423" s="154" t="s">
        <v>114</v>
      </c>
      <c r="G2423" s="149" t="s">
        <v>277</v>
      </c>
      <c r="H2423" s="153" t="s">
        <v>115</v>
      </c>
      <c r="I2423" s="149" t="s">
        <v>1818</v>
      </c>
      <c r="J2423" s="163">
        <v>55.899000000000001</v>
      </c>
      <c r="K2423" s="163">
        <v>32.136000000000003</v>
      </c>
      <c r="L2423" s="149" t="s">
        <v>211</v>
      </c>
      <c r="M2423" s="150" t="s">
        <v>314</v>
      </c>
      <c r="N2423" s="157">
        <v>44487.445717592593</v>
      </c>
      <c r="O2423" s="157">
        <v>44519.403101851851</v>
      </c>
    </row>
    <row r="2424" spans="2:15" x14ac:dyDescent="0.2">
      <c r="B2424" s="322" t="s">
        <v>140</v>
      </c>
      <c r="C2424" s="322" t="s">
        <v>1122</v>
      </c>
      <c r="D2424" s="322" t="s">
        <v>142</v>
      </c>
      <c r="E2424" s="322" t="s">
        <v>1122</v>
      </c>
      <c r="F2424" s="154" t="s">
        <v>238</v>
      </c>
      <c r="G2424" s="149" t="s">
        <v>281</v>
      </c>
      <c r="H2424" s="153" t="s">
        <v>282</v>
      </c>
      <c r="I2424" s="149" t="s">
        <v>1819</v>
      </c>
      <c r="J2424" s="163">
        <v>33.143999999999998</v>
      </c>
      <c r="K2424" s="163">
        <v>12.896000000000001</v>
      </c>
      <c r="L2424" s="149" t="s">
        <v>208</v>
      </c>
      <c r="M2424" s="150" t="s">
        <v>368</v>
      </c>
      <c r="N2424" s="157">
        <v>44487.723402777781</v>
      </c>
      <c r="O2424" s="157">
        <v>44546.84752314815</v>
      </c>
    </row>
    <row r="2425" spans="2:15" x14ac:dyDescent="0.2">
      <c r="B2425" s="322" t="s">
        <v>140</v>
      </c>
      <c r="C2425" s="322" t="s">
        <v>1122</v>
      </c>
      <c r="D2425" s="322" t="s">
        <v>142</v>
      </c>
      <c r="E2425" s="322" t="s">
        <v>1122</v>
      </c>
      <c r="F2425" s="154" t="s">
        <v>238</v>
      </c>
      <c r="G2425" s="149" t="s">
        <v>281</v>
      </c>
      <c r="H2425" s="153" t="s">
        <v>282</v>
      </c>
      <c r="I2425" s="149" t="s">
        <v>1819</v>
      </c>
      <c r="J2425" s="163">
        <v>33.143999999999998</v>
      </c>
      <c r="K2425" s="163">
        <v>19.585999999999999</v>
      </c>
      <c r="L2425" s="149" t="s">
        <v>208</v>
      </c>
      <c r="M2425" s="150" t="s">
        <v>523</v>
      </c>
      <c r="N2425" s="157">
        <v>44487.723402777781</v>
      </c>
      <c r="O2425" s="157">
        <v>44553.322546296295</v>
      </c>
    </row>
    <row r="2426" spans="2:15" x14ac:dyDescent="0.2">
      <c r="B2426" s="322" t="s">
        <v>140</v>
      </c>
      <c r="C2426" s="322" t="s">
        <v>1122</v>
      </c>
      <c r="D2426" s="322" t="s">
        <v>140</v>
      </c>
      <c r="E2426" s="322" t="s">
        <v>1122</v>
      </c>
      <c r="F2426" s="154" t="s">
        <v>114</v>
      </c>
      <c r="G2426" s="149" t="s">
        <v>277</v>
      </c>
      <c r="H2426" s="153" t="s">
        <v>304</v>
      </c>
      <c r="I2426" s="149" t="s">
        <v>1625</v>
      </c>
      <c r="J2426" s="163">
        <v>34.863999999999997</v>
      </c>
      <c r="K2426" s="163">
        <v>31.048999999999999</v>
      </c>
      <c r="L2426" s="149" t="s">
        <v>114</v>
      </c>
      <c r="M2426" s="150" t="s">
        <v>579</v>
      </c>
      <c r="N2426" s="157">
        <v>44487.945567129631</v>
      </c>
      <c r="O2426" s="157">
        <v>44499.79482638889</v>
      </c>
    </row>
    <row r="2427" spans="2:15" x14ac:dyDescent="0.2">
      <c r="B2427" s="322" t="s">
        <v>140</v>
      </c>
      <c r="C2427" s="322" t="s">
        <v>1122</v>
      </c>
      <c r="D2427" s="322" t="s">
        <v>141</v>
      </c>
      <c r="E2427" s="322" t="s">
        <v>1122</v>
      </c>
      <c r="F2427" s="154" t="s">
        <v>114</v>
      </c>
      <c r="G2427" s="149" t="s">
        <v>286</v>
      </c>
      <c r="H2427" s="153" t="s">
        <v>115</v>
      </c>
      <c r="I2427" s="149" t="s">
        <v>1071</v>
      </c>
      <c r="J2427" s="163">
        <v>63.475000000000001</v>
      </c>
      <c r="K2427" s="163">
        <v>12.003</v>
      </c>
      <c r="L2427" s="149" t="s">
        <v>211</v>
      </c>
      <c r="M2427" s="150" t="s">
        <v>302</v>
      </c>
      <c r="N2427" s="157">
        <v>44488.403657407405</v>
      </c>
      <c r="O2427" s="157">
        <v>44510.222939814812</v>
      </c>
    </row>
    <row r="2428" spans="2:15" x14ac:dyDescent="0.2">
      <c r="B2428" s="322" t="s">
        <v>140</v>
      </c>
      <c r="C2428" s="322" t="s">
        <v>1122</v>
      </c>
      <c r="D2428" s="322" t="s">
        <v>141</v>
      </c>
      <c r="E2428" s="322" t="s">
        <v>1122</v>
      </c>
      <c r="F2428" s="154" t="s">
        <v>114</v>
      </c>
      <c r="G2428" s="149" t="s">
        <v>286</v>
      </c>
      <c r="H2428" s="153" t="s">
        <v>115</v>
      </c>
      <c r="I2428" s="149" t="s">
        <v>1071</v>
      </c>
      <c r="J2428" s="163">
        <v>63.475000000000001</v>
      </c>
      <c r="K2428" s="163">
        <v>47.814999999999998</v>
      </c>
      <c r="L2428" s="149" t="s">
        <v>211</v>
      </c>
      <c r="M2428" s="150" t="s">
        <v>390</v>
      </c>
      <c r="N2428" s="157">
        <v>44488.403657407405</v>
      </c>
      <c r="O2428" s="157">
        <v>44516.195474537039</v>
      </c>
    </row>
    <row r="2429" spans="2:15" x14ac:dyDescent="0.2">
      <c r="B2429" s="322" t="s">
        <v>140</v>
      </c>
      <c r="C2429" s="322" t="s">
        <v>1122</v>
      </c>
      <c r="D2429" s="322" t="s">
        <v>140</v>
      </c>
      <c r="E2429" s="322" t="s">
        <v>1122</v>
      </c>
      <c r="F2429" s="154" t="s">
        <v>114</v>
      </c>
      <c r="G2429" s="149" t="s">
        <v>277</v>
      </c>
      <c r="H2429" s="153" t="s">
        <v>577</v>
      </c>
      <c r="I2429" s="149" t="s">
        <v>1820</v>
      </c>
      <c r="J2429" s="163">
        <v>34.491999999999997</v>
      </c>
      <c r="K2429" s="163">
        <v>5.7910000000000004</v>
      </c>
      <c r="L2429" s="149" t="s">
        <v>187</v>
      </c>
      <c r="M2429" s="150" t="s">
        <v>948</v>
      </c>
      <c r="N2429" s="157">
        <v>44488.751180555555</v>
      </c>
      <c r="O2429" s="157">
        <v>44498.9455787037</v>
      </c>
    </row>
    <row r="2430" spans="2:15" x14ac:dyDescent="0.2">
      <c r="B2430" s="322" t="s">
        <v>140</v>
      </c>
      <c r="C2430" s="322" t="s">
        <v>1122</v>
      </c>
      <c r="D2430" s="322" t="s">
        <v>142</v>
      </c>
      <c r="E2430" s="322" t="s">
        <v>1122</v>
      </c>
      <c r="F2430" s="154" t="s">
        <v>239</v>
      </c>
      <c r="G2430" s="149" t="s">
        <v>359</v>
      </c>
      <c r="H2430" s="153" t="s">
        <v>278</v>
      </c>
      <c r="I2430" s="149" t="s">
        <v>1812</v>
      </c>
      <c r="J2430" s="163">
        <v>57.005000000000003</v>
      </c>
      <c r="K2430" s="163">
        <v>4.7469999999999999</v>
      </c>
      <c r="L2430" s="149" t="s">
        <v>217</v>
      </c>
      <c r="M2430" s="150" t="s">
        <v>309</v>
      </c>
      <c r="N2430" s="157">
        <v>44488.876157407409</v>
      </c>
      <c r="O2430" s="157">
        <v>44534.653668981482</v>
      </c>
    </row>
    <row r="2431" spans="2:15" x14ac:dyDescent="0.2">
      <c r="B2431" s="322" t="s">
        <v>140</v>
      </c>
      <c r="C2431" s="322" t="s">
        <v>1122</v>
      </c>
      <c r="D2431" s="322" t="s">
        <v>142</v>
      </c>
      <c r="E2431" s="322" t="s">
        <v>1122</v>
      </c>
      <c r="F2431" s="154" t="s">
        <v>239</v>
      </c>
      <c r="G2431" s="149" t="s">
        <v>359</v>
      </c>
      <c r="H2431" s="153" t="s">
        <v>278</v>
      </c>
      <c r="I2431" s="149" t="s">
        <v>1812</v>
      </c>
      <c r="J2431" s="163">
        <v>57.005000000000003</v>
      </c>
      <c r="K2431" s="163">
        <v>5.6609999999999996</v>
      </c>
      <c r="L2431" s="149" t="s">
        <v>216</v>
      </c>
      <c r="M2431" s="150" t="s">
        <v>728</v>
      </c>
      <c r="N2431" s="157">
        <v>44488.876157407409</v>
      </c>
      <c r="O2431" s="157">
        <v>44543.250752314816</v>
      </c>
    </row>
    <row r="2432" spans="2:15" x14ac:dyDescent="0.2">
      <c r="B2432" s="322" t="s">
        <v>140</v>
      </c>
      <c r="C2432" s="322" t="s">
        <v>1122</v>
      </c>
      <c r="D2432" s="322" t="s">
        <v>141</v>
      </c>
      <c r="E2432" s="322" t="s">
        <v>1122</v>
      </c>
      <c r="F2432" s="154" t="s">
        <v>238</v>
      </c>
      <c r="G2432" s="149" t="s">
        <v>281</v>
      </c>
      <c r="H2432" s="153" t="s">
        <v>282</v>
      </c>
      <c r="I2432" s="149" t="s">
        <v>1821</v>
      </c>
      <c r="J2432" s="163">
        <v>82.052999999999997</v>
      </c>
      <c r="K2432" s="163">
        <v>67.941000000000003</v>
      </c>
      <c r="L2432" s="149" t="s">
        <v>329</v>
      </c>
      <c r="M2432" s="150" t="s">
        <v>395</v>
      </c>
      <c r="N2432" s="157">
        <v>44488.917662037034</v>
      </c>
      <c r="O2432" s="157">
        <v>44522.694872685184</v>
      </c>
    </row>
    <row r="2433" spans="2:15" x14ac:dyDescent="0.2">
      <c r="B2433" s="322" t="s">
        <v>140</v>
      </c>
      <c r="C2433" s="322" t="s">
        <v>1122</v>
      </c>
      <c r="D2433" s="322" t="s">
        <v>141</v>
      </c>
      <c r="E2433" s="322" t="s">
        <v>1122</v>
      </c>
      <c r="F2433" s="154" t="s">
        <v>243</v>
      </c>
      <c r="G2433" s="149" t="s">
        <v>663</v>
      </c>
      <c r="H2433" s="153" t="s">
        <v>707</v>
      </c>
      <c r="I2433" s="149" t="s">
        <v>1809</v>
      </c>
      <c r="J2433" s="163">
        <v>62.656999999999996</v>
      </c>
      <c r="K2433" s="163">
        <v>13.180999999999999</v>
      </c>
      <c r="L2433" s="149" t="s">
        <v>116</v>
      </c>
      <c r="M2433" s="150" t="s">
        <v>292</v>
      </c>
      <c r="N2433" s="157">
        <v>44489.319988425923</v>
      </c>
      <c r="O2433" s="157">
        <v>44515.264872685184</v>
      </c>
    </row>
    <row r="2434" spans="2:15" x14ac:dyDescent="0.2">
      <c r="B2434" s="322" t="s">
        <v>140</v>
      </c>
      <c r="C2434" s="322" t="s">
        <v>1122</v>
      </c>
      <c r="D2434" s="322" t="s">
        <v>141</v>
      </c>
      <c r="E2434" s="322" t="s">
        <v>1122</v>
      </c>
      <c r="F2434" s="154" t="s">
        <v>247</v>
      </c>
      <c r="G2434" s="149" t="s">
        <v>340</v>
      </c>
      <c r="H2434" s="153" t="s">
        <v>341</v>
      </c>
      <c r="I2434" s="149" t="s">
        <v>1822</v>
      </c>
      <c r="J2434" s="163">
        <v>37.713000000000001</v>
      </c>
      <c r="K2434" s="163">
        <v>11.372</v>
      </c>
      <c r="L2434" s="149" t="s">
        <v>329</v>
      </c>
      <c r="M2434" s="150" t="s">
        <v>344</v>
      </c>
      <c r="N2434" s="157">
        <v>44489.430648148147</v>
      </c>
      <c r="O2434" s="157">
        <v>44509.403831018521</v>
      </c>
    </row>
    <row r="2435" spans="2:15" x14ac:dyDescent="0.2">
      <c r="B2435" s="322" t="s">
        <v>140</v>
      </c>
      <c r="C2435" s="322" t="s">
        <v>1122</v>
      </c>
      <c r="D2435" s="322" t="s">
        <v>141</v>
      </c>
      <c r="E2435" s="322" t="s">
        <v>1122</v>
      </c>
      <c r="F2435" s="154" t="s">
        <v>247</v>
      </c>
      <c r="G2435" s="149" t="s">
        <v>340</v>
      </c>
      <c r="H2435" s="153" t="s">
        <v>341</v>
      </c>
      <c r="I2435" s="149" t="s">
        <v>1822</v>
      </c>
      <c r="J2435" s="163">
        <v>37.713000000000001</v>
      </c>
      <c r="K2435" s="163">
        <v>16.893000000000001</v>
      </c>
      <c r="L2435" s="149" t="s">
        <v>228</v>
      </c>
      <c r="M2435" s="150" t="s">
        <v>434</v>
      </c>
      <c r="N2435" s="157">
        <v>44489.430648148147</v>
      </c>
      <c r="O2435" s="157">
        <v>44523.750636574077</v>
      </c>
    </row>
    <row r="2436" spans="2:15" x14ac:dyDescent="0.2">
      <c r="B2436" s="322" t="s">
        <v>140</v>
      </c>
      <c r="C2436" s="322" t="s">
        <v>1122</v>
      </c>
      <c r="D2436" s="322" t="s">
        <v>142</v>
      </c>
      <c r="E2436" s="322" t="s">
        <v>1122</v>
      </c>
      <c r="F2436" s="154" t="s">
        <v>114</v>
      </c>
      <c r="G2436" s="149" t="s">
        <v>286</v>
      </c>
      <c r="H2436" s="153" t="s">
        <v>115</v>
      </c>
      <c r="I2436" s="149" t="s">
        <v>562</v>
      </c>
      <c r="J2436" s="163">
        <v>63.552999999999997</v>
      </c>
      <c r="K2436" s="163">
        <v>18.542999999999999</v>
      </c>
      <c r="L2436" s="149" t="s">
        <v>216</v>
      </c>
      <c r="M2436" s="150" t="s">
        <v>284</v>
      </c>
      <c r="N2436" s="157">
        <v>44489.737233796295</v>
      </c>
      <c r="O2436" s="157">
        <v>44535.355671296296</v>
      </c>
    </row>
    <row r="2437" spans="2:15" x14ac:dyDescent="0.2">
      <c r="B2437" s="322" t="s">
        <v>140</v>
      </c>
      <c r="C2437" s="322" t="s">
        <v>1122</v>
      </c>
      <c r="D2437" s="322" t="s">
        <v>142</v>
      </c>
      <c r="E2437" s="322" t="s">
        <v>1122</v>
      </c>
      <c r="F2437" s="154" t="s">
        <v>114</v>
      </c>
      <c r="G2437" s="149" t="s">
        <v>286</v>
      </c>
      <c r="H2437" s="153" t="s">
        <v>115</v>
      </c>
      <c r="I2437" s="149" t="s">
        <v>562</v>
      </c>
      <c r="J2437" s="163">
        <v>63.552999999999997</v>
      </c>
      <c r="K2437" s="163">
        <v>42.156999999999996</v>
      </c>
      <c r="L2437" s="149" t="s">
        <v>216</v>
      </c>
      <c r="M2437" s="150" t="s">
        <v>288</v>
      </c>
      <c r="N2437" s="157">
        <v>44489.737233796295</v>
      </c>
      <c r="O2437" s="157">
        <v>44541.611863425926</v>
      </c>
    </row>
    <row r="2438" spans="2:15" x14ac:dyDescent="0.2">
      <c r="B2438" s="322" t="s">
        <v>140</v>
      </c>
      <c r="C2438" s="322" t="s">
        <v>1122</v>
      </c>
      <c r="D2438" s="322" t="s">
        <v>141</v>
      </c>
      <c r="E2438" s="322" t="s">
        <v>1122</v>
      </c>
      <c r="F2438" s="154" t="s">
        <v>329</v>
      </c>
      <c r="G2438" s="149" t="s">
        <v>286</v>
      </c>
      <c r="H2438" s="153" t="s">
        <v>330</v>
      </c>
      <c r="I2438" s="149" t="s">
        <v>1823</v>
      </c>
      <c r="J2438" s="163">
        <v>61.398000000000003</v>
      </c>
      <c r="K2438" s="163">
        <v>21.835999999999999</v>
      </c>
      <c r="L2438" s="149" t="s">
        <v>211</v>
      </c>
      <c r="M2438" s="150" t="s">
        <v>314</v>
      </c>
      <c r="N2438" s="157">
        <v>44490.653657407405</v>
      </c>
      <c r="O2438" s="157">
        <v>44522.473032407404</v>
      </c>
    </row>
    <row r="2439" spans="2:15" x14ac:dyDescent="0.2">
      <c r="B2439" s="322" t="s">
        <v>140</v>
      </c>
      <c r="C2439" s="322" t="s">
        <v>1122</v>
      </c>
      <c r="D2439" s="322" t="s">
        <v>142</v>
      </c>
      <c r="E2439" s="322" t="s">
        <v>1122</v>
      </c>
      <c r="F2439" s="154" t="s">
        <v>329</v>
      </c>
      <c r="G2439" s="149" t="s">
        <v>286</v>
      </c>
      <c r="H2439" s="153" t="s">
        <v>330</v>
      </c>
      <c r="I2439" s="149" t="s">
        <v>1823</v>
      </c>
      <c r="J2439" s="163">
        <v>61.398000000000003</v>
      </c>
      <c r="K2439" s="163">
        <v>27.518000000000001</v>
      </c>
      <c r="L2439" s="149" t="s">
        <v>333</v>
      </c>
      <c r="M2439" s="150" t="s">
        <v>334</v>
      </c>
      <c r="N2439" s="157">
        <v>44490.653657407405</v>
      </c>
      <c r="O2439" s="157">
        <v>44537.097453703704</v>
      </c>
    </row>
    <row r="2440" spans="2:15" x14ac:dyDescent="0.2">
      <c r="B2440" s="322" t="s">
        <v>140</v>
      </c>
      <c r="C2440" s="322" t="s">
        <v>1122</v>
      </c>
      <c r="D2440" s="322" t="s">
        <v>140</v>
      </c>
      <c r="E2440" s="322" t="s">
        <v>1122</v>
      </c>
      <c r="F2440" s="154" t="s">
        <v>239</v>
      </c>
      <c r="G2440" s="149" t="s">
        <v>359</v>
      </c>
      <c r="H2440" s="153" t="s">
        <v>278</v>
      </c>
      <c r="I2440" s="149" t="s">
        <v>1283</v>
      </c>
      <c r="J2440" s="163">
        <v>20.498999999999999</v>
      </c>
      <c r="K2440" s="163">
        <v>18.206</v>
      </c>
      <c r="L2440" s="149" t="s">
        <v>194</v>
      </c>
      <c r="M2440" s="150" t="s">
        <v>1284</v>
      </c>
      <c r="N2440" s="157">
        <v>44490.806655092594</v>
      </c>
      <c r="O2440" s="157">
        <v>44495.389918981484</v>
      </c>
    </row>
    <row r="2441" spans="2:15" x14ac:dyDescent="0.2">
      <c r="B2441" s="322" t="s">
        <v>140</v>
      </c>
      <c r="C2441" s="322" t="s">
        <v>1122</v>
      </c>
      <c r="D2441" s="322" t="s">
        <v>143</v>
      </c>
      <c r="E2441" s="322" t="s">
        <v>1225</v>
      </c>
      <c r="F2441" s="154" t="s">
        <v>114</v>
      </c>
      <c r="G2441" s="149" t="s">
        <v>286</v>
      </c>
      <c r="H2441" s="153" t="s">
        <v>115</v>
      </c>
      <c r="I2441" s="149" t="s">
        <v>1824</v>
      </c>
      <c r="J2441" s="163">
        <v>63.948</v>
      </c>
      <c r="K2441" s="163">
        <v>32.969000000000001</v>
      </c>
      <c r="L2441" s="149" t="s">
        <v>116</v>
      </c>
      <c r="M2441" s="150" t="s">
        <v>352</v>
      </c>
      <c r="N2441" s="157">
        <v>44491.139398148145</v>
      </c>
      <c r="O2441" s="157">
        <v>44576.194907407407</v>
      </c>
    </row>
    <row r="2442" spans="2:15" x14ac:dyDescent="0.2">
      <c r="B2442" s="322" t="s">
        <v>140</v>
      </c>
      <c r="C2442" s="322" t="s">
        <v>1122</v>
      </c>
      <c r="D2442" s="322" t="s">
        <v>142</v>
      </c>
      <c r="E2442" s="322" t="s">
        <v>1122</v>
      </c>
      <c r="F2442" s="154" t="s">
        <v>114</v>
      </c>
      <c r="G2442" s="149" t="s">
        <v>286</v>
      </c>
      <c r="H2442" s="153" t="s">
        <v>115</v>
      </c>
      <c r="I2442" s="149" t="s">
        <v>1824</v>
      </c>
      <c r="J2442" s="163">
        <v>63.948</v>
      </c>
      <c r="K2442" s="163">
        <v>13.609</v>
      </c>
      <c r="L2442" s="149" t="s">
        <v>116</v>
      </c>
      <c r="M2442" s="150" t="s">
        <v>352</v>
      </c>
      <c r="N2442" s="157">
        <v>44491.139398148145</v>
      </c>
      <c r="O2442" s="157">
        <v>44539.485439814816</v>
      </c>
    </row>
    <row r="2443" spans="2:15" x14ac:dyDescent="0.2">
      <c r="B2443" s="322" t="s">
        <v>140</v>
      </c>
      <c r="C2443" s="322" t="s">
        <v>1122</v>
      </c>
      <c r="D2443" s="322" t="s">
        <v>141</v>
      </c>
      <c r="E2443" s="322" t="s">
        <v>1122</v>
      </c>
      <c r="F2443" s="154" t="s">
        <v>247</v>
      </c>
      <c r="G2443" s="149" t="s">
        <v>340</v>
      </c>
      <c r="H2443" s="153" t="s">
        <v>341</v>
      </c>
      <c r="I2443" s="149" t="s">
        <v>1822</v>
      </c>
      <c r="J2443" s="163">
        <v>37.713000000000001</v>
      </c>
      <c r="K2443" s="163">
        <v>2.7269999999999999</v>
      </c>
      <c r="L2443" s="149" t="s">
        <v>329</v>
      </c>
      <c r="M2443" s="150" t="s">
        <v>344</v>
      </c>
      <c r="N2443" s="157">
        <v>44491.409016203703</v>
      </c>
      <c r="O2443" s="157">
        <v>44509.403831018521</v>
      </c>
    </row>
    <row r="2444" spans="2:15" x14ac:dyDescent="0.2">
      <c r="B2444" s="322" t="s">
        <v>140</v>
      </c>
      <c r="C2444" s="322" t="s">
        <v>1122</v>
      </c>
      <c r="D2444" s="322" t="s">
        <v>141</v>
      </c>
      <c r="E2444" s="322" t="s">
        <v>1122</v>
      </c>
      <c r="F2444" s="154" t="s">
        <v>247</v>
      </c>
      <c r="G2444" s="149" t="s">
        <v>340</v>
      </c>
      <c r="H2444" s="153" t="s">
        <v>341</v>
      </c>
      <c r="I2444" s="149" t="s">
        <v>1822</v>
      </c>
      <c r="J2444" s="163">
        <v>37.713000000000001</v>
      </c>
      <c r="K2444" s="163">
        <v>4.0510000000000002</v>
      </c>
      <c r="L2444" s="149" t="s">
        <v>228</v>
      </c>
      <c r="M2444" s="150" t="s">
        <v>434</v>
      </c>
      <c r="N2444" s="157">
        <v>44491.409016203703</v>
      </c>
      <c r="O2444" s="157">
        <v>44523.750636574077</v>
      </c>
    </row>
    <row r="2445" spans="2:15" x14ac:dyDescent="0.2">
      <c r="B2445" s="322" t="s">
        <v>140</v>
      </c>
      <c r="C2445" s="322" t="s">
        <v>1122</v>
      </c>
      <c r="D2445" s="322" t="s">
        <v>142</v>
      </c>
      <c r="E2445" s="322" t="s">
        <v>1122</v>
      </c>
      <c r="F2445" s="154" t="s">
        <v>247</v>
      </c>
      <c r="G2445" s="149" t="s">
        <v>340</v>
      </c>
      <c r="H2445" s="153" t="s">
        <v>341</v>
      </c>
      <c r="I2445" s="149" t="s">
        <v>1825</v>
      </c>
      <c r="J2445" s="163">
        <v>39.685000000000002</v>
      </c>
      <c r="K2445" s="163">
        <v>35.81</v>
      </c>
      <c r="L2445" s="149" t="s">
        <v>116</v>
      </c>
      <c r="M2445" s="150" t="s">
        <v>117</v>
      </c>
      <c r="N2445" s="157">
        <v>44492.069687499999</v>
      </c>
      <c r="O2445" s="157">
        <v>44540.945231481484</v>
      </c>
    </row>
    <row r="2446" spans="2:15" x14ac:dyDescent="0.2">
      <c r="B2446" s="322" t="s">
        <v>140</v>
      </c>
      <c r="C2446" s="322" t="s">
        <v>1122</v>
      </c>
      <c r="D2446" s="322" t="s">
        <v>142</v>
      </c>
      <c r="E2446" s="322" t="s">
        <v>1122</v>
      </c>
      <c r="F2446" s="154" t="s">
        <v>238</v>
      </c>
      <c r="G2446" s="149" t="s">
        <v>281</v>
      </c>
      <c r="H2446" s="153" t="s">
        <v>282</v>
      </c>
      <c r="I2446" s="149" t="s">
        <v>1826</v>
      </c>
      <c r="J2446" s="163">
        <v>34.264000000000003</v>
      </c>
      <c r="K2446" s="163">
        <v>33.579000000000001</v>
      </c>
      <c r="L2446" s="149" t="s">
        <v>116</v>
      </c>
      <c r="M2446" s="150" t="s">
        <v>117</v>
      </c>
      <c r="N2446" s="157">
        <v>44492.111921296295</v>
      </c>
      <c r="O2446" s="157">
        <v>44549.389907407407</v>
      </c>
    </row>
    <row r="2447" spans="2:15" x14ac:dyDescent="0.2">
      <c r="B2447" s="322" t="s">
        <v>140</v>
      </c>
      <c r="C2447" s="322" t="s">
        <v>1122</v>
      </c>
      <c r="D2447" s="322" t="s">
        <v>141</v>
      </c>
      <c r="E2447" s="322" t="s">
        <v>1122</v>
      </c>
      <c r="F2447" s="154" t="s">
        <v>238</v>
      </c>
      <c r="G2447" s="149" t="s">
        <v>281</v>
      </c>
      <c r="H2447" s="153" t="s">
        <v>282</v>
      </c>
      <c r="I2447" s="149" t="s">
        <v>1553</v>
      </c>
      <c r="J2447" s="163">
        <v>56.734000000000002</v>
      </c>
      <c r="K2447" s="163">
        <v>10.585000000000001</v>
      </c>
      <c r="L2447" s="149" t="s">
        <v>254</v>
      </c>
      <c r="M2447" s="150" t="s">
        <v>737</v>
      </c>
      <c r="N2447" s="157">
        <v>44492.626076388886</v>
      </c>
      <c r="O2447" s="157">
        <v>44526.749722222223</v>
      </c>
    </row>
    <row r="2448" spans="2:15" x14ac:dyDescent="0.2">
      <c r="B2448" s="322" t="s">
        <v>140</v>
      </c>
      <c r="C2448" s="322" t="s">
        <v>1122</v>
      </c>
      <c r="D2448" s="322" t="s">
        <v>142</v>
      </c>
      <c r="E2448" s="322" t="s">
        <v>1122</v>
      </c>
      <c r="F2448" s="154" t="s">
        <v>238</v>
      </c>
      <c r="G2448" s="149" t="s">
        <v>281</v>
      </c>
      <c r="H2448" s="153" t="s">
        <v>282</v>
      </c>
      <c r="I2448" s="149" t="s">
        <v>1553</v>
      </c>
      <c r="J2448" s="163">
        <v>56.734000000000002</v>
      </c>
      <c r="K2448" s="163">
        <v>13.891999999999999</v>
      </c>
      <c r="L2448" s="149" t="s">
        <v>217</v>
      </c>
      <c r="M2448" s="150" t="s">
        <v>308</v>
      </c>
      <c r="N2448" s="157">
        <v>44492.626076388886</v>
      </c>
      <c r="O2448" s="157">
        <v>44540.986793981479</v>
      </c>
    </row>
    <row r="2449" spans="2:15" x14ac:dyDescent="0.2">
      <c r="B2449" s="322" t="s">
        <v>140</v>
      </c>
      <c r="C2449" s="322" t="s">
        <v>1122</v>
      </c>
      <c r="D2449" s="322" t="s">
        <v>142</v>
      </c>
      <c r="E2449" s="322" t="s">
        <v>1122</v>
      </c>
      <c r="F2449" s="154" t="s">
        <v>238</v>
      </c>
      <c r="G2449" s="149" t="s">
        <v>281</v>
      </c>
      <c r="H2449" s="153" t="s">
        <v>282</v>
      </c>
      <c r="I2449" s="149" t="s">
        <v>1553</v>
      </c>
      <c r="J2449" s="163">
        <v>56.734000000000002</v>
      </c>
      <c r="K2449" s="163">
        <v>22.334</v>
      </c>
      <c r="L2449" s="149" t="s">
        <v>217</v>
      </c>
      <c r="M2449" s="150" t="s">
        <v>480</v>
      </c>
      <c r="N2449" s="157">
        <v>44492.626076388886</v>
      </c>
      <c r="O2449" s="157">
        <v>44559.786666666667</v>
      </c>
    </row>
    <row r="2450" spans="2:15" x14ac:dyDescent="0.2">
      <c r="B2450" s="322" t="s">
        <v>140</v>
      </c>
      <c r="C2450" s="322" t="s">
        <v>1122</v>
      </c>
      <c r="D2450" s="322" t="s">
        <v>141</v>
      </c>
      <c r="E2450" s="322" t="s">
        <v>1122</v>
      </c>
      <c r="F2450" s="154" t="s">
        <v>114</v>
      </c>
      <c r="G2450" s="149" t="s">
        <v>286</v>
      </c>
      <c r="H2450" s="153" t="s">
        <v>115</v>
      </c>
      <c r="I2450" s="149" t="s">
        <v>1827</v>
      </c>
      <c r="J2450" s="163">
        <v>55.83</v>
      </c>
      <c r="K2450" s="163">
        <v>13.087</v>
      </c>
      <c r="L2450" s="149" t="s">
        <v>217</v>
      </c>
      <c r="M2450" s="150" t="s">
        <v>308</v>
      </c>
      <c r="N2450" s="157">
        <v>44493.195069444446</v>
      </c>
      <c r="O2450" s="157">
        <v>44522.388379629629</v>
      </c>
    </row>
    <row r="2451" spans="2:15" x14ac:dyDescent="0.2">
      <c r="B2451" s="322" t="s">
        <v>140</v>
      </c>
      <c r="C2451" s="322" t="s">
        <v>1122</v>
      </c>
      <c r="D2451" s="322" t="s">
        <v>142</v>
      </c>
      <c r="E2451" s="322" t="s">
        <v>1122</v>
      </c>
      <c r="F2451" s="154" t="s">
        <v>114</v>
      </c>
      <c r="G2451" s="149" t="s">
        <v>286</v>
      </c>
      <c r="H2451" s="153" t="s">
        <v>115</v>
      </c>
      <c r="I2451" s="149" t="s">
        <v>1827</v>
      </c>
      <c r="J2451" s="163">
        <v>55.83</v>
      </c>
      <c r="K2451" s="163">
        <v>20.283999999999999</v>
      </c>
      <c r="L2451" s="149" t="s">
        <v>208</v>
      </c>
      <c r="M2451" s="150" t="s">
        <v>368</v>
      </c>
      <c r="N2451" s="157">
        <v>44493.195069444446</v>
      </c>
      <c r="O2451" s="157">
        <v>44540.832905092589</v>
      </c>
    </row>
    <row r="2452" spans="2:15" x14ac:dyDescent="0.2">
      <c r="B2452" s="322" t="s">
        <v>140</v>
      </c>
      <c r="C2452" s="322" t="s">
        <v>1122</v>
      </c>
      <c r="D2452" s="322" t="s">
        <v>142</v>
      </c>
      <c r="E2452" s="322" t="s">
        <v>1122</v>
      </c>
      <c r="F2452" s="154" t="s">
        <v>114</v>
      </c>
      <c r="G2452" s="149" t="s">
        <v>286</v>
      </c>
      <c r="H2452" s="153" t="s">
        <v>115</v>
      </c>
      <c r="I2452" s="149" t="s">
        <v>1827</v>
      </c>
      <c r="J2452" s="163">
        <v>55.83</v>
      </c>
      <c r="K2452" s="163">
        <v>20.922000000000001</v>
      </c>
      <c r="L2452" s="149" t="s">
        <v>208</v>
      </c>
      <c r="M2452" s="150" t="s">
        <v>523</v>
      </c>
      <c r="N2452" s="157">
        <v>44493.195069444446</v>
      </c>
      <c r="O2452" s="157">
        <v>44542.484780092593</v>
      </c>
    </row>
    <row r="2453" spans="2:15" x14ac:dyDescent="0.2">
      <c r="B2453" s="322" t="s">
        <v>140</v>
      </c>
      <c r="C2453" s="322" t="s">
        <v>1122</v>
      </c>
      <c r="D2453" s="322" t="s">
        <v>141</v>
      </c>
      <c r="E2453" s="322" t="s">
        <v>1122</v>
      </c>
      <c r="F2453" s="154" t="s">
        <v>244</v>
      </c>
      <c r="G2453" s="149" t="s">
        <v>369</v>
      </c>
      <c r="H2453" s="153" t="s">
        <v>370</v>
      </c>
      <c r="I2453" s="149" t="s">
        <v>1828</v>
      </c>
      <c r="J2453" s="163">
        <v>32.28</v>
      </c>
      <c r="K2453" s="163">
        <v>30.260999999999999</v>
      </c>
      <c r="L2453" s="149" t="s">
        <v>216</v>
      </c>
      <c r="M2453" s="150" t="s">
        <v>288</v>
      </c>
      <c r="N2453" s="157">
        <v>44494.397407407407</v>
      </c>
      <c r="O2453" s="157">
        <v>44517.250254629631</v>
      </c>
    </row>
    <row r="2454" spans="2:15" x14ac:dyDescent="0.2">
      <c r="B2454" s="322" t="s">
        <v>140</v>
      </c>
      <c r="C2454" s="322" t="s">
        <v>1122</v>
      </c>
      <c r="D2454" s="322" t="s">
        <v>142</v>
      </c>
      <c r="E2454" s="322" t="s">
        <v>1122</v>
      </c>
      <c r="F2454" s="154" t="s">
        <v>329</v>
      </c>
      <c r="G2454" s="149" t="s">
        <v>286</v>
      </c>
      <c r="H2454" s="153" t="s">
        <v>330</v>
      </c>
      <c r="I2454" s="149" t="s">
        <v>1004</v>
      </c>
      <c r="J2454" s="163">
        <v>61.47</v>
      </c>
      <c r="K2454" s="163">
        <v>53.642000000000003</v>
      </c>
      <c r="L2454" s="149" t="s">
        <v>116</v>
      </c>
      <c r="M2454" s="150" t="s">
        <v>117</v>
      </c>
      <c r="N2454" s="157">
        <v>44494.459282407406</v>
      </c>
      <c r="O2454" s="157">
        <v>44558.537604166668</v>
      </c>
    </row>
    <row r="2455" spans="2:15" x14ac:dyDescent="0.2">
      <c r="B2455" s="322" t="s">
        <v>140</v>
      </c>
      <c r="C2455" s="322" t="s">
        <v>1122</v>
      </c>
      <c r="D2455" s="322" t="s">
        <v>141</v>
      </c>
      <c r="E2455" s="322" t="s">
        <v>1122</v>
      </c>
      <c r="F2455" s="154" t="s">
        <v>237</v>
      </c>
      <c r="G2455" s="149" t="s">
        <v>277</v>
      </c>
      <c r="H2455" s="153" t="s">
        <v>978</v>
      </c>
      <c r="I2455" s="149" t="s">
        <v>1829</v>
      </c>
      <c r="J2455" s="163">
        <v>29.571999999999999</v>
      </c>
      <c r="K2455" s="163">
        <v>25.864999999999998</v>
      </c>
      <c r="L2455" s="149" t="s">
        <v>251</v>
      </c>
      <c r="M2455" s="150" t="s">
        <v>664</v>
      </c>
      <c r="N2455" s="157">
        <v>44494.778993055559</v>
      </c>
      <c r="O2455" s="157">
        <v>44505.000069444446</v>
      </c>
    </row>
    <row r="2456" spans="2:15" x14ac:dyDescent="0.2">
      <c r="B2456" s="322" t="s">
        <v>140</v>
      </c>
      <c r="C2456" s="322" t="s">
        <v>1122</v>
      </c>
      <c r="D2456" s="322" t="s">
        <v>141</v>
      </c>
      <c r="E2456" s="322" t="s">
        <v>1122</v>
      </c>
      <c r="F2456" s="154" t="s">
        <v>239</v>
      </c>
      <c r="G2456" s="149" t="s">
        <v>289</v>
      </c>
      <c r="H2456" s="153" t="s">
        <v>290</v>
      </c>
      <c r="I2456" s="149" t="s">
        <v>1830</v>
      </c>
      <c r="J2456" s="163">
        <v>37.186999999999998</v>
      </c>
      <c r="K2456" s="163">
        <v>34.168999999999997</v>
      </c>
      <c r="L2456" s="149" t="s">
        <v>228</v>
      </c>
      <c r="M2456" s="150" t="s">
        <v>434</v>
      </c>
      <c r="N2456" s="157">
        <v>44494.876296296294</v>
      </c>
      <c r="O2456" s="157">
        <v>44517.264675925922</v>
      </c>
    </row>
    <row r="2457" spans="2:15" x14ac:dyDescent="0.2">
      <c r="B2457" s="322" t="s">
        <v>140</v>
      </c>
      <c r="C2457" s="322" t="s">
        <v>1122</v>
      </c>
      <c r="D2457" s="322" t="s">
        <v>141</v>
      </c>
      <c r="E2457" s="322" t="s">
        <v>1122</v>
      </c>
      <c r="F2457" s="154" t="s">
        <v>243</v>
      </c>
      <c r="G2457" s="149" t="s">
        <v>277</v>
      </c>
      <c r="H2457" s="153" t="s">
        <v>707</v>
      </c>
      <c r="I2457" s="149" t="s">
        <v>1330</v>
      </c>
      <c r="J2457" s="163">
        <v>37.93</v>
      </c>
      <c r="K2457" s="163">
        <v>18.585999999999999</v>
      </c>
      <c r="L2457" s="149" t="s">
        <v>116</v>
      </c>
      <c r="M2457" s="150" t="s">
        <v>760</v>
      </c>
      <c r="N2457" s="157">
        <v>44494.903090277781</v>
      </c>
      <c r="O2457" s="157">
        <v>44518.000150462962</v>
      </c>
    </row>
    <row r="2458" spans="2:15" x14ac:dyDescent="0.2">
      <c r="B2458" s="322" t="s">
        <v>140</v>
      </c>
      <c r="C2458" s="322" t="s">
        <v>1122</v>
      </c>
      <c r="D2458" s="322" t="s">
        <v>141</v>
      </c>
      <c r="E2458" s="322" t="s">
        <v>1122</v>
      </c>
      <c r="F2458" s="154" t="s">
        <v>238</v>
      </c>
      <c r="G2458" s="149" t="s">
        <v>281</v>
      </c>
      <c r="H2458" s="153" t="s">
        <v>282</v>
      </c>
      <c r="I2458" s="149" t="s">
        <v>866</v>
      </c>
      <c r="J2458" s="163">
        <v>63.677</v>
      </c>
      <c r="K2458" s="163">
        <v>13.798</v>
      </c>
      <c r="L2458" s="149" t="s">
        <v>209</v>
      </c>
      <c r="M2458" s="150" t="s">
        <v>323</v>
      </c>
      <c r="N2458" s="157">
        <v>44495.250972222224</v>
      </c>
      <c r="O2458" s="157">
        <v>44523.263182870367</v>
      </c>
    </row>
    <row r="2459" spans="2:15" x14ac:dyDescent="0.2">
      <c r="B2459" s="322" t="s">
        <v>140</v>
      </c>
      <c r="C2459" s="322" t="s">
        <v>1122</v>
      </c>
      <c r="D2459" s="322" t="s">
        <v>142</v>
      </c>
      <c r="E2459" s="322" t="s">
        <v>1122</v>
      </c>
      <c r="F2459" s="154" t="s">
        <v>591</v>
      </c>
      <c r="G2459" s="149" t="s">
        <v>277</v>
      </c>
      <c r="H2459" s="153" t="s">
        <v>282</v>
      </c>
      <c r="I2459" s="149" t="s">
        <v>866</v>
      </c>
      <c r="J2459" s="163">
        <v>63.677</v>
      </c>
      <c r="K2459" s="163">
        <v>48.604999999999997</v>
      </c>
      <c r="L2459" s="149" t="s">
        <v>209</v>
      </c>
      <c r="M2459" s="150" t="s">
        <v>439</v>
      </c>
      <c r="N2459" s="157">
        <v>44495.250972222224</v>
      </c>
      <c r="O2459" s="157">
        <v>44532.570497685185</v>
      </c>
    </row>
    <row r="2460" spans="2:15" x14ac:dyDescent="0.2">
      <c r="B2460" s="322" t="s">
        <v>140</v>
      </c>
      <c r="C2460" s="322" t="s">
        <v>1122</v>
      </c>
      <c r="D2460" s="322" t="s">
        <v>144</v>
      </c>
      <c r="E2460" s="322" t="s">
        <v>1225</v>
      </c>
      <c r="F2460" s="154" t="s">
        <v>239</v>
      </c>
      <c r="G2460" s="149" t="s">
        <v>359</v>
      </c>
      <c r="H2460" s="153" t="s">
        <v>278</v>
      </c>
      <c r="I2460" s="149" t="s">
        <v>1831</v>
      </c>
      <c r="J2460" s="163">
        <v>57.381</v>
      </c>
      <c r="K2460" s="163">
        <v>8.0180000000000007</v>
      </c>
      <c r="L2460" s="149" t="s">
        <v>116</v>
      </c>
      <c r="M2460" s="150" t="s">
        <v>352</v>
      </c>
      <c r="N2460" s="157">
        <v>44495.376157407409</v>
      </c>
      <c r="O2460" s="157">
        <v>44594.056631944448</v>
      </c>
    </row>
    <row r="2461" spans="2:15" x14ac:dyDescent="0.2">
      <c r="B2461" s="322" t="s">
        <v>140</v>
      </c>
      <c r="C2461" s="322" t="s">
        <v>1122</v>
      </c>
      <c r="D2461" s="322" t="s">
        <v>145</v>
      </c>
      <c r="E2461" s="322" t="s">
        <v>1225</v>
      </c>
      <c r="F2461" s="154" t="s">
        <v>239</v>
      </c>
      <c r="G2461" s="149" t="s">
        <v>359</v>
      </c>
      <c r="H2461" s="153" t="s">
        <v>278</v>
      </c>
      <c r="I2461" s="149" t="s">
        <v>1831</v>
      </c>
      <c r="J2461" s="163">
        <v>57.381</v>
      </c>
      <c r="K2461" s="163">
        <v>33.875999999999998</v>
      </c>
      <c r="L2461" s="149" t="s">
        <v>116</v>
      </c>
      <c r="M2461" s="150" t="s">
        <v>117</v>
      </c>
      <c r="N2461" s="157">
        <v>44495.376157407409</v>
      </c>
      <c r="O2461" s="157">
        <v>44630.123171296298</v>
      </c>
    </row>
    <row r="2462" spans="2:15" x14ac:dyDescent="0.2">
      <c r="B2462" s="322" t="s">
        <v>140</v>
      </c>
      <c r="C2462" s="322" t="s">
        <v>1122</v>
      </c>
      <c r="D2462" s="322" t="s">
        <v>142</v>
      </c>
      <c r="E2462" s="322" t="s">
        <v>1122</v>
      </c>
      <c r="F2462" s="154" t="s">
        <v>239</v>
      </c>
      <c r="G2462" s="149" t="s">
        <v>359</v>
      </c>
      <c r="H2462" s="153" t="s">
        <v>278</v>
      </c>
      <c r="I2462" s="149" t="s">
        <v>677</v>
      </c>
      <c r="J2462" s="163">
        <v>63.368000000000002</v>
      </c>
      <c r="K2462" s="163">
        <v>44.677999999999997</v>
      </c>
      <c r="L2462" s="149" t="s">
        <v>376</v>
      </c>
      <c r="M2462" s="150" t="s">
        <v>397</v>
      </c>
      <c r="N2462" s="157">
        <v>44495.820844907408</v>
      </c>
      <c r="O2462" s="157">
        <v>44540.59820601852</v>
      </c>
    </row>
    <row r="2463" spans="2:15" x14ac:dyDescent="0.2">
      <c r="B2463" s="322" t="s">
        <v>140</v>
      </c>
      <c r="C2463" s="322" t="s">
        <v>1122</v>
      </c>
      <c r="D2463" s="322" t="s">
        <v>141</v>
      </c>
      <c r="E2463" s="322" t="s">
        <v>1122</v>
      </c>
      <c r="F2463" s="154" t="s">
        <v>243</v>
      </c>
      <c r="G2463" s="149" t="s">
        <v>277</v>
      </c>
      <c r="H2463" s="153" t="s">
        <v>374</v>
      </c>
      <c r="I2463" s="149" t="s">
        <v>1832</v>
      </c>
      <c r="J2463" s="163">
        <v>56.316000000000003</v>
      </c>
      <c r="K2463" s="163">
        <v>8.42</v>
      </c>
      <c r="L2463" s="149" t="s">
        <v>211</v>
      </c>
      <c r="M2463" s="150" t="s">
        <v>666</v>
      </c>
      <c r="N2463" s="157">
        <v>44496.417407407411</v>
      </c>
      <c r="O2463" s="157">
        <v>44521.189375000002</v>
      </c>
    </row>
    <row r="2464" spans="2:15" x14ac:dyDescent="0.2">
      <c r="B2464" s="322" t="s">
        <v>140</v>
      </c>
      <c r="C2464" s="322" t="s">
        <v>1122</v>
      </c>
      <c r="D2464" s="322" t="s">
        <v>141</v>
      </c>
      <c r="E2464" s="322" t="s">
        <v>1122</v>
      </c>
      <c r="F2464" s="154" t="s">
        <v>243</v>
      </c>
      <c r="G2464" s="149" t="s">
        <v>277</v>
      </c>
      <c r="H2464" s="153" t="s">
        <v>374</v>
      </c>
      <c r="I2464" s="149" t="s">
        <v>1832</v>
      </c>
      <c r="J2464" s="163">
        <v>56.316000000000003</v>
      </c>
      <c r="K2464" s="163">
        <v>9.6229999999999993</v>
      </c>
      <c r="L2464" s="149" t="s">
        <v>211</v>
      </c>
      <c r="M2464" s="150" t="s">
        <v>666</v>
      </c>
      <c r="N2464" s="157">
        <v>44496.417407407411</v>
      </c>
      <c r="O2464" s="157">
        <v>44524.779768518521</v>
      </c>
    </row>
    <row r="2465" spans="2:15" x14ac:dyDescent="0.2">
      <c r="B2465" s="322" t="s">
        <v>140</v>
      </c>
      <c r="C2465" s="322" t="s">
        <v>1122</v>
      </c>
      <c r="D2465" s="322" t="s">
        <v>142</v>
      </c>
      <c r="E2465" s="322" t="s">
        <v>1122</v>
      </c>
      <c r="F2465" s="154" t="s">
        <v>243</v>
      </c>
      <c r="G2465" s="149" t="s">
        <v>277</v>
      </c>
      <c r="H2465" s="153" t="s">
        <v>374</v>
      </c>
      <c r="I2465" s="149" t="s">
        <v>1832</v>
      </c>
      <c r="J2465" s="163">
        <v>56.316000000000003</v>
      </c>
      <c r="K2465" s="163">
        <v>37.146000000000001</v>
      </c>
      <c r="L2465" s="149" t="s">
        <v>211</v>
      </c>
      <c r="M2465" s="150" t="s">
        <v>314</v>
      </c>
      <c r="N2465" s="157">
        <v>44496.417407407411</v>
      </c>
      <c r="O2465" s="157">
        <v>44533.42597222222</v>
      </c>
    </row>
    <row r="2466" spans="2:15" x14ac:dyDescent="0.2">
      <c r="B2466" s="322" t="s">
        <v>140</v>
      </c>
      <c r="C2466" s="322" t="s">
        <v>1122</v>
      </c>
      <c r="D2466" s="322" t="s">
        <v>142</v>
      </c>
      <c r="E2466" s="322" t="s">
        <v>1122</v>
      </c>
      <c r="F2466" s="154" t="s">
        <v>114</v>
      </c>
      <c r="G2466" s="149" t="s">
        <v>286</v>
      </c>
      <c r="H2466" s="153" t="s">
        <v>115</v>
      </c>
      <c r="I2466" s="149" t="s">
        <v>1833</v>
      </c>
      <c r="J2466" s="163">
        <v>63.459000000000003</v>
      </c>
      <c r="K2466" s="163">
        <v>62.19</v>
      </c>
      <c r="L2466" s="149" t="s">
        <v>217</v>
      </c>
      <c r="M2466" s="150" t="s">
        <v>430</v>
      </c>
      <c r="N2466" s="157">
        <v>44496.764849537038</v>
      </c>
      <c r="O2466" s="157">
        <v>44540.371134259258</v>
      </c>
    </row>
    <row r="2467" spans="2:15" x14ac:dyDescent="0.2">
      <c r="B2467" s="322" t="s">
        <v>140</v>
      </c>
      <c r="C2467" s="322" t="s">
        <v>1122</v>
      </c>
      <c r="D2467" s="322" t="s">
        <v>140</v>
      </c>
      <c r="E2467" s="322" t="s">
        <v>1122</v>
      </c>
      <c r="F2467" s="154" t="s">
        <v>247</v>
      </c>
      <c r="G2467" s="149" t="s">
        <v>340</v>
      </c>
      <c r="H2467" s="153" t="s">
        <v>341</v>
      </c>
      <c r="I2467" s="149" t="s">
        <v>1017</v>
      </c>
      <c r="J2467" s="163">
        <v>16.302</v>
      </c>
      <c r="K2467" s="163">
        <v>4.9290000000000003</v>
      </c>
      <c r="L2467" s="149" t="s">
        <v>247</v>
      </c>
      <c r="M2467" s="150" t="s">
        <v>678</v>
      </c>
      <c r="N2467" s="157">
        <v>44497.054849537039</v>
      </c>
      <c r="O2467" s="157">
        <v>44500.992951388886</v>
      </c>
    </row>
    <row r="2468" spans="2:15" x14ac:dyDescent="0.2">
      <c r="B2468" s="322" t="s">
        <v>140</v>
      </c>
      <c r="C2468" s="322" t="s">
        <v>1122</v>
      </c>
      <c r="D2468" s="322" t="s">
        <v>141</v>
      </c>
      <c r="E2468" s="322" t="s">
        <v>1122</v>
      </c>
      <c r="F2468" s="154" t="s">
        <v>247</v>
      </c>
      <c r="G2468" s="149" t="s">
        <v>340</v>
      </c>
      <c r="H2468" s="153" t="s">
        <v>341</v>
      </c>
      <c r="I2468" s="149" t="s">
        <v>1017</v>
      </c>
      <c r="J2468" s="163">
        <v>16.302</v>
      </c>
      <c r="K2468" s="163">
        <v>11.047000000000001</v>
      </c>
      <c r="L2468" s="149" t="s">
        <v>247</v>
      </c>
      <c r="M2468" s="150" t="s">
        <v>300</v>
      </c>
      <c r="N2468" s="157">
        <v>44497.054849537039</v>
      </c>
      <c r="O2468" s="157">
        <v>44505.205775462964</v>
      </c>
    </row>
    <row r="2469" spans="2:15" x14ac:dyDescent="0.2">
      <c r="B2469" s="322" t="s">
        <v>140</v>
      </c>
      <c r="C2469" s="322" t="s">
        <v>1122</v>
      </c>
      <c r="D2469" s="322" t="s">
        <v>141</v>
      </c>
      <c r="E2469" s="322" t="s">
        <v>1122</v>
      </c>
      <c r="F2469" s="154" t="s">
        <v>236</v>
      </c>
      <c r="G2469" s="149" t="s">
        <v>310</v>
      </c>
      <c r="H2469" s="153" t="s">
        <v>311</v>
      </c>
      <c r="I2469" s="149" t="s">
        <v>680</v>
      </c>
      <c r="J2469" s="163">
        <v>58.106000000000002</v>
      </c>
      <c r="K2469" s="163">
        <v>25.018000000000001</v>
      </c>
      <c r="L2469" s="149" t="s">
        <v>116</v>
      </c>
      <c r="M2469" s="150" t="s">
        <v>405</v>
      </c>
      <c r="N2469" s="157">
        <v>44497.834363425929</v>
      </c>
      <c r="O2469" s="157">
        <v>44519.610300925924</v>
      </c>
    </row>
    <row r="2470" spans="2:15" x14ac:dyDescent="0.2">
      <c r="B2470" s="322" t="s">
        <v>140</v>
      </c>
      <c r="C2470" s="322" t="s">
        <v>1122</v>
      </c>
      <c r="D2470" s="322" t="s">
        <v>141</v>
      </c>
      <c r="E2470" s="322" t="s">
        <v>1122</v>
      </c>
      <c r="F2470" s="154" t="s">
        <v>236</v>
      </c>
      <c r="G2470" s="149" t="s">
        <v>310</v>
      </c>
      <c r="H2470" s="153" t="s">
        <v>311</v>
      </c>
      <c r="I2470" s="149" t="s">
        <v>680</v>
      </c>
      <c r="J2470" s="163">
        <v>58.106000000000002</v>
      </c>
      <c r="K2470" s="163">
        <v>27.503</v>
      </c>
      <c r="L2470" s="149" t="s">
        <v>116</v>
      </c>
      <c r="M2470" s="150" t="s">
        <v>405</v>
      </c>
      <c r="N2470" s="157">
        <v>44497.834363425929</v>
      </c>
      <c r="O2470" s="157">
        <v>44522.132372685184</v>
      </c>
    </row>
    <row r="2471" spans="2:15" x14ac:dyDescent="0.2">
      <c r="B2471" s="322" t="s">
        <v>140</v>
      </c>
      <c r="C2471" s="322" t="s">
        <v>1122</v>
      </c>
      <c r="D2471" s="322" t="s">
        <v>140</v>
      </c>
      <c r="E2471" s="322" t="s">
        <v>1122</v>
      </c>
      <c r="F2471" s="154" t="s">
        <v>239</v>
      </c>
      <c r="G2471" s="149" t="s">
        <v>359</v>
      </c>
      <c r="H2471" s="153" t="s">
        <v>278</v>
      </c>
      <c r="I2471" s="149" t="s">
        <v>1283</v>
      </c>
      <c r="J2471" s="163">
        <v>20.498999999999999</v>
      </c>
      <c r="K2471" s="163">
        <v>17.23</v>
      </c>
      <c r="L2471" s="149" t="s">
        <v>194</v>
      </c>
      <c r="M2471" s="150" t="s">
        <v>1284</v>
      </c>
      <c r="N2471" s="157">
        <v>44498.389560185184</v>
      </c>
      <c r="O2471" s="157">
        <v>44498.875081018516</v>
      </c>
    </row>
    <row r="2472" spans="2:15" x14ac:dyDescent="0.2">
      <c r="B2472" s="322" t="s">
        <v>140</v>
      </c>
      <c r="C2472" s="322" t="s">
        <v>1122</v>
      </c>
      <c r="D2472" s="322" t="s">
        <v>141</v>
      </c>
      <c r="E2472" s="322" t="s">
        <v>1122</v>
      </c>
      <c r="F2472" s="154" t="s">
        <v>114</v>
      </c>
      <c r="G2472" s="149" t="s">
        <v>286</v>
      </c>
      <c r="H2472" s="153" t="s">
        <v>354</v>
      </c>
      <c r="I2472" s="149" t="s">
        <v>872</v>
      </c>
      <c r="J2472" s="163">
        <v>39.820999999999998</v>
      </c>
      <c r="K2472" s="163">
        <v>21.141999999999999</v>
      </c>
      <c r="L2472" s="149" t="s">
        <v>116</v>
      </c>
      <c r="M2472" s="150" t="s">
        <v>437</v>
      </c>
      <c r="N2472" s="157">
        <v>44498.389965277776</v>
      </c>
      <c r="O2472" s="157">
        <v>44527.778749999998</v>
      </c>
    </row>
    <row r="2473" spans="2:15" x14ac:dyDescent="0.2">
      <c r="B2473" s="322" t="s">
        <v>140</v>
      </c>
      <c r="C2473" s="322" t="s">
        <v>1122</v>
      </c>
      <c r="D2473" s="322" t="s">
        <v>142</v>
      </c>
      <c r="E2473" s="322" t="s">
        <v>1122</v>
      </c>
      <c r="F2473" s="154" t="s">
        <v>239</v>
      </c>
      <c r="G2473" s="149" t="s">
        <v>289</v>
      </c>
      <c r="H2473" s="153" t="s">
        <v>290</v>
      </c>
      <c r="I2473" s="149" t="s">
        <v>1834</v>
      </c>
      <c r="J2473" s="163">
        <v>37.652999999999999</v>
      </c>
      <c r="K2473" s="163">
        <v>36.9</v>
      </c>
      <c r="L2473" s="149" t="s">
        <v>116</v>
      </c>
      <c r="M2473" s="150" t="s">
        <v>292</v>
      </c>
      <c r="N2473" s="157">
        <v>44498.930763888886</v>
      </c>
      <c r="O2473" s="157">
        <v>44531.260358796295</v>
      </c>
    </row>
    <row r="2474" spans="2:15" x14ac:dyDescent="0.2">
      <c r="B2474" s="322" t="s">
        <v>140</v>
      </c>
      <c r="C2474" s="322" t="s">
        <v>1122</v>
      </c>
      <c r="D2474" s="322" t="s">
        <v>142</v>
      </c>
      <c r="E2474" s="322" t="s">
        <v>1122</v>
      </c>
      <c r="F2474" s="154" t="s">
        <v>238</v>
      </c>
      <c r="G2474" s="149" t="s">
        <v>281</v>
      </c>
      <c r="H2474" s="153" t="s">
        <v>282</v>
      </c>
      <c r="I2474" s="149" t="s">
        <v>1835</v>
      </c>
      <c r="J2474" s="163">
        <v>81.784000000000006</v>
      </c>
      <c r="K2474" s="163">
        <v>37.524999999999999</v>
      </c>
      <c r="L2474" s="149" t="s">
        <v>329</v>
      </c>
      <c r="M2474" s="150" t="s">
        <v>395</v>
      </c>
      <c r="N2474" s="157">
        <v>44499.153969907406</v>
      </c>
      <c r="O2474" s="157">
        <v>44531.722928240742</v>
      </c>
    </row>
    <row r="2475" spans="2:15" x14ac:dyDescent="0.2">
      <c r="B2475" s="322" t="s">
        <v>140</v>
      </c>
      <c r="C2475" s="322" t="s">
        <v>1122</v>
      </c>
      <c r="D2475" s="322" t="s">
        <v>142</v>
      </c>
      <c r="E2475" s="322" t="s">
        <v>1122</v>
      </c>
      <c r="F2475" s="154" t="s">
        <v>238</v>
      </c>
      <c r="G2475" s="149" t="s">
        <v>281</v>
      </c>
      <c r="H2475" s="153" t="s">
        <v>282</v>
      </c>
      <c r="I2475" s="149" t="s">
        <v>1835</v>
      </c>
      <c r="J2475" s="163">
        <v>81.784000000000006</v>
      </c>
      <c r="K2475" s="163">
        <v>37.524999999999999</v>
      </c>
      <c r="L2475" s="149" t="s">
        <v>329</v>
      </c>
      <c r="M2475" s="150" t="s">
        <v>395</v>
      </c>
      <c r="N2475" s="157">
        <v>44499.153969907406</v>
      </c>
      <c r="O2475" s="157">
        <v>44531.723067129627</v>
      </c>
    </row>
    <row r="2476" spans="2:15" x14ac:dyDescent="0.2">
      <c r="B2476" s="322" t="s">
        <v>140</v>
      </c>
      <c r="C2476" s="322" t="s">
        <v>1122</v>
      </c>
      <c r="D2476" s="322" t="s">
        <v>142</v>
      </c>
      <c r="E2476" s="322" t="s">
        <v>1122</v>
      </c>
      <c r="F2476" s="154" t="s">
        <v>114</v>
      </c>
      <c r="G2476" s="149" t="s">
        <v>286</v>
      </c>
      <c r="H2476" s="153" t="s">
        <v>115</v>
      </c>
      <c r="I2476" s="149" t="s">
        <v>1836</v>
      </c>
      <c r="J2476" s="163">
        <v>57.902000000000001</v>
      </c>
      <c r="K2476" s="163">
        <v>16.844000000000001</v>
      </c>
      <c r="L2476" s="149" t="s">
        <v>216</v>
      </c>
      <c r="M2476" s="150" t="s">
        <v>285</v>
      </c>
      <c r="N2476" s="157">
        <v>44499.626145833332</v>
      </c>
      <c r="O2476" s="157">
        <v>44534.376076388886</v>
      </c>
    </row>
    <row r="2477" spans="2:15" x14ac:dyDescent="0.2">
      <c r="B2477" s="322" t="s">
        <v>140</v>
      </c>
      <c r="C2477" s="322" t="s">
        <v>1122</v>
      </c>
      <c r="D2477" s="322" t="s">
        <v>142</v>
      </c>
      <c r="E2477" s="322" t="s">
        <v>1122</v>
      </c>
      <c r="F2477" s="154" t="s">
        <v>114</v>
      </c>
      <c r="G2477" s="149" t="s">
        <v>286</v>
      </c>
      <c r="H2477" s="153" t="s">
        <v>115</v>
      </c>
      <c r="I2477" s="149" t="s">
        <v>1836</v>
      </c>
      <c r="J2477" s="163">
        <v>57.902000000000001</v>
      </c>
      <c r="K2477" s="163">
        <v>10.106</v>
      </c>
      <c r="L2477" s="149" t="s">
        <v>216</v>
      </c>
      <c r="M2477" s="150" t="s">
        <v>284</v>
      </c>
      <c r="N2477" s="157">
        <v>44499.626145833332</v>
      </c>
      <c r="O2477" s="157">
        <v>44555.579664351855</v>
      </c>
    </row>
    <row r="2478" spans="2:15" x14ac:dyDescent="0.2">
      <c r="B2478" s="322" t="s">
        <v>140</v>
      </c>
      <c r="C2478" s="322" t="s">
        <v>1122</v>
      </c>
      <c r="D2478" s="322" t="s">
        <v>142</v>
      </c>
      <c r="E2478" s="322" t="s">
        <v>1122</v>
      </c>
      <c r="F2478" s="154" t="s">
        <v>114</v>
      </c>
      <c r="G2478" s="149" t="s">
        <v>286</v>
      </c>
      <c r="H2478" s="153" t="s">
        <v>115</v>
      </c>
      <c r="I2478" s="149" t="s">
        <v>1836</v>
      </c>
      <c r="J2478" s="163">
        <v>57.902000000000001</v>
      </c>
      <c r="K2478" s="163">
        <v>28.074999999999999</v>
      </c>
      <c r="L2478" s="149" t="s">
        <v>216</v>
      </c>
      <c r="M2478" s="150" t="s">
        <v>316</v>
      </c>
      <c r="N2478" s="157">
        <v>44499.626145833332</v>
      </c>
      <c r="O2478" s="157">
        <v>44560.455405092594</v>
      </c>
    </row>
    <row r="2479" spans="2:15" x14ac:dyDescent="0.2">
      <c r="B2479" s="322" t="s">
        <v>140</v>
      </c>
      <c r="C2479" s="322" t="s">
        <v>1122</v>
      </c>
      <c r="D2479" s="322" t="s">
        <v>141</v>
      </c>
      <c r="E2479" s="322" t="s">
        <v>1122</v>
      </c>
      <c r="F2479" s="154" t="s">
        <v>329</v>
      </c>
      <c r="G2479" s="149" t="s">
        <v>286</v>
      </c>
      <c r="H2479" s="153" t="s">
        <v>330</v>
      </c>
      <c r="I2479" s="149" t="s">
        <v>1837</v>
      </c>
      <c r="J2479" s="163">
        <v>63.616</v>
      </c>
      <c r="K2479" s="163">
        <v>52.906999999999996</v>
      </c>
      <c r="L2479" s="149" t="s">
        <v>211</v>
      </c>
      <c r="M2479" s="150" t="s">
        <v>303</v>
      </c>
      <c r="N2479" s="157">
        <v>44500.319733796299</v>
      </c>
      <c r="O2479" s="157">
        <v>44524.097777777781</v>
      </c>
    </row>
    <row r="2480" spans="2:15" x14ac:dyDescent="0.2">
      <c r="B2480" s="322" t="s">
        <v>140</v>
      </c>
      <c r="C2480" s="322" t="s">
        <v>1122</v>
      </c>
      <c r="D2480" s="322" t="s">
        <v>142</v>
      </c>
      <c r="E2480" s="322" t="s">
        <v>1122</v>
      </c>
      <c r="F2480" s="154" t="s">
        <v>591</v>
      </c>
      <c r="G2480" s="149" t="s">
        <v>277</v>
      </c>
      <c r="H2480" s="153" t="s">
        <v>282</v>
      </c>
      <c r="I2480" s="149" t="s">
        <v>1838</v>
      </c>
      <c r="J2480" s="163">
        <v>37.390999999999998</v>
      </c>
      <c r="K2480" s="163">
        <v>35.780999999999999</v>
      </c>
      <c r="L2480" s="149" t="s">
        <v>208</v>
      </c>
      <c r="M2480" s="150" t="s">
        <v>368</v>
      </c>
      <c r="N2480" s="157">
        <v>44500.375937500001</v>
      </c>
      <c r="O2480" s="157">
        <v>44536.34783564815</v>
      </c>
    </row>
    <row r="2481" spans="2:15" x14ac:dyDescent="0.2">
      <c r="B2481" s="322" t="s">
        <v>140</v>
      </c>
      <c r="C2481" s="322" t="s">
        <v>1122</v>
      </c>
      <c r="D2481" s="322" t="s">
        <v>143</v>
      </c>
      <c r="E2481" s="322" t="s">
        <v>1225</v>
      </c>
      <c r="F2481" s="154" t="s">
        <v>114</v>
      </c>
      <c r="G2481" s="149" t="s">
        <v>286</v>
      </c>
      <c r="H2481" s="153" t="s">
        <v>115</v>
      </c>
      <c r="I2481" s="149" t="s">
        <v>597</v>
      </c>
      <c r="J2481" s="163">
        <v>60.948</v>
      </c>
      <c r="K2481" s="163">
        <v>48.136000000000003</v>
      </c>
      <c r="L2481" s="149" t="s">
        <v>116</v>
      </c>
      <c r="M2481" s="150" t="s">
        <v>352</v>
      </c>
      <c r="N2481" s="157">
        <v>44500.63994212963</v>
      </c>
      <c r="O2481" s="157">
        <v>44562.361076388886</v>
      </c>
    </row>
    <row r="2482" spans="2:15" x14ac:dyDescent="0.2">
      <c r="B2482" s="322" t="s">
        <v>140</v>
      </c>
      <c r="C2482" s="322" t="s">
        <v>1122</v>
      </c>
      <c r="D2482" s="322" t="s">
        <v>142</v>
      </c>
      <c r="E2482" s="322" t="s">
        <v>1122</v>
      </c>
      <c r="F2482" s="154" t="s">
        <v>239</v>
      </c>
      <c r="G2482" s="149" t="s">
        <v>277</v>
      </c>
      <c r="H2482" s="153" t="s">
        <v>1628</v>
      </c>
      <c r="I2482" s="149" t="s">
        <v>1839</v>
      </c>
      <c r="J2482" s="163">
        <v>35.9</v>
      </c>
      <c r="K2482" s="163">
        <v>20.896999999999998</v>
      </c>
      <c r="L2482" s="149" t="s">
        <v>230</v>
      </c>
      <c r="M2482" s="150" t="s">
        <v>846</v>
      </c>
      <c r="N2482" s="157">
        <v>44500.86178240741</v>
      </c>
      <c r="O2482" s="157">
        <v>44531.098020833335</v>
      </c>
    </row>
    <row r="2483" spans="2:15" x14ac:dyDescent="0.2">
      <c r="B2483" s="322" t="s">
        <v>140</v>
      </c>
      <c r="C2483" s="322" t="s">
        <v>1122</v>
      </c>
      <c r="D2483" s="322" t="s">
        <v>142</v>
      </c>
      <c r="E2483" s="322" t="s">
        <v>1122</v>
      </c>
      <c r="F2483" s="154" t="s">
        <v>247</v>
      </c>
      <c r="G2483" s="149" t="s">
        <v>340</v>
      </c>
      <c r="H2483" s="153" t="s">
        <v>341</v>
      </c>
      <c r="I2483" s="149" t="s">
        <v>1636</v>
      </c>
      <c r="J2483" s="163">
        <v>38.026000000000003</v>
      </c>
      <c r="K2483" s="163">
        <v>34.58</v>
      </c>
      <c r="L2483" s="149" t="s">
        <v>237</v>
      </c>
      <c r="M2483" s="150" t="s">
        <v>915</v>
      </c>
      <c r="N2483" s="157">
        <v>44500.886863425927</v>
      </c>
      <c r="O2483" s="157">
        <v>44536.806539351855</v>
      </c>
    </row>
    <row r="2484" spans="2:15" x14ac:dyDescent="0.2">
      <c r="B2484" s="322" t="s">
        <v>140</v>
      </c>
      <c r="C2484" s="322" t="s">
        <v>1122</v>
      </c>
      <c r="D2484" s="322" t="s">
        <v>141</v>
      </c>
      <c r="E2484" s="322" t="s">
        <v>1122</v>
      </c>
      <c r="F2484" s="154" t="s">
        <v>114</v>
      </c>
      <c r="G2484" s="149" t="s">
        <v>277</v>
      </c>
      <c r="H2484" s="153" t="s">
        <v>304</v>
      </c>
      <c r="I2484" s="149" t="s">
        <v>1739</v>
      </c>
      <c r="J2484" s="163">
        <v>36.244999999999997</v>
      </c>
      <c r="K2484" s="163">
        <v>25.591000000000001</v>
      </c>
      <c r="L2484" s="149" t="s">
        <v>114</v>
      </c>
      <c r="M2484" s="150" t="s">
        <v>1840</v>
      </c>
      <c r="N2484" s="157">
        <v>44500.973402777781</v>
      </c>
      <c r="O2484" s="157">
        <v>44522.827731481484</v>
      </c>
    </row>
    <row r="2485" spans="2:15" x14ac:dyDescent="0.2">
      <c r="B2485" s="322" t="s">
        <v>141</v>
      </c>
      <c r="C2485" s="322" t="s">
        <v>1122</v>
      </c>
      <c r="D2485" s="322" t="s">
        <v>141</v>
      </c>
      <c r="E2485" s="322" t="s">
        <v>1122</v>
      </c>
      <c r="F2485" s="154" t="s">
        <v>243</v>
      </c>
      <c r="G2485" s="149" t="s">
        <v>277</v>
      </c>
      <c r="H2485" s="153" t="s">
        <v>374</v>
      </c>
      <c r="I2485" s="149" t="s">
        <v>1841</v>
      </c>
      <c r="J2485" s="163">
        <v>32.244999999999997</v>
      </c>
      <c r="K2485" s="163">
        <v>26.385000000000002</v>
      </c>
      <c r="L2485" s="149" t="s">
        <v>376</v>
      </c>
      <c r="M2485" s="150" t="s">
        <v>378</v>
      </c>
      <c r="N2485" s="157">
        <v>44501.445625</v>
      </c>
      <c r="O2485" s="157">
        <v>44521.361678240741</v>
      </c>
    </row>
    <row r="2486" spans="2:15" x14ac:dyDescent="0.2">
      <c r="B2486" s="322" t="s">
        <v>141</v>
      </c>
      <c r="C2486" s="322" t="s">
        <v>1122</v>
      </c>
      <c r="D2486" s="322" t="s">
        <v>142</v>
      </c>
      <c r="E2486" s="322" t="s">
        <v>1122</v>
      </c>
      <c r="F2486" s="154" t="s">
        <v>114</v>
      </c>
      <c r="G2486" s="149" t="s">
        <v>277</v>
      </c>
      <c r="H2486" s="153" t="s">
        <v>304</v>
      </c>
      <c r="I2486" s="149" t="s">
        <v>1842</v>
      </c>
      <c r="J2486" s="163">
        <v>35.439</v>
      </c>
      <c r="K2486" s="163">
        <v>28.911999999999999</v>
      </c>
      <c r="L2486" s="149" t="s">
        <v>114</v>
      </c>
      <c r="M2486" s="150" t="s">
        <v>1111</v>
      </c>
      <c r="N2486" s="157">
        <v>44502.402951388889</v>
      </c>
      <c r="O2486" s="157">
        <v>44531.416817129626</v>
      </c>
    </row>
    <row r="2487" spans="2:15" x14ac:dyDescent="0.2">
      <c r="B2487" s="322" t="s">
        <v>141</v>
      </c>
      <c r="C2487" s="322" t="s">
        <v>1122</v>
      </c>
      <c r="D2487" s="322" t="s">
        <v>143</v>
      </c>
      <c r="E2487" s="322" t="s">
        <v>1225</v>
      </c>
      <c r="F2487" s="154" t="s">
        <v>239</v>
      </c>
      <c r="G2487" s="149" t="s">
        <v>359</v>
      </c>
      <c r="H2487" s="153" t="s">
        <v>278</v>
      </c>
      <c r="I2487" s="149" t="s">
        <v>1843</v>
      </c>
      <c r="J2487" s="163">
        <v>60.399000000000001</v>
      </c>
      <c r="K2487" s="163">
        <v>42.408999999999999</v>
      </c>
      <c r="L2487" s="149" t="s">
        <v>216</v>
      </c>
      <c r="M2487" s="150" t="s">
        <v>288</v>
      </c>
      <c r="N2487" s="157">
        <v>44502.695416666669</v>
      </c>
      <c r="O2487" s="157">
        <v>44570.444918981484</v>
      </c>
    </row>
    <row r="2488" spans="2:15" x14ac:dyDescent="0.2">
      <c r="B2488" s="322" t="s">
        <v>141</v>
      </c>
      <c r="C2488" s="322" t="s">
        <v>1122</v>
      </c>
      <c r="D2488" s="322" t="s">
        <v>142</v>
      </c>
      <c r="E2488" s="322" t="s">
        <v>1122</v>
      </c>
      <c r="F2488" s="154" t="s">
        <v>239</v>
      </c>
      <c r="G2488" s="149" t="s">
        <v>359</v>
      </c>
      <c r="H2488" s="153" t="s">
        <v>278</v>
      </c>
      <c r="I2488" s="149" t="s">
        <v>1843</v>
      </c>
      <c r="J2488" s="163">
        <v>60.399000000000001</v>
      </c>
      <c r="K2488" s="163">
        <v>15.412000000000001</v>
      </c>
      <c r="L2488" s="149" t="s">
        <v>217</v>
      </c>
      <c r="M2488" s="150" t="s">
        <v>480</v>
      </c>
      <c r="N2488" s="157">
        <v>44502.695416666669</v>
      </c>
      <c r="O2488" s="157">
        <v>44559.768541666665</v>
      </c>
    </row>
    <row r="2489" spans="2:15" x14ac:dyDescent="0.2">
      <c r="B2489" s="322" t="s">
        <v>141</v>
      </c>
      <c r="C2489" s="322" t="s">
        <v>1122</v>
      </c>
      <c r="D2489" s="322" t="s">
        <v>141</v>
      </c>
      <c r="E2489" s="322" t="s">
        <v>1122</v>
      </c>
      <c r="F2489" s="154" t="s">
        <v>237</v>
      </c>
      <c r="G2489" s="149" t="s">
        <v>277</v>
      </c>
      <c r="H2489" s="153" t="s">
        <v>978</v>
      </c>
      <c r="I2489" s="149" t="s">
        <v>1844</v>
      </c>
      <c r="J2489" s="163">
        <v>30.765000000000001</v>
      </c>
      <c r="K2489" s="163">
        <v>29.928000000000001</v>
      </c>
      <c r="L2489" s="149" t="s">
        <v>251</v>
      </c>
      <c r="M2489" s="150" t="s">
        <v>1845</v>
      </c>
      <c r="N2489" s="157">
        <v>44502.945497685185</v>
      </c>
      <c r="O2489" s="157">
        <v>44510.735914351855</v>
      </c>
    </row>
    <row r="2490" spans="2:15" x14ac:dyDescent="0.2">
      <c r="B2490" s="322" t="s">
        <v>141</v>
      </c>
      <c r="C2490" s="322" t="s">
        <v>1122</v>
      </c>
      <c r="D2490" s="322" t="s">
        <v>141</v>
      </c>
      <c r="E2490" s="322" t="s">
        <v>1122</v>
      </c>
      <c r="F2490" s="154" t="s">
        <v>243</v>
      </c>
      <c r="G2490" s="149" t="s">
        <v>663</v>
      </c>
      <c r="H2490" s="153" t="s">
        <v>707</v>
      </c>
      <c r="I2490" s="149" t="s">
        <v>1846</v>
      </c>
      <c r="J2490" s="163">
        <v>31.997</v>
      </c>
      <c r="K2490" s="163">
        <v>30.808</v>
      </c>
      <c r="L2490" s="149" t="s">
        <v>116</v>
      </c>
      <c r="M2490" s="150" t="s">
        <v>405</v>
      </c>
      <c r="N2490" s="157">
        <v>44503.223043981481</v>
      </c>
      <c r="O2490" s="157">
        <v>44525.973078703704</v>
      </c>
    </row>
    <row r="2491" spans="2:15" x14ac:dyDescent="0.2">
      <c r="B2491" s="322" t="s">
        <v>141</v>
      </c>
      <c r="C2491" s="322" t="s">
        <v>1122</v>
      </c>
      <c r="D2491" s="322" t="s">
        <v>141</v>
      </c>
      <c r="E2491" s="322" t="s">
        <v>1122</v>
      </c>
      <c r="F2491" s="154" t="s">
        <v>114</v>
      </c>
      <c r="G2491" s="149" t="s">
        <v>277</v>
      </c>
      <c r="H2491" s="153" t="s">
        <v>304</v>
      </c>
      <c r="I2491" s="149" t="s">
        <v>699</v>
      </c>
      <c r="J2491" s="163">
        <v>39.064</v>
      </c>
      <c r="K2491" s="163">
        <v>15.199</v>
      </c>
      <c r="L2491" s="149" t="s">
        <v>114</v>
      </c>
      <c r="M2491" s="150" t="s">
        <v>741</v>
      </c>
      <c r="N2491" s="157">
        <v>44504.001388888886</v>
      </c>
      <c r="O2491" s="157">
        <v>44510.116620370369</v>
      </c>
    </row>
    <row r="2492" spans="2:15" x14ac:dyDescent="0.2">
      <c r="B2492" s="322" t="s">
        <v>141</v>
      </c>
      <c r="C2492" s="322" t="s">
        <v>1122</v>
      </c>
      <c r="D2492" s="322" t="s">
        <v>141</v>
      </c>
      <c r="E2492" s="322" t="s">
        <v>1122</v>
      </c>
      <c r="F2492" s="154" t="s">
        <v>114</v>
      </c>
      <c r="G2492" s="149" t="s">
        <v>277</v>
      </c>
      <c r="H2492" s="153" t="s">
        <v>304</v>
      </c>
      <c r="I2492" s="149" t="s">
        <v>699</v>
      </c>
      <c r="J2492" s="163">
        <v>39.064</v>
      </c>
      <c r="K2492" s="163">
        <v>15.199</v>
      </c>
      <c r="L2492" s="149" t="s">
        <v>114</v>
      </c>
      <c r="M2492" s="150" t="s">
        <v>741</v>
      </c>
      <c r="N2492" s="157">
        <v>44504.001388888886</v>
      </c>
      <c r="O2492" s="157">
        <v>44510.116759259261</v>
      </c>
    </row>
    <row r="2493" spans="2:15" x14ac:dyDescent="0.2">
      <c r="B2493" s="322" t="s">
        <v>141</v>
      </c>
      <c r="C2493" s="322" t="s">
        <v>1122</v>
      </c>
      <c r="D2493" s="322" t="s">
        <v>142</v>
      </c>
      <c r="E2493" s="322" t="s">
        <v>1122</v>
      </c>
      <c r="F2493" s="154" t="s">
        <v>239</v>
      </c>
      <c r="G2493" s="149" t="s">
        <v>289</v>
      </c>
      <c r="H2493" s="153" t="s">
        <v>1628</v>
      </c>
      <c r="I2493" s="149" t="s">
        <v>1847</v>
      </c>
      <c r="J2493" s="163">
        <v>81.846000000000004</v>
      </c>
      <c r="K2493" s="163">
        <v>61.281999999999996</v>
      </c>
      <c r="L2493" s="149" t="s">
        <v>116</v>
      </c>
      <c r="M2493" s="150" t="s">
        <v>651</v>
      </c>
      <c r="N2493" s="157">
        <v>44504.069884259261</v>
      </c>
      <c r="O2493" s="157">
        <v>44556.917303240742</v>
      </c>
    </row>
    <row r="2494" spans="2:15" x14ac:dyDescent="0.2">
      <c r="B2494" s="322" t="s">
        <v>141</v>
      </c>
      <c r="C2494" s="322" t="s">
        <v>1122</v>
      </c>
      <c r="D2494" s="322" t="s">
        <v>143</v>
      </c>
      <c r="E2494" s="322" t="s">
        <v>1225</v>
      </c>
      <c r="F2494" s="154" t="s">
        <v>239</v>
      </c>
      <c r="G2494" s="149" t="s">
        <v>289</v>
      </c>
      <c r="H2494" s="153" t="s">
        <v>290</v>
      </c>
      <c r="I2494" s="149" t="s">
        <v>1848</v>
      </c>
      <c r="J2494" s="163">
        <v>37.405000000000001</v>
      </c>
      <c r="K2494" s="163">
        <v>35.938000000000002</v>
      </c>
      <c r="L2494" s="149" t="s">
        <v>116</v>
      </c>
      <c r="M2494" s="150" t="s">
        <v>117</v>
      </c>
      <c r="N2494" s="157">
        <v>44504.16747685185</v>
      </c>
      <c r="O2494" s="157">
        <v>44578.34474537037</v>
      </c>
    </row>
    <row r="2495" spans="2:15" x14ac:dyDescent="0.2">
      <c r="B2495" s="322" t="s">
        <v>141</v>
      </c>
      <c r="C2495" s="322" t="s">
        <v>1122</v>
      </c>
      <c r="D2495" s="322" t="s">
        <v>142</v>
      </c>
      <c r="E2495" s="322" t="s">
        <v>1122</v>
      </c>
      <c r="F2495" s="154" t="s">
        <v>329</v>
      </c>
      <c r="G2495" s="149" t="s">
        <v>286</v>
      </c>
      <c r="H2495" s="153" t="s">
        <v>330</v>
      </c>
      <c r="I2495" s="149" t="s">
        <v>1849</v>
      </c>
      <c r="J2495" s="163">
        <v>55.831000000000003</v>
      </c>
      <c r="K2495" s="163">
        <v>43.823999999999998</v>
      </c>
      <c r="L2495" s="149" t="s">
        <v>116</v>
      </c>
      <c r="M2495" s="150" t="s">
        <v>352</v>
      </c>
      <c r="N2495" s="157">
        <v>44504.334120370368</v>
      </c>
      <c r="O2495" s="157">
        <v>44557.708587962959</v>
      </c>
    </row>
    <row r="2496" spans="2:15" x14ac:dyDescent="0.2">
      <c r="B2496" s="322" t="s">
        <v>141</v>
      </c>
      <c r="C2496" s="322" t="s">
        <v>1122</v>
      </c>
      <c r="D2496" s="322" t="s">
        <v>141</v>
      </c>
      <c r="E2496" s="322" t="s">
        <v>1122</v>
      </c>
      <c r="F2496" s="154" t="s">
        <v>114</v>
      </c>
      <c r="G2496" s="149" t="s">
        <v>277</v>
      </c>
      <c r="H2496" s="153" t="s">
        <v>304</v>
      </c>
      <c r="I2496" s="149" t="s">
        <v>670</v>
      </c>
      <c r="J2496" s="163">
        <v>36.417000000000002</v>
      </c>
      <c r="K2496" s="163">
        <v>30.981999999999999</v>
      </c>
      <c r="L2496" s="149" t="s">
        <v>114</v>
      </c>
      <c r="M2496" s="150" t="s">
        <v>577</v>
      </c>
      <c r="N2496" s="157">
        <v>44505.112199074072</v>
      </c>
      <c r="O2496" s="157">
        <v>44510.931574074071</v>
      </c>
    </row>
    <row r="2497" spans="2:15" x14ac:dyDescent="0.2">
      <c r="B2497" s="322" t="s">
        <v>141</v>
      </c>
      <c r="C2497" s="322" t="s">
        <v>1122</v>
      </c>
      <c r="D2497" s="322" t="s">
        <v>141</v>
      </c>
      <c r="E2497" s="322" t="s">
        <v>1122</v>
      </c>
      <c r="F2497" s="154" t="s">
        <v>114</v>
      </c>
      <c r="G2497" s="149" t="s">
        <v>277</v>
      </c>
      <c r="H2497" s="153" t="s">
        <v>304</v>
      </c>
      <c r="I2497" s="149" t="s">
        <v>828</v>
      </c>
      <c r="J2497" s="163">
        <v>34.066000000000003</v>
      </c>
      <c r="K2497" s="163">
        <v>28.707000000000001</v>
      </c>
      <c r="L2497" s="149" t="s">
        <v>329</v>
      </c>
      <c r="M2497" s="150" t="s">
        <v>829</v>
      </c>
      <c r="N2497" s="157">
        <v>44505.167638888888</v>
      </c>
      <c r="O2497" s="157">
        <v>44507.38989583333</v>
      </c>
    </row>
    <row r="2498" spans="2:15" x14ac:dyDescent="0.2">
      <c r="B2498" s="322" t="s">
        <v>141</v>
      </c>
      <c r="C2498" s="322" t="s">
        <v>1122</v>
      </c>
      <c r="D2498" s="322" t="s">
        <v>141</v>
      </c>
      <c r="E2498" s="322" t="s">
        <v>1122</v>
      </c>
      <c r="F2498" s="154" t="s">
        <v>114</v>
      </c>
      <c r="G2498" s="149" t="s">
        <v>277</v>
      </c>
      <c r="H2498" s="153" t="s">
        <v>304</v>
      </c>
      <c r="I2498" s="149" t="s">
        <v>1625</v>
      </c>
      <c r="J2498" s="163">
        <v>34.863999999999997</v>
      </c>
      <c r="K2498" s="163">
        <v>15.826000000000001</v>
      </c>
      <c r="L2498" s="149" t="s">
        <v>114</v>
      </c>
      <c r="M2498" s="150" t="s">
        <v>741</v>
      </c>
      <c r="N2498" s="157">
        <v>44506.112280092595</v>
      </c>
      <c r="O2498" s="157">
        <v>44512.040798611109</v>
      </c>
    </row>
    <row r="2499" spans="2:15" x14ac:dyDescent="0.2">
      <c r="B2499" s="322" t="s">
        <v>141</v>
      </c>
      <c r="C2499" s="322" t="s">
        <v>1122</v>
      </c>
      <c r="D2499" s="322" t="s">
        <v>141</v>
      </c>
      <c r="E2499" s="322" t="s">
        <v>1122</v>
      </c>
      <c r="F2499" s="154" t="s">
        <v>114</v>
      </c>
      <c r="G2499" s="149" t="s">
        <v>277</v>
      </c>
      <c r="H2499" s="153" t="s">
        <v>304</v>
      </c>
      <c r="I2499" s="149" t="s">
        <v>1625</v>
      </c>
      <c r="J2499" s="163">
        <v>34.863999999999997</v>
      </c>
      <c r="K2499" s="163">
        <v>15.826000000000001</v>
      </c>
      <c r="L2499" s="149" t="s">
        <v>114</v>
      </c>
      <c r="M2499" s="150" t="s">
        <v>741</v>
      </c>
      <c r="N2499" s="157">
        <v>44506.112280092595</v>
      </c>
      <c r="O2499" s="157">
        <v>44512.040937500002</v>
      </c>
    </row>
    <row r="2500" spans="2:15" x14ac:dyDescent="0.2">
      <c r="B2500" s="322" t="s">
        <v>141</v>
      </c>
      <c r="C2500" s="322" t="s">
        <v>1122</v>
      </c>
      <c r="D2500" s="322" t="s">
        <v>143</v>
      </c>
      <c r="E2500" s="322" t="s">
        <v>1225</v>
      </c>
      <c r="F2500" s="154" t="s">
        <v>114</v>
      </c>
      <c r="G2500" s="149" t="s">
        <v>286</v>
      </c>
      <c r="H2500" s="153" t="s">
        <v>354</v>
      </c>
      <c r="I2500" s="149" t="s">
        <v>1850</v>
      </c>
      <c r="J2500" s="163">
        <v>56.945</v>
      </c>
      <c r="K2500" s="163">
        <v>24.335000000000001</v>
      </c>
      <c r="L2500" s="149" t="s">
        <v>116</v>
      </c>
      <c r="M2500" s="150" t="s">
        <v>424</v>
      </c>
      <c r="N2500" s="157">
        <v>44506.125451388885</v>
      </c>
      <c r="O2500" s="157">
        <v>44574.095150462963</v>
      </c>
    </row>
    <row r="2501" spans="2:15" x14ac:dyDescent="0.2">
      <c r="B2501" s="322" t="s">
        <v>141</v>
      </c>
      <c r="C2501" s="322" t="s">
        <v>1122</v>
      </c>
      <c r="D2501" s="322" t="s">
        <v>142</v>
      </c>
      <c r="E2501" s="322" t="s">
        <v>1122</v>
      </c>
      <c r="F2501" s="154" t="s">
        <v>114</v>
      </c>
      <c r="G2501" s="149" t="s">
        <v>286</v>
      </c>
      <c r="H2501" s="153" t="s">
        <v>115</v>
      </c>
      <c r="I2501" s="149" t="s">
        <v>1851</v>
      </c>
      <c r="J2501" s="163">
        <v>81.501999999999995</v>
      </c>
      <c r="K2501" s="163">
        <v>69.614000000000004</v>
      </c>
      <c r="L2501" s="149" t="s">
        <v>211</v>
      </c>
      <c r="M2501" s="150" t="s">
        <v>453</v>
      </c>
      <c r="N2501" s="157">
        <v>44507.89025462963</v>
      </c>
      <c r="O2501" s="157">
        <v>44535.597731481481</v>
      </c>
    </row>
    <row r="2502" spans="2:15" x14ac:dyDescent="0.2">
      <c r="B2502" s="322" t="s">
        <v>141</v>
      </c>
      <c r="C2502" s="322" t="s">
        <v>1122</v>
      </c>
      <c r="D2502" s="322" t="s">
        <v>141</v>
      </c>
      <c r="E2502" s="322" t="s">
        <v>1122</v>
      </c>
      <c r="F2502" s="154" t="s">
        <v>329</v>
      </c>
      <c r="G2502" s="149" t="s">
        <v>286</v>
      </c>
      <c r="H2502" s="153" t="s">
        <v>330</v>
      </c>
      <c r="I2502" s="149" t="s">
        <v>1852</v>
      </c>
      <c r="J2502" s="163">
        <v>55.09</v>
      </c>
      <c r="K2502" s="163">
        <v>13.132999999999999</v>
      </c>
      <c r="L2502" s="149" t="s">
        <v>266</v>
      </c>
      <c r="M2502" s="150" t="s">
        <v>298</v>
      </c>
      <c r="N2502" s="157">
        <v>44508.139768518522</v>
      </c>
      <c r="O2502" s="157">
        <v>44530.791921296295</v>
      </c>
    </row>
    <row r="2503" spans="2:15" x14ac:dyDescent="0.2">
      <c r="B2503" s="322" t="s">
        <v>141</v>
      </c>
      <c r="C2503" s="322" t="s">
        <v>1122</v>
      </c>
      <c r="D2503" s="322" t="s">
        <v>142</v>
      </c>
      <c r="E2503" s="322" t="s">
        <v>1122</v>
      </c>
      <c r="F2503" s="154" t="s">
        <v>329</v>
      </c>
      <c r="G2503" s="149" t="s">
        <v>286</v>
      </c>
      <c r="H2503" s="153" t="s">
        <v>330</v>
      </c>
      <c r="I2503" s="149" t="s">
        <v>1852</v>
      </c>
      <c r="J2503" s="163">
        <v>55.09</v>
      </c>
      <c r="K2503" s="163">
        <v>16.204000000000001</v>
      </c>
      <c r="L2503" s="149" t="s">
        <v>515</v>
      </c>
      <c r="M2503" s="150" t="s">
        <v>607</v>
      </c>
      <c r="N2503" s="157">
        <v>44508.139768518522</v>
      </c>
      <c r="O2503" s="157">
        <v>44551.518900462965</v>
      </c>
    </row>
    <row r="2504" spans="2:15" x14ac:dyDescent="0.2">
      <c r="B2504" s="322" t="s">
        <v>141</v>
      </c>
      <c r="C2504" s="322" t="s">
        <v>1122</v>
      </c>
      <c r="D2504" s="322" t="s">
        <v>142</v>
      </c>
      <c r="E2504" s="322" t="s">
        <v>1122</v>
      </c>
      <c r="F2504" s="154" t="s">
        <v>591</v>
      </c>
      <c r="G2504" s="149" t="s">
        <v>277</v>
      </c>
      <c r="H2504" s="153" t="s">
        <v>282</v>
      </c>
      <c r="I2504" s="149" t="s">
        <v>1853</v>
      </c>
      <c r="J2504" s="163">
        <v>38.238999999999997</v>
      </c>
      <c r="K2504" s="163">
        <v>34.793999999999997</v>
      </c>
      <c r="L2504" s="149" t="s">
        <v>900</v>
      </c>
      <c r="M2504" s="150" t="s">
        <v>901</v>
      </c>
      <c r="N2504" s="157">
        <v>44508.209328703706</v>
      </c>
      <c r="O2504" s="157">
        <v>44534.695057870369</v>
      </c>
    </row>
    <row r="2505" spans="2:15" x14ac:dyDescent="0.2">
      <c r="B2505" s="322" t="s">
        <v>141</v>
      </c>
      <c r="C2505" s="322" t="s">
        <v>1122</v>
      </c>
      <c r="D2505" s="322" t="s">
        <v>143</v>
      </c>
      <c r="E2505" s="322" t="s">
        <v>1225</v>
      </c>
      <c r="F2505" s="154" t="s">
        <v>114</v>
      </c>
      <c r="G2505" s="149" t="s">
        <v>286</v>
      </c>
      <c r="H2505" s="153" t="s">
        <v>115</v>
      </c>
      <c r="I2505" s="149" t="s">
        <v>1854</v>
      </c>
      <c r="J2505" s="163">
        <v>63.125999999999998</v>
      </c>
      <c r="K2505" s="163">
        <v>28.335999999999999</v>
      </c>
      <c r="L2505" s="149" t="s">
        <v>116</v>
      </c>
      <c r="M2505" s="150" t="s">
        <v>117</v>
      </c>
      <c r="N2505" s="157">
        <v>44509.22320601852</v>
      </c>
      <c r="O2505" s="157">
        <v>44582.583541666667</v>
      </c>
    </row>
    <row r="2506" spans="2:15" x14ac:dyDescent="0.2">
      <c r="B2506" s="322" t="s">
        <v>141</v>
      </c>
      <c r="C2506" s="322" t="s">
        <v>1122</v>
      </c>
      <c r="D2506" s="322" t="s">
        <v>143</v>
      </c>
      <c r="E2506" s="322" t="s">
        <v>1225</v>
      </c>
      <c r="F2506" s="154" t="s">
        <v>114</v>
      </c>
      <c r="G2506" s="149" t="s">
        <v>286</v>
      </c>
      <c r="H2506" s="153" t="s">
        <v>115</v>
      </c>
      <c r="I2506" s="149" t="s">
        <v>1854</v>
      </c>
      <c r="J2506" s="163">
        <v>63.125999999999998</v>
      </c>
      <c r="K2506" s="163">
        <v>24.164000000000001</v>
      </c>
      <c r="L2506" s="149" t="s">
        <v>116</v>
      </c>
      <c r="M2506" s="150" t="s">
        <v>117</v>
      </c>
      <c r="N2506" s="157">
        <v>44509.22320601852</v>
      </c>
      <c r="O2506" s="157">
        <v>44582.736354166664</v>
      </c>
    </row>
    <row r="2507" spans="2:15" x14ac:dyDescent="0.2">
      <c r="B2507" s="322" t="s">
        <v>141</v>
      </c>
      <c r="C2507" s="322" t="s">
        <v>1122</v>
      </c>
      <c r="D2507" s="322" t="s">
        <v>143</v>
      </c>
      <c r="E2507" s="322" t="s">
        <v>1225</v>
      </c>
      <c r="F2507" s="154" t="s">
        <v>238</v>
      </c>
      <c r="G2507" s="149" t="s">
        <v>281</v>
      </c>
      <c r="H2507" s="153" t="s">
        <v>282</v>
      </c>
      <c r="I2507" s="149" t="s">
        <v>1855</v>
      </c>
      <c r="J2507" s="163">
        <v>32.039000000000001</v>
      </c>
      <c r="K2507" s="163">
        <v>16.338000000000001</v>
      </c>
      <c r="L2507" s="149" t="s">
        <v>116</v>
      </c>
      <c r="M2507" s="150" t="s">
        <v>1646</v>
      </c>
      <c r="N2507" s="157">
        <v>44509.695752314816</v>
      </c>
      <c r="O2507" s="157">
        <v>44570.718611111108</v>
      </c>
    </row>
    <row r="2508" spans="2:15" x14ac:dyDescent="0.2">
      <c r="B2508" s="322" t="s">
        <v>141</v>
      </c>
      <c r="C2508" s="322" t="s">
        <v>1122</v>
      </c>
      <c r="D2508" s="322" t="s">
        <v>142</v>
      </c>
      <c r="E2508" s="322" t="s">
        <v>1122</v>
      </c>
      <c r="F2508" s="154" t="s">
        <v>238</v>
      </c>
      <c r="G2508" s="149" t="s">
        <v>281</v>
      </c>
      <c r="H2508" s="153" t="s">
        <v>282</v>
      </c>
      <c r="I2508" s="149" t="s">
        <v>1855</v>
      </c>
      <c r="J2508" s="163">
        <v>32.039000000000001</v>
      </c>
      <c r="K2508" s="163">
        <v>15.06</v>
      </c>
      <c r="L2508" s="149" t="s">
        <v>116</v>
      </c>
      <c r="M2508" s="150" t="s">
        <v>292</v>
      </c>
      <c r="N2508" s="157">
        <v>44509.695752314816</v>
      </c>
      <c r="O2508" s="157">
        <v>44551.287442129629</v>
      </c>
    </row>
    <row r="2509" spans="2:15" x14ac:dyDescent="0.2">
      <c r="B2509" s="322" t="s">
        <v>141</v>
      </c>
      <c r="C2509" s="322" t="s">
        <v>1122</v>
      </c>
      <c r="D2509" s="322" t="s">
        <v>142</v>
      </c>
      <c r="E2509" s="322" t="s">
        <v>1122</v>
      </c>
      <c r="F2509" s="154" t="s">
        <v>238</v>
      </c>
      <c r="G2509" s="149" t="s">
        <v>281</v>
      </c>
      <c r="H2509" s="153" t="s">
        <v>282</v>
      </c>
      <c r="I2509" s="149" t="s">
        <v>1856</v>
      </c>
      <c r="J2509" s="163">
        <v>76.596000000000004</v>
      </c>
      <c r="K2509" s="163">
        <v>36.927</v>
      </c>
      <c r="L2509" s="149" t="s">
        <v>211</v>
      </c>
      <c r="M2509" s="150" t="s">
        <v>302</v>
      </c>
      <c r="N2509" s="157">
        <v>44509.737060185187</v>
      </c>
      <c r="O2509" s="157">
        <v>44560.014456018522</v>
      </c>
    </row>
    <row r="2510" spans="2:15" x14ac:dyDescent="0.2">
      <c r="B2510" s="322" t="s">
        <v>141</v>
      </c>
      <c r="C2510" s="322" t="s">
        <v>1122</v>
      </c>
      <c r="D2510" s="322" t="s">
        <v>142</v>
      </c>
      <c r="E2510" s="322" t="s">
        <v>1122</v>
      </c>
      <c r="F2510" s="154" t="s">
        <v>238</v>
      </c>
      <c r="G2510" s="149" t="s">
        <v>281</v>
      </c>
      <c r="H2510" s="153" t="s">
        <v>282</v>
      </c>
      <c r="I2510" s="149" t="s">
        <v>1856</v>
      </c>
      <c r="J2510" s="163">
        <v>76.596000000000004</v>
      </c>
      <c r="K2510" s="163">
        <v>36.927</v>
      </c>
      <c r="L2510" s="149" t="s">
        <v>211</v>
      </c>
      <c r="M2510" s="150" t="s">
        <v>302</v>
      </c>
      <c r="N2510" s="157">
        <v>44509.737060185187</v>
      </c>
      <c r="O2510" s="157">
        <v>44560.014594907407</v>
      </c>
    </row>
    <row r="2511" spans="2:15" x14ac:dyDescent="0.2">
      <c r="B2511" s="322" t="s">
        <v>141</v>
      </c>
      <c r="C2511" s="322" t="s">
        <v>1122</v>
      </c>
      <c r="D2511" s="322" t="s">
        <v>143</v>
      </c>
      <c r="E2511" s="322" t="s">
        <v>1225</v>
      </c>
      <c r="F2511" s="154" t="s">
        <v>239</v>
      </c>
      <c r="G2511" s="149" t="s">
        <v>289</v>
      </c>
      <c r="H2511" s="153" t="s">
        <v>290</v>
      </c>
      <c r="I2511" s="149" t="s">
        <v>1857</v>
      </c>
      <c r="J2511" s="163">
        <v>39.783999999999999</v>
      </c>
      <c r="K2511" s="163">
        <v>25.081</v>
      </c>
      <c r="L2511" s="149" t="s">
        <v>116</v>
      </c>
      <c r="M2511" s="150" t="s">
        <v>1049</v>
      </c>
      <c r="N2511" s="157">
        <v>44509.750798611109</v>
      </c>
      <c r="O2511" s="157">
        <v>44586.617164351854</v>
      </c>
    </row>
    <row r="2512" spans="2:15" x14ac:dyDescent="0.2">
      <c r="B2512" s="322" t="s">
        <v>141</v>
      </c>
      <c r="C2512" s="322" t="s">
        <v>1122</v>
      </c>
      <c r="D2512" s="322" t="s">
        <v>142</v>
      </c>
      <c r="E2512" s="322" t="s">
        <v>1122</v>
      </c>
      <c r="F2512" s="154" t="s">
        <v>239</v>
      </c>
      <c r="G2512" s="149" t="s">
        <v>289</v>
      </c>
      <c r="H2512" s="153" t="s">
        <v>290</v>
      </c>
      <c r="I2512" s="149" t="s">
        <v>1857</v>
      </c>
      <c r="J2512" s="163">
        <v>39.783999999999999</v>
      </c>
      <c r="K2512" s="163">
        <v>10.744999999999999</v>
      </c>
      <c r="L2512" s="149" t="s">
        <v>116</v>
      </c>
      <c r="M2512" s="150" t="s">
        <v>424</v>
      </c>
      <c r="N2512" s="157">
        <v>44509.750798611109</v>
      </c>
      <c r="O2512" s="157">
        <v>44548.259560185186</v>
      </c>
    </row>
    <row r="2513" spans="2:15" x14ac:dyDescent="0.2">
      <c r="B2513" s="322" t="s">
        <v>141</v>
      </c>
      <c r="C2513" s="322" t="s">
        <v>1122</v>
      </c>
      <c r="D2513" s="322" t="s">
        <v>142</v>
      </c>
      <c r="E2513" s="322" t="s">
        <v>1122</v>
      </c>
      <c r="F2513" s="154" t="s">
        <v>243</v>
      </c>
      <c r="G2513" s="149" t="s">
        <v>277</v>
      </c>
      <c r="H2513" s="153" t="s">
        <v>374</v>
      </c>
      <c r="I2513" s="149" t="s">
        <v>1744</v>
      </c>
      <c r="J2513" s="163">
        <v>28.341000000000001</v>
      </c>
      <c r="K2513" s="163">
        <v>27.774000000000001</v>
      </c>
      <c r="L2513" s="149" t="s">
        <v>376</v>
      </c>
      <c r="M2513" s="150" t="s">
        <v>378</v>
      </c>
      <c r="N2513" s="157">
        <v>44509.785104166665</v>
      </c>
      <c r="O2513" s="157">
        <v>44541.737025462964</v>
      </c>
    </row>
    <row r="2514" spans="2:15" x14ac:dyDescent="0.2">
      <c r="B2514" s="322" t="s">
        <v>141</v>
      </c>
      <c r="C2514" s="322" t="s">
        <v>1122</v>
      </c>
      <c r="D2514" s="322" t="s">
        <v>142</v>
      </c>
      <c r="E2514" s="322" t="s">
        <v>1122</v>
      </c>
      <c r="F2514" s="154" t="s">
        <v>114</v>
      </c>
      <c r="G2514" s="149" t="s">
        <v>277</v>
      </c>
      <c r="H2514" s="153" t="s">
        <v>304</v>
      </c>
      <c r="I2514" s="149" t="s">
        <v>740</v>
      </c>
      <c r="J2514" s="163">
        <v>28.471</v>
      </c>
      <c r="K2514" s="163">
        <v>27.8</v>
      </c>
      <c r="L2514" s="149" t="s">
        <v>114</v>
      </c>
      <c r="M2514" s="150" t="s">
        <v>304</v>
      </c>
      <c r="N2514" s="157">
        <v>44509.820023148146</v>
      </c>
      <c r="O2514" s="157">
        <v>44560.967395833337</v>
      </c>
    </row>
    <row r="2515" spans="2:15" x14ac:dyDescent="0.2">
      <c r="B2515" s="322" t="s">
        <v>141</v>
      </c>
      <c r="C2515" s="322" t="s">
        <v>1122</v>
      </c>
      <c r="D2515" s="322" t="s">
        <v>142</v>
      </c>
      <c r="E2515" s="322" t="s">
        <v>1122</v>
      </c>
      <c r="F2515" s="154" t="s">
        <v>114</v>
      </c>
      <c r="G2515" s="149" t="s">
        <v>286</v>
      </c>
      <c r="H2515" s="153" t="s">
        <v>115</v>
      </c>
      <c r="I2515" s="149" t="s">
        <v>1858</v>
      </c>
      <c r="J2515" s="163">
        <v>60.387999999999998</v>
      </c>
      <c r="K2515" s="163">
        <v>32.354999999999997</v>
      </c>
      <c r="L2515" s="149" t="s">
        <v>216</v>
      </c>
      <c r="M2515" s="150" t="s">
        <v>284</v>
      </c>
      <c r="N2515" s="157">
        <v>44510.362118055556</v>
      </c>
      <c r="O2515" s="157">
        <v>44538.6090625</v>
      </c>
    </row>
    <row r="2516" spans="2:15" x14ac:dyDescent="0.2">
      <c r="B2516" s="322" t="s">
        <v>141</v>
      </c>
      <c r="C2516" s="322" t="s">
        <v>1122</v>
      </c>
      <c r="D2516" s="322" t="s">
        <v>142</v>
      </c>
      <c r="E2516" s="322" t="s">
        <v>1122</v>
      </c>
      <c r="F2516" s="154" t="s">
        <v>114</v>
      </c>
      <c r="G2516" s="149" t="s">
        <v>286</v>
      </c>
      <c r="H2516" s="153" t="s">
        <v>115</v>
      </c>
      <c r="I2516" s="149" t="s">
        <v>1858</v>
      </c>
      <c r="J2516" s="163">
        <v>60.387999999999998</v>
      </c>
      <c r="K2516" s="163">
        <v>25.945</v>
      </c>
      <c r="L2516" s="149" t="s">
        <v>216</v>
      </c>
      <c r="M2516" s="150" t="s">
        <v>1859</v>
      </c>
      <c r="N2516" s="157">
        <v>44510.362118055556</v>
      </c>
      <c r="O2516" s="157">
        <v>44559.097719907404</v>
      </c>
    </row>
    <row r="2517" spans="2:15" x14ac:dyDescent="0.2">
      <c r="B2517" s="322" t="s">
        <v>141</v>
      </c>
      <c r="C2517" s="322" t="s">
        <v>1122</v>
      </c>
      <c r="D2517" s="322" t="s">
        <v>142</v>
      </c>
      <c r="E2517" s="322" t="s">
        <v>1122</v>
      </c>
      <c r="F2517" s="154" t="s">
        <v>243</v>
      </c>
      <c r="G2517" s="149" t="s">
        <v>663</v>
      </c>
      <c r="H2517" s="153" t="s">
        <v>707</v>
      </c>
      <c r="I2517" s="149" t="s">
        <v>1860</v>
      </c>
      <c r="J2517" s="163">
        <v>58.502000000000002</v>
      </c>
      <c r="K2517" s="163">
        <v>16.141999999999999</v>
      </c>
      <c r="L2517" s="149" t="s">
        <v>116</v>
      </c>
      <c r="M2517" s="150" t="s">
        <v>292</v>
      </c>
      <c r="N2517" s="157">
        <v>44510.403680555559</v>
      </c>
      <c r="O2517" s="157">
        <v>44546.652685185189</v>
      </c>
    </row>
    <row r="2518" spans="2:15" x14ac:dyDescent="0.2">
      <c r="B2518" s="322" t="s">
        <v>141</v>
      </c>
      <c r="C2518" s="322" t="s">
        <v>1122</v>
      </c>
      <c r="D2518" s="322" t="s">
        <v>142</v>
      </c>
      <c r="E2518" s="322" t="s">
        <v>1122</v>
      </c>
      <c r="F2518" s="154" t="s">
        <v>243</v>
      </c>
      <c r="G2518" s="149" t="s">
        <v>663</v>
      </c>
      <c r="H2518" s="153" t="s">
        <v>707</v>
      </c>
      <c r="I2518" s="149" t="s">
        <v>1860</v>
      </c>
      <c r="J2518" s="163">
        <v>58.502000000000002</v>
      </c>
      <c r="K2518" s="163">
        <v>16.141999999999999</v>
      </c>
      <c r="L2518" s="149" t="s">
        <v>116</v>
      </c>
      <c r="M2518" s="150" t="s">
        <v>292</v>
      </c>
      <c r="N2518" s="157">
        <v>44510.403680555559</v>
      </c>
      <c r="O2518" s="157">
        <v>44546.652824074074</v>
      </c>
    </row>
    <row r="2519" spans="2:15" x14ac:dyDescent="0.2">
      <c r="B2519" s="322" t="s">
        <v>141</v>
      </c>
      <c r="C2519" s="322" t="s">
        <v>1122</v>
      </c>
      <c r="D2519" s="322" t="s">
        <v>142</v>
      </c>
      <c r="E2519" s="322" t="s">
        <v>1122</v>
      </c>
      <c r="F2519" s="154" t="s">
        <v>243</v>
      </c>
      <c r="G2519" s="149" t="s">
        <v>663</v>
      </c>
      <c r="H2519" s="153" t="s">
        <v>707</v>
      </c>
      <c r="I2519" s="149" t="s">
        <v>1860</v>
      </c>
      <c r="J2519" s="163">
        <v>58.502000000000002</v>
      </c>
      <c r="K2519" s="163">
        <v>16.141999999999999</v>
      </c>
      <c r="L2519" s="149" t="s">
        <v>116</v>
      </c>
      <c r="M2519" s="150" t="s">
        <v>292</v>
      </c>
      <c r="N2519" s="157">
        <v>44510.403680555559</v>
      </c>
      <c r="O2519" s="157">
        <v>44546.65283564815</v>
      </c>
    </row>
    <row r="2520" spans="2:15" x14ac:dyDescent="0.2">
      <c r="B2520" s="322" t="s">
        <v>141</v>
      </c>
      <c r="C2520" s="322" t="s">
        <v>1122</v>
      </c>
      <c r="D2520" s="322" t="s">
        <v>143</v>
      </c>
      <c r="E2520" s="322" t="s">
        <v>1225</v>
      </c>
      <c r="F2520" s="154" t="s">
        <v>238</v>
      </c>
      <c r="G2520" s="149" t="s">
        <v>281</v>
      </c>
      <c r="H2520" s="153" t="s">
        <v>282</v>
      </c>
      <c r="I2520" s="149" t="s">
        <v>1861</v>
      </c>
      <c r="J2520" s="163">
        <v>56.591000000000001</v>
      </c>
      <c r="K2520" s="163">
        <v>32.164000000000001</v>
      </c>
      <c r="L2520" s="149" t="s">
        <v>217</v>
      </c>
      <c r="M2520" s="150" t="s">
        <v>498</v>
      </c>
      <c r="N2520" s="157">
        <v>44512.167500000003</v>
      </c>
      <c r="O2520" s="157">
        <v>44568.361817129633</v>
      </c>
    </row>
    <row r="2521" spans="2:15" x14ac:dyDescent="0.2">
      <c r="B2521" s="322" t="s">
        <v>141</v>
      </c>
      <c r="C2521" s="322" t="s">
        <v>1122</v>
      </c>
      <c r="D2521" s="322" t="s">
        <v>142</v>
      </c>
      <c r="E2521" s="322" t="s">
        <v>1122</v>
      </c>
      <c r="F2521" s="154" t="s">
        <v>238</v>
      </c>
      <c r="G2521" s="149" t="s">
        <v>281</v>
      </c>
      <c r="H2521" s="153" t="s">
        <v>282</v>
      </c>
      <c r="I2521" s="149" t="s">
        <v>1861</v>
      </c>
      <c r="J2521" s="163">
        <v>56.591000000000001</v>
      </c>
      <c r="K2521" s="163">
        <v>23.295000000000002</v>
      </c>
      <c r="L2521" s="149" t="s">
        <v>216</v>
      </c>
      <c r="M2521" s="150" t="s">
        <v>288</v>
      </c>
      <c r="N2521" s="157">
        <v>44512.167500000003</v>
      </c>
      <c r="O2521" s="157">
        <v>44554.376018518517</v>
      </c>
    </row>
    <row r="2522" spans="2:15" x14ac:dyDescent="0.2">
      <c r="B2522" s="322" t="s">
        <v>141</v>
      </c>
      <c r="C2522" s="322" t="s">
        <v>1122</v>
      </c>
      <c r="D2522" s="322" t="s">
        <v>141</v>
      </c>
      <c r="E2522" s="322" t="s">
        <v>1122</v>
      </c>
      <c r="F2522" s="154" t="s">
        <v>114</v>
      </c>
      <c r="G2522" s="149" t="s">
        <v>310</v>
      </c>
      <c r="H2522" s="153" t="s">
        <v>115</v>
      </c>
      <c r="I2522" s="149" t="s">
        <v>1862</v>
      </c>
      <c r="J2522" s="163">
        <v>62.622999999999998</v>
      </c>
      <c r="K2522" s="163">
        <v>5.56</v>
      </c>
      <c r="L2522" s="149" t="s">
        <v>228</v>
      </c>
      <c r="M2522" s="150" t="s">
        <v>623</v>
      </c>
      <c r="N2522" s="157">
        <v>44512.542604166665</v>
      </c>
      <c r="O2522" s="157">
        <v>44524.626238425924</v>
      </c>
    </row>
    <row r="2523" spans="2:15" x14ac:dyDescent="0.2">
      <c r="B2523" s="322" t="s">
        <v>141</v>
      </c>
      <c r="C2523" s="322" t="s">
        <v>1122</v>
      </c>
      <c r="D2523" s="322" t="s">
        <v>141</v>
      </c>
      <c r="E2523" s="322" t="s">
        <v>1122</v>
      </c>
      <c r="F2523" s="154" t="s">
        <v>114</v>
      </c>
      <c r="G2523" s="149" t="s">
        <v>310</v>
      </c>
      <c r="H2523" s="153" t="s">
        <v>115</v>
      </c>
      <c r="I2523" s="149" t="s">
        <v>1862</v>
      </c>
      <c r="J2523" s="163">
        <v>62.622999999999998</v>
      </c>
      <c r="K2523" s="163">
        <v>9.85</v>
      </c>
      <c r="L2523" s="149" t="s">
        <v>228</v>
      </c>
      <c r="M2523" s="150" t="s">
        <v>623</v>
      </c>
      <c r="N2523" s="157">
        <v>44512.542604166665</v>
      </c>
      <c r="O2523" s="157">
        <v>44527.90315972222</v>
      </c>
    </row>
    <row r="2524" spans="2:15" x14ac:dyDescent="0.2">
      <c r="B2524" s="322" t="s">
        <v>141</v>
      </c>
      <c r="C2524" s="322" t="s">
        <v>1122</v>
      </c>
      <c r="D2524" s="322" t="s">
        <v>142</v>
      </c>
      <c r="E2524" s="322" t="s">
        <v>1122</v>
      </c>
      <c r="F2524" s="154" t="s">
        <v>243</v>
      </c>
      <c r="G2524" s="149" t="s">
        <v>277</v>
      </c>
      <c r="H2524" s="153" t="s">
        <v>374</v>
      </c>
      <c r="I2524" s="149" t="s">
        <v>1227</v>
      </c>
      <c r="J2524" s="163">
        <v>28.355</v>
      </c>
      <c r="K2524" s="163">
        <v>8.1880000000000006</v>
      </c>
      <c r="L2524" s="149" t="s">
        <v>212</v>
      </c>
      <c r="M2524" s="150" t="s">
        <v>1863</v>
      </c>
      <c r="N2524" s="157">
        <v>44512.555983796294</v>
      </c>
      <c r="O2524" s="157">
        <v>44544.986828703702</v>
      </c>
    </row>
    <row r="2525" spans="2:15" x14ac:dyDescent="0.2">
      <c r="B2525" s="322" t="s">
        <v>141</v>
      </c>
      <c r="C2525" s="322" t="s">
        <v>1122</v>
      </c>
      <c r="D2525" s="322" t="s">
        <v>142</v>
      </c>
      <c r="E2525" s="322" t="s">
        <v>1122</v>
      </c>
      <c r="F2525" s="154" t="s">
        <v>243</v>
      </c>
      <c r="G2525" s="149" t="s">
        <v>277</v>
      </c>
      <c r="H2525" s="153" t="s">
        <v>374</v>
      </c>
      <c r="I2525" s="149" t="s">
        <v>1227</v>
      </c>
      <c r="J2525" s="163">
        <v>28.355</v>
      </c>
      <c r="K2525" s="163">
        <v>19.219000000000001</v>
      </c>
      <c r="L2525" s="149" t="s">
        <v>212</v>
      </c>
      <c r="M2525" s="150" t="s">
        <v>1086</v>
      </c>
      <c r="N2525" s="157">
        <v>44512.555983796294</v>
      </c>
      <c r="O2525" s="157">
        <v>44550.959085648145</v>
      </c>
    </row>
    <row r="2526" spans="2:15" x14ac:dyDescent="0.2">
      <c r="B2526" s="322" t="s">
        <v>141</v>
      </c>
      <c r="C2526" s="322" t="s">
        <v>1122</v>
      </c>
      <c r="D2526" s="322" t="s">
        <v>142</v>
      </c>
      <c r="E2526" s="322" t="s">
        <v>1122</v>
      </c>
      <c r="F2526" s="154" t="s">
        <v>114</v>
      </c>
      <c r="G2526" s="149" t="s">
        <v>286</v>
      </c>
      <c r="H2526" s="153" t="s">
        <v>115</v>
      </c>
      <c r="I2526" s="149" t="s">
        <v>682</v>
      </c>
      <c r="J2526" s="163">
        <v>55.649000000000001</v>
      </c>
      <c r="K2526" s="163">
        <v>52.454000000000001</v>
      </c>
      <c r="L2526" s="149" t="s">
        <v>376</v>
      </c>
      <c r="M2526" s="150" t="s">
        <v>397</v>
      </c>
      <c r="N2526" s="157">
        <v>44512.73715277778</v>
      </c>
      <c r="O2526" s="157">
        <v>44540.625451388885</v>
      </c>
    </row>
    <row r="2527" spans="2:15" x14ac:dyDescent="0.2">
      <c r="B2527" s="322" t="s">
        <v>141</v>
      </c>
      <c r="C2527" s="322" t="s">
        <v>1122</v>
      </c>
      <c r="D2527" s="322" t="s">
        <v>142</v>
      </c>
      <c r="E2527" s="322" t="s">
        <v>1122</v>
      </c>
      <c r="F2527" s="154" t="s">
        <v>238</v>
      </c>
      <c r="G2527" s="149" t="s">
        <v>281</v>
      </c>
      <c r="H2527" s="153" t="s">
        <v>282</v>
      </c>
      <c r="I2527" s="149" t="s">
        <v>1864</v>
      </c>
      <c r="J2527" s="163">
        <v>63.253</v>
      </c>
      <c r="K2527" s="163">
        <v>48.347000000000001</v>
      </c>
      <c r="L2527" s="149" t="s">
        <v>216</v>
      </c>
      <c r="M2527" s="150" t="s">
        <v>288</v>
      </c>
      <c r="N2527" s="157">
        <v>44513.015011574076</v>
      </c>
      <c r="O2527" s="157">
        <v>44547.667743055557</v>
      </c>
    </row>
    <row r="2528" spans="2:15" x14ac:dyDescent="0.2">
      <c r="B2528" s="322" t="s">
        <v>141</v>
      </c>
      <c r="C2528" s="322" t="s">
        <v>1122</v>
      </c>
      <c r="D2528" s="322" t="s">
        <v>142</v>
      </c>
      <c r="E2528" s="322" t="s">
        <v>1122</v>
      </c>
      <c r="F2528" s="154" t="s">
        <v>247</v>
      </c>
      <c r="G2528" s="149" t="s">
        <v>340</v>
      </c>
      <c r="H2528" s="153" t="s">
        <v>341</v>
      </c>
      <c r="I2528" s="149" t="s">
        <v>1865</v>
      </c>
      <c r="J2528" s="163">
        <v>38.637999999999998</v>
      </c>
      <c r="K2528" s="163">
        <v>28.125</v>
      </c>
      <c r="L2528" s="149" t="s">
        <v>228</v>
      </c>
      <c r="M2528" s="150" t="s">
        <v>485</v>
      </c>
      <c r="N2528" s="157">
        <v>44513.080787037034</v>
      </c>
      <c r="O2528" s="157">
        <v>44531.583321759259</v>
      </c>
    </row>
    <row r="2529" spans="2:15" x14ac:dyDescent="0.2">
      <c r="B2529" s="322" t="s">
        <v>141</v>
      </c>
      <c r="C2529" s="322" t="s">
        <v>1122</v>
      </c>
      <c r="D2529" s="322" t="s">
        <v>144</v>
      </c>
      <c r="E2529" s="322" t="s">
        <v>1225</v>
      </c>
      <c r="F2529" s="154" t="s">
        <v>238</v>
      </c>
      <c r="G2529" s="149" t="s">
        <v>281</v>
      </c>
      <c r="H2529" s="153" t="s">
        <v>282</v>
      </c>
      <c r="I2529" s="149" t="s">
        <v>544</v>
      </c>
      <c r="J2529" s="163">
        <v>58.487000000000002</v>
      </c>
      <c r="K2529" s="163">
        <v>43.826000000000001</v>
      </c>
      <c r="L2529" s="149" t="s">
        <v>116</v>
      </c>
      <c r="M2529" s="150" t="s">
        <v>352</v>
      </c>
      <c r="N2529" s="157">
        <v>44513.542870370373</v>
      </c>
      <c r="O2529" s="157">
        <v>44596.042662037034</v>
      </c>
    </row>
    <row r="2530" spans="2:15" x14ac:dyDescent="0.2">
      <c r="B2530" s="322" t="s">
        <v>141</v>
      </c>
      <c r="C2530" s="322" t="s">
        <v>1122</v>
      </c>
      <c r="D2530" s="322" t="s">
        <v>142</v>
      </c>
      <c r="E2530" s="322" t="s">
        <v>1122</v>
      </c>
      <c r="F2530" s="154" t="s">
        <v>114</v>
      </c>
      <c r="G2530" s="149" t="s">
        <v>286</v>
      </c>
      <c r="H2530" s="153" t="s">
        <v>115</v>
      </c>
      <c r="I2530" s="149" t="s">
        <v>1866</v>
      </c>
      <c r="J2530" s="163">
        <v>64.043000000000006</v>
      </c>
      <c r="K2530" s="163">
        <v>31.372</v>
      </c>
      <c r="L2530" s="149" t="s">
        <v>219</v>
      </c>
      <c r="M2530" s="150" t="s">
        <v>429</v>
      </c>
      <c r="N2530" s="157">
        <v>44513.88989583333</v>
      </c>
      <c r="O2530" s="157">
        <v>44541.039513888885</v>
      </c>
    </row>
    <row r="2531" spans="2:15" x14ac:dyDescent="0.2">
      <c r="B2531" s="322" t="s">
        <v>141</v>
      </c>
      <c r="C2531" s="322" t="s">
        <v>1122</v>
      </c>
      <c r="D2531" s="322" t="s">
        <v>142</v>
      </c>
      <c r="E2531" s="322" t="s">
        <v>1122</v>
      </c>
      <c r="F2531" s="154" t="s">
        <v>114</v>
      </c>
      <c r="G2531" s="149" t="s">
        <v>286</v>
      </c>
      <c r="H2531" s="153" t="s">
        <v>115</v>
      </c>
      <c r="I2531" s="149" t="s">
        <v>1866</v>
      </c>
      <c r="J2531" s="163">
        <v>64.043000000000006</v>
      </c>
      <c r="K2531" s="163">
        <v>31.39</v>
      </c>
      <c r="L2531" s="149" t="s">
        <v>209</v>
      </c>
      <c r="M2531" s="150" t="s">
        <v>392</v>
      </c>
      <c r="N2531" s="157">
        <v>44513.88989583333</v>
      </c>
      <c r="O2531" s="157">
        <v>44558.631516203706</v>
      </c>
    </row>
    <row r="2532" spans="2:15" x14ac:dyDescent="0.2">
      <c r="B2532" s="322" t="s">
        <v>141</v>
      </c>
      <c r="C2532" s="322" t="s">
        <v>1122</v>
      </c>
      <c r="D2532" s="322" t="s">
        <v>143</v>
      </c>
      <c r="E2532" s="322" t="s">
        <v>1225</v>
      </c>
      <c r="F2532" s="154" t="s">
        <v>239</v>
      </c>
      <c r="G2532" s="149" t="s">
        <v>359</v>
      </c>
      <c r="H2532" s="153" t="s">
        <v>278</v>
      </c>
      <c r="I2532" s="149" t="s">
        <v>1867</v>
      </c>
      <c r="J2532" s="163">
        <v>79.501000000000005</v>
      </c>
      <c r="K2532" s="163">
        <v>48.701999999999998</v>
      </c>
      <c r="L2532" s="149" t="s">
        <v>211</v>
      </c>
      <c r="M2532" s="150" t="s">
        <v>388</v>
      </c>
      <c r="N2532" s="157">
        <v>44513.904039351852</v>
      </c>
      <c r="O2532" s="157">
        <v>44568.014826388891</v>
      </c>
    </row>
    <row r="2533" spans="2:15" x14ac:dyDescent="0.2">
      <c r="B2533" s="322" t="s">
        <v>141</v>
      </c>
      <c r="C2533" s="322" t="s">
        <v>1122</v>
      </c>
      <c r="D2533" s="322" t="s">
        <v>143</v>
      </c>
      <c r="E2533" s="322" t="s">
        <v>1225</v>
      </c>
      <c r="F2533" s="154" t="s">
        <v>238</v>
      </c>
      <c r="G2533" s="149" t="s">
        <v>281</v>
      </c>
      <c r="H2533" s="153" t="s">
        <v>282</v>
      </c>
      <c r="I2533" s="149" t="s">
        <v>588</v>
      </c>
      <c r="J2533" s="163">
        <v>39.850999999999999</v>
      </c>
      <c r="K2533" s="163">
        <v>12.53</v>
      </c>
      <c r="L2533" s="149" t="s">
        <v>116</v>
      </c>
      <c r="M2533" s="150" t="s">
        <v>117</v>
      </c>
      <c r="N2533" s="157">
        <v>44514.278171296297</v>
      </c>
      <c r="O2533" s="157">
        <v>44572.304780092592</v>
      </c>
    </row>
    <row r="2534" spans="2:15" x14ac:dyDescent="0.2">
      <c r="B2534" s="322" t="s">
        <v>141</v>
      </c>
      <c r="C2534" s="322" t="s">
        <v>1122</v>
      </c>
      <c r="D2534" s="322" t="s">
        <v>143</v>
      </c>
      <c r="E2534" s="322" t="s">
        <v>1225</v>
      </c>
      <c r="F2534" s="154" t="s">
        <v>238</v>
      </c>
      <c r="G2534" s="149" t="s">
        <v>281</v>
      </c>
      <c r="H2534" s="153" t="s">
        <v>282</v>
      </c>
      <c r="I2534" s="149" t="s">
        <v>588</v>
      </c>
      <c r="J2534" s="163">
        <v>39.850999999999999</v>
      </c>
      <c r="K2534" s="163">
        <v>26.524000000000001</v>
      </c>
      <c r="L2534" s="149" t="s">
        <v>116</v>
      </c>
      <c r="M2534" s="150" t="s">
        <v>117</v>
      </c>
      <c r="N2534" s="157">
        <v>44514.278171296297</v>
      </c>
      <c r="O2534" s="157">
        <v>44577.194409722222</v>
      </c>
    </row>
    <row r="2535" spans="2:15" x14ac:dyDescent="0.2">
      <c r="B2535" s="322" t="s">
        <v>141</v>
      </c>
      <c r="C2535" s="322" t="s">
        <v>1122</v>
      </c>
      <c r="D2535" s="322" t="s">
        <v>143</v>
      </c>
      <c r="E2535" s="322" t="s">
        <v>1225</v>
      </c>
      <c r="F2535" s="154" t="s">
        <v>238</v>
      </c>
      <c r="G2535" s="149" t="s">
        <v>281</v>
      </c>
      <c r="H2535" s="153" t="s">
        <v>282</v>
      </c>
      <c r="I2535" s="149" t="s">
        <v>1868</v>
      </c>
      <c r="J2535" s="163">
        <v>63.292000000000002</v>
      </c>
      <c r="K2535" s="163">
        <v>17.757000000000001</v>
      </c>
      <c r="L2535" s="149" t="s">
        <v>217</v>
      </c>
      <c r="M2535" s="150" t="s">
        <v>308</v>
      </c>
      <c r="N2535" s="157">
        <v>44515.376087962963</v>
      </c>
      <c r="O2535" s="157">
        <v>44566.001168981478</v>
      </c>
    </row>
    <row r="2536" spans="2:15" x14ac:dyDescent="0.2">
      <c r="B2536" s="322" t="s">
        <v>141</v>
      </c>
      <c r="C2536" s="322" t="s">
        <v>1122</v>
      </c>
      <c r="D2536" s="322" t="s">
        <v>143</v>
      </c>
      <c r="E2536" s="322" t="s">
        <v>1225</v>
      </c>
      <c r="F2536" s="154" t="s">
        <v>238</v>
      </c>
      <c r="G2536" s="149" t="s">
        <v>281</v>
      </c>
      <c r="H2536" s="153" t="s">
        <v>282</v>
      </c>
      <c r="I2536" s="149" t="s">
        <v>1868</v>
      </c>
      <c r="J2536" s="163">
        <v>63.292000000000002</v>
      </c>
      <c r="K2536" s="163">
        <v>27.779</v>
      </c>
      <c r="L2536" s="149" t="s">
        <v>216</v>
      </c>
      <c r="M2536" s="150" t="s">
        <v>288</v>
      </c>
      <c r="N2536" s="157">
        <v>44515.376087962963</v>
      </c>
      <c r="O2536" s="157">
        <v>44580.791817129626</v>
      </c>
    </row>
    <row r="2537" spans="2:15" x14ac:dyDescent="0.2">
      <c r="B2537" s="322" t="s">
        <v>141</v>
      </c>
      <c r="C2537" s="322" t="s">
        <v>1122</v>
      </c>
      <c r="D2537" s="322" t="s">
        <v>144</v>
      </c>
      <c r="E2537" s="322" t="s">
        <v>1225</v>
      </c>
      <c r="F2537" s="154" t="s">
        <v>238</v>
      </c>
      <c r="G2537" s="149" t="s">
        <v>281</v>
      </c>
      <c r="H2537" s="153" t="s">
        <v>282</v>
      </c>
      <c r="I2537" s="149" t="s">
        <v>1829</v>
      </c>
      <c r="J2537" s="163">
        <v>29.571999999999999</v>
      </c>
      <c r="K2537" s="163">
        <v>28.981000000000002</v>
      </c>
      <c r="L2537" s="149" t="s">
        <v>116</v>
      </c>
      <c r="M2537" s="150" t="s">
        <v>117</v>
      </c>
      <c r="N2537" s="157">
        <v>44515.472893518519</v>
      </c>
      <c r="O2537" s="157">
        <v>44603.763888888891</v>
      </c>
    </row>
    <row r="2538" spans="2:15" x14ac:dyDescent="0.2">
      <c r="B2538" s="322" t="s">
        <v>141</v>
      </c>
      <c r="C2538" s="322" t="s">
        <v>1122</v>
      </c>
      <c r="D2538" s="322" t="s">
        <v>142</v>
      </c>
      <c r="E2538" s="322" t="s">
        <v>1122</v>
      </c>
      <c r="F2538" s="154" t="s">
        <v>239</v>
      </c>
      <c r="G2538" s="149" t="s">
        <v>289</v>
      </c>
      <c r="H2538" s="153" t="s">
        <v>290</v>
      </c>
      <c r="I2538" s="149" t="s">
        <v>1869</v>
      </c>
      <c r="J2538" s="163">
        <v>38.743000000000002</v>
      </c>
      <c r="K2538" s="163">
        <v>37.968000000000004</v>
      </c>
      <c r="L2538" s="149" t="s">
        <v>116</v>
      </c>
      <c r="M2538" s="150" t="s">
        <v>293</v>
      </c>
      <c r="N2538" s="157">
        <v>44515.485879629632</v>
      </c>
      <c r="O2538" s="157">
        <v>44557.730636574073</v>
      </c>
    </row>
    <row r="2539" spans="2:15" x14ac:dyDescent="0.2">
      <c r="B2539" s="322" t="s">
        <v>141</v>
      </c>
      <c r="C2539" s="322" t="s">
        <v>1122</v>
      </c>
      <c r="D2539" s="322" t="s">
        <v>141</v>
      </c>
      <c r="E2539" s="322" t="s">
        <v>1122</v>
      </c>
      <c r="F2539" s="154" t="s">
        <v>236</v>
      </c>
      <c r="G2539" s="149" t="s">
        <v>310</v>
      </c>
      <c r="H2539" s="153" t="s">
        <v>311</v>
      </c>
      <c r="I2539" s="149" t="s">
        <v>1870</v>
      </c>
      <c r="J2539" s="163">
        <v>61.203000000000003</v>
      </c>
      <c r="K2539" s="163">
        <v>55.582000000000001</v>
      </c>
      <c r="L2539" s="149" t="s">
        <v>116</v>
      </c>
      <c r="M2539" s="150" t="s">
        <v>600</v>
      </c>
      <c r="N2539" s="157">
        <v>44515.584479166668</v>
      </c>
      <c r="O2539" s="157">
        <v>44529.452025462961</v>
      </c>
    </row>
    <row r="2540" spans="2:15" x14ac:dyDescent="0.2">
      <c r="B2540" s="322" t="s">
        <v>141</v>
      </c>
      <c r="C2540" s="322" t="s">
        <v>1122</v>
      </c>
      <c r="D2540" s="322" t="s">
        <v>142</v>
      </c>
      <c r="E2540" s="322" t="s">
        <v>1122</v>
      </c>
      <c r="F2540" s="154" t="s">
        <v>239</v>
      </c>
      <c r="G2540" s="149" t="s">
        <v>359</v>
      </c>
      <c r="H2540" s="153" t="s">
        <v>278</v>
      </c>
      <c r="I2540" s="149" t="s">
        <v>1871</v>
      </c>
      <c r="J2540" s="163">
        <v>63.481000000000002</v>
      </c>
      <c r="K2540" s="163">
        <v>22.783999999999999</v>
      </c>
      <c r="L2540" s="149" t="s">
        <v>116</v>
      </c>
      <c r="M2540" s="150" t="s">
        <v>117</v>
      </c>
      <c r="N2540" s="157">
        <v>44515.737233796295</v>
      </c>
      <c r="O2540" s="157">
        <v>44553.716041666667</v>
      </c>
    </row>
    <row r="2541" spans="2:15" x14ac:dyDescent="0.2">
      <c r="B2541" s="322" t="s">
        <v>141</v>
      </c>
      <c r="C2541" s="322" t="s">
        <v>1122</v>
      </c>
      <c r="D2541" s="322" t="s">
        <v>142</v>
      </c>
      <c r="E2541" s="322" t="s">
        <v>1122</v>
      </c>
      <c r="F2541" s="154" t="s">
        <v>239</v>
      </c>
      <c r="G2541" s="149" t="s">
        <v>359</v>
      </c>
      <c r="H2541" s="153" t="s">
        <v>278</v>
      </c>
      <c r="I2541" s="149" t="s">
        <v>1871</v>
      </c>
      <c r="J2541" s="163">
        <v>63.481000000000002</v>
      </c>
      <c r="K2541" s="163">
        <v>22.783999999999999</v>
      </c>
      <c r="L2541" s="149" t="s">
        <v>116</v>
      </c>
      <c r="M2541" s="150" t="s">
        <v>117</v>
      </c>
      <c r="N2541" s="157">
        <v>44515.737233796295</v>
      </c>
      <c r="O2541" s="157">
        <v>44553.716180555559</v>
      </c>
    </row>
    <row r="2542" spans="2:15" x14ac:dyDescent="0.2">
      <c r="B2542" s="322" t="s">
        <v>141</v>
      </c>
      <c r="C2542" s="322" t="s">
        <v>1122</v>
      </c>
      <c r="D2542" s="322" t="s">
        <v>142</v>
      </c>
      <c r="E2542" s="322" t="s">
        <v>1122</v>
      </c>
      <c r="F2542" s="154" t="s">
        <v>238</v>
      </c>
      <c r="G2542" s="149" t="s">
        <v>281</v>
      </c>
      <c r="H2542" s="153" t="s">
        <v>282</v>
      </c>
      <c r="I2542" s="149" t="s">
        <v>1667</v>
      </c>
      <c r="J2542" s="163">
        <v>40.313000000000002</v>
      </c>
      <c r="K2542" s="163">
        <v>39.198999999999998</v>
      </c>
      <c r="L2542" s="149" t="s">
        <v>209</v>
      </c>
      <c r="M2542" s="150" t="s">
        <v>323</v>
      </c>
      <c r="N2542" s="157">
        <v>44516.070798611108</v>
      </c>
      <c r="O2542" s="157">
        <v>44542.167569444442</v>
      </c>
    </row>
    <row r="2543" spans="2:15" x14ac:dyDescent="0.2">
      <c r="B2543" s="322" t="s">
        <v>141</v>
      </c>
      <c r="C2543" s="322" t="s">
        <v>1122</v>
      </c>
      <c r="D2543" s="322" t="s">
        <v>143</v>
      </c>
      <c r="E2543" s="322" t="s">
        <v>1225</v>
      </c>
      <c r="F2543" s="154" t="s">
        <v>329</v>
      </c>
      <c r="G2543" s="149" t="s">
        <v>286</v>
      </c>
      <c r="H2543" s="153" t="s">
        <v>330</v>
      </c>
      <c r="I2543" s="149" t="s">
        <v>1654</v>
      </c>
      <c r="J2543" s="163">
        <v>62.619</v>
      </c>
      <c r="K2543" s="163">
        <v>32.354999999999997</v>
      </c>
      <c r="L2543" s="149" t="s">
        <v>223</v>
      </c>
      <c r="M2543" s="150" t="s">
        <v>350</v>
      </c>
      <c r="N2543" s="157">
        <v>44516.528761574074</v>
      </c>
      <c r="O2543" s="157">
        <v>44562.916990740741</v>
      </c>
    </row>
    <row r="2544" spans="2:15" x14ac:dyDescent="0.2">
      <c r="B2544" s="322" t="s">
        <v>141</v>
      </c>
      <c r="C2544" s="322" t="s">
        <v>1122</v>
      </c>
      <c r="D2544" s="322" t="s">
        <v>142</v>
      </c>
      <c r="E2544" s="322" t="s">
        <v>1122</v>
      </c>
      <c r="F2544" s="154" t="s">
        <v>329</v>
      </c>
      <c r="G2544" s="149" t="s">
        <v>286</v>
      </c>
      <c r="H2544" s="153" t="s">
        <v>330</v>
      </c>
      <c r="I2544" s="149" t="s">
        <v>1654</v>
      </c>
      <c r="J2544" s="163">
        <v>62.619</v>
      </c>
      <c r="K2544" s="163">
        <v>25.981000000000002</v>
      </c>
      <c r="L2544" s="149" t="s">
        <v>223</v>
      </c>
      <c r="M2544" s="150" t="s">
        <v>349</v>
      </c>
      <c r="N2544" s="157">
        <v>44516.528761574074</v>
      </c>
      <c r="O2544" s="157">
        <v>44546.320127314815</v>
      </c>
    </row>
    <row r="2545" spans="2:15" x14ac:dyDescent="0.2">
      <c r="B2545" s="322" t="s">
        <v>141</v>
      </c>
      <c r="C2545" s="322" t="s">
        <v>1122</v>
      </c>
      <c r="D2545" s="322" t="s">
        <v>142</v>
      </c>
      <c r="E2545" s="322" t="s">
        <v>1122</v>
      </c>
      <c r="F2545" s="154" t="s">
        <v>195</v>
      </c>
      <c r="G2545" s="149" t="s">
        <v>277</v>
      </c>
      <c r="H2545" s="153" t="s">
        <v>705</v>
      </c>
      <c r="I2545" s="149" t="s">
        <v>1872</v>
      </c>
      <c r="J2545" s="163">
        <v>37.322000000000003</v>
      </c>
      <c r="K2545" s="163">
        <v>0.82799999999999996</v>
      </c>
      <c r="L2545" s="149" t="s">
        <v>255</v>
      </c>
      <c r="M2545" s="150" t="s">
        <v>538</v>
      </c>
      <c r="N2545" s="157">
        <v>44516.638784722221</v>
      </c>
      <c r="O2545" s="157">
        <v>44544.545115740744</v>
      </c>
    </row>
    <row r="2546" spans="2:15" x14ac:dyDescent="0.2">
      <c r="B2546" s="322" t="s">
        <v>141</v>
      </c>
      <c r="C2546" s="322" t="s">
        <v>1122</v>
      </c>
      <c r="D2546" s="322" t="s">
        <v>142</v>
      </c>
      <c r="E2546" s="322" t="s">
        <v>1122</v>
      </c>
      <c r="F2546" s="154" t="s">
        <v>195</v>
      </c>
      <c r="G2546" s="149" t="s">
        <v>277</v>
      </c>
      <c r="H2546" s="153" t="s">
        <v>705</v>
      </c>
      <c r="I2546" s="149" t="s">
        <v>1872</v>
      </c>
      <c r="J2546" s="163">
        <v>37.322000000000003</v>
      </c>
      <c r="K2546" s="163">
        <v>3.9220000000000002</v>
      </c>
      <c r="L2546" s="149" t="s">
        <v>255</v>
      </c>
      <c r="M2546" s="150" t="s">
        <v>689</v>
      </c>
      <c r="N2546" s="157">
        <v>44516.638784722221</v>
      </c>
      <c r="O2546" s="157">
        <v>44549.820173611108</v>
      </c>
    </row>
    <row r="2547" spans="2:15" x14ac:dyDescent="0.2">
      <c r="B2547" s="322" t="s">
        <v>141</v>
      </c>
      <c r="C2547" s="322" t="s">
        <v>1122</v>
      </c>
      <c r="D2547" s="322" t="s">
        <v>143</v>
      </c>
      <c r="E2547" s="322" t="s">
        <v>1225</v>
      </c>
      <c r="F2547" s="154" t="s">
        <v>114</v>
      </c>
      <c r="G2547" s="149" t="s">
        <v>286</v>
      </c>
      <c r="H2547" s="153" t="s">
        <v>115</v>
      </c>
      <c r="I2547" s="149" t="s">
        <v>1405</v>
      </c>
      <c r="J2547" s="163">
        <v>63.386000000000003</v>
      </c>
      <c r="K2547" s="163">
        <v>24.677</v>
      </c>
      <c r="L2547" s="149" t="s">
        <v>216</v>
      </c>
      <c r="M2547" s="150" t="s">
        <v>288</v>
      </c>
      <c r="N2547" s="157">
        <v>44517.028773148151</v>
      </c>
      <c r="O2547" s="157">
        <v>44569.542766203704</v>
      </c>
    </row>
    <row r="2548" spans="2:15" x14ac:dyDescent="0.2">
      <c r="B2548" s="322" t="s">
        <v>141</v>
      </c>
      <c r="C2548" s="322" t="s">
        <v>1122</v>
      </c>
      <c r="D2548" s="322" t="s">
        <v>143</v>
      </c>
      <c r="E2548" s="322" t="s">
        <v>1225</v>
      </c>
      <c r="F2548" s="154" t="s">
        <v>114</v>
      </c>
      <c r="G2548" s="149" t="s">
        <v>286</v>
      </c>
      <c r="H2548" s="153" t="s">
        <v>115</v>
      </c>
      <c r="I2548" s="149" t="s">
        <v>1405</v>
      </c>
      <c r="J2548" s="163">
        <v>63.386000000000003</v>
      </c>
      <c r="K2548" s="163">
        <v>23.774999999999999</v>
      </c>
      <c r="L2548" s="149" t="s">
        <v>216</v>
      </c>
      <c r="M2548" s="150" t="s">
        <v>711</v>
      </c>
      <c r="N2548" s="157">
        <v>44517.028773148151</v>
      </c>
      <c r="O2548" s="157">
        <v>44577.240879629629</v>
      </c>
    </row>
    <row r="2549" spans="2:15" x14ac:dyDescent="0.2">
      <c r="B2549" s="322" t="s">
        <v>141</v>
      </c>
      <c r="C2549" s="322" t="s">
        <v>1122</v>
      </c>
      <c r="D2549" s="322" t="s">
        <v>142</v>
      </c>
      <c r="E2549" s="322" t="s">
        <v>1122</v>
      </c>
      <c r="F2549" s="154" t="s">
        <v>114</v>
      </c>
      <c r="G2549" s="149" t="s">
        <v>286</v>
      </c>
      <c r="H2549" s="153" t="s">
        <v>115</v>
      </c>
      <c r="I2549" s="149" t="s">
        <v>1405</v>
      </c>
      <c r="J2549" s="163">
        <v>63.386000000000003</v>
      </c>
      <c r="K2549" s="163">
        <v>10.576000000000001</v>
      </c>
      <c r="L2549" s="149" t="s">
        <v>216</v>
      </c>
      <c r="M2549" s="150" t="s">
        <v>284</v>
      </c>
      <c r="N2549" s="157">
        <v>44517.028773148151</v>
      </c>
      <c r="O2549" s="157">
        <v>44558.397777777776</v>
      </c>
    </row>
    <row r="2550" spans="2:15" x14ac:dyDescent="0.2">
      <c r="B2550" s="322" t="s">
        <v>141</v>
      </c>
      <c r="C2550" s="322" t="s">
        <v>1122</v>
      </c>
      <c r="D2550" s="322" t="s">
        <v>143</v>
      </c>
      <c r="E2550" s="322" t="s">
        <v>1225</v>
      </c>
      <c r="F2550" s="154" t="s">
        <v>236</v>
      </c>
      <c r="G2550" s="149" t="s">
        <v>310</v>
      </c>
      <c r="H2550" s="153" t="s">
        <v>311</v>
      </c>
      <c r="I2550" s="149" t="s">
        <v>1873</v>
      </c>
      <c r="J2550" s="163">
        <v>63.008000000000003</v>
      </c>
      <c r="K2550" s="163">
        <v>10.606</v>
      </c>
      <c r="L2550" s="149" t="s">
        <v>116</v>
      </c>
      <c r="M2550" s="150" t="s">
        <v>651</v>
      </c>
      <c r="N2550" s="157">
        <v>44517.73709490741</v>
      </c>
      <c r="O2550" s="157">
        <v>44590.972719907404</v>
      </c>
    </row>
    <row r="2551" spans="2:15" x14ac:dyDescent="0.2">
      <c r="B2551" s="322" t="s">
        <v>141</v>
      </c>
      <c r="C2551" s="322" t="s">
        <v>1122</v>
      </c>
      <c r="D2551" s="322" t="s">
        <v>145</v>
      </c>
      <c r="E2551" s="322" t="s">
        <v>1225</v>
      </c>
      <c r="F2551" s="154" t="s">
        <v>236</v>
      </c>
      <c r="G2551" s="149" t="s">
        <v>310</v>
      </c>
      <c r="H2551" s="153" t="s">
        <v>311</v>
      </c>
      <c r="I2551" s="149" t="s">
        <v>1873</v>
      </c>
      <c r="J2551" s="163">
        <v>63.008000000000003</v>
      </c>
      <c r="K2551" s="163">
        <v>40.381</v>
      </c>
      <c r="L2551" s="149" t="s">
        <v>116</v>
      </c>
      <c r="M2551" s="150" t="s">
        <v>117</v>
      </c>
      <c r="N2551" s="157">
        <v>44517.73709490741</v>
      </c>
      <c r="O2551" s="157">
        <v>44648.958807870367</v>
      </c>
    </row>
    <row r="2552" spans="2:15" x14ac:dyDescent="0.2">
      <c r="B2552" s="322" t="s">
        <v>141</v>
      </c>
      <c r="C2552" s="322" t="s">
        <v>1122</v>
      </c>
      <c r="D2552" s="322" t="s">
        <v>142</v>
      </c>
      <c r="E2552" s="322" t="s">
        <v>1122</v>
      </c>
      <c r="F2552" s="154" t="s">
        <v>238</v>
      </c>
      <c r="G2552" s="149" t="s">
        <v>281</v>
      </c>
      <c r="H2552" s="153" t="s">
        <v>282</v>
      </c>
      <c r="I2552" s="149" t="s">
        <v>1228</v>
      </c>
      <c r="J2552" s="163">
        <v>24.045000000000002</v>
      </c>
      <c r="K2552" s="163">
        <v>6.4779999999999998</v>
      </c>
      <c r="L2552" s="149" t="s">
        <v>325</v>
      </c>
      <c r="M2552" s="150" t="s">
        <v>1229</v>
      </c>
      <c r="N2552" s="157">
        <v>44518.612141203703</v>
      </c>
      <c r="O2552" s="157">
        <v>44536.776898148149</v>
      </c>
    </row>
    <row r="2553" spans="2:15" x14ac:dyDescent="0.2">
      <c r="B2553" s="322" t="s">
        <v>141</v>
      </c>
      <c r="C2553" s="322" t="s">
        <v>1122</v>
      </c>
      <c r="D2553" s="322" t="s">
        <v>142</v>
      </c>
      <c r="E2553" s="322" t="s">
        <v>1122</v>
      </c>
      <c r="F2553" s="154" t="s">
        <v>238</v>
      </c>
      <c r="G2553" s="149" t="s">
        <v>281</v>
      </c>
      <c r="H2553" s="153" t="s">
        <v>282</v>
      </c>
      <c r="I2553" s="149" t="s">
        <v>1228</v>
      </c>
      <c r="J2553" s="163">
        <v>24.045000000000002</v>
      </c>
      <c r="K2553" s="163">
        <v>17.085999999999999</v>
      </c>
      <c r="L2553" s="149" t="s">
        <v>325</v>
      </c>
      <c r="M2553" s="150" t="s">
        <v>326</v>
      </c>
      <c r="N2553" s="157">
        <v>44518.612141203703</v>
      </c>
      <c r="O2553" s="157">
        <v>44540.334293981483</v>
      </c>
    </row>
    <row r="2554" spans="2:15" x14ac:dyDescent="0.2">
      <c r="B2554" s="322" t="s">
        <v>141</v>
      </c>
      <c r="C2554" s="322" t="s">
        <v>1122</v>
      </c>
      <c r="D2554" s="322" t="s">
        <v>142</v>
      </c>
      <c r="E2554" s="322" t="s">
        <v>1122</v>
      </c>
      <c r="F2554" s="154" t="s">
        <v>247</v>
      </c>
      <c r="G2554" s="149" t="s">
        <v>340</v>
      </c>
      <c r="H2554" s="153" t="s">
        <v>341</v>
      </c>
      <c r="I2554" s="149" t="s">
        <v>1865</v>
      </c>
      <c r="J2554" s="163">
        <v>38.637999999999998</v>
      </c>
      <c r="K2554" s="163">
        <v>8.3160000000000007</v>
      </c>
      <c r="L2554" s="149" t="s">
        <v>228</v>
      </c>
      <c r="M2554" s="150" t="s">
        <v>485</v>
      </c>
      <c r="N2554" s="157">
        <v>44518.87059027778</v>
      </c>
      <c r="O2554" s="157">
        <v>44531.583321759259</v>
      </c>
    </row>
    <row r="2555" spans="2:15" x14ac:dyDescent="0.2">
      <c r="B2555" s="322" t="s">
        <v>141</v>
      </c>
      <c r="C2555" s="322" t="s">
        <v>1122</v>
      </c>
      <c r="D2555" s="322" t="s">
        <v>141</v>
      </c>
      <c r="E2555" s="322" t="s">
        <v>1122</v>
      </c>
      <c r="F2555" s="154" t="s">
        <v>239</v>
      </c>
      <c r="G2555" s="149" t="s">
        <v>277</v>
      </c>
      <c r="H2555" s="153" t="s">
        <v>278</v>
      </c>
      <c r="I2555" s="149" t="s">
        <v>1309</v>
      </c>
      <c r="J2555" s="163">
        <v>38.122999999999998</v>
      </c>
      <c r="K2555" s="163">
        <v>29.818999999999999</v>
      </c>
      <c r="L2555" s="149" t="s">
        <v>187</v>
      </c>
      <c r="M2555" s="150" t="s">
        <v>948</v>
      </c>
      <c r="N2555" s="157">
        <v>44519.834305555552</v>
      </c>
      <c r="O2555" s="157">
        <v>44525.140208333331</v>
      </c>
    </row>
    <row r="2556" spans="2:15" x14ac:dyDescent="0.2">
      <c r="B2556" s="322" t="s">
        <v>141</v>
      </c>
      <c r="C2556" s="322" t="s">
        <v>1122</v>
      </c>
      <c r="D2556" s="322" t="s">
        <v>142</v>
      </c>
      <c r="E2556" s="322" t="s">
        <v>1122</v>
      </c>
      <c r="F2556" s="154" t="s">
        <v>329</v>
      </c>
      <c r="G2556" s="149" t="s">
        <v>286</v>
      </c>
      <c r="H2556" s="153" t="s">
        <v>330</v>
      </c>
      <c r="I2556" s="149" t="s">
        <v>1874</v>
      </c>
      <c r="J2556" s="163">
        <v>56.56</v>
      </c>
      <c r="K2556" s="163">
        <v>49.698999999999998</v>
      </c>
      <c r="L2556" s="149" t="s">
        <v>333</v>
      </c>
      <c r="M2556" s="150" t="s">
        <v>334</v>
      </c>
      <c r="N2556" s="157">
        <v>44520.084143518521</v>
      </c>
      <c r="O2556" s="157">
        <v>44546.898287037038</v>
      </c>
    </row>
    <row r="2557" spans="2:15" x14ac:dyDescent="0.2">
      <c r="B2557" s="322" t="s">
        <v>141</v>
      </c>
      <c r="C2557" s="322" t="s">
        <v>1122</v>
      </c>
      <c r="D2557" s="322" t="s">
        <v>142</v>
      </c>
      <c r="E2557" s="322" t="s">
        <v>1122</v>
      </c>
      <c r="F2557" s="154" t="s">
        <v>114</v>
      </c>
      <c r="G2557" s="149" t="s">
        <v>286</v>
      </c>
      <c r="H2557" s="153" t="s">
        <v>354</v>
      </c>
      <c r="I2557" s="149" t="s">
        <v>1875</v>
      </c>
      <c r="J2557" s="163">
        <v>55.884</v>
      </c>
      <c r="K2557" s="163">
        <v>37.372</v>
      </c>
      <c r="L2557" s="149" t="s">
        <v>116</v>
      </c>
      <c r="M2557" s="150" t="s">
        <v>339</v>
      </c>
      <c r="N2557" s="157">
        <v>44521.181539351855</v>
      </c>
      <c r="O2557" s="157">
        <v>44535.959421296298</v>
      </c>
    </row>
    <row r="2558" spans="2:15" x14ac:dyDescent="0.2">
      <c r="B2558" s="322" t="s">
        <v>141</v>
      </c>
      <c r="C2558" s="322" t="s">
        <v>1122</v>
      </c>
      <c r="D2558" s="322" t="s">
        <v>143</v>
      </c>
      <c r="E2558" s="322" t="s">
        <v>1225</v>
      </c>
      <c r="F2558" s="154" t="s">
        <v>239</v>
      </c>
      <c r="G2558" s="149" t="s">
        <v>359</v>
      </c>
      <c r="H2558" s="153" t="s">
        <v>278</v>
      </c>
      <c r="I2558" s="149" t="s">
        <v>1876</v>
      </c>
      <c r="J2558" s="163">
        <v>81.063999999999993</v>
      </c>
      <c r="K2558" s="163">
        <v>50.783000000000001</v>
      </c>
      <c r="L2558" s="149" t="s">
        <v>329</v>
      </c>
      <c r="M2558" s="150" t="s">
        <v>460</v>
      </c>
      <c r="N2558" s="157">
        <v>44521.37604166667</v>
      </c>
      <c r="O2558" s="157">
        <v>44570.680243055554</v>
      </c>
    </row>
    <row r="2559" spans="2:15" x14ac:dyDescent="0.2">
      <c r="B2559" s="322" t="s">
        <v>141</v>
      </c>
      <c r="C2559" s="322" t="s">
        <v>1122</v>
      </c>
      <c r="D2559" s="322" t="s">
        <v>143</v>
      </c>
      <c r="E2559" s="322" t="s">
        <v>1225</v>
      </c>
      <c r="F2559" s="154" t="s">
        <v>247</v>
      </c>
      <c r="G2559" s="149" t="s">
        <v>340</v>
      </c>
      <c r="H2559" s="153" t="s">
        <v>341</v>
      </c>
      <c r="I2559" s="149" t="s">
        <v>525</v>
      </c>
      <c r="J2559" s="163">
        <v>39.299999999999997</v>
      </c>
      <c r="K2559" s="163">
        <v>33.765999999999998</v>
      </c>
      <c r="L2559" s="149" t="s">
        <v>116</v>
      </c>
      <c r="M2559" s="150" t="s">
        <v>117</v>
      </c>
      <c r="N2559" s="157">
        <v>44521.541805555556</v>
      </c>
      <c r="O2559" s="157">
        <v>44581.138437499998</v>
      </c>
    </row>
    <row r="2560" spans="2:15" x14ac:dyDescent="0.2">
      <c r="B2560" s="322" t="s">
        <v>141</v>
      </c>
      <c r="C2560" s="322" t="s">
        <v>1122</v>
      </c>
      <c r="D2560" s="322" t="s">
        <v>142</v>
      </c>
      <c r="E2560" s="322" t="s">
        <v>1122</v>
      </c>
      <c r="F2560" s="154" t="s">
        <v>238</v>
      </c>
      <c r="G2560" s="149" t="s">
        <v>281</v>
      </c>
      <c r="H2560" s="153" t="s">
        <v>282</v>
      </c>
      <c r="I2560" s="149" t="s">
        <v>1877</v>
      </c>
      <c r="J2560" s="163">
        <v>57.195</v>
      </c>
      <c r="K2560" s="163">
        <v>23.81</v>
      </c>
      <c r="L2560" s="149" t="s">
        <v>209</v>
      </c>
      <c r="M2560" s="150" t="s">
        <v>439</v>
      </c>
      <c r="N2560" s="157">
        <v>44521.542627314811</v>
      </c>
      <c r="O2560" s="157">
        <v>44553.208958333336</v>
      </c>
    </row>
    <row r="2561" spans="2:15" x14ac:dyDescent="0.2">
      <c r="B2561" s="322" t="s">
        <v>141</v>
      </c>
      <c r="C2561" s="322" t="s">
        <v>1122</v>
      </c>
      <c r="D2561" s="322" t="s">
        <v>142</v>
      </c>
      <c r="E2561" s="322" t="s">
        <v>1122</v>
      </c>
      <c r="F2561" s="154" t="s">
        <v>238</v>
      </c>
      <c r="G2561" s="149" t="s">
        <v>281</v>
      </c>
      <c r="H2561" s="153" t="s">
        <v>282</v>
      </c>
      <c r="I2561" s="149" t="s">
        <v>1877</v>
      </c>
      <c r="J2561" s="163">
        <v>57.195</v>
      </c>
      <c r="K2561" s="163">
        <v>32.241</v>
      </c>
      <c r="L2561" s="149" t="s">
        <v>209</v>
      </c>
      <c r="M2561" s="150" t="s">
        <v>786</v>
      </c>
      <c r="N2561" s="157">
        <v>44521.542627314811</v>
      </c>
      <c r="O2561" s="157">
        <v>44555.451458333337</v>
      </c>
    </row>
    <row r="2562" spans="2:15" x14ac:dyDescent="0.2">
      <c r="B2562" s="322" t="s">
        <v>141</v>
      </c>
      <c r="C2562" s="322" t="s">
        <v>1122</v>
      </c>
      <c r="D2562" s="322" t="s">
        <v>143</v>
      </c>
      <c r="E2562" s="322" t="s">
        <v>1225</v>
      </c>
      <c r="F2562" s="154" t="s">
        <v>114</v>
      </c>
      <c r="G2562" s="149" t="s">
        <v>286</v>
      </c>
      <c r="H2562" s="153" t="s">
        <v>115</v>
      </c>
      <c r="I2562" s="149" t="s">
        <v>1878</v>
      </c>
      <c r="J2562" s="163">
        <v>61.225000000000001</v>
      </c>
      <c r="K2562" s="163">
        <v>45.701999999999998</v>
      </c>
      <c r="L2562" s="149" t="s">
        <v>116</v>
      </c>
      <c r="M2562" s="150" t="s">
        <v>352</v>
      </c>
      <c r="N2562" s="157">
        <v>44521.820636574077</v>
      </c>
      <c r="O2562" s="157">
        <v>44566.583182870374</v>
      </c>
    </row>
    <row r="2563" spans="2:15" x14ac:dyDescent="0.2">
      <c r="B2563" s="322" t="s">
        <v>141</v>
      </c>
      <c r="C2563" s="322" t="s">
        <v>1122</v>
      </c>
      <c r="D2563" s="322" t="s">
        <v>143</v>
      </c>
      <c r="E2563" s="322" t="s">
        <v>1225</v>
      </c>
      <c r="F2563" s="154" t="s">
        <v>239</v>
      </c>
      <c r="G2563" s="149" t="s">
        <v>289</v>
      </c>
      <c r="H2563" s="153" t="s">
        <v>1628</v>
      </c>
      <c r="I2563" s="149" t="s">
        <v>926</v>
      </c>
      <c r="J2563" s="163">
        <v>52.808</v>
      </c>
      <c r="K2563" s="163">
        <v>2.6269999999999998</v>
      </c>
      <c r="L2563" s="149" t="s">
        <v>116</v>
      </c>
      <c r="M2563" s="150" t="s">
        <v>292</v>
      </c>
      <c r="N2563" s="157">
        <v>44522.319988425923</v>
      </c>
      <c r="O2563" s="157">
        <v>44565.278807870367</v>
      </c>
    </row>
    <row r="2564" spans="2:15" x14ac:dyDescent="0.2">
      <c r="B2564" s="322" t="s">
        <v>141</v>
      </c>
      <c r="C2564" s="322" t="s">
        <v>1122</v>
      </c>
      <c r="D2564" s="322" t="s">
        <v>143</v>
      </c>
      <c r="E2564" s="322" t="s">
        <v>1225</v>
      </c>
      <c r="F2564" s="154" t="s">
        <v>239</v>
      </c>
      <c r="G2564" s="149" t="s">
        <v>289</v>
      </c>
      <c r="H2564" s="153" t="s">
        <v>1628</v>
      </c>
      <c r="I2564" s="149" t="s">
        <v>926</v>
      </c>
      <c r="J2564" s="163">
        <v>52.808</v>
      </c>
      <c r="K2564" s="163">
        <v>2.6269999999999998</v>
      </c>
      <c r="L2564" s="149" t="s">
        <v>116</v>
      </c>
      <c r="M2564" s="150" t="s">
        <v>292</v>
      </c>
      <c r="N2564" s="157">
        <v>44522.319988425923</v>
      </c>
      <c r="O2564" s="157">
        <v>44565.278946759259</v>
      </c>
    </row>
    <row r="2565" spans="2:15" x14ac:dyDescent="0.2">
      <c r="B2565" s="322" t="s">
        <v>141</v>
      </c>
      <c r="C2565" s="322" t="s">
        <v>1122</v>
      </c>
      <c r="D2565" s="322" t="s">
        <v>143</v>
      </c>
      <c r="E2565" s="322" t="s">
        <v>1225</v>
      </c>
      <c r="F2565" s="154" t="s">
        <v>239</v>
      </c>
      <c r="G2565" s="149" t="s">
        <v>289</v>
      </c>
      <c r="H2565" s="153" t="s">
        <v>1628</v>
      </c>
      <c r="I2565" s="149" t="s">
        <v>926</v>
      </c>
      <c r="J2565" s="163">
        <v>52.808</v>
      </c>
      <c r="K2565" s="163">
        <v>2.6269999999999998</v>
      </c>
      <c r="L2565" s="149" t="s">
        <v>116</v>
      </c>
      <c r="M2565" s="150" t="s">
        <v>292</v>
      </c>
      <c r="N2565" s="157">
        <v>44522.319988425923</v>
      </c>
      <c r="O2565" s="157">
        <v>44565.278958333336</v>
      </c>
    </row>
    <row r="2566" spans="2:15" x14ac:dyDescent="0.2">
      <c r="B2566" s="322" t="s">
        <v>141</v>
      </c>
      <c r="C2566" s="322" t="s">
        <v>1122</v>
      </c>
      <c r="D2566" s="322" t="s">
        <v>143</v>
      </c>
      <c r="E2566" s="322" t="s">
        <v>1225</v>
      </c>
      <c r="F2566" s="154" t="s">
        <v>239</v>
      </c>
      <c r="G2566" s="149" t="s">
        <v>289</v>
      </c>
      <c r="H2566" s="153" t="s">
        <v>1628</v>
      </c>
      <c r="I2566" s="149" t="s">
        <v>926</v>
      </c>
      <c r="J2566" s="163">
        <v>52.808</v>
      </c>
      <c r="K2566" s="163">
        <v>2.6269999999999998</v>
      </c>
      <c r="L2566" s="149" t="s">
        <v>116</v>
      </c>
      <c r="M2566" s="150" t="s">
        <v>292</v>
      </c>
      <c r="N2566" s="157">
        <v>44522.319988425923</v>
      </c>
      <c r="O2566" s="157">
        <v>44565.278969907406</v>
      </c>
    </row>
    <row r="2567" spans="2:15" x14ac:dyDescent="0.2">
      <c r="B2567" s="322" t="s">
        <v>141</v>
      </c>
      <c r="C2567" s="322" t="s">
        <v>1122</v>
      </c>
      <c r="D2567" s="322" t="s">
        <v>143</v>
      </c>
      <c r="E2567" s="322" t="s">
        <v>1225</v>
      </c>
      <c r="F2567" s="154" t="s">
        <v>239</v>
      </c>
      <c r="G2567" s="149" t="s">
        <v>289</v>
      </c>
      <c r="H2567" s="153" t="s">
        <v>1628</v>
      </c>
      <c r="I2567" s="149" t="s">
        <v>926</v>
      </c>
      <c r="J2567" s="163">
        <v>52.808</v>
      </c>
      <c r="K2567" s="163">
        <v>2.6269999999999998</v>
      </c>
      <c r="L2567" s="149" t="s">
        <v>116</v>
      </c>
      <c r="M2567" s="150" t="s">
        <v>292</v>
      </c>
      <c r="N2567" s="157">
        <v>44522.319988425923</v>
      </c>
      <c r="O2567" s="157">
        <v>44565.278981481482</v>
      </c>
    </row>
    <row r="2568" spans="2:15" x14ac:dyDescent="0.2">
      <c r="B2568" s="322" t="s">
        <v>141</v>
      </c>
      <c r="C2568" s="322" t="s">
        <v>1122</v>
      </c>
      <c r="D2568" s="322" t="s">
        <v>143</v>
      </c>
      <c r="E2568" s="322" t="s">
        <v>1225</v>
      </c>
      <c r="F2568" s="154" t="s">
        <v>239</v>
      </c>
      <c r="G2568" s="149" t="s">
        <v>289</v>
      </c>
      <c r="H2568" s="153" t="s">
        <v>1628</v>
      </c>
      <c r="I2568" s="149" t="s">
        <v>926</v>
      </c>
      <c r="J2568" s="163">
        <v>52.808</v>
      </c>
      <c r="K2568" s="163">
        <v>2.6269999999999998</v>
      </c>
      <c r="L2568" s="149" t="s">
        <v>116</v>
      </c>
      <c r="M2568" s="150" t="s">
        <v>292</v>
      </c>
      <c r="N2568" s="157">
        <v>44522.319988425923</v>
      </c>
      <c r="O2568" s="157">
        <v>44565.278993055559</v>
      </c>
    </row>
    <row r="2569" spans="2:15" x14ac:dyDescent="0.2">
      <c r="B2569" s="322" t="s">
        <v>141</v>
      </c>
      <c r="C2569" s="322" t="s">
        <v>1122</v>
      </c>
      <c r="D2569" s="322" t="s">
        <v>143</v>
      </c>
      <c r="E2569" s="322" t="s">
        <v>1225</v>
      </c>
      <c r="F2569" s="154" t="s">
        <v>239</v>
      </c>
      <c r="G2569" s="149" t="s">
        <v>289</v>
      </c>
      <c r="H2569" s="153" t="s">
        <v>1628</v>
      </c>
      <c r="I2569" s="149" t="s">
        <v>926</v>
      </c>
      <c r="J2569" s="163">
        <v>52.808</v>
      </c>
      <c r="K2569" s="163">
        <v>14.581</v>
      </c>
      <c r="L2569" s="149" t="s">
        <v>116</v>
      </c>
      <c r="M2569" s="150" t="s">
        <v>437</v>
      </c>
      <c r="N2569" s="157">
        <v>44522.319988425923</v>
      </c>
      <c r="O2569" s="157">
        <v>44573.709282407406</v>
      </c>
    </row>
    <row r="2570" spans="2:15" x14ac:dyDescent="0.2">
      <c r="B2570" s="322" t="s">
        <v>141</v>
      </c>
      <c r="C2570" s="322" t="s">
        <v>1122</v>
      </c>
      <c r="D2570" s="322" t="s">
        <v>143</v>
      </c>
      <c r="E2570" s="322" t="s">
        <v>1225</v>
      </c>
      <c r="F2570" s="154" t="s">
        <v>239</v>
      </c>
      <c r="G2570" s="149" t="s">
        <v>289</v>
      </c>
      <c r="H2570" s="153" t="s">
        <v>1628</v>
      </c>
      <c r="I2570" s="149" t="s">
        <v>926</v>
      </c>
      <c r="J2570" s="163">
        <v>52.808</v>
      </c>
      <c r="K2570" s="163">
        <v>14.581</v>
      </c>
      <c r="L2570" s="149" t="s">
        <v>116</v>
      </c>
      <c r="M2570" s="150" t="s">
        <v>437</v>
      </c>
      <c r="N2570" s="157">
        <v>44522.319988425923</v>
      </c>
      <c r="O2570" s="157">
        <v>44573.709421296298</v>
      </c>
    </row>
    <row r="2571" spans="2:15" x14ac:dyDescent="0.2">
      <c r="B2571" s="322" t="s">
        <v>141</v>
      </c>
      <c r="C2571" s="322" t="s">
        <v>1122</v>
      </c>
      <c r="D2571" s="322" t="s">
        <v>142</v>
      </c>
      <c r="E2571" s="322" t="s">
        <v>1122</v>
      </c>
      <c r="F2571" s="154" t="s">
        <v>239</v>
      </c>
      <c r="G2571" s="149" t="s">
        <v>289</v>
      </c>
      <c r="H2571" s="153" t="s">
        <v>290</v>
      </c>
      <c r="I2571" s="149" t="s">
        <v>1879</v>
      </c>
      <c r="J2571" s="163">
        <v>32.281999999999996</v>
      </c>
      <c r="K2571" s="163">
        <v>5.7690000000000001</v>
      </c>
      <c r="L2571" s="149" t="s">
        <v>236</v>
      </c>
      <c r="M2571" s="150" t="s">
        <v>1880</v>
      </c>
      <c r="N2571" s="157">
        <v>44522.778379629628</v>
      </c>
      <c r="O2571" s="157">
        <v>44532.02784722222</v>
      </c>
    </row>
    <row r="2572" spans="2:15" x14ac:dyDescent="0.2">
      <c r="B2572" s="322" t="s">
        <v>141</v>
      </c>
      <c r="C2572" s="322" t="s">
        <v>1122</v>
      </c>
      <c r="D2572" s="322" t="s">
        <v>142</v>
      </c>
      <c r="E2572" s="322" t="s">
        <v>1122</v>
      </c>
      <c r="F2572" s="154" t="s">
        <v>239</v>
      </c>
      <c r="G2572" s="149" t="s">
        <v>289</v>
      </c>
      <c r="H2572" s="153" t="s">
        <v>290</v>
      </c>
      <c r="I2572" s="149" t="s">
        <v>1879</v>
      </c>
      <c r="J2572" s="163">
        <v>32.281999999999996</v>
      </c>
      <c r="K2572" s="163">
        <v>25.446000000000002</v>
      </c>
      <c r="L2572" s="149" t="s">
        <v>189</v>
      </c>
      <c r="M2572" s="150" t="s">
        <v>526</v>
      </c>
      <c r="N2572" s="157">
        <v>44522.778379629628</v>
      </c>
      <c r="O2572" s="157">
        <v>44543.139745370368</v>
      </c>
    </row>
    <row r="2573" spans="2:15" x14ac:dyDescent="0.2">
      <c r="B2573" s="322" t="s">
        <v>141</v>
      </c>
      <c r="C2573" s="322" t="s">
        <v>1122</v>
      </c>
      <c r="D2573" s="322" t="s">
        <v>143</v>
      </c>
      <c r="E2573" s="322" t="s">
        <v>1225</v>
      </c>
      <c r="F2573" s="154" t="s">
        <v>114</v>
      </c>
      <c r="G2573" s="149" t="s">
        <v>286</v>
      </c>
      <c r="H2573" s="153" t="s">
        <v>115</v>
      </c>
      <c r="I2573" s="149" t="s">
        <v>1881</v>
      </c>
      <c r="J2573" s="163">
        <v>56.582000000000001</v>
      </c>
      <c r="K2573" s="163">
        <v>49.878999999999998</v>
      </c>
      <c r="L2573" s="149" t="s">
        <v>357</v>
      </c>
      <c r="M2573" s="150" t="s">
        <v>358</v>
      </c>
      <c r="N2573" s="157">
        <v>44522.806550925925</v>
      </c>
      <c r="O2573" s="157">
        <v>44569.124490740738</v>
      </c>
    </row>
    <row r="2574" spans="2:15" x14ac:dyDescent="0.2">
      <c r="B2574" s="322" t="s">
        <v>141</v>
      </c>
      <c r="C2574" s="322" t="s">
        <v>1122</v>
      </c>
      <c r="D2574" s="322" t="s">
        <v>144</v>
      </c>
      <c r="E2574" s="322" t="s">
        <v>1225</v>
      </c>
      <c r="F2574" s="154" t="s">
        <v>238</v>
      </c>
      <c r="G2574" s="149" t="s">
        <v>281</v>
      </c>
      <c r="H2574" s="153" t="s">
        <v>282</v>
      </c>
      <c r="I2574" s="149" t="s">
        <v>1882</v>
      </c>
      <c r="J2574" s="163">
        <v>63.238</v>
      </c>
      <c r="K2574" s="163">
        <v>45.363999999999997</v>
      </c>
      <c r="L2574" s="149" t="s">
        <v>116</v>
      </c>
      <c r="M2574" s="150" t="s">
        <v>424</v>
      </c>
      <c r="N2574" s="157">
        <v>44522.959131944444</v>
      </c>
      <c r="O2574" s="157">
        <v>44596.903043981481</v>
      </c>
    </row>
    <row r="2575" spans="2:15" x14ac:dyDescent="0.2">
      <c r="B2575" s="322" t="s">
        <v>141</v>
      </c>
      <c r="C2575" s="322" t="s">
        <v>1122</v>
      </c>
      <c r="D2575" s="322" t="s">
        <v>144</v>
      </c>
      <c r="E2575" s="322" t="s">
        <v>1225</v>
      </c>
      <c r="F2575" s="154" t="s">
        <v>329</v>
      </c>
      <c r="G2575" s="149" t="s">
        <v>286</v>
      </c>
      <c r="H2575" s="153" t="s">
        <v>330</v>
      </c>
      <c r="I2575" s="149" t="s">
        <v>952</v>
      </c>
      <c r="J2575" s="163">
        <v>60.512999999999998</v>
      </c>
      <c r="K2575" s="163">
        <v>32.286000000000001</v>
      </c>
      <c r="L2575" s="149" t="s">
        <v>116</v>
      </c>
      <c r="M2575" s="150" t="s">
        <v>117</v>
      </c>
      <c r="N2575" s="157">
        <v>44523.084398148145</v>
      </c>
      <c r="O2575" s="157">
        <v>44593.861562500002</v>
      </c>
    </row>
    <row r="2576" spans="2:15" x14ac:dyDescent="0.2">
      <c r="B2576" s="322" t="s">
        <v>141</v>
      </c>
      <c r="C2576" s="322" t="s">
        <v>1122</v>
      </c>
      <c r="D2576" s="322" t="s">
        <v>141</v>
      </c>
      <c r="E2576" s="322" t="s">
        <v>1122</v>
      </c>
      <c r="F2576" s="154" t="s">
        <v>114</v>
      </c>
      <c r="G2576" s="149" t="s">
        <v>277</v>
      </c>
      <c r="H2576" s="153" t="s">
        <v>304</v>
      </c>
      <c r="I2576" s="149" t="s">
        <v>699</v>
      </c>
      <c r="J2576" s="163">
        <v>39.064</v>
      </c>
      <c r="K2576" s="163">
        <v>30.399000000000001</v>
      </c>
      <c r="L2576" s="149" t="s">
        <v>114</v>
      </c>
      <c r="M2576" s="150" t="s">
        <v>700</v>
      </c>
      <c r="N2576" s="157">
        <v>44523.153784722221</v>
      </c>
      <c r="O2576" s="157">
        <v>44528.945185185185</v>
      </c>
    </row>
    <row r="2577" spans="2:15" x14ac:dyDescent="0.2">
      <c r="B2577" s="322" t="s">
        <v>141</v>
      </c>
      <c r="C2577" s="322" t="s">
        <v>1122</v>
      </c>
      <c r="D2577" s="322" t="s">
        <v>143</v>
      </c>
      <c r="E2577" s="322" t="s">
        <v>1225</v>
      </c>
      <c r="F2577" s="154" t="s">
        <v>114</v>
      </c>
      <c r="G2577" s="149" t="s">
        <v>277</v>
      </c>
      <c r="H2577" s="153" t="s">
        <v>304</v>
      </c>
      <c r="I2577" s="149" t="s">
        <v>1883</v>
      </c>
      <c r="J2577" s="163">
        <v>27.783000000000001</v>
      </c>
      <c r="K2577" s="163">
        <v>8.6780000000000008</v>
      </c>
      <c r="L2577" s="149" t="s">
        <v>1500</v>
      </c>
      <c r="M2577" s="150" t="s">
        <v>1884</v>
      </c>
      <c r="N2577" s="157">
        <v>44523.20894675926</v>
      </c>
      <c r="O2577" s="157">
        <v>44569.331018518518</v>
      </c>
    </row>
    <row r="2578" spans="2:15" x14ac:dyDescent="0.2">
      <c r="B2578" s="322" t="s">
        <v>141</v>
      </c>
      <c r="C2578" s="322" t="s">
        <v>1122</v>
      </c>
      <c r="D2578" s="322" t="s">
        <v>143</v>
      </c>
      <c r="E2578" s="322" t="s">
        <v>1225</v>
      </c>
      <c r="F2578" s="154" t="s">
        <v>114</v>
      </c>
      <c r="G2578" s="149" t="s">
        <v>277</v>
      </c>
      <c r="H2578" s="153" t="s">
        <v>304</v>
      </c>
      <c r="I2578" s="149" t="s">
        <v>1883</v>
      </c>
      <c r="J2578" s="163">
        <v>27.783000000000001</v>
      </c>
      <c r="K2578" s="163">
        <v>8.6780000000000008</v>
      </c>
      <c r="L2578" s="149" t="s">
        <v>1500</v>
      </c>
      <c r="M2578" s="150" t="s">
        <v>1884</v>
      </c>
      <c r="N2578" s="157">
        <v>44523.20894675926</v>
      </c>
      <c r="O2578" s="157">
        <v>44569.331157407411</v>
      </c>
    </row>
    <row r="2579" spans="2:15" x14ac:dyDescent="0.2">
      <c r="B2579" s="322" t="s">
        <v>141</v>
      </c>
      <c r="C2579" s="322" t="s">
        <v>1122</v>
      </c>
      <c r="D2579" s="322" t="s">
        <v>142</v>
      </c>
      <c r="E2579" s="322" t="s">
        <v>1122</v>
      </c>
      <c r="F2579" s="154" t="s">
        <v>243</v>
      </c>
      <c r="G2579" s="149" t="s">
        <v>663</v>
      </c>
      <c r="H2579" s="153" t="s">
        <v>374</v>
      </c>
      <c r="I2579" s="149" t="s">
        <v>1885</v>
      </c>
      <c r="J2579" s="163">
        <v>38.191000000000003</v>
      </c>
      <c r="K2579" s="163">
        <v>37.427</v>
      </c>
      <c r="L2579" s="149" t="s">
        <v>209</v>
      </c>
      <c r="M2579" s="150" t="s">
        <v>563</v>
      </c>
      <c r="N2579" s="157">
        <v>44523.278784722221</v>
      </c>
      <c r="O2579" s="157">
        <v>44538.305752314816</v>
      </c>
    </row>
    <row r="2580" spans="2:15" x14ac:dyDescent="0.2">
      <c r="B2580" s="322" t="s">
        <v>141</v>
      </c>
      <c r="C2580" s="322" t="s">
        <v>1122</v>
      </c>
      <c r="D2580" s="322" t="s">
        <v>143</v>
      </c>
      <c r="E2580" s="322" t="s">
        <v>1225</v>
      </c>
      <c r="F2580" s="154" t="s">
        <v>239</v>
      </c>
      <c r="G2580" s="149" t="s">
        <v>359</v>
      </c>
      <c r="H2580" s="153" t="s">
        <v>278</v>
      </c>
      <c r="I2580" s="149" t="s">
        <v>1291</v>
      </c>
      <c r="J2580" s="163">
        <v>35.697000000000003</v>
      </c>
      <c r="K2580" s="163">
        <v>24.242999999999999</v>
      </c>
      <c r="L2580" s="149" t="s">
        <v>208</v>
      </c>
      <c r="M2580" s="150" t="s">
        <v>523</v>
      </c>
      <c r="N2580" s="157">
        <v>44523.77884259259</v>
      </c>
      <c r="O2580" s="157">
        <v>44563.202430555553</v>
      </c>
    </row>
    <row r="2581" spans="2:15" x14ac:dyDescent="0.2">
      <c r="B2581" s="322" t="s">
        <v>141</v>
      </c>
      <c r="C2581" s="322" t="s">
        <v>1122</v>
      </c>
      <c r="D2581" s="322" t="s">
        <v>142</v>
      </c>
      <c r="E2581" s="322" t="s">
        <v>1122</v>
      </c>
      <c r="F2581" s="154" t="s">
        <v>239</v>
      </c>
      <c r="G2581" s="149" t="s">
        <v>359</v>
      </c>
      <c r="H2581" s="153" t="s">
        <v>278</v>
      </c>
      <c r="I2581" s="149" t="s">
        <v>1291</v>
      </c>
      <c r="J2581" s="163">
        <v>35.697000000000003</v>
      </c>
      <c r="K2581" s="163">
        <v>10.74</v>
      </c>
      <c r="L2581" s="149" t="s">
        <v>208</v>
      </c>
      <c r="M2581" s="150" t="s">
        <v>368</v>
      </c>
      <c r="N2581" s="157">
        <v>44523.77884259259</v>
      </c>
      <c r="O2581" s="157">
        <v>44558.096504629626</v>
      </c>
    </row>
    <row r="2582" spans="2:15" x14ac:dyDescent="0.2">
      <c r="B2582" s="322" t="s">
        <v>141</v>
      </c>
      <c r="C2582" s="322" t="s">
        <v>1122</v>
      </c>
      <c r="D2582" s="322" t="s">
        <v>143</v>
      </c>
      <c r="E2582" s="322" t="s">
        <v>1225</v>
      </c>
      <c r="F2582" s="154" t="s">
        <v>238</v>
      </c>
      <c r="G2582" s="149" t="s">
        <v>281</v>
      </c>
      <c r="H2582" s="153" t="s">
        <v>282</v>
      </c>
      <c r="I2582" s="149" t="s">
        <v>899</v>
      </c>
      <c r="J2582" s="163">
        <v>28.207000000000001</v>
      </c>
      <c r="K2582" s="163">
        <v>10.271000000000001</v>
      </c>
      <c r="L2582" s="149" t="s">
        <v>878</v>
      </c>
      <c r="M2582" s="150" t="s">
        <v>879</v>
      </c>
      <c r="N2582" s="157">
        <v>44524.04278935185</v>
      </c>
      <c r="O2582" s="157">
        <v>44566.514108796298</v>
      </c>
    </row>
    <row r="2583" spans="2:15" x14ac:dyDescent="0.2">
      <c r="B2583" s="322" t="s">
        <v>141</v>
      </c>
      <c r="C2583" s="322" t="s">
        <v>1122</v>
      </c>
      <c r="D2583" s="322" t="s">
        <v>143</v>
      </c>
      <c r="E2583" s="322" t="s">
        <v>1225</v>
      </c>
      <c r="F2583" s="154" t="s">
        <v>238</v>
      </c>
      <c r="G2583" s="149" t="s">
        <v>281</v>
      </c>
      <c r="H2583" s="153" t="s">
        <v>282</v>
      </c>
      <c r="I2583" s="149" t="s">
        <v>899</v>
      </c>
      <c r="J2583" s="163">
        <v>28.207000000000001</v>
      </c>
      <c r="K2583" s="163">
        <v>17.372</v>
      </c>
      <c r="L2583" s="149" t="s">
        <v>1447</v>
      </c>
      <c r="M2583" s="150" t="s">
        <v>520</v>
      </c>
      <c r="N2583" s="157">
        <v>44524.04278935185</v>
      </c>
      <c r="O2583" s="157">
        <v>44579.666527777779</v>
      </c>
    </row>
    <row r="2584" spans="2:15" x14ac:dyDescent="0.2">
      <c r="B2584" s="322" t="s">
        <v>141</v>
      </c>
      <c r="C2584" s="322" t="s">
        <v>1122</v>
      </c>
      <c r="D2584" s="322" t="s">
        <v>143</v>
      </c>
      <c r="E2584" s="322" t="s">
        <v>1225</v>
      </c>
      <c r="F2584" s="154" t="s">
        <v>238</v>
      </c>
      <c r="G2584" s="149" t="s">
        <v>281</v>
      </c>
      <c r="H2584" s="153" t="s">
        <v>282</v>
      </c>
      <c r="I2584" s="149" t="s">
        <v>1886</v>
      </c>
      <c r="J2584" s="163">
        <v>56.723999999999997</v>
      </c>
      <c r="K2584" s="163">
        <v>17.065000000000001</v>
      </c>
      <c r="L2584" s="149" t="s">
        <v>219</v>
      </c>
      <c r="M2584" s="150" t="s">
        <v>429</v>
      </c>
      <c r="N2584" s="157">
        <v>44524.528946759259</v>
      </c>
      <c r="O2584" s="157">
        <v>44566.652881944443</v>
      </c>
    </row>
    <row r="2585" spans="2:15" x14ac:dyDescent="0.2">
      <c r="B2585" s="322" t="s">
        <v>141</v>
      </c>
      <c r="C2585" s="322" t="s">
        <v>1122</v>
      </c>
      <c r="D2585" s="322" t="s">
        <v>143</v>
      </c>
      <c r="E2585" s="322" t="s">
        <v>1225</v>
      </c>
      <c r="F2585" s="154" t="s">
        <v>238</v>
      </c>
      <c r="G2585" s="149" t="s">
        <v>281</v>
      </c>
      <c r="H2585" s="153" t="s">
        <v>282</v>
      </c>
      <c r="I2585" s="149" t="s">
        <v>1886</v>
      </c>
      <c r="J2585" s="163">
        <v>56.723999999999997</v>
      </c>
      <c r="K2585" s="163">
        <v>7.8760000000000003</v>
      </c>
      <c r="L2585" s="149" t="s">
        <v>217</v>
      </c>
      <c r="M2585" s="150" t="s">
        <v>480</v>
      </c>
      <c r="N2585" s="157">
        <v>44524.528946759259</v>
      </c>
      <c r="O2585" s="157">
        <v>44575.136493055557</v>
      </c>
    </row>
    <row r="2586" spans="2:15" x14ac:dyDescent="0.2">
      <c r="B2586" s="322" t="s">
        <v>141</v>
      </c>
      <c r="C2586" s="322" t="s">
        <v>1122</v>
      </c>
      <c r="D2586" s="322" t="s">
        <v>143</v>
      </c>
      <c r="E2586" s="322" t="s">
        <v>1225</v>
      </c>
      <c r="F2586" s="154" t="s">
        <v>238</v>
      </c>
      <c r="G2586" s="149" t="s">
        <v>281</v>
      </c>
      <c r="H2586" s="153" t="s">
        <v>282</v>
      </c>
      <c r="I2586" s="149" t="s">
        <v>1886</v>
      </c>
      <c r="J2586" s="163">
        <v>56.723999999999997</v>
      </c>
      <c r="K2586" s="163">
        <v>30.648</v>
      </c>
      <c r="L2586" s="149" t="s">
        <v>217</v>
      </c>
      <c r="M2586" s="150" t="s">
        <v>1370</v>
      </c>
      <c r="N2586" s="157">
        <v>44524.528946759259</v>
      </c>
      <c r="O2586" s="157">
        <v>44583.453831018516</v>
      </c>
    </row>
    <row r="2587" spans="2:15" x14ac:dyDescent="0.2">
      <c r="B2587" s="322" t="s">
        <v>141</v>
      </c>
      <c r="C2587" s="322" t="s">
        <v>1122</v>
      </c>
      <c r="D2587" s="322" t="s">
        <v>143</v>
      </c>
      <c r="E2587" s="322" t="s">
        <v>1225</v>
      </c>
      <c r="F2587" s="154" t="s">
        <v>195</v>
      </c>
      <c r="G2587" s="149" t="s">
        <v>277</v>
      </c>
      <c r="H2587" s="153" t="s">
        <v>705</v>
      </c>
      <c r="I2587" s="149" t="s">
        <v>1887</v>
      </c>
      <c r="J2587" s="163">
        <v>58.737000000000002</v>
      </c>
      <c r="K2587" s="163">
        <v>21.44</v>
      </c>
      <c r="L2587" s="149" t="s">
        <v>116</v>
      </c>
      <c r="M2587" s="150" t="s">
        <v>424</v>
      </c>
      <c r="N2587" s="157">
        <v>44524.889421296299</v>
      </c>
      <c r="O2587" s="157">
        <v>44564.565567129626</v>
      </c>
    </row>
    <row r="2588" spans="2:15" x14ac:dyDescent="0.2">
      <c r="B2588" s="322" t="s">
        <v>141</v>
      </c>
      <c r="C2588" s="322" t="s">
        <v>1122</v>
      </c>
      <c r="D2588" s="322" t="s">
        <v>143</v>
      </c>
      <c r="E2588" s="322" t="s">
        <v>1225</v>
      </c>
      <c r="F2588" s="154" t="s">
        <v>195</v>
      </c>
      <c r="G2588" s="149" t="s">
        <v>277</v>
      </c>
      <c r="H2588" s="153" t="s">
        <v>705</v>
      </c>
      <c r="I2588" s="149" t="s">
        <v>1887</v>
      </c>
      <c r="J2588" s="163">
        <v>58.737000000000002</v>
      </c>
      <c r="K2588" s="163">
        <v>24.323</v>
      </c>
      <c r="L2588" s="149" t="s">
        <v>116</v>
      </c>
      <c r="M2588" s="150" t="s">
        <v>405</v>
      </c>
      <c r="N2588" s="157">
        <v>44524.889421296299</v>
      </c>
      <c r="O2588" s="157">
        <v>44574.860347222224</v>
      </c>
    </row>
    <row r="2589" spans="2:15" x14ac:dyDescent="0.2">
      <c r="B2589" s="322" t="s">
        <v>141</v>
      </c>
      <c r="C2589" s="322" t="s">
        <v>1122</v>
      </c>
      <c r="D2589" s="322" t="s">
        <v>144</v>
      </c>
      <c r="E2589" s="322" t="s">
        <v>1225</v>
      </c>
      <c r="F2589" s="154" t="s">
        <v>114</v>
      </c>
      <c r="G2589" s="149" t="s">
        <v>359</v>
      </c>
      <c r="H2589" s="153" t="s">
        <v>1041</v>
      </c>
      <c r="I2589" s="149" t="s">
        <v>1573</v>
      </c>
      <c r="J2589" s="163">
        <v>34.564</v>
      </c>
      <c r="K2589" s="163">
        <v>6.55</v>
      </c>
      <c r="L2589" s="149" t="s">
        <v>116</v>
      </c>
      <c r="M2589" s="150" t="s">
        <v>117</v>
      </c>
      <c r="N2589" s="157">
        <v>44525.38921296296</v>
      </c>
      <c r="O2589" s="157">
        <v>44620.178414351853</v>
      </c>
    </row>
    <row r="2590" spans="2:15" x14ac:dyDescent="0.2">
      <c r="B2590" s="322" t="s">
        <v>141</v>
      </c>
      <c r="C2590" s="322" t="s">
        <v>1122</v>
      </c>
      <c r="D2590" s="322" t="s">
        <v>144</v>
      </c>
      <c r="E2590" s="322" t="s">
        <v>1225</v>
      </c>
      <c r="F2590" s="154" t="s">
        <v>114</v>
      </c>
      <c r="G2590" s="149" t="s">
        <v>359</v>
      </c>
      <c r="H2590" s="153" t="s">
        <v>1041</v>
      </c>
      <c r="I2590" s="149" t="s">
        <v>1573</v>
      </c>
      <c r="J2590" s="163">
        <v>34.564</v>
      </c>
      <c r="K2590" s="163">
        <v>6.55</v>
      </c>
      <c r="L2590" s="149" t="s">
        <v>116</v>
      </c>
      <c r="M2590" s="150" t="s">
        <v>117</v>
      </c>
      <c r="N2590" s="157">
        <v>44525.38921296296</v>
      </c>
      <c r="O2590" s="157">
        <v>44620.178553240738</v>
      </c>
    </row>
    <row r="2591" spans="2:15" x14ac:dyDescent="0.2">
      <c r="B2591" s="322" t="s">
        <v>141</v>
      </c>
      <c r="C2591" s="322" t="s">
        <v>1122</v>
      </c>
      <c r="D2591" s="322" t="s">
        <v>144</v>
      </c>
      <c r="E2591" s="322" t="s">
        <v>1225</v>
      </c>
      <c r="F2591" s="154" t="s">
        <v>114</v>
      </c>
      <c r="G2591" s="149" t="s">
        <v>359</v>
      </c>
      <c r="H2591" s="153" t="s">
        <v>1041</v>
      </c>
      <c r="I2591" s="149" t="s">
        <v>1573</v>
      </c>
      <c r="J2591" s="163">
        <v>34.564</v>
      </c>
      <c r="K2591" s="163">
        <v>6.55</v>
      </c>
      <c r="L2591" s="149" t="s">
        <v>116</v>
      </c>
      <c r="M2591" s="150" t="s">
        <v>117</v>
      </c>
      <c r="N2591" s="157">
        <v>44525.38921296296</v>
      </c>
      <c r="O2591" s="157">
        <v>44620.178564814814</v>
      </c>
    </row>
    <row r="2592" spans="2:15" x14ac:dyDescent="0.2">
      <c r="B2592" s="322" t="s">
        <v>141</v>
      </c>
      <c r="C2592" s="322" t="s">
        <v>1122</v>
      </c>
      <c r="D2592" s="322" t="s">
        <v>142</v>
      </c>
      <c r="E2592" s="322" t="s">
        <v>1122</v>
      </c>
      <c r="F2592" s="154" t="s">
        <v>247</v>
      </c>
      <c r="G2592" s="149" t="s">
        <v>340</v>
      </c>
      <c r="H2592" s="153" t="s">
        <v>341</v>
      </c>
      <c r="I2592" s="149" t="s">
        <v>1888</v>
      </c>
      <c r="J2592" s="163">
        <v>37.323</v>
      </c>
      <c r="K2592" s="163">
        <v>36.137</v>
      </c>
      <c r="L2592" s="149" t="s">
        <v>116</v>
      </c>
      <c r="M2592" s="150" t="s">
        <v>437</v>
      </c>
      <c r="N2592" s="157">
        <v>44525.542071759257</v>
      </c>
      <c r="O2592" s="157">
        <v>44546.376006944447</v>
      </c>
    </row>
    <row r="2593" spans="2:15" x14ac:dyDescent="0.2">
      <c r="B2593" s="322" t="s">
        <v>141</v>
      </c>
      <c r="C2593" s="322" t="s">
        <v>1122</v>
      </c>
      <c r="D2593" s="322" t="s">
        <v>143</v>
      </c>
      <c r="E2593" s="322" t="s">
        <v>1225</v>
      </c>
      <c r="F2593" s="154" t="s">
        <v>238</v>
      </c>
      <c r="G2593" s="149" t="s">
        <v>281</v>
      </c>
      <c r="H2593" s="153" t="s">
        <v>282</v>
      </c>
      <c r="I2593" s="149" t="s">
        <v>1889</v>
      </c>
      <c r="J2593" s="163">
        <v>56.944000000000003</v>
      </c>
      <c r="K2593" s="163">
        <v>23.439</v>
      </c>
      <c r="L2593" s="149" t="s">
        <v>116</v>
      </c>
      <c r="M2593" s="150" t="s">
        <v>117</v>
      </c>
      <c r="N2593" s="157">
        <v>44525.806701388887</v>
      </c>
      <c r="O2593" s="157">
        <v>44586.567210648151</v>
      </c>
    </row>
    <row r="2594" spans="2:15" x14ac:dyDescent="0.2">
      <c r="B2594" s="322" t="s">
        <v>141</v>
      </c>
      <c r="C2594" s="322" t="s">
        <v>1122</v>
      </c>
      <c r="D2594" s="322" t="s">
        <v>143</v>
      </c>
      <c r="E2594" s="322" t="s">
        <v>1225</v>
      </c>
      <c r="F2594" s="154" t="s">
        <v>238</v>
      </c>
      <c r="G2594" s="149" t="s">
        <v>281</v>
      </c>
      <c r="H2594" s="153" t="s">
        <v>282</v>
      </c>
      <c r="I2594" s="149" t="s">
        <v>1889</v>
      </c>
      <c r="J2594" s="163">
        <v>56.944000000000003</v>
      </c>
      <c r="K2594" s="163">
        <v>23.439</v>
      </c>
      <c r="L2594" s="149" t="s">
        <v>116</v>
      </c>
      <c r="M2594" s="150" t="s">
        <v>117</v>
      </c>
      <c r="N2594" s="157">
        <v>44525.806701388887</v>
      </c>
      <c r="O2594" s="157">
        <v>44586.567349537036</v>
      </c>
    </row>
    <row r="2595" spans="2:15" x14ac:dyDescent="0.2">
      <c r="B2595" s="322" t="s">
        <v>141</v>
      </c>
      <c r="C2595" s="322" t="s">
        <v>1122</v>
      </c>
      <c r="D2595" s="322" t="s">
        <v>142</v>
      </c>
      <c r="E2595" s="322" t="s">
        <v>1122</v>
      </c>
      <c r="F2595" s="154" t="s">
        <v>114</v>
      </c>
      <c r="G2595" s="149" t="s">
        <v>277</v>
      </c>
      <c r="H2595" s="153" t="s">
        <v>304</v>
      </c>
      <c r="I2595" s="149" t="s">
        <v>967</v>
      </c>
      <c r="J2595" s="163">
        <v>36.988</v>
      </c>
      <c r="K2595" s="163">
        <v>14.391999999999999</v>
      </c>
      <c r="L2595" s="149" t="s">
        <v>114</v>
      </c>
      <c r="M2595" s="150" t="s">
        <v>741</v>
      </c>
      <c r="N2595" s="157">
        <v>44525.931018518517</v>
      </c>
      <c r="O2595" s="157">
        <v>44531.550706018519</v>
      </c>
    </row>
    <row r="2596" spans="2:15" x14ac:dyDescent="0.2">
      <c r="B2596" s="322" t="s">
        <v>141</v>
      </c>
      <c r="C2596" s="322" t="s">
        <v>1122</v>
      </c>
      <c r="D2596" s="322" t="s">
        <v>142</v>
      </c>
      <c r="E2596" s="322" t="s">
        <v>1122</v>
      </c>
      <c r="F2596" s="154" t="s">
        <v>114</v>
      </c>
      <c r="G2596" s="149" t="s">
        <v>277</v>
      </c>
      <c r="H2596" s="153" t="s">
        <v>304</v>
      </c>
      <c r="I2596" s="149" t="s">
        <v>967</v>
      </c>
      <c r="J2596" s="163">
        <v>36.988</v>
      </c>
      <c r="K2596" s="163">
        <v>14.391999999999999</v>
      </c>
      <c r="L2596" s="149" t="s">
        <v>114</v>
      </c>
      <c r="M2596" s="150" t="s">
        <v>741</v>
      </c>
      <c r="N2596" s="157">
        <v>44525.931018518517</v>
      </c>
      <c r="O2596" s="157">
        <v>44531.550844907404</v>
      </c>
    </row>
    <row r="2597" spans="2:15" x14ac:dyDescent="0.2">
      <c r="B2597" s="322" t="s">
        <v>141</v>
      </c>
      <c r="C2597" s="322" t="s">
        <v>1122</v>
      </c>
      <c r="D2597" s="322" t="s">
        <v>142</v>
      </c>
      <c r="E2597" s="322" t="s">
        <v>1122</v>
      </c>
      <c r="F2597" s="154" t="s">
        <v>114</v>
      </c>
      <c r="G2597" s="149" t="s">
        <v>277</v>
      </c>
      <c r="H2597" s="153" t="s">
        <v>304</v>
      </c>
      <c r="I2597" s="149" t="s">
        <v>1625</v>
      </c>
      <c r="J2597" s="163">
        <v>34.863999999999997</v>
      </c>
      <c r="K2597" s="163">
        <v>31.651</v>
      </c>
      <c r="L2597" s="149" t="s">
        <v>114</v>
      </c>
      <c r="M2597" s="150" t="s">
        <v>741</v>
      </c>
      <c r="N2597" s="157">
        <v>44526.014872685184</v>
      </c>
      <c r="O2597" s="157">
        <v>44555.834004629629</v>
      </c>
    </row>
    <row r="2598" spans="2:15" x14ac:dyDescent="0.2">
      <c r="B2598" s="322" t="s">
        <v>141</v>
      </c>
      <c r="C2598" s="322" t="s">
        <v>1122</v>
      </c>
      <c r="D2598" s="322" t="s">
        <v>144</v>
      </c>
      <c r="E2598" s="322" t="s">
        <v>1225</v>
      </c>
      <c r="F2598" s="154" t="s">
        <v>239</v>
      </c>
      <c r="G2598" s="149" t="s">
        <v>289</v>
      </c>
      <c r="H2598" s="153" t="s">
        <v>290</v>
      </c>
      <c r="I2598" s="149" t="s">
        <v>433</v>
      </c>
      <c r="J2598" s="163">
        <v>37.212000000000003</v>
      </c>
      <c r="K2598" s="163">
        <v>11.875</v>
      </c>
      <c r="L2598" s="149" t="s">
        <v>116</v>
      </c>
      <c r="M2598" s="150" t="s">
        <v>117</v>
      </c>
      <c r="N2598" s="157">
        <v>44526.25099537037</v>
      </c>
      <c r="O2598" s="157">
        <v>44607.792430555557</v>
      </c>
    </row>
    <row r="2599" spans="2:15" x14ac:dyDescent="0.2">
      <c r="B2599" s="322" t="s">
        <v>141</v>
      </c>
      <c r="C2599" s="322" t="s">
        <v>1122</v>
      </c>
      <c r="D2599" s="322" t="s">
        <v>144</v>
      </c>
      <c r="E2599" s="322" t="s">
        <v>1225</v>
      </c>
      <c r="F2599" s="154" t="s">
        <v>239</v>
      </c>
      <c r="G2599" s="149" t="s">
        <v>289</v>
      </c>
      <c r="H2599" s="153" t="s">
        <v>290</v>
      </c>
      <c r="I2599" s="149" t="s">
        <v>433</v>
      </c>
      <c r="J2599" s="163">
        <v>37.212000000000003</v>
      </c>
      <c r="K2599" s="163">
        <v>11.875</v>
      </c>
      <c r="L2599" s="149" t="s">
        <v>116</v>
      </c>
      <c r="M2599" s="150" t="s">
        <v>117</v>
      </c>
      <c r="N2599" s="157">
        <v>44526.25099537037</v>
      </c>
      <c r="O2599" s="157">
        <v>44607.792569444442</v>
      </c>
    </row>
    <row r="2600" spans="2:15" x14ac:dyDescent="0.2">
      <c r="B2600" s="322" t="s">
        <v>141</v>
      </c>
      <c r="C2600" s="322" t="s">
        <v>1122</v>
      </c>
      <c r="D2600" s="322" t="s">
        <v>144</v>
      </c>
      <c r="E2600" s="322" t="s">
        <v>1225</v>
      </c>
      <c r="F2600" s="154" t="s">
        <v>239</v>
      </c>
      <c r="G2600" s="149" t="s">
        <v>289</v>
      </c>
      <c r="H2600" s="153" t="s">
        <v>290</v>
      </c>
      <c r="I2600" s="149" t="s">
        <v>433</v>
      </c>
      <c r="J2600" s="163">
        <v>37.212000000000003</v>
      </c>
      <c r="K2600" s="163">
        <v>11.875</v>
      </c>
      <c r="L2600" s="149" t="s">
        <v>116</v>
      </c>
      <c r="M2600" s="150" t="s">
        <v>117</v>
      </c>
      <c r="N2600" s="157">
        <v>44526.25099537037</v>
      </c>
      <c r="O2600" s="157">
        <v>44607.792581018519</v>
      </c>
    </row>
    <row r="2601" spans="2:15" x14ac:dyDescent="0.2">
      <c r="B2601" s="322" t="s">
        <v>141</v>
      </c>
      <c r="C2601" s="322" t="s">
        <v>1122</v>
      </c>
      <c r="D2601" s="322" t="s">
        <v>142</v>
      </c>
      <c r="E2601" s="322" t="s">
        <v>1122</v>
      </c>
      <c r="F2601" s="154" t="s">
        <v>114</v>
      </c>
      <c r="G2601" s="149" t="s">
        <v>277</v>
      </c>
      <c r="H2601" s="153" t="s">
        <v>304</v>
      </c>
      <c r="I2601" s="149" t="s">
        <v>1890</v>
      </c>
      <c r="J2601" s="163">
        <v>34.564</v>
      </c>
      <c r="K2601" s="163">
        <v>21.463999999999999</v>
      </c>
      <c r="L2601" s="149" t="s">
        <v>188</v>
      </c>
      <c r="M2601" s="150" t="s">
        <v>610</v>
      </c>
      <c r="N2601" s="157">
        <v>44528.056701388887</v>
      </c>
      <c r="O2601" s="157">
        <v>44549.042511574073</v>
      </c>
    </row>
    <row r="2602" spans="2:15" x14ac:dyDescent="0.2">
      <c r="B2602" s="322" t="s">
        <v>141</v>
      </c>
      <c r="C2602" s="322" t="s">
        <v>1122</v>
      </c>
      <c r="D2602" s="322" t="s">
        <v>144</v>
      </c>
      <c r="E2602" s="322" t="s">
        <v>1225</v>
      </c>
      <c r="F2602" s="154" t="s">
        <v>239</v>
      </c>
      <c r="G2602" s="149" t="s">
        <v>359</v>
      </c>
      <c r="H2602" s="153" t="s">
        <v>278</v>
      </c>
      <c r="I2602" s="149" t="s">
        <v>893</v>
      </c>
      <c r="J2602" s="163">
        <v>54.683</v>
      </c>
      <c r="K2602" s="163">
        <v>17.853999999999999</v>
      </c>
      <c r="L2602" s="149" t="s">
        <v>116</v>
      </c>
      <c r="M2602" s="150" t="s">
        <v>651</v>
      </c>
      <c r="N2602" s="157">
        <v>44528.417627314811</v>
      </c>
      <c r="O2602" s="157">
        <v>44609.633784722224</v>
      </c>
    </row>
    <row r="2603" spans="2:15" x14ac:dyDescent="0.2">
      <c r="B2603" s="322" t="s">
        <v>141</v>
      </c>
      <c r="C2603" s="322" t="s">
        <v>1122</v>
      </c>
      <c r="D2603" s="322" t="s">
        <v>144</v>
      </c>
      <c r="E2603" s="322" t="s">
        <v>1225</v>
      </c>
      <c r="F2603" s="154" t="s">
        <v>239</v>
      </c>
      <c r="G2603" s="149" t="s">
        <v>359</v>
      </c>
      <c r="H2603" s="153" t="s">
        <v>278</v>
      </c>
      <c r="I2603" s="149" t="s">
        <v>893</v>
      </c>
      <c r="J2603" s="163">
        <v>54.683</v>
      </c>
      <c r="K2603" s="163">
        <v>2.976</v>
      </c>
      <c r="L2603" s="149" t="s">
        <v>116</v>
      </c>
      <c r="M2603" s="150" t="s">
        <v>457</v>
      </c>
      <c r="N2603" s="157">
        <v>44528.417627314811</v>
      </c>
      <c r="O2603" s="157">
        <v>44613.429803240739</v>
      </c>
    </row>
    <row r="2604" spans="2:15" x14ac:dyDescent="0.2">
      <c r="B2604" s="322" t="s">
        <v>141</v>
      </c>
      <c r="C2604" s="322" t="s">
        <v>1122</v>
      </c>
      <c r="D2604" s="322" t="s">
        <v>144</v>
      </c>
      <c r="E2604" s="322" t="s">
        <v>1225</v>
      </c>
      <c r="F2604" s="154" t="s">
        <v>239</v>
      </c>
      <c r="G2604" s="149" t="s">
        <v>359</v>
      </c>
      <c r="H2604" s="153" t="s">
        <v>278</v>
      </c>
      <c r="I2604" s="149" t="s">
        <v>893</v>
      </c>
      <c r="J2604" s="163">
        <v>54.683</v>
      </c>
      <c r="K2604" s="163">
        <v>2.976</v>
      </c>
      <c r="L2604" s="149" t="s">
        <v>116</v>
      </c>
      <c r="M2604" s="150" t="s">
        <v>457</v>
      </c>
      <c r="N2604" s="157">
        <v>44528.417627314811</v>
      </c>
      <c r="O2604" s="157">
        <v>44613.429942129631</v>
      </c>
    </row>
    <row r="2605" spans="2:15" x14ac:dyDescent="0.2">
      <c r="B2605" s="322" t="s">
        <v>141</v>
      </c>
      <c r="C2605" s="322" t="s">
        <v>1122</v>
      </c>
      <c r="D2605" s="322" t="s">
        <v>144</v>
      </c>
      <c r="E2605" s="322" t="s">
        <v>1225</v>
      </c>
      <c r="F2605" s="154" t="s">
        <v>239</v>
      </c>
      <c r="G2605" s="149" t="s">
        <v>359</v>
      </c>
      <c r="H2605" s="153" t="s">
        <v>278</v>
      </c>
      <c r="I2605" s="149" t="s">
        <v>893</v>
      </c>
      <c r="J2605" s="163">
        <v>54.683</v>
      </c>
      <c r="K2605" s="163">
        <v>2.976</v>
      </c>
      <c r="L2605" s="149" t="s">
        <v>116</v>
      </c>
      <c r="M2605" s="150" t="s">
        <v>457</v>
      </c>
      <c r="N2605" s="157">
        <v>44528.417627314811</v>
      </c>
      <c r="O2605" s="157">
        <v>44613.4299537037</v>
      </c>
    </row>
    <row r="2606" spans="2:15" x14ac:dyDescent="0.2">
      <c r="B2606" s="322" t="s">
        <v>141</v>
      </c>
      <c r="C2606" s="322" t="s">
        <v>1122</v>
      </c>
      <c r="D2606" s="322" t="s">
        <v>146</v>
      </c>
      <c r="E2606" s="322" t="s">
        <v>1225</v>
      </c>
      <c r="F2606" s="154" t="s">
        <v>239</v>
      </c>
      <c r="G2606" s="149" t="s">
        <v>359</v>
      </c>
      <c r="H2606" s="153" t="s">
        <v>278</v>
      </c>
      <c r="I2606" s="149" t="s">
        <v>893</v>
      </c>
      <c r="J2606" s="163">
        <v>54.683</v>
      </c>
      <c r="K2606" s="163">
        <v>5.4749999999999996</v>
      </c>
      <c r="L2606" s="149" t="s">
        <v>116</v>
      </c>
      <c r="M2606" s="150" t="s">
        <v>1049</v>
      </c>
      <c r="N2606" s="157">
        <v>44528.417627314811</v>
      </c>
      <c r="O2606" s="157">
        <v>44653.61990740741</v>
      </c>
    </row>
    <row r="2607" spans="2:15" x14ac:dyDescent="0.2">
      <c r="B2607" s="322" t="s">
        <v>141</v>
      </c>
      <c r="C2607" s="322" t="s">
        <v>1122</v>
      </c>
      <c r="D2607" s="322" t="s">
        <v>146</v>
      </c>
      <c r="E2607" s="322" t="s">
        <v>1225</v>
      </c>
      <c r="F2607" s="154" t="s">
        <v>239</v>
      </c>
      <c r="G2607" s="149" t="s">
        <v>359</v>
      </c>
      <c r="H2607" s="153" t="s">
        <v>278</v>
      </c>
      <c r="I2607" s="149" t="s">
        <v>893</v>
      </c>
      <c r="J2607" s="163">
        <v>54.683</v>
      </c>
      <c r="K2607" s="163">
        <v>5.4749999999999996</v>
      </c>
      <c r="L2607" s="149" t="s">
        <v>116</v>
      </c>
      <c r="M2607" s="150" t="s">
        <v>1049</v>
      </c>
      <c r="N2607" s="157">
        <v>44528.417627314811</v>
      </c>
      <c r="O2607" s="157">
        <v>44653.620046296295</v>
      </c>
    </row>
    <row r="2608" spans="2:15" x14ac:dyDescent="0.2">
      <c r="B2608" s="322" t="s">
        <v>141</v>
      </c>
      <c r="C2608" s="322" t="s">
        <v>1122</v>
      </c>
      <c r="D2608" s="322" t="s">
        <v>146</v>
      </c>
      <c r="E2608" s="322" t="s">
        <v>1225</v>
      </c>
      <c r="F2608" s="154" t="s">
        <v>239</v>
      </c>
      <c r="G2608" s="149" t="s">
        <v>359</v>
      </c>
      <c r="H2608" s="153" t="s">
        <v>278</v>
      </c>
      <c r="I2608" s="149" t="s">
        <v>893</v>
      </c>
      <c r="J2608" s="163">
        <v>54.683</v>
      </c>
      <c r="K2608" s="163">
        <v>5.4749999999999996</v>
      </c>
      <c r="L2608" s="149" t="s">
        <v>116</v>
      </c>
      <c r="M2608" s="150" t="s">
        <v>1049</v>
      </c>
      <c r="N2608" s="157">
        <v>44528.417627314811</v>
      </c>
      <c r="O2608" s="157">
        <v>44653.620057870372</v>
      </c>
    </row>
    <row r="2609" spans="2:15" x14ac:dyDescent="0.2">
      <c r="B2609" s="322" t="s">
        <v>141</v>
      </c>
      <c r="C2609" s="322" t="s">
        <v>1122</v>
      </c>
      <c r="D2609" s="322" t="s">
        <v>142</v>
      </c>
      <c r="E2609" s="322" t="s">
        <v>1122</v>
      </c>
      <c r="F2609" s="154" t="s">
        <v>244</v>
      </c>
      <c r="G2609" s="149" t="s">
        <v>369</v>
      </c>
      <c r="H2609" s="153" t="s">
        <v>370</v>
      </c>
      <c r="I2609" s="149" t="s">
        <v>1891</v>
      </c>
      <c r="J2609" s="163">
        <v>39.042000000000002</v>
      </c>
      <c r="K2609" s="163">
        <v>35.557000000000002</v>
      </c>
      <c r="L2609" s="149" t="s">
        <v>223</v>
      </c>
      <c r="M2609" s="150" t="s">
        <v>349</v>
      </c>
      <c r="N2609" s="157">
        <v>44528.696817129632</v>
      </c>
      <c r="O2609" s="157">
        <v>44556.193171296298</v>
      </c>
    </row>
    <row r="2610" spans="2:15" x14ac:dyDescent="0.2">
      <c r="B2610" s="322" t="s">
        <v>141</v>
      </c>
      <c r="C2610" s="322" t="s">
        <v>1122</v>
      </c>
      <c r="D2610" s="322" t="s">
        <v>143</v>
      </c>
      <c r="E2610" s="322" t="s">
        <v>1225</v>
      </c>
      <c r="F2610" s="154" t="s">
        <v>239</v>
      </c>
      <c r="G2610" s="149" t="s">
        <v>289</v>
      </c>
      <c r="H2610" s="153" t="s">
        <v>290</v>
      </c>
      <c r="I2610" s="149" t="s">
        <v>1892</v>
      </c>
      <c r="J2610" s="163">
        <v>36.563000000000002</v>
      </c>
      <c r="K2610" s="163">
        <v>35.832000000000001</v>
      </c>
      <c r="L2610" s="149" t="s">
        <v>116</v>
      </c>
      <c r="M2610" s="150" t="s">
        <v>1646</v>
      </c>
      <c r="N2610" s="157">
        <v>44528.847777777781</v>
      </c>
      <c r="O2610" s="157">
        <v>44569.638379629629</v>
      </c>
    </row>
    <row r="2611" spans="2:15" x14ac:dyDescent="0.2">
      <c r="B2611" s="322" t="s">
        <v>141</v>
      </c>
      <c r="C2611" s="322" t="s">
        <v>1122</v>
      </c>
      <c r="D2611" s="322" t="s">
        <v>143</v>
      </c>
      <c r="E2611" s="322" t="s">
        <v>1225</v>
      </c>
      <c r="F2611" s="154" t="s">
        <v>239</v>
      </c>
      <c r="G2611" s="149" t="s">
        <v>359</v>
      </c>
      <c r="H2611" s="153" t="s">
        <v>278</v>
      </c>
      <c r="I2611" s="149" t="s">
        <v>1893</v>
      </c>
      <c r="J2611" s="163">
        <v>38.780999999999999</v>
      </c>
      <c r="K2611" s="163">
        <v>22.483000000000001</v>
      </c>
      <c r="L2611" s="149" t="s">
        <v>228</v>
      </c>
      <c r="M2611" s="150" t="s">
        <v>434</v>
      </c>
      <c r="N2611" s="157">
        <v>44528.917893518519</v>
      </c>
      <c r="O2611" s="157">
        <v>44574.62128472222</v>
      </c>
    </row>
    <row r="2612" spans="2:15" x14ac:dyDescent="0.2">
      <c r="B2612" s="322" t="s">
        <v>141</v>
      </c>
      <c r="C2612" s="322" t="s">
        <v>1122</v>
      </c>
      <c r="D2612" s="322" t="s">
        <v>142</v>
      </c>
      <c r="E2612" s="322" t="s">
        <v>1122</v>
      </c>
      <c r="F2612" s="154" t="s">
        <v>239</v>
      </c>
      <c r="G2612" s="149" t="s">
        <v>359</v>
      </c>
      <c r="H2612" s="153" t="s">
        <v>278</v>
      </c>
      <c r="I2612" s="149" t="s">
        <v>1893</v>
      </c>
      <c r="J2612" s="163">
        <v>38.780999999999999</v>
      </c>
      <c r="K2612" s="163">
        <v>15.522</v>
      </c>
      <c r="L2612" s="149" t="s">
        <v>230</v>
      </c>
      <c r="M2612" s="150" t="s">
        <v>846</v>
      </c>
      <c r="N2612" s="157">
        <v>44528.917893518519</v>
      </c>
      <c r="O2612" s="157">
        <v>44557.624467592592</v>
      </c>
    </row>
    <row r="2613" spans="2:15" x14ac:dyDescent="0.2">
      <c r="B2613" s="322" t="s">
        <v>141</v>
      </c>
      <c r="C2613" s="322" t="s">
        <v>1122</v>
      </c>
      <c r="D2613" s="322" t="s">
        <v>143</v>
      </c>
      <c r="E2613" s="322" t="s">
        <v>1225</v>
      </c>
      <c r="F2613" s="154" t="s">
        <v>236</v>
      </c>
      <c r="G2613" s="149" t="s">
        <v>310</v>
      </c>
      <c r="H2613" s="153" t="s">
        <v>311</v>
      </c>
      <c r="I2613" s="149" t="s">
        <v>1241</v>
      </c>
      <c r="J2613" s="163">
        <v>61.683</v>
      </c>
      <c r="K2613" s="163">
        <v>50.893999999999998</v>
      </c>
      <c r="L2613" s="149" t="s">
        <v>116</v>
      </c>
      <c r="M2613" s="150" t="s">
        <v>292</v>
      </c>
      <c r="N2613" s="157">
        <v>44528.945671296293</v>
      </c>
      <c r="O2613" s="157">
        <v>44578.749664351853</v>
      </c>
    </row>
    <row r="2614" spans="2:15" x14ac:dyDescent="0.2">
      <c r="B2614" s="322" t="s">
        <v>141</v>
      </c>
      <c r="C2614" s="322" t="s">
        <v>1122</v>
      </c>
      <c r="D2614" s="322" t="s">
        <v>142</v>
      </c>
      <c r="E2614" s="322" t="s">
        <v>1122</v>
      </c>
      <c r="F2614" s="154" t="s">
        <v>114</v>
      </c>
      <c r="G2614" s="149" t="s">
        <v>277</v>
      </c>
      <c r="H2614" s="153" t="s">
        <v>304</v>
      </c>
      <c r="I2614" s="149" t="s">
        <v>304</v>
      </c>
      <c r="J2614" s="163">
        <v>34.433</v>
      </c>
      <c r="K2614" s="163">
        <v>24.256</v>
      </c>
      <c r="L2614" s="149" t="s">
        <v>114</v>
      </c>
      <c r="M2614" s="150" t="s">
        <v>1504</v>
      </c>
      <c r="N2614" s="157">
        <v>44529.514513888891</v>
      </c>
      <c r="O2614" s="157">
        <v>44539.111377314817</v>
      </c>
    </row>
    <row r="2615" spans="2:15" x14ac:dyDescent="0.2">
      <c r="B2615" s="322" t="s">
        <v>141</v>
      </c>
      <c r="C2615" s="322" t="s">
        <v>1122</v>
      </c>
      <c r="D2615" s="322" t="s">
        <v>145</v>
      </c>
      <c r="E2615" s="322" t="s">
        <v>1225</v>
      </c>
      <c r="F2615" s="154" t="s">
        <v>114</v>
      </c>
      <c r="G2615" s="149" t="s">
        <v>277</v>
      </c>
      <c r="H2615" s="153" t="s">
        <v>304</v>
      </c>
      <c r="I2615" s="149" t="s">
        <v>1894</v>
      </c>
      <c r="J2615" s="163">
        <v>38.289000000000001</v>
      </c>
      <c r="K2615" s="163">
        <v>26.24</v>
      </c>
      <c r="L2615" s="149" t="s">
        <v>114</v>
      </c>
      <c r="M2615" s="150" t="s">
        <v>1895</v>
      </c>
      <c r="N2615" s="157">
        <v>44529.931597222225</v>
      </c>
      <c r="O2615" s="157">
        <v>44637.152928240743</v>
      </c>
    </row>
    <row r="2616" spans="2:15" x14ac:dyDescent="0.2">
      <c r="B2616" s="322" t="s">
        <v>141</v>
      </c>
      <c r="C2616" s="322" t="s">
        <v>1122</v>
      </c>
      <c r="D2616" s="322" t="s">
        <v>143</v>
      </c>
      <c r="E2616" s="322" t="s">
        <v>1225</v>
      </c>
      <c r="F2616" s="154" t="s">
        <v>238</v>
      </c>
      <c r="G2616" s="149" t="s">
        <v>281</v>
      </c>
      <c r="H2616" s="153" t="s">
        <v>282</v>
      </c>
      <c r="I2616" s="149" t="s">
        <v>1896</v>
      </c>
      <c r="J2616" s="163">
        <v>80.311999999999998</v>
      </c>
      <c r="K2616" s="163">
        <v>19.079000000000001</v>
      </c>
      <c r="L2616" s="149" t="s">
        <v>211</v>
      </c>
      <c r="M2616" s="150" t="s">
        <v>1133</v>
      </c>
      <c r="N2616" s="157">
        <v>44529.945243055554</v>
      </c>
      <c r="O2616" s="157">
        <v>44577.876180555555</v>
      </c>
    </row>
    <row r="2617" spans="2:15" x14ac:dyDescent="0.2">
      <c r="B2617" s="322" t="s">
        <v>141</v>
      </c>
      <c r="C2617" s="322" t="s">
        <v>1122</v>
      </c>
      <c r="D2617" s="322" t="s">
        <v>143</v>
      </c>
      <c r="E2617" s="322" t="s">
        <v>1225</v>
      </c>
      <c r="F2617" s="154" t="s">
        <v>238</v>
      </c>
      <c r="G2617" s="149" t="s">
        <v>281</v>
      </c>
      <c r="H2617" s="153" t="s">
        <v>282</v>
      </c>
      <c r="I2617" s="149" t="s">
        <v>1896</v>
      </c>
      <c r="J2617" s="163">
        <v>80.311999999999998</v>
      </c>
      <c r="K2617" s="163">
        <v>19.079000000000001</v>
      </c>
      <c r="L2617" s="149" t="s">
        <v>211</v>
      </c>
      <c r="M2617" s="150" t="s">
        <v>1133</v>
      </c>
      <c r="N2617" s="157">
        <v>44529.945243055554</v>
      </c>
      <c r="O2617" s="157">
        <v>44577.876319444447</v>
      </c>
    </row>
    <row r="2618" spans="2:15" x14ac:dyDescent="0.2">
      <c r="B2618" s="322" t="s">
        <v>141</v>
      </c>
      <c r="C2618" s="322" t="s">
        <v>1122</v>
      </c>
      <c r="D2618" s="322" t="s">
        <v>143</v>
      </c>
      <c r="E2618" s="322" t="s">
        <v>1225</v>
      </c>
      <c r="F2618" s="154" t="s">
        <v>238</v>
      </c>
      <c r="G2618" s="149" t="s">
        <v>281</v>
      </c>
      <c r="H2618" s="153" t="s">
        <v>282</v>
      </c>
      <c r="I2618" s="149" t="s">
        <v>1896</v>
      </c>
      <c r="J2618" s="163">
        <v>80.311999999999998</v>
      </c>
      <c r="K2618" s="163">
        <v>17.550999999999998</v>
      </c>
      <c r="L2618" s="149" t="s">
        <v>211</v>
      </c>
      <c r="M2618" s="150" t="s">
        <v>691</v>
      </c>
      <c r="N2618" s="157">
        <v>44529.945243055554</v>
      </c>
      <c r="O2618" s="157">
        <v>44586.167407407411</v>
      </c>
    </row>
    <row r="2619" spans="2:15" x14ac:dyDescent="0.2">
      <c r="B2619" s="322" t="s">
        <v>141</v>
      </c>
      <c r="C2619" s="322" t="s">
        <v>1122</v>
      </c>
      <c r="D2619" s="322" t="s">
        <v>143</v>
      </c>
      <c r="E2619" s="322" t="s">
        <v>1225</v>
      </c>
      <c r="F2619" s="154" t="s">
        <v>238</v>
      </c>
      <c r="G2619" s="149" t="s">
        <v>281</v>
      </c>
      <c r="H2619" s="153" t="s">
        <v>282</v>
      </c>
      <c r="I2619" s="149" t="s">
        <v>1896</v>
      </c>
      <c r="J2619" s="163">
        <v>80.311999999999998</v>
      </c>
      <c r="K2619" s="163">
        <v>17.550999999999998</v>
      </c>
      <c r="L2619" s="149" t="s">
        <v>211</v>
      </c>
      <c r="M2619" s="150" t="s">
        <v>691</v>
      </c>
      <c r="N2619" s="157">
        <v>44529.945243055554</v>
      </c>
      <c r="O2619" s="157">
        <v>44586.167546296296</v>
      </c>
    </row>
    <row r="2620" spans="2:15" x14ac:dyDescent="0.2">
      <c r="B2620" s="322" t="s">
        <v>141</v>
      </c>
      <c r="C2620" s="322" t="s">
        <v>1122</v>
      </c>
      <c r="D2620" s="322" t="s">
        <v>143</v>
      </c>
      <c r="E2620" s="322" t="s">
        <v>1225</v>
      </c>
      <c r="F2620" s="154" t="s">
        <v>238</v>
      </c>
      <c r="G2620" s="149" t="s">
        <v>281</v>
      </c>
      <c r="H2620" s="153" t="s">
        <v>282</v>
      </c>
      <c r="I2620" s="149" t="s">
        <v>565</v>
      </c>
      <c r="J2620" s="163">
        <v>42.704000000000001</v>
      </c>
      <c r="K2620" s="163">
        <v>5.2960000000000003</v>
      </c>
      <c r="L2620" s="149" t="s">
        <v>228</v>
      </c>
      <c r="M2620" s="150" t="s">
        <v>549</v>
      </c>
      <c r="N2620" s="157">
        <v>44530.026516203703</v>
      </c>
      <c r="O2620" s="157">
        <v>44567.38559027778</v>
      </c>
    </row>
    <row r="2621" spans="2:15" x14ac:dyDescent="0.2">
      <c r="B2621" s="322" t="s">
        <v>141</v>
      </c>
      <c r="C2621" s="322" t="s">
        <v>1122</v>
      </c>
      <c r="D2621" s="322" t="s">
        <v>143</v>
      </c>
      <c r="E2621" s="322" t="s">
        <v>1225</v>
      </c>
      <c r="F2621" s="154" t="s">
        <v>238</v>
      </c>
      <c r="G2621" s="149" t="s">
        <v>281</v>
      </c>
      <c r="H2621" s="153" t="s">
        <v>282</v>
      </c>
      <c r="I2621" s="149" t="s">
        <v>565</v>
      </c>
      <c r="J2621" s="163">
        <v>42.704000000000001</v>
      </c>
      <c r="K2621" s="163">
        <v>11.121</v>
      </c>
      <c r="L2621" s="149" t="s">
        <v>228</v>
      </c>
      <c r="M2621" s="150" t="s">
        <v>485</v>
      </c>
      <c r="N2621" s="157">
        <v>44530.026516203703</v>
      </c>
      <c r="O2621" s="157">
        <v>44570.445451388892</v>
      </c>
    </row>
    <row r="2622" spans="2:15" x14ac:dyDescent="0.2">
      <c r="B2622" s="322" t="s">
        <v>141</v>
      </c>
      <c r="C2622" s="322" t="s">
        <v>1122</v>
      </c>
      <c r="D2622" s="322" t="s">
        <v>143</v>
      </c>
      <c r="E2622" s="322" t="s">
        <v>1225</v>
      </c>
      <c r="F2622" s="154" t="s">
        <v>238</v>
      </c>
      <c r="G2622" s="149" t="s">
        <v>281</v>
      </c>
      <c r="H2622" s="153" t="s">
        <v>282</v>
      </c>
      <c r="I2622" s="149" t="s">
        <v>565</v>
      </c>
      <c r="J2622" s="163">
        <v>42.704000000000001</v>
      </c>
      <c r="K2622" s="163">
        <v>25.433</v>
      </c>
      <c r="L2622" s="149" t="s">
        <v>230</v>
      </c>
      <c r="M2622" s="150" t="s">
        <v>514</v>
      </c>
      <c r="N2622" s="157">
        <v>44530.026516203703</v>
      </c>
      <c r="O2622" s="157">
        <v>44583.125231481485</v>
      </c>
    </row>
    <row r="2623" spans="2:15" x14ac:dyDescent="0.2">
      <c r="B2623" s="322" t="s">
        <v>142</v>
      </c>
      <c r="C2623" s="322" t="s">
        <v>1122</v>
      </c>
      <c r="D2623" s="322" t="s">
        <v>142</v>
      </c>
      <c r="E2623" s="322" t="s">
        <v>1122</v>
      </c>
      <c r="F2623" s="154" t="s">
        <v>114</v>
      </c>
      <c r="G2623" s="149" t="s">
        <v>353</v>
      </c>
      <c r="H2623" s="153" t="s">
        <v>354</v>
      </c>
      <c r="I2623" s="149" t="s">
        <v>731</v>
      </c>
      <c r="J2623" s="163">
        <v>35.442999999999998</v>
      </c>
      <c r="K2623" s="163">
        <v>28.895</v>
      </c>
      <c r="L2623" s="149" t="s">
        <v>187</v>
      </c>
      <c r="M2623" s="150" t="s">
        <v>415</v>
      </c>
      <c r="N2623" s="157">
        <v>44531.014675925922</v>
      </c>
      <c r="O2623" s="157">
        <v>44542.014826388891</v>
      </c>
    </row>
    <row r="2624" spans="2:15" x14ac:dyDescent="0.2">
      <c r="B2624" s="322" t="s">
        <v>142</v>
      </c>
      <c r="C2624" s="322" t="s">
        <v>1122</v>
      </c>
      <c r="D2624" s="322" t="s">
        <v>143</v>
      </c>
      <c r="E2624" s="322" t="s">
        <v>1225</v>
      </c>
      <c r="F2624" s="154" t="s">
        <v>237</v>
      </c>
      <c r="G2624" s="149" t="s">
        <v>277</v>
      </c>
      <c r="H2624" s="153" t="s">
        <v>978</v>
      </c>
      <c r="I2624" s="149" t="s">
        <v>1897</v>
      </c>
      <c r="J2624" s="163">
        <v>30.181999999999999</v>
      </c>
      <c r="K2624" s="163">
        <v>14.237</v>
      </c>
      <c r="L2624" s="149" t="s">
        <v>197</v>
      </c>
      <c r="M2624" s="150" t="s">
        <v>1759</v>
      </c>
      <c r="N2624" s="157">
        <v>44531.861655092594</v>
      </c>
      <c r="O2624" s="157">
        <v>44591.986145833333</v>
      </c>
    </row>
    <row r="2625" spans="2:15" x14ac:dyDescent="0.2">
      <c r="B2625" s="322" t="s">
        <v>142</v>
      </c>
      <c r="C2625" s="322" t="s">
        <v>1122</v>
      </c>
      <c r="D2625" s="322" t="s">
        <v>142</v>
      </c>
      <c r="E2625" s="322" t="s">
        <v>1122</v>
      </c>
      <c r="F2625" s="154" t="s">
        <v>237</v>
      </c>
      <c r="G2625" s="149" t="s">
        <v>277</v>
      </c>
      <c r="H2625" s="153" t="s">
        <v>978</v>
      </c>
      <c r="I2625" s="149" t="s">
        <v>1897</v>
      </c>
      <c r="J2625" s="163">
        <v>30.181999999999999</v>
      </c>
      <c r="K2625" s="163">
        <v>13.67</v>
      </c>
      <c r="L2625" s="149" t="s">
        <v>251</v>
      </c>
      <c r="M2625" s="150" t="s">
        <v>664</v>
      </c>
      <c r="N2625" s="157">
        <v>44531.861655092594</v>
      </c>
      <c r="O2625" s="157">
        <v>44539.667719907404</v>
      </c>
    </row>
    <row r="2626" spans="2:15" x14ac:dyDescent="0.2">
      <c r="B2626" s="322" t="s">
        <v>142</v>
      </c>
      <c r="C2626" s="322" t="s">
        <v>1122</v>
      </c>
      <c r="D2626" s="322" t="s">
        <v>143</v>
      </c>
      <c r="E2626" s="322" t="s">
        <v>1225</v>
      </c>
      <c r="F2626" s="154" t="s">
        <v>329</v>
      </c>
      <c r="G2626" s="149" t="s">
        <v>286</v>
      </c>
      <c r="H2626" s="153" t="s">
        <v>330</v>
      </c>
      <c r="I2626" s="149" t="s">
        <v>1898</v>
      </c>
      <c r="J2626" s="163">
        <v>57.011000000000003</v>
      </c>
      <c r="K2626" s="163">
        <v>6.0469999999999997</v>
      </c>
      <c r="L2626" s="149" t="s">
        <v>208</v>
      </c>
      <c r="M2626" s="150" t="s">
        <v>368</v>
      </c>
      <c r="N2626" s="157">
        <v>44531.917673611111</v>
      </c>
      <c r="O2626" s="157">
        <v>44572.097881944443</v>
      </c>
    </row>
    <row r="2627" spans="2:15" x14ac:dyDescent="0.2">
      <c r="B2627" s="322" t="s">
        <v>142</v>
      </c>
      <c r="C2627" s="322" t="s">
        <v>1122</v>
      </c>
      <c r="D2627" s="322" t="s">
        <v>142</v>
      </c>
      <c r="E2627" s="322" t="s">
        <v>1122</v>
      </c>
      <c r="F2627" s="154" t="s">
        <v>329</v>
      </c>
      <c r="G2627" s="149" t="s">
        <v>286</v>
      </c>
      <c r="H2627" s="153" t="s">
        <v>330</v>
      </c>
      <c r="I2627" s="149" t="s">
        <v>1898</v>
      </c>
      <c r="J2627" s="163">
        <v>57.011000000000003</v>
      </c>
      <c r="K2627" s="163">
        <v>4.3410000000000002</v>
      </c>
      <c r="L2627" s="149" t="s">
        <v>376</v>
      </c>
      <c r="M2627" s="150" t="s">
        <v>397</v>
      </c>
      <c r="N2627" s="157">
        <v>44531.917673611111</v>
      </c>
      <c r="O2627" s="157">
        <v>44561.445543981485</v>
      </c>
    </row>
    <row r="2628" spans="2:15" x14ac:dyDescent="0.2">
      <c r="B2628" s="322" t="s">
        <v>142</v>
      </c>
      <c r="C2628" s="322" t="s">
        <v>1122</v>
      </c>
      <c r="D2628" s="322" t="s">
        <v>142</v>
      </c>
      <c r="E2628" s="322" t="s">
        <v>1122</v>
      </c>
      <c r="F2628" s="154" t="s">
        <v>114</v>
      </c>
      <c r="G2628" s="149" t="s">
        <v>277</v>
      </c>
      <c r="H2628" s="153" t="s">
        <v>304</v>
      </c>
      <c r="I2628" s="149" t="s">
        <v>1899</v>
      </c>
      <c r="J2628" s="163">
        <v>30.686</v>
      </c>
      <c r="K2628" s="163">
        <v>20.556999999999999</v>
      </c>
      <c r="L2628" s="149" t="s">
        <v>187</v>
      </c>
      <c r="M2628" s="150" t="s">
        <v>415</v>
      </c>
      <c r="N2628" s="157">
        <v>44531.987268518518</v>
      </c>
      <c r="O2628" s="157">
        <v>44550.098287037035</v>
      </c>
    </row>
    <row r="2629" spans="2:15" x14ac:dyDescent="0.2">
      <c r="B2629" s="322" t="s">
        <v>142</v>
      </c>
      <c r="C2629" s="322" t="s">
        <v>1122</v>
      </c>
      <c r="D2629" s="322" t="s">
        <v>142</v>
      </c>
      <c r="E2629" s="322" t="s">
        <v>1122</v>
      </c>
      <c r="F2629" s="154" t="s">
        <v>114</v>
      </c>
      <c r="G2629" s="149" t="s">
        <v>277</v>
      </c>
      <c r="H2629" s="153" t="s">
        <v>304</v>
      </c>
      <c r="I2629" s="149" t="s">
        <v>670</v>
      </c>
      <c r="J2629" s="163">
        <v>36.417000000000002</v>
      </c>
      <c r="K2629" s="163">
        <v>30.981999999999999</v>
      </c>
      <c r="L2629" s="149" t="s">
        <v>114</v>
      </c>
      <c r="M2629" s="150" t="s">
        <v>577</v>
      </c>
      <c r="N2629" s="157">
        <v>44532.055937500001</v>
      </c>
      <c r="O2629" s="157">
        <v>44537.987291666665</v>
      </c>
    </row>
    <row r="2630" spans="2:15" x14ac:dyDescent="0.2">
      <c r="B2630" s="322" t="s">
        <v>142</v>
      </c>
      <c r="C2630" s="322" t="s">
        <v>1122</v>
      </c>
      <c r="D2630" s="322" t="s">
        <v>142</v>
      </c>
      <c r="E2630" s="322" t="s">
        <v>1122</v>
      </c>
      <c r="F2630" s="154" t="s">
        <v>114</v>
      </c>
      <c r="G2630" s="149" t="s">
        <v>277</v>
      </c>
      <c r="H2630" s="153" t="s">
        <v>304</v>
      </c>
      <c r="I2630" s="149" t="s">
        <v>1739</v>
      </c>
      <c r="J2630" s="163">
        <v>36.244999999999997</v>
      </c>
      <c r="K2630" s="163">
        <v>25.591000000000001</v>
      </c>
      <c r="L2630" s="149" t="s">
        <v>114</v>
      </c>
      <c r="M2630" s="150" t="s">
        <v>585</v>
      </c>
      <c r="N2630" s="157">
        <v>44532.750868055555</v>
      </c>
      <c r="O2630" s="157">
        <v>44544.348287037035</v>
      </c>
    </row>
    <row r="2631" spans="2:15" x14ac:dyDescent="0.2">
      <c r="B2631" s="322" t="s">
        <v>142</v>
      </c>
      <c r="C2631" s="322" t="s">
        <v>1122</v>
      </c>
      <c r="D2631" s="322" t="s">
        <v>144</v>
      </c>
      <c r="E2631" s="322" t="s">
        <v>1225</v>
      </c>
      <c r="F2631" s="154" t="s">
        <v>247</v>
      </c>
      <c r="G2631" s="149" t="s">
        <v>1900</v>
      </c>
      <c r="H2631" s="153" t="s">
        <v>1901</v>
      </c>
      <c r="I2631" s="149" t="s">
        <v>1902</v>
      </c>
      <c r="J2631" s="163">
        <v>36.183999999999997</v>
      </c>
      <c r="K2631" s="163">
        <v>35.46</v>
      </c>
      <c r="L2631" s="149" t="s">
        <v>116</v>
      </c>
      <c r="M2631" s="150" t="s">
        <v>117</v>
      </c>
      <c r="N2631" s="157">
        <v>44532.819930555554</v>
      </c>
      <c r="O2631" s="157">
        <v>44602.791712962964</v>
      </c>
    </row>
    <row r="2632" spans="2:15" x14ac:dyDescent="0.2">
      <c r="B2632" s="322" t="s">
        <v>142</v>
      </c>
      <c r="C2632" s="322" t="s">
        <v>1122</v>
      </c>
      <c r="D2632" s="322" t="s">
        <v>144</v>
      </c>
      <c r="E2632" s="322" t="s">
        <v>1225</v>
      </c>
      <c r="F2632" s="154" t="s">
        <v>114</v>
      </c>
      <c r="G2632" s="149" t="s">
        <v>277</v>
      </c>
      <c r="H2632" s="153" t="s">
        <v>304</v>
      </c>
      <c r="I2632" s="149" t="s">
        <v>968</v>
      </c>
      <c r="J2632" s="163">
        <v>34.564</v>
      </c>
      <c r="K2632" s="163">
        <v>20.989000000000001</v>
      </c>
      <c r="L2632" s="149" t="s">
        <v>116</v>
      </c>
      <c r="M2632" s="150" t="s">
        <v>352</v>
      </c>
      <c r="N2632" s="157">
        <v>44533.389618055553</v>
      </c>
      <c r="O2632" s="157">
        <v>44598.514687499999</v>
      </c>
    </row>
    <row r="2633" spans="2:15" x14ac:dyDescent="0.2">
      <c r="B2633" s="322" t="s">
        <v>142</v>
      </c>
      <c r="C2633" s="322" t="s">
        <v>1122</v>
      </c>
      <c r="D2633" s="322" t="s">
        <v>142</v>
      </c>
      <c r="E2633" s="322" t="s">
        <v>1122</v>
      </c>
      <c r="F2633" s="154" t="s">
        <v>114</v>
      </c>
      <c r="G2633" s="149" t="s">
        <v>277</v>
      </c>
      <c r="H2633" s="153" t="s">
        <v>304</v>
      </c>
      <c r="I2633" s="149" t="s">
        <v>968</v>
      </c>
      <c r="J2633" s="163">
        <v>34.564</v>
      </c>
      <c r="K2633" s="163">
        <v>4.7519999999999998</v>
      </c>
      <c r="L2633" s="149" t="s">
        <v>232</v>
      </c>
      <c r="M2633" s="150" t="s">
        <v>386</v>
      </c>
      <c r="N2633" s="157">
        <v>44533.389618055553</v>
      </c>
      <c r="O2633" s="157">
        <v>44561.000567129631</v>
      </c>
    </row>
    <row r="2634" spans="2:15" x14ac:dyDescent="0.2">
      <c r="B2634" s="322" t="s">
        <v>142</v>
      </c>
      <c r="C2634" s="322" t="s">
        <v>1122</v>
      </c>
      <c r="D2634" s="322" t="s">
        <v>143</v>
      </c>
      <c r="E2634" s="322" t="s">
        <v>1225</v>
      </c>
      <c r="F2634" s="154" t="s">
        <v>243</v>
      </c>
      <c r="G2634" s="149" t="s">
        <v>277</v>
      </c>
      <c r="H2634" s="153" t="s">
        <v>707</v>
      </c>
      <c r="I2634" s="149" t="s">
        <v>1903</v>
      </c>
      <c r="J2634" s="163">
        <v>57.317999999999998</v>
      </c>
      <c r="K2634" s="163">
        <v>15.776999999999999</v>
      </c>
      <c r="L2634" s="149" t="s">
        <v>116</v>
      </c>
      <c r="M2634" s="150" t="s">
        <v>760</v>
      </c>
      <c r="N2634" s="157">
        <v>44533.61204861111</v>
      </c>
      <c r="O2634" s="157">
        <v>44562.764745370368</v>
      </c>
    </row>
    <row r="2635" spans="2:15" x14ac:dyDescent="0.2">
      <c r="B2635" s="322" t="s">
        <v>142</v>
      </c>
      <c r="C2635" s="322" t="s">
        <v>1122</v>
      </c>
      <c r="D2635" s="322" t="s">
        <v>143</v>
      </c>
      <c r="E2635" s="322" t="s">
        <v>1225</v>
      </c>
      <c r="F2635" s="154" t="s">
        <v>243</v>
      </c>
      <c r="G2635" s="149" t="s">
        <v>277</v>
      </c>
      <c r="H2635" s="153" t="s">
        <v>374</v>
      </c>
      <c r="I2635" s="149" t="s">
        <v>1357</v>
      </c>
      <c r="J2635" s="163">
        <v>56.92</v>
      </c>
      <c r="K2635" s="163">
        <v>23.23</v>
      </c>
      <c r="L2635" s="149" t="s">
        <v>211</v>
      </c>
      <c r="M2635" s="150" t="s">
        <v>1358</v>
      </c>
      <c r="N2635" s="157">
        <v>44533.653969907406</v>
      </c>
      <c r="O2635" s="157">
        <v>44563.306331018517</v>
      </c>
    </row>
    <row r="2636" spans="2:15" x14ac:dyDescent="0.2">
      <c r="B2636" s="322" t="s">
        <v>142</v>
      </c>
      <c r="C2636" s="322" t="s">
        <v>1122</v>
      </c>
      <c r="D2636" s="322" t="s">
        <v>143</v>
      </c>
      <c r="E2636" s="322" t="s">
        <v>1225</v>
      </c>
      <c r="F2636" s="154" t="s">
        <v>243</v>
      </c>
      <c r="G2636" s="149" t="s">
        <v>277</v>
      </c>
      <c r="H2636" s="153" t="s">
        <v>374</v>
      </c>
      <c r="I2636" s="149" t="s">
        <v>1357</v>
      </c>
      <c r="J2636" s="163">
        <v>56.92</v>
      </c>
      <c r="K2636" s="163">
        <v>27.053000000000001</v>
      </c>
      <c r="L2636" s="149" t="s">
        <v>211</v>
      </c>
      <c r="M2636" s="150" t="s">
        <v>453</v>
      </c>
      <c r="N2636" s="157">
        <v>44533.653969907406</v>
      </c>
      <c r="O2636" s="157">
        <v>44578.819328703707</v>
      </c>
    </row>
    <row r="2637" spans="2:15" x14ac:dyDescent="0.2">
      <c r="B2637" s="322" t="s">
        <v>142</v>
      </c>
      <c r="C2637" s="322" t="s">
        <v>1122</v>
      </c>
      <c r="D2637" s="322" t="s">
        <v>143</v>
      </c>
      <c r="E2637" s="322" t="s">
        <v>1225</v>
      </c>
      <c r="F2637" s="154" t="s">
        <v>114</v>
      </c>
      <c r="G2637" s="149" t="s">
        <v>277</v>
      </c>
      <c r="H2637" s="153" t="s">
        <v>304</v>
      </c>
      <c r="I2637" s="149" t="s">
        <v>841</v>
      </c>
      <c r="J2637" s="163">
        <v>34.685000000000002</v>
      </c>
      <c r="K2637" s="163">
        <v>26.146000000000001</v>
      </c>
      <c r="L2637" s="149" t="s">
        <v>114</v>
      </c>
      <c r="M2637" s="150" t="s">
        <v>741</v>
      </c>
      <c r="N2637" s="157">
        <v>44533.806527777779</v>
      </c>
      <c r="O2637" s="157">
        <v>44564.879224537035</v>
      </c>
    </row>
    <row r="2638" spans="2:15" x14ac:dyDescent="0.2">
      <c r="B2638" s="322" t="s">
        <v>142</v>
      </c>
      <c r="C2638" s="322" t="s">
        <v>1122</v>
      </c>
      <c r="D2638" s="322" t="s">
        <v>142</v>
      </c>
      <c r="E2638" s="322" t="s">
        <v>1122</v>
      </c>
      <c r="F2638" s="154" t="s">
        <v>247</v>
      </c>
      <c r="G2638" s="149" t="s">
        <v>340</v>
      </c>
      <c r="H2638" s="153" t="s">
        <v>341</v>
      </c>
      <c r="I2638" s="149" t="s">
        <v>827</v>
      </c>
      <c r="J2638" s="163">
        <v>35.340000000000003</v>
      </c>
      <c r="K2638" s="163">
        <v>34.215000000000003</v>
      </c>
      <c r="L2638" s="149" t="s">
        <v>116</v>
      </c>
      <c r="M2638" s="150" t="s">
        <v>651</v>
      </c>
      <c r="N2638" s="157">
        <v>44534.472002314818</v>
      </c>
      <c r="O2638" s="157">
        <v>44550.902222222219</v>
      </c>
    </row>
    <row r="2639" spans="2:15" x14ac:dyDescent="0.2">
      <c r="B2639" s="322" t="s">
        <v>142</v>
      </c>
      <c r="C2639" s="322" t="s">
        <v>1122</v>
      </c>
      <c r="D2639" s="322" t="s">
        <v>143</v>
      </c>
      <c r="E2639" s="322" t="s">
        <v>1225</v>
      </c>
      <c r="F2639" s="154" t="s">
        <v>239</v>
      </c>
      <c r="G2639" s="149" t="s">
        <v>289</v>
      </c>
      <c r="H2639" s="153" t="s">
        <v>290</v>
      </c>
      <c r="I2639" s="149" t="s">
        <v>847</v>
      </c>
      <c r="J2639" s="163">
        <v>31.759</v>
      </c>
      <c r="K2639" s="163">
        <v>27.582000000000001</v>
      </c>
      <c r="L2639" s="149" t="s">
        <v>116</v>
      </c>
      <c r="M2639" s="150" t="s">
        <v>339</v>
      </c>
      <c r="N2639" s="157">
        <v>44534.570127314815</v>
      </c>
      <c r="O2639" s="157">
        <v>44564.014861111114</v>
      </c>
    </row>
    <row r="2640" spans="2:15" x14ac:dyDescent="0.2">
      <c r="B2640" s="322" t="s">
        <v>142</v>
      </c>
      <c r="C2640" s="322" t="s">
        <v>1122</v>
      </c>
      <c r="D2640" s="322" t="s">
        <v>142</v>
      </c>
      <c r="E2640" s="322" t="s">
        <v>1122</v>
      </c>
      <c r="F2640" s="154" t="s">
        <v>329</v>
      </c>
      <c r="G2640" s="149" t="s">
        <v>286</v>
      </c>
      <c r="H2640" s="153" t="s">
        <v>330</v>
      </c>
      <c r="I2640" s="149" t="s">
        <v>1904</v>
      </c>
      <c r="J2640" s="163">
        <v>37.716999999999999</v>
      </c>
      <c r="K2640" s="163">
        <v>36.963000000000001</v>
      </c>
      <c r="L2640" s="149" t="s">
        <v>333</v>
      </c>
      <c r="M2640" s="150" t="s">
        <v>334</v>
      </c>
      <c r="N2640" s="157">
        <v>44535.014722222222</v>
      </c>
      <c r="O2640" s="157">
        <v>44560.581006944441</v>
      </c>
    </row>
    <row r="2641" spans="2:15" x14ac:dyDescent="0.2">
      <c r="B2641" s="322" t="s">
        <v>142</v>
      </c>
      <c r="C2641" s="322" t="s">
        <v>1122</v>
      </c>
      <c r="D2641" s="322" t="s">
        <v>142</v>
      </c>
      <c r="E2641" s="322" t="s">
        <v>1122</v>
      </c>
      <c r="F2641" s="154" t="s">
        <v>114</v>
      </c>
      <c r="G2641" s="149" t="s">
        <v>277</v>
      </c>
      <c r="H2641" s="153" t="s">
        <v>577</v>
      </c>
      <c r="I2641" s="149" t="s">
        <v>1905</v>
      </c>
      <c r="J2641" s="163">
        <v>32.582999999999998</v>
      </c>
      <c r="K2641" s="163">
        <v>26.323</v>
      </c>
      <c r="L2641" s="149" t="s">
        <v>1322</v>
      </c>
      <c r="M2641" s="150" t="s">
        <v>1449</v>
      </c>
      <c r="N2641" s="157">
        <v>44535.084328703706</v>
      </c>
      <c r="O2641" s="157">
        <v>44545.388819444444</v>
      </c>
    </row>
    <row r="2642" spans="2:15" x14ac:dyDescent="0.2">
      <c r="B2642" s="322" t="s">
        <v>142</v>
      </c>
      <c r="C2642" s="322" t="s">
        <v>1122</v>
      </c>
      <c r="D2642" s="322" t="s">
        <v>142</v>
      </c>
      <c r="E2642" s="322" t="s">
        <v>1122</v>
      </c>
      <c r="F2642" s="154" t="s">
        <v>114</v>
      </c>
      <c r="G2642" s="149" t="s">
        <v>277</v>
      </c>
      <c r="H2642" s="153" t="s">
        <v>304</v>
      </c>
      <c r="I2642" s="149" t="s">
        <v>584</v>
      </c>
      <c r="J2642" s="163">
        <v>39.064</v>
      </c>
      <c r="K2642" s="163">
        <v>30.399000000000001</v>
      </c>
      <c r="L2642" s="149" t="s">
        <v>114</v>
      </c>
      <c r="M2642" s="150" t="s">
        <v>700</v>
      </c>
      <c r="N2642" s="157">
        <v>44535.361909722225</v>
      </c>
      <c r="O2642" s="157">
        <v>44541.306250000001</v>
      </c>
    </row>
    <row r="2643" spans="2:15" x14ac:dyDescent="0.2">
      <c r="B2643" s="322" t="s">
        <v>142</v>
      </c>
      <c r="C2643" s="322" t="s">
        <v>1122</v>
      </c>
      <c r="D2643" s="322" t="s">
        <v>143</v>
      </c>
      <c r="E2643" s="322" t="s">
        <v>1225</v>
      </c>
      <c r="F2643" s="154" t="s">
        <v>238</v>
      </c>
      <c r="G2643" s="149" t="s">
        <v>281</v>
      </c>
      <c r="H2643" s="153" t="s">
        <v>282</v>
      </c>
      <c r="I2643" s="149" t="s">
        <v>1906</v>
      </c>
      <c r="J2643" s="163">
        <v>58.811</v>
      </c>
      <c r="K2643" s="163">
        <v>57.250999999999998</v>
      </c>
      <c r="L2643" s="149" t="s">
        <v>209</v>
      </c>
      <c r="M2643" s="150" t="s">
        <v>392</v>
      </c>
      <c r="N2643" s="157">
        <v>44536.695219907408</v>
      </c>
      <c r="O2643" s="157">
        <v>44567.943298611113</v>
      </c>
    </row>
    <row r="2644" spans="2:15" x14ac:dyDescent="0.2">
      <c r="B2644" s="322" t="s">
        <v>142</v>
      </c>
      <c r="C2644" s="322" t="s">
        <v>1122</v>
      </c>
      <c r="D2644" s="322" t="s">
        <v>143</v>
      </c>
      <c r="E2644" s="322" t="s">
        <v>1225</v>
      </c>
      <c r="F2644" s="154" t="s">
        <v>238</v>
      </c>
      <c r="G2644" s="149" t="s">
        <v>281</v>
      </c>
      <c r="H2644" s="153" t="s">
        <v>282</v>
      </c>
      <c r="I2644" s="149" t="s">
        <v>1475</v>
      </c>
      <c r="J2644" s="163">
        <v>45.493000000000002</v>
      </c>
      <c r="K2644" s="163">
        <v>11.09</v>
      </c>
      <c r="L2644" s="149" t="s">
        <v>518</v>
      </c>
      <c r="M2644" s="150" t="s">
        <v>519</v>
      </c>
      <c r="N2644" s="157">
        <v>44536.88890046296</v>
      </c>
      <c r="O2644" s="157">
        <v>44575.139791666668</v>
      </c>
    </row>
    <row r="2645" spans="2:15" x14ac:dyDescent="0.2">
      <c r="B2645" s="322" t="s">
        <v>142</v>
      </c>
      <c r="C2645" s="322" t="s">
        <v>1122</v>
      </c>
      <c r="D2645" s="322" t="s">
        <v>143</v>
      </c>
      <c r="E2645" s="322" t="s">
        <v>1225</v>
      </c>
      <c r="F2645" s="154" t="s">
        <v>238</v>
      </c>
      <c r="G2645" s="149" t="s">
        <v>281</v>
      </c>
      <c r="H2645" s="153" t="s">
        <v>282</v>
      </c>
      <c r="I2645" s="149" t="s">
        <v>1475</v>
      </c>
      <c r="J2645" s="163">
        <v>45.493000000000002</v>
      </c>
      <c r="K2645" s="163">
        <v>33.493000000000002</v>
      </c>
      <c r="L2645" s="149" t="s">
        <v>228</v>
      </c>
      <c r="M2645" s="150" t="s">
        <v>752</v>
      </c>
      <c r="N2645" s="157">
        <v>44536.88890046296</v>
      </c>
      <c r="O2645" s="157">
        <v>44585.819837962961</v>
      </c>
    </row>
    <row r="2646" spans="2:15" x14ac:dyDescent="0.2">
      <c r="B2646" s="322" t="s">
        <v>142</v>
      </c>
      <c r="C2646" s="322" t="s">
        <v>1122</v>
      </c>
      <c r="D2646" s="322" t="s">
        <v>144</v>
      </c>
      <c r="E2646" s="322" t="s">
        <v>1225</v>
      </c>
      <c r="F2646" s="154" t="s">
        <v>239</v>
      </c>
      <c r="G2646" s="149" t="s">
        <v>289</v>
      </c>
      <c r="H2646" s="153" t="s">
        <v>290</v>
      </c>
      <c r="I2646" s="149" t="s">
        <v>1016</v>
      </c>
      <c r="J2646" s="163">
        <v>63.511000000000003</v>
      </c>
      <c r="K2646" s="163">
        <v>21.777000000000001</v>
      </c>
      <c r="L2646" s="149" t="s">
        <v>116</v>
      </c>
      <c r="M2646" s="150" t="s">
        <v>352</v>
      </c>
      <c r="N2646" s="157">
        <v>44537.27884259259</v>
      </c>
      <c r="O2646" s="157">
        <v>44611.361122685186</v>
      </c>
    </row>
    <row r="2647" spans="2:15" x14ac:dyDescent="0.2">
      <c r="B2647" s="322" t="s">
        <v>142</v>
      </c>
      <c r="C2647" s="322" t="s">
        <v>1122</v>
      </c>
      <c r="D2647" s="322" t="s">
        <v>144</v>
      </c>
      <c r="E2647" s="322" t="s">
        <v>1225</v>
      </c>
      <c r="F2647" s="154" t="s">
        <v>239</v>
      </c>
      <c r="G2647" s="149" t="s">
        <v>289</v>
      </c>
      <c r="H2647" s="153" t="s">
        <v>290</v>
      </c>
      <c r="I2647" s="149" t="s">
        <v>1016</v>
      </c>
      <c r="J2647" s="163">
        <v>63.511000000000003</v>
      </c>
      <c r="K2647" s="163">
        <v>21.777000000000001</v>
      </c>
      <c r="L2647" s="149" t="s">
        <v>116</v>
      </c>
      <c r="M2647" s="150" t="s">
        <v>352</v>
      </c>
      <c r="N2647" s="157">
        <v>44537.27884259259</v>
      </c>
      <c r="O2647" s="157">
        <v>44611.361261574071</v>
      </c>
    </row>
    <row r="2648" spans="2:15" x14ac:dyDescent="0.2">
      <c r="B2648" s="322" t="s">
        <v>142</v>
      </c>
      <c r="C2648" s="322" t="s">
        <v>1122</v>
      </c>
      <c r="D2648" s="322" t="s">
        <v>143</v>
      </c>
      <c r="E2648" s="322" t="s">
        <v>1225</v>
      </c>
      <c r="F2648" s="154" t="s">
        <v>239</v>
      </c>
      <c r="G2648" s="149" t="s">
        <v>359</v>
      </c>
      <c r="H2648" s="153" t="s">
        <v>278</v>
      </c>
      <c r="I2648" s="149" t="s">
        <v>1907</v>
      </c>
      <c r="J2648" s="163">
        <v>75.397000000000006</v>
      </c>
      <c r="K2648" s="163">
        <v>51.246000000000002</v>
      </c>
      <c r="L2648" s="149" t="s">
        <v>329</v>
      </c>
      <c r="M2648" s="150" t="s">
        <v>395</v>
      </c>
      <c r="N2648" s="157">
        <v>44537.903692129628</v>
      </c>
      <c r="O2648" s="157">
        <v>44570.264270833337</v>
      </c>
    </row>
    <row r="2649" spans="2:15" x14ac:dyDescent="0.2">
      <c r="B2649" s="322" t="s">
        <v>142</v>
      </c>
      <c r="C2649" s="322" t="s">
        <v>1122</v>
      </c>
      <c r="D2649" s="322" t="s">
        <v>143</v>
      </c>
      <c r="E2649" s="322" t="s">
        <v>1225</v>
      </c>
      <c r="F2649" s="154" t="s">
        <v>239</v>
      </c>
      <c r="G2649" s="149" t="s">
        <v>359</v>
      </c>
      <c r="H2649" s="153" t="s">
        <v>278</v>
      </c>
      <c r="I2649" s="149" t="s">
        <v>1908</v>
      </c>
      <c r="J2649" s="163">
        <v>63.59</v>
      </c>
      <c r="K2649" s="163">
        <v>40.040999999999997</v>
      </c>
      <c r="L2649" s="149" t="s">
        <v>116</v>
      </c>
      <c r="M2649" s="150" t="s">
        <v>352</v>
      </c>
      <c r="N2649" s="157">
        <v>44537.958657407406</v>
      </c>
      <c r="O2649" s="157">
        <v>44591.999826388892</v>
      </c>
    </row>
    <row r="2650" spans="2:15" x14ac:dyDescent="0.2">
      <c r="B2650" s="322" t="s">
        <v>142</v>
      </c>
      <c r="C2650" s="322" t="s">
        <v>1122</v>
      </c>
      <c r="D2650" s="322" t="s">
        <v>143</v>
      </c>
      <c r="E2650" s="322" t="s">
        <v>1225</v>
      </c>
      <c r="F2650" s="154" t="s">
        <v>329</v>
      </c>
      <c r="G2650" s="149" t="s">
        <v>286</v>
      </c>
      <c r="H2650" s="153" t="s">
        <v>330</v>
      </c>
      <c r="I2650" s="149" t="s">
        <v>1909</v>
      </c>
      <c r="J2650" s="163">
        <v>36.997999999999998</v>
      </c>
      <c r="K2650" s="163">
        <v>30.550999999999998</v>
      </c>
      <c r="L2650" s="149" t="s">
        <v>212</v>
      </c>
      <c r="M2650" s="150" t="s">
        <v>1910</v>
      </c>
      <c r="N2650" s="157">
        <v>44538.389479166668</v>
      </c>
      <c r="O2650" s="157">
        <v>44567.069351851853</v>
      </c>
    </row>
    <row r="2651" spans="2:15" x14ac:dyDescent="0.2">
      <c r="B2651" s="322" t="s">
        <v>142</v>
      </c>
      <c r="C2651" s="322" t="s">
        <v>1122</v>
      </c>
      <c r="D2651" s="322" t="s">
        <v>143</v>
      </c>
      <c r="E2651" s="322" t="s">
        <v>1225</v>
      </c>
      <c r="F2651" s="154" t="s">
        <v>238</v>
      </c>
      <c r="G2651" s="149" t="s">
        <v>281</v>
      </c>
      <c r="H2651" s="153" t="s">
        <v>282</v>
      </c>
      <c r="I2651" s="149" t="s">
        <v>1911</v>
      </c>
      <c r="J2651" s="163">
        <v>50.295999999999999</v>
      </c>
      <c r="K2651" s="163">
        <v>47.621000000000002</v>
      </c>
      <c r="L2651" s="149" t="s">
        <v>116</v>
      </c>
      <c r="M2651" s="150" t="s">
        <v>405</v>
      </c>
      <c r="N2651" s="157">
        <v>44538.695196759261</v>
      </c>
      <c r="O2651" s="157">
        <v>44572.723275462966</v>
      </c>
    </row>
    <row r="2652" spans="2:15" x14ac:dyDescent="0.2">
      <c r="B2652" s="322" t="s">
        <v>142</v>
      </c>
      <c r="C2652" s="322" t="s">
        <v>1122</v>
      </c>
      <c r="D2652" s="322" t="s">
        <v>144</v>
      </c>
      <c r="E2652" s="322" t="s">
        <v>1225</v>
      </c>
      <c r="F2652" s="154" t="s">
        <v>114</v>
      </c>
      <c r="G2652" s="149" t="s">
        <v>277</v>
      </c>
      <c r="H2652" s="153" t="s">
        <v>304</v>
      </c>
      <c r="I2652" s="149" t="s">
        <v>1912</v>
      </c>
      <c r="J2652" s="163">
        <v>32.161999999999999</v>
      </c>
      <c r="K2652" s="163">
        <v>11.281000000000001</v>
      </c>
      <c r="L2652" s="149" t="s">
        <v>116</v>
      </c>
      <c r="M2652" s="150" t="s">
        <v>352</v>
      </c>
      <c r="N2652" s="157">
        <v>44539.195104166669</v>
      </c>
      <c r="O2652" s="157">
        <v>44601.737037037034</v>
      </c>
    </row>
    <row r="2653" spans="2:15" x14ac:dyDescent="0.2">
      <c r="B2653" s="322" t="s">
        <v>142</v>
      </c>
      <c r="C2653" s="322" t="s">
        <v>1122</v>
      </c>
      <c r="D2653" s="322" t="s">
        <v>144</v>
      </c>
      <c r="E2653" s="322" t="s">
        <v>1225</v>
      </c>
      <c r="F2653" s="154" t="s">
        <v>114</v>
      </c>
      <c r="G2653" s="149" t="s">
        <v>277</v>
      </c>
      <c r="H2653" s="153" t="s">
        <v>304</v>
      </c>
      <c r="I2653" s="149" t="s">
        <v>1912</v>
      </c>
      <c r="J2653" s="163">
        <v>32.161999999999999</v>
      </c>
      <c r="K2653" s="163">
        <v>11.281000000000001</v>
      </c>
      <c r="L2653" s="149" t="s">
        <v>116</v>
      </c>
      <c r="M2653" s="150" t="s">
        <v>352</v>
      </c>
      <c r="N2653" s="157">
        <v>44539.195104166669</v>
      </c>
      <c r="O2653" s="157">
        <v>44601.737175925926</v>
      </c>
    </row>
    <row r="2654" spans="2:15" x14ac:dyDescent="0.2">
      <c r="B2654" s="322" t="s">
        <v>142</v>
      </c>
      <c r="C2654" s="322" t="s">
        <v>1122</v>
      </c>
      <c r="D2654" s="322" t="s">
        <v>143</v>
      </c>
      <c r="E2654" s="322" t="s">
        <v>1225</v>
      </c>
      <c r="F2654" s="154" t="s">
        <v>243</v>
      </c>
      <c r="G2654" s="149" t="s">
        <v>277</v>
      </c>
      <c r="H2654" s="153" t="s">
        <v>374</v>
      </c>
      <c r="I2654" s="149" t="s">
        <v>1913</v>
      </c>
      <c r="J2654" s="163">
        <v>56.921999999999997</v>
      </c>
      <c r="K2654" s="163">
        <v>22.567</v>
      </c>
      <c r="L2654" s="149" t="s">
        <v>211</v>
      </c>
      <c r="M2654" s="150" t="s">
        <v>666</v>
      </c>
      <c r="N2654" s="157">
        <v>44539.416550925926</v>
      </c>
      <c r="O2654" s="157">
        <v>44566.681550925925</v>
      </c>
    </row>
    <row r="2655" spans="2:15" x14ac:dyDescent="0.2">
      <c r="B2655" s="322" t="s">
        <v>142</v>
      </c>
      <c r="C2655" s="322" t="s">
        <v>1122</v>
      </c>
      <c r="D2655" s="322" t="s">
        <v>143</v>
      </c>
      <c r="E2655" s="322" t="s">
        <v>1225</v>
      </c>
      <c r="F2655" s="154" t="s">
        <v>243</v>
      </c>
      <c r="G2655" s="149" t="s">
        <v>277</v>
      </c>
      <c r="H2655" s="153" t="s">
        <v>374</v>
      </c>
      <c r="I2655" s="149" t="s">
        <v>1913</v>
      </c>
      <c r="J2655" s="163">
        <v>56.921999999999997</v>
      </c>
      <c r="K2655" s="163">
        <v>30.373000000000001</v>
      </c>
      <c r="L2655" s="149" t="s">
        <v>211</v>
      </c>
      <c r="M2655" s="150" t="s">
        <v>636</v>
      </c>
      <c r="N2655" s="157">
        <v>44539.416550925926</v>
      </c>
      <c r="O2655" s="157">
        <v>44580.639768518522</v>
      </c>
    </row>
    <row r="2656" spans="2:15" x14ac:dyDescent="0.2">
      <c r="B2656" s="322" t="s">
        <v>142</v>
      </c>
      <c r="C2656" s="322" t="s">
        <v>1122</v>
      </c>
      <c r="D2656" s="322" t="s">
        <v>143</v>
      </c>
      <c r="E2656" s="322" t="s">
        <v>1225</v>
      </c>
      <c r="F2656" s="154" t="s">
        <v>238</v>
      </c>
      <c r="G2656" s="149" t="s">
        <v>281</v>
      </c>
      <c r="H2656" s="153" t="s">
        <v>282</v>
      </c>
      <c r="I2656" s="149" t="s">
        <v>1458</v>
      </c>
      <c r="J2656" s="163">
        <v>46.62</v>
      </c>
      <c r="K2656" s="163">
        <v>13.891999999999999</v>
      </c>
      <c r="L2656" s="149" t="s">
        <v>216</v>
      </c>
      <c r="M2656" s="150" t="s">
        <v>285</v>
      </c>
      <c r="N2656" s="157">
        <v>44539.653935185182</v>
      </c>
      <c r="O2656" s="157">
        <v>44580.541967592595</v>
      </c>
    </row>
    <row r="2657" spans="2:15" x14ac:dyDescent="0.2">
      <c r="B2657" s="322" t="s">
        <v>142</v>
      </c>
      <c r="C2657" s="322" t="s">
        <v>1122</v>
      </c>
      <c r="D2657" s="322" t="s">
        <v>143</v>
      </c>
      <c r="E2657" s="322" t="s">
        <v>1225</v>
      </c>
      <c r="F2657" s="154" t="s">
        <v>238</v>
      </c>
      <c r="G2657" s="149" t="s">
        <v>281</v>
      </c>
      <c r="H2657" s="153" t="s">
        <v>282</v>
      </c>
      <c r="I2657" s="149" t="s">
        <v>1458</v>
      </c>
      <c r="J2657" s="163">
        <v>46.62</v>
      </c>
      <c r="K2657" s="163">
        <v>28.536000000000001</v>
      </c>
      <c r="L2657" s="149" t="s">
        <v>217</v>
      </c>
      <c r="M2657" s="150" t="s">
        <v>309</v>
      </c>
      <c r="N2657" s="157">
        <v>44539.653935185182</v>
      </c>
      <c r="O2657" s="157">
        <v>44590.180844907409</v>
      </c>
    </row>
    <row r="2658" spans="2:15" x14ac:dyDescent="0.2">
      <c r="B2658" s="322" t="s">
        <v>142</v>
      </c>
      <c r="C2658" s="322" t="s">
        <v>1122</v>
      </c>
      <c r="D2658" s="322" t="s">
        <v>143</v>
      </c>
      <c r="E2658" s="322" t="s">
        <v>1225</v>
      </c>
      <c r="F2658" s="154" t="s">
        <v>329</v>
      </c>
      <c r="G2658" s="149" t="s">
        <v>286</v>
      </c>
      <c r="H2658" s="153" t="s">
        <v>330</v>
      </c>
      <c r="I2658" s="149" t="s">
        <v>1461</v>
      </c>
      <c r="J2658" s="163">
        <v>34.387</v>
      </c>
      <c r="K2658" s="163">
        <v>4.7279999999999998</v>
      </c>
      <c r="L2658" s="149" t="s">
        <v>223</v>
      </c>
      <c r="M2658" s="150" t="s">
        <v>363</v>
      </c>
      <c r="N2658" s="157">
        <v>44539.806493055556</v>
      </c>
      <c r="O2658" s="157">
        <v>44565.389594907407</v>
      </c>
    </row>
    <row r="2659" spans="2:15" x14ac:dyDescent="0.2">
      <c r="B2659" s="322" t="s">
        <v>142</v>
      </c>
      <c r="C2659" s="322" t="s">
        <v>1122</v>
      </c>
      <c r="D2659" s="322" t="s">
        <v>143</v>
      </c>
      <c r="E2659" s="322" t="s">
        <v>1225</v>
      </c>
      <c r="F2659" s="154" t="s">
        <v>329</v>
      </c>
      <c r="G2659" s="149" t="s">
        <v>286</v>
      </c>
      <c r="H2659" s="153" t="s">
        <v>330</v>
      </c>
      <c r="I2659" s="149" t="s">
        <v>1461</v>
      </c>
      <c r="J2659" s="163">
        <v>34.387</v>
      </c>
      <c r="K2659" s="163">
        <v>20.353000000000002</v>
      </c>
      <c r="L2659" s="149" t="s">
        <v>223</v>
      </c>
      <c r="M2659" s="150" t="s">
        <v>758</v>
      </c>
      <c r="N2659" s="157">
        <v>44539.806493055556</v>
      </c>
      <c r="O2659" s="157">
        <v>44580.015011574076</v>
      </c>
    </row>
    <row r="2660" spans="2:15" x14ac:dyDescent="0.2">
      <c r="B2660" s="322" t="s">
        <v>142</v>
      </c>
      <c r="C2660" s="322" t="s">
        <v>1122</v>
      </c>
      <c r="D2660" s="322" t="s">
        <v>143</v>
      </c>
      <c r="E2660" s="322" t="s">
        <v>1225</v>
      </c>
      <c r="F2660" s="154" t="s">
        <v>236</v>
      </c>
      <c r="G2660" s="149" t="s">
        <v>310</v>
      </c>
      <c r="H2660" s="153" t="s">
        <v>311</v>
      </c>
      <c r="I2660" s="149" t="s">
        <v>1604</v>
      </c>
      <c r="J2660" s="163">
        <v>58.728999999999999</v>
      </c>
      <c r="K2660" s="163">
        <v>39.554000000000002</v>
      </c>
      <c r="L2660" s="149" t="s">
        <v>230</v>
      </c>
      <c r="M2660" s="150" t="s">
        <v>846</v>
      </c>
      <c r="N2660" s="157">
        <v>44540.374884259261</v>
      </c>
      <c r="O2660" s="157">
        <v>44576.561736111114</v>
      </c>
    </row>
    <row r="2661" spans="2:15" x14ac:dyDescent="0.2">
      <c r="B2661" s="322" t="s">
        <v>142</v>
      </c>
      <c r="C2661" s="322" t="s">
        <v>1122</v>
      </c>
      <c r="D2661" s="322" t="s">
        <v>143</v>
      </c>
      <c r="E2661" s="322" t="s">
        <v>1225</v>
      </c>
      <c r="F2661" s="154" t="s">
        <v>114</v>
      </c>
      <c r="G2661" s="149" t="s">
        <v>286</v>
      </c>
      <c r="H2661" s="153" t="s">
        <v>115</v>
      </c>
      <c r="I2661" s="149" t="s">
        <v>1914</v>
      </c>
      <c r="J2661" s="163">
        <v>63.451999999999998</v>
      </c>
      <c r="K2661" s="163">
        <v>23.291</v>
      </c>
      <c r="L2661" s="149" t="s">
        <v>217</v>
      </c>
      <c r="M2661" s="150" t="s">
        <v>309</v>
      </c>
      <c r="N2661" s="157">
        <v>44540.4453125</v>
      </c>
      <c r="O2661" s="157">
        <v>44571.806192129632</v>
      </c>
    </row>
    <row r="2662" spans="2:15" x14ac:dyDescent="0.2">
      <c r="B2662" s="322" t="s">
        <v>142</v>
      </c>
      <c r="C2662" s="322" t="s">
        <v>1122</v>
      </c>
      <c r="D2662" s="322" t="s">
        <v>143</v>
      </c>
      <c r="E2662" s="322" t="s">
        <v>1225</v>
      </c>
      <c r="F2662" s="154" t="s">
        <v>114</v>
      </c>
      <c r="G2662" s="149" t="s">
        <v>286</v>
      </c>
      <c r="H2662" s="153" t="s">
        <v>115</v>
      </c>
      <c r="I2662" s="149" t="s">
        <v>1914</v>
      </c>
      <c r="J2662" s="163">
        <v>63.451999999999998</v>
      </c>
      <c r="K2662" s="163">
        <v>9.1750000000000007</v>
      </c>
      <c r="L2662" s="149" t="s">
        <v>216</v>
      </c>
      <c r="M2662" s="150" t="s">
        <v>316</v>
      </c>
      <c r="N2662" s="157">
        <v>44540.4453125</v>
      </c>
      <c r="O2662" s="157">
        <v>44582.881053240744</v>
      </c>
    </row>
    <row r="2663" spans="2:15" x14ac:dyDescent="0.2">
      <c r="B2663" s="322" t="s">
        <v>142</v>
      </c>
      <c r="C2663" s="322" t="s">
        <v>1122</v>
      </c>
      <c r="D2663" s="322" t="s">
        <v>143</v>
      </c>
      <c r="E2663" s="322" t="s">
        <v>1225</v>
      </c>
      <c r="F2663" s="154" t="s">
        <v>114</v>
      </c>
      <c r="G2663" s="149" t="s">
        <v>286</v>
      </c>
      <c r="H2663" s="153" t="s">
        <v>115</v>
      </c>
      <c r="I2663" s="149" t="s">
        <v>1914</v>
      </c>
      <c r="J2663" s="163">
        <v>63.451999999999998</v>
      </c>
      <c r="K2663" s="163">
        <v>16.742000000000001</v>
      </c>
      <c r="L2663" s="149" t="s">
        <v>219</v>
      </c>
      <c r="M2663" s="150" t="s">
        <v>1633</v>
      </c>
      <c r="N2663" s="157">
        <v>44540.4453125</v>
      </c>
      <c r="O2663" s="157">
        <v>44591.347337962965</v>
      </c>
    </row>
    <row r="2664" spans="2:15" x14ac:dyDescent="0.2">
      <c r="B2664" s="322" t="s">
        <v>142</v>
      </c>
      <c r="C2664" s="322" t="s">
        <v>1122</v>
      </c>
      <c r="D2664" s="322" t="s">
        <v>143</v>
      </c>
      <c r="E2664" s="322" t="s">
        <v>1225</v>
      </c>
      <c r="F2664" s="154" t="s">
        <v>335</v>
      </c>
      <c r="G2664" s="149" t="s">
        <v>289</v>
      </c>
      <c r="H2664" s="153" t="s">
        <v>337</v>
      </c>
      <c r="I2664" s="149" t="s">
        <v>1123</v>
      </c>
      <c r="J2664" s="163">
        <v>36.308999999999997</v>
      </c>
      <c r="K2664" s="163">
        <v>8.5129999999999999</v>
      </c>
      <c r="L2664" s="149" t="s">
        <v>329</v>
      </c>
      <c r="M2664" s="150" t="s">
        <v>395</v>
      </c>
      <c r="N2664" s="157">
        <v>44540.834166666667</v>
      </c>
      <c r="O2664" s="157">
        <v>44567.084004629629</v>
      </c>
    </row>
    <row r="2665" spans="2:15" x14ac:dyDescent="0.2">
      <c r="B2665" s="322" t="s">
        <v>142</v>
      </c>
      <c r="C2665" s="322" t="s">
        <v>1122</v>
      </c>
      <c r="D2665" s="322" t="s">
        <v>143</v>
      </c>
      <c r="E2665" s="322" t="s">
        <v>1225</v>
      </c>
      <c r="F2665" s="154" t="s">
        <v>247</v>
      </c>
      <c r="G2665" s="149" t="s">
        <v>340</v>
      </c>
      <c r="H2665" s="153" t="s">
        <v>341</v>
      </c>
      <c r="I2665" s="149" t="s">
        <v>742</v>
      </c>
      <c r="J2665" s="163">
        <v>37.65</v>
      </c>
      <c r="K2665" s="163">
        <v>9.0640000000000001</v>
      </c>
      <c r="L2665" s="149" t="s">
        <v>329</v>
      </c>
      <c r="M2665" s="150" t="s">
        <v>343</v>
      </c>
      <c r="N2665" s="157">
        <v>44541.165127314816</v>
      </c>
      <c r="O2665" s="157">
        <v>44568.804571759261</v>
      </c>
    </row>
    <row r="2666" spans="2:15" x14ac:dyDescent="0.2">
      <c r="B2666" s="322" t="s">
        <v>142</v>
      </c>
      <c r="C2666" s="322" t="s">
        <v>1122</v>
      </c>
      <c r="D2666" s="322" t="s">
        <v>143</v>
      </c>
      <c r="E2666" s="322" t="s">
        <v>1225</v>
      </c>
      <c r="F2666" s="154" t="s">
        <v>247</v>
      </c>
      <c r="G2666" s="149" t="s">
        <v>340</v>
      </c>
      <c r="H2666" s="153" t="s">
        <v>341</v>
      </c>
      <c r="I2666" s="149" t="s">
        <v>742</v>
      </c>
      <c r="J2666" s="163">
        <v>37.65</v>
      </c>
      <c r="K2666" s="163">
        <v>5.3319999999999999</v>
      </c>
      <c r="L2666" s="149" t="s">
        <v>329</v>
      </c>
      <c r="M2666" s="150" t="s">
        <v>649</v>
      </c>
      <c r="N2666" s="157">
        <v>44541.165127314816</v>
      </c>
      <c r="O2666" s="157">
        <v>44571.987118055556</v>
      </c>
    </row>
    <row r="2667" spans="2:15" x14ac:dyDescent="0.2">
      <c r="B2667" s="322" t="s">
        <v>142</v>
      </c>
      <c r="C2667" s="322" t="s">
        <v>1122</v>
      </c>
      <c r="D2667" s="322" t="s">
        <v>143</v>
      </c>
      <c r="E2667" s="322" t="s">
        <v>1225</v>
      </c>
      <c r="F2667" s="154" t="s">
        <v>247</v>
      </c>
      <c r="G2667" s="149" t="s">
        <v>340</v>
      </c>
      <c r="H2667" s="153" t="s">
        <v>341</v>
      </c>
      <c r="I2667" s="149" t="s">
        <v>742</v>
      </c>
      <c r="J2667" s="163">
        <v>37.65</v>
      </c>
      <c r="K2667" s="163">
        <v>18.776</v>
      </c>
      <c r="L2667" s="149" t="s">
        <v>228</v>
      </c>
      <c r="M2667" s="150" t="s">
        <v>434</v>
      </c>
      <c r="N2667" s="157">
        <v>44541.165127314816</v>
      </c>
      <c r="O2667" s="157">
        <v>44578.848090277781</v>
      </c>
    </row>
    <row r="2668" spans="2:15" x14ac:dyDescent="0.2">
      <c r="B2668" s="322" t="s">
        <v>142</v>
      </c>
      <c r="C2668" s="322" t="s">
        <v>1122</v>
      </c>
      <c r="D2668" s="322" t="s">
        <v>143</v>
      </c>
      <c r="E2668" s="322" t="s">
        <v>1225</v>
      </c>
      <c r="F2668" s="154" t="s">
        <v>114</v>
      </c>
      <c r="G2668" s="149" t="s">
        <v>277</v>
      </c>
      <c r="H2668" s="153" t="s">
        <v>304</v>
      </c>
      <c r="I2668" s="149" t="s">
        <v>753</v>
      </c>
      <c r="J2668" s="163">
        <v>34.564</v>
      </c>
      <c r="K2668" s="163">
        <v>4.7519999999999998</v>
      </c>
      <c r="L2668" s="149" t="s">
        <v>515</v>
      </c>
      <c r="M2668" s="150" t="s">
        <v>516</v>
      </c>
      <c r="N2668" s="157">
        <v>44541.167557870373</v>
      </c>
      <c r="O2668" s="157">
        <v>44565.476041666669</v>
      </c>
    </row>
    <row r="2669" spans="2:15" x14ac:dyDescent="0.2">
      <c r="B2669" s="322" t="s">
        <v>142</v>
      </c>
      <c r="C2669" s="322" t="s">
        <v>1122</v>
      </c>
      <c r="D2669" s="322" t="s">
        <v>143</v>
      </c>
      <c r="E2669" s="322" t="s">
        <v>1225</v>
      </c>
      <c r="F2669" s="154" t="s">
        <v>114</v>
      </c>
      <c r="G2669" s="149" t="s">
        <v>277</v>
      </c>
      <c r="H2669" s="153" t="s">
        <v>304</v>
      </c>
      <c r="I2669" s="149" t="s">
        <v>753</v>
      </c>
      <c r="J2669" s="163">
        <v>34.564</v>
      </c>
      <c r="K2669" s="163">
        <v>20.038</v>
      </c>
      <c r="L2669" s="149" t="s">
        <v>228</v>
      </c>
      <c r="M2669" s="150" t="s">
        <v>485</v>
      </c>
      <c r="N2669" s="157">
        <v>44541.167557870373</v>
      </c>
      <c r="O2669" s="157">
        <v>44571.847650462965</v>
      </c>
    </row>
    <row r="2670" spans="2:15" x14ac:dyDescent="0.2">
      <c r="B2670" s="322" t="s">
        <v>142</v>
      </c>
      <c r="C2670" s="322" t="s">
        <v>1122</v>
      </c>
      <c r="D2670" s="322" t="s">
        <v>144</v>
      </c>
      <c r="E2670" s="322" t="s">
        <v>1225</v>
      </c>
      <c r="F2670" s="154" t="s">
        <v>335</v>
      </c>
      <c r="G2670" s="149" t="s">
        <v>289</v>
      </c>
      <c r="H2670" s="153" t="s">
        <v>337</v>
      </c>
      <c r="I2670" s="149" t="s">
        <v>1915</v>
      </c>
      <c r="J2670" s="163">
        <v>64.688000000000002</v>
      </c>
      <c r="K2670" s="163">
        <v>10.808</v>
      </c>
      <c r="L2670" s="149" t="s">
        <v>116</v>
      </c>
      <c r="M2670" s="150" t="s">
        <v>352</v>
      </c>
      <c r="N2670" s="157">
        <v>44541.862187500003</v>
      </c>
      <c r="O2670" s="157">
        <v>44611.91741898148</v>
      </c>
    </row>
    <row r="2671" spans="2:15" x14ac:dyDescent="0.2">
      <c r="B2671" s="322" t="s">
        <v>142</v>
      </c>
      <c r="C2671" s="322" t="s">
        <v>1122</v>
      </c>
      <c r="D2671" s="322" t="s">
        <v>144</v>
      </c>
      <c r="E2671" s="322" t="s">
        <v>1225</v>
      </c>
      <c r="F2671" s="154" t="s">
        <v>335</v>
      </c>
      <c r="G2671" s="149" t="s">
        <v>812</v>
      </c>
      <c r="H2671" s="153" t="s">
        <v>337</v>
      </c>
      <c r="I2671" s="149" t="s">
        <v>1915</v>
      </c>
      <c r="J2671" s="163">
        <v>64.688000000000002</v>
      </c>
      <c r="K2671" s="163">
        <v>10.808</v>
      </c>
      <c r="L2671" s="149" t="s">
        <v>116</v>
      </c>
      <c r="M2671" s="150" t="s">
        <v>352</v>
      </c>
      <c r="N2671" s="157">
        <v>44541.862187500003</v>
      </c>
      <c r="O2671" s="157">
        <v>44611.917442129627</v>
      </c>
    </row>
    <row r="2672" spans="2:15" x14ac:dyDescent="0.2">
      <c r="B2672" s="322" t="s">
        <v>142</v>
      </c>
      <c r="C2672" s="322" t="s">
        <v>1122</v>
      </c>
      <c r="D2672" s="322" t="s">
        <v>144</v>
      </c>
      <c r="E2672" s="322" t="s">
        <v>1225</v>
      </c>
      <c r="F2672" s="154" t="s">
        <v>114</v>
      </c>
      <c r="G2672" s="149" t="s">
        <v>286</v>
      </c>
      <c r="H2672" s="153" t="s">
        <v>304</v>
      </c>
      <c r="I2672" s="149" t="s">
        <v>1916</v>
      </c>
      <c r="J2672" s="163">
        <v>34.564</v>
      </c>
      <c r="K2672" s="163">
        <v>21.463999999999999</v>
      </c>
      <c r="L2672" s="149" t="s">
        <v>116</v>
      </c>
      <c r="M2672" s="150" t="s">
        <v>117</v>
      </c>
      <c r="N2672" s="157">
        <v>44541.931122685186</v>
      </c>
      <c r="O2672" s="157">
        <v>44597.899826388886</v>
      </c>
    </row>
    <row r="2673" spans="2:15" x14ac:dyDescent="0.2">
      <c r="B2673" s="322" t="s">
        <v>142</v>
      </c>
      <c r="C2673" s="322" t="s">
        <v>1122</v>
      </c>
      <c r="D2673" s="322" t="s">
        <v>143</v>
      </c>
      <c r="E2673" s="322" t="s">
        <v>1225</v>
      </c>
      <c r="F2673" s="154" t="s">
        <v>238</v>
      </c>
      <c r="G2673" s="149" t="s">
        <v>281</v>
      </c>
      <c r="H2673" s="153" t="s">
        <v>282</v>
      </c>
      <c r="I2673" s="149" t="s">
        <v>1917</v>
      </c>
      <c r="J2673" s="163">
        <v>56.725999999999999</v>
      </c>
      <c r="K2673" s="163">
        <v>23.151</v>
      </c>
      <c r="L2673" s="149" t="s">
        <v>209</v>
      </c>
      <c r="M2673" s="150" t="s">
        <v>619</v>
      </c>
      <c r="N2673" s="157">
        <v>44543.445300925923</v>
      </c>
      <c r="O2673" s="157">
        <v>44575.135578703703</v>
      </c>
    </row>
    <row r="2674" spans="2:15" x14ac:dyDescent="0.2">
      <c r="B2674" s="322" t="s">
        <v>142</v>
      </c>
      <c r="C2674" s="322" t="s">
        <v>1122</v>
      </c>
      <c r="D2674" s="322" t="s">
        <v>143</v>
      </c>
      <c r="E2674" s="322" t="s">
        <v>1225</v>
      </c>
      <c r="F2674" s="154" t="s">
        <v>238</v>
      </c>
      <c r="G2674" s="149" t="s">
        <v>281</v>
      </c>
      <c r="H2674" s="153" t="s">
        <v>282</v>
      </c>
      <c r="I2674" s="149" t="s">
        <v>1917</v>
      </c>
      <c r="J2674" s="163">
        <v>56.725999999999999</v>
      </c>
      <c r="K2674" s="163">
        <v>31.591000000000001</v>
      </c>
      <c r="L2674" s="149" t="s">
        <v>209</v>
      </c>
      <c r="M2674" s="150" t="s">
        <v>786</v>
      </c>
      <c r="N2674" s="157">
        <v>44543.445300925923</v>
      </c>
      <c r="O2674" s="157">
        <v>44578.790289351855</v>
      </c>
    </row>
    <row r="2675" spans="2:15" x14ac:dyDescent="0.2">
      <c r="B2675" s="322" t="s">
        <v>142</v>
      </c>
      <c r="C2675" s="322" t="s">
        <v>1122</v>
      </c>
      <c r="D2675" s="322" t="s">
        <v>144</v>
      </c>
      <c r="E2675" s="322" t="s">
        <v>1225</v>
      </c>
      <c r="F2675" s="154" t="s">
        <v>114</v>
      </c>
      <c r="G2675" s="149" t="s">
        <v>353</v>
      </c>
      <c r="H2675" s="153" t="s">
        <v>354</v>
      </c>
      <c r="I2675" s="149" t="s">
        <v>1918</v>
      </c>
      <c r="J2675" s="163">
        <v>36.823999999999998</v>
      </c>
      <c r="K2675" s="163">
        <v>29.390999999999998</v>
      </c>
      <c r="L2675" s="149" t="s">
        <v>116</v>
      </c>
      <c r="M2675" s="150" t="s">
        <v>352</v>
      </c>
      <c r="N2675" s="157">
        <v>44543.445370370369</v>
      </c>
      <c r="O2675" s="157">
        <v>44606.139722222222</v>
      </c>
    </row>
    <row r="2676" spans="2:15" x14ac:dyDescent="0.2">
      <c r="B2676" s="322" t="s">
        <v>142</v>
      </c>
      <c r="C2676" s="322" t="s">
        <v>1122</v>
      </c>
      <c r="D2676" s="322" t="s">
        <v>143</v>
      </c>
      <c r="E2676" s="322" t="s">
        <v>1225</v>
      </c>
      <c r="F2676" s="154" t="s">
        <v>238</v>
      </c>
      <c r="G2676" s="149" t="s">
        <v>281</v>
      </c>
      <c r="H2676" s="153" t="s">
        <v>282</v>
      </c>
      <c r="I2676" s="149" t="s">
        <v>1170</v>
      </c>
      <c r="J2676" s="163">
        <v>38.796999999999997</v>
      </c>
      <c r="K2676" s="163">
        <v>37.057000000000002</v>
      </c>
      <c r="L2676" s="149" t="s">
        <v>209</v>
      </c>
      <c r="M2676" s="150" t="s">
        <v>440</v>
      </c>
      <c r="N2676" s="157">
        <v>44543.778657407405</v>
      </c>
      <c r="O2676" s="157">
        <v>44569.555625000001</v>
      </c>
    </row>
    <row r="2677" spans="2:15" x14ac:dyDescent="0.2">
      <c r="B2677" s="322" t="s">
        <v>142</v>
      </c>
      <c r="C2677" s="322" t="s">
        <v>1122</v>
      </c>
      <c r="D2677" s="322" t="s">
        <v>144</v>
      </c>
      <c r="E2677" s="322" t="s">
        <v>1225</v>
      </c>
      <c r="F2677" s="154" t="s">
        <v>591</v>
      </c>
      <c r="G2677" s="149" t="s">
        <v>277</v>
      </c>
      <c r="H2677" s="153" t="s">
        <v>282</v>
      </c>
      <c r="I2677" s="149" t="s">
        <v>1919</v>
      </c>
      <c r="J2677" s="163">
        <v>76.015000000000001</v>
      </c>
      <c r="K2677" s="163">
        <v>21.86</v>
      </c>
      <c r="L2677" s="149" t="s">
        <v>211</v>
      </c>
      <c r="M2677" s="150" t="s">
        <v>303</v>
      </c>
      <c r="N2677" s="157">
        <v>44544.389872685184</v>
      </c>
      <c r="O2677" s="157">
        <v>44593.195162037038</v>
      </c>
    </row>
    <row r="2678" spans="2:15" x14ac:dyDescent="0.2">
      <c r="B2678" s="322" t="s">
        <v>142</v>
      </c>
      <c r="C2678" s="322" t="s">
        <v>1122</v>
      </c>
      <c r="D2678" s="322" t="s">
        <v>144</v>
      </c>
      <c r="E2678" s="322" t="s">
        <v>1225</v>
      </c>
      <c r="F2678" s="154" t="s">
        <v>591</v>
      </c>
      <c r="G2678" s="149" t="s">
        <v>277</v>
      </c>
      <c r="H2678" s="153" t="s">
        <v>282</v>
      </c>
      <c r="I2678" s="149" t="s">
        <v>1919</v>
      </c>
      <c r="J2678" s="163">
        <v>76.015000000000001</v>
      </c>
      <c r="K2678" s="163">
        <v>50.811</v>
      </c>
      <c r="L2678" s="149" t="s">
        <v>211</v>
      </c>
      <c r="M2678" s="150" t="s">
        <v>390</v>
      </c>
      <c r="N2678" s="157">
        <v>44544.389872685184</v>
      </c>
      <c r="O2678" s="157">
        <v>44610.458935185183</v>
      </c>
    </row>
    <row r="2679" spans="2:15" x14ac:dyDescent="0.2">
      <c r="B2679" s="322" t="s">
        <v>142</v>
      </c>
      <c r="C2679" s="322" t="s">
        <v>1122</v>
      </c>
      <c r="D2679" s="322" t="s">
        <v>143</v>
      </c>
      <c r="E2679" s="322" t="s">
        <v>1225</v>
      </c>
      <c r="F2679" s="154" t="s">
        <v>243</v>
      </c>
      <c r="G2679" s="149" t="s">
        <v>277</v>
      </c>
      <c r="H2679" s="153" t="s">
        <v>374</v>
      </c>
      <c r="I2679" s="149" t="s">
        <v>1920</v>
      </c>
      <c r="J2679" s="163">
        <v>35.212000000000003</v>
      </c>
      <c r="K2679" s="163">
        <v>34.508000000000003</v>
      </c>
      <c r="L2679" s="149" t="s">
        <v>214</v>
      </c>
      <c r="M2679" s="150" t="s">
        <v>779</v>
      </c>
      <c r="N2679" s="157">
        <v>44544.471909722219</v>
      </c>
      <c r="O2679" s="157">
        <v>44571.286550925928</v>
      </c>
    </row>
    <row r="2680" spans="2:15" x14ac:dyDescent="0.2">
      <c r="B2680" s="322" t="s">
        <v>142</v>
      </c>
      <c r="C2680" s="322" t="s">
        <v>1122</v>
      </c>
      <c r="D2680" s="322" t="s">
        <v>142</v>
      </c>
      <c r="E2680" s="322" t="s">
        <v>1122</v>
      </c>
      <c r="F2680" s="154" t="s">
        <v>237</v>
      </c>
      <c r="G2680" s="149" t="s">
        <v>277</v>
      </c>
      <c r="H2680" s="153" t="s">
        <v>978</v>
      </c>
      <c r="I2680" s="149" t="s">
        <v>1921</v>
      </c>
      <c r="J2680" s="163">
        <v>34.536999999999999</v>
      </c>
      <c r="K2680" s="163">
        <v>33.845999999999997</v>
      </c>
      <c r="L2680" s="149" t="s">
        <v>251</v>
      </c>
      <c r="M2680" s="150" t="s">
        <v>664</v>
      </c>
      <c r="N2680" s="157">
        <v>44544.473356481481</v>
      </c>
      <c r="O2680" s="157">
        <v>44551.042627314811</v>
      </c>
    </row>
    <row r="2681" spans="2:15" x14ac:dyDescent="0.2">
      <c r="B2681" s="322" t="s">
        <v>142</v>
      </c>
      <c r="C2681" s="322" t="s">
        <v>1122</v>
      </c>
      <c r="D2681" s="322" t="s">
        <v>143</v>
      </c>
      <c r="E2681" s="322" t="s">
        <v>1225</v>
      </c>
      <c r="F2681" s="154" t="s">
        <v>237</v>
      </c>
      <c r="G2681" s="149" t="s">
        <v>277</v>
      </c>
      <c r="H2681" s="153" t="s">
        <v>978</v>
      </c>
      <c r="I2681" s="149" t="s">
        <v>1922</v>
      </c>
      <c r="J2681" s="163">
        <v>53.688000000000002</v>
      </c>
      <c r="K2681" s="163">
        <v>46.695</v>
      </c>
      <c r="L2681" s="149" t="s">
        <v>116</v>
      </c>
      <c r="M2681" s="150" t="s">
        <v>760</v>
      </c>
      <c r="N2681" s="157">
        <v>44544.819305555553</v>
      </c>
      <c r="O2681" s="157">
        <v>44573.875879629632</v>
      </c>
    </row>
    <row r="2682" spans="2:15" x14ac:dyDescent="0.2">
      <c r="B2682" s="322" t="s">
        <v>142</v>
      </c>
      <c r="C2682" s="322" t="s">
        <v>1122</v>
      </c>
      <c r="D2682" s="322" t="s">
        <v>144</v>
      </c>
      <c r="E2682" s="322" t="s">
        <v>1225</v>
      </c>
      <c r="F2682" s="154" t="s">
        <v>114</v>
      </c>
      <c r="G2682" s="149" t="s">
        <v>286</v>
      </c>
      <c r="H2682" s="153" t="s">
        <v>115</v>
      </c>
      <c r="I2682" s="149" t="s">
        <v>1630</v>
      </c>
      <c r="J2682" s="163">
        <v>61.244999999999997</v>
      </c>
      <c r="K2682" s="163">
        <v>60.02</v>
      </c>
      <c r="L2682" s="149" t="s">
        <v>211</v>
      </c>
      <c r="M2682" s="150" t="s">
        <v>686</v>
      </c>
      <c r="N2682" s="157">
        <v>44545.792557870373</v>
      </c>
      <c r="O2682" s="157">
        <v>44595.550995370373</v>
      </c>
    </row>
    <row r="2683" spans="2:15" x14ac:dyDescent="0.2">
      <c r="B2683" s="322" t="s">
        <v>142</v>
      </c>
      <c r="C2683" s="322" t="s">
        <v>1122</v>
      </c>
      <c r="D2683" s="322" t="s">
        <v>144</v>
      </c>
      <c r="E2683" s="322" t="s">
        <v>1225</v>
      </c>
      <c r="F2683" s="154" t="s">
        <v>114</v>
      </c>
      <c r="G2683" s="149" t="s">
        <v>353</v>
      </c>
      <c r="H2683" s="153" t="s">
        <v>354</v>
      </c>
      <c r="I2683" s="149" t="s">
        <v>1923</v>
      </c>
      <c r="J2683" s="163">
        <v>61.113999999999997</v>
      </c>
      <c r="K2683" s="163">
        <v>44.826000000000001</v>
      </c>
      <c r="L2683" s="149" t="s">
        <v>116</v>
      </c>
      <c r="M2683" s="150" t="s">
        <v>352</v>
      </c>
      <c r="N2683" s="157">
        <v>44546.070520833331</v>
      </c>
      <c r="O2683" s="157">
        <v>44606.43141203704</v>
      </c>
    </row>
    <row r="2684" spans="2:15" x14ac:dyDescent="0.2">
      <c r="B2684" s="322" t="s">
        <v>142</v>
      </c>
      <c r="C2684" s="322" t="s">
        <v>1122</v>
      </c>
      <c r="D2684" s="322" t="s">
        <v>144</v>
      </c>
      <c r="E2684" s="322" t="s">
        <v>1225</v>
      </c>
      <c r="F2684" s="154" t="s">
        <v>238</v>
      </c>
      <c r="G2684" s="149" t="s">
        <v>281</v>
      </c>
      <c r="H2684" s="153" t="s">
        <v>282</v>
      </c>
      <c r="I2684" s="149" t="s">
        <v>1924</v>
      </c>
      <c r="J2684" s="163">
        <v>58.679000000000002</v>
      </c>
      <c r="K2684" s="163">
        <v>24.123000000000001</v>
      </c>
      <c r="L2684" s="149" t="s">
        <v>116</v>
      </c>
      <c r="M2684" s="150" t="s">
        <v>117</v>
      </c>
      <c r="N2684" s="157">
        <v>44546.139155092591</v>
      </c>
      <c r="O2684" s="157">
        <v>44613.776747685188</v>
      </c>
    </row>
    <row r="2685" spans="2:15" x14ac:dyDescent="0.2">
      <c r="B2685" s="322" t="s">
        <v>142</v>
      </c>
      <c r="C2685" s="322" t="s">
        <v>1122</v>
      </c>
      <c r="D2685" s="322" t="s">
        <v>144</v>
      </c>
      <c r="E2685" s="322" t="s">
        <v>1225</v>
      </c>
      <c r="F2685" s="154" t="s">
        <v>238</v>
      </c>
      <c r="G2685" s="149" t="s">
        <v>281</v>
      </c>
      <c r="H2685" s="153" t="s">
        <v>282</v>
      </c>
      <c r="I2685" s="149" t="s">
        <v>1924</v>
      </c>
      <c r="J2685" s="163">
        <v>58.679000000000002</v>
      </c>
      <c r="K2685" s="163">
        <v>24.123000000000001</v>
      </c>
      <c r="L2685" s="149" t="s">
        <v>116</v>
      </c>
      <c r="M2685" s="150" t="s">
        <v>117</v>
      </c>
      <c r="N2685" s="157">
        <v>44546.139155092591</v>
      </c>
      <c r="O2685" s="157">
        <v>44613.776886574073</v>
      </c>
    </row>
    <row r="2686" spans="2:15" x14ac:dyDescent="0.2">
      <c r="B2686" s="322" t="s">
        <v>142</v>
      </c>
      <c r="C2686" s="322" t="s">
        <v>1122</v>
      </c>
      <c r="D2686" s="322" t="s">
        <v>143</v>
      </c>
      <c r="E2686" s="322" t="s">
        <v>1225</v>
      </c>
      <c r="F2686" s="154" t="s">
        <v>239</v>
      </c>
      <c r="G2686" s="149" t="s">
        <v>359</v>
      </c>
      <c r="H2686" s="153" t="s">
        <v>278</v>
      </c>
      <c r="I2686" s="149" t="s">
        <v>1925</v>
      </c>
      <c r="J2686" s="163">
        <v>35.884999999999998</v>
      </c>
      <c r="K2686" s="163">
        <v>32.680999999999997</v>
      </c>
      <c r="L2686" s="149" t="s">
        <v>116</v>
      </c>
      <c r="M2686" s="150" t="s">
        <v>437</v>
      </c>
      <c r="N2686" s="157">
        <v>44546.403865740744</v>
      </c>
      <c r="O2686" s="157">
        <v>44566.084155092591</v>
      </c>
    </row>
    <row r="2687" spans="2:15" x14ac:dyDescent="0.2">
      <c r="B2687" s="322" t="s">
        <v>142</v>
      </c>
      <c r="C2687" s="322" t="s">
        <v>1122</v>
      </c>
      <c r="D2687" s="322" t="s">
        <v>145</v>
      </c>
      <c r="E2687" s="322" t="s">
        <v>1225</v>
      </c>
      <c r="F2687" s="154" t="s">
        <v>114</v>
      </c>
      <c r="G2687" s="149" t="s">
        <v>310</v>
      </c>
      <c r="H2687" s="153" t="s">
        <v>115</v>
      </c>
      <c r="I2687" s="149" t="s">
        <v>1926</v>
      </c>
      <c r="J2687" s="163">
        <v>82.158000000000001</v>
      </c>
      <c r="K2687" s="163">
        <v>55.56</v>
      </c>
      <c r="L2687" s="149" t="s">
        <v>116</v>
      </c>
      <c r="M2687" s="150" t="s">
        <v>117</v>
      </c>
      <c r="N2687" s="157">
        <v>44546.486018518517</v>
      </c>
      <c r="O2687" s="157">
        <v>44639.424814814818</v>
      </c>
    </row>
    <row r="2688" spans="2:15" x14ac:dyDescent="0.2">
      <c r="B2688" s="322" t="s">
        <v>142</v>
      </c>
      <c r="C2688" s="322" t="s">
        <v>1122</v>
      </c>
      <c r="D2688" s="322" t="s">
        <v>143</v>
      </c>
      <c r="E2688" s="322" t="s">
        <v>1225</v>
      </c>
      <c r="F2688" s="154" t="s">
        <v>243</v>
      </c>
      <c r="G2688" s="149" t="s">
        <v>277</v>
      </c>
      <c r="H2688" s="153" t="s">
        <v>374</v>
      </c>
      <c r="I2688" s="149" t="s">
        <v>1927</v>
      </c>
      <c r="J2688" s="163">
        <v>31.776</v>
      </c>
      <c r="K2688" s="163">
        <v>8.0630000000000006</v>
      </c>
      <c r="L2688" s="149" t="s">
        <v>219</v>
      </c>
      <c r="M2688" s="150" t="s">
        <v>429</v>
      </c>
      <c r="N2688" s="157">
        <v>44546.68136574074</v>
      </c>
      <c r="O2688" s="157">
        <v>44569.18167824074</v>
      </c>
    </row>
    <row r="2689" spans="2:15" x14ac:dyDescent="0.2">
      <c r="B2689" s="322" t="s">
        <v>142</v>
      </c>
      <c r="C2689" s="322" t="s">
        <v>1122</v>
      </c>
      <c r="D2689" s="322" t="s">
        <v>143</v>
      </c>
      <c r="E2689" s="322" t="s">
        <v>1225</v>
      </c>
      <c r="F2689" s="154" t="s">
        <v>243</v>
      </c>
      <c r="G2689" s="149" t="s">
        <v>277</v>
      </c>
      <c r="H2689" s="153" t="s">
        <v>374</v>
      </c>
      <c r="I2689" s="149" t="s">
        <v>1927</v>
      </c>
      <c r="J2689" s="163">
        <v>31.776</v>
      </c>
      <c r="K2689" s="163">
        <v>21.341999999999999</v>
      </c>
      <c r="L2689" s="149" t="s">
        <v>376</v>
      </c>
      <c r="M2689" s="150" t="s">
        <v>378</v>
      </c>
      <c r="N2689" s="157">
        <v>44546.68136574074</v>
      </c>
      <c r="O2689" s="157">
        <v>44574.191458333335</v>
      </c>
    </row>
    <row r="2690" spans="2:15" x14ac:dyDescent="0.2">
      <c r="B2690" s="322" t="s">
        <v>142</v>
      </c>
      <c r="C2690" s="322" t="s">
        <v>1122</v>
      </c>
      <c r="D2690" s="322" t="s">
        <v>144</v>
      </c>
      <c r="E2690" s="322" t="s">
        <v>1225</v>
      </c>
      <c r="F2690" s="154" t="s">
        <v>195</v>
      </c>
      <c r="G2690" s="149" t="s">
        <v>277</v>
      </c>
      <c r="H2690" s="153" t="s">
        <v>705</v>
      </c>
      <c r="I2690" s="149" t="s">
        <v>425</v>
      </c>
      <c r="J2690" s="163">
        <v>39.072000000000003</v>
      </c>
      <c r="K2690" s="163">
        <v>13.952999999999999</v>
      </c>
      <c r="L2690" s="149" t="s">
        <v>116</v>
      </c>
      <c r="M2690" s="150" t="s">
        <v>424</v>
      </c>
      <c r="N2690" s="157">
        <v>44547.305844907409</v>
      </c>
      <c r="O2690" s="157">
        <v>44599.986180555556</v>
      </c>
    </row>
    <row r="2691" spans="2:15" x14ac:dyDescent="0.2">
      <c r="B2691" s="322" t="s">
        <v>142</v>
      </c>
      <c r="C2691" s="322" t="s">
        <v>1122</v>
      </c>
      <c r="D2691" s="322" t="s">
        <v>144</v>
      </c>
      <c r="E2691" s="322" t="s">
        <v>1225</v>
      </c>
      <c r="F2691" s="154" t="s">
        <v>195</v>
      </c>
      <c r="G2691" s="149" t="s">
        <v>277</v>
      </c>
      <c r="H2691" s="153" t="s">
        <v>705</v>
      </c>
      <c r="I2691" s="149" t="s">
        <v>425</v>
      </c>
      <c r="J2691" s="163">
        <v>39.072000000000003</v>
      </c>
      <c r="K2691" s="163">
        <v>24.337</v>
      </c>
      <c r="L2691" s="149" t="s">
        <v>116</v>
      </c>
      <c r="M2691" s="150" t="s">
        <v>405</v>
      </c>
      <c r="N2691" s="157">
        <v>44547.305844907409</v>
      </c>
      <c r="O2691" s="157">
        <v>44610.292500000003</v>
      </c>
    </row>
    <row r="2692" spans="2:15" x14ac:dyDescent="0.2">
      <c r="B2692" s="322" t="s">
        <v>142</v>
      </c>
      <c r="C2692" s="322" t="s">
        <v>1122</v>
      </c>
      <c r="D2692" s="322" t="s">
        <v>143</v>
      </c>
      <c r="E2692" s="322" t="s">
        <v>1225</v>
      </c>
      <c r="F2692" s="154" t="s">
        <v>114</v>
      </c>
      <c r="G2692" s="149" t="s">
        <v>286</v>
      </c>
      <c r="H2692" s="153" t="s">
        <v>115</v>
      </c>
      <c r="I2692" s="149" t="s">
        <v>1928</v>
      </c>
      <c r="J2692" s="163">
        <v>63.4</v>
      </c>
      <c r="K2692" s="163">
        <v>8.4629999999999992</v>
      </c>
      <c r="L2692" s="149" t="s">
        <v>217</v>
      </c>
      <c r="M2692" s="150" t="s">
        <v>308</v>
      </c>
      <c r="N2692" s="157">
        <v>44547.417905092596</v>
      </c>
      <c r="O2692" s="157">
        <v>44581.973240740743</v>
      </c>
    </row>
    <row r="2693" spans="2:15" x14ac:dyDescent="0.2">
      <c r="B2693" s="322" t="s">
        <v>142</v>
      </c>
      <c r="C2693" s="322" t="s">
        <v>1122</v>
      </c>
      <c r="D2693" s="322" t="s">
        <v>144</v>
      </c>
      <c r="E2693" s="322" t="s">
        <v>1225</v>
      </c>
      <c r="F2693" s="154" t="s">
        <v>114</v>
      </c>
      <c r="G2693" s="149" t="s">
        <v>286</v>
      </c>
      <c r="H2693" s="153" t="s">
        <v>115</v>
      </c>
      <c r="I2693" s="149" t="s">
        <v>1928</v>
      </c>
      <c r="J2693" s="163">
        <v>63.4</v>
      </c>
      <c r="K2693" s="163">
        <v>47.052999999999997</v>
      </c>
      <c r="L2693" s="149" t="s">
        <v>208</v>
      </c>
      <c r="M2693" s="150" t="s">
        <v>368</v>
      </c>
      <c r="N2693" s="157">
        <v>44547.417905092596</v>
      </c>
      <c r="O2693" s="157">
        <v>44593.389340277776</v>
      </c>
    </row>
    <row r="2694" spans="2:15" x14ac:dyDescent="0.2">
      <c r="B2694" s="322" t="s">
        <v>142</v>
      </c>
      <c r="C2694" s="322" t="s">
        <v>1122</v>
      </c>
      <c r="D2694" s="322" t="s">
        <v>143</v>
      </c>
      <c r="E2694" s="322" t="s">
        <v>1225</v>
      </c>
      <c r="F2694" s="154" t="s">
        <v>239</v>
      </c>
      <c r="G2694" s="149" t="s">
        <v>359</v>
      </c>
      <c r="H2694" s="153" t="s">
        <v>278</v>
      </c>
      <c r="I2694" s="149" t="s">
        <v>1929</v>
      </c>
      <c r="J2694" s="163">
        <v>36.009</v>
      </c>
      <c r="K2694" s="163">
        <v>33.374000000000002</v>
      </c>
      <c r="L2694" s="149" t="s">
        <v>208</v>
      </c>
      <c r="M2694" s="150" t="s">
        <v>368</v>
      </c>
      <c r="N2694" s="157">
        <v>44547.445625</v>
      </c>
      <c r="O2694" s="157">
        <v>44583.305717592593</v>
      </c>
    </row>
    <row r="2695" spans="2:15" x14ac:dyDescent="0.2">
      <c r="B2695" s="322" t="s">
        <v>142</v>
      </c>
      <c r="C2695" s="322" t="s">
        <v>1122</v>
      </c>
      <c r="D2695" s="322" t="s">
        <v>144</v>
      </c>
      <c r="E2695" s="322" t="s">
        <v>1225</v>
      </c>
      <c r="F2695" s="154" t="s">
        <v>247</v>
      </c>
      <c r="G2695" s="149" t="s">
        <v>340</v>
      </c>
      <c r="H2695" s="153" t="s">
        <v>341</v>
      </c>
      <c r="I2695" s="149" t="s">
        <v>1930</v>
      </c>
      <c r="J2695" s="163">
        <v>33.664000000000001</v>
      </c>
      <c r="K2695" s="163">
        <v>32.991</v>
      </c>
      <c r="L2695" s="149" t="s">
        <v>116</v>
      </c>
      <c r="M2695" s="150" t="s">
        <v>117</v>
      </c>
      <c r="N2695" s="157">
        <v>44547.694282407407</v>
      </c>
      <c r="O2695" s="157">
        <v>44613.041701388887</v>
      </c>
    </row>
    <row r="2696" spans="2:15" x14ac:dyDescent="0.2">
      <c r="B2696" s="322" t="s">
        <v>142</v>
      </c>
      <c r="C2696" s="322" t="s">
        <v>1122</v>
      </c>
      <c r="D2696" s="322" t="s">
        <v>143</v>
      </c>
      <c r="E2696" s="322" t="s">
        <v>1225</v>
      </c>
      <c r="F2696" s="154" t="s">
        <v>244</v>
      </c>
      <c r="G2696" s="149" t="s">
        <v>277</v>
      </c>
      <c r="H2696" s="153" t="s">
        <v>370</v>
      </c>
      <c r="I2696" s="149" t="s">
        <v>1931</v>
      </c>
      <c r="J2696" s="163">
        <v>63.49</v>
      </c>
      <c r="K2696" s="163">
        <v>9.8870000000000005</v>
      </c>
      <c r="L2696" s="149" t="s">
        <v>203</v>
      </c>
      <c r="M2696" s="150" t="s">
        <v>380</v>
      </c>
      <c r="N2696" s="157">
        <v>44547.831562500003</v>
      </c>
      <c r="O2696" s="157">
        <v>44568.554606481484</v>
      </c>
    </row>
    <row r="2697" spans="2:15" x14ac:dyDescent="0.2">
      <c r="B2697" s="322" t="s">
        <v>142</v>
      </c>
      <c r="C2697" s="322" t="s">
        <v>1122</v>
      </c>
      <c r="D2697" s="322" t="s">
        <v>143</v>
      </c>
      <c r="E2697" s="322" t="s">
        <v>1225</v>
      </c>
      <c r="F2697" s="154" t="s">
        <v>244</v>
      </c>
      <c r="G2697" s="149" t="s">
        <v>369</v>
      </c>
      <c r="H2697" s="153" t="s">
        <v>370</v>
      </c>
      <c r="I2697" s="149" t="s">
        <v>1931</v>
      </c>
      <c r="J2697" s="163">
        <v>63.49</v>
      </c>
      <c r="K2697" s="163">
        <v>47.12</v>
      </c>
      <c r="L2697" s="149" t="s">
        <v>329</v>
      </c>
      <c r="M2697" s="150" t="s">
        <v>395</v>
      </c>
      <c r="N2697" s="157">
        <v>44547.831562500003</v>
      </c>
      <c r="O2697" s="157">
        <v>44591.306192129632</v>
      </c>
    </row>
    <row r="2698" spans="2:15" x14ac:dyDescent="0.2">
      <c r="B2698" s="322" t="s">
        <v>142</v>
      </c>
      <c r="C2698" s="322" t="s">
        <v>1122</v>
      </c>
      <c r="D2698" s="322" t="s">
        <v>143</v>
      </c>
      <c r="E2698" s="322" t="s">
        <v>1225</v>
      </c>
      <c r="F2698" s="154" t="s">
        <v>244</v>
      </c>
      <c r="G2698" s="149" t="s">
        <v>369</v>
      </c>
      <c r="H2698" s="153" t="s">
        <v>370</v>
      </c>
      <c r="I2698" s="149" t="s">
        <v>1932</v>
      </c>
      <c r="J2698" s="163">
        <v>20.692</v>
      </c>
      <c r="K2698" s="163">
        <v>19.451000000000001</v>
      </c>
      <c r="L2698" s="149" t="s">
        <v>1322</v>
      </c>
      <c r="M2698" s="150" t="s">
        <v>1323</v>
      </c>
      <c r="N2698" s="157">
        <v>44547.867685185185</v>
      </c>
      <c r="O2698" s="157">
        <v>44565.028356481482</v>
      </c>
    </row>
    <row r="2699" spans="2:15" x14ac:dyDescent="0.2">
      <c r="B2699" s="322" t="s">
        <v>142</v>
      </c>
      <c r="C2699" s="322" t="s">
        <v>1122</v>
      </c>
      <c r="D2699" s="322" t="s">
        <v>143</v>
      </c>
      <c r="E2699" s="322" t="s">
        <v>1225</v>
      </c>
      <c r="F2699" s="154" t="s">
        <v>236</v>
      </c>
      <c r="G2699" s="149" t="s">
        <v>310</v>
      </c>
      <c r="H2699" s="153" t="s">
        <v>311</v>
      </c>
      <c r="I2699" s="149" t="s">
        <v>1733</v>
      </c>
      <c r="J2699" s="163">
        <v>37.390999999999998</v>
      </c>
      <c r="K2699" s="163">
        <v>7.5780000000000003</v>
      </c>
      <c r="L2699" s="149" t="s">
        <v>116</v>
      </c>
      <c r="M2699" s="150" t="s">
        <v>457</v>
      </c>
      <c r="N2699" s="157">
        <v>44547.98709490741</v>
      </c>
      <c r="O2699" s="157">
        <v>44572.931608796294</v>
      </c>
    </row>
    <row r="2700" spans="2:15" x14ac:dyDescent="0.2">
      <c r="B2700" s="322" t="s">
        <v>142</v>
      </c>
      <c r="C2700" s="322" t="s">
        <v>1122</v>
      </c>
      <c r="D2700" s="322" t="s">
        <v>143</v>
      </c>
      <c r="E2700" s="322" t="s">
        <v>1225</v>
      </c>
      <c r="F2700" s="154" t="s">
        <v>236</v>
      </c>
      <c r="G2700" s="149" t="s">
        <v>310</v>
      </c>
      <c r="H2700" s="153" t="s">
        <v>311</v>
      </c>
      <c r="I2700" s="149" t="s">
        <v>1733</v>
      </c>
      <c r="J2700" s="163">
        <v>37.390999999999998</v>
      </c>
      <c r="K2700" s="163">
        <v>7.5780000000000003</v>
      </c>
      <c r="L2700" s="149" t="s">
        <v>116</v>
      </c>
      <c r="M2700" s="150" t="s">
        <v>457</v>
      </c>
      <c r="N2700" s="157">
        <v>44547.98709490741</v>
      </c>
      <c r="O2700" s="157">
        <v>44572.931747685187</v>
      </c>
    </row>
    <row r="2701" spans="2:15" x14ac:dyDescent="0.2">
      <c r="B2701" s="322" t="s">
        <v>142</v>
      </c>
      <c r="C2701" s="322" t="s">
        <v>1122</v>
      </c>
      <c r="D2701" s="322" t="s">
        <v>144</v>
      </c>
      <c r="E2701" s="322" t="s">
        <v>1225</v>
      </c>
      <c r="F2701" s="154" t="s">
        <v>236</v>
      </c>
      <c r="G2701" s="149" t="s">
        <v>310</v>
      </c>
      <c r="H2701" s="153" t="s">
        <v>311</v>
      </c>
      <c r="I2701" s="149" t="s">
        <v>1733</v>
      </c>
      <c r="J2701" s="163">
        <v>37.390999999999998</v>
      </c>
      <c r="K2701" s="163">
        <v>10.278</v>
      </c>
      <c r="L2701" s="149" t="s">
        <v>116</v>
      </c>
      <c r="M2701" s="150" t="s">
        <v>424</v>
      </c>
      <c r="N2701" s="157">
        <v>44547.98709490741</v>
      </c>
      <c r="O2701" s="157">
        <v>44613.734826388885</v>
      </c>
    </row>
    <row r="2702" spans="2:15" x14ac:dyDescent="0.2">
      <c r="B2702" s="322" t="s">
        <v>142</v>
      </c>
      <c r="C2702" s="322" t="s">
        <v>1122</v>
      </c>
      <c r="D2702" s="322" t="s">
        <v>144</v>
      </c>
      <c r="E2702" s="322" t="s">
        <v>1225</v>
      </c>
      <c r="F2702" s="154" t="s">
        <v>236</v>
      </c>
      <c r="G2702" s="149" t="s">
        <v>310</v>
      </c>
      <c r="H2702" s="153" t="s">
        <v>311</v>
      </c>
      <c r="I2702" s="149" t="s">
        <v>1733</v>
      </c>
      <c r="J2702" s="163">
        <v>37.390999999999998</v>
      </c>
      <c r="K2702" s="163">
        <v>10.278</v>
      </c>
      <c r="L2702" s="149" t="s">
        <v>116</v>
      </c>
      <c r="M2702" s="150" t="s">
        <v>424</v>
      </c>
      <c r="N2702" s="157">
        <v>44547.98709490741</v>
      </c>
      <c r="O2702" s="157">
        <v>44613.734965277778</v>
      </c>
    </row>
    <row r="2703" spans="2:15" x14ac:dyDescent="0.2">
      <c r="B2703" s="322" t="s">
        <v>142</v>
      </c>
      <c r="C2703" s="322" t="s">
        <v>1122</v>
      </c>
      <c r="D2703" s="322" t="s">
        <v>143</v>
      </c>
      <c r="E2703" s="322" t="s">
        <v>1225</v>
      </c>
      <c r="F2703" s="154" t="s">
        <v>329</v>
      </c>
      <c r="G2703" s="149" t="s">
        <v>286</v>
      </c>
      <c r="H2703" s="153" t="s">
        <v>330</v>
      </c>
      <c r="I2703" s="149" t="s">
        <v>567</v>
      </c>
      <c r="J2703" s="163">
        <v>63.447000000000003</v>
      </c>
      <c r="K2703" s="163">
        <v>57.673999999999999</v>
      </c>
      <c r="L2703" s="149" t="s">
        <v>333</v>
      </c>
      <c r="M2703" s="150" t="s">
        <v>334</v>
      </c>
      <c r="N2703" s="157">
        <v>44548.153819444444</v>
      </c>
      <c r="O2703" s="157">
        <v>44568.929699074077</v>
      </c>
    </row>
    <row r="2704" spans="2:15" x14ac:dyDescent="0.2">
      <c r="B2704" s="322" t="s">
        <v>142</v>
      </c>
      <c r="C2704" s="322" t="s">
        <v>1122</v>
      </c>
      <c r="D2704" s="322" t="s">
        <v>145</v>
      </c>
      <c r="E2704" s="322" t="s">
        <v>1225</v>
      </c>
      <c r="F2704" s="154" t="s">
        <v>114</v>
      </c>
      <c r="G2704" s="149" t="s">
        <v>277</v>
      </c>
      <c r="H2704" s="153" t="s">
        <v>304</v>
      </c>
      <c r="I2704" s="149" t="s">
        <v>670</v>
      </c>
      <c r="J2704" s="163">
        <v>36.417000000000002</v>
      </c>
      <c r="K2704" s="163">
        <v>30.981999999999999</v>
      </c>
      <c r="L2704" s="149" t="s">
        <v>114</v>
      </c>
      <c r="M2704" s="150" t="s">
        <v>1041</v>
      </c>
      <c r="N2704" s="157">
        <v>44548.22315972222</v>
      </c>
      <c r="O2704" s="157">
        <v>44644.741712962961</v>
      </c>
    </row>
    <row r="2705" spans="2:15" x14ac:dyDescent="0.2">
      <c r="B2705" s="322" t="s">
        <v>142</v>
      </c>
      <c r="C2705" s="322" t="s">
        <v>1122</v>
      </c>
      <c r="D2705" s="322" t="s">
        <v>143</v>
      </c>
      <c r="E2705" s="322" t="s">
        <v>1225</v>
      </c>
      <c r="F2705" s="154" t="s">
        <v>238</v>
      </c>
      <c r="G2705" s="149" t="s">
        <v>281</v>
      </c>
      <c r="H2705" s="153" t="s">
        <v>282</v>
      </c>
      <c r="I2705" s="149" t="s">
        <v>1933</v>
      </c>
      <c r="J2705" s="163">
        <v>33.256999999999998</v>
      </c>
      <c r="K2705" s="163">
        <v>30.655000000000001</v>
      </c>
      <c r="L2705" s="149" t="s">
        <v>376</v>
      </c>
      <c r="M2705" s="150" t="s">
        <v>378</v>
      </c>
      <c r="N2705" s="157">
        <v>44548.376030092593</v>
      </c>
      <c r="O2705" s="157">
        <v>44584.042083333334</v>
      </c>
    </row>
    <row r="2706" spans="2:15" x14ac:dyDescent="0.2">
      <c r="B2706" s="322" t="s">
        <v>142</v>
      </c>
      <c r="C2706" s="322" t="s">
        <v>1122</v>
      </c>
      <c r="D2706" s="322" t="s">
        <v>144</v>
      </c>
      <c r="E2706" s="322" t="s">
        <v>1225</v>
      </c>
      <c r="F2706" s="154" t="s">
        <v>239</v>
      </c>
      <c r="G2706" s="149" t="s">
        <v>359</v>
      </c>
      <c r="H2706" s="153" t="s">
        <v>278</v>
      </c>
      <c r="I2706" s="149" t="s">
        <v>1573</v>
      </c>
      <c r="J2706" s="163">
        <v>34.564</v>
      </c>
      <c r="K2706" s="163">
        <v>4.7229999999999999</v>
      </c>
      <c r="L2706" s="149" t="s">
        <v>116</v>
      </c>
      <c r="M2706" s="150" t="s">
        <v>117</v>
      </c>
      <c r="N2706" s="157">
        <v>44548.403541666667</v>
      </c>
      <c r="O2706" s="157">
        <v>44620.178414351853</v>
      </c>
    </row>
    <row r="2707" spans="2:15" x14ac:dyDescent="0.2">
      <c r="B2707" s="322" t="s">
        <v>142</v>
      </c>
      <c r="C2707" s="322" t="s">
        <v>1122</v>
      </c>
      <c r="D2707" s="322" t="s">
        <v>144</v>
      </c>
      <c r="E2707" s="322" t="s">
        <v>1225</v>
      </c>
      <c r="F2707" s="154" t="s">
        <v>239</v>
      </c>
      <c r="G2707" s="149" t="s">
        <v>359</v>
      </c>
      <c r="H2707" s="153" t="s">
        <v>278</v>
      </c>
      <c r="I2707" s="149" t="s">
        <v>1573</v>
      </c>
      <c r="J2707" s="163">
        <v>34.564</v>
      </c>
      <c r="K2707" s="163">
        <v>4.7229999999999999</v>
      </c>
      <c r="L2707" s="149" t="s">
        <v>116</v>
      </c>
      <c r="M2707" s="150" t="s">
        <v>117</v>
      </c>
      <c r="N2707" s="157">
        <v>44548.403541666667</v>
      </c>
      <c r="O2707" s="157">
        <v>44620.178553240738</v>
      </c>
    </row>
    <row r="2708" spans="2:15" x14ac:dyDescent="0.2">
      <c r="B2708" s="322" t="s">
        <v>142</v>
      </c>
      <c r="C2708" s="322" t="s">
        <v>1122</v>
      </c>
      <c r="D2708" s="322" t="s">
        <v>144</v>
      </c>
      <c r="E2708" s="322" t="s">
        <v>1225</v>
      </c>
      <c r="F2708" s="154" t="s">
        <v>239</v>
      </c>
      <c r="G2708" s="149" t="s">
        <v>359</v>
      </c>
      <c r="H2708" s="153" t="s">
        <v>278</v>
      </c>
      <c r="I2708" s="149" t="s">
        <v>1573</v>
      </c>
      <c r="J2708" s="163">
        <v>34.564</v>
      </c>
      <c r="K2708" s="163">
        <v>4.7229999999999999</v>
      </c>
      <c r="L2708" s="149" t="s">
        <v>116</v>
      </c>
      <c r="M2708" s="150" t="s">
        <v>117</v>
      </c>
      <c r="N2708" s="157">
        <v>44548.403541666667</v>
      </c>
      <c r="O2708" s="157">
        <v>44620.178564814814</v>
      </c>
    </row>
    <row r="2709" spans="2:15" x14ac:dyDescent="0.2">
      <c r="B2709" s="322" t="s">
        <v>142</v>
      </c>
      <c r="C2709" s="322" t="s">
        <v>1122</v>
      </c>
      <c r="D2709" s="322" t="s">
        <v>143</v>
      </c>
      <c r="E2709" s="322" t="s">
        <v>1225</v>
      </c>
      <c r="F2709" s="154" t="s">
        <v>238</v>
      </c>
      <c r="G2709" s="149" t="s">
        <v>281</v>
      </c>
      <c r="H2709" s="153" t="s">
        <v>282</v>
      </c>
      <c r="I2709" s="149" t="s">
        <v>1934</v>
      </c>
      <c r="J2709" s="163">
        <v>31.018000000000001</v>
      </c>
      <c r="K2709" s="163">
        <v>5.58</v>
      </c>
      <c r="L2709" s="149" t="s">
        <v>230</v>
      </c>
      <c r="M2709" s="150" t="s">
        <v>934</v>
      </c>
      <c r="N2709" s="157">
        <v>44548.514988425923</v>
      </c>
      <c r="O2709" s="157">
        <v>44579.764085648145</v>
      </c>
    </row>
    <row r="2710" spans="2:15" x14ac:dyDescent="0.2">
      <c r="B2710" s="322" t="s">
        <v>142</v>
      </c>
      <c r="C2710" s="322" t="s">
        <v>1122</v>
      </c>
      <c r="D2710" s="322" t="s">
        <v>143</v>
      </c>
      <c r="E2710" s="322" t="s">
        <v>1225</v>
      </c>
      <c r="F2710" s="154" t="s">
        <v>238</v>
      </c>
      <c r="G2710" s="149" t="s">
        <v>281</v>
      </c>
      <c r="H2710" s="153" t="s">
        <v>282</v>
      </c>
      <c r="I2710" s="149" t="s">
        <v>1934</v>
      </c>
      <c r="J2710" s="163">
        <v>31.018000000000001</v>
      </c>
      <c r="K2710" s="163">
        <v>7.4029999999999996</v>
      </c>
      <c r="L2710" s="149" t="s">
        <v>515</v>
      </c>
      <c r="M2710" s="150" t="s">
        <v>516</v>
      </c>
      <c r="N2710" s="157">
        <v>44548.514988425923</v>
      </c>
      <c r="O2710" s="157">
        <v>44586.048842592594</v>
      </c>
    </row>
    <row r="2711" spans="2:15" x14ac:dyDescent="0.2">
      <c r="B2711" s="322" t="s">
        <v>142</v>
      </c>
      <c r="C2711" s="322" t="s">
        <v>1122</v>
      </c>
      <c r="D2711" s="322" t="s">
        <v>143</v>
      </c>
      <c r="E2711" s="322" t="s">
        <v>1225</v>
      </c>
      <c r="F2711" s="154" t="s">
        <v>238</v>
      </c>
      <c r="G2711" s="149" t="s">
        <v>281</v>
      </c>
      <c r="H2711" s="153" t="s">
        <v>282</v>
      </c>
      <c r="I2711" s="149" t="s">
        <v>1934</v>
      </c>
      <c r="J2711" s="163">
        <v>31.018000000000001</v>
      </c>
      <c r="K2711" s="163">
        <v>17.414999999999999</v>
      </c>
      <c r="L2711" s="149" t="s">
        <v>357</v>
      </c>
      <c r="M2711" s="150" t="s">
        <v>508</v>
      </c>
      <c r="N2711" s="157">
        <v>44548.514988425923</v>
      </c>
      <c r="O2711" s="157">
        <v>44589.183680555558</v>
      </c>
    </row>
    <row r="2712" spans="2:15" x14ac:dyDescent="0.2">
      <c r="B2712" s="322" t="s">
        <v>142</v>
      </c>
      <c r="C2712" s="322" t="s">
        <v>1122</v>
      </c>
      <c r="D2712" s="322" t="s">
        <v>145</v>
      </c>
      <c r="E2712" s="322" t="s">
        <v>1225</v>
      </c>
      <c r="F2712" s="154" t="s">
        <v>239</v>
      </c>
      <c r="G2712" s="149" t="s">
        <v>289</v>
      </c>
      <c r="H2712" s="153" t="s">
        <v>290</v>
      </c>
      <c r="I2712" s="149" t="s">
        <v>1935</v>
      </c>
      <c r="J2712" s="163">
        <v>37.851999999999997</v>
      </c>
      <c r="K2712" s="163">
        <v>37.094999999999999</v>
      </c>
      <c r="L2712" s="149" t="s">
        <v>116</v>
      </c>
      <c r="M2712" s="150" t="s">
        <v>117</v>
      </c>
      <c r="N2712" s="157">
        <v>44548.625520833331</v>
      </c>
      <c r="O2712" s="157">
        <v>44634.088356481479</v>
      </c>
    </row>
    <row r="2713" spans="2:15" x14ac:dyDescent="0.2">
      <c r="B2713" s="322" t="s">
        <v>142</v>
      </c>
      <c r="C2713" s="322" t="s">
        <v>1122</v>
      </c>
      <c r="D2713" s="322" t="s">
        <v>143</v>
      </c>
      <c r="E2713" s="322" t="s">
        <v>1225</v>
      </c>
      <c r="F2713" s="154" t="s">
        <v>114</v>
      </c>
      <c r="G2713" s="149" t="s">
        <v>286</v>
      </c>
      <c r="H2713" s="153" t="s">
        <v>115</v>
      </c>
      <c r="I2713" s="149" t="s">
        <v>1936</v>
      </c>
      <c r="J2713" s="163">
        <v>63.915999999999997</v>
      </c>
      <c r="K2713" s="163">
        <v>16.212</v>
      </c>
      <c r="L2713" s="149" t="s">
        <v>216</v>
      </c>
      <c r="M2713" s="150" t="s">
        <v>284</v>
      </c>
      <c r="N2713" s="157">
        <v>44550.098263888889</v>
      </c>
      <c r="O2713" s="157">
        <v>44586.514618055553</v>
      </c>
    </row>
    <row r="2714" spans="2:15" x14ac:dyDescent="0.2">
      <c r="B2714" s="322" t="s">
        <v>142</v>
      </c>
      <c r="C2714" s="322" t="s">
        <v>1122</v>
      </c>
      <c r="D2714" s="322" t="s">
        <v>144</v>
      </c>
      <c r="E2714" s="322" t="s">
        <v>1225</v>
      </c>
      <c r="F2714" s="154" t="s">
        <v>114</v>
      </c>
      <c r="G2714" s="149" t="s">
        <v>286</v>
      </c>
      <c r="H2714" s="153" t="s">
        <v>115</v>
      </c>
      <c r="I2714" s="149" t="s">
        <v>1936</v>
      </c>
      <c r="J2714" s="163">
        <v>63.915999999999997</v>
      </c>
      <c r="K2714" s="163">
        <v>16.260999999999999</v>
      </c>
      <c r="L2714" s="149" t="s">
        <v>216</v>
      </c>
      <c r="M2714" s="150" t="s">
        <v>288</v>
      </c>
      <c r="N2714" s="157">
        <v>44550.098263888889</v>
      </c>
      <c r="O2714" s="157">
        <v>44594.236747685187</v>
      </c>
    </row>
    <row r="2715" spans="2:15" x14ac:dyDescent="0.2">
      <c r="B2715" s="322" t="s">
        <v>142</v>
      </c>
      <c r="C2715" s="322" t="s">
        <v>1122</v>
      </c>
      <c r="D2715" s="322" t="s">
        <v>144</v>
      </c>
      <c r="E2715" s="322" t="s">
        <v>1225</v>
      </c>
      <c r="F2715" s="154" t="s">
        <v>114</v>
      </c>
      <c r="G2715" s="149" t="s">
        <v>286</v>
      </c>
      <c r="H2715" s="153" t="s">
        <v>115</v>
      </c>
      <c r="I2715" s="149" t="s">
        <v>1936</v>
      </c>
      <c r="J2715" s="163">
        <v>63.915999999999997</v>
      </c>
      <c r="K2715" s="163">
        <v>27.908000000000001</v>
      </c>
      <c r="L2715" s="149" t="s">
        <v>216</v>
      </c>
      <c r="M2715" s="150" t="s">
        <v>288</v>
      </c>
      <c r="N2715" s="157">
        <v>44550.098263888889</v>
      </c>
      <c r="O2715" s="157">
        <v>44597.520300925928</v>
      </c>
    </row>
    <row r="2716" spans="2:15" x14ac:dyDescent="0.2">
      <c r="B2716" s="322" t="s">
        <v>142</v>
      </c>
      <c r="C2716" s="322" t="s">
        <v>1122</v>
      </c>
      <c r="D2716" s="322" t="s">
        <v>143</v>
      </c>
      <c r="E2716" s="322" t="s">
        <v>1225</v>
      </c>
      <c r="F2716" s="154" t="s">
        <v>114</v>
      </c>
      <c r="G2716" s="149" t="s">
        <v>353</v>
      </c>
      <c r="H2716" s="153" t="s">
        <v>354</v>
      </c>
      <c r="I2716" s="149" t="s">
        <v>1937</v>
      </c>
      <c r="J2716" s="163">
        <v>61.402999999999999</v>
      </c>
      <c r="K2716" s="163">
        <v>9.8620000000000001</v>
      </c>
      <c r="L2716" s="149" t="s">
        <v>216</v>
      </c>
      <c r="M2716" s="150" t="s">
        <v>285</v>
      </c>
      <c r="N2716" s="157">
        <v>44550.181516203702</v>
      </c>
      <c r="O2716" s="157">
        <v>44588.625706018516</v>
      </c>
    </row>
    <row r="2717" spans="2:15" x14ac:dyDescent="0.2">
      <c r="B2717" s="322" t="s">
        <v>142</v>
      </c>
      <c r="C2717" s="322" t="s">
        <v>1122</v>
      </c>
      <c r="D2717" s="322" t="s">
        <v>144</v>
      </c>
      <c r="E2717" s="322" t="s">
        <v>1225</v>
      </c>
      <c r="F2717" s="154" t="s">
        <v>114</v>
      </c>
      <c r="G2717" s="149" t="s">
        <v>353</v>
      </c>
      <c r="H2717" s="153" t="s">
        <v>354</v>
      </c>
      <c r="I2717" s="149" t="s">
        <v>1937</v>
      </c>
      <c r="J2717" s="163">
        <v>61.402999999999999</v>
      </c>
      <c r="K2717" s="163">
        <v>42.313000000000002</v>
      </c>
      <c r="L2717" s="149" t="s">
        <v>216</v>
      </c>
      <c r="M2717" s="150" t="s">
        <v>284</v>
      </c>
      <c r="N2717" s="157">
        <v>44550.181516203702</v>
      </c>
      <c r="O2717" s="157">
        <v>44601.138923611114</v>
      </c>
    </row>
    <row r="2718" spans="2:15" x14ac:dyDescent="0.2">
      <c r="B2718" s="322" t="s">
        <v>142</v>
      </c>
      <c r="C2718" s="322" t="s">
        <v>1122</v>
      </c>
      <c r="D2718" s="322" t="s">
        <v>142</v>
      </c>
      <c r="E2718" s="322" t="s">
        <v>1122</v>
      </c>
      <c r="F2718" s="154" t="s">
        <v>114</v>
      </c>
      <c r="G2718" s="149" t="s">
        <v>277</v>
      </c>
      <c r="H2718" s="153" t="s">
        <v>304</v>
      </c>
      <c r="I2718" s="149" t="s">
        <v>584</v>
      </c>
      <c r="J2718" s="163">
        <v>39.064</v>
      </c>
      <c r="K2718" s="163">
        <v>30.399000000000001</v>
      </c>
      <c r="L2718" s="149" t="s">
        <v>114</v>
      </c>
      <c r="M2718" s="150" t="s">
        <v>700</v>
      </c>
      <c r="N2718" s="157">
        <v>44550.195393518516</v>
      </c>
      <c r="O2718" s="157">
        <v>44555.125601851854</v>
      </c>
    </row>
    <row r="2719" spans="2:15" x14ac:dyDescent="0.2">
      <c r="B2719" s="322" t="s">
        <v>142</v>
      </c>
      <c r="C2719" s="322" t="s">
        <v>1122</v>
      </c>
      <c r="D2719" s="322" t="s">
        <v>143</v>
      </c>
      <c r="E2719" s="322" t="s">
        <v>1225</v>
      </c>
      <c r="F2719" s="154" t="s">
        <v>247</v>
      </c>
      <c r="G2719" s="149" t="s">
        <v>340</v>
      </c>
      <c r="H2719" s="153" t="s">
        <v>341</v>
      </c>
      <c r="I2719" s="149" t="s">
        <v>1938</v>
      </c>
      <c r="J2719" s="163">
        <v>35.783000000000001</v>
      </c>
      <c r="K2719" s="163">
        <v>35.067</v>
      </c>
      <c r="L2719" s="149" t="s">
        <v>189</v>
      </c>
      <c r="M2719" s="150" t="s">
        <v>526</v>
      </c>
      <c r="N2719" s="157">
        <v>44550.774641203701</v>
      </c>
      <c r="O2719" s="157">
        <v>44581.861331018517</v>
      </c>
    </row>
    <row r="2720" spans="2:15" x14ac:dyDescent="0.2">
      <c r="B2720" s="322" t="s">
        <v>142</v>
      </c>
      <c r="C2720" s="322" t="s">
        <v>1122</v>
      </c>
      <c r="D2720" s="322" t="s">
        <v>143</v>
      </c>
      <c r="E2720" s="322" t="s">
        <v>1225</v>
      </c>
      <c r="F2720" s="154" t="s">
        <v>238</v>
      </c>
      <c r="G2720" s="149" t="s">
        <v>281</v>
      </c>
      <c r="H2720" s="153" t="s">
        <v>282</v>
      </c>
      <c r="I2720" s="149" t="s">
        <v>1939</v>
      </c>
      <c r="J2720" s="163">
        <v>63.481000000000002</v>
      </c>
      <c r="K2720" s="163">
        <v>10.670999999999999</v>
      </c>
      <c r="L2720" s="149" t="s">
        <v>208</v>
      </c>
      <c r="M2720" s="150" t="s">
        <v>368</v>
      </c>
      <c r="N2720" s="157">
        <v>44550.931620370371</v>
      </c>
      <c r="O2720" s="157">
        <v>44588.272581018522</v>
      </c>
    </row>
    <row r="2721" spans="2:15" x14ac:dyDescent="0.2">
      <c r="B2721" s="322" t="s">
        <v>142</v>
      </c>
      <c r="C2721" s="322" t="s">
        <v>1122</v>
      </c>
      <c r="D2721" s="322" t="s">
        <v>143</v>
      </c>
      <c r="E2721" s="322" t="s">
        <v>1225</v>
      </c>
      <c r="F2721" s="154" t="s">
        <v>238</v>
      </c>
      <c r="G2721" s="149" t="s">
        <v>281</v>
      </c>
      <c r="H2721" s="153" t="s">
        <v>282</v>
      </c>
      <c r="I2721" s="149" t="s">
        <v>1939</v>
      </c>
      <c r="J2721" s="163">
        <v>63.481000000000002</v>
      </c>
      <c r="K2721" s="163">
        <v>19.209</v>
      </c>
      <c r="L2721" s="149" t="s">
        <v>208</v>
      </c>
      <c r="M2721" s="150" t="s">
        <v>368</v>
      </c>
      <c r="N2721" s="157">
        <v>44550.931620370371</v>
      </c>
      <c r="O2721" s="157">
        <v>44589.653807870367</v>
      </c>
    </row>
    <row r="2722" spans="2:15" x14ac:dyDescent="0.2">
      <c r="B2722" s="322" t="s">
        <v>142</v>
      </c>
      <c r="C2722" s="322" t="s">
        <v>1122</v>
      </c>
      <c r="D2722" s="322" t="s">
        <v>144</v>
      </c>
      <c r="E2722" s="322" t="s">
        <v>1225</v>
      </c>
      <c r="F2722" s="154" t="s">
        <v>238</v>
      </c>
      <c r="G2722" s="149" t="s">
        <v>281</v>
      </c>
      <c r="H2722" s="153" t="s">
        <v>282</v>
      </c>
      <c r="I2722" s="149" t="s">
        <v>1939</v>
      </c>
      <c r="J2722" s="163">
        <v>63.481000000000002</v>
      </c>
      <c r="K2722" s="163">
        <v>24.936</v>
      </c>
      <c r="L2722" s="149" t="s">
        <v>208</v>
      </c>
      <c r="M2722" s="150" t="s">
        <v>523</v>
      </c>
      <c r="N2722" s="157">
        <v>44550.931620370371</v>
      </c>
      <c r="O2722" s="157">
        <v>44598.033368055556</v>
      </c>
    </row>
    <row r="2723" spans="2:15" x14ac:dyDescent="0.2">
      <c r="B2723" s="322" t="s">
        <v>142</v>
      </c>
      <c r="C2723" s="322" t="s">
        <v>1122</v>
      </c>
      <c r="D2723" s="322" t="s">
        <v>143</v>
      </c>
      <c r="E2723" s="322" t="s">
        <v>1225</v>
      </c>
      <c r="F2723" s="154" t="s">
        <v>243</v>
      </c>
      <c r="G2723" s="149" t="s">
        <v>277</v>
      </c>
      <c r="H2723" s="153" t="s">
        <v>374</v>
      </c>
      <c r="I2723" s="149" t="s">
        <v>1940</v>
      </c>
      <c r="J2723" s="163">
        <v>56.118000000000002</v>
      </c>
      <c r="K2723" s="163">
        <v>49.432000000000002</v>
      </c>
      <c r="L2723" s="149" t="s">
        <v>209</v>
      </c>
      <c r="M2723" s="150" t="s">
        <v>392</v>
      </c>
      <c r="N2723" s="157">
        <v>44551.781400462962</v>
      </c>
      <c r="O2723" s="157">
        <v>44562.762256944443</v>
      </c>
    </row>
    <row r="2724" spans="2:15" x14ac:dyDescent="0.2">
      <c r="B2724" s="322" t="s">
        <v>142</v>
      </c>
      <c r="C2724" s="322" t="s">
        <v>1122</v>
      </c>
      <c r="D2724" s="322" t="s">
        <v>143</v>
      </c>
      <c r="E2724" s="322" t="s">
        <v>1225</v>
      </c>
      <c r="F2724" s="154" t="s">
        <v>329</v>
      </c>
      <c r="G2724" s="149" t="s">
        <v>286</v>
      </c>
      <c r="H2724" s="153" t="s">
        <v>330</v>
      </c>
      <c r="I2724" s="149" t="s">
        <v>297</v>
      </c>
      <c r="J2724" s="163">
        <v>35.484999999999999</v>
      </c>
      <c r="K2724" s="163">
        <v>27.010999999999999</v>
      </c>
      <c r="L2724" s="149" t="s">
        <v>266</v>
      </c>
      <c r="M2724" s="150" t="s">
        <v>298</v>
      </c>
      <c r="N2724" s="157">
        <v>44552.376215277778</v>
      </c>
      <c r="O2724" s="157">
        <v>44586.417349537034</v>
      </c>
    </row>
    <row r="2725" spans="2:15" x14ac:dyDescent="0.2">
      <c r="B2725" s="322" t="s">
        <v>142</v>
      </c>
      <c r="C2725" s="322" t="s">
        <v>1122</v>
      </c>
      <c r="D2725" s="322" t="s">
        <v>143</v>
      </c>
      <c r="E2725" s="322" t="s">
        <v>1225</v>
      </c>
      <c r="F2725" s="154" t="s">
        <v>239</v>
      </c>
      <c r="G2725" s="149" t="s">
        <v>359</v>
      </c>
      <c r="H2725" s="153" t="s">
        <v>278</v>
      </c>
      <c r="I2725" s="149" t="s">
        <v>781</v>
      </c>
      <c r="J2725" s="163">
        <v>39.959000000000003</v>
      </c>
      <c r="K2725" s="163">
        <v>39.159999999999997</v>
      </c>
      <c r="L2725" s="149" t="s">
        <v>329</v>
      </c>
      <c r="M2725" s="150" t="s">
        <v>1941</v>
      </c>
      <c r="N2725" s="157">
        <v>44552.876064814816</v>
      </c>
      <c r="O2725" s="157">
        <v>44582.472430555557</v>
      </c>
    </row>
    <row r="2726" spans="2:15" x14ac:dyDescent="0.2">
      <c r="B2726" s="322" t="s">
        <v>142</v>
      </c>
      <c r="C2726" s="322" t="s">
        <v>1122</v>
      </c>
      <c r="D2726" s="322" t="s">
        <v>142</v>
      </c>
      <c r="E2726" s="322" t="s">
        <v>1122</v>
      </c>
      <c r="F2726" s="154" t="s">
        <v>114</v>
      </c>
      <c r="G2726" s="149" t="s">
        <v>277</v>
      </c>
      <c r="H2726" s="153" t="s">
        <v>304</v>
      </c>
      <c r="I2726" s="149" t="s">
        <v>1204</v>
      </c>
      <c r="J2726" s="163">
        <v>34.402000000000001</v>
      </c>
      <c r="K2726" s="163">
        <v>24.234000000000002</v>
      </c>
      <c r="L2726" s="149" t="s">
        <v>114</v>
      </c>
      <c r="M2726" s="150" t="s">
        <v>577</v>
      </c>
      <c r="N2726" s="157">
        <v>44553.264016203706</v>
      </c>
      <c r="O2726" s="157">
        <v>44558.860844907409</v>
      </c>
    </row>
    <row r="2727" spans="2:15" x14ac:dyDescent="0.2">
      <c r="B2727" s="322" t="s">
        <v>142</v>
      </c>
      <c r="C2727" s="322" t="s">
        <v>1122</v>
      </c>
      <c r="D2727" s="322" t="s">
        <v>142</v>
      </c>
      <c r="E2727" s="322" t="s">
        <v>1122</v>
      </c>
      <c r="F2727" s="154" t="s">
        <v>114</v>
      </c>
      <c r="G2727" s="149" t="s">
        <v>277</v>
      </c>
      <c r="H2727" s="153" t="s">
        <v>304</v>
      </c>
      <c r="I2727" s="149" t="s">
        <v>1942</v>
      </c>
      <c r="J2727" s="163">
        <v>30.745000000000001</v>
      </c>
      <c r="K2727" s="163">
        <v>26.908000000000001</v>
      </c>
      <c r="L2727" s="149" t="s">
        <v>329</v>
      </c>
      <c r="M2727" s="150" t="s">
        <v>829</v>
      </c>
      <c r="N2727" s="157">
        <v>44553.44462962963</v>
      </c>
      <c r="O2727" s="157">
        <v>44555.667453703703</v>
      </c>
    </row>
    <row r="2728" spans="2:15" x14ac:dyDescent="0.2">
      <c r="B2728" s="322" t="s">
        <v>142</v>
      </c>
      <c r="C2728" s="322" t="s">
        <v>1122</v>
      </c>
      <c r="D2728" s="322" t="s">
        <v>144</v>
      </c>
      <c r="E2728" s="322" t="s">
        <v>1225</v>
      </c>
      <c r="F2728" s="154" t="s">
        <v>236</v>
      </c>
      <c r="G2728" s="149" t="s">
        <v>310</v>
      </c>
      <c r="H2728" s="153" t="s">
        <v>311</v>
      </c>
      <c r="I2728" s="149" t="s">
        <v>1943</v>
      </c>
      <c r="J2728" s="163">
        <v>37.295999999999999</v>
      </c>
      <c r="K2728" s="163">
        <v>9.6890000000000001</v>
      </c>
      <c r="L2728" s="149" t="s">
        <v>211</v>
      </c>
      <c r="M2728" s="150" t="s">
        <v>691</v>
      </c>
      <c r="N2728" s="157">
        <v>44553.626111111109</v>
      </c>
      <c r="O2728" s="157">
        <v>44606.22314814815</v>
      </c>
    </row>
    <row r="2729" spans="2:15" x14ac:dyDescent="0.2">
      <c r="B2729" s="322" t="s">
        <v>142</v>
      </c>
      <c r="C2729" s="322" t="s">
        <v>1122</v>
      </c>
      <c r="D2729" s="322" t="s">
        <v>144</v>
      </c>
      <c r="E2729" s="322" t="s">
        <v>1225</v>
      </c>
      <c r="F2729" s="154" t="s">
        <v>236</v>
      </c>
      <c r="G2729" s="149" t="s">
        <v>310</v>
      </c>
      <c r="H2729" s="153" t="s">
        <v>311</v>
      </c>
      <c r="I2729" s="149" t="s">
        <v>1943</v>
      </c>
      <c r="J2729" s="163">
        <v>37.295999999999999</v>
      </c>
      <c r="K2729" s="163">
        <v>22.003</v>
      </c>
      <c r="L2729" s="149" t="s">
        <v>211</v>
      </c>
      <c r="M2729" s="150" t="s">
        <v>302</v>
      </c>
      <c r="N2729" s="157">
        <v>44553.626111111109</v>
      </c>
      <c r="O2729" s="157">
        <v>44614.347777777781</v>
      </c>
    </row>
    <row r="2730" spans="2:15" x14ac:dyDescent="0.2">
      <c r="B2730" s="322" t="s">
        <v>142</v>
      </c>
      <c r="C2730" s="322" t="s">
        <v>1122</v>
      </c>
      <c r="D2730" s="322" t="s">
        <v>143</v>
      </c>
      <c r="E2730" s="322" t="s">
        <v>1225</v>
      </c>
      <c r="F2730" s="154" t="s">
        <v>236</v>
      </c>
      <c r="G2730" s="149" t="s">
        <v>310</v>
      </c>
      <c r="H2730" s="153" t="s">
        <v>311</v>
      </c>
      <c r="I2730" s="149" t="s">
        <v>1944</v>
      </c>
      <c r="J2730" s="163">
        <v>60.475000000000001</v>
      </c>
      <c r="K2730" s="163">
        <v>17.417999999999999</v>
      </c>
      <c r="L2730" s="149" t="s">
        <v>116</v>
      </c>
      <c r="M2730" s="150" t="s">
        <v>405</v>
      </c>
      <c r="N2730" s="157">
        <v>44553.80667824074</v>
      </c>
      <c r="O2730" s="157">
        <v>44576.598078703704</v>
      </c>
    </row>
    <row r="2731" spans="2:15" x14ac:dyDescent="0.2">
      <c r="B2731" s="322" t="s">
        <v>142</v>
      </c>
      <c r="C2731" s="322" t="s">
        <v>1122</v>
      </c>
      <c r="D2731" s="322" t="s">
        <v>143</v>
      </c>
      <c r="E2731" s="322" t="s">
        <v>1225</v>
      </c>
      <c r="F2731" s="154" t="s">
        <v>236</v>
      </c>
      <c r="G2731" s="149" t="s">
        <v>310</v>
      </c>
      <c r="H2731" s="153" t="s">
        <v>311</v>
      </c>
      <c r="I2731" s="149" t="s">
        <v>1944</v>
      </c>
      <c r="J2731" s="163">
        <v>60.475000000000001</v>
      </c>
      <c r="K2731" s="163">
        <v>17.853000000000002</v>
      </c>
      <c r="L2731" s="149" t="s">
        <v>116</v>
      </c>
      <c r="M2731" s="150" t="s">
        <v>405</v>
      </c>
      <c r="N2731" s="157">
        <v>44553.80667824074</v>
      </c>
      <c r="O2731" s="157">
        <v>44579.653634259259</v>
      </c>
    </row>
    <row r="2732" spans="2:15" x14ac:dyDescent="0.2">
      <c r="B2732" s="322" t="s">
        <v>142</v>
      </c>
      <c r="C2732" s="322" t="s">
        <v>1122</v>
      </c>
      <c r="D2732" s="322" t="s">
        <v>143</v>
      </c>
      <c r="E2732" s="322" t="s">
        <v>1225</v>
      </c>
      <c r="F2732" s="154" t="s">
        <v>236</v>
      </c>
      <c r="G2732" s="149" t="s">
        <v>310</v>
      </c>
      <c r="H2732" s="153" t="s">
        <v>311</v>
      </c>
      <c r="I2732" s="149" t="s">
        <v>1944</v>
      </c>
      <c r="J2732" s="163">
        <v>60.475000000000001</v>
      </c>
      <c r="K2732" s="163">
        <v>17.853000000000002</v>
      </c>
      <c r="L2732" s="149" t="s">
        <v>116</v>
      </c>
      <c r="M2732" s="150" t="s">
        <v>405</v>
      </c>
      <c r="N2732" s="157">
        <v>44553.80667824074</v>
      </c>
      <c r="O2732" s="157">
        <v>44579.653773148151</v>
      </c>
    </row>
    <row r="2733" spans="2:15" x14ac:dyDescent="0.2">
      <c r="B2733" s="322" t="s">
        <v>142</v>
      </c>
      <c r="C2733" s="322" t="s">
        <v>1122</v>
      </c>
      <c r="D2733" s="322" t="s">
        <v>143</v>
      </c>
      <c r="E2733" s="322" t="s">
        <v>1225</v>
      </c>
      <c r="F2733" s="154" t="s">
        <v>329</v>
      </c>
      <c r="G2733" s="149" t="s">
        <v>286</v>
      </c>
      <c r="H2733" s="153" t="s">
        <v>330</v>
      </c>
      <c r="I2733" s="149" t="s">
        <v>1945</v>
      </c>
      <c r="J2733" s="163">
        <v>55.73</v>
      </c>
      <c r="K2733" s="163">
        <v>21.361999999999998</v>
      </c>
      <c r="L2733" s="149" t="s">
        <v>214</v>
      </c>
      <c r="M2733" s="150" t="s">
        <v>332</v>
      </c>
      <c r="N2733" s="157">
        <v>44553.931574074071</v>
      </c>
      <c r="O2733" s="157">
        <v>44581.124849537038</v>
      </c>
    </row>
    <row r="2734" spans="2:15" x14ac:dyDescent="0.2">
      <c r="B2734" s="322" t="s">
        <v>142</v>
      </c>
      <c r="C2734" s="322" t="s">
        <v>1122</v>
      </c>
      <c r="D2734" s="322" t="s">
        <v>144</v>
      </c>
      <c r="E2734" s="322" t="s">
        <v>1225</v>
      </c>
      <c r="F2734" s="154" t="s">
        <v>329</v>
      </c>
      <c r="G2734" s="149" t="s">
        <v>286</v>
      </c>
      <c r="H2734" s="153" t="s">
        <v>330</v>
      </c>
      <c r="I2734" s="149" t="s">
        <v>1945</v>
      </c>
      <c r="J2734" s="163">
        <v>55.73</v>
      </c>
      <c r="K2734" s="163">
        <v>23.954000000000001</v>
      </c>
      <c r="L2734" s="149" t="s">
        <v>214</v>
      </c>
      <c r="M2734" s="150" t="s">
        <v>1349</v>
      </c>
      <c r="N2734" s="157">
        <v>44553.931574074071</v>
      </c>
      <c r="O2734" s="157">
        <v>44603.000532407408</v>
      </c>
    </row>
    <row r="2735" spans="2:15" x14ac:dyDescent="0.2">
      <c r="B2735" s="322" t="s">
        <v>142</v>
      </c>
      <c r="C2735" s="322" t="s">
        <v>1122</v>
      </c>
      <c r="D2735" s="322" t="s">
        <v>143</v>
      </c>
      <c r="E2735" s="322" t="s">
        <v>1225</v>
      </c>
      <c r="F2735" s="154" t="s">
        <v>114</v>
      </c>
      <c r="G2735" s="149" t="s">
        <v>353</v>
      </c>
      <c r="H2735" s="153" t="s">
        <v>354</v>
      </c>
      <c r="I2735" s="149" t="s">
        <v>1946</v>
      </c>
      <c r="J2735" s="163">
        <v>32.390999999999998</v>
      </c>
      <c r="K2735" s="163">
        <v>13.414999999999999</v>
      </c>
      <c r="L2735" s="149" t="s">
        <v>116</v>
      </c>
      <c r="M2735" s="150" t="s">
        <v>437</v>
      </c>
      <c r="N2735" s="157">
        <v>44554.27888888889</v>
      </c>
      <c r="O2735" s="157">
        <v>44568.596342592595</v>
      </c>
    </row>
    <row r="2736" spans="2:15" x14ac:dyDescent="0.2">
      <c r="B2736" s="322" t="s">
        <v>142</v>
      </c>
      <c r="C2736" s="322" t="s">
        <v>1122</v>
      </c>
      <c r="D2736" s="322" t="s">
        <v>143</v>
      </c>
      <c r="E2736" s="322" t="s">
        <v>1225</v>
      </c>
      <c r="F2736" s="154" t="s">
        <v>114</v>
      </c>
      <c r="G2736" s="149" t="s">
        <v>353</v>
      </c>
      <c r="H2736" s="153" t="s">
        <v>354</v>
      </c>
      <c r="I2736" s="149" t="s">
        <v>1946</v>
      </c>
      <c r="J2736" s="163">
        <v>32.390999999999998</v>
      </c>
      <c r="K2736" s="163">
        <v>13.414999999999999</v>
      </c>
      <c r="L2736" s="149" t="s">
        <v>116</v>
      </c>
      <c r="M2736" s="150" t="s">
        <v>437</v>
      </c>
      <c r="N2736" s="157">
        <v>44554.27888888889</v>
      </c>
      <c r="O2736" s="157">
        <v>44568.59648148148</v>
      </c>
    </row>
    <row r="2737" spans="2:15" x14ac:dyDescent="0.2">
      <c r="B2737" s="322" t="s">
        <v>142</v>
      </c>
      <c r="C2737" s="322" t="s">
        <v>1122</v>
      </c>
      <c r="D2737" s="322" t="s">
        <v>144</v>
      </c>
      <c r="E2737" s="322" t="s">
        <v>1225</v>
      </c>
      <c r="F2737" s="154" t="s">
        <v>114</v>
      </c>
      <c r="G2737" s="149" t="s">
        <v>286</v>
      </c>
      <c r="H2737" s="153" t="s">
        <v>115</v>
      </c>
      <c r="I2737" s="149" t="s">
        <v>1452</v>
      </c>
      <c r="J2737" s="163">
        <v>63.49</v>
      </c>
      <c r="K2737" s="163">
        <v>11.3</v>
      </c>
      <c r="L2737" s="149" t="s">
        <v>217</v>
      </c>
      <c r="M2737" s="150" t="s">
        <v>308</v>
      </c>
      <c r="N2737" s="157">
        <v>44554.43105324074</v>
      </c>
      <c r="O2737" s="157">
        <v>44594.374849537038</v>
      </c>
    </row>
    <row r="2738" spans="2:15" x14ac:dyDescent="0.2">
      <c r="B2738" s="322" t="s">
        <v>142</v>
      </c>
      <c r="C2738" s="322" t="s">
        <v>1122</v>
      </c>
      <c r="D2738" s="322" t="s">
        <v>144</v>
      </c>
      <c r="E2738" s="322" t="s">
        <v>1225</v>
      </c>
      <c r="F2738" s="154" t="s">
        <v>114</v>
      </c>
      <c r="G2738" s="149" t="s">
        <v>286</v>
      </c>
      <c r="H2738" s="153" t="s">
        <v>115</v>
      </c>
      <c r="I2738" s="149" t="s">
        <v>1452</v>
      </c>
      <c r="J2738" s="163">
        <v>63.49</v>
      </c>
      <c r="K2738" s="163">
        <v>40.057000000000002</v>
      </c>
      <c r="L2738" s="149" t="s">
        <v>208</v>
      </c>
      <c r="M2738" s="150" t="s">
        <v>368</v>
      </c>
      <c r="N2738" s="157">
        <v>44554.43105324074</v>
      </c>
      <c r="O2738" s="157">
        <v>44599.375740740739</v>
      </c>
    </row>
    <row r="2739" spans="2:15" x14ac:dyDescent="0.2">
      <c r="B2739" s="322" t="s">
        <v>142</v>
      </c>
      <c r="C2739" s="322" t="s">
        <v>1122</v>
      </c>
      <c r="D2739" s="322" t="s">
        <v>143</v>
      </c>
      <c r="E2739" s="322" t="s">
        <v>1225</v>
      </c>
      <c r="F2739" s="154" t="s">
        <v>243</v>
      </c>
      <c r="G2739" s="149" t="s">
        <v>277</v>
      </c>
      <c r="H2739" s="153" t="s">
        <v>374</v>
      </c>
      <c r="I2739" s="149" t="s">
        <v>1947</v>
      </c>
      <c r="J2739" s="163">
        <v>34.402000000000001</v>
      </c>
      <c r="K2739" s="163">
        <v>26.428999999999998</v>
      </c>
      <c r="L2739" s="149" t="s">
        <v>209</v>
      </c>
      <c r="M2739" s="150" t="s">
        <v>563</v>
      </c>
      <c r="N2739" s="157">
        <v>44554.48704861111</v>
      </c>
      <c r="O2739" s="157">
        <v>44572.695023148146</v>
      </c>
    </row>
    <row r="2740" spans="2:15" x14ac:dyDescent="0.2">
      <c r="B2740" s="322" t="s">
        <v>142</v>
      </c>
      <c r="C2740" s="322" t="s">
        <v>1122</v>
      </c>
      <c r="D2740" s="322" t="s">
        <v>142</v>
      </c>
      <c r="E2740" s="322" t="s">
        <v>1122</v>
      </c>
      <c r="F2740" s="154" t="s">
        <v>114</v>
      </c>
      <c r="G2740" s="149" t="s">
        <v>277</v>
      </c>
      <c r="H2740" s="153" t="s">
        <v>304</v>
      </c>
      <c r="I2740" s="149" t="s">
        <v>578</v>
      </c>
      <c r="J2740" s="163">
        <v>37.411000000000001</v>
      </c>
      <c r="K2740" s="163">
        <v>14.555999999999999</v>
      </c>
      <c r="L2740" s="149" t="s">
        <v>114</v>
      </c>
      <c r="M2740" s="150" t="s">
        <v>579</v>
      </c>
      <c r="N2740" s="157">
        <v>44554.848101851851</v>
      </c>
      <c r="O2740" s="157">
        <v>44558.319467592592</v>
      </c>
    </row>
    <row r="2741" spans="2:15" x14ac:dyDescent="0.2">
      <c r="B2741" s="322" t="s">
        <v>142</v>
      </c>
      <c r="C2741" s="322" t="s">
        <v>1122</v>
      </c>
      <c r="D2741" s="322" t="s">
        <v>142</v>
      </c>
      <c r="E2741" s="322" t="s">
        <v>1122</v>
      </c>
      <c r="F2741" s="154" t="s">
        <v>114</v>
      </c>
      <c r="G2741" s="149" t="s">
        <v>277</v>
      </c>
      <c r="H2741" s="153" t="s">
        <v>304</v>
      </c>
      <c r="I2741" s="149" t="s">
        <v>578</v>
      </c>
      <c r="J2741" s="163">
        <v>37.411000000000001</v>
      </c>
      <c r="K2741" s="163">
        <v>14.555999999999999</v>
      </c>
      <c r="L2741" s="149" t="s">
        <v>114</v>
      </c>
      <c r="M2741" s="150" t="s">
        <v>579</v>
      </c>
      <c r="N2741" s="157">
        <v>44554.848101851851</v>
      </c>
      <c r="O2741" s="157">
        <v>44558.319606481484</v>
      </c>
    </row>
    <row r="2742" spans="2:15" x14ac:dyDescent="0.2">
      <c r="B2742" s="322" t="s">
        <v>142</v>
      </c>
      <c r="C2742" s="322" t="s">
        <v>1122</v>
      </c>
      <c r="D2742" s="322" t="s">
        <v>143</v>
      </c>
      <c r="E2742" s="322" t="s">
        <v>1225</v>
      </c>
      <c r="F2742" s="154" t="s">
        <v>114</v>
      </c>
      <c r="G2742" s="149" t="s">
        <v>277</v>
      </c>
      <c r="H2742" s="153" t="s">
        <v>577</v>
      </c>
      <c r="I2742" s="149" t="s">
        <v>1749</v>
      </c>
      <c r="J2742" s="163">
        <v>29.975000000000001</v>
      </c>
      <c r="K2742" s="163">
        <v>4.5250000000000004</v>
      </c>
      <c r="L2742" s="149" t="s">
        <v>856</v>
      </c>
      <c r="M2742" s="150" t="s">
        <v>1948</v>
      </c>
      <c r="N2742" s="157">
        <v>44555.070532407408</v>
      </c>
      <c r="O2742" s="157">
        <v>44569.133923611109</v>
      </c>
    </row>
    <row r="2743" spans="2:15" x14ac:dyDescent="0.2">
      <c r="B2743" s="322" t="s">
        <v>142</v>
      </c>
      <c r="C2743" s="322" t="s">
        <v>1122</v>
      </c>
      <c r="D2743" s="322" t="s">
        <v>144</v>
      </c>
      <c r="E2743" s="322" t="s">
        <v>1225</v>
      </c>
      <c r="F2743" s="154" t="s">
        <v>238</v>
      </c>
      <c r="G2743" s="149" t="s">
        <v>281</v>
      </c>
      <c r="H2743" s="153" t="s">
        <v>282</v>
      </c>
      <c r="I2743" s="149" t="s">
        <v>1949</v>
      </c>
      <c r="J2743" s="163">
        <v>81.355000000000004</v>
      </c>
      <c r="K2743" s="163">
        <v>25.870999999999999</v>
      </c>
      <c r="L2743" s="149" t="s">
        <v>211</v>
      </c>
      <c r="M2743" s="150" t="s">
        <v>388</v>
      </c>
      <c r="N2743" s="157">
        <v>44555.764733796299</v>
      </c>
      <c r="O2743" s="157">
        <v>44598.097696759258</v>
      </c>
    </row>
    <row r="2744" spans="2:15" x14ac:dyDescent="0.2">
      <c r="B2744" s="322" t="s">
        <v>142</v>
      </c>
      <c r="C2744" s="322" t="s">
        <v>1122</v>
      </c>
      <c r="D2744" s="322" t="s">
        <v>144</v>
      </c>
      <c r="E2744" s="322" t="s">
        <v>1225</v>
      </c>
      <c r="F2744" s="154" t="s">
        <v>238</v>
      </c>
      <c r="G2744" s="149" t="s">
        <v>281</v>
      </c>
      <c r="H2744" s="153" t="s">
        <v>282</v>
      </c>
      <c r="I2744" s="149" t="s">
        <v>1949</v>
      </c>
      <c r="J2744" s="163">
        <v>81.355000000000004</v>
      </c>
      <c r="K2744" s="163">
        <v>46.722000000000001</v>
      </c>
      <c r="L2744" s="149" t="s">
        <v>211</v>
      </c>
      <c r="M2744" s="150" t="s">
        <v>303</v>
      </c>
      <c r="N2744" s="157">
        <v>44555.764733796299</v>
      </c>
      <c r="O2744" s="157">
        <v>44614.111400462964</v>
      </c>
    </row>
    <row r="2745" spans="2:15" x14ac:dyDescent="0.2">
      <c r="B2745" s="322" t="s">
        <v>142</v>
      </c>
      <c r="C2745" s="322" t="s">
        <v>1122</v>
      </c>
      <c r="D2745" s="322" t="s">
        <v>143</v>
      </c>
      <c r="E2745" s="322" t="s">
        <v>1225</v>
      </c>
      <c r="F2745" s="154" t="s">
        <v>238</v>
      </c>
      <c r="G2745" s="149" t="s">
        <v>281</v>
      </c>
      <c r="H2745" s="153" t="s">
        <v>282</v>
      </c>
      <c r="I2745" s="149" t="s">
        <v>1950</v>
      </c>
      <c r="J2745" s="163">
        <v>53.36</v>
      </c>
      <c r="K2745" s="163">
        <v>28.652999999999999</v>
      </c>
      <c r="L2745" s="149" t="s">
        <v>116</v>
      </c>
      <c r="M2745" s="150" t="s">
        <v>292</v>
      </c>
      <c r="N2745" s="157">
        <v>44555.90351851852</v>
      </c>
      <c r="O2745" s="157">
        <v>44589.271678240744</v>
      </c>
    </row>
    <row r="2746" spans="2:15" x14ac:dyDescent="0.2">
      <c r="B2746" s="322" t="s">
        <v>142</v>
      </c>
      <c r="C2746" s="322" t="s">
        <v>1122</v>
      </c>
      <c r="D2746" s="322" t="s">
        <v>145</v>
      </c>
      <c r="E2746" s="322" t="s">
        <v>1225</v>
      </c>
      <c r="F2746" s="154" t="s">
        <v>238</v>
      </c>
      <c r="G2746" s="149" t="s">
        <v>281</v>
      </c>
      <c r="H2746" s="153" t="s">
        <v>282</v>
      </c>
      <c r="I2746" s="149" t="s">
        <v>1950</v>
      </c>
      <c r="J2746" s="163">
        <v>53.36</v>
      </c>
      <c r="K2746" s="163">
        <v>23.382999999999999</v>
      </c>
      <c r="L2746" s="149" t="s">
        <v>116</v>
      </c>
      <c r="M2746" s="150" t="s">
        <v>1951</v>
      </c>
      <c r="N2746" s="157">
        <v>44555.90351851852</v>
      </c>
      <c r="O2746" s="157">
        <v>44638.784884259258</v>
      </c>
    </row>
    <row r="2747" spans="2:15" x14ac:dyDescent="0.2">
      <c r="B2747" s="322" t="s">
        <v>142</v>
      </c>
      <c r="C2747" s="322" t="s">
        <v>1122</v>
      </c>
      <c r="D2747" s="322" t="s">
        <v>144</v>
      </c>
      <c r="E2747" s="322" t="s">
        <v>1225</v>
      </c>
      <c r="F2747" s="154" t="s">
        <v>114</v>
      </c>
      <c r="G2747" s="149" t="s">
        <v>286</v>
      </c>
      <c r="H2747" s="153" t="s">
        <v>115</v>
      </c>
      <c r="I2747" s="149" t="s">
        <v>1952</v>
      </c>
      <c r="J2747" s="163">
        <v>63.476999999999997</v>
      </c>
      <c r="K2747" s="163">
        <v>55.582999999999998</v>
      </c>
      <c r="L2747" s="149" t="s">
        <v>116</v>
      </c>
      <c r="M2747" s="150" t="s">
        <v>117</v>
      </c>
      <c r="N2747" s="157">
        <v>44557.264930555553</v>
      </c>
      <c r="O2747" s="157">
        <v>44612.483680555553</v>
      </c>
    </row>
    <row r="2748" spans="2:15" x14ac:dyDescent="0.2">
      <c r="B2748" s="322" t="s">
        <v>142</v>
      </c>
      <c r="C2748" s="322" t="s">
        <v>1122</v>
      </c>
      <c r="D2748" s="322" t="s">
        <v>144</v>
      </c>
      <c r="E2748" s="322" t="s">
        <v>1225</v>
      </c>
      <c r="F2748" s="154" t="s">
        <v>239</v>
      </c>
      <c r="G2748" s="149" t="s">
        <v>359</v>
      </c>
      <c r="H2748" s="153" t="s">
        <v>278</v>
      </c>
      <c r="I2748" s="149" t="s">
        <v>1953</v>
      </c>
      <c r="J2748" s="163">
        <v>87.036000000000001</v>
      </c>
      <c r="K2748" s="163">
        <v>55.725999999999999</v>
      </c>
      <c r="L2748" s="149" t="s">
        <v>211</v>
      </c>
      <c r="M2748" s="150" t="s">
        <v>388</v>
      </c>
      <c r="N2748" s="157">
        <v>44557.459456018521</v>
      </c>
      <c r="O2748" s="157">
        <v>44603.597916666666</v>
      </c>
    </row>
    <row r="2749" spans="2:15" x14ac:dyDescent="0.2">
      <c r="B2749" s="322" t="s">
        <v>142</v>
      </c>
      <c r="C2749" s="322" t="s">
        <v>1122</v>
      </c>
      <c r="D2749" s="322" t="s">
        <v>143</v>
      </c>
      <c r="E2749" s="322" t="s">
        <v>1225</v>
      </c>
      <c r="F2749" s="154" t="s">
        <v>114</v>
      </c>
      <c r="G2749" s="149" t="s">
        <v>353</v>
      </c>
      <c r="H2749" s="153" t="s">
        <v>354</v>
      </c>
      <c r="I2749" s="149" t="s">
        <v>751</v>
      </c>
      <c r="J2749" s="163">
        <v>29.724</v>
      </c>
      <c r="K2749" s="163">
        <v>24.452999999999999</v>
      </c>
      <c r="L2749" s="149" t="s">
        <v>515</v>
      </c>
      <c r="M2749" s="150" t="s">
        <v>607</v>
      </c>
      <c r="N2749" s="157">
        <v>44558.390023148146</v>
      </c>
      <c r="O2749" s="157">
        <v>44573.097222222219</v>
      </c>
    </row>
    <row r="2750" spans="2:15" x14ac:dyDescent="0.2">
      <c r="B2750" s="322" t="s">
        <v>142</v>
      </c>
      <c r="C2750" s="322" t="s">
        <v>1122</v>
      </c>
      <c r="D2750" s="322" t="s">
        <v>143</v>
      </c>
      <c r="E2750" s="322" t="s">
        <v>1225</v>
      </c>
      <c r="F2750" s="154" t="s">
        <v>239</v>
      </c>
      <c r="G2750" s="149" t="s">
        <v>359</v>
      </c>
      <c r="H2750" s="153" t="s">
        <v>278</v>
      </c>
      <c r="I2750" s="149" t="s">
        <v>1954</v>
      </c>
      <c r="J2750" s="163">
        <v>39.914999999999999</v>
      </c>
      <c r="K2750" s="163">
        <v>7.2039999999999997</v>
      </c>
      <c r="L2750" s="149" t="s">
        <v>116</v>
      </c>
      <c r="M2750" s="150" t="s">
        <v>117</v>
      </c>
      <c r="N2750" s="157">
        <v>44558.445439814815</v>
      </c>
      <c r="O2750" s="157">
        <v>44585.787002314813</v>
      </c>
    </row>
    <row r="2751" spans="2:15" x14ac:dyDescent="0.2">
      <c r="B2751" s="322" t="s">
        <v>142</v>
      </c>
      <c r="C2751" s="322" t="s">
        <v>1122</v>
      </c>
      <c r="D2751" s="322" t="s">
        <v>143</v>
      </c>
      <c r="E2751" s="322" t="s">
        <v>1225</v>
      </c>
      <c r="F2751" s="154" t="s">
        <v>239</v>
      </c>
      <c r="G2751" s="149" t="s">
        <v>359</v>
      </c>
      <c r="H2751" s="153" t="s">
        <v>278</v>
      </c>
      <c r="I2751" s="149" t="s">
        <v>1954</v>
      </c>
      <c r="J2751" s="163">
        <v>39.914999999999999</v>
      </c>
      <c r="K2751" s="163">
        <v>7.2039999999999997</v>
      </c>
      <c r="L2751" s="149" t="s">
        <v>116</v>
      </c>
      <c r="M2751" s="150" t="s">
        <v>117</v>
      </c>
      <c r="N2751" s="157">
        <v>44558.445439814815</v>
      </c>
      <c r="O2751" s="157">
        <v>44585.787141203706</v>
      </c>
    </row>
    <row r="2752" spans="2:15" x14ac:dyDescent="0.2">
      <c r="B2752" s="322" t="s">
        <v>142</v>
      </c>
      <c r="C2752" s="322" t="s">
        <v>1122</v>
      </c>
      <c r="D2752" s="322" t="s">
        <v>144</v>
      </c>
      <c r="E2752" s="322" t="s">
        <v>1225</v>
      </c>
      <c r="F2752" s="154" t="s">
        <v>239</v>
      </c>
      <c r="G2752" s="149" t="s">
        <v>359</v>
      </c>
      <c r="H2752" s="153" t="s">
        <v>278</v>
      </c>
      <c r="I2752" s="149" t="s">
        <v>1954</v>
      </c>
      <c r="J2752" s="163">
        <v>39.914999999999999</v>
      </c>
      <c r="K2752" s="163">
        <v>24.675000000000001</v>
      </c>
      <c r="L2752" s="149" t="s">
        <v>116</v>
      </c>
      <c r="M2752" s="150" t="s">
        <v>1049</v>
      </c>
      <c r="N2752" s="157">
        <v>44558.445439814815</v>
      </c>
      <c r="O2752" s="157">
        <v>44610.87096064815</v>
      </c>
    </row>
    <row r="2753" spans="2:15" x14ac:dyDescent="0.2">
      <c r="B2753" s="322" t="s">
        <v>142</v>
      </c>
      <c r="C2753" s="322" t="s">
        <v>1122</v>
      </c>
      <c r="D2753" s="322" t="s">
        <v>143</v>
      </c>
      <c r="E2753" s="322" t="s">
        <v>1225</v>
      </c>
      <c r="F2753" s="154" t="s">
        <v>329</v>
      </c>
      <c r="G2753" s="149" t="s">
        <v>286</v>
      </c>
      <c r="H2753" s="153" t="s">
        <v>330</v>
      </c>
      <c r="I2753" s="149" t="s">
        <v>484</v>
      </c>
      <c r="J2753" s="163">
        <v>38.228000000000002</v>
      </c>
      <c r="K2753" s="163">
        <v>37.463000000000001</v>
      </c>
      <c r="L2753" s="149" t="s">
        <v>212</v>
      </c>
      <c r="M2753" s="150" t="s">
        <v>971</v>
      </c>
      <c r="N2753" s="157">
        <v>44559.139178240737</v>
      </c>
      <c r="O2753" s="157">
        <v>44581.138611111113</v>
      </c>
    </row>
    <row r="2754" spans="2:15" x14ac:dyDescent="0.2">
      <c r="B2754" s="322" t="s">
        <v>142</v>
      </c>
      <c r="C2754" s="322" t="s">
        <v>1122</v>
      </c>
      <c r="D2754" s="322" t="s">
        <v>143</v>
      </c>
      <c r="E2754" s="322" t="s">
        <v>1225</v>
      </c>
      <c r="F2754" s="154" t="s">
        <v>243</v>
      </c>
      <c r="G2754" s="149" t="s">
        <v>277</v>
      </c>
      <c r="H2754" s="153" t="s">
        <v>374</v>
      </c>
      <c r="I2754" s="149" t="s">
        <v>821</v>
      </c>
      <c r="J2754" s="163">
        <v>56.878</v>
      </c>
      <c r="K2754" s="163">
        <v>46.93</v>
      </c>
      <c r="L2754" s="149" t="s">
        <v>211</v>
      </c>
      <c r="M2754" s="150" t="s">
        <v>314</v>
      </c>
      <c r="N2754" s="157">
        <v>44559.542222222219</v>
      </c>
      <c r="O2754" s="157">
        <v>44590.126111111109</v>
      </c>
    </row>
    <row r="2755" spans="2:15" x14ac:dyDescent="0.2">
      <c r="B2755" s="322" t="s">
        <v>142</v>
      </c>
      <c r="C2755" s="322" t="s">
        <v>1122</v>
      </c>
      <c r="D2755" s="322" t="s">
        <v>145</v>
      </c>
      <c r="E2755" s="322" t="s">
        <v>1225</v>
      </c>
      <c r="F2755" s="154" t="s">
        <v>238</v>
      </c>
      <c r="G2755" s="149" t="s">
        <v>281</v>
      </c>
      <c r="H2755" s="153" t="s">
        <v>282</v>
      </c>
      <c r="I2755" s="149" t="s">
        <v>1955</v>
      </c>
      <c r="J2755" s="163">
        <v>60.896999999999998</v>
      </c>
      <c r="K2755" s="163">
        <v>44.61</v>
      </c>
      <c r="L2755" s="149" t="s">
        <v>116</v>
      </c>
      <c r="M2755" s="150" t="s">
        <v>117</v>
      </c>
      <c r="N2755" s="157">
        <v>44559.584178240744</v>
      </c>
      <c r="O2755" s="157">
        <v>44626.221585648149</v>
      </c>
    </row>
    <row r="2756" spans="2:15" x14ac:dyDescent="0.2">
      <c r="B2756" s="322" t="s">
        <v>142</v>
      </c>
      <c r="C2756" s="322" t="s">
        <v>1122</v>
      </c>
      <c r="D2756" s="322" t="s">
        <v>144</v>
      </c>
      <c r="E2756" s="322" t="s">
        <v>1225</v>
      </c>
      <c r="F2756" s="154" t="s">
        <v>238</v>
      </c>
      <c r="G2756" s="149" t="s">
        <v>281</v>
      </c>
      <c r="H2756" s="153" t="s">
        <v>282</v>
      </c>
      <c r="I2756" s="149" t="s">
        <v>1956</v>
      </c>
      <c r="J2756" s="163">
        <v>30.465</v>
      </c>
      <c r="K2756" s="163">
        <v>29.856000000000002</v>
      </c>
      <c r="L2756" s="149" t="s">
        <v>209</v>
      </c>
      <c r="M2756" s="150" t="s">
        <v>786</v>
      </c>
      <c r="N2756" s="157">
        <v>44560.403703703705</v>
      </c>
      <c r="O2756" s="157">
        <v>44598.193425925929</v>
      </c>
    </row>
    <row r="2757" spans="2:15" x14ac:dyDescent="0.2">
      <c r="B2757" s="322" t="s">
        <v>142</v>
      </c>
      <c r="C2757" s="322" t="s">
        <v>1122</v>
      </c>
      <c r="D2757" s="322" t="s">
        <v>143</v>
      </c>
      <c r="E2757" s="322" t="s">
        <v>1225</v>
      </c>
      <c r="F2757" s="154" t="s">
        <v>243</v>
      </c>
      <c r="G2757" s="149" t="s">
        <v>277</v>
      </c>
      <c r="H2757" s="153" t="s">
        <v>374</v>
      </c>
      <c r="I2757" s="149" t="s">
        <v>1947</v>
      </c>
      <c r="J2757" s="163">
        <v>34.402000000000001</v>
      </c>
      <c r="K2757" s="163">
        <v>7.2850000000000001</v>
      </c>
      <c r="L2757" s="149" t="s">
        <v>209</v>
      </c>
      <c r="M2757" s="150" t="s">
        <v>563</v>
      </c>
      <c r="N2757" s="157">
        <v>44560.407083333332</v>
      </c>
      <c r="O2757" s="157">
        <v>44572.695023148146</v>
      </c>
    </row>
    <row r="2758" spans="2:15" x14ac:dyDescent="0.2">
      <c r="B2758" s="322" t="s">
        <v>142</v>
      </c>
      <c r="C2758" s="322" t="s">
        <v>1122</v>
      </c>
      <c r="D2758" s="322" t="s">
        <v>145</v>
      </c>
      <c r="E2758" s="322" t="s">
        <v>1225</v>
      </c>
      <c r="F2758" s="154" t="s">
        <v>114</v>
      </c>
      <c r="G2758" s="149" t="s">
        <v>286</v>
      </c>
      <c r="H2758" s="153" t="s">
        <v>115</v>
      </c>
      <c r="I2758" s="149" t="s">
        <v>381</v>
      </c>
      <c r="J2758" s="163">
        <v>35.466000000000001</v>
      </c>
      <c r="K2758" s="163">
        <v>34.756999999999998</v>
      </c>
      <c r="L2758" s="149" t="s">
        <v>116</v>
      </c>
      <c r="M2758" s="150" t="s">
        <v>117</v>
      </c>
      <c r="N2758" s="157">
        <v>44560.612164351849</v>
      </c>
      <c r="O2758" s="157">
        <v>44626.27753472222</v>
      </c>
    </row>
    <row r="2759" spans="2:15" x14ac:dyDescent="0.2">
      <c r="B2759" s="322" t="s">
        <v>142</v>
      </c>
      <c r="C2759" s="322" t="s">
        <v>1122</v>
      </c>
      <c r="D2759" s="322" t="s">
        <v>143</v>
      </c>
      <c r="E2759" s="322" t="s">
        <v>1225</v>
      </c>
      <c r="F2759" s="154" t="s">
        <v>195</v>
      </c>
      <c r="G2759" s="149" t="s">
        <v>277</v>
      </c>
      <c r="H2759" s="153" t="s">
        <v>705</v>
      </c>
      <c r="I2759" s="149" t="s">
        <v>1182</v>
      </c>
      <c r="J2759" s="163">
        <v>39.070999999999998</v>
      </c>
      <c r="K2759" s="163">
        <v>7.0759999999999996</v>
      </c>
      <c r="L2759" s="149" t="s">
        <v>116</v>
      </c>
      <c r="M2759" s="150" t="s">
        <v>437</v>
      </c>
      <c r="N2759" s="157">
        <v>44561.361724537041</v>
      </c>
      <c r="O2759" s="157">
        <v>44585.374513888892</v>
      </c>
    </row>
    <row r="2760" spans="2:15" x14ac:dyDescent="0.2">
      <c r="B2760" s="322" t="s">
        <v>142</v>
      </c>
      <c r="C2760" s="322" t="s">
        <v>1122</v>
      </c>
      <c r="D2760" s="322" t="s">
        <v>144</v>
      </c>
      <c r="E2760" s="322" t="s">
        <v>1225</v>
      </c>
      <c r="F2760" s="154" t="s">
        <v>195</v>
      </c>
      <c r="G2760" s="149" t="s">
        <v>277</v>
      </c>
      <c r="H2760" s="153" t="s">
        <v>705</v>
      </c>
      <c r="I2760" s="149" t="s">
        <v>1182</v>
      </c>
      <c r="J2760" s="163">
        <v>39.070999999999998</v>
      </c>
      <c r="K2760" s="163">
        <v>31.213999999999999</v>
      </c>
      <c r="L2760" s="149" t="s">
        <v>116</v>
      </c>
      <c r="M2760" s="150" t="s">
        <v>405</v>
      </c>
      <c r="N2760" s="157">
        <v>44561.361724537041</v>
      </c>
      <c r="O2760" s="157">
        <v>44595.229699074072</v>
      </c>
    </row>
    <row r="2761" spans="2:15" x14ac:dyDescent="0.2">
      <c r="B2761" s="322" t="s">
        <v>142</v>
      </c>
      <c r="C2761" s="322" t="s">
        <v>1122</v>
      </c>
      <c r="D2761" s="322" t="s">
        <v>144</v>
      </c>
      <c r="E2761" s="322" t="s">
        <v>1225</v>
      </c>
      <c r="F2761" s="154" t="s">
        <v>114</v>
      </c>
      <c r="G2761" s="149" t="s">
        <v>286</v>
      </c>
      <c r="H2761" s="153" t="s">
        <v>115</v>
      </c>
      <c r="I2761" s="149" t="s">
        <v>400</v>
      </c>
      <c r="J2761" s="163">
        <v>59.914000000000001</v>
      </c>
      <c r="K2761" s="163">
        <v>21.218</v>
      </c>
      <c r="L2761" s="149" t="s">
        <v>217</v>
      </c>
      <c r="M2761" s="150" t="s">
        <v>480</v>
      </c>
      <c r="N2761" s="157">
        <v>44561.43172453704</v>
      </c>
      <c r="O2761" s="157">
        <v>44596.370208333334</v>
      </c>
    </row>
    <row r="2762" spans="2:15" x14ac:dyDescent="0.2">
      <c r="B2762" s="322" t="s">
        <v>142</v>
      </c>
      <c r="C2762" s="322" t="s">
        <v>1122</v>
      </c>
      <c r="D2762" s="322" t="s">
        <v>144</v>
      </c>
      <c r="E2762" s="322" t="s">
        <v>1225</v>
      </c>
      <c r="F2762" s="154" t="s">
        <v>114</v>
      </c>
      <c r="G2762" s="149" t="s">
        <v>286</v>
      </c>
      <c r="H2762" s="153" t="s">
        <v>115</v>
      </c>
      <c r="I2762" s="149" t="s">
        <v>400</v>
      </c>
      <c r="J2762" s="163">
        <v>59.914000000000001</v>
      </c>
      <c r="K2762" s="163">
        <v>19.164999999999999</v>
      </c>
      <c r="L2762" s="149" t="s">
        <v>217</v>
      </c>
      <c r="M2762" s="150" t="s">
        <v>1370</v>
      </c>
      <c r="N2762" s="157">
        <v>44561.43172453704</v>
      </c>
      <c r="O2762" s="157">
        <v>44599.985868055555</v>
      </c>
    </row>
    <row r="2763" spans="2:15" x14ac:dyDescent="0.2">
      <c r="B2763" s="322" t="s">
        <v>142</v>
      </c>
      <c r="C2763" s="322" t="s">
        <v>1122</v>
      </c>
      <c r="D2763" s="322" t="s">
        <v>144</v>
      </c>
      <c r="E2763" s="322" t="s">
        <v>1225</v>
      </c>
      <c r="F2763" s="154" t="s">
        <v>114</v>
      </c>
      <c r="G2763" s="149" t="s">
        <v>286</v>
      </c>
      <c r="H2763" s="153" t="s">
        <v>115</v>
      </c>
      <c r="I2763" s="149" t="s">
        <v>400</v>
      </c>
      <c r="J2763" s="163">
        <v>59.914000000000001</v>
      </c>
      <c r="K2763" s="163">
        <v>15.664</v>
      </c>
      <c r="L2763" s="149" t="s">
        <v>217</v>
      </c>
      <c r="M2763" s="150" t="s">
        <v>430</v>
      </c>
      <c r="N2763" s="157">
        <v>44561.43172453704</v>
      </c>
      <c r="O2763" s="157">
        <v>44609.478715277779</v>
      </c>
    </row>
    <row r="2764" spans="2:15" x14ac:dyDescent="0.2">
      <c r="B2764" s="322" t="s">
        <v>142</v>
      </c>
      <c r="C2764" s="322" t="s">
        <v>1122</v>
      </c>
      <c r="D2764" s="322" t="s">
        <v>143</v>
      </c>
      <c r="E2764" s="322" t="s">
        <v>1225</v>
      </c>
      <c r="F2764" s="154" t="s">
        <v>243</v>
      </c>
      <c r="G2764" s="149" t="s">
        <v>663</v>
      </c>
      <c r="H2764" s="153" t="s">
        <v>707</v>
      </c>
      <c r="I2764" s="149" t="s">
        <v>1957</v>
      </c>
      <c r="J2764" s="163">
        <v>58.609000000000002</v>
      </c>
      <c r="K2764" s="163">
        <v>54.572000000000003</v>
      </c>
      <c r="L2764" s="149" t="s">
        <v>329</v>
      </c>
      <c r="M2764" s="150" t="s">
        <v>395</v>
      </c>
      <c r="N2764" s="157">
        <v>44561.681562500002</v>
      </c>
      <c r="O2764" s="157">
        <v>44584.931006944447</v>
      </c>
    </row>
    <row r="2765" spans="2:15" x14ac:dyDescent="0.2">
      <c r="B2765" s="322" t="s">
        <v>142</v>
      </c>
      <c r="C2765" s="322" t="s">
        <v>1122</v>
      </c>
      <c r="D2765" s="322" t="s">
        <v>145</v>
      </c>
      <c r="E2765" s="322" t="s">
        <v>1225</v>
      </c>
      <c r="F2765" s="154" t="s">
        <v>243</v>
      </c>
      <c r="G2765" s="149" t="s">
        <v>663</v>
      </c>
      <c r="H2765" s="153" t="s">
        <v>707</v>
      </c>
      <c r="I2765" s="149" t="s">
        <v>1958</v>
      </c>
      <c r="J2765" s="163">
        <v>53.393000000000001</v>
      </c>
      <c r="K2765" s="163">
        <v>11.196999999999999</v>
      </c>
      <c r="L2765" s="149" t="s">
        <v>116</v>
      </c>
      <c r="M2765" s="150" t="s">
        <v>117</v>
      </c>
      <c r="N2765" s="157">
        <v>44561.694131944445</v>
      </c>
      <c r="O2765" s="157">
        <v>44624.345300925925</v>
      </c>
    </row>
    <row r="2766" spans="2:15" x14ac:dyDescent="0.2">
      <c r="B2766" s="322" t="s">
        <v>142</v>
      </c>
      <c r="C2766" s="322" t="s">
        <v>1122</v>
      </c>
      <c r="D2766" s="322" t="s">
        <v>145</v>
      </c>
      <c r="E2766" s="322" t="s">
        <v>1225</v>
      </c>
      <c r="F2766" s="154" t="s">
        <v>243</v>
      </c>
      <c r="G2766" s="149" t="s">
        <v>663</v>
      </c>
      <c r="H2766" s="153" t="s">
        <v>707</v>
      </c>
      <c r="I2766" s="149" t="s">
        <v>1958</v>
      </c>
      <c r="J2766" s="163">
        <v>53.393000000000001</v>
      </c>
      <c r="K2766" s="163">
        <v>11.196999999999999</v>
      </c>
      <c r="L2766" s="149" t="s">
        <v>116</v>
      </c>
      <c r="M2766" s="150" t="s">
        <v>117</v>
      </c>
      <c r="N2766" s="157">
        <v>44561.694131944445</v>
      </c>
      <c r="O2766" s="157">
        <v>44624.345312500001</v>
      </c>
    </row>
    <row r="2767" spans="2:15" x14ac:dyDescent="0.2">
      <c r="B2767" s="322" t="s">
        <v>142</v>
      </c>
      <c r="C2767" s="322" t="s">
        <v>1122</v>
      </c>
      <c r="D2767" s="322" t="s">
        <v>143</v>
      </c>
      <c r="E2767" s="322" t="s">
        <v>1225</v>
      </c>
      <c r="F2767" s="154" t="s">
        <v>239</v>
      </c>
      <c r="G2767" s="149" t="s">
        <v>359</v>
      </c>
      <c r="H2767" s="153" t="s">
        <v>278</v>
      </c>
      <c r="I2767" s="149" t="s">
        <v>1959</v>
      </c>
      <c r="J2767" s="163">
        <v>16.765000000000001</v>
      </c>
      <c r="K2767" s="163">
        <v>16.43</v>
      </c>
      <c r="L2767" s="149" t="s">
        <v>187</v>
      </c>
      <c r="M2767" s="150" t="s">
        <v>415</v>
      </c>
      <c r="N2767" s="157">
        <v>44561.848310185182</v>
      </c>
      <c r="O2767" s="157">
        <v>44571.625659722224</v>
      </c>
    </row>
    <row r="2768" spans="2:15" x14ac:dyDescent="0.2">
      <c r="B2768" s="322" t="s">
        <v>143</v>
      </c>
      <c r="C2768" s="322" t="s">
        <v>1225</v>
      </c>
      <c r="D2768" s="322" t="s">
        <v>143</v>
      </c>
      <c r="E2768" s="322" t="s">
        <v>1225</v>
      </c>
      <c r="F2768" s="154" t="s">
        <v>247</v>
      </c>
      <c r="G2768" s="149" t="s">
        <v>340</v>
      </c>
      <c r="H2768" s="153" t="s">
        <v>341</v>
      </c>
      <c r="I2768" s="149" t="s">
        <v>1196</v>
      </c>
      <c r="J2768" s="163">
        <v>35.530999999999999</v>
      </c>
      <c r="K2768" s="163">
        <v>12.090999999999999</v>
      </c>
      <c r="L2768" s="149" t="s">
        <v>237</v>
      </c>
      <c r="M2768" s="150" t="s">
        <v>915</v>
      </c>
      <c r="N2768" s="157">
        <v>44562.041192129633</v>
      </c>
      <c r="O2768" s="157">
        <v>44586.625879629632</v>
      </c>
    </row>
    <row r="2769" spans="2:15" x14ac:dyDescent="0.2">
      <c r="B2769" s="322" t="s">
        <v>143</v>
      </c>
      <c r="C2769" s="322" t="s">
        <v>1225</v>
      </c>
      <c r="D2769" s="322" t="s">
        <v>144</v>
      </c>
      <c r="E2769" s="322" t="s">
        <v>1225</v>
      </c>
      <c r="F2769" s="154" t="s">
        <v>247</v>
      </c>
      <c r="G2769" s="149" t="s">
        <v>340</v>
      </c>
      <c r="H2769" s="153" t="s">
        <v>341</v>
      </c>
      <c r="I2769" s="149" t="s">
        <v>1196</v>
      </c>
      <c r="J2769" s="163">
        <v>35.530999999999999</v>
      </c>
      <c r="K2769" s="163">
        <v>22.728999999999999</v>
      </c>
      <c r="L2769" s="149" t="s">
        <v>237</v>
      </c>
      <c r="M2769" s="150" t="s">
        <v>916</v>
      </c>
      <c r="N2769" s="157">
        <v>44562.041192129633</v>
      </c>
      <c r="O2769" s="157">
        <v>44594.487164351849</v>
      </c>
    </row>
    <row r="2770" spans="2:15" x14ac:dyDescent="0.2">
      <c r="B2770" s="322" t="s">
        <v>143</v>
      </c>
      <c r="C2770" s="322" t="s">
        <v>1225</v>
      </c>
      <c r="D2770" s="322" t="s">
        <v>144</v>
      </c>
      <c r="E2770" s="322" t="s">
        <v>1225</v>
      </c>
      <c r="F2770" s="154" t="s">
        <v>244</v>
      </c>
      <c r="G2770" s="149" t="s">
        <v>369</v>
      </c>
      <c r="H2770" s="153" t="s">
        <v>370</v>
      </c>
      <c r="I2770" s="149" t="s">
        <v>1960</v>
      </c>
      <c r="J2770" s="163">
        <v>37.707000000000001</v>
      </c>
      <c r="K2770" s="163">
        <v>4.4329999999999998</v>
      </c>
      <c r="L2770" s="149" t="s">
        <v>223</v>
      </c>
      <c r="M2770" s="150" t="s">
        <v>1961</v>
      </c>
      <c r="N2770" s="157">
        <v>44562.720983796295</v>
      </c>
      <c r="O2770" s="157">
        <v>44601.376087962963</v>
      </c>
    </row>
    <row r="2771" spans="2:15" x14ac:dyDescent="0.2">
      <c r="B2771" s="322" t="s">
        <v>143</v>
      </c>
      <c r="C2771" s="322" t="s">
        <v>1225</v>
      </c>
      <c r="D2771" s="322" t="s">
        <v>144</v>
      </c>
      <c r="E2771" s="322" t="s">
        <v>1225</v>
      </c>
      <c r="F2771" s="154" t="s">
        <v>244</v>
      </c>
      <c r="G2771" s="149" t="s">
        <v>369</v>
      </c>
      <c r="H2771" s="153" t="s">
        <v>370</v>
      </c>
      <c r="I2771" s="149" t="s">
        <v>1960</v>
      </c>
      <c r="J2771" s="163">
        <v>37.707000000000001</v>
      </c>
      <c r="K2771" s="163">
        <v>22.654</v>
      </c>
      <c r="L2771" s="149" t="s">
        <v>223</v>
      </c>
      <c r="M2771" s="150" t="s">
        <v>758</v>
      </c>
      <c r="N2771" s="157">
        <v>44562.720983796295</v>
      </c>
      <c r="O2771" s="157">
        <v>44606.764780092592</v>
      </c>
    </row>
    <row r="2772" spans="2:15" x14ac:dyDescent="0.2">
      <c r="B2772" s="322" t="s">
        <v>143</v>
      </c>
      <c r="C2772" s="322" t="s">
        <v>1225</v>
      </c>
      <c r="D2772" s="322" t="s">
        <v>144</v>
      </c>
      <c r="E2772" s="322" t="s">
        <v>1225</v>
      </c>
      <c r="F2772" s="154" t="s">
        <v>244</v>
      </c>
      <c r="G2772" s="149" t="s">
        <v>369</v>
      </c>
      <c r="H2772" s="153" t="s">
        <v>370</v>
      </c>
      <c r="I2772" s="149" t="s">
        <v>1962</v>
      </c>
      <c r="J2772" s="163">
        <v>56.128999999999998</v>
      </c>
      <c r="K2772" s="163">
        <v>55.006</v>
      </c>
      <c r="L2772" s="149" t="s">
        <v>211</v>
      </c>
      <c r="M2772" s="150" t="s">
        <v>691</v>
      </c>
      <c r="N2772" s="157">
        <v>44563.625150462962</v>
      </c>
      <c r="O2772" s="157">
        <v>44609.263148148151</v>
      </c>
    </row>
    <row r="2773" spans="2:15" x14ac:dyDescent="0.2">
      <c r="B2773" s="322" t="s">
        <v>143</v>
      </c>
      <c r="C2773" s="322" t="s">
        <v>1225</v>
      </c>
      <c r="D2773" s="322" t="s">
        <v>143</v>
      </c>
      <c r="E2773" s="322" t="s">
        <v>1225</v>
      </c>
      <c r="F2773" s="154" t="s">
        <v>239</v>
      </c>
      <c r="G2773" s="149" t="s">
        <v>289</v>
      </c>
      <c r="H2773" s="153" t="s">
        <v>290</v>
      </c>
      <c r="I2773" s="149" t="s">
        <v>1963</v>
      </c>
      <c r="J2773" s="163">
        <v>38.594999999999999</v>
      </c>
      <c r="K2773" s="163">
        <v>15.801</v>
      </c>
      <c r="L2773" s="149" t="s">
        <v>1964</v>
      </c>
      <c r="M2773" s="150" t="s">
        <v>1965</v>
      </c>
      <c r="N2773" s="157">
        <v>44564.236886574072</v>
      </c>
      <c r="O2773" s="157">
        <v>44581.292060185187</v>
      </c>
    </row>
    <row r="2774" spans="2:15" x14ac:dyDescent="0.2">
      <c r="B2774" s="322" t="s">
        <v>143</v>
      </c>
      <c r="C2774" s="322" t="s">
        <v>1225</v>
      </c>
      <c r="D2774" s="322" t="s">
        <v>143</v>
      </c>
      <c r="E2774" s="322" t="s">
        <v>1225</v>
      </c>
      <c r="F2774" s="154" t="s">
        <v>239</v>
      </c>
      <c r="G2774" s="149" t="s">
        <v>289</v>
      </c>
      <c r="H2774" s="153" t="s">
        <v>290</v>
      </c>
      <c r="I2774" s="149" t="s">
        <v>1963</v>
      </c>
      <c r="J2774" s="163">
        <v>38.594999999999999</v>
      </c>
      <c r="K2774" s="163">
        <v>11.010999999999999</v>
      </c>
      <c r="L2774" s="149" t="s">
        <v>191</v>
      </c>
      <c r="M2774" s="150" t="s">
        <v>1078</v>
      </c>
      <c r="N2774" s="157">
        <v>44564.236886574072</v>
      </c>
      <c r="O2774" s="157">
        <v>44587.300706018519</v>
      </c>
    </row>
    <row r="2775" spans="2:15" x14ac:dyDescent="0.2">
      <c r="B2775" s="322" t="s">
        <v>143</v>
      </c>
      <c r="C2775" s="322" t="s">
        <v>1225</v>
      </c>
      <c r="D2775" s="322" t="s">
        <v>143</v>
      </c>
      <c r="E2775" s="322" t="s">
        <v>1225</v>
      </c>
      <c r="F2775" s="154" t="s">
        <v>239</v>
      </c>
      <c r="G2775" s="149" t="s">
        <v>289</v>
      </c>
      <c r="H2775" s="153" t="s">
        <v>290</v>
      </c>
      <c r="I2775" s="149" t="s">
        <v>1963</v>
      </c>
      <c r="J2775" s="163">
        <v>38.594999999999999</v>
      </c>
      <c r="K2775" s="163">
        <v>11.010999999999999</v>
      </c>
      <c r="L2775" s="149" t="s">
        <v>191</v>
      </c>
      <c r="M2775" s="150" t="s">
        <v>1078</v>
      </c>
      <c r="N2775" s="157">
        <v>44564.236886574072</v>
      </c>
      <c r="O2775" s="157">
        <v>44587.300844907404</v>
      </c>
    </row>
    <row r="2776" spans="2:15" x14ac:dyDescent="0.2">
      <c r="B2776" s="322" t="s">
        <v>143</v>
      </c>
      <c r="C2776" s="322" t="s">
        <v>1225</v>
      </c>
      <c r="D2776" s="322" t="s">
        <v>144</v>
      </c>
      <c r="E2776" s="322" t="s">
        <v>1225</v>
      </c>
      <c r="F2776" s="154" t="s">
        <v>239</v>
      </c>
      <c r="G2776" s="149" t="s">
        <v>1627</v>
      </c>
      <c r="H2776" s="153" t="s">
        <v>1628</v>
      </c>
      <c r="I2776" s="149" t="s">
        <v>1966</v>
      </c>
      <c r="J2776" s="163">
        <v>53.588999999999999</v>
      </c>
      <c r="K2776" s="163">
        <v>0.69299999999999995</v>
      </c>
      <c r="L2776" s="149" t="s">
        <v>116</v>
      </c>
      <c r="M2776" s="150" t="s">
        <v>437</v>
      </c>
      <c r="N2776" s="157">
        <v>44564.612199074072</v>
      </c>
      <c r="O2776" s="157">
        <v>44594.111886574072</v>
      </c>
    </row>
    <row r="2777" spans="2:15" x14ac:dyDescent="0.2">
      <c r="B2777" s="322" t="s">
        <v>143</v>
      </c>
      <c r="C2777" s="322" t="s">
        <v>1225</v>
      </c>
      <c r="D2777" s="322" t="s">
        <v>144</v>
      </c>
      <c r="E2777" s="322" t="s">
        <v>1225</v>
      </c>
      <c r="F2777" s="154" t="s">
        <v>239</v>
      </c>
      <c r="G2777" s="149" t="s">
        <v>1627</v>
      </c>
      <c r="H2777" s="153" t="s">
        <v>1628</v>
      </c>
      <c r="I2777" s="149" t="s">
        <v>1966</v>
      </c>
      <c r="J2777" s="163">
        <v>53.588999999999999</v>
      </c>
      <c r="K2777" s="163">
        <v>0.69299999999999995</v>
      </c>
      <c r="L2777" s="149" t="s">
        <v>116</v>
      </c>
      <c r="M2777" s="150" t="s">
        <v>437</v>
      </c>
      <c r="N2777" s="157">
        <v>44564.612199074072</v>
      </c>
      <c r="O2777" s="157">
        <v>44594.111921296295</v>
      </c>
    </row>
    <row r="2778" spans="2:15" x14ac:dyDescent="0.2">
      <c r="B2778" s="322" t="s">
        <v>143</v>
      </c>
      <c r="C2778" s="322" t="s">
        <v>1225</v>
      </c>
      <c r="D2778" s="322" t="s">
        <v>144</v>
      </c>
      <c r="E2778" s="322" t="s">
        <v>1225</v>
      </c>
      <c r="F2778" s="154" t="s">
        <v>239</v>
      </c>
      <c r="G2778" s="149" t="s">
        <v>1627</v>
      </c>
      <c r="H2778" s="153" t="s">
        <v>1628</v>
      </c>
      <c r="I2778" s="149" t="s">
        <v>1966</v>
      </c>
      <c r="J2778" s="163">
        <v>53.588999999999999</v>
      </c>
      <c r="K2778" s="163">
        <v>0.69299999999999995</v>
      </c>
      <c r="L2778" s="149" t="s">
        <v>116</v>
      </c>
      <c r="M2778" s="150" t="s">
        <v>437</v>
      </c>
      <c r="N2778" s="157">
        <v>44564.612199074072</v>
      </c>
      <c r="O2778" s="157">
        <v>44594.111956018518</v>
      </c>
    </row>
    <row r="2779" spans="2:15" x14ac:dyDescent="0.2">
      <c r="B2779" s="322" t="s">
        <v>143</v>
      </c>
      <c r="C2779" s="322" t="s">
        <v>1225</v>
      </c>
      <c r="D2779" s="322" t="s">
        <v>144</v>
      </c>
      <c r="E2779" s="322" t="s">
        <v>1225</v>
      </c>
      <c r="F2779" s="154" t="s">
        <v>239</v>
      </c>
      <c r="G2779" s="149" t="s">
        <v>1627</v>
      </c>
      <c r="H2779" s="153" t="s">
        <v>1628</v>
      </c>
      <c r="I2779" s="149" t="s">
        <v>1966</v>
      </c>
      <c r="J2779" s="163">
        <v>53.588999999999999</v>
      </c>
      <c r="K2779" s="163">
        <v>0.69299999999999995</v>
      </c>
      <c r="L2779" s="149" t="s">
        <v>116</v>
      </c>
      <c r="M2779" s="150" t="s">
        <v>437</v>
      </c>
      <c r="N2779" s="157">
        <v>44564.612199074072</v>
      </c>
      <c r="O2779" s="157">
        <v>44594.111990740741</v>
      </c>
    </row>
    <row r="2780" spans="2:15" x14ac:dyDescent="0.2">
      <c r="B2780" s="322" t="s">
        <v>143</v>
      </c>
      <c r="C2780" s="322" t="s">
        <v>1225</v>
      </c>
      <c r="D2780" s="322" t="s">
        <v>144</v>
      </c>
      <c r="E2780" s="322" t="s">
        <v>1225</v>
      </c>
      <c r="F2780" s="154" t="s">
        <v>239</v>
      </c>
      <c r="G2780" s="149" t="s">
        <v>1627</v>
      </c>
      <c r="H2780" s="153" t="s">
        <v>1628</v>
      </c>
      <c r="I2780" s="149" t="s">
        <v>1966</v>
      </c>
      <c r="J2780" s="163">
        <v>53.588999999999999</v>
      </c>
      <c r="K2780" s="163">
        <v>0.69299999999999995</v>
      </c>
      <c r="L2780" s="149" t="s">
        <v>116</v>
      </c>
      <c r="M2780" s="150" t="s">
        <v>437</v>
      </c>
      <c r="N2780" s="157">
        <v>44564.612199074072</v>
      </c>
      <c r="O2780" s="157">
        <v>44594.112025462964</v>
      </c>
    </row>
    <row r="2781" spans="2:15" x14ac:dyDescent="0.2">
      <c r="B2781" s="322" t="s">
        <v>143</v>
      </c>
      <c r="C2781" s="322" t="s">
        <v>1225</v>
      </c>
      <c r="D2781" s="322" t="s">
        <v>144</v>
      </c>
      <c r="E2781" s="322" t="s">
        <v>1225</v>
      </c>
      <c r="F2781" s="154" t="s">
        <v>239</v>
      </c>
      <c r="G2781" s="149" t="s">
        <v>1627</v>
      </c>
      <c r="H2781" s="153" t="s">
        <v>1628</v>
      </c>
      <c r="I2781" s="149" t="s">
        <v>1966</v>
      </c>
      <c r="J2781" s="163">
        <v>53.588999999999999</v>
      </c>
      <c r="K2781" s="163">
        <v>0.69299999999999995</v>
      </c>
      <c r="L2781" s="149" t="s">
        <v>116</v>
      </c>
      <c r="M2781" s="150" t="s">
        <v>437</v>
      </c>
      <c r="N2781" s="157">
        <v>44564.612199074072</v>
      </c>
      <c r="O2781" s="157">
        <v>44594.112060185187</v>
      </c>
    </row>
    <row r="2782" spans="2:15" x14ac:dyDescent="0.2">
      <c r="B2782" s="322" t="s">
        <v>143</v>
      </c>
      <c r="C2782" s="322" t="s">
        <v>1225</v>
      </c>
      <c r="D2782" s="322" t="s">
        <v>144</v>
      </c>
      <c r="E2782" s="322" t="s">
        <v>1225</v>
      </c>
      <c r="F2782" s="154" t="s">
        <v>239</v>
      </c>
      <c r="G2782" s="149" t="s">
        <v>1627</v>
      </c>
      <c r="H2782" s="153" t="s">
        <v>1628</v>
      </c>
      <c r="I2782" s="149" t="s">
        <v>1966</v>
      </c>
      <c r="J2782" s="163">
        <v>53.588999999999999</v>
      </c>
      <c r="K2782" s="163">
        <v>2.81</v>
      </c>
      <c r="L2782" s="149" t="s">
        <v>116</v>
      </c>
      <c r="M2782" s="150" t="s">
        <v>457</v>
      </c>
      <c r="N2782" s="157">
        <v>44564.612199074072</v>
      </c>
      <c r="O2782" s="157">
        <v>44602.930289351854</v>
      </c>
    </row>
    <row r="2783" spans="2:15" x14ac:dyDescent="0.2">
      <c r="B2783" s="322" t="s">
        <v>143</v>
      </c>
      <c r="C2783" s="322" t="s">
        <v>1225</v>
      </c>
      <c r="D2783" s="322" t="s">
        <v>144</v>
      </c>
      <c r="E2783" s="322" t="s">
        <v>1225</v>
      </c>
      <c r="F2783" s="154" t="s">
        <v>239</v>
      </c>
      <c r="G2783" s="149" t="s">
        <v>1627</v>
      </c>
      <c r="H2783" s="153" t="s">
        <v>1628</v>
      </c>
      <c r="I2783" s="149" t="s">
        <v>1966</v>
      </c>
      <c r="J2783" s="163">
        <v>53.588999999999999</v>
      </c>
      <c r="K2783" s="163">
        <v>2.81</v>
      </c>
      <c r="L2783" s="149" t="s">
        <v>116</v>
      </c>
      <c r="M2783" s="150" t="s">
        <v>457</v>
      </c>
      <c r="N2783" s="157">
        <v>44564.612199074072</v>
      </c>
      <c r="O2783" s="157">
        <v>44602.930324074077</v>
      </c>
    </row>
    <row r="2784" spans="2:15" x14ac:dyDescent="0.2">
      <c r="B2784" s="322" t="s">
        <v>143</v>
      </c>
      <c r="C2784" s="322" t="s">
        <v>1225</v>
      </c>
      <c r="D2784" s="322" t="s">
        <v>144</v>
      </c>
      <c r="E2784" s="322" t="s">
        <v>1225</v>
      </c>
      <c r="F2784" s="154" t="s">
        <v>239</v>
      </c>
      <c r="G2784" s="149" t="s">
        <v>1627</v>
      </c>
      <c r="H2784" s="153" t="s">
        <v>1628</v>
      </c>
      <c r="I2784" s="149" t="s">
        <v>1966</v>
      </c>
      <c r="J2784" s="163">
        <v>53.588999999999999</v>
      </c>
      <c r="K2784" s="163">
        <v>2.81</v>
      </c>
      <c r="L2784" s="149" t="s">
        <v>116</v>
      </c>
      <c r="M2784" s="150" t="s">
        <v>457</v>
      </c>
      <c r="N2784" s="157">
        <v>44564.612199074072</v>
      </c>
      <c r="O2784" s="157">
        <v>44602.930358796293</v>
      </c>
    </row>
    <row r="2785" spans="2:15" x14ac:dyDescent="0.2">
      <c r="B2785" s="322" t="s">
        <v>143</v>
      </c>
      <c r="C2785" s="322" t="s">
        <v>1225</v>
      </c>
      <c r="D2785" s="322" t="s">
        <v>144</v>
      </c>
      <c r="E2785" s="322" t="s">
        <v>1225</v>
      </c>
      <c r="F2785" s="154" t="s">
        <v>238</v>
      </c>
      <c r="G2785" s="149" t="s">
        <v>281</v>
      </c>
      <c r="H2785" s="153" t="s">
        <v>282</v>
      </c>
      <c r="I2785" s="149" t="s">
        <v>1967</v>
      </c>
      <c r="J2785" s="163">
        <v>82.043000000000006</v>
      </c>
      <c r="K2785" s="163">
        <v>35.469000000000001</v>
      </c>
      <c r="L2785" s="149" t="s">
        <v>211</v>
      </c>
      <c r="M2785" s="150" t="s">
        <v>303</v>
      </c>
      <c r="N2785" s="157">
        <v>44564.83384259259</v>
      </c>
      <c r="O2785" s="157">
        <v>44618.026898148149</v>
      </c>
    </row>
    <row r="2786" spans="2:15" x14ac:dyDescent="0.2">
      <c r="B2786" s="322" t="s">
        <v>143</v>
      </c>
      <c r="C2786" s="322" t="s">
        <v>1225</v>
      </c>
      <c r="D2786" s="322" t="s">
        <v>145</v>
      </c>
      <c r="E2786" s="322" t="s">
        <v>1225</v>
      </c>
      <c r="F2786" s="154" t="s">
        <v>238</v>
      </c>
      <c r="G2786" s="149" t="s">
        <v>281</v>
      </c>
      <c r="H2786" s="153" t="s">
        <v>282</v>
      </c>
      <c r="I2786" s="149" t="s">
        <v>1967</v>
      </c>
      <c r="J2786" s="163">
        <v>82.043000000000006</v>
      </c>
      <c r="K2786" s="163">
        <v>38.128999999999998</v>
      </c>
      <c r="L2786" s="149" t="s">
        <v>211</v>
      </c>
      <c r="M2786" s="150" t="s">
        <v>616</v>
      </c>
      <c r="N2786" s="157">
        <v>44564.83384259259</v>
      </c>
      <c r="O2786" s="157">
        <v>44623.29278935185</v>
      </c>
    </row>
    <row r="2787" spans="2:15" x14ac:dyDescent="0.2">
      <c r="B2787" s="322" t="s">
        <v>143</v>
      </c>
      <c r="C2787" s="322" t="s">
        <v>1225</v>
      </c>
      <c r="D2787" s="322" t="s">
        <v>145</v>
      </c>
      <c r="E2787" s="322" t="s">
        <v>1225</v>
      </c>
      <c r="F2787" s="154" t="s">
        <v>239</v>
      </c>
      <c r="G2787" s="149" t="s">
        <v>289</v>
      </c>
      <c r="H2787" s="153" t="s">
        <v>290</v>
      </c>
      <c r="I2787" s="149" t="s">
        <v>1968</v>
      </c>
      <c r="J2787" s="163">
        <v>38.238</v>
      </c>
      <c r="K2787" s="163">
        <v>37.472999999999999</v>
      </c>
      <c r="L2787" s="149" t="s">
        <v>116</v>
      </c>
      <c r="M2787" s="150" t="s">
        <v>352</v>
      </c>
      <c r="N2787" s="157">
        <v>44565.139398148145</v>
      </c>
      <c r="O2787" s="157">
        <v>44636.942476851851</v>
      </c>
    </row>
    <row r="2788" spans="2:15" x14ac:dyDescent="0.2">
      <c r="B2788" s="322" t="s">
        <v>143</v>
      </c>
      <c r="C2788" s="322" t="s">
        <v>1225</v>
      </c>
      <c r="D2788" s="322" t="s">
        <v>144</v>
      </c>
      <c r="E2788" s="322" t="s">
        <v>1225</v>
      </c>
      <c r="F2788" s="154" t="s">
        <v>195</v>
      </c>
      <c r="G2788" s="149" t="s">
        <v>277</v>
      </c>
      <c r="H2788" s="153" t="s">
        <v>705</v>
      </c>
      <c r="I2788" s="149" t="s">
        <v>969</v>
      </c>
      <c r="J2788" s="163">
        <v>34.491999999999997</v>
      </c>
      <c r="K2788" s="163">
        <v>13.282</v>
      </c>
      <c r="L2788" s="149" t="s">
        <v>116</v>
      </c>
      <c r="M2788" s="150" t="s">
        <v>352</v>
      </c>
      <c r="N2788" s="157">
        <v>44565.681435185186</v>
      </c>
      <c r="O2788" s="157">
        <v>44596.070428240739</v>
      </c>
    </row>
    <row r="2789" spans="2:15" x14ac:dyDescent="0.2">
      <c r="B2789" s="322" t="s">
        <v>143</v>
      </c>
      <c r="C2789" s="322" t="s">
        <v>1225</v>
      </c>
      <c r="D2789" s="322" t="s">
        <v>144</v>
      </c>
      <c r="E2789" s="322" t="s">
        <v>1225</v>
      </c>
      <c r="F2789" s="154" t="s">
        <v>195</v>
      </c>
      <c r="G2789" s="149" t="s">
        <v>277</v>
      </c>
      <c r="H2789" s="153" t="s">
        <v>705</v>
      </c>
      <c r="I2789" s="149" t="s">
        <v>969</v>
      </c>
      <c r="J2789" s="163">
        <v>34.491999999999997</v>
      </c>
      <c r="K2789" s="163">
        <v>20.521000000000001</v>
      </c>
      <c r="L2789" s="149" t="s">
        <v>116</v>
      </c>
      <c r="M2789" s="150" t="s">
        <v>352</v>
      </c>
      <c r="N2789" s="157">
        <v>44565.681435185186</v>
      </c>
      <c r="O2789" s="157">
        <v>44605.098032407404</v>
      </c>
    </row>
    <row r="2790" spans="2:15" x14ac:dyDescent="0.2">
      <c r="B2790" s="322" t="s">
        <v>143</v>
      </c>
      <c r="C2790" s="322" t="s">
        <v>1225</v>
      </c>
      <c r="D2790" s="322" t="s">
        <v>143</v>
      </c>
      <c r="E2790" s="322" t="s">
        <v>1225</v>
      </c>
      <c r="F2790" s="154" t="s">
        <v>329</v>
      </c>
      <c r="G2790" s="149" t="s">
        <v>286</v>
      </c>
      <c r="H2790" s="153" t="s">
        <v>330</v>
      </c>
      <c r="I2790" s="149" t="s">
        <v>1969</v>
      </c>
      <c r="J2790" s="163">
        <v>35.997999999999998</v>
      </c>
      <c r="K2790" s="163">
        <v>11.057</v>
      </c>
      <c r="L2790" s="149" t="s">
        <v>212</v>
      </c>
      <c r="M2790" s="150" t="s">
        <v>626</v>
      </c>
      <c r="N2790" s="157">
        <v>44565.778865740744</v>
      </c>
      <c r="O2790" s="157">
        <v>44584.931539351855</v>
      </c>
    </row>
    <row r="2791" spans="2:15" x14ac:dyDescent="0.2">
      <c r="B2791" s="322" t="s">
        <v>143</v>
      </c>
      <c r="C2791" s="322" t="s">
        <v>1225</v>
      </c>
      <c r="D2791" s="322" t="s">
        <v>143</v>
      </c>
      <c r="E2791" s="322" t="s">
        <v>1225</v>
      </c>
      <c r="F2791" s="154" t="s">
        <v>329</v>
      </c>
      <c r="G2791" s="149" t="s">
        <v>286</v>
      </c>
      <c r="H2791" s="153" t="s">
        <v>330</v>
      </c>
      <c r="I2791" s="149" t="s">
        <v>1969</v>
      </c>
      <c r="J2791" s="163">
        <v>35.997999999999998</v>
      </c>
      <c r="K2791" s="163">
        <v>24.221</v>
      </c>
      <c r="L2791" s="149" t="s">
        <v>212</v>
      </c>
      <c r="M2791" s="150" t="s">
        <v>447</v>
      </c>
      <c r="N2791" s="157">
        <v>44565.778865740744</v>
      </c>
      <c r="O2791" s="157">
        <v>44590.153819444444</v>
      </c>
    </row>
    <row r="2792" spans="2:15" x14ac:dyDescent="0.2">
      <c r="B2792" s="322" t="s">
        <v>143</v>
      </c>
      <c r="C2792" s="322" t="s">
        <v>1225</v>
      </c>
      <c r="D2792" s="322" t="s">
        <v>144</v>
      </c>
      <c r="E2792" s="322" t="s">
        <v>1225</v>
      </c>
      <c r="F2792" s="154" t="s">
        <v>236</v>
      </c>
      <c r="G2792" s="149" t="s">
        <v>310</v>
      </c>
      <c r="H2792" s="153" t="s">
        <v>311</v>
      </c>
      <c r="I2792" s="149" t="s">
        <v>1068</v>
      </c>
      <c r="J2792" s="163">
        <v>63.551000000000002</v>
      </c>
      <c r="K2792" s="163">
        <v>8.4830000000000005</v>
      </c>
      <c r="L2792" s="149" t="s">
        <v>116</v>
      </c>
      <c r="M2792" s="150" t="s">
        <v>1646</v>
      </c>
      <c r="N2792" s="157">
        <v>44566.806597222225</v>
      </c>
      <c r="O2792" s="157">
        <v>44595.24291666667</v>
      </c>
    </row>
    <row r="2793" spans="2:15" x14ac:dyDescent="0.2">
      <c r="B2793" s="322" t="s">
        <v>143</v>
      </c>
      <c r="C2793" s="322" t="s">
        <v>1225</v>
      </c>
      <c r="D2793" s="322" t="s">
        <v>144</v>
      </c>
      <c r="E2793" s="322" t="s">
        <v>1225</v>
      </c>
      <c r="F2793" s="154" t="s">
        <v>236</v>
      </c>
      <c r="G2793" s="149" t="s">
        <v>310</v>
      </c>
      <c r="H2793" s="153" t="s">
        <v>311</v>
      </c>
      <c r="I2793" s="149" t="s">
        <v>1068</v>
      </c>
      <c r="J2793" s="163">
        <v>63.551000000000002</v>
      </c>
      <c r="K2793" s="163">
        <v>16.966000000000001</v>
      </c>
      <c r="L2793" s="149" t="s">
        <v>116</v>
      </c>
      <c r="M2793" s="150" t="s">
        <v>405</v>
      </c>
      <c r="N2793" s="157">
        <v>44566.806597222225</v>
      </c>
      <c r="O2793" s="157">
        <v>44606.278240740743</v>
      </c>
    </row>
    <row r="2794" spans="2:15" x14ac:dyDescent="0.2">
      <c r="B2794" s="322" t="s">
        <v>143</v>
      </c>
      <c r="C2794" s="322" t="s">
        <v>1225</v>
      </c>
      <c r="D2794" s="322" t="s">
        <v>144</v>
      </c>
      <c r="E2794" s="322" t="s">
        <v>1225</v>
      </c>
      <c r="F2794" s="154" t="s">
        <v>236</v>
      </c>
      <c r="G2794" s="149" t="s">
        <v>310</v>
      </c>
      <c r="H2794" s="153" t="s">
        <v>311</v>
      </c>
      <c r="I2794" s="149" t="s">
        <v>1068</v>
      </c>
      <c r="J2794" s="163">
        <v>63.551000000000002</v>
      </c>
      <c r="K2794" s="163">
        <v>25.957999999999998</v>
      </c>
      <c r="L2794" s="149" t="s">
        <v>116</v>
      </c>
      <c r="M2794" s="150" t="s">
        <v>405</v>
      </c>
      <c r="N2794" s="157">
        <v>44566.806597222225</v>
      </c>
      <c r="O2794" s="157">
        <v>44607.903657407405</v>
      </c>
    </row>
    <row r="2795" spans="2:15" x14ac:dyDescent="0.2">
      <c r="B2795" s="322" t="s">
        <v>143</v>
      </c>
      <c r="C2795" s="322" t="s">
        <v>1225</v>
      </c>
      <c r="D2795" s="322" t="s">
        <v>144</v>
      </c>
      <c r="E2795" s="322" t="s">
        <v>1225</v>
      </c>
      <c r="F2795" s="154" t="s">
        <v>239</v>
      </c>
      <c r="G2795" s="149" t="s">
        <v>359</v>
      </c>
      <c r="H2795" s="153" t="s">
        <v>278</v>
      </c>
      <c r="I2795" s="149" t="s">
        <v>1479</v>
      </c>
      <c r="J2795" s="163">
        <v>34.564</v>
      </c>
      <c r="K2795" s="163">
        <v>32.868000000000002</v>
      </c>
      <c r="L2795" s="149" t="s">
        <v>217</v>
      </c>
      <c r="M2795" s="150" t="s">
        <v>480</v>
      </c>
      <c r="N2795" s="157">
        <v>44566.848321759258</v>
      </c>
      <c r="O2795" s="157">
        <v>44604.659675925926</v>
      </c>
    </row>
    <row r="2796" spans="2:15" x14ac:dyDescent="0.2">
      <c r="B2796" s="322" t="s">
        <v>143</v>
      </c>
      <c r="C2796" s="322" t="s">
        <v>1225</v>
      </c>
      <c r="D2796" s="322" t="s">
        <v>144</v>
      </c>
      <c r="E2796" s="322" t="s">
        <v>1225</v>
      </c>
      <c r="F2796" s="154" t="s">
        <v>239</v>
      </c>
      <c r="G2796" s="149" t="s">
        <v>359</v>
      </c>
      <c r="H2796" s="153" t="s">
        <v>278</v>
      </c>
      <c r="I2796" s="149" t="s">
        <v>1970</v>
      </c>
      <c r="J2796" s="163">
        <v>36.563000000000002</v>
      </c>
      <c r="K2796" s="163">
        <v>14.722</v>
      </c>
      <c r="L2796" s="149" t="s">
        <v>116</v>
      </c>
      <c r="M2796" s="150" t="s">
        <v>352</v>
      </c>
      <c r="N2796" s="157">
        <v>44567.876180555555</v>
      </c>
      <c r="O2796" s="157">
        <v>44613.500868055555</v>
      </c>
    </row>
    <row r="2797" spans="2:15" x14ac:dyDescent="0.2">
      <c r="B2797" s="322" t="s">
        <v>143</v>
      </c>
      <c r="C2797" s="322" t="s">
        <v>1225</v>
      </c>
      <c r="D2797" s="322" t="s">
        <v>147</v>
      </c>
      <c r="E2797" s="322" t="s">
        <v>1225</v>
      </c>
      <c r="F2797" s="154" t="s">
        <v>239</v>
      </c>
      <c r="G2797" s="149" t="s">
        <v>359</v>
      </c>
      <c r="H2797" s="153" t="s">
        <v>278</v>
      </c>
      <c r="I2797" s="149" t="s">
        <v>1970</v>
      </c>
      <c r="J2797" s="163">
        <v>36.563000000000002</v>
      </c>
      <c r="K2797" s="163">
        <v>20.571999999999999</v>
      </c>
      <c r="L2797" s="149" t="s">
        <v>116</v>
      </c>
      <c r="M2797" s="150" t="s">
        <v>1049</v>
      </c>
      <c r="N2797" s="157">
        <v>44567.876180555555</v>
      </c>
      <c r="O2797" s="157">
        <v>44688.826481481483</v>
      </c>
    </row>
    <row r="2798" spans="2:15" x14ac:dyDescent="0.2">
      <c r="B2798" s="322" t="s">
        <v>143</v>
      </c>
      <c r="C2798" s="322" t="s">
        <v>1225</v>
      </c>
      <c r="D2798" s="322" t="s">
        <v>143</v>
      </c>
      <c r="E2798" s="322" t="s">
        <v>1225</v>
      </c>
      <c r="F2798" s="154" t="s">
        <v>247</v>
      </c>
      <c r="G2798" s="149" t="s">
        <v>340</v>
      </c>
      <c r="H2798" s="153" t="s">
        <v>341</v>
      </c>
      <c r="I2798" s="149" t="s">
        <v>1971</v>
      </c>
      <c r="J2798" s="163">
        <v>32.451000000000001</v>
      </c>
      <c r="K2798" s="163">
        <v>5.1459999999999999</v>
      </c>
      <c r="L2798" s="149" t="s">
        <v>205</v>
      </c>
      <c r="M2798" s="150" t="s">
        <v>505</v>
      </c>
      <c r="N2798" s="157">
        <v>44567.980312500003</v>
      </c>
      <c r="O2798" s="157">
        <v>44588.890023148146</v>
      </c>
    </row>
    <row r="2799" spans="2:15" x14ac:dyDescent="0.2">
      <c r="B2799" s="322" t="s">
        <v>143</v>
      </c>
      <c r="C2799" s="322" t="s">
        <v>1225</v>
      </c>
      <c r="D2799" s="322" t="s">
        <v>145</v>
      </c>
      <c r="E2799" s="322" t="s">
        <v>1225</v>
      </c>
      <c r="F2799" s="154" t="s">
        <v>247</v>
      </c>
      <c r="G2799" s="149" t="s">
        <v>340</v>
      </c>
      <c r="H2799" s="153" t="s">
        <v>341</v>
      </c>
      <c r="I2799" s="149" t="s">
        <v>1971</v>
      </c>
      <c r="J2799" s="163">
        <v>32.451000000000001</v>
      </c>
      <c r="K2799" s="163">
        <v>26.655999999999999</v>
      </c>
      <c r="L2799" s="149" t="s">
        <v>211</v>
      </c>
      <c r="M2799" s="150" t="s">
        <v>1133</v>
      </c>
      <c r="N2799" s="157">
        <v>44567.980312500003</v>
      </c>
      <c r="O2799" s="157">
        <v>44633.264548611114</v>
      </c>
    </row>
    <row r="2800" spans="2:15" x14ac:dyDescent="0.2">
      <c r="B2800" s="322" t="s">
        <v>143</v>
      </c>
      <c r="C2800" s="322" t="s">
        <v>1225</v>
      </c>
      <c r="D2800" s="322" t="s">
        <v>144</v>
      </c>
      <c r="E2800" s="322" t="s">
        <v>1225</v>
      </c>
      <c r="F2800" s="154" t="s">
        <v>244</v>
      </c>
      <c r="G2800" s="149" t="s">
        <v>369</v>
      </c>
      <c r="H2800" s="153" t="s">
        <v>370</v>
      </c>
      <c r="I2800" s="149" t="s">
        <v>1960</v>
      </c>
      <c r="J2800" s="163">
        <v>37.707000000000001</v>
      </c>
      <c r="K2800" s="163">
        <v>1.4410000000000001</v>
      </c>
      <c r="L2800" s="149" t="s">
        <v>223</v>
      </c>
      <c r="M2800" s="150" t="s">
        <v>1961</v>
      </c>
      <c r="N2800" s="157">
        <v>44568.189791666664</v>
      </c>
      <c r="O2800" s="157">
        <v>44601.376087962963</v>
      </c>
    </row>
    <row r="2801" spans="2:15" x14ac:dyDescent="0.2">
      <c r="B2801" s="322" t="s">
        <v>143</v>
      </c>
      <c r="C2801" s="322" t="s">
        <v>1225</v>
      </c>
      <c r="D2801" s="322" t="s">
        <v>144</v>
      </c>
      <c r="E2801" s="322" t="s">
        <v>1225</v>
      </c>
      <c r="F2801" s="154" t="s">
        <v>244</v>
      </c>
      <c r="G2801" s="149" t="s">
        <v>369</v>
      </c>
      <c r="H2801" s="153" t="s">
        <v>370</v>
      </c>
      <c r="I2801" s="149" t="s">
        <v>1960</v>
      </c>
      <c r="J2801" s="163">
        <v>37.707000000000001</v>
      </c>
      <c r="K2801" s="163">
        <v>7.3639999999999999</v>
      </c>
      <c r="L2801" s="149" t="s">
        <v>223</v>
      </c>
      <c r="M2801" s="150" t="s">
        <v>758</v>
      </c>
      <c r="N2801" s="157">
        <v>44568.189791666664</v>
      </c>
      <c r="O2801" s="157">
        <v>44606.764780092592</v>
      </c>
    </row>
    <row r="2802" spans="2:15" x14ac:dyDescent="0.2">
      <c r="B2802" s="322" t="s">
        <v>143</v>
      </c>
      <c r="C2802" s="322" t="s">
        <v>1225</v>
      </c>
      <c r="D2802" s="322" t="s">
        <v>144</v>
      </c>
      <c r="E2802" s="322" t="s">
        <v>1225</v>
      </c>
      <c r="F2802" s="154" t="s">
        <v>238</v>
      </c>
      <c r="G2802" s="149" t="s">
        <v>281</v>
      </c>
      <c r="H2802" s="153" t="s">
        <v>282</v>
      </c>
      <c r="I2802" s="149" t="s">
        <v>1972</v>
      </c>
      <c r="J2802" s="163">
        <v>52.347000000000001</v>
      </c>
      <c r="K2802" s="163">
        <v>8.3019999999999996</v>
      </c>
      <c r="L2802" s="149" t="s">
        <v>219</v>
      </c>
      <c r="M2802" s="150" t="s">
        <v>429</v>
      </c>
      <c r="N2802" s="157">
        <v>44568.403969907406</v>
      </c>
      <c r="O2802" s="157">
        <v>44608.013333333336</v>
      </c>
    </row>
    <row r="2803" spans="2:15" x14ac:dyDescent="0.2">
      <c r="B2803" s="322" t="s">
        <v>143</v>
      </c>
      <c r="C2803" s="322" t="s">
        <v>1225</v>
      </c>
      <c r="D2803" s="322" t="s">
        <v>144</v>
      </c>
      <c r="E2803" s="322" t="s">
        <v>1225</v>
      </c>
      <c r="F2803" s="154" t="s">
        <v>238</v>
      </c>
      <c r="G2803" s="149" t="s">
        <v>281</v>
      </c>
      <c r="H2803" s="153" t="s">
        <v>282</v>
      </c>
      <c r="I2803" s="149" t="s">
        <v>1972</v>
      </c>
      <c r="J2803" s="163">
        <v>52.347000000000001</v>
      </c>
      <c r="K2803" s="163">
        <v>19.158999999999999</v>
      </c>
      <c r="L2803" s="149" t="s">
        <v>376</v>
      </c>
      <c r="M2803" s="150" t="s">
        <v>793</v>
      </c>
      <c r="N2803" s="157">
        <v>44568.403969907406</v>
      </c>
      <c r="O2803" s="157">
        <v>44618.077511574076</v>
      </c>
    </row>
    <row r="2804" spans="2:15" x14ac:dyDescent="0.2">
      <c r="B2804" s="322" t="s">
        <v>143</v>
      </c>
      <c r="C2804" s="322" t="s">
        <v>1225</v>
      </c>
      <c r="D2804" s="322" t="s">
        <v>145</v>
      </c>
      <c r="E2804" s="322" t="s">
        <v>1225</v>
      </c>
      <c r="F2804" s="154" t="s">
        <v>238</v>
      </c>
      <c r="G2804" s="149" t="s">
        <v>281</v>
      </c>
      <c r="H2804" s="153" t="s">
        <v>282</v>
      </c>
      <c r="I2804" s="149" t="s">
        <v>1972</v>
      </c>
      <c r="J2804" s="163">
        <v>52.347000000000001</v>
      </c>
      <c r="K2804" s="163">
        <v>23.838999999999999</v>
      </c>
      <c r="L2804" s="149" t="s">
        <v>216</v>
      </c>
      <c r="M2804" s="150" t="s">
        <v>288</v>
      </c>
      <c r="N2804" s="157">
        <v>44568.403969907406</v>
      </c>
      <c r="O2804" s="157">
        <v>44628.138692129629</v>
      </c>
    </row>
    <row r="2805" spans="2:15" x14ac:dyDescent="0.2">
      <c r="B2805" s="322" t="s">
        <v>143</v>
      </c>
      <c r="C2805" s="322" t="s">
        <v>1225</v>
      </c>
      <c r="D2805" s="322" t="s">
        <v>145</v>
      </c>
      <c r="E2805" s="322" t="s">
        <v>1225</v>
      </c>
      <c r="F2805" s="154" t="s">
        <v>114</v>
      </c>
      <c r="G2805" s="149" t="s">
        <v>277</v>
      </c>
      <c r="H2805" s="153" t="s">
        <v>304</v>
      </c>
      <c r="I2805" s="149" t="s">
        <v>1160</v>
      </c>
      <c r="J2805" s="163">
        <v>27.55</v>
      </c>
      <c r="K2805" s="163">
        <v>11.211</v>
      </c>
      <c r="L2805" s="149" t="s">
        <v>114</v>
      </c>
      <c r="M2805" s="150" t="s">
        <v>889</v>
      </c>
      <c r="N2805" s="157">
        <v>44569.041921296295</v>
      </c>
      <c r="O2805" s="157">
        <v>44627.513182870367</v>
      </c>
    </row>
    <row r="2806" spans="2:15" x14ac:dyDescent="0.2">
      <c r="B2806" s="322" t="s">
        <v>143</v>
      </c>
      <c r="C2806" s="322" t="s">
        <v>1225</v>
      </c>
      <c r="D2806" s="322" t="s">
        <v>145</v>
      </c>
      <c r="E2806" s="322" t="s">
        <v>1225</v>
      </c>
      <c r="F2806" s="154" t="s">
        <v>114</v>
      </c>
      <c r="G2806" s="149" t="s">
        <v>277</v>
      </c>
      <c r="H2806" s="153" t="s">
        <v>304</v>
      </c>
      <c r="I2806" s="149" t="s">
        <v>1160</v>
      </c>
      <c r="J2806" s="163">
        <v>27.55</v>
      </c>
      <c r="K2806" s="163">
        <v>11.211</v>
      </c>
      <c r="L2806" s="149" t="s">
        <v>114</v>
      </c>
      <c r="M2806" s="150" t="s">
        <v>889</v>
      </c>
      <c r="N2806" s="157">
        <v>44569.041921296295</v>
      </c>
      <c r="O2806" s="157">
        <v>44627.513321759259</v>
      </c>
    </row>
    <row r="2807" spans="2:15" x14ac:dyDescent="0.2">
      <c r="B2807" s="322" t="s">
        <v>143</v>
      </c>
      <c r="C2807" s="322" t="s">
        <v>1225</v>
      </c>
      <c r="D2807" s="322" t="s">
        <v>144</v>
      </c>
      <c r="E2807" s="322" t="s">
        <v>1225</v>
      </c>
      <c r="F2807" s="154" t="s">
        <v>114</v>
      </c>
      <c r="G2807" s="149" t="s">
        <v>286</v>
      </c>
      <c r="H2807" s="153" t="s">
        <v>115</v>
      </c>
      <c r="I2807" s="149" t="s">
        <v>1973</v>
      </c>
      <c r="J2807" s="163">
        <v>60.393999999999998</v>
      </c>
      <c r="K2807" s="163">
        <v>20.93</v>
      </c>
      <c r="L2807" s="149" t="s">
        <v>216</v>
      </c>
      <c r="M2807" s="150" t="s">
        <v>284</v>
      </c>
      <c r="N2807" s="157">
        <v>44569.612303240741</v>
      </c>
      <c r="O2807" s="157">
        <v>44601.355393518519</v>
      </c>
    </row>
    <row r="2808" spans="2:15" x14ac:dyDescent="0.2">
      <c r="B2808" s="322" t="s">
        <v>143</v>
      </c>
      <c r="C2808" s="322" t="s">
        <v>1225</v>
      </c>
      <c r="D2808" s="322" t="s">
        <v>144</v>
      </c>
      <c r="E2808" s="322" t="s">
        <v>1225</v>
      </c>
      <c r="F2808" s="154" t="s">
        <v>114</v>
      </c>
      <c r="G2808" s="149" t="s">
        <v>286</v>
      </c>
      <c r="H2808" s="153" t="s">
        <v>115</v>
      </c>
      <c r="I2808" s="149" t="s">
        <v>1973</v>
      </c>
      <c r="J2808" s="163">
        <v>60.393999999999998</v>
      </c>
      <c r="K2808" s="163">
        <v>35.835999999999999</v>
      </c>
      <c r="L2808" s="149" t="s">
        <v>216</v>
      </c>
      <c r="M2808" s="150" t="s">
        <v>288</v>
      </c>
      <c r="N2808" s="157">
        <v>44569.612303240741</v>
      </c>
      <c r="O2808" s="157">
        <v>44616.945347222223</v>
      </c>
    </row>
    <row r="2809" spans="2:15" x14ac:dyDescent="0.2">
      <c r="B2809" s="322" t="s">
        <v>143</v>
      </c>
      <c r="C2809" s="322" t="s">
        <v>1225</v>
      </c>
      <c r="D2809" s="322" t="s">
        <v>145</v>
      </c>
      <c r="E2809" s="322" t="s">
        <v>1225</v>
      </c>
      <c r="F2809" s="154" t="s">
        <v>329</v>
      </c>
      <c r="G2809" s="149" t="s">
        <v>286</v>
      </c>
      <c r="H2809" s="153" t="s">
        <v>330</v>
      </c>
      <c r="I2809" s="149" t="s">
        <v>791</v>
      </c>
      <c r="J2809" s="163">
        <v>58.743000000000002</v>
      </c>
      <c r="K2809" s="163">
        <v>15.717000000000001</v>
      </c>
      <c r="L2809" s="149" t="s">
        <v>116</v>
      </c>
      <c r="M2809" s="150" t="s">
        <v>352</v>
      </c>
      <c r="N2809" s="157">
        <v>44570.056597222225</v>
      </c>
      <c r="O2809" s="157">
        <v>44638.971076388887</v>
      </c>
    </row>
    <row r="2810" spans="2:15" x14ac:dyDescent="0.2">
      <c r="B2810" s="322" t="s">
        <v>143</v>
      </c>
      <c r="C2810" s="322" t="s">
        <v>1225</v>
      </c>
      <c r="D2810" s="322" t="s">
        <v>145</v>
      </c>
      <c r="E2810" s="322" t="s">
        <v>1225</v>
      </c>
      <c r="F2810" s="154" t="s">
        <v>329</v>
      </c>
      <c r="G2810" s="149" t="s">
        <v>286</v>
      </c>
      <c r="H2810" s="153" t="s">
        <v>330</v>
      </c>
      <c r="I2810" s="149" t="s">
        <v>791</v>
      </c>
      <c r="J2810" s="163">
        <v>58.743000000000002</v>
      </c>
      <c r="K2810" s="163">
        <v>15.717000000000001</v>
      </c>
      <c r="L2810" s="149" t="s">
        <v>116</v>
      </c>
      <c r="M2810" s="150" t="s">
        <v>352</v>
      </c>
      <c r="N2810" s="157">
        <v>44570.056597222225</v>
      </c>
      <c r="O2810" s="157">
        <v>44638.971215277779</v>
      </c>
    </row>
    <row r="2811" spans="2:15" x14ac:dyDescent="0.2">
      <c r="B2811" s="322" t="s">
        <v>143</v>
      </c>
      <c r="C2811" s="322" t="s">
        <v>1225</v>
      </c>
      <c r="D2811" s="322" t="s">
        <v>145</v>
      </c>
      <c r="E2811" s="322" t="s">
        <v>1225</v>
      </c>
      <c r="F2811" s="154" t="s">
        <v>329</v>
      </c>
      <c r="G2811" s="149" t="s">
        <v>286</v>
      </c>
      <c r="H2811" s="153" t="s">
        <v>330</v>
      </c>
      <c r="I2811" s="149" t="s">
        <v>791</v>
      </c>
      <c r="J2811" s="163">
        <v>58.743000000000002</v>
      </c>
      <c r="K2811" s="163">
        <v>15.717000000000001</v>
      </c>
      <c r="L2811" s="149" t="s">
        <v>116</v>
      </c>
      <c r="M2811" s="150" t="s">
        <v>352</v>
      </c>
      <c r="N2811" s="157">
        <v>44570.056597222225</v>
      </c>
      <c r="O2811" s="157">
        <v>44638.971226851849</v>
      </c>
    </row>
    <row r="2812" spans="2:15" x14ac:dyDescent="0.2">
      <c r="B2812" s="322" t="s">
        <v>143</v>
      </c>
      <c r="C2812" s="322" t="s">
        <v>1225</v>
      </c>
      <c r="D2812" s="322" t="s">
        <v>144</v>
      </c>
      <c r="E2812" s="322" t="s">
        <v>1225</v>
      </c>
      <c r="F2812" s="154" t="s">
        <v>114</v>
      </c>
      <c r="G2812" s="149" t="s">
        <v>310</v>
      </c>
      <c r="H2812" s="153" t="s">
        <v>115</v>
      </c>
      <c r="I2812" s="149" t="s">
        <v>1974</v>
      </c>
      <c r="J2812" s="163">
        <v>31.759</v>
      </c>
      <c r="K2812" s="163">
        <v>8.0470000000000006</v>
      </c>
      <c r="L2812" s="149" t="s">
        <v>228</v>
      </c>
      <c r="M2812" s="150" t="s">
        <v>752</v>
      </c>
      <c r="N2812" s="157">
        <v>44570.194745370369</v>
      </c>
      <c r="O2812" s="157">
        <v>44595.681030092594</v>
      </c>
    </row>
    <row r="2813" spans="2:15" x14ac:dyDescent="0.2">
      <c r="B2813" s="322" t="s">
        <v>143</v>
      </c>
      <c r="C2813" s="322" t="s">
        <v>1225</v>
      </c>
      <c r="D2813" s="322" t="s">
        <v>144</v>
      </c>
      <c r="E2813" s="322" t="s">
        <v>1225</v>
      </c>
      <c r="F2813" s="154" t="s">
        <v>114</v>
      </c>
      <c r="G2813" s="149" t="s">
        <v>310</v>
      </c>
      <c r="H2813" s="153" t="s">
        <v>115</v>
      </c>
      <c r="I2813" s="149" t="s">
        <v>1974</v>
      </c>
      <c r="J2813" s="163">
        <v>31.759</v>
      </c>
      <c r="K2813" s="163">
        <v>23.077000000000002</v>
      </c>
      <c r="L2813" s="149" t="s">
        <v>553</v>
      </c>
      <c r="M2813" s="150" t="s">
        <v>554</v>
      </c>
      <c r="N2813" s="157">
        <v>44570.194745370369</v>
      </c>
      <c r="O2813" s="157">
        <v>44612.389675925922</v>
      </c>
    </row>
    <row r="2814" spans="2:15" x14ac:dyDescent="0.2">
      <c r="B2814" s="322" t="s">
        <v>143</v>
      </c>
      <c r="C2814" s="322" t="s">
        <v>1225</v>
      </c>
      <c r="D2814" s="322" t="s">
        <v>144</v>
      </c>
      <c r="E2814" s="322" t="s">
        <v>1225</v>
      </c>
      <c r="F2814" s="154" t="s">
        <v>239</v>
      </c>
      <c r="G2814" s="149" t="s">
        <v>289</v>
      </c>
      <c r="H2814" s="153" t="s">
        <v>290</v>
      </c>
      <c r="I2814" s="149" t="s">
        <v>1975</v>
      </c>
      <c r="J2814" s="163">
        <v>35.868000000000002</v>
      </c>
      <c r="K2814" s="163">
        <v>34.146000000000001</v>
      </c>
      <c r="L2814" s="149" t="s">
        <v>230</v>
      </c>
      <c r="M2814" s="150" t="s">
        <v>846</v>
      </c>
      <c r="N2814" s="157">
        <v>44570.26321759259</v>
      </c>
      <c r="O2814" s="157">
        <v>44596.432604166665</v>
      </c>
    </row>
    <row r="2815" spans="2:15" x14ac:dyDescent="0.2">
      <c r="B2815" s="322" t="s">
        <v>143</v>
      </c>
      <c r="C2815" s="322" t="s">
        <v>1225</v>
      </c>
      <c r="D2815" s="322" t="s">
        <v>144</v>
      </c>
      <c r="E2815" s="322" t="s">
        <v>1225</v>
      </c>
      <c r="F2815" s="154" t="s">
        <v>591</v>
      </c>
      <c r="G2815" s="149" t="s">
        <v>277</v>
      </c>
      <c r="H2815" s="153" t="s">
        <v>282</v>
      </c>
      <c r="I2815" s="149" t="s">
        <v>1976</v>
      </c>
      <c r="J2815" s="163">
        <v>82.177000000000007</v>
      </c>
      <c r="K2815" s="163">
        <v>75.122</v>
      </c>
      <c r="L2815" s="149" t="s">
        <v>211</v>
      </c>
      <c r="M2815" s="150" t="s">
        <v>1977</v>
      </c>
      <c r="N2815" s="157">
        <v>44570.36215277778</v>
      </c>
      <c r="O2815" s="157">
        <v>44616.417349537034</v>
      </c>
    </row>
    <row r="2816" spans="2:15" x14ac:dyDescent="0.2">
      <c r="B2816" s="322" t="s">
        <v>143</v>
      </c>
      <c r="C2816" s="322" t="s">
        <v>1225</v>
      </c>
      <c r="D2816" s="322" t="s">
        <v>144</v>
      </c>
      <c r="E2816" s="322" t="s">
        <v>1225</v>
      </c>
      <c r="F2816" s="154" t="s">
        <v>114</v>
      </c>
      <c r="G2816" s="149" t="s">
        <v>353</v>
      </c>
      <c r="H2816" s="153" t="s">
        <v>354</v>
      </c>
      <c r="I2816" s="149" t="s">
        <v>1978</v>
      </c>
      <c r="J2816" s="163">
        <v>58.14</v>
      </c>
      <c r="K2816" s="163">
        <v>47.792000000000002</v>
      </c>
      <c r="L2816" s="149" t="s">
        <v>217</v>
      </c>
      <c r="M2816" s="150" t="s">
        <v>308</v>
      </c>
      <c r="N2816" s="157">
        <v>44570.362349537034</v>
      </c>
      <c r="O2816" s="157">
        <v>44608.125717592593</v>
      </c>
    </row>
    <row r="2817" spans="2:15" x14ac:dyDescent="0.2">
      <c r="B2817" s="322" t="s">
        <v>143</v>
      </c>
      <c r="C2817" s="322" t="s">
        <v>1225</v>
      </c>
      <c r="D2817" s="322" t="s">
        <v>144</v>
      </c>
      <c r="E2817" s="322" t="s">
        <v>1225</v>
      </c>
      <c r="F2817" s="154" t="s">
        <v>239</v>
      </c>
      <c r="G2817" s="149" t="s">
        <v>359</v>
      </c>
      <c r="H2817" s="153" t="s">
        <v>278</v>
      </c>
      <c r="I2817" s="149" t="s">
        <v>1979</v>
      </c>
      <c r="J2817" s="163">
        <v>63.55</v>
      </c>
      <c r="K2817" s="163">
        <v>45.164000000000001</v>
      </c>
      <c r="L2817" s="149" t="s">
        <v>376</v>
      </c>
      <c r="M2817" s="150" t="s">
        <v>397</v>
      </c>
      <c r="N2817" s="157">
        <v>44570.417685185188</v>
      </c>
      <c r="O2817" s="157">
        <v>44612.459502314814</v>
      </c>
    </row>
    <row r="2818" spans="2:15" x14ac:dyDescent="0.2">
      <c r="B2818" s="322" t="s">
        <v>143</v>
      </c>
      <c r="C2818" s="322" t="s">
        <v>1225</v>
      </c>
      <c r="D2818" s="322" t="s">
        <v>144</v>
      </c>
      <c r="E2818" s="322" t="s">
        <v>1225</v>
      </c>
      <c r="F2818" s="154" t="s">
        <v>194</v>
      </c>
      <c r="G2818" s="149" t="s">
        <v>277</v>
      </c>
      <c r="H2818" s="153" t="s">
        <v>961</v>
      </c>
      <c r="I2818" s="149" t="s">
        <v>1980</v>
      </c>
      <c r="J2818" s="163">
        <v>37.44</v>
      </c>
      <c r="K2818" s="163">
        <v>7.1970000000000001</v>
      </c>
      <c r="L2818" s="149" t="s">
        <v>116</v>
      </c>
      <c r="M2818" s="150" t="s">
        <v>405</v>
      </c>
      <c r="N2818" s="157">
        <v>44571.306759259256</v>
      </c>
      <c r="O2818" s="157">
        <v>44595.279108796298</v>
      </c>
    </row>
    <row r="2819" spans="2:15" x14ac:dyDescent="0.2">
      <c r="B2819" s="322" t="s">
        <v>143</v>
      </c>
      <c r="C2819" s="322" t="s">
        <v>1225</v>
      </c>
      <c r="D2819" s="322" t="s">
        <v>144</v>
      </c>
      <c r="E2819" s="322" t="s">
        <v>1225</v>
      </c>
      <c r="F2819" s="154" t="s">
        <v>194</v>
      </c>
      <c r="G2819" s="149" t="s">
        <v>277</v>
      </c>
      <c r="H2819" s="153" t="s">
        <v>961</v>
      </c>
      <c r="I2819" s="149" t="s">
        <v>1980</v>
      </c>
      <c r="J2819" s="163">
        <v>37.44</v>
      </c>
      <c r="K2819" s="163">
        <v>11.148</v>
      </c>
      <c r="L2819" s="149" t="s">
        <v>116</v>
      </c>
      <c r="M2819" s="150" t="s">
        <v>424</v>
      </c>
      <c r="N2819" s="157">
        <v>44571.306759259256</v>
      </c>
      <c r="O2819" s="157">
        <v>44615.444687499999</v>
      </c>
    </row>
    <row r="2820" spans="2:15" x14ac:dyDescent="0.2">
      <c r="B2820" s="322" t="s">
        <v>143</v>
      </c>
      <c r="C2820" s="322" t="s">
        <v>1225</v>
      </c>
      <c r="D2820" s="322" t="s">
        <v>143</v>
      </c>
      <c r="E2820" s="322" t="s">
        <v>1225</v>
      </c>
      <c r="F2820" s="154" t="s">
        <v>239</v>
      </c>
      <c r="G2820" s="149" t="s">
        <v>359</v>
      </c>
      <c r="H2820" s="153" t="s">
        <v>278</v>
      </c>
      <c r="I2820" s="149" t="s">
        <v>1008</v>
      </c>
      <c r="J2820" s="163">
        <v>18.172000000000001</v>
      </c>
      <c r="K2820" s="163">
        <v>15.436</v>
      </c>
      <c r="L2820" s="149" t="s">
        <v>187</v>
      </c>
      <c r="M2820" s="150" t="s">
        <v>948</v>
      </c>
      <c r="N2820" s="157">
        <v>44571.431643518517</v>
      </c>
      <c r="O2820" s="157">
        <v>44577.528854166667</v>
      </c>
    </row>
    <row r="2821" spans="2:15" x14ac:dyDescent="0.2">
      <c r="B2821" s="322" t="s">
        <v>143</v>
      </c>
      <c r="C2821" s="322" t="s">
        <v>1225</v>
      </c>
      <c r="D2821" s="322" t="s">
        <v>144</v>
      </c>
      <c r="E2821" s="322" t="s">
        <v>1225</v>
      </c>
      <c r="F2821" s="154" t="s">
        <v>238</v>
      </c>
      <c r="G2821" s="149" t="s">
        <v>281</v>
      </c>
      <c r="H2821" s="153" t="s">
        <v>282</v>
      </c>
      <c r="I2821" s="149" t="s">
        <v>1981</v>
      </c>
      <c r="J2821" s="163">
        <v>63.674999999999997</v>
      </c>
      <c r="K2821" s="163">
        <v>7.6740000000000004</v>
      </c>
      <c r="L2821" s="149" t="s">
        <v>209</v>
      </c>
      <c r="M2821" s="150" t="s">
        <v>392</v>
      </c>
      <c r="N2821" s="157">
        <v>44571.708819444444</v>
      </c>
      <c r="O2821" s="157">
        <v>44602.734895833331</v>
      </c>
    </row>
    <row r="2822" spans="2:15" x14ac:dyDescent="0.2">
      <c r="B2822" s="322" t="s">
        <v>143</v>
      </c>
      <c r="C2822" s="322" t="s">
        <v>1225</v>
      </c>
      <c r="D2822" s="322" t="s">
        <v>144</v>
      </c>
      <c r="E2822" s="322" t="s">
        <v>1225</v>
      </c>
      <c r="F2822" s="154" t="s">
        <v>238</v>
      </c>
      <c r="G2822" s="149" t="s">
        <v>281</v>
      </c>
      <c r="H2822" s="153" t="s">
        <v>282</v>
      </c>
      <c r="I2822" s="149" t="s">
        <v>1981</v>
      </c>
      <c r="J2822" s="163">
        <v>63.674999999999997</v>
      </c>
      <c r="K2822" s="163">
        <v>21.626000000000001</v>
      </c>
      <c r="L2822" s="149" t="s">
        <v>209</v>
      </c>
      <c r="M2822" s="150" t="s">
        <v>392</v>
      </c>
      <c r="N2822" s="157">
        <v>44571.708819444444</v>
      </c>
      <c r="O2822" s="157">
        <v>44603.24113425926</v>
      </c>
    </row>
    <row r="2823" spans="2:15" x14ac:dyDescent="0.2">
      <c r="B2823" s="322" t="s">
        <v>143</v>
      </c>
      <c r="C2823" s="322" t="s">
        <v>1225</v>
      </c>
      <c r="D2823" s="322" t="s">
        <v>144</v>
      </c>
      <c r="E2823" s="322" t="s">
        <v>1225</v>
      </c>
      <c r="F2823" s="154" t="s">
        <v>238</v>
      </c>
      <c r="G2823" s="149" t="s">
        <v>281</v>
      </c>
      <c r="H2823" s="153" t="s">
        <v>282</v>
      </c>
      <c r="I2823" s="149" t="s">
        <v>1981</v>
      </c>
      <c r="J2823" s="163">
        <v>63.674999999999997</v>
      </c>
      <c r="K2823" s="163">
        <v>33.101999999999997</v>
      </c>
      <c r="L2823" s="149" t="s">
        <v>209</v>
      </c>
      <c r="M2823" s="150" t="s">
        <v>440</v>
      </c>
      <c r="N2823" s="157">
        <v>44571.708819444444</v>
      </c>
      <c r="O2823" s="157">
        <v>44607.79247685185</v>
      </c>
    </row>
    <row r="2824" spans="2:15" x14ac:dyDescent="0.2">
      <c r="B2824" s="322" t="s">
        <v>143</v>
      </c>
      <c r="C2824" s="322" t="s">
        <v>1225</v>
      </c>
      <c r="D2824" s="322" t="s">
        <v>144</v>
      </c>
      <c r="E2824" s="322" t="s">
        <v>1225</v>
      </c>
      <c r="F2824" s="154" t="s">
        <v>239</v>
      </c>
      <c r="G2824" s="149" t="s">
        <v>359</v>
      </c>
      <c r="H2824" s="153" t="s">
        <v>278</v>
      </c>
      <c r="I2824" s="149" t="s">
        <v>1531</v>
      </c>
      <c r="J2824" s="163">
        <v>36.488999999999997</v>
      </c>
      <c r="K2824" s="163">
        <v>4.1040000000000001</v>
      </c>
      <c r="L2824" s="149" t="s">
        <v>116</v>
      </c>
      <c r="M2824" s="150" t="s">
        <v>405</v>
      </c>
      <c r="N2824" s="157">
        <v>44572.445451388892</v>
      </c>
      <c r="O2824" s="157">
        <v>44604.500949074078</v>
      </c>
    </row>
    <row r="2825" spans="2:15" x14ac:dyDescent="0.2">
      <c r="B2825" s="322" t="s">
        <v>143</v>
      </c>
      <c r="C2825" s="322" t="s">
        <v>1225</v>
      </c>
      <c r="D2825" s="322" t="s">
        <v>144</v>
      </c>
      <c r="E2825" s="322" t="s">
        <v>1225</v>
      </c>
      <c r="F2825" s="154" t="s">
        <v>239</v>
      </c>
      <c r="G2825" s="149" t="s">
        <v>359</v>
      </c>
      <c r="H2825" s="153" t="s">
        <v>278</v>
      </c>
      <c r="I2825" s="149" t="s">
        <v>1531</v>
      </c>
      <c r="J2825" s="163">
        <v>36.488999999999997</v>
      </c>
      <c r="K2825" s="163">
        <v>4.1040000000000001</v>
      </c>
      <c r="L2825" s="149" t="s">
        <v>116</v>
      </c>
      <c r="M2825" s="150" t="s">
        <v>405</v>
      </c>
      <c r="N2825" s="157">
        <v>44572.445451388892</v>
      </c>
      <c r="O2825" s="157">
        <v>44604.501087962963</v>
      </c>
    </row>
    <row r="2826" spans="2:15" x14ac:dyDescent="0.2">
      <c r="B2826" s="322" t="s">
        <v>143</v>
      </c>
      <c r="C2826" s="322" t="s">
        <v>1225</v>
      </c>
      <c r="D2826" s="322" t="s">
        <v>144</v>
      </c>
      <c r="E2826" s="322" t="s">
        <v>1225</v>
      </c>
      <c r="F2826" s="154" t="s">
        <v>239</v>
      </c>
      <c r="G2826" s="149" t="s">
        <v>359</v>
      </c>
      <c r="H2826" s="153" t="s">
        <v>278</v>
      </c>
      <c r="I2826" s="149" t="s">
        <v>1531</v>
      </c>
      <c r="J2826" s="163">
        <v>36.488999999999997</v>
      </c>
      <c r="K2826" s="163">
        <v>27.55</v>
      </c>
      <c r="L2826" s="149" t="s">
        <v>116</v>
      </c>
      <c r="M2826" s="150" t="s">
        <v>405</v>
      </c>
      <c r="N2826" s="157">
        <v>44572.445451388892</v>
      </c>
      <c r="O2826" s="157">
        <v>44606.236724537041</v>
      </c>
    </row>
    <row r="2827" spans="2:15" x14ac:dyDescent="0.2">
      <c r="B2827" s="322" t="s">
        <v>143</v>
      </c>
      <c r="C2827" s="322" t="s">
        <v>1225</v>
      </c>
      <c r="D2827" s="322" t="s">
        <v>143</v>
      </c>
      <c r="E2827" s="322" t="s">
        <v>1225</v>
      </c>
      <c r="F2827" s="154" t="s">
        <v>247</v>
      </c>
      <c r="G2827" s="149" t="s">
        <v>340</v>
      </c>
      <c r="H2827" s="153" t="s">
        <v>341</v>
      </c>
      <c r="I2827" s="149" t="s">
        <v>1982</v>
      </c>
      <c r="J2827" s="163">
        <v>36.722000000000001</v>
      </c>
      <c r="K2827" s="163">
        <v>35.213000000000001</v>
      </c>
      <c r="L2827" s="149" t="s">
        <v>266</v>
      </c>
      <c r="M2827" s="150" t="s">
        <v>298</v>
      </c>
      <c r="N2827" s="157">
        <v>44572.662893518522</v>
      </c>
      <c r="O2827" s="157">
        <v>44578.986909722225</v>
      </c>
    </row>
    <row r="2828" spans="2:15" x14ac:dyDescent="0.2">
      <c r="B2828" s="322" t="s">
        <v>143</v>
      </c>
      <c r="C2828" s="322" t="s">
        <v>1225</v>
      </c>
      <c r="D2828" s="322" t="s">
        <v>144</v>
      </c>
      <c r="E2828" s="322" t="s">
        <v>1225</v>
      </c>
      <c r="F2828" s="154" t="s">
        <v>239</v>
      </c>
      <c r="G2828" s="149" t="s">
        <v>289</v>
      </c>
      <c r="H2828" s="153" t="s">
        <v>1628</v>
      </c>
      <c r="I2828" s="149" t="s">
        <v>1572</v>
      </c>
      <c r="J2828" s="163">
        <v>45.475999999999999</v>
      </c>
      <c r="K2828" s="163">
        <v>41.076999999999998</v>
      </c>
      <c r="L2828" s="149" t="s">
        <v>329</v>
      </c>
      <c r="M2828" s="150" t="s">
        <v>395</v>
      </c>
      <c r="N2828" s="157">
        <v>44573.195300925923</v>
      </c>
      <c r="O2828" s="157">
        <v>44601.847453703704</v>
      </c>
    </row>
    <row r="2829" spans="2:15" x14ac:dyDescent="0.2">
      <c r="B2829" s="322" t="s">
        <v>143</v>
      </c>
      <c r="C2829" s="322" t="s">
        <v>1225</v>
      </c>
      <c r="D2829" s="322" t="s">
        <v>144</v>
      </c>
      <c r="E2829" s="322" t="s">
        <v>1225</v>
      </c>
      <c r="F2829" s="154" t="s">
        <v>239</v>
      </c>
      <c r="G2829" s="149" t="s">
        <v>359</v>
      </c>
      <c r="H2829" s="153" t="s">
        <v>278</v>
      </c>
      <c r="I2829" s="149" t="s">
        <v>1548</v>
      </c>
      <c r="J2829" s="163">
        <v>37.93</v>
      </c>
      <c r="K2829" s="163">
        <v>37.170999999999999</v>
      </c>
      <c r="L2829" s="149" t="s">
        <v>329</v>
      </c>
      <c r="M2829" s="150" t="s">
        <v>395</v>
      </c>
      <c r="N2829" s="157">
        <v>44573.431435185186</v>
      </c>
      <c r="O2829" s="157">
        <v>44598.916863425926</v>
      </c>
    </row>
    <row r="2830" spans="2:15" x14ac:dyDescent="0.2">
      <c r="B2830" s="322" t="s">
        <v>143</v>
      </c>
      <c r="C2830" s="322" t="s">
        <v>1225</v>
      </c>
      <c r="D2830" s="322" t="s">
        <v>144</v>
      </c>
      <c r="E2830" s="322" t="s">
        <v>1225</v>
      </c>
      <c r="F2830" s="154" t="s">
        <v>238</v>
      </c>
      <c r="G2830" s="149" t="s">
        <v>281</v>
      </c>
      <c r="H2830" s="153" t="s">
        <v>282</v>
      </c>
      <c r="I2830" s="149" t="s">
        <v>1983</v>
      </c>
      <c r="J2830" s="163">
        <v>57</v>
      </c>
      <c r="K2830" s="163">
        <v>20.603999999999999</v>
      </c>
      <c r="L2830" s="149" t="s">
        <v>209</v>
      </c>
      <c r="M2830" s="150" t="s">
        <v>786</v>
      </c>
      <c r="N2830" s="157">
        <v>44573.806620370371</v>
      </c>
      <c r="O2830" s="157">
        <v>44608.333692129629</v>
      </c>
    </row>
    <row r="2831" spans="2:15" x14ac:dyDescent="0.2">
      <c r="B2831" s="322" t="s">
        <v>143</v>
      </c>
      <c r="C2831" s="322" t="s">
        <v>1225</v>
      </c>
      <c r="D2831" s="322" t="s">
        <v>145</v>
      </c>
      <c r="E2831" s="322" t="s">
        <v>1225</v>
      </c>
      <c r="F2831" s="154" t="s">
        <v>238</v>
      </c>
      <c r="G2831" s="149" t="s">
        <v>281</v>
      </c>
      <c r="H2831" s="153" t="s">
        <v>282</v>
      </c>
      <c r="I2831" s="149" t="s">
        <v>1983</v>
      </c>
      <c r="J2831" s="163">
        <v>57</v>
      </c>
      <c r="K2831" s="163">
        <v>35.067</v>
      </c>
      <c r="L2831" s="149" t="s">
        <v>209</v>
      </c>
      <c r="M2831" s="150" t="s">
        <v>786</v>
      </c>
      <c r="N2831" s="157">
        <v>44573.806620370371</v>
      </c>
      <c r="O2831" s="157">
        <v>44621.839259259257</v>
      </c>
    </row>
    <row r="2832" spans="2:15" x14ac:dyDescent="0.2">
      <c r="B2832" s="322" t="s">
        <v>143</v>
      </c>
      <c r="C2832" s="322" t="s">
        <v>1225</v>
      </c>
      <c r="D2832" s="322" t="s">
        <v>143</v>
      </c>
      <c r="E2832" s="322" t="s">
        <v>1225</v>
      </c>
      <c r="F2832" s="154" t="s">
        <v>243</v>
      </c>
      <c r="G2832" s="149" t="s">
        <v>277</v>
      </c>
      <c r="H2832" s="153" t="s">
        <v>374</v>
      </c>
      <c r="I2832" s="149" t="s">
        <v>1984</v>
      </c>
      <c r="J2832" s="163">
        <v>34.898000000000003</v>
      </c>
      <c r="K2832" s="163">
        <v>34.200000000000003</v>
      </c>
      <c r="L2832" s="149" t="s">
        <v>209</v>
      </c>
      <c r="M2832" s="150" t="s">
        <v>439</v>
      </c>
      <c r="N2832" s="157">
        <v>44573.931550925925</v>
      </c>
      <c r="O2832" s="157">
        <v>44588.931435185186</v>
      </c>
    </row>
    <row r="2833" spans="2:15" x14ac:dyDescent="0.2">
      <c r="B2833" s="322" t="s">
        <v>143</v>
      </c>
      <c r="C2833" s="322" t="s">
        <v>1225</v>
      </c>
      <c r="D2833" s="322" t="s">
        <v>144</v>
      </c>
      <c r="E2833" s="322" t="s">
        <v>1225</v>
      </c>
      <c r="F2833" s="154" t="s">
        <v>591</v>
      </c>
      <c r="G2833" s="149" t="s">
        <v>289</v>
      </c>
      <c r="H2833" s="153" t="s">
        <v>282</v>
      </c>
      <c r="I2833" s="149" t="s">
        <v>1985</v>
      </c>
      <c r="J2833" s="163">
        <v>85.228999999999999</v>
      </c>
      <c r="K2833" s="163">
        <v>80.766000000000005</v>
      </c>
      <c r="L2833" s="149" t="s">
        <v>329</v>
      </c>
      <c r="M2833" s="150" t="s">
        <v>395</v>
      </c>
      <c r="N2833" s="157">
        <v>44574.528958333336</v>
      </c>
      <c r="O2833" s="157">
        <v>44602.236828703702</v>
      </c>
    </row>
    <row r="2834" spans="2:15" x14ac:dyDescent="0.2">
      <c r="B2834" s="322" t="s">
        <v>143</v>
      </c>
      <c r="C2834" s="322" t="s">
        <v>1225</v>
      </c>
      <c r="D2834" s="322" t="s">
        <v>145</v>
      </c>
      <c r="E2834" s="322" t="s">
        <v>1225</v>
      </c>
      <c r="F2834" s="154" t="s">
        <v>239</v>
      </c>
      <c r="G2834" s="149" t="s">
        <v>1627</v>
      </c>
      <c r="H2834" s="153" t="s">
        <v>1628</v>
      </c>
      <c r="I2834" s="149" t="s">
        <v>1986</v>
      </c>
      <c r="J2834" s="163">
        <v>63.912999999999997</v>
      </c>
      <c r="K2834" s="163">
        <v>35.079000000000001</v>
      </c>
      <c r="L2834" s="149" t="s">
        <v>211</v>
      </c>
      <c r="M2834" s="150" t="s">
        <v>691</v>
      </c>
      <c r="N2834" s="157">
        <v>44575.70853009259</v>
      </c>
      <c r="O2834" s="157">
        <v>44626.333460648151</v>
      </c>
    </row>
    <row r="2835" spans="2:15" x14ac:dyDescent="0.2">
      <c r="B2835" s="322" t="s">
        <v>143</v>
      </c>
      <c r="C2835" s="322" t="s">
        <v>1225</v>
      </c>
      <c r="D2835" s="322" t="s">
        <v>145</v>
      </c>
      <c r="E2835" s="322" t="s">
        <v>1225</v>
      </c>
      <c r="F2835" s="154" t="s">
        <v>239</v>
      </c>
      <c r="G2835" s="149" t="s">
        <v>1627</v>
      </c>
      <c r="H2835" s="153" t="s">
        <v>1628</v>
      </c>
      <c r="I2835" s="149" t="s">
        <v>1986</v>
      </c>
      <c r="J2835" s="163">
        <v>63.912999999999997</v>
      </c>
      <c r="K2835" s="163">
        <v>23.643999999999998</v>
      </c>
      <c r="L2835" s="149" t="s">
        <v>211</v>
      </c>
      <c r="M2835" s="150" t="s">
        <v>1987</v>
      </c>
      <c r="N2835" s="157">
        <v>44575.70853009259</v>
      </c>
      <c r="O2835" s="157">
        <v>44636.45921296296</v>
      </c>
    </row>
    <row r="2836" spans="2:15" x14ac:dyDescent="0.2">
      <c r="B2836" s="322" t="s">
        <v>143</v>
      </c>
      <c r="C2836" s="322" t="s">
        <v>1225</v>
      </c>
      <c r="D2836" s="322" t="s">
        <v>143</v>
      </c>
      <c r="E2836" s="322" t="s">
        <v>1225</v>
      </c>
      <c r="F2836" s="154" t="s">
        <v>247</v>
      </c>
      <c r="G2836" s="149" t="s">
        <v>340</v>
      </c>
      <c r="H2836" s="153" t="s">
        <v>341</v>
      </c>
      <c r="I2836" s="149" t="s">
        <v>416</v>
      </c>
      <c r="J2836" s="163">
        <v>17.013000000000002</v>
      </c>
      <c r="K2836" s="163">
        <v>16.672999999999998</v>
      </c>
      <c r="L2836" s="149" t="s">
        <v>247</v>
      </c>
      <c r="M2836" s="150" t="s">
        <v>300</v>
      </c>
      <c r="N2836" s="157">
        <v>44575.969502314816</v>
      </c>
      <c r="O2836" s="157">
        <v>44582.783043981479</v>
      </c>
    </row>
    <row r="2837" spans="2:15" x14ac:dyDescent="0.2">
      <c r="B2837" s="322" t="s">
        <v>143</v>
      </c>
      <c r="C2837" s="322" t="s">
        <v>1225</v>
      </c>
      <c r="D2837" s="322" t="s">
        <v>143</v>
      </c>
      <c r="E2837" s="322" t="s">
        <v>1225</v>
      </c>
      <c r="F2837" s="154" t="s">
        <v>237</v>
      </c>
      <c r="G2837" s="149" t="s">
        <v>277</v>
      </c>
      <c r="H2837" s="153" t="s">
        <v>978</v>
      </c>
      <c r="I2837" s="149" t="s">
        <v>1988</v>
      </c>
      <c r="J2837" s="163">
        <v>55.304000000000002</v>
      </c>
      <c r="K2837" s="163">
        <v>54.198</v>
      </c>
      <c r="L2837" s="149" t="s">
        <v>251</v>
      </c>
      <c r="M2837" s="150" t="s">
        <v>664</v>
      </c>
      <c r="N2837" s="157">
        <v>44576.001145833332</v>
      </c>
      <c r="O2837" s="157">
        <v>44583.694710648146</v>
      </c>
    </row>
    <row r="2838" spans="2:15" x14ac:dyDescent="0.2">
      <c r="B2838" s="322" t="s">
        <v>143</v>
      </c>
      <c r="C2838" s="322" t="s">
        <v>1225</v>
      </c>
      <c r="D2838" s="322" t="s">
        <v>144</v>
      </c>
      <c r="E2838" s="322" t="s">
        <v>1225</v>
      </c>
      <c r="F2838" s="154" t="s">
        <v>238</v>
      </c>
      <c r="G2838" s="149" t="s">
        <v>281</v>
      </c>
      <c r="H2838" s="153" t="s">
        <v>282</v>
      </c>
      <c r="I2838" s="149" t="s">
        <v>1805</v>
      </c>
      <c r="J2838" s="163">
        <v>30.693000000000001</v>
      </c>
      <c r="K2838" s="163">
        <v>29.372</v>
      </c>
      <c r="L2838" s="149" t="s">
        <v>295</v>
      </c>
      <c r="M2838" s="150" t="s">
        <v>296</v>
      </c>
      <c r="N2838" s="157">
        <v>44576.362256944441</v>
      </c>
      <c r="O2838" s="157">
        <v>44602.944687499999</v>
      </c>
    </row>
    <row r="2839" spans="2:15" x14ac:dyDescent="0.2">
      <c r="B2839" s="322" t="s">
        <v>143</v>
      </c>
      <c r="C2839" s="322" t="s">
        <v>1225</v>
      </c>
      <c r="D2839" s="322" t="s">
        <v>144</v>
      </c>
      <c r="E2839" s="322" t="s">
        <v>1225</v>
      </c>
      <c r="F2839" s="154" t="s">
        <v>238</v>
      </c>
      <c r="G2839" s="149" t="s">
        <v>281</v>
      </c>
      <c r="H2839" s="153" t="s">
        <v>282</v>
      </c>
      <c r="I2839" s="149" t="s">
        <v>1989</v>
      </c>
      <c r="J2839" s="163">
        <v>63.591000000000001</v>
      </c>
      <c r="K2839" s="163">
        <v>62.319000000000003</v>
      </c>
      <c r="L2839" s="149" t="s">
        <v>209</v>
      </c>
      <c r="M2839" s="150" t="s">
        <v>392</v>
      </c>
      <c r="N2839" s="157">
        <v>44576.417708333334</v>
      </c>
      <c r="O2839" s="157">
        <v>44604.690092592595</v>
      </c>
    </row>
    <row r="2840" spans="2:15" x14ac:dyDescent="0.2">
      <c r="B2840" s="322" t="s">
        <v>143</v>
      </c>
      <c r="C2840" s="322" t="s">
        <v>1225</v>
      </c>
      <c r="D2840" s="322" t="s">
        <v>144</v>
      </c>
      <c r="E2840" s="322" t="s">
        <v>1225</v>
      </c>
      <c r="F2840" s="154" t="s">
        <v>114</v>
      </c>
      <c r="G2840" s="149" t="s">
        <v>286</v>
      </c>
      <c r="H2840" s="153" t="s">
        <v>115</v>
      </c>
      <c r="I2840" s="149" t="s">
        <v>1990</v>
      </c>
      <c r="J2840" s="163">
        <v>63.472000000000001</v>
      </c>
      <c r="K2840" s="163">
        <v>17.661000000000001</v>
      </c>
      <c r="L2840" s="149" t="s">
        <v>216</v>
      </c>
      <c r="M2840" s="150" t="s">
        <v>284</v>
      </c>
      <c r="N2840" s="157">
        <v>44576.862025462964</v>
      </c>
      <c r="O2840" s="157">
        <v>44620.437060185184</v>
      </c>
    </row>
    <row r="2841" spans="2:15" x14ac:dyDescent="0.2">
      <c r="B2841" s="322" t="s">
        <v>143</v>
      </c>
      <c r="C2841" s="322" t="s">
        <v>1225</v>
      </c>
      <c r="D2841" s="322" t="s">
        <v>145</v>
      </c>
      <c r="E2841" s="322" t="s">
        <v>1225</v>
      </c>
      <c r="F2841" s="154" t="s">
        <v>114</v>
      </c>
      <c r="G2841" s="149" t="s">
        <v>286</v>
      </c>
      <c r="H2841" s="153" t="s">
        <v>115</v>
      </c>
      <c r="I2841" s="149" t="s">
        <v>1990</v>
      </c>
      <c r="J2841" s="163">
        <v>63.472000000000001</v>
      </c>
      <c r="K2841" s="163">
        <v>44.542000000000002</v>
      </c>
      <c r="L2841" s="149" t="s">
        <v>216</v>
      </c>
      <c r="M2841" s="150" t="s">
        <v>288</v>
      </c>
      <c r="N2841" s="157">
        <v>44576.862025462964</v>
      </c>
      <c r="O2841" s="157">
        <v>44633.939444444448</v>
      </c>
    </row>
    <row r="2842" spans="2:15" x14ac:dyDescent="0.2">
      <c r="B2842" s="322" t="s">
        <v>143</v>
      </c>
      <c r="C2842" s="322" t="s">
        <v>1225</v>
      </c>
      <c r="D2842" s="322" t="s">
        <v>144</v>
      </c>
      <c r="E2842" s="322" t="s">
        <v>1225</v>
      </c>
      <c r="F2842" s="154" t="s">
        <v>238</v>
      </c>
      <c r="G2842" s="149" t="s">
        <v>281</v>
      </c>
      <c r="H2842" s="153" t="s">
        <v>282</v>
      </c>
      <c r="I2842" s="149" t="s">
        <v>1651</v>
      </c>
      <c r="J2842" s="163">
        <v>63.628999999999998</v>
      </c>
      <c r="K2842" s="163">
        <v>43.5</v>
      </c>
      <c r="L2842" s="149" t="s">
        <v>209</v>
      </c>
      <c r="M2842" s="150" t="s">
        <v>563</v>
      </c>
      <c r="N2842" s="157">
        <v>44577.028703703705</v>
      </c>
      <c r="O2842" s="157">
        <v>44608.514826388891</v>
      </c>
    </row>
    <row r="2843" spans="2:15" x14ac:dyDescent="0.2">
      <c r="B2843" s="322" t="s">
        <v>143</v>
      </c>
      <c r="C2843" s="322" t="s">
        <v>1225</v>
      </c>
      <c r="D2843" s="322" t="s">
        <v>143</v>
      </c>
      <c r="E2843" s="322" t="s">
        <v>1225</v>
      </c>
      <c r="F2843" s="154" t="s">
        <v>244</v>
      </c>
      <c r="G2843" s="149" t="s">
        <v>277</v>
      </c>
      <c r="H2843" s="153" t="s">
        <v>370</v>
      </c>
      <c r="I2843" s="149" t="s">
        <v>1991</v>
      </c>
      <c r="J2843" s="163">
        <v>56.107999999999997</v>
      </c>
      <c r="K2843" s="163">
        <v>38.991999999999997</v>
      </c>
      <c r="L2843" s="149" t="s">
        <v>209</v>
      </c>
      <c r="M2843" s="150" t="s">
        <v>392</v>
      </c>
      <c r="N2843" s="157">
        <v>44577.644189814811</v>
      </c>
      <c r="O2843" s="157">
        <v>44588.67523148148</v>
      </c>
    </row>
    <row r="2844" spans="2:15" x14ac:dyDescent="0.2">
      <c r="B2844" s="322" t="s">
        <v>143</v>
      </c>
      <c r="C2844" s="322" t="s">
        <v>1225</v>
      </c>
      <c r="D2844" s="322" t="s">
        <v>144</v>
      </c>
      <c r="E2844" s="322" t="s">
        <v>1225</v>
      </c>
      <c r="F2844" s="154" t="s">
        <v>114</v>
      </c>
      <c r="G2844" s="149" t="s">
        <v>286</v>
      </c>
      <c r="H2844" s="153" t="s">
        <v>115</v>
      </c>
      <c r="I2844" s="149" t="s">
        <v>1992</v>
      </c>
      <c r="J2844" s="163">
        <v>62.619</v>
      </c>
      <c r="K2844" s="163">
        <v>51.314</v>
      </c>
      <c r="L2844" s="149" t="s">
        <v>211</v>
      </c>
      <c r="M2844" s="150" t="s">
        <v>453</v>
      </c>
      <c r="N2844" s="157">
        <v>44577.695509259262</v>
      </c>
      <c r="O2844" s="157">
        <v>44602.751030092593</v>
      </c>
    </row>
    <row r="2845" spans="2:15" x14ac:dyDescent="0.2">
      <c r="B2845" s="322" t="s">
        <v>143</v>
      </c>
      <c r="C2845" s="322" t="s">
        <v>1225</v>
      </c>
      <c r="D2845" s="322" t="s">
        <v>143</v>
      </c>
      <c r="E2845" s="322" t="s">
        <v>1225</v>
      </c>
      <c r="F2845" s="154" t="s">
        <v>239</v>
      </c>
      <c r="G2845" s="149" t="s">
        <v>359</v>
      </c>
      <c r="H2845" s="153" t="s">
        <v>278</v>
      </c>
      <c r="I2845" s="149" t="s">
        <v>1993</v>
      </c>
      <c r="J2845" s="163">
        <v>32.86</v>
      </c>
      <c r="K2845" s="163">
        <v>24.686</v>
      </c>
      <c r="L2845" s="149" t="s">
        <v>187</v>
      </c>
      <c r="M2845" s="150" t="s">
        <v>415</v>
      </c>
      <c r="N2845" s="157">
        <v>44579.028807870367</v>
      </c>
      <c r="O2845" s="157">
        <v>44584.348078703704</v>
      </c>
    </row>
    <row r="2846" spans="2:15" x14ac:dyDescent="0.2">
      <c r="B2846" s="322" t="s">
        <v>143</v>
      </c>
      <c r="C2846" s="322" t="s">
        <v>1225</v>
      </c>
      <c r="D2846" s="322" t="s">
        <v>144</v>
      </c>
      <c r="E2846" s="322" t="s">
        <v>1225</v>
      </c>
      <c r="F2846" s="154" t="s">
        <v>195</v>
      </c>
      <c r="G2846" s="149" t="s">
        <v>277</v>
      </c>
      <c r="H2846" s="153" t="s">
        <v>705</v>
      </c>
      <c r="I2846" s="149" t="s">
        <v>1994</v>
      </c>
      <c r="J2846" s="163">
        <v>35.762</v>
      </c>
      <c r="K2846" s="163">
        <v>1.6319999999999999</v>
      </c>
      <c r="L2846" s="149" t="s">
        <v>230</v>
      </c>
      <c r="M2846" s="150" t="s">
        <v>356</v>
      </c>
      <c r="N2846" s="157">
        <v>44579.514131944445</v>
      </c>
      <c r="O2846" s="157">
        <v>44596.357349537036</v>
      </c>
    </row>
    <row r="2847" spans="2:15" x14ac:dyDescent="0.2">
      <c r="B2847" s="322" t="s">
        <v>143</v>
      </c>
      <c r="C2847" s="322" t="s">
        <v>1225</v>
      </c>
      <c r="D2847" s="322" t="s">
        <v>144</v>
      </c>
      <c r="E2847" s="322" t="s">
        <v>1225</v>
      </c>
      <c r="F2847" s="154" t="s">
        <v>195</v>
      </c>
      <c r="G2847" s="149" t="s">
        <v>277</v>
      </c>
      <c r="H2847" s="153" t="s">
        <v>705</v>
      </c>
      <c r="I2847" s="149" t="s">
        <v>1994</v>
      </c>
      <c r="J2847" s="163">
        <v>35.762</v>
      </c>
      <c r="K2847" s="163">
        <v>5.585</v>
      </c>
      <c r="L2847" s="149" t="s">
        <v>230</v>
      </c>
      <c r="M2847" s="150" t="s">
        <v>934</v>
      </c>
      <c r="N2847" s="157">
        <v>44579.514131944445</v>
      </c>
      <c r="O2847" s="157">
        <v>44616.805983796294</v>
      </c>
    </row>
    <row r="2848" spans="2:15" x14ac:dyDescent="0.2">
      <c r="B2848" s="322" t="s">
        <v>143</v>
      </c>
      <c r="C2848" s="322" t="s">
        <v>1225</v>
      </c>
      <c r="D2848" s="322" t="s">
        <v>144</v>
      </c>
      <c r="E2848" s="322" t="s">
        <v>1225</v>
      </c>
      <c r="F2848" s="154" t="s">
        <v>238</v>
      </c>
      <c r="G2848" s="149" t="s">
        <v>281</v>
      </c>
      <c r="H2848" s="153" t="s">
        <v>282</v>
      </c>
      <c r="I2848" s="149" t="s">
        <v>1995</v>
      </c>
      <c r="J2848" s="163">
        <v>81.566999999999993</v>
      </c>
      <c r="K2848" s="163">
        <v>68.132999999999996</v>
      </c>
      <c r="L2848" s="149" t="s">
        <v>329</v>
      </c>
      <c r="M2848" s="150" t="s">
        <v>395</v>
      </c>
      <c r="N2848" s="157">
        <v>44579.61209490741</v>
      </c>
      <c r="O2848" s="157">
        <v>44612.347615740742</v>
      </c>
    </row>
    <row r="2849" spans="2:15" x14ac:dyDescent="0.2">
      <c r="B2849" s="322" t="s">
        <v>143</v>
      </c>
      <c r="C2849" s="322" t="s">
        <v>1225</v>
      </c>
      <c r="D2849" s="322" t="s">
        <v>145</v>
      </c>
      <c r="E2849" s="322" t="s">
        <v>1225</v>
      </c>
      <c r="F2849" s="154" t="s">
        <v>239</v>
      </c>
      <c r="G2849" s="149" t="s">
        <v>289</v>
      </c>
      <c r="H2849" s="153" t="s">
        <v>290</v>
      </c>
      <c r="I2849" s="149" t="s">
        <v>1996</v>
      </c>
      <c r="J2849" s="163">
        <v>37.116</v>
      </c>
      <c r="K2849" s="163">
        <v>13.16</v>
      </c>
      <c r="L2849" s="149" t="s">
        <v>223</v>
      </c>
      <c r="M2849" s="150" t="s">
        <v>349</v>
      </c>
      <c r="N2849" s="157">
        <v>44579.765011574076</v>
      </c>
      <c r="O2849" s="157">
        <v>44629.583043981482</v>
      </c>
    </row>
    <row r="2850" spans="2:15" x14ac:dyDescent="0.2">
      <c r="B2850" s="322" t="s">
        <v>143</v>
      </c>
      <c r="C2850" s="322" t="s">
        <v>1225</v>
      </c>
      <c r="D2850" s="322" t="s">
        <v>145</v>
      </c>
      <c r="E2850" s="322" t="s">
        <v>1225</v>
      </c>
      <c r="F2850" s="154" t="s">
        <v>239</v>
      </c>
      <c r="G2850" s="149" t="s">
        <v>289</v>
      </c>
      <c r="H2850" s="153" t="s">
        <v>290</v>
      </c>
      <c r="I2850" s="149" t="s">
        <v>1996</v>
      </c>
      <c r="J2850" s="163">
        <v>37.116</v>
      </c>
      <c r="K2850" s="163">
        <v>20.145</v>
      </c>
      <c r="L2850" s="149" t="s">
        <v>223</v>
      </c>
      <c r="M2850" s="150" t="s">
        <v>758</v>
      </c>
      <c r="N2850" s="157">
        <v>44579.765011574076</v>
      </c>
      <c r="O2850" s="157">
        <v>44645.276388888888</v>
      </c>
    </row>
    <row r="2851" spans="2:15" x14ac:dyDescent="0.2">
      <c r="B2851" s="322" t="s">
        <v>143</v>
      </c>
      <c r="C2851" s="322" t="s">
        <v>1225</v>
      </c>
      <c r="D2851" s="322" t="s">
        <v>144</v>
      </c>
      <c r="E2851" s="322" t="s">
        <v>1225</v>
      </c>
      <c r="F2851" s="154" t="s">
        <v>244</v>
      </c>
      <c r="G2851" s="149" t="s">
        <v>369</v>
      </c>
      <c r="H2851" s="153" t="s">
        <v>370</v>
      </c>
      <c r="I2851" s="149" t="s">
        <v>1997</v>
      </c>
      <c r="J2851" s="163">
        <v>57.695999999999998</v>
      </c>
      <c r="K2851" s="163">
        <v>11.923</v>
      </c>
      <c r="L2851" s="149" t="s">
        <v>217</v>
      </c>
      <c r="M2851" s="150" t="s">
        <v>970</v>
      </c>
      <c r="N2851" s="157">
        <v>44580.563379629632</v>
      </c>
      <c r="O2851" s="157">
        <v>44602.681342592594</v>
      </c>
    </row>
    <row r="2852" spans="2:15" x14ac:dyDescent="0.2">
      <c r="B2852" s="322" t="s">
        <v>143</v>
      </c>
      <c r="C2852" s="322" t="s">
        <v>1225</v>
      </c>
      <c r="D2852" s="322" t="s">
        <v>145</v>
      </c>
      <c r="E2852" s="322" t="s">
        <v>1225</v>
      </c>
      <c r="F2852" s="154" t="s">
        <v>244</v>
      </c>
      <c r="G2852" s="149" t="s">
        <v>369</v>
      </c>
      <c r="H2852" s="153" t="s">
        <v>370</v>
      </c>
      <c r="I2852" s="149" t="s">
        <v>1997</v>
      </c>
      <c r="J2852" s="163">
        <v>57.695999999999998</v>
      </c>
      <c r="K2852" s="163">
        <v>35.835999999999999</v>
      </c>
      <c r="L2852" s="149" t="s">
        <v>217</v>
      </c>
      <c r="M2852" s="150" t="s">
        <v>480</v>
      </c>
      <c r="N2852" s="157">
        <v>44580.563379629632</v>
      </c>
      <c r="O2852" s="157">
        <v>44622.416979166665</v>
      </c>
    </row>
    <row r="2853" spans="2:15" x14ac:dyDescent="0.2">
      <c r="B2853" s="322" t="s">
        <v>143</v>
      </c>
      <c r="C2853" s="322" t="s">
        <v>1225</v>
      </c>
      <c r="D2853" s="322" t="s">
        <v>144</v>
      </c>
      <c r="E2853" s="322" t="s">
        <v>1225</v>
      </c>
      <c r="F2853" s="154" t="s">
        <v>239</v>
      </c>
      <c r="G2853" s="149" t="s">
        <v>359</v>
      </c>
      <c r="H2853" s="153" t="s">
        <v>278</v>
      </c>
      <c r="I2853" s="149" t="s">
        <v>1998</v>
      </c>
      <c r="J2853" s="163">
        <v>38.792000000000002</v>
      </c>
      <c r="K2853" s="163">
        <v>7.681</v>
      </c>
      <c r="L2853" s="149" t="s">
        <v>329</v>
      </c>
      <c r="M2853" s="150" t="s">
        <v>1999</v>
      </c>
      <c r="N2853" s="157">
        <v>44580.987199074072</v>
      </c>
      <c r="O2853" s="157">
        <v>44604.208854166667</v>
      </c>
    </row>
    <row r="2854" spans="2:15" x14ac:dyDescent="0.2">
      <c r="B2854" s="322" t="s">
        <v>143</v>
      </c>
      <c r="C2854" s="322" t="s">
        <v>1225</v>
      </c>
      <c r="D2854" s="322" t="s">
        <v>144</v>
      </c>
      <c r="E2854" s="322" t="s">
        <v>1225</v>
      </c>
      <c r="F2854" s="154" t="s">
        <v>239</v>
      </c>
      <c r="G2854" s="149" t="s">
        <v>359</v>
      </c>
      <c r="H2854" s="153" t="s">
        <v>278</v>
      </c>
      <c r="I2854" s="149" t="s">
        <v>1998</v>
      </c>
      <c r="J2854" s="163">
        <v>38.792000000000002</v>
      </c>
      <c r="K2854" s="163">
        <v>30.335000000000001</v>
      </c>
      <c r="L2854" s="149" t="s">
        <v>329</v>
      </c>
      <c r="M2854" s="150" t="s">
        <v>361</v>
      </c>
      <c r="N2854" s="157">
        <v>44580.987199074072</v>
      </c>
      <c r="O2854" s="157">
        <v>44609.999976851854</v>
      </c>
    </row>
    <row r="2855" spans="2:15" x14ac:dyDescent="0.2">
      <c r="B2855" s="322" t="s">
        <v>143</v>
      </c>
      <c r="C2855" s="322" t="s">
        <v>1225</v>
      </c>
      <c r="D2855" s="322" t="s">
        <v>144</v>
      </c>
      <c r="E2855" s="322" t="s">
        <v>1225</v>
      </c>
      <c r="F2855" s="154" t="s">
        <v>114</v>
      </c>
      <c r="G2855" s="149" t="s">
        <v>286</v>
      </c>
      <c r="H2855" s="153" t="s">
        <v>115</v>
      </c>
      <c r="I2855" s="149" t="s">
        <v>2000</v>
      </c>
      <c r="J2855" s="163">
        <v>37.982999999999997</v>
      </c>
      <c r="K2855" s="163">
        <v>11.007</v>
      </c>
      <c r="L2855" s="149" t="s">
        <v>223</v>
      </c>
      <c r="M2855" s="150" t="s">
        <v>1278</v>
      </c>
      <c r="N2855" s="157">
        <v>44581.01494212963</v>
      </c>
      <c r="O2855" s="157">
        <v>44612.945081018515</v>
      </c>
    </row>
    <row r="2856" spans="2:15" x14ac:dyDescent="0.2">
      <c r="B2856" s="322" t="s">
        <v>143</v>
      </c>
      <c r="C2856" s="322" t="s">
        <v>1225</v>
      </c>
      <c r="D2856" s="322" t="s">
        <v>144</v>
      </c>
      <c r="E2856" s="322" t="s">
        <v>1225</v>
      </c>
      <c r="F2856" s="154" t="s">
        <v>114</v>
      </c>
      <c r="G2856" s="149" t="s">
        <v>286</v>
      </c>
      <c r="H2856" s="153" t="s">
        <v>115</v>
      </c>
      <c r="I2856" s="149" t="s">
        <v>2000</v>
      </c>
      <c r="J2856" s="163">
        <v>37.982999999999997</v>
      </c>
      <c r="K2856" s="163">
        <v>26.216999999999999</v>
      </c>
      <c r="L2856" s="149" t="s">
        <v>223</v>
      </c>
      <c r="M2856" s="150" t="s">
        <v>349</v>
      </c>
      <c r="N2856" s="157">
        <v>44581.01494212963</v>
      </c>
      <c r="O2856" s="157">
        <v>44616.570034722223</v>
      </c>
    </row>
    <row r="2857" spans="2:15" x14ac:dyDescent="0.2">
      <c r="B2857" s="322" t="s">
        <v>143</v>
      </c>
      <c r="C2857" s="322" t="s">
        <v>1225</v>
      </c>
      <c r="D2857" s="322" t="s">
        <v>145</v>
      </c>
      <c r="E2857" s="322" t="s">
        <v>1225</v>
      </c>
      <c r="F2857" s="154" t="s">
        <v>239</v>
      </c>
      <c r="G2857" s="149" t="s">
        <v>359</v>
      </c>
      <c r="H2857" s="153" t="s">
        <v>278</v>
      </c>
      <c r="I2857" s="149" t="s">
        <v>2001</v>
      </c>
      <c r="J2857" s="163">
        <v>63.57</v>
      </c>
      <c r="K2857" s="163">
        <v>28.864999999999998</v>
      </c>
      <c r="L2857" s="149" t="s">
        <v>216</v>
      </c>
      <c r="M2857" s="150" t="s">
        <v>284</v>
      </c>
      <c r="N2857" s="157">
        <v>44581.05605324074</v>
      </c>
      <c r="O2857" s="157">
        <v>44638.000011574077</v>
      </c>
    </row>
    <row r="2858" spans="2:15" x14ac:dyDescent="0.2">
      <c r="B2858" s="322" t="s">
        <v>143</v>
      </c>
      <c r="C2858" s="322" t="s">
        <v>1225</v>
      </c>
      <c r="D2858" s="322" t="s">
        <v>145</v>
      </c>
      <c r="E2858" s="322" t="s">
        <v>1225</v>
      </c>
      <c r="F2858" s="154" t="s">
        <v>239</v>
      </c>
      <c r="G2858" s="149" t="s">
        <v>359</v>
      </c>
      <c r="H2858" s="153" t="s">
        <v>278</v>
      </c>
      <c r="I2858" s="149" t="s">
        <v>2001</v>
      </c>
      <c r="J2858" s="163">
        <v>63.57</v>
      </c>
      <c r="K2858" s="163">
        <v>28.864999999999998</v>
      </c>
      <c r="L2858" s="149" t="s">
        <v>216</v>
      </c>
      <c r="M2858" s="150" t="s">
        <v>284</v>
      </c>
      <c r="N2858" s="157">
        <v>44581.05605324074</v>
      </c>
      <c r="O2858" s="157">
        <v>44638.000150462962</v>
      </c>
    </row>
    <row r="2859" spans="2:15" x14ac:dyDescent="0.2">
      <c r="B2859" s="322" t="s">
        <v>143</v>
      </c>
      <c r="C2859" s="322" t="s">
        <v>1225</v>
      </c>
      <c r="D2859" s="322" t="s">
        <v>144</v>
      </c>
      <c r="E2859" s="322" t="s">
        <v>1225</v>
      </c>
      <c r="F2859" s="154" t="s">
        <v>329</v>
      </c>
      <c r="G2859" s="149" t="s">
        <v>286</v>
      </c>
      <c r="H2859" s="153" t="s">
        <v>330</v>
      </c>
      <c r="I2859" s="149" t="s">
        <v>531</v>
      </c>
      <c r="J2859" s="163">
        <v>55.768000000000001</v>
      </c>
      <c r="K2859" s="163">
        <v>46.389000000000003</v>
      </c>
      <c r="L2859" s="149" t="s">
        <v>211</v>
      </c>
      <c r="M2859" s="150" t="s">
        <v>314</v>
      </c>
      <c r="N2859" s="157">
        <v>44581.194780092592</v>
      </c>
      <c r="O2859" s="157">
        <v>44611.374895833331</v>
      </c>
    </row>
    <row r="2860" spans="2:15" x14ac:dyDescent="0.2">
      <c r="B2860" s="322" t="s">
        <v>143</v>
      </c>
      <c r="C2860" s="322" t="s">
        <v>1225</v>
      </c>
      <c r="D2860" s="322" t="s">
        <v>145</v>
      </c>
      <c r="E2860" s="322" t="s">
        <v>1225</v>
      </c>
      <c r="F2860" s="154" t="s">
        <v>236</v>
      </c>
      <c r="G2860" s="149" t="s">
        <v>310</v>
      </c>
      <c r="H2860" s="153" t="s">
        <v>311</v>
      </c>
      <c r="I2860" s="149" t="s">
        <v>1678</v>
      </c>
      <c r="J2860" s="163">
        <v>63.652000000000001</v>
      </c>
      <c r="K2860" s="163">
        <v>15.452</v>
      </c>
      <c r="L2860" s="149" t="s">
        <v>116</v>
      </c>
      <c r="M2860" s="150" t="s">
        <v>352</v>
      </c>
      <c r="N2860" s="157">
        <v>44581.695324074077</v>
      </c>
      <c r="O2860" s="157">
        <v>44640.861168981479</v>
      </c>
    </row>
    <row r="2861" spans="2:15" x14ac:dyDescent="0.2">
      <c r="B2861" s="322" t="s">
        <v>143</v>
      </c>
      <c r="C2861" s="322" t="s">
        <v>1225</v>
      </c>
      <c r="D2861" s="322" t="s">
        <v>145</v>
      </c>
      <c r="E2861" s="322" t="s">
        <v>1225</v>
      </c>
      <c r="F2861" s="154" t="s">
        <v>236</v>
      </c>
      <c r="G2861" s="149" t="s">
        <v>310</v>
      </c>
      <c r="H2861" s="153" t="s">
        <v>311</v>
      </c>
      <c r="I2861" s="149" t="s">
        <v>1678</v>
      </c>
      <c r="J2861" s="163">
        <v>63.652000000000001</v>
      </c>
      <c r="K2861" s="163">
        <v>14.047000000000001</v>
      </c>
      <c r="L2861" s="149" t="s">
        <v>116</v>
      </c>
      <c r="M2861" s="150" t="s">
        <v>352</v>
      </c>
      <c r="N2861" s="157">
        <v>44581.695324074077</v>
      </c>
      <c r="O2861" s="157">
        <v>44649.374108796299</v>
      </c>
    </row>
    <row r="2862" spans="2:15" x14ac:dyDescent="0.2">
      <c r="B2862" s="322" t="s">
        <v>143</v>
      </c>
      <c r="C2862" s="322" t="s">
        <v>1225</v>
      </c>
      <c r="D2862" s="322" t="s">
        <v>146</v>
      </c>
      <c r="E2862" s="322" t="s">
        <v>1225</v>
      </c>
      <c r="F2862" s="154" t="s">
        <v>236</v>
      </c>
      <c r="G2862" s="149" t="s">
        <v>310</v>
      </c>
      <c r="H2862" s="153" t="s">
        <v>311</v>
      </c>
      <c r="I2862" s="149" t="s">
        <v>1678</v>
      </c>
      <c r="J2862" s="163">
        <v>63.652000000000001</v>
      </c>
      <c r="K2862" s="163">
        <v>23.434000000000001</v>
      </c>
      <c r="L2862" s="149" t="s">
        <v>116</v>
      </c>
      <c r="M2862" s="150" t="s">
        <v>405</v>
      </c>
      <c r="N2862" s="157">
        <v>44581.695324074077</v>
      </c>
      <c r="O2862" s="157">
        <v>44662.916817129626</v>
      </c>
    </row>
    <row r="2863" spans="2:15" x14ac:dyDescent="0.2">
      <c r="B2863" s="322" t="s">
        <v>143</v>
      </c>
      <c r="C2863" s="322" t="s">
        <v>1225</v>
      </c>
      <c r="D2863" s="322" t="s">
        <v>144</v>
      </c>
      <c r="E2863" s="322" t="s">
        <v>1225</v>
      </c>
      <c r="F2863" s="154" t="s">
        <v>236</v>
      </c>
      <c r="G2863" s="149" t="s">
        <v>310</v>
      </c>
      <c r="H2863" s="153" t="s">
        <v>311</v>
      </c>
      <c r="I2863" s="149" t="s">
        <v>2002</v>
      </c>
      <c r="J2863" s="163">
        <v>39.997999999999998</v>
      </c>
      <c r="K2863" s="163">
        <v>32.606999999999999</v>
      </c>
      <c r="L2863" s="149" t="s">
        <v>329</v>
      </c>
      <c r="M2863" s="150" t="s">
        <v>361</v>
      </c>
      <c r="N2863" s="157">
        <v>44582.58421296296</v>
      </c>
      <c r="O2863" s="157">
        <v>44606.014780092592</v>
      </c>
    </row>
    <row r="2864" spans="2:15" x14ac:dyDescent="0.2">
      <c r="B2864" s="322" t="s">
        <v>143</v>
      </c>
      <c r="C2864" s="322" t="s">
        <v>1225</v>
      </c>
      <c r="D2864" s="322" t="s">
        <v>145</v>
      </c>
      <c r="E2864" s="322" t="s">
        <v>1225</v>
      </c>
      <c r="F2864" s="154" t="s">
        <v>114</v>
      </c>
      <c r="G2864" s="149" t="s">
        <v>353</v>
      </c>
      <c r="H2864" s="153" t="s">
        <v>354</v>
      </c>
      <c r="I2864" s="149" t="s">
        <v>2003</v>
      </c>
      <c r="J2864" s="163">
        <v>63.472000000000001</v>
      </c>
      <c r="K2864" s="163">
        <v>40.045999999999999</v>
      </c>
      <c r="L2864" s="149" t="s">
        <v>116</v>
      </c>
      <c r="M2864" s="150" t="s">
        <v>352</v>
      </c>
      <c r="N2864" s="157">
        <v>44583.250289351854</v>
      </c>
      <c r="O2864" s="157">
        <v>44625.403634259259</v>
      </c>
    </row>
    <row r="2865" spans="2:15" x14ac:dyDescent="0.2">
      <c r="B2865" s="322" t="s">
        <v>143</v>
      </c>
      <c r="C2865" s="322" t="s">
        <v>1225</v>
      </c>
      <c r="D2865" s="322" t="s">
        <v>144</v>
      </c>
      <c r="E2865" s="322" t="s">
        <v>1225</v>
      </c>
      <c r="F2865" s="154" t="s">
        <v>194</v>
      </c>
      <c r="G2865" s="149" t="s">
        <v>277</v>
      </c>
      <c r="H2865" s="153" t="s">
        <v>961</v>
      </c>
      <c r="I2865" s="149" t="s">
        <v>499</v>
      </c>
      <c r="J2865" s="163">
        <v>30.802</v>
      </c>
      <c r="K2865" s="163">
        <v>6.09</v>
      </c>
      <c r="L2865" s="149" t="s">
        <v>116</v>
      </c>
      <c r="M2865" s="150" t="s">
        <v>405</v>
      </c>
      <c r="N2865" s="157">
        <v>44583.25037037037</v>
      </c>
      <c r="O2865" s="157">
        <v>44607.903912037036</v>
      </c>
    </row>
    <row r="2866" spans="2:15" x14ac:dyDescent="0.2">
      <c r="B2866" s="322" t="s">
        <v>143</v>
      </c>
      <c r="C2866" s="322" t="s">
        <v>1225</v>
      </c>
      <c r="D2866" s="322" t="s">
        <v>144</v>
      </c>
      <c r="E2866" s="322" t="s">
        <v>1225</v>
      </c>
      <c r="F2866" s="154" t="s">
        <v>194</v>
      </c>
      <c r="G2866" s="149" t="s">
        <v>277</v>
      </c>
      <c r="H2866" s="153" t="s">
        <v>961</v>
      </c>
      <c r="I2866" s="149" t="s">
        <v>499</v>
      </c>
      <c r="J2866" s="163">
        <v>30.802</v>
      </c>
      <c r="K2866" s="163">
        <v>9.0030000000000001</v>
      </c>
      <c r="L2866" s="149" t="s">
        <v>116</v>
      </c>
      <c r="M2866" s="150" t="s">
        <v>424</v>
      </c>
      <c r="N2866" s="157">
        <v>44583.25037037037</v>
      </c>
      <c r="O2866" s="157">
        <v>44618.026724537034</v>
      </c>
    </row>
    <row r="2867" spans="2:15" x14ac:dyDescent="0.2">
      <c r="B2867" s="322" t="s">
        <v>143</v>
      </c>
      <c r="C2867" s="322" t="s">
        <v>1225</v>
      </c>
      <c r="D2867" s="322" t="s">
        <v>145</v>
      </c>
      <c r="E2867" s="322" t="s">
        <v>1225</v>
      </c>
      <c r="F2867" s="154" t="s">
        <v>239</v>
      </c>
      <c r="G2867" s="149" t="s">
        <v>359</v>
      </c>
      <c r="H2867" s="153" t="s">
        <v>278</v>
      </c>
      <c r="I2867" s="149" t="s">
        <v>1416</v>
      </c>
      <c r="J2867" s="163">
        <v>36.582999999999998</v>
      </c>
      <c r="K2867" s="163">
        <v>5.9749999999999996</v>
      </c>
      <c r="L2867" s="149" t="s">
        <v>116</v>
      </c>
      <c r="M2867" s="150" t="s">
        <v>117</v>
      </c>
      <c r="N2867" s="157">
        <v>44583.723009259258</v>
      </c>
      <c r="O2867" s="157">
        <v>44647.161585648151</v>
      </c>
    </row>
    <row r="2868" spans="2:15" x14ac:dyDescent="0.2">
      <c r="B2868" s="322" t="s">
        <v>143</v>
      </c>
      <c r="C2868" s="322" t="s">
        <v>1225</v>
      </c>
      <c r="D2868" s="322" t="s">
        <v>144</v>
      </c>
      <c r="E2868" s="322" t="s">
        <v>1225</v>
      </c>
      <c r="F2868" s="154" t="s">
        <v>114</v>
      </c>
      <c r="G2868" s="149" t="s">
        <v>286</v>
      </c>
      <c r="H2868" s="153" t="s">
        <v>115</v>
      </c>
      <c r="I2868" s="149" t="s">
        <v>2004</v>
      </c>
      <c r="J2868" s="163">
        <v>81.983000000000004</v>
      </c>
      <c r="K2868" s="163">
        <v>16.936</v>
      </c>
      <c r="L2868" s="149" t="s">
        <v>211</v>
      </c>
      <c r="M2868" s="150" t="s">
        <v>453</v>
      </c>
      <c r="N2868" s="157">
        <v>44583.848344907405</v>
      </c>
      <c r="O2868" s="157">
        <v>44608.528449074074</v>
      </c>
    </row>
    <row r="2869" spans="2:15" x14ac:dyDescent="0.2">
      <c r="B2869" s="322" t="s">
        <v>143</v>
      </c>
      <c r="C2869" s="322" t="s">
        <v>1225</v>
      </c>
      <c r="D2869" s="322" t="s">
        <v>144</v>
      </c>
      <c r="E2869" s="322" t="s">
        <v>1225</v>
      </c>
      <c r="F2869" s="154" t="s">
        <v>114</v>
      </c>
      <c r="G2869" s="149" t="s">
        <v>286</v>
      </c>
      <c r="H2869" s="153" t="s">
        <v>115</v>
      </c>
      <c r="I2869" s="149" t="s">
        <v>2004</v>
      </c>
      <c r="J2869" s="163">
        <v>81.983000000000004</v>
      </c>
      <c r="K2869" s="163">
        <v>56.155999999999999</v>
      </c>
      <c r="L2869" s="149" t="s">
        <v>211</v>
      </c>
      <c r="M2869" s="150" t="s">
        <v>302</v>
      </c>
      <c r="N2869" s="157">
        <v>44583.848344907405</v>
      </c>
      <c r="O2869" s="157">
        <v>44613.139166666668</v>
      </c>
    </row>
    <row r="2870" spans="2:15" x14ac:dyDescent="0.2">
      <c r="B2870" s="322" t="s">
        <v>143</v>
      </c>
      <c r="C2870" s="322" t="s">
        <v>1225</v>
      </c>
      <c r="D2870" s="322" t="s">
        <v>144</v>
      </c>
      <c r="E2870" s="322" t="s">
        <v>1225</v>
      </c>
      <c r="F2870" s="154" t="s">
        <v>114</v>
      </c>
      <c r="G2870" s="149" t="s">
        <v>286</v>
      </c>
      <c r="H2870" s="153" t="s">
        <v>115</v>
      </c>
      <c r="I2870" s="149" t="s">
        <v>2005</v>
      </c>
      <c r="J2870" s="163">
        <v>61.19</v>
      </c>
      <c r="K2870" s="163">
        <v>59.966000000000001</v>
      </c>
      <c r="L2870" s="149" t="s">
        <v>376</v>
      </c>
      <c r="M2870" s="150" t="s">
        <v>397</v>
      </c>
      <c r="N2870" s="157">
        <v>44584.070625</v>
      </c>
      <c r="O2870" s="157">
        <v>44608.416180555556</v>
      </c>
    </row>
    <row r="2871" spans="2:15" x14ac:dyDescent="0.2">
      <c r="B2871" s="322" t="s">
        <v>143</v>
      </c>
      <c r="C2871" s="322" t="s">
        <v>1225</v>
      </c>
      <c r="D2871" s="322" t="s">
        <v>145</v>
      </c>
      <c r="E2871" s="322" t="s">
        <v>1225</v>
      </c>
      <c r="F2871" s="154" t="s">
        <v>114</v>
      </c>
      <c r="G2871" s="149" t="s">
        <v>310</v>
      </c>
      <c r="H2871" s="153" t="s">
        <v>115</v>
      </c>
      <c r="I2871" s="149" t="s">
        <v>2006</v>
      </c>
      <c r="J2871" s="163">
        <v>61.649000000000001</v>
      </c>
      <c r="K2871" s="163">
        <v>28.652999999999999</v>
      </c>
      <c r="L2871" s="149" t="s">
        <v>116</v>
      </c>
      <c r="M2871" s="150" t="s">
        <v>293</v>
      </c>
      <c r="N2871" s="157">
        <v>44584.403657407405</v>
      </c>
      <c r="O2871" s="157">
        <v>44630.722291666665</v>
      </c>
    </row>
    <row r="2872" spans="2:15" x14ac:dyDescent="0.2">
      <c r="B2872" s="322" t="s">
        <v>143</v>
      </c>
      <c r="C2872" s="322" t="s">
        <v>1225</v>
      </c>
      <c r="D2872" s="322" t="s">
        <v>145</v>
      </c>
      <c r="E2872" s="322" t="s">
        <v>1225</v>
      </c>
      <c r="F2872" s="154" t="s">
        <v>114</v>
      </c>
      <c r="G2872" s="149" t="s">
        <v>310</v>
      </c>
      <c r="H2872" s="153" t="s">
        <v>115</v>
      </c>
      <c r="I2872" s="149" t="s">
        <v>2006</v>
      </c>
      <c r="J2872" s="163">
        <v>61.649000000000001</v>
      </c>
      <c r="K2872" s="163">
        <v>26.225999999999999</v>
      </c>
      <c r="L2872" s="149" t="s">
        <v>116</v>
      </c>
      <c r="M2872" s="150" t="s">
        <v>293</v>
      </c>
      <c r="N2872" s="157">
        <v>44584.403657407405</v>
      </c>
      <c r="O2872" s="157">
        <v>44637.998356481483</v>
      </c>
    </row>
    <row r="2873" spans="2:15" x14ac:dyDescent="0.2">
      <c r="B2873" s="322" t="s">
        <v>143</v>
      </c>
      <c r="C2873" s="322" t="s">
        <v>1225</v>
      </c>
      <c r="D2873" s="322" t="s">
        <v>144</v>
      </c>
      <c r="E2873" s="322" t="s">
        <v>1225</v>
      </c>
      <c r="F2873" s="154" t="s">
        <v>239</v>
      </c>
      <c r="G2873" s="149" t="s">
        <v>359</v>
      </c>
      <c r="H2873" s="153" t="s">
        <v>278</v>
      </c>
      <c r="I2873" s="149" t="s">
        <v>1839</v>
      </c>
      <c r="J2873" s="163">
        <v>35.9</v>
      </c>
      <c r="K2873" s="163">
        <v>8.7959999999999994</v>
      </c>
      <c r="L2873" s="149" t="s">
        <v>217</v>
      </c>
      <c r="M2873" s="150" t="s">
        <v>308</v>
      </c>
      <c r="N2873" s="157">
        <v>44584.417025462964</v>
      </c>
      <c r="O2873" s="157">
        <v>44620.81962962963</v>
      </c>
    </row>
    <row r="2874" spans="2:15" x14ac:dyDescent="0.2">
      <c r="B2874" s="322" t="s">
        <v>143</v>
      </c>
      <c r="C2874" s="322" t="s">
        <v>1225</v>
      </c>
      <c r="D2874" s="322" t="s">
        <v>145</v>
      </c>
      <c r="E2874" s="322" t="s">
        <v>1225</v>
      </c>
      <c r="F2874" s="154" t="s">
        <v>239</v>
      </c>
      <c r="G2874" s="149" t="s">
        <v>359</v>
      </c>
      <c r="H2874" s="153" t="s">
        <v>278</v>
      </c>
      <c r="I2874" s="149" t="s">
        <v>1839</v>
      </c>
      <c r="J2874" s="163">
        <v>35.9</v>
      </c>
      <c r="K2874" s="163">
        <v>26.385999999999999</v>
      </c>
      <c r="L2874" s="149" t="s">
        <v>217</v>
      </c>
      <c r="M2874" s="150" t="s">
        <v>1370</v>
      </c>
      <c r="N2874" s="157">
        <v>44584.417025462964</v>
      </c>
      <c r="O2874" s="157">
        <v>44626.056319444448</v>
      </c>
    </row>
    <row r="2875" spans="2:15" x14ac:dyDescent="0.2">
      <c r="B2875" s="322" t="s">
        <v>143</v>
      </c>
      <c r="C2875" s="322" t="s">
        <v>1225</v>
      </c>
      <c r="D2875" s="322" t="s">
        <v>145</v>
      </c>
      <c r="E2875" s="322" t="s">
        <v>1225</v>
      </c>
      <c r="F2875" s="154" t="s">
        <v>114</v>
      </c>
      <c r="G2875" s="149" t="s">
        <v>286</v>
      </c>
      <c r="H2875" s="153" t="s">
        <v>115</v>
      </c>
      <c r="I2875" s="149" t="s">
        <v>2007</v>
      </c>
      <c r="J2875" s="163">
        <v>63.301000000000002</v>
      </c>
      <c r="K2875" s="163">
        <v>57.618000000000002</v>
      </c>
      <c r="L2875" s="149" t="s">
        <v>217</v>
      </c>
      <c r="M2875" s="150" t="s">
        <v>1370</v>
      </c>
      <c r="N2875" s="157">
        <v>44585.348321759258</v>
      </c>
      <c r="O2875" s="157">
        <v>44627.485555555555</v>
      </c>
    </row>
    <row r="2876" spans="2:15" x14ac:dyDescent="0.2">
      <c r="B2876" s="322" t="s">
        <v>143</v>
      </c>
      <c r="C2876" s="322" t="s">
        <v>1225</v>
      </c>
      <c r="D2876" s="322" t="s">
        <v>144</v>
      </c>
      <c r="E2876" s="322" t="s">
        <v>1225</v>
      </c>
      <c r="F2876" s="154" t="s">
        <v>239</v>
      </c>
      <c r="G2876" s="149" t="s">
        <v>289</v>
      </c>
      <c r="H2876" s="153" t="s">
        <v>290</v>
      </c>
      <c r="I2876" s="149" t="s">
        <v>2008</v>
      </c>
      <c r="J2876" s="163">
        <v>39.048999999999999</v>
      </c>
      <c r="K2876" s="163">
        <v>38.268000000000001</v>
      </c>
      <c r="L2876" s="149" t="s">
        <v>329</v>
      </c>
      <c r="M2876" s="150" t="s">
        <v>395</v>
      </c>
      <c r="N2876" s="157">
        <v>44585.764664351853</v>
      </c>
      <c r="O2876" s="157">
        <v>44618.458472222221</v>
      </c>
    </row>
    <row r="2877" spans="2:15" x14ac:dyDescent="0.2">
      <c r="B2877" s="322" t="s">
        <v>143</v>
      </c>
      <c r="C2877" s="322" t="s">
        <v>1225</v>
      </c>
      <c r="D2877" s="322" t="s">
        <v>145</v>
      </c>
      <c r="E2877" s="322" t="s">
        <v>1225</v>
      </c>
      <c r="F2877" s="154" t="s">
        <v>238</v>
      </c>
      <c r="G2877" s="149" t="s">
        <v>281</v>
      </c>
      <c r="H2877" s="153" t="s">
        <v>282</v>
      </c>
      <c r="I2877" s="149" t="s">
        <v>2009</v>
      </c>
      <c r="J2877" s="163">
        <v>40.273000000000003</v>
      </c>
      <c r="K2877" s="163">
        <v>9.8179999999999996</v>
      </c>
      <c r="L2877" s="149" t="s">
        <v>217</v>
      </c>
      <c r="M2877" s="150" t="s">
        <v>308</v>
      </c>
      <c r="N2877" s="157">
        <v>44586.00104166667</v>
      </c>
      <c r="O2877" s="157">
        <v>44622.362222222226</v>
      </c>
    </row>
    <row r="2878" spans="2:15" x14ac:dyDescent="0.2">
      <c r="B2878" s="322" t="s">
        <v>143</v>
      </c>
      <c r="C2878" s="322" t="s">
        <v>1225</v>
      </c>
      <c r="D2878" s="322" t="s">
        <v>145</v>
      </c>
      <c r="E2878" s="322" t="s">
        <v>1225</v>
      </c>
      <c r="F2878" s="154" t="s">
        <v>238</v>
      </c>
      <c r="G2878" s="149" t="s">
        <v>281</v>
      </c>
      <c r="H2878" s="153" t="s">
        <v>282</v>
      </c>
      <c r="I2878" s="149" t="s">
        <v>2009</v>
      </c>
      <c r="J2878" s="163">
        <v>40.273000000000003</v>
      </c>
      <c r="K2878" s="163">
        <v>29.65</v>
      </c>
      <c r="L2878" s="149" t="s">
        <v>216</v>
      </c>
      <c r="M2878" s="150" t="s">
        <v>288</v>
      </c>
      <c r="N2878" s="157">
        <v>44586.00104166667</v>
      </c>
      <c r="O2878" s="157">
        <v>44628.557303240741</v>
      </c>
    </row>
    <row r="2879" spans="2:15" x14ac:dyDescent="0.2">
      <c r="B2879" s="322" t="s">
        <v>143</v>
      </c>
      <c r="C2879" s="322" t="s">
        <v>1225</v>
      </c>
      <c r="D2879" s="322" t="s">
        <v>145</v>
      </c>
      <c r="E2879" s="322" t="s">
        <v>1225</v>
      </c>
      <c r="F2879" s="154" t="s">
        <v>238</v>
      </c>
      <c r="G2879" s="149" t="s">
        <v>281</v>
      </c>
      <c r="H2879" s="153" t="s">
        <v>282</v>
      </c>
      <c r="I2879" s="149" t="s">
        <v>696</v>
      </c>
      <c r="J2879" s="163">
        <v>81.759</v>
      </c>
      <c r="K2879" s="163">
        <v>75.593999999999994</v>
      </c>
      <c r="L2879" s="149" t="s">
        <v>116</v>
      </c>
      <c r="M2879" s="150" t="s">
        <v>352</v>
      </c>
      <c r="N2879" s="157">
        <v>44586.306597222225</v>
      </c>
      <c r="O2879" s="157">
        <v>44639.569166666668</v>
      </c>
    </row>
    <row r="2880" spans="2:15" x14ac:dyDescent="0.2">
      <c r="B2880" s="322" t="s">
        <v>143</v>
      </c>
      <c r="C2880" s="322" t="s">
        <v>1225</v>
      </c>
      <c r="D2880" s="322" t="s">
        <v>145</v>
      </c>
      <c r="E2880" s="322" t="s">
        <v>1225</v>
      </c>
      <c r="F2880" s="154" t="s">
        <v>239</v>
      </c>
      <c r="G2880" s="149" t="s">
        <v>359</v>
      </c>
      <c r="H2880" s="153" t="s">
        <v>278</v>
      </c>
      <c r="I2880" s="149" t="s">
        <v>2010</v>
      </c>
      <c r="J2880" s="163">
        <v>37.93</v>
      </c>
      <c r="K2880" s="163">
        <v>13.064</v>
      </c>
      <c r="L2880" s="149" t="s">
        <v>116</v>
      </c>
      <c r="M2880" s="150" t="s">
        <v>117</v>
      </c>
      <c r="N2880" s="157">
        <v>44586.431666666664</v>
      </c>
      <c r="O2880" s="157">
        <v>44631.187789351854</v>
      </c>
    </row>
    <row r="2881" spans="2:15" x14ac:dyDescent="0.2">
      <c r="B2881" s="322" t="s">
        <v>143</v>
      </c>
      <c r="C2881" s="322" t="s">
        <v>1225</v>
      </c>
      <c r="D2881" s="322" t="s">
        <v>147</v>
      </c>
      <c r="E2881" s="322" t="s">
        <v>1225</v>
      </c>
      <c r="F2881" s="154" t="s">
        <v>239</v>
      </c>
      <c r="G2881" s="149" t="s">
        <v>359</v>
      </c>
      <c r="H2881" s="153" t="s">
        <v>278</v>
      </c>
      <c r="I2881" s="149" t="s">
        <v>2010</v>
      </c>
      <c r="J2881" s="163">
        <v>37.93</v>
      </c>
      <c r="K2881" s="163">
        <v>23.233000000000001</v>
      </c>
      <c r="L2881" s="149" t="s">
        <v>116</v>
      </c>
      <c r="M2881" s="150" t="s">
        <v>1049</v>
      </c>
      <c r="N2881" s="157">
        <v>44586.431666666664</v>
      </c>
      <c r="O2881" s="157">
        <v>44704.694664351853</v>
      </c>
    </row>
    <row r="2882" spans="2:15" x14ac:dyDescent="0.2">
      <c r="B2882" s="322" t="s">
        <v>143</v>
      </c>
      <c r="C2882" s="322" t="s">
        <v>1225</v>
      </c>
      <c r="D2882" s="322" t="s">
        <v>145</v>
      </c>
      <c r="E2882" s="322" t="s">
        <v>1225</v>
      </c>
      <c r="F2882" s="154" t="s">
        <v>238</v>
      </c>
      <c r="G2882" s="149" t="s">
        <v>281</v>
      </c>
      <c r="H2882" s="153" t="s">
        <v>282</v>
      </c>
      <c r="I2882" s="149" t="s">
        <v>2011</v>
      </c>
      <c r="J2882" s="163">
        <v>80.545000000000002</v>
      </c>
      <c r="K2882" s="163">
        <v>38.384</v>
      </c>
      <c r="L2882" s="149" t="s">
        <v>211</v>
      </c>
      <c r="M2882" s="150" t="s">
        <v>388</v>
      </c>
      <c r="N2882" s="157">
        <v>44586.750902777778</v>
      </c>
      <c r="O2882" s="157">
        <v>44630.457546296297</v>
      </c>
    </row>
    <row r="2883" spans="2:15" x14ac:dyDescent="0.2">
      <c r="B2883" s="322" t="s">
        <v>143</v>
      </c>
      <c r="C2883" s="322" t="s">
        <v>1225</v>
      </c>
      <c r="D2883" s="322" t="s">
        <v>146</v>
      </c>
      <c r="E2883" s="322" t="s">
        <v>1225</v>
      </c>
      <c r="F2883" s="154" t="s">
        <v>238</v>
      </c>
      <c r="G2883" s="149" t="s">
        <v>281</v>
      </c>
      <c r="H2883" s="153" t="s">
        <v>282</v>
      </c>
      <c r="I2883" s="149" t="s">
        <v>2011</v>
      </c>
      <c r="J2883" s="163">
        <v>80.545000000000002</v>
      </c>
      <c r="K2883" s="163">
        <v>35.427</v>
      </c>
      <c r="L2883" s="149" t="s">
        <v>211</v>
      </c>
      <c r="M2883" s="150" t="s">
        <v>314</v>
      </c>
      <c r="N2883" s="157">
        <v>44586.750902777778</v>
      </c>
      <c r="O2883" s="157">
        <v>44652.444826388892</v>
      </c>
    </row>
    <row r="2884" spans="2:15" x14ac:dyDescent="0.2">
      <c r="B2884" s="322" t="s">
        <v>143</v>
      </c>
      <c r="C2884" s="322" t="s">
        <v>1225</v>
      </c>
      <c r="D2884" s="322" t="s">
        <v>144</v>
      </c>
      <c r="E2884" s="322" t="s">
        <v>1225</v>
      </c>
      <c r="F2884" s="154" t="s">
        <v>329</v>
      </c>
      <c r="G2884" s="149" t="s">
        <v>286</v>
      </c>
      <c r="H2884" s="153" t="s">
        <v>330</v>
      </c>
      <c r="I2884" s="149" t="s">
        <v>2012</v>
      </c>
      <c r="J2884" s="163">
        <v>36.366999999999997</v>
      </c>
      <c r="K2884" s="163">
        <v>35.64</v>
      </c>
      <c r="L2884" s="149" t="s">
        <v>333</v>
      </c>
      <c r="M2884" s="150" t="s">
        <v>334</v>
      </c>
      <c r="N2884" s="157">
        <v>44586.848194444443</v>
      </c>
      <c r="O2884" s="157">
        <v>44613.332928240743</v>
      </c>
    </row>
    <row r="2885" spans="2:15" x14ac:dyDescent="0.2">
      <c r="B2885" s="322" t="s">
        <v>143</v>
      </c>
      <c r="C2885" s="322" t="s">
        <v>1225</v>
      </c>
      <c r="D2885" s="322" t="s">
        <v>144</v>
      </c>
      <c r="E2885" s="322" t="s">
        <v>1225</v>
      </c>
      <c r="F2885" s="154" t="s">
        <v>114</v>
      </c>
      <c r="G2885" s="149" t="s">
        <v>286</v>
      </c>
      <c r="H2885" s="153" t="s">
        <v>115</v>
      </c>
      <c r="I2885" s="149" t="s">
        <v>1007</v>
      </c>
      <c r="J2885" s="163">
        <v>63.558</v>
      </c>
      <c r="K2885" s="163">
        <v>16.968</v>
      </c>
      <c r="L2885" s="149" t="s">
        <v>216</v>
      </c>
      <c r="M2885" s="150" t="s">
        <v>285</v>
      </c>
      <c r="N2885" s="157">
        <v>44589.820486111108</v>
      </c>
      <c r="O2885" s="157">
        <v>44619.202708333331</v>
      </c>
    </row>
    <row r="2886" spans="2:15" x14ac:dyDescent="0.2">
      <c r="B2886" s="322" t="s">
        <v>143</v>
      </c>
      <c r="C2886" s="322" t="s">
        <v>1225</v>
      </c>
      <c r="D2886" s="322" t="s">
        <v>145</v>
      </c>
      <c r="E2886" s="322" t="s">
        <v>1225</v>
      </c>
      <c r="F2886" s="154" t="s">
        <v>114</v>
      </c>
      <c r="G2886" s="149" t="s">
        <v>286</v>
      </c>
      <c r="H2886" s="153" t="s">
        <v>115</v>
      </c>
      <c r="I2886" s="149" t="s">
        <v>1007</v>
      </c>
      <c r="J2886" s="163">
        <v>63.558</v>
      </c>
      <c r="K2886" s="163">
        <v>39.393000000000001</v>
      </c>
      <c r="L2886" s="149" t="s">
        <v>216</v>
      </c>
      <c r="M2886" s="150" t="s">
        <v>288</v>
      </c>
      <c r="N2886" s="157">
        <v>44589.820486111108</v>
      </c>
      <c r="O2886" s="157">
        <v>44622.763819444444</v>
      </c>
    </row>
    <row r="2887" spans="2:15" x14ac:dyDescent="0.2">
      <c r="B2887" s="322" t="s">
        <v>143</v>
      </c>
      <c r="C2887" s="322" t="s">
        <v>1225</v>
      </c>
      <c r="D2887" s="322" t="s">
        <v>145</v>
      </c>
      <c r="E2887" s="322" t="s">
        <v>1225</v>
      </c>
      <c r="F2887" s="154" t="s">
        <v>238</v>
      </c>
      <c r="G2887" s="149" t="s">
        <v>281</v>
      </c>
      <c r="H2887" s="153" t="s">
        <v>282</v>
      </c>
      <c r="I2887" s="149" t="s">
        <v>2013</v>
      </c>
      <c r="J2887" s="163">
        <v>56.933</v>
      </c>
      <c r="K2887" s="163">
        <v>24.527999999999999</v>
      </c>
      <c r="L2887" s="149" t="s">
        <v>216</v>
      </c>
      <c r="M2887" s="150" t="s">
        <v>288</v>
      </c>
      <c r="N2887" s="157">
        <v>44590.028738425928</v>
      </c>
      <c r="O2887" s="157">
        <v>44625.348240740743</v>
      </c>
    </row>
    <row r="2888" spans="2:15" x14ac:dyDescent="0.2">
      <c r="B2888" s="322" t="s">
        <v>143</v>
      </c>
      <c r="C2888" s="322" t="s">
        <v>1225</v>
      </c>
      <c r="D2888" s="322" t="s">
        <v>145</v>
      </c>
      <c r="E2888" s="322" t="s">
        <v>1225</v>
      </c>
      <c r="F2888" s="154" t="s">
        <v>238</v>
      </c>
      <c r="G2888" s="149" t="s">
        <v>281</v>
      </c>
      <c r="H2888" s="153" t="s">
        <v>282</v>
      </c>
      <c r="I2888" s="149" t="s">
        <v>2013</v>
      </c>
      <c r="J2888" s="163">
        <v>56.933</v>
      </c>
      <c r="K2888" s="163">
        <v>21.678000000000001</v>
      </c>
      <c r="L2888" s="149" t="s">
        <v>216</v>
      </c>
      <c r="M2888" s="150" t="s">
        <v>316</v>
      </c>
      <c r="N2888" s="157">
        <v>44590.028738425928</v>
      </c>
      <c r="O2888" s="157">
        <v>44639.356909722221</v>
      </c>
    </row>
    <row r="2889" spans="2:15" x14ac:dyDescent="0.2">
      <c r="B2889" s="322" t="s">
        <v>143</v>
      </c>
      <c r="C2889" s="322" t="s">
        <v>1225</v>
      </c>
      <c r="D2889" s="322" t="s">
        <v>145</v>
      </c>
      <c r="E2889" s="322" t="s">
        <v>1225</v>
      </c>
      <c r="F2889" s="154" t="s">
        <v>238</v>
      </c>
      <c r="G2889" s="149" t="s">
        <v>281</v>
      </c>
      <c r="H2889" s="153" t="s">
        <v>282</v>
      </c>
      <c r="I2889" s="149" t="s">
        <v>2014</v>
      </c>
      <c r="J2889" s="163">
        <v>81.873999999999995</v>
      </c>
      <c r="K2889" s="163">
        <v>37.872</v>
      </c>
      <c r="L2889" s="149" t="s">
        <v>211</v>
      </c>
      <c r="M2889" s="150" t="s">
        <v>2015</v>
      </c>
      <c r="N2889" s="157">
        <v>44590.055925925924</v>
      </c>
      <c r="O2889" s="157">
        <v>44632.042696759258</v>
      </c>
    </row>
    <row r="2890" spans="2:15" x14ac:dyDescent="0.2">
      <c r="B2890" s="322" t="s">
        <v>143</v>
      </c>
      <c r="C2890" s="322" t="s">
        <v>1225</v>
      </c>
      <c r="D2890" s="322" t="s">
        <v>146</v>
      </c>
      <c r="E2890" s="322" t="s">
        <v>1225</v>
      </c>
      <c r="F2890" s="154" t="s">
        <v>238</v>
      </c>
      <c r="G2890" s="149" t="s">
        <v>281</v>
      </c>
      <c r="H2890" s="153" t="s">
        <v>282</v>
      </c>
      <c r="I2890" s="149" t="s">
        <v>2014</v>
      </c>
      <c r="J2890" s="163">
        <v>81.873999999999995</v>
      </c>
      <c r="K2890" s="163">
        <v>37.100999999999999</v>
      </c>
      <c r="L2890" s="149" t="s">
        <v>211</v>
      </c>
      <c r="M2890" s="150" t="s">
        <v>1987</v>
      </c>
      <c r="N2890" s="157">
        <v>44590.055925925924</v>
      </c>
      <c r="O2890" s="157">
        <v>44653.594074074077</v>
      </c>
    </row>
    <row r="2891" spans="2:15" x14ac:dyDescent="0.2">
      <c r="B2891" s="322" t="s">
        <v>143</v>
      </c>
      <c r="C2891" s="322" t="s">
        <v>1225</v>
      </c>
      <c r="D2891" s="322" t="s">
        <v>144</v>
      </c>
      <c r="E2891" s="322" t="s">
        <v>1225</v>
      </c>
      <c r="F2891" s="154" t="s">
        <v>244</v>
      </c>
      <c r="G2891" s="149" t="s">
        <v>369</v>
      </c>
      <c r="H2891" s="153" t="s">
        <v>370</v>
      </c>
      <c r="I2891" s="149" t="s">
        <v>2016</v>
      </c>
      <c r="J2891" s="163">
        <v>36.612000000000002</v>
      </c>
      <c r="K2891" s="163">
        <v>8.4670000000000005</v>
      </c>
      <c r="L2891" s="149" t="s">
        <v>223</v>
      </c>
      <c r="M2891" s="150" t="s">
        <v>1961</v>
      </c>
      <c r="N2891" s="157">
        <v>44590.337812500002</v>
      </c>
      <c r="O2891" s="157">
        <v>44617.555960648147</v>
      </c>
    </row>
    <row r="2892" spans="2:15" x14ac:dyDescent="0.2">
      <c r="B2892" s="322" t="s">
        <v>143</v>
      </c>
      <c r="C2892" s="322" t="s">
        <v>1225</v>
      </c>
      <c r="D2892" s="322" t="s">
        <v>145</v>
      </c>
      <c r="E2892" s="322" t="s">
        <v>1225</v>
      </c>
      <c r="F2892" s="154" t="s">
        <v>244</v>
      </c>
      <c r="G2892" s="149" t="s">
        <v>369</v>
      </c>
      <c r="H2892" s="153" t="s">
        <v>370</v>
      </c>
      <c r="I2892" s="149" t="s">
        <v>2016</v>
      </c>
      <c r="J2892" s="163">
        <v>36.612000000000002</v>
      </c>
      <c r="K2892" s="163">
        <v>23.245000000000001</v>
      </c>
      <c r="L2892" s="149" t="s">
        <v>223</v>
      </c>
      <c r="M2892" s="150" t="s">
        <v>758</v>
      </c>
      <c r="N2892" s="157">
        <v>44590.337812500002</v>
      </c>
      <c r="O2892" s="157">
        <v>44623.745740740742</v>
      </c>
    </row>
    <row r="2893" spans="2:15" x14ac:dyDescent="0.2">
      <c r="B2893" s="322" t="s">
        <v>143</v>
      </c>
      <c r="C2893" s="322" t="s">
        <v>1225</v>
      </c>
      <c r="D2893" s="322" t="s">
        <v>144</v>
      </c>
      <c r="E2893" s="322" t="s">
        <v>1225</v>
      </c>
      <c r="F2893" s="154" t="s">
        <v>114</v>
      </c>
      <c r="G2893" s="149" t="s">
        <v>286</v>
      </c>
      <c r="H2893" s="153" t="s">
        <v>115</v>
      </c>
      <c r="I2893" s="149" t="s">
        <v>2017</v>
      </c>
      <c r="J2893" s="163">
        <v>55.887999999999998</v>
      </c>
      <c r="K2893" s="163">
        <v>6.9960000000000004</v>
      </c>
      <c r="L2893" s="149" t="s">
        <v>357</v>
      </c>
      <c r="M2893" s="150" t="s">
        <v>508</v>
      </c>
      <c r="N2893" s="157">
        <v>44590.84820601852</v>
      </c>
      <c r="O2893" s="157">
        <v>44610.809664351851</v>
      </c>
    </row>
    <row r="2894" spans="2:15" x14ac:dyDescent="0.2">
      <c r="B2894" s="322" t="s">
        <v>143</v>
      </c>
      <c r="C2894" s="322" t="s">
        <v>1225</v>
      </c>
      <c r="D2894" s="322" t="s">
        <v>144</v>
      </c>
      <c r="E2894" s="322" t="s">
        <v>1225</v>
      </c>
      <c r="F2894" s="154" t="s">
        <v>114</v>
      </c>
      <c r="G2894" s="149" t="s">
        <v>286</v>
      </c>
      <c r="H2894" s="153" t="s">
        <v>115</v>
      </c>
      <c r="I2894" s="149" t="s">
        <v>2017</v>
      </c>
      <c r="J2894" s="163">
        <v>55.887999999999998</v>
      </c>
      <c r="K2894" s="163">
        <v>5.3819999999999997</v>
      </c>
      <c r="L2894" s="149" t="s">
        <v>515</v>
      </c>
      <c r="M2894" s="150" t="s">
        <v>516</v>
      </c>
      <c r="N2894" s="157">
        <v>44590.84820601852</v>
      </c>
      <c r="O2894" s="157">
        <v>44614.364745370367</v>
      </c>
    </row>
    <row r="2895" spans="2:15" x14ac:dyDescent="0.2">
      <c r="B2895" s="322" t="s">
        <v>143</v>
      </c>
      <c r="C2895" s="322" t="s">
        <v>1225</v>
      </c>
      <c r="D2895" s="322" t="s">
        <v>144</v>
      </c>
      <c r="E2895" s="322" t="s">
        <v>1225</v>
      </c>
      <c r="F2895" s="154" t="s">
        <v>114</v>
      </c>
      <c r="G2895" s="149" t="s">
        <v>286</v>
      </c>
      <c r="H2895" s="153" t="s">
        <v>115</v>
      </c>
      <c r="I2895" s="149" t="s">
        <v>2017</v>
      </c>
      <c r="J2895" s="163">
        <v>55.887999999999998</v>
      </c>
      <c r="K2895" s="163">
        <v>22.609000000000002</v>
      </c>
      <c r="L2895" s="149" t="s">
        <v>230</v>
      </c>
      <c r="M2895" s="150" t="s">
        <v>514</v>
      </c>
      <c r="N2895" s="157">
        <v>44590.84820601852</v>
      </c>
      <c r="O2895" s="157">
        <v>44617.083402777775</v>
      </c>
    </row>
    <row r="2896" spans="2:15" x14ac:dyDescent="0.2">
      <c r="B2896" s="322" t="s">
        <v>143</v>
      </c>
      <c r="C2896" s="322" t="s">
        <v>1225</v>
      </c>
      <c r="D2896" s="322" t="s">
        <v>145</v>
      </c>
      <c r="E2896" s="322" t="s">
        <v>1225</v>
      </c>
      <c r="F2896" s="154" t="s">
        <v>239</v>
      </c>
      <c r="G2896" s="149" t="s">
        <v>289</v>
      </c>
      <c r="H2896" s="153" t="s">
        <v>278</v>
      </c>
      <c r="I2896" s="149" t="s">
        <v>1821</v>
      </c>
      <c r="J2896" s="163">
        <v>82.052999999999997</v>
      </c>
      <c r="K2896" s="163">
        <v>31.640999999999998</v>
      </c>
      <c r="L2896" s="149" t="s">
        <v>329</v>
      </c>
      <c r="M2896" s="150" t="s">
        <v>395</v>
      </c>
      <c r="N2896" s="157">
        <v>44590.848333333335</v>
      </c>
      <c r="O2896" s="157">
        <v>44625.63821759259</v>
      </c>
    </row>
    <row r="2897" spans="2:15" x14ac:dyDescent="0.2">
      <c r="B2897" s="322" t="s">
        <v>143</v>
      </c>
      <c r="C2897" s="322" t="s">
        <v>1225</v>
      </c>
      <c r="D2897" s="322" t="s">
        <v>145</v>
      </c>
      <c r="E2897" s="322" t="s">
        <v>1225</v>
      </c>
      <c r="F2897" s="154" t="s">
        <v>239</v>
      </c>
      <c r="G2897" s="149" t="s">
        <v>289</v>
      </c>
      <c r="H2897" s="153" t="s">
        <v>278</v>
      </c>
      <c r="I2897" s="149" t="s">
        <v>1821</v>
      </c>
      <c r="J2897" s="163">
        <v>82.052999999999997</v>
      </c>
      <c r="K2897" s="163">
        <v>22.902999999999999</v>
      </c>
      <c r="L2897" s="149" t="s">
        <v>329</v>
      </c>
      <c r="M2897" s="150" t="s">
        <v>395</v>
      </c>
      <c r="N2897" s="157">
        <v>44590.848333333335</v>
      </c>
      <c r="O2897" s="157">
        <v>44630.596782407411</v>
      </c>
    </row>
    <row r="2898" spans="2:15" x14ac:dyDescent="0.2">
      <c r="B2898" s="322" t="s">
        <v>143</v>
      </c>
      <c r="C2898" s="322" t="s">
        <v>1225</v>
      </c>
      <c r="D2898" s="322" t="s">
        <v>146</v>
      </c>
      <c r="E2898" s="322" t="s">
        <v>1225</v>
      </c>
      <c r="F2898" s="154" t="s">
        <v>329</v>
      </c>
      <c r="G2898" s="149" t="s">
        <v>286</v>
      </c>
      <c r="H2898" s="153" t="s">
        <v>330</v>
      </c>
      <c r="I2898" s="149" t="s">
        <v>2018</v>
      </c>
      <c r="J2898" s="163">
        <v>61.444000000000003</v>
      </c>
      <c r="K2898" s="163">
        <v>20.442</v>
      </c>
      <c r="L2898" s="149" t="s">
        <v>116</v>
      </c>
      <c r="M2898" s="150" t="s">
        <v>117</v>
      </c>
      <c r="N2898" s="157">
        <v>44591.667824074073</v>
      </c>
      <c r="O2898" s="157">
        <v>44664.735324074078</v>
      </c>
    </row>
    <row r="2899" spans="2:15" x14ac:dyDescent="0.2">
      <c r="B2899" s="322" t="s">
        <v>143</v>
      </c>
      <c r="C2899" s="322" t="s">
        <v>1225</v>
      </c>
      <c r="D2899" s="322" t="s">
        <v>144</v>
      </c>
      <c r="E2899" s="322" t="s">
        <v>1225</v>
      </c>
      <c r="F2899" s="154" t="s">
        <v>244</v>
      </c>
      <c r="G2899" s="149" t="s">
        <v>277</v>
      </c>
      <c r="H2899" s="153" t="s">
        <v>370</v>
      </c>
      <c r="I2899" s="149" t="s">
        <v>2019</v>
      </c>
      <c r="J2899" s="163">
        <v>29.061</v>
      </c>
      <c r="K2899" s="163">
        <v>28.48</v>
      </c>
      <c r="L2899" s="149" t="s">
        <v>209</v>
      </c>
      <c r="M2899" s="150" t="s">
        <v>1247</v>
      </c>
      <c r="N2899" s="157">
        <v>44592.187418981484</v>
      </c>
      <c r="O2899" s="157">
        <v>44606.871064814812</v>
      </c>
    </row>
    <row r="2900" spans="2:15" x14ac:dyDescent="0.2">
      <c r="B2900" s="322" t="s">
        <v>144</v>
      </c>
      <c r="C2900" s="322" t="s">
        <v>1225</v>
      </c>
      <c r="D2900" s="322" t="s">
        <v>144</v>
      </c>
      <c r="E2900" s="322" t="s">
        <v>1225</v>
      </c>
      <c r="F2900" s="154" t="s">
        <v>243</v>
      </c>
      <c r="G2900" s="149" t="s">
        <v>277</v>
      </c>
      <c r="H2900" s="153" t="s">
        <v>374</v>
      </c>
      <c r="I2900" s="149" t="s">
        <v>1906</v>
      </c>
      <c r="J2900" s="163">
        <v>58.811</v>
      </c>
      <c r="K2900" s="163">
        <v>49.04</v>
      </c>
      <c r="L2900" s="149" t="s">
        <v>209</v>
      </c>
      <c r="M2900" s="150" t="s">
        <v>786</v>
      </c>
      <c r="N2900" s="157">
        <v>44593.389722222222</v>
      </c>
      <c r="O2900" s="157">
        <v>44611.236296296294</v>
      </c>
    </row>
    <row r="2901" spans="2:15" x14ac:dyDescent="0.2">
      <c r="B2901" s="322" t="s">
        <v>144</v>
      </c>
      <c r="C2901" s="322" t="s">
        <v>1225</v>
      </c>
      <c r="D2901" s="322" t="s">
        <v>146</v>
      </c>
      <c r="E2901" s="322" t="s">
        <v>1225</v>
      </c>
      <c r="F2901" s="154" t="s">
        <v>591</v>
      </c>
      <c r="G2901" s="149" t="s">
        <v>277</v>
      </c>
      <c r="H2901" s="153" t="s">
        <v>282</v>
      </c>
      <c r="I2901" s="149" t="s">
        <v>287</v>
      </c>
      <c r="J2901" s="163">
        <v>63.222999999999999</v>
      </c>
      <c r="K2901" s="163">
        <v>49.033000000000001</v>
      </c>
      <c r="L2901" s="149" t="s">
        <v>116</v>
      </c>
      <c r="M2901" s="150" t="s">
        <v>117</v>
      </c>
      <c r="N2901" s="157">
        <v>44593.65384259259</v>
      </c>
      <c r="O2901" s="157">
        <v>44676.107777777775</v>
      </c>
    </row>
    <row r="2902" spans="2:15" x14ac:dyDescent="0.2">
      <c r="B2902" s="322" t="s">
        <v>144</v>
      </c>
      <c r="C2902" s="322" t="s">
        <v>1225</v>
      </c>
      <c r="D2902" s="322" t="s">
        <v>145</v>
      </c>
      <c r="E2902" s="322" t="s">
        <v>1225</v>
      </c>
      <c r="F2902" s="154" t="s">
        <v>239</v>
      </c>
      <c r="G2902" s="149" t="s">
        <v>289</v>
      </c>
      <c r="H2902" s="153" t="s">
        <v>290</v>
      </c>
      <c r="I2902" s="149" t="s">
        <v>1243</v>
      </c>
      <c r="J2902" s="163">
        <v>38.204000000000001</v>
      </c>
      <c r="K2902" s="163">
        <v>14.61</v>
      </c>
      <c r="L2902" s="149" t="s">
        <v>223</v>
      </c>
      <c r="M2902" s="150" t="s">
        <v>349</v>
      </c>
      <c r="N2902" s="157">
        <v>44594.181608796294</v>
      </c>
      <c r="O2902" s="157">
        <v>44644.829606481479</v>
      </c>
    </row>
    <row r="2903" spans="2:15" x14ac:dyDescent="0.2">
      <c r="B2903" s="322" t="s">
        <v>144</v>
      </c>
      <c r="C2903" s="322" t="s">
        <v>1225</v>
      </c>
      <c r="D2903" s="322" t="s">
        <v>146</v>
      </c>
      <c r="E2903" s="322" t="s">
        <v>1225</v>
      </c>
      <c r="F2903" s="154" t="s">
        <v>239</v>
      </c>
      <c r="G2903" s="149" t="s">
        <v>289</v>
      </c>
      <c r="H2903" s="153" t="s">
        <v>290</v>
      </c>
      <c r="I2903" s="149" t="s">
        <v>1243</v>
      </c>
      <c r="J2903" s="163">
        <v>38.204000000000001</v>
      </c>
      <c r="K2903" s="163">
        <v>22.306999999999999</v>
      </c>
      <c r="L2903" s="149" t="s">
        <v>223</v>
      </c>
      <c r="M2903" s="150" t="s">
        <v>758</v>
      </c>
      <c r="N2903" s="157">
        <v>44594.181608796294</v>
      </c>
      <c r="O2903" s="157">
        <v>44655.217245370368</v>
      </c>
    </row>
    <row r="2904" spans="2:15" x14ac:dyDescent="0.2">
      <c r="B2904" s="322" t="s">
        <v>144</v>
      </c>
      <c r="C2904" s="322" t="s">
        <v>1225</v>
      </c>
      <c r="D2904" s="322" t="s">
        <v>144</v>
      </c>
      <c r="E2904" s="322" t="s">
        <v>1225</v>
      </c>
      <c r="F2904" s="154" t="s">
        <v>114</v>
      </c>
      <c r="G2904" s="149" t="s">
        <v>286</v>
      </c>
      <c r="H2904" s="153" t="s">
        <v>115</v>
      </c>
      <c r="I2904" s="149" t="s">
        <v>2020</v>
      </c>
      <c r="J2904" s="163">
        <v>63.481999999999999</v>
      </c>
      <c r="K2904" s="163">
        <v>55.587000000000003</v>
      </c>
      <c r="L2904" s="149" t="s">
        <v>219</v>
      </c>
      <c r="M2904" s="150" t="s">
        <v>429</v>
      </c>
      <c r="N2904" s="157">
        <v>44594.195405092592</v>
      </c>
      <c r="O2904" s="157">
        <v>44619.958356481482</v>
      </c>
    </row>
    <row r="2905" spans="2:15" x14ac:dyDescent="0.2">
      <c r="B2905" s="322" t="s">
        <v>144</v>
      </c>
      <c r="C2905" s="322" t="s">
        <v>1225</v>
      </c>
      <c r="D2905" s="322" t="s">
        <v>145</v>
      </c>
      <c r="E2905" s="322" t="s">
        <v>1225</v>
      </c>
      <c r="F2905" s="154" t="s">
        <v>1482</v>
      </c>
      <c r="G2905" s="149" t="s">
        <v>359</v>
      </c>
      <c r="H2905" s="153" t="s">
        <v>1484</v>
      </c>
      <c r="I2905" s="149" t="s">
        <v>1416</v>
      </c>
      <c r="J2905" s="163">
        <v>36.582999999999998</v>
      </c>
      <c r="K2905" s="163">
        <v>29.876000000000001</v>
      </c>
      <c r="L2905" s="149" t="s">
        <v>116</v>
      </c>
      <c r="M2905" s="150" t="s">
        <v>117</v>
      </c>
      <c r="N2905" s="157">
        <v>44594.376030092593</v>
      </c>
      <c r="O2905" s="157">
        <v>44647.161585648151</v>
      </c>
    </row>
    <row r="2906" spans="2:15" x14ac:dyDescent="0.2">
      <c r="B2906" s="322" t="s">
        <v>144</v>
      </c>
      <c r="C2906" s="322" t="s">
        <v>1225</v>
      </c>
      <c r="D2906" s="322" t="s">
        <v>144</v>
      </c>
      <c r="E2906" s="322" t="s">
        <v>1225</v>
      </c>
      <c r="F2906" s="154" t="s">
        <v>237</v>
      </c>
      <c r="G2906" s="149" t="s">
        <v>277</v>
      </c>
      <c r="H2906" s="153" t="s">
        <v>978</v>
      </c>
      <c r="I2906" s="149" t="s">
        <v>1472</v>
      </c>
      <c r="J2906" s="163">
        <v>34.939</v>
      </c>
      <c r="K2906" s="163">
        <v>33.145000000000003</v>
      </c>
      <c r="L2906" s="149" t="s">
        <v>251</v>
      </c>
      <c r="M2906" s="150" t="s">
        <v>664</v>
      </c>
      <c r="N2906" s="157">
        <v>44594.876087962963</v>
      </c>
      <c r="O2906" s="157">
        <v>44603.972627314812</v>
      </c>
    </row>
    <row r="2907" spans="2:15" x14ac:dyDescent="0.2">
      <c r="B2907" s="322" t="s">
        <v>144</v>
      </c>
      <c r="C2907" s="322" t="s">
        <v>1225</v>
      </c>
      <c r="D2907" s="322" t="s">
        <v>145</v>
      </c>
      <c r="E2907" s="322" t="s">
        <v>1225</v>
      </c>
      <c r="F2907" s="154" t="s">
        <v>189</v>
      </c>
      <c r="G2907" s="149" t="s">
        <v>277</v>
      </c>
      <c r="H2907" s="153" t="s">
        <v>526</v>
      </c>
      <c r="I2907" s="149" t="s">
        <v>1263</v>
      </c>
      <c r="J2907" s="163">
        <v>38.979999999999997</v>
      </c>
      <c r="K2907" s="163">
        <v>8.2479999999999993</v>
      </c>
      <c r="L2907" s="149" t="s">
        <v>116</v>
      </c>
      <c r="M2907" s="150" t="s">
        <v>405</v>
      </c>
      <c r="N2907" s="157">
        <v>44596.333645833336</v>
      </c>
      <c r="O2907" s="157">
        <v>44621.000763888886</v>
      </c>
    </row>
    <row r="2908" spans="2:15" x14ac:dyDescent="0.2">
      <c r="B2908" s="322" t="s">
        <v>144</v>
      </c>
      <c r="C2908" s="322" t="s">
        <v>1225</v>
      </c>
      <c r="D2908" s="322" t="s">
        <v>145</v>
      </c>
      <c r="E2908" s="322" t="s">
        <v>1225</v>
      </c>
      <c r="F2908" s="154" t="s">
        <v>189</v>
      </c>
      <c r="G2908" s="149" t="s">
        <v>277</v>
      </c>
      <c r="H2908" s="153" t="s">
        <v>526</v>
      </c>
      <c r="I2908" s="149" t="s">
        <v>1263</v>
      </c>
      <c r="J2908" s="163">
        <v>38.979999999999997</v>
      </c>
      <c r="K2908" s="163">
        <v>25.891999999999999</v>
      </c>
      <c r="L2908" s="149" t="s">
        <v>116</v>
      </c>
      <c r="M2908" s="150" t="s">
        <v>424</v>
      </c>
      <c r="N2908" s="157">
        <v>44596.333645833336</v>
      </c>
      <c r="O2908" s="157">
        <v>44635.540763888886</v>
      </c>
    </row>
    <row r="2909" spans="2:15" x14ac:dyDescent="0.2">
      <c r="B2909" s="322" t="s">
        <v>144</v>
      </c>
      <c r="C2909" s="322" t="s">
        <v>1225</v>
      </c>
      <c r="D2909" s="322" t="s">
        <v>145</v>
      </c>
      <c r="E2909" s="322" t="s">
        <v>1225</v>
      </c>
      <c r="F2909" s="154" t="s">
        <v>239</v>
      </c>
      <c r="G2909" s="149" t="s">
        <v>359</v>
      </c>
      <c r="H2909" s="153" t="s">
        <v>1628</v>
      </c>
      <c r="I2909" s="149" t="s">
        <v>2021</v>
      </c>
      <c r="J2909" s="163">
        <v>55.177999999999997</v>
      </c>
      <c r="K2909" s="163">
        <v>54.073999999999998</v>
      </c>
      <c r="L2909" s="149" t="s">
        <v>329</v>
      </c>
      <c r="M2909" s="150" t="s">
        <v>361</v>
      </c>
      <c r="N2909" s="157">
        <v>44596.959004629629</v>
      </c>
      <c r="O2909" s="157">
        <v>44633.774664351855</v>
      </c>
    </row>
    <row r="2910" spans="2:15" x14ac:dyDescent="0.2">
      <c r="B2910" s="322" t="s">
        <v>144</v>
      </c>
      <c r="C2910" s="322" t="s">
        <v>1225</v>
      </c>
      <c r="D2910" s="322" t="s">
        <v>145</v>
      </c>
      <c r="E2910" s="322" t="s">
        <v>1225</v>
      </c>
      <c r="F2910" s="154" t="s">
        <v>239</v>
      </c>
      <c r="G2910" s="149" t="s">
        <v>359</v>
      </c>
      <c r="H2910" s="153" t="s">
        <v>278</v>
      </c>
      <c r="I2910" s="149" t="s">
        <v>2022</v>
      </c>
      <c r="J2910" s="163">
        <v>34.317999999999998</v>
      </c>
      <c r="K2910" s="163">
        <v>33.631999999999998</v>
      </c>
      <c r="L2910" s="149" t="s">
        <v>116</v>
      </c>
      <c r="M2910" s="150" t="s">
        <v>117</v>
      </c>
      <c r="N2910" s="157">
        <v>44596.959467592591</v>
      </c>
      <c r="O2910" s="157">
        <v>44639.287708333337</v>
      </c>
    </row>
    <row r="2911" spans="2:15" x14ac:dyDescent="0.2">
      <c r="B2911" s="322" t="s">
        <v>144</v>
      </c>
      <c r="C2911" s="322" t="s">
        <v>1225</v>
      </c>
      <c r="D2911" s="322" t="s">
        <v>145</v>
      </c>
      <c r="E2911" s="322" t="s">
        <v>1225</v>
      </c>
      <c r="F2911" s="154" t="s">
        <v>329</v>
      </c>
      <c r="G2911" s="149" t="s">
        <v>286</v>
      </c>
      <c r="H2911" s="153" t="s">
        <v>330</v>
      </c>
      <c r="I2911" s="149" t="s">
        <v>2023</v>
      </c>
      <c r="J2911" s="163">
        <v>58.798999999999999</v>
      </c>
      <c r="K2911" s="163">
        <v>47.351999999999997</v>
      </c>
      <c r="L2911" s="149" t="s">
        <v>187</v>
      </c>
      <c r="M2911" s="150" t="s">
        <v>415</v>
      </c>
      <c r="N2911" s="157">
        <v>44597.931608796294</v>
      </c>
      <c r="O2911" s="157">
        <v>44631.375162037039</v>
      </c>
    </row>
    <row r="2912" spans="2:15" x14ac:dyDescent="0.2">
      <c r="B2912" s="322" t="s">
        <v>144</v>
      </c>
      <c r="C2912" s="322" t="s">
        <v>1225</v>
      </c>
      <c r="D2912" s="322" t="s">
        <v>145</v>
      </c>
      <c r="E2912" s="322" t="s">
        <v>1225</v>
      </c>
      <c r="F2912" s="154" t="s">
        <v>114</v>
      </c>
      <c r="G2912" s="149" t="s">
        <v>286</v>
      </c>
      <c r="H2912" s="153" t="s">
        <v>115</v>
      </c>
      <c r="I2912" s="149" t="s">
        <v>2024</v>
      </c>
      <c r="J2912" s="163">
        <v>63.64</v>
      </c>
      <c r="K2912" s="163">
        <v>18.257999999999999</v>
      </c>
      <c r="L2912" s="149" t="s">
        <v>209</v>
      </c>
      <c r="M2912" s="150" t="s">
        <v>439</v>
      </c>
      <c r="N2912" s="157">
        <v>44598.278113425928</v>
      </c>
      <c r="O2912" s="157">
        <v>44631.388101851851</v>
      </c>
    </row>
    <row r="2913" spans="2:15" x14ac:dyDescent="0.2">
      <c r="B2913" s="322" t="s">
        <v>144</v>
      </c>
      <c r="C2913" s="322" t="s">
        <v>1225</v>
      </c>
      <c r="D2913" s="322" t="s">
        <v>145</v>
      </c>
      <c r="E2913" s="322" t="s">
        <v>1225</v>
      </c>
      <c r="F2913" s="154" t="s">
        <v>114</v>
      </c>
      <c r="G2913" s="149" t="s">
        <v>286</v>
      </c>
      <c r="H2913" s="153" t="s">
        <v>115</v>
      </c>
      <c r="I2913" s="149" t="s">
        <v>2024</v>
      </c>
      <c r="J2913" s="163">
        <v>63.64</v>
      </c>
      <c r="K2913" s="163">
        <v>42.39</v>
      </c>
      <c r="L2913" s="149" t="s">
        <v>208</v>
      </c>
      <c r="M2913" s="150" t="s">
        <v>2025</v>
      </c>
      <c r="N2913" s="157">
        <v>44598.278113425928</v>
      </c>
      <c r="O2913" s="157">
        <v>44635.220497685186</v>
      </c>
    </row>
    <row r="2914" spans="2:15" x14ac:dyDescent="0.2">
      <c r="B2914" s="322" t="s">
        <v>144</v>
      </c>
      <c r="C2914" s="322" t="s">
        <v>1225</v>
      </c>
      <c r="D2914" s="322" t="s">
        <v>145</v>
      </c>
      <c r="E2914" s="322" t="s">
        <v>1225</v>
      </c>
      <c r="F2914" s="154" t="s">
        <v>239</v>
      </c>
      <c r="G2914" s="149" t="s">
        <v>289</v>
      </c>
      <c r="H2914" s="153" t="s">
        <v>290</v>
      </c>
      <c r="I2914" s="149" t="s">
        <v>852</v>
      </c>
      <c r="J2914" s="163">
        <v>39.752000000000002</v>
      </c>
      <c r="K2914" s="163">
        <v>38.643000000000001</v>
      </c>
      <c r="L2914" s="149" t="s">
        <v>205</v>
      </c>
      <c r="M2914" s="150" t="s">
        <v>505</v>
      </c>
      <c r="N2914" s="157">
        <v>44598.86178240741</v>
      </c>
      <c r="O2914" s="157">
        <v>44639.358136574076</v>
      </c>
    </row>
    <row r="2915" spans="2:15" x14ac:dyDescent="0.2">
      <c r="B2915" s="322" t="s">
        <v>144</v>
      </c>
      <c r="C2915" s="322" t="s">
        <v>1225</v>
      </c>
      <c r="D2915" s="322" t="s">
        <v>145</v>
      </c>
      <c r="E2915" s="322" t="s">
        <v>1225</v>
      </c>
      <c r="F2915" s="154" t="s">
        <v>239</v>
      </c>
      <c r="G2915" s="149" t="s">
        <v>289</v>
      </c>
      <c r="H2915" s="153" t="s">
        <v>290</v>
      </c>
      <c r="I2915" s="149" t="s">
        <v>2026</v>
      </c>
      <c r="J2915" s="163">
        <v>57.981000000000002</v>
      </c>
      <c r="K2915" s="163">
        <v>20.47</v>
      </c>
      <c r="L2915" s="149" t="s">
        <v>116</v>
      </c>
      <c r="M2915" s="150" t="s">
        <v>293</v>
      </c>
      <c r="N2915" s="157">
        <v>44599.014953703707</v>
      </c>
      <c r="O2915" s="157">
        <v>44627.40111111111</v>
      </c>
    </row>
    <row r="2916" spans="2:15" x14ac:dyDescent="0.2">
      <c r="B2916" s="322" t="s">
        <v>144</v>
      </c>
      <c r="C2916" s="322" t="s">
        <v>1225</v>
      </c>
      <c r="D2916" s="322" t="s">
        <v>145</v>
      </c>
      <c r="E2916" s="322" t="s">
        <v>1225</v>
      </c>
      <c r="F2916" s="154" t="s">
        <v>239</v>
      </c>
      <c r="G2916" s="149" t="s">
        <v>289</v>
      </c>
      <c r="H2916" s="153" t="s">
        <v>290</v>
      </c>
      <c r="I2916" s="149" t="s">
        <v>2026</v>
      </c>
      <c r="J2916" s="163">
        <v>57.981000000000002</v>
      </c>
      <c r="K2916" s="163">
        <v>20.47</v>
      </c>
      <c r="L2916" s="149" t="s">
        <v>116</v>
      </c>
      <c r="M2916" s="150" t="s">
        <v>293</v>
      </c>
      <c r="N2916" s="157">
        <v>44599.014953703707</v>
      </c>
      <c r="O2916" s="157">
        <v>44627.401250000003</v>
      </c>
    </row>
    <row r="2917" spans="2:15" x14ac:dyDescent="0.2">
      <c r="B2917" s="322" t="s">
        <v>144</v>
      </c>
      <c r="C2917" s="322" t="s">
        <v>1225</v>
      </c>
      <c r="D2917" s="322" t="s">
        <v>144</v>
      </c>
      <c r="E2917" s="322" t="s">
        <v>1225</v>
      </c>
      <c r="F2917" s="154" t="s">
        <v>114</v>
      </c>
      <c r="G2917" s="149" t="s">
        <v>286</v>
      </c>
      <c r="H2917" s="153" t="s">
        <v>115</v>
      </c>
      <c r="I2917" s="149" t="s">
        <v>2017</v>
      </c>
      <c r="J2917" s="163">
        <v>55.887999999999998</v>
      </c>
      <c r="K2917" s="163">
        <v>1.526</v>
      </c>
      <c r="L2917" s="149" t="s">
        <v>357</v>
      </c>
      <c r="M2917" s="150" t="s">
        <v>508</v>
      </c>
      <c r="N2917" s="157">
        <v>44599.181539351855</v>
      </c>
      <c r="O2917" s="157">
        <v>44610.809664351851</v>
      </c>
    </row>
    <row r="2918" spans="2:15" x14ac:dyDescent="0.2">
      <c r="B2918" s="322" t="s">
        <v>144</v>
      </c>
      <c r="C2918" s="322" t="s">
        <v>1225</v>
      </c>
      <c r="D2918" s="322" t="s">
        <v>144</v>
      </c>
      <c r="E2918" s="322" t="s">
        <v>1225</v>
      </c>
      <c r="F2918" s="154" t="s">
        <v>114</v>
      </c>
      <c r="G2918" s="149" t="s">
        <v>286</v>
      </c>
      <c r="H2918" s="153" t="s">
        <v>115</v>
      </c>
      <c r="I2918" s="149" t="s">
        <v>2017</v>
      </c>
      <c r="J2918" s="163">
        <v>55.887999999999998</v>
      </c>
      <c r="K2918" s="163">
        <v>1.1739999999999999</v>
      </c>
      <c r="L2918" s="149" t="s">
        <v>515</v>
      </c>
      <c r="M2918" s="150" t="s">
        <v>516</v>
      </c>
      <c r="N2918" s="157">
        <v>44599.181539351855</v>
      </c>
      <c r="O2918" s="157">
        <v>44614.364745370367</v>
      </c>
    </row>
    <row r="2919" spans="2:15" x14ac:dyDescent="0.2">
      <c r="B2919" s="322" t="s">
        <v>144</v>
      </c>
      <c r="C2919" s="322" t="s">
        <v>1225</v>
      </c>
      <c r="D2919" s="322" t="s">
        <v>144</v>
      </c>
      <c r="E2919" s="322" t="s">
        <v>1225</v>
      </c>
      <c r="F2919" s="154" t="s">
        <v>114</v>
      </c>
      <c r="G2919" s="149" t="s">
        <v>286</v>
      </c>
      <c r="H2919" s="153" t="s">
        <v>115</v>
      </c>
      <c r="I2919" s="149" t="s">
        <v>2017</v>
      </c>
      <c r="J2919" s="163">
        <v>55.887999999999998</v>
      </c>
      <c r="K2919" s="163">
        <v>4.9320000000000004</v>
      </c>
      <c r="L2919" s="149" t="s">
        <v>230</v>
      </c>
      <c r="M2919" s="150" t="s">
        <v>514</v>
      </c>
      <c r="N2919" s="157">
        <v>44599.181539351855</v>
      </c>
      <c r="O2919" s="157">
        <v>44617.083402777775</v>
      </c>
    </row>
    <row r="2920" spans="2:15" x14ac:dyDescent="0.2">
      <c r="B2920" s="322" t="s">
        <v>144</v>
      </c>
      <c r="C2920" s="322" t="s">
        <v>1225</v>
      </c>
      <c r="D2920" s="322" t="s">
        <v>145</v>
      </c>
      <c r="E2920" s="322" t="s">
        <v>1225</v>
      </c>
      <c r="F2920" s="154" t="s">
        <v>114</v>
      </c>
      <c r="G2920" s="149" t="s">
        <v>286</v>
      </c>
      <c r="H2920" s="153" t="s">
        <v>115</v>
      </c>
      <c r="I2920" s="149" t="s">
        <v>1310</v>
      </c>
      <c r="J2920" s="163">
        <v>32.115000000000002</v>
      </c>
      <c r="K2920" s="163">
        <v>6.9610000000000003</v>
      </c>
      <c r="L2920" s="149" t="s">
        <v>212</v>
      </c>
      <c r="M2920" s="150" t="s">
        <v>1086</v>
      </c>
      <c r="N2920" s="157">
        <v>44600.653715277775</v>
      </c>
      <c r="O2920" s="157">
        <v>44626.222002314818</v>
      </c>
    </row>
    <row r="2921" spans="2:15" x14ac:dyDescent="0.2">
      <c r="B2921" s="322" t="s">
        <v>144</v>
      </c>
      <c r="C2921" s="322" t="s">
        <v>1225</v>
      </c>
      <c r="D2921" s="322" t="s">
        <v>145</v>
      </c>
      <c r="E2921" s="322" t="s">
        <v>1225</v>
      </c>
      <c r="F2921" s="154" t="s">
        <v>114</v>
      </c>
      <c r="G2921" s="149" t="s">
        <v>286</v>
      </c>
      <c r="H2921" s="153" t="s">
        <v>115</v>
      </c>
      <c r="I2921" s="149" t="s">
        <v>1310</v>
      </c>
      <c r="J2921" s="163">
        <v>32.115000000000002</v>
      </c>
      <c r="K2921" s="163">
        <v>19.983000000000001</v>
      </c>
      <c r="L2921" s="149" t="s">
        <v>212</v>
      </c>
      <c r="M2921" s="150" t="s">
        <v>2027</v>
      </c>
      <c r="N2921" s="157">
        <v>44600.653715277775</v>
      </c>
      <c r="O2921" s="157">
        <v>44635.153090277781</v>
      </c>
    </row>
    <row r="2922" spans="2:15" x14ac:dyDescent="0.2">
      <c r="B2922" s="322" t="s">
        <v>144</v>
      </c>
      <c r="C2922" s="322" t="s">
        <v>1225</v>
      </c>
      <c r="D2922" s="322" t="s">
        <v>145</v>
      </c>
      <c r="E2922" s="322" t="s">
        <v>1225</v>
      </c>
      <c r="F2922" s="154" t="s">
        <v>236</v>
      </c>
      <c r="G2922" s="149" t="s">
        <v>310</v>
      </c>
      <c r="H2922" s="153" t="s">
        <v>311</v>
      </c>
      <c r="I2922" s="149" t="s">
        <v>2028</v>
      </c>
      <c r="J2922" s="163">
        <v>37.692</v>
      </c>
      <c r="K2922" s="163">
        <v>23.995999999999999</v>
      </c>
      <c r="L2922" s="149" t="s">
        <v>219</v>
      </c>
      <c r="M2922" s="150" t="s">
        <v>429</v>
      </c>
      <c r="N2922" s="157">
        <v>44602.445428240739</v>
      </c>
      <c r="O2922" s="157">
        <v>44633.694525462961</v>
      </c>
    </row>
    <row r="2923" spans="2:15" x14ac:dyDescent="0.2">
      <c r="B2923" s="322" t="s">
        <v>144</v>
      </c>
      <c r="C2923" s="322" t="s">
        <v>1225</v>
      </c>
      <c r="D2923" s="322" t="s">
        <v>145</v>
      </c>
      <c r="E2923" s="322" t="s">
        <v>1225</v>
      </c>
      <c r="F2923" s="154" t="s">
        <v>236</v>
      </c>
      <c r="G2923" s="149" t="s">
        <v>310</v>
      </c>
      <c r="H2923" s="153" t="s">
        <v>311</v>
      </c>
      <c r="I2923" s="149" t="s">
        <v>2028</v>
      </c>
      <c r="J2923" s="163">
        <v>37.692</v>
      </c>
      <c r="K2923" s="163">
        <v>10.763</v>
      </c>
      <c r="L2923" s="149" t="s">
        <v>216</v>
      </c>
      <c r="M2923" s="150" t="s">
        <v>2029</v>
      </c>
      <c r="N2923" s="157">
        <v>44602.445428240739</v>
      </c>
      <c r="O2923" s="157">
        <v>44643.305451388886</v>
      </c>
    </row>
    <row r="2924" spans="2:15" x14ac:dyDescent="0.2">
      <c r="B2924" s="322" t="s">
        <v>144</v>
      </c>
      <c r="C2924" s="322" t="s">
        <v>1225</v>
      </c>
      <c r="D2924" s="322" t="s">
        <v>145</v>
      </c>
      <c r="E2924" s="322" t="s">
        <v>1225</v>
      </c>
      <c r="F2924" s="154" t="s">
        <v>114</v>
      </c>
      <c r="G2924" s="149" t="s">
        <v>286</v>
      </c>
      <c r="H2924" s="153" t="s">
        <v>115</v>
      </c>
      <c r="I2924" s="149" t="s">
        <v>1249</v>
      </c>
      <c r="J2924" s="163">
        <v>37.682000000000002</v>
      </c>
      <c r="K2924" s="163">
        <v>7.9960000000000004</v>
      </c>
      <c r="L2924" s="149" t="s">
        <v>557</v>
      </c>
      <c r="M2924" s="150" t="s">
        <v>558</v>
      </c>
      <c r="N2924" s="157">
        <v>44602.5703125</v>
      </c>
      <c r="O2924" s="157">
        <v>44627.750173611108</v>
      </c>
    </row>
    <row r="2925" spans="2:15" x14ac:dyDescent="0.2">
      <c r="B2925" s="322" t="s">
        <v>144</v>
      </c>
      <c r="C2925" s="322" t="s">
        <v>1225</v>
      </c>
      <c r="D2925" s="322" t="s">
        <v>145</v>
      </c>
      <c r="E2925" s="322" t="s">
        <v>1225</v>
      </c>
      <c r="F2925" s="154" t="s">
        <v>114</v>
      </c>
      <c r="G2925" s="149" t="s">
        <v>286</v>
      </c>
      <c r="H2925" s="153" t="s">
        <v>115</v>
      </c>
      <c r="I2925" s="149" t="s">
        <v>1249</v>
      </c>
      <c r="J2925" s="163">
        <v>37.682000000000002</v>
      </c>
      <c r="K2925" s="163">
        <v>23.555</v>
      </c>
      <c r="L2925" s="149" t="s">
        <v>557</v>
      </c>
      <c r="M2925" s="150" t="s">
        <v>2030</v>
      </c>
      <c r="N2925" s="157">
        <v>44602.5703125</v>
      </c>
      <c r="O2925" s="157">
        <v>44633.514594907407</v>
      </c>
    </row>
    <row r="2926" spans="2:15" x14ac:dyDescent="0.2">
      <c r="B2926" s="322" t="s">
        <v>144</v>
      </c>
      <c r="C2926" s="322" t="s">
        <v>1225</v>
      </c>
      <c r="D2926" s="322" t="s">
        <v>145</v>
      </c>
      <c r="E2926" s="322" t="s">
        <v>1225</v>
      </c>
      <c r="F2926" s="154" t="s">
        <v>239</v>
      </c>
      <c r="G2926" s="149" t="s">
        <v>359</v>
      </c>
      <c r="H2926" s="153" t="s">
        <v>278</v>
      </c>
      <c r="I2926" s="149" t="s">
        <v>2031</v>
      </c>
      <c r="J2926" s="163">
        <v>38.716999999999999</v>
      </c>
      <c r="K2926" s="163">
        <v>37.066000000000003</v>
      </c>
      <c r="L2926" s="149" t="s">
        <v>208</v>
      </c>
      <c r="M2926" s="150" t="s">
        <v>368</v>
      </c>
      <c r="N2926" s="157">
        <v>44602.875393518516</v>
      </c>
      <c r="O2926" s="157">
        <v>44638.708472222221</v>
      </c>
    </row>
    <row r="2927" spans="2:15" x14ac:dyDescent="0.2">
      <c r="B2927" s="322" t="s">
        <v>144</v>
      </c>
      <c r="C2927" s="322" t="s">
        <v>1225</v>
      </c>
      <c r="D2927" s="322" t="s">
        <v>146</v>
      </c>
      <c r="E2927" s="322" t="s">
        <v>1225</v>
      </c>
      <c r="F2927" s="154" t="s">
        <v>114</v>
      </c>
      <c r="G2927" s="149" t="s">
        <v>310</v>
      </c>
      <c r="H2927" s="153" t="s">
        <v>115</v>
      </c>
      <c r="I2927" s="149" t="s">
        <v>2032</v>
      </c>
      <c r="J2927" s="163">
        <v>61.262999999999998</v>
      </c>
      <c r="K2927" s="163">
        <v>15.474</v>
      </c>
      <c r="L2927" s="149" t="s">
        <v>116</v>
      </c>
      <c r="M2927" s="150" t="s">
        <v>352</v>
      </c>
      <c r="N2927" s="157">
        <v>44603.111516203702</v>
      </c>
      <c r="O2927" s="157">
        <v>44655.902442129627</v>
      </c>
    </row>
    <row r="2928" spans="2:15" x14ac:dyDescent="0.2">
      <c r="B2928" s="322" t="s">
        <v>144</v>
      </c>
      <c r="C2928" s="322" t="s">
        <v>1225</v>
      </c>
      <c r="D2928" s="322" t="s">
        <v>147</v>
      </c>
      <c r="E2928" s="322" t="s">
        <v>1225</v>
      </c>
      <c r="F2928" s="154" t="s">
        <v>114</v>
      </c>
      <c r="G2928" s="149" t="s">
        <v>310</v>
      </c>
      <c r="H2928" s="153" t="s">
        <v>115</v>
      </c>
      <c r="I2928" s="149" t="s">
        <v>2032</v>
      </c>
      <c r="J2928" s="163">
        <v>61.262999999999998</v>
      </c>
      <c r="K2928" s="163">
        <v>37.348999999999997</v>
      </c>
      <c r="L2928" s="149" t="s">
        <v>116</v>
      </c>
      <c r="M2928" s="150" t="s">
        <v>117</v>
      </c>
      <c r="N2928" s="157">
        <v>44603.111516203702</v>
      </c>
      <c r="O2928" s="157">
        <v>44688.320196759261</v>
      </c>
    </row>
    <row r="2929" spans="2:15" x14ac:dyDescent="0.2">
      <c r="B2929" s="322" t="s">
        <v>144</v>
      </c>
      <c r="C2929" s="322" t="s">
        <v>1225</v>
      </c>
      <c r="D2929" s="322" t="s">
        <v>145</v>
      </c>
      <c r="E2929" s="322" t="s">
        <v>1225</v>
      </c>
      <c r="F2929" s="154" t="s">
        <v>114</v>
      </c>
      <c r="G2929" s="149" t="s">
        <v>286</v>
      </c>
      <c r="H2929" s="153" t="s">
        <v>115</v>
      </c>
      <c r="I2929" s="149" t="s">
        <v>2033</v>
      </c>
      <c r="J2929" s="163">
        <v>33.305</v>
      </c>
      <c r="K2929" s="163">
        <v>15.108000000000001</v>
      </c>
      <c r="L2929" s="149" t="s">
        <v>191</v>
      </c>
      <c r="M2929" s="150" t="s">
        <v>1268</v>
      </c>
      <c r="N2929" s="157">
        <v>44603.139849537038</v>
      </c>
      <c r="O2929" s="157">
        <v>44649.667442129627</v>
      </c>
    </row>
    <row r="2930" spans="2:15" x14ac:dyDescent="0.2">
      <c r="B2930" s="322" t="s">
        <v>144</v>
      </c>
      <c r="C2930" s="322" t="s">
        <v>1225</v>
      </c>
      <c r="D2930" s="322" t="s">
        <v>145</v>
      </c>
      <c r="E2930" s="322" t="s">
        <v>1225</v>
      </c>
      <c r="F2930" s="154" t="s">
        <v>243</v>
      </c>
      <c r="G2930" s="149" t="s">
        <v>663</v>
      </c>
      <c r="H2930" s="153" t="s">
        <v>707</v>
      </c>
      <c r="I2930" s="149" t="s">
        <v>2034</v>
      </c>
      <c r="J2930" s="163">
        <v>35.542000000000002</v>
      </c>
      <c r="K2930" s="163">
        <v>25.831</v>
      </c>
      <c r="L2930" s="149" t="s">
        <v>329</v>
      </c>
      <c r="M2930" s="150" t="s">
        <v>1689</v>
      </c>
      <c r="N2930" s="157">
        <v>44603.20952546296</v>
      </c>
      <c r="O2930" s="157">
        <v>44634.417349537034</v>
      </c>
    </row>
    <row r="2931" spans="2:15" x14ac:dyDescent="0.2">
      <c r="B2931" s="322" t="s">
        <v>144</v>
      </c>
      <c r="C2931" s="322" t="s">
        <v>1225</v>
      </c>
      <c r="D2931" s="322" t="s">
        <v>145</v>
      </c>
      <c r="E2931" s="322" t="s">
        <v>1225</v>
      </c>
      <c r="F2931" s="154" t="s">
        <v>236</v>
      </c>
      <c r="G2931" s="149" t="s">
        <v>310</v>
      </c>
      <c r="H2931" s="153" t="s">
        <v>311</v>
      </c>
      <c r="I2931" s="149" t="s">
        <v>2035</v>
      </c>
      <c r="J2931" s="163">
        <v>61.05</v>
      </c>
      <c r="K2931" s="163">
        <v>25.233000000000001</v>
      </c>
      <c r="L2931" s="149" t="s">
        <v>116</v>
      </c>
      <c r="M2931" s="150" t="s">
        <v>437</v>
      </c>
      <c r="N2931" s="157">
        <v>44603.514988425923</v>
      </c>
      <c r="O2931" s="157">
        <v>44629.153634259259</v>
      </c>
    </row>
    <row r="2932" spans="2:15" x14ac:dyDescent="0.2">
      <c r="B2932" s="322" t="s">
        <v>144</v>
      </c>
      <c r="C2932" s="322" t="s">
        <v>1225</v>
      </c>
      <c r="D2932" s="322" t="s">
        <v>146</v>
      </c>
      <c r="E2932" s="322" t="s">
        <v>1225</v>
      </c>
      <c r="F2932" s="154" t="s">
        <v>236</v>
      </c>
      <c r="G2932" s="149" t="s">
        <v>310</v>
      </c>
      <c r="H2932" s="153" t="s">
        <v>311</v>
      </c>
      <c r="I2932" s="149" t="s">
        <v>2035</v>
      </c>
      <c r="J2932" s="163">
        <v>61.05</v>
      </c>
      <c r="K2932" s="163">
        <v>25.303000000000001</v>
      </c>
      <c r="L2932" s="149" t="s">
        <v>116</v>
      </c>
      <c r="M2932" s="150" t="s">
        <v>117</v>
      </c>
      <c r="N2932" s="157">
        <v>44603.514988425923</v>
      </c>
      <c r="O2932" s="157">
        <v>44668.233449074076</v>
      </c>
    </row>
    <row r="2933" spans="2:15" x14ac:dyDescent="0.2">
      <c r="B2933" s="322" t="s">
        <v>144</v>
      </c>
      <c r="C2933" s="322" t="s">
        <v>1225</v>
      </c>
      <c r="D2933" s="322" t="s">
        <v>144</v>
      </c>
      <c r="E2933" s="322" t="s">
        <v>1225</v>
      </c>
      <c r="F2933" s="154" t="s">
        <v>237</v>
      </c>
      <c r="G2933" s="149" t="s">
        <v>277</v>
      </c>
      <c r="H2933" s="153" t="s">
        <v>978</v>
      </c>
      <c r="I2933" s="149" t="s">
        <v>1783</v>
      </c>
      <c r="J2933" s="163">
        <v>38.981000000000002</v>
      </c>
      <c r="K2933" s="163">
        <v>7.0389999999999997</v>
      </c>
      <c r="L2933" s="149" t="s">
        <v>189</v>
      </c>
      <c r="M2933" s="150" t="s">
        <v>1438</v>
      </c>
      <c r="N2933" s="157">
        <v>44603.584444444445</v>
      </c>
      <c r="O2933" s="157">
        <v>44611.58390046296</v>
      </c>
    </row>
    <row r="2934" spans="2:15" x14ac:dyDescent="0.2">
      <c r="B2934" s="322" t="s">
        <v>144</v>
      </c>
      <c r="C2934" s="322" t="s">
        <v>1225</v>
      </c>
      <c r="D2934" s="322" t="s">
        <v>144</v>
      </c>
      <c r="E2934" s="322" t="s">
        <v>1225</v>
      </c>
      <c r="F2934" s="154" t="s">
        <v>237</v>
      </c>
      <c r="G2934" s="149" t="s">
        <v>277</v>
      </c>
      <c r="H2934" s="153" t="s">
        <v>978</v>
      </c>
      <c r="I2934" s="149" t="s">
        <v>1783</v>
      </c>
      <c r="J2934" s="163">
        <v>38.981000000000002</v>
      </c>
      <c r="K2934" s="163">
        <v>30.841999999999999</v>
      </c>
      <c r="L2934" s="149" t="s">
        <v>251</v>
      </c>
      <c r="M2934" s="150" t="s">
        <v>1751</v>
      </c>
      <c r="N2934" s="157">
        <v>44603.584444444445</v>
      </c>
      <c r="O2934" s="157">
        <v>44616.79247685185</v>
      </c>
    </row>
    <row r="2935" spans="2:15" x14ac:dyDescent="0.2">
      <c r="B2935" s="322" t="s">
        <v>144</v>
      </c>
      <c r="C2935" s="322" t="s">
        <v>1225</v>
      </c>
      <c r="D2935" s="322" t="s">
        <v>145</v>
      </c>
      <c r="E2935" s="322" t="s">
        <v>1225</v>
      </c>
      <c r="F2935" s="154" t="s">
        <v>239</v>
      </c>
      <c r="G2935" s="149" t="s">
        <v>289</v>
      </c>
      <c r="H2935" s="153" t="s">
        <v>290</v>
      </c>
      <c r="I2935" s="149" t="s">
        <v>2036</v>
      </c>
      <c r="J2935" s="163">
        <v>60.695999999999998</v>
      </c>
      <c r="K2935" s="163">
        <v>39.597999999999999</v>
      </c>
      <c r="L2935" s="149" t="s">
        <v>116</v>
      </c>
      <c r="M2935" s="150" t="s">
        <v>293</v>
      </c>
      <c r="N2935" s="157">
        <v>44604.0703125</v>
      </c>
      <c r="O2935" s="157">
        <v>44638.038472222222</v>
      </c>
    </row>
    <row r="2936" spans="2:15" x14ac:dyDescent="0.2">
      <c r="B2936" s="322" t="s">
        <v>144</v>
      </c>
      <c r="C2936" s="322" t="s">
        <v>1225</v>
      </c>
      <c r="D2936" s="322" t="s">
        <v>145</v>
      </c>
      <c r="E2936" s="322" t="s">
        <v>1225</v>
      </c>
      <c r="F2936" s="154" t="s">
        <v>247</v>
      </c>
      <c r="G2936" s="149" t="s">
        <v>340</v>
      </c>
      <c r="H2936" s="153" t="s">
        <v>341</v>
      </c>
      <c r="I2936" s="149" t="s">
        <v>1982</v>
      </c>
      <c r="J2936" s="163">
        <v>36.722000000000001</v>
      </c>
      <c r="K2936" s="163">
        <v>26.664999999999999</v>
      </c>
      <c r="L2936" s="149" t="s">
        <v>329</v>
      </c>
      <c r="M2936" s="150" t="s">
        <v>649</v>
      </c>
      <c r="N2936" s="157">
        <v>44604.826793981483</v>
      </c>
      <c r="O2936" s="157">
        <v>44643.792291666665</v>
      </c>
    </row>
    <row r="2937" spans="2:15" x14ac:dyDescent="0.2">
      <c r="B2937" s="322" t="s">
        <v>144</v>
      </c>
      <c r="C2937" s="322" t="s">
        <v>1225</v>
      </c>
      <c r="D2937" s="322" t="s">
        <v>145</v>
      </c>
      <c r="E2937" s="322" t="s">
        <v>1225</v>
      </c>
      <c r="F2937" s="154" t="s">
        <v>114</v>
      </c>
      <c r="G2937" s="149" t="s">
        <v>286</v>
      </c>
      <c r="H2937" s="153" t="s">
        <v>115</v>
      </c>
      <c r="I2937" s="149" t="s">
        <v>2037</v>
      </c>
      <c r="J2937" s="163">
        <v>60.402000000000001</v>
      </c>
      <c r="K2937" s="163">
        <v>33.08</v>
      </c>
      <c r="L2937" s="149" t="s">
        <v>216</v>
      </c>
      <c r="M2937" s="150" t="s">
        <v>1699</v>
      </c>
      <c r="N2937" s="157">
        <v>44604.862164351849</v>
      </c>
      <c r="O2937" s="157">
        <v>44632.553344907406</v>
      </c>
    </row>
    <row r="2938" spans="2:15" x14ac:dyDescent="0.2">
      <c r="B2938" s="322" t="s">
        <v>144</v>
      </c>
      <c r="C2938" s="322" t="s">
        <v>1225</v>
      </c>
      <c r="D2938" s="322" t="s">
        <v>145</v>
      </c>
      <c r="E2938" s="322" t="s">
        <v>1225</v>
      </c>
      <c r="F2938" s="154" t="s">
        <v>114</v>
      </c>
      <c r="G2938" s="149" t="s">
        <v>286</v>
      </c>
      <c r="H2938" s="153" t="s">
        <v>115</v>
      </c>
      <c r="I2938" s="149" t="s">
        <v>2037</v>
      </c>
      <c r="J2938" s="163">
        <v>60.402000000000001</v>
      </c>
      <c r="K2938" s="163">
        <v>26.114000000000001</v>
      </c>
      <c r="L2938" s="149" t="s">
        <v>216</v>
      </c>
      <c r="M2938" s="150" t="s">
        <v>316</v>
      </c>
      <c r="N2938" s="157">
        <v>44604.862164351849</v>
      </c>
      <c r="O2938" s="157">
        <v>44643.731192129628</v>
      </c>
    </row>
    <row r="2939" spans="2:15" x14ac:dyDescent="0.2">
      <c r="B2939" s="322" t="s">
        <v>144</v>
      </c>
      <c r="C2939" s="322" t="s">
        <v>1225</v>
      </c>
      <c r="D2939" s="322" t="s">
        <v>145</v>
      </c>
      <c r="E2939" s="322" t="s">
        <v>1225</v>
      </c>
      <c r="F2939" s="154" t="s">
        <v>243</v>
      </c>
      <c r="G2939" s="149" t="s">
        <v>277</v>
      </c>
      <c r="H2939" s="153" t="s">
        <v>374</v>
      </c>
      <c r="I2939" s="149" t="s">
        <v>2038</v>
      </c>
      <c r="J2939" s="163">
        <v>32.177999999999997</v>
      </c>
      <c r="K2939" s="163">
        <v>31.533999999999999</v>
      </c>
      <c r="L2939" s="149" t="s">
        <v>189</v>
      </c>
      <c r="M2939" s="150" t="s">
        <v>470</v>
      </c>
      <c r="N2939" s="157">
        <v>44605.903877314813</v>
      </c>
      <c r="O2939" s="157">
        <v>44623.070162037038</v>
      </c>
    </row>
    <row r="2940" spans="2:15" x14ac:dyDescent="0.2">
      <c r="B2940" s="322" t="s">
        <v>144</v>
      </c>
      <c r="C2940" s="322" t="s">
        <v>1225</v>
      </c>
      <c r="D2940" s="322" t="s">
        <v>145</v>
      </c>
      <c r="E2940" s="322" t="s">
        <v>1225</v>
      </c>
      <c r="F2940" s="154" t="s">
        <v>114</v>
      </c>
      <c r="G2940" s="149" t="s">
        <v>286</v>
      </c>
      <c r="H2940" s="153" t="s">
        <v>115</v>
      </c>
      <c r="I2940" s="149" t="s">
        <v>2033</v>
      </c>
      <c r="J2940" s="163">
        <v>33.305</v>
      </c>
      <c r="K2940" s="163">
        <v>6.3869999999999996</v>
      </c>
      <c r="L2940" s="149" t="s">
        <v>191</v>
      </c>
      <c r="M2940" s="150" t="s">
        <v>1268</v>
      </c>
      <c r="N2940" s="157">
        <v>44606.139803240738</v>
      </c>
      <c r="O2940" s="157">
        <v>44649.667442129627</v>
      </c>
    </row>
    <row r="2941" spans="2:15" x14ac:dyDescent="0.2">
      <c r="B2941" s="322" t="s">
        <v>144</v>
      </c>
      <c r="C2941" s="322" t="s">
        <v>1225</v>
      </c>
      <c r="D2941" s="322" t="s">
        <v>146</v>
      </c>
      <c r="E2941" s="322" t="s">
        <v>1225</v>
      </c>
      <c r="F2941" s="154" t="s">
        <v>239</v>
      </c>
      <c r="G2941" s="149" t="s">
        <v>359</v>
      </c>
      <c r="H2941" s="153" t="s">
        <v>278</v>
      </c>
      <c r="I2941" s="149" t="s">
        <v>2039</v>
      </c>
      <c r="J2941" s="163">
        <v>34.491999999999997</v>
      </c>
      <c r="K2941" s="163">
        <v>1.66</v>
      </c>
      <c r="L2941" s="149" t="s">
        <v>116</v>
      </c>
      <c r="M2941" s="150" t="s">
        <v>117</v>
      </c>
      <c r="N2941" s="157">
        <v>44606.750868055555</v>
      </c>
      <c r="O2941" s="157">
        <v>44666.192974537036</v>
      </c>
    </row>
    <row r="2942" spans="2:15" x14ac:dyDescent="0.2">
      <c r="B2942" s="322" t="s">
        <v>144</v>
      </c>
      <c r="C2942" s="322" t="s">
        <v>1225</v>
      </c>
      <c r="D2942" s="322" t="s">
        <v>146</v>
      </c>
      <c r="E2942" s="322" t="s">
        <v>1225</v>
      </c>
      <c r="F2942" s="154" t="s">
        <v>239</v>
      </c>
      <c r="G2942" s="149" t="s">
        <v>359</v>
      </c>
      <c r="H2942" s="153" t="s">
        <v>278</v>
      </c>
      <c r="I2942" s="149" t="s">
        <v>2039</v>
      </c>
      <c r="J2942" s="163">
        <v>34.491999999999997</v>
      </c>
      <c r="K2942" s="163">
        <v>3.32</v>
      </c>
      <c r="L2942" s="149" t="s">
        <v>116</v>
      </c>
      <c r="M2942" s="150" t="s">
        <v>117</v>
      </c>
      <c r="N2942" s="157">
        <v>44606.750868055555</v>
      </c>
      <c r="O2942" s="157">
        <v>44666.193113425928</v>
      </c>
    </row>
    <row r="2943" spans="2:15" x14ac:dyDescent="0.2">
      <c r="B2943" s="322" t="s">
        <v>144</v>
      </c>
      <c r="C2943" s="322" t="s">
        <v>1225</v>
      </c>
      <c r="D2943" s="322" t="s">
        <v>146</v>
      </c>
      <c r="E2943" s="322" t="s">
        <v>1225</v>
      </c>
      <c r="F2943" s="154" t="s">
        <v>239</v>
      </c>
      <c r="G2943" s="149" t="s">
        <v>359</v>
      </c>
      <c r="H2943" s="153" t="s">
        <v>278</v>
      </c>
      <c r="I2943" s="149" t="s">
        <v>2039</v>
      </c>
      <c r="J2943" s="163">
        <v>34.491999999999997</v>
      </c>
      <c r="K2943" s="163">
        <v>1.66</v>
      </c>
      <c r="L2943" s="149" t="s">
        <v>116</v>
      </c>
      <c r="M2943" s="150" t="s">
        <v>117</v>
      </c>
      <c r="N2943" s="157">
        <v>44606.750868055555</v>
      </c>
      <c r="O2943" s="157">
        <v>44666.193124999998</v>
      </c>
    </row>
    <row r="2944" spans="2:15" x14ac:dyDescent="0.2">
      <c r="B2944" s="322" t="s">
        <v>144</v>
      </c>
      <c r="C2944" s="322" t="s">
        <v>1225</v>
      </c>
      <c r="D2944" s="322" t="s">
        <v>146</v>
      </c>
      <c r="E2944" s="322" t="s">
        <v>1225</v>
      </c>
      <c r="F2944" s="154" t="s">
        <v>239</v>
      </c>
      <c r="G2944" s="149" t="s">
        <v>359</v>
      </c>
      <c r="H2944" s="153" t="s">
        <v>278</v>
      </c>
      <c r="I2944" s="149" t="s">
        <v>2039</v>
      </c>
      <c r="J2944" s="163">
        <v>34.491999999999997</v>
      </c>
      <c r="K2944" s="163">
        <v>3.32</v>
      </c>
      <c r="L2944" s="149" t="s">
        <v>116</v>
      </c>
      <c r="M2944" s="150" t="s">
        <v>117</v>
      </c>
      <c r="N2944" s="157">
        <v>44606.750868055555</v>
      </c>
      <c r="O2944" s="157">
        <v>44666.193136574075</v>
      </c>
    </row>
    <row r="2945" spans="2:15" x14ac:dyDescent="0.2">
      <c r="B2945" s="322" t="s">
        <v>144</v>
      </c>
      <c r="C2945" s="322" t="s">
        <v>1225</v>
      </c>
      <c r="D2945" s="322" t="s">
        <v>146</v>
      </c>
      <c r="E2945" s="322" t="s">
        <v>1225</v>
      </c>
      <c r="F2945" s="154" t="s">
        <v>239</v>
      </c>
      <c r="G2945" s="149" t="s">
        <v>359</v>
      </c>
      <c r="H2945" s="153" t="s">
        <v>278</v>
      </c>
      <c r="I2945" s="149" t="s">
        <v>2039</v>
      </c>
      <c r="J2945" s="163">
        <v>34.491999999999997</v>
      </c>
      <c r="K2945" s="163">
        <v>3.9729999999999999</v>
      </c>
      <c r="L2945" s="149" t="s">
        <v>116</v>
      </c>
      <c r="M2945" s="150" t="s">
        <v>352</v>
      </c>
      <c r="N2945" s="157">
        <v>44606.750868055555</v>
      </c>
      <c r="O2945" s="157">
        <v>44676.623796296299</v>
      </c>
    </row>
    <row r="2946" spans="2:15" x14ac:dyDescent="0.2">
      <c r="B2946" s="322" t="s">
        <v>144</v>
      </c>
      <c r="C2946" s="322" t="s">
        <v>1225</v>
      </c>
      <c r="D2946" s="322" t="s">
        <v>146</v>
      </c>
      <c r="E2946" s="322" t="s">
        <v>1225</v>
      </c>
      <c r="F2946" s="154" t="s">
        <v>239</v>
      </c>
      <c r="G2946" s="149" t="s">
        <v>359</v>
      </c>
      <c r="H2946" s="153" t="s">
        <v>278</v>
      </c>
      <c r="I2946" s="149" t="s">
        <v>2039</v>
      </c>
      <c r="J2946" s="163">
        <v>34.491999999999997</v>
      </c>
      <c r="K2946" s="163">
        <v>7.9470000000000001</v>
      </c>
      <c r="L2946" s="149" t="s">
        <v>116</v>
      </c>
      <c r="M2946" s="150" t="s">
        <v>352</v>
      </c>
      <c r="N2946" s="157">
        <v>44606.750868055555</v>
      </c>
      <c r="O2946" s="157">
        <v>44676.623935185184</v>
      </c>
    </row>
    <row r="2947" spans="2:15" x14ac:dyDescent="0.2">
      <c r="B2947" s="322" t="s">
        <v>144</v>
      </c>
      <c r="C2947" s="322" t="s">
        <v>1225</v>
      </c>
      <c r="D2947" s="322" t="s">
        <v>146</v>
      </c>
      <c r="E2947" s="322" t="s">
        <v>1225</v>
      </c>
      <c r="F2947" s="154" t="s">
        <v>239</v>
      </c>
      <c r="G2947" s="149" t="s">
        <v>359</v>
      </c>
      <c r="H2947" s="153" t="s">
        <v>278</v>
      </c>
      <c r="I2947" s="149" t="s">
        <v>2039</v>
      </c>
      <c r="J2947" s="163">
        <v>34.491999999999997</v>
      </c>
      <c r="K2947" s="163">
        <v>3.9729999999999999</v>
      </c>
      <c r="L2947" s="149" t="s">
        <v>116</v>
      </c>
      <c r="M2947" s="150" t="s">
        <v>352</v>
      </c>
      <c r="N2947" s="157">
        <v>44606.750868055555</v>
      </c>
      <c r="O2947" s="157">
        <v>44676.62394675926</v>
      </c>
    </row>
    <row r="2948" spans="2:15" x14ac:dyDescent="0.2">
      <c r="B2948" s="322" t="s">
        <v>144</v>
      </c>
      <c r="C2948" s="322" t="s">
        <v>1225</v>
      </c>
      <c r="D2948" s="322" t="s">
        <v>146</v>
      </c>
      <c r="E2948" s="322" t="s">
        <v>1225</v>
      </c>
      <c r="F2948" s="154" t="s">
        <v>239</v>
      </c>
      <c r="G2948" s="149" t="s">
        <v>359</v>
      </c>
      <c r="H2948" s="153" t="s">
        <v>278</v>
      </c>
      <c r="I2948" s="149" t="s">
        <v>2039</v>
      </c>
      <c r="J2948" s="163">
        <v>34.491999999999997</v>
      </c>
      <c r="K2948" s="163">
        <v>7.9470000000000001</v>
      </c>
      <c r="L2948" s="149" t="s">
        <v>116</v>
      </c>
      <c r="M2948" s="150" t="s">
        <v>352</v>
      </c>
      <c r="N2948" s="157">
        <v>44606.750868055555</v>
      </c>
      <c r="O2948" s="157">
        <v>44676.62395833333</v>
      </c>
    </row>
    <row r="2949" spans="2:15" x14ac:dyDescent="0.2">
      <c r="B2949" s="322" t="s">
        <v>144</v>
      </c>
      <c r="C2949" s="322" t="s">
        <v>1225</v>
      </c>
      <c r="D2949" s="322" t="s">
        <v>145</v>
      </c>
      <c r="E2949" s="322" t="s">
        <v>1225</v>
      </c>
      <c r="F2949" s="154" t="s">
        <v>244</v>
      </c>
      <c r="G2949" s="149" t="s">
        <v>369</v>
      </c>
      <c r="H2949" s="153" t="s">
        <v>370</v>
      </c>
      <c r="I2949" s="149" t="s">
        <v>2040</v>
      </c>
      <c r="J2949" s="163">
        <v>63.55</v>
      </c>
      <c r="K2949" s="163">
        <v>16.381</v>
      </c>
      <c r="L2949" s="149" t="s">
        <v>203</v>
      </c>
      <c r="M2949" s="150" t="s">
        <v>380</v>
      </c>
      <c r="N2949" s="157">
        <v>44607.483900462961</v>
      </c>
      <c r="O2949" s="157">
        <v>44623.982222222221</v>
      </c>
    </row>
    <row r="2950" spans="2:15" x14ac:dyDescent="0.2">
      <c r="B2950" s="322" t="s">
        <v>144</v>
      </c>
      <c r="C2950" s="322" t="s">
        <v>1225</v>
      </c>
      <c r="D2950" s="322" t="s">
        <v>145</v>
      </c>
      <c r="E2950" s="322" t="s">
        <v>1225</v>
      </c>
      <c r="F2950" s="154" t="s">
        <v>244</v>
      </c>
      <c r="G2950" s="149" t="s">
        <v>369</v>
      </c>
      <c r="H2950" s="153" t="s">
        <v>370</v>
      </c>
      <c r="I2950" s="149" t="s">
        <v>2040</v>
      </c>
      <c r="J2950" s="163">
        <v>63.55</v>
      </c>
      <c r="K2950" s="163">
        <v>34.933999999999997</v>
      </c>
      <c r="L2950" s="149" t="s">
        <v>116</v>
      </c>
      <c r="M2950" s="150" t="s">
        <v>339</v>
      </c>
      <c r="N2950" s="157">
        <v>44607.483900462961</v>
      </c>
      <c r="O2950" s="157">
        <v>44650.250486111108</v>
      </c>
    </row>
    <row r="2951" spans="2:15" x14ac:dyDescent="0.2">
      <c r="B2951" s="322" t="s">
        <v>144</v>
      </c>
      <c r="C2951" s="322" t="s">
        <v>1225</v>
      </c>
      <c r="D2951" s="322" t="s">
        <v>144</v>
      </c>
      <c r="E2951" s="322" t="s">
        <v>1225</v>
      </c>
      <c r="F2951" s="154" t="s">
        <v>247</v>
      </c>
      <c r="G2951" s="149" t="s">
        <v>340</v>
      </c>
      <c r="H2951" s="153" t="s">
        <v>341</v>
      </c>
      <c r="I2951" s="149" t="s">
        <v>2041</v>
      </c>
      <c r="J2951" s="163">
        <v>37.423000000000002</v>
      </c>
      <c r="K2951" s="163">
        <v>9.3030000000000008</v>
      </c>
      <c r="L2951" s="149" t="s">
        <v>228</v>
      </c>
      <c r="M2951" s="150" t="s">
        <v>485</v>
      </c>
      <c r="N2951" s="157">
        <v>44608.361377314817</v>
      </c>
      <c r="O2951" s="157">
        <v>44618.069953703707</v>
      </c>
    </row>
    <row r="2952" spans="2:15" x14ac:dyDescent="0.2">
      <c r="B2952" s="322" t="s">
        <v>144</v>
      </c>
      <c r="C2952" s="322" t="s">
        <v>1225</v>
      </c>
      <c r="D2952" s="322" t="s">
        <v>145</v>
      </c>
      <c r="E2952" s="322" t="s">
        <v>1225</v>
      </c>
      <c r="F2952" s="154" t="s">
        <v>247</v>
      </c>
      <c r="G2952" s="149" t="s">
        <v>340</v>
      </c>
      <c r="H2952" s="153" t="s">
        <v>341</v>
      </c>
      <c r="I2952" s="149" t="s">
        <v>2041</v>
      </c>
      <c r="J2952" s="163">
        <v>37.423000000000002</v>
      </c>
      <c r="K2952" s="163">
        <v>27.372</v>
      </c>
      <c r="L2952" s="149" t="s">
        <v>228</v>
      </c>
      <c r="M2952" s="150" t="s">
        <v>549</v>
      </c>
      <c r="N2952" s="157">
        <v>44608.361377314817</v>
      </c>
      <c r="O2952" s="157">
        <v>44623.59679398148</v>
      </c>
    </row>
    <row r="2953" spans="2:15" x14ac:dyDescent="0.2">
      <c r="B2953" s="322" t="s">
        <v>144</v>
      </c>
      <c r="C2953" s="322" t="s">
        <v>1225</v>
      </c>
      <c r="D2953" s="322" t="s">
        <v>145</v>
      </c>
      <c r="E2953" s="322" t="s">
        <v>1225</v>
      </c>
      <c r="F2953" s="154" t="s">
        <v>114</v>
      </c>
      <c r="G2953" s="149" t="s">
        <v>286</v>
      </c>
      <c r="H2953" s="153" t="s">
        <v>115</v>
      </c>
      <c r="I2953" s="149" t="s">
        <v>2042</v>
      </c>
      <c r="J2953" s="163">
        <v>81.665999999999997</v>
      </c>
      <c r="K2953" s="163">
        <v>12.813000000000001</v>
      </c>
      <c r="L2953" s="149" t="s">
        <v>211</v>
      </c>
      <c r="M2953" s="150" t="s">
        <v>303</v>
      </c>
      <c r="N2953" s="157">
        <v>44608.764861111114</v>
      </c>
      <c r="O2953" s="157">
        <v>44639.208379629628</v>
      </c>
    </row>
    <row r="2954" spans="2:15" x14ac:dyDescent="0.2">
      <c r="B2954" s="322" t="s">
        <v>144</v>
      </c>
      <c r="C2954" s="322" t="s">
        <v>1225</v>
      </c>
      <c r="D2954" s="322" t="s">
        <v>145</v>
      </c>
      <c r="E2954" s="322" t="s">
        <v>1225</v>
      </c>
      <c r="F2954" s="154" t="s">
        <v>114</v>
      </c>
      <c r="G2954" s="149" t="s">
        <v>286</v>
      </c>
      <c r="H2954" s="153" t="s">
        <v>115</v>
      </c>
      <c r="I2954" s="149" t="s">
        <v>2042</v>
      </c>
      <c r="J2954" s="163">
        <v>81.665999999999997</v>
      </c>
      <c r="K2954" s="163">
        <v>37.36</v>
      </c>
      <c r="L2954" s="149" t="s">
        <v>211</v>
      </c>
      <c r="M2954" s="150" t="s">
        <v>1358</v>
      </c>
      <c r="N2954" s="157">
        <v>44608.764861111114</v>
      </c>
      <c r="O2954" s="157">
        <v>44647.068715277775</v>
      </c>
    </row>
    <row r="2955" spans="2:15" x14ac:dyDescent="0.2">
      <c r="B2955" s="322" t="s">
        <v>144</v>
      </c>
      <c r="C2955" s="322" t="s">
        <v>1225</v>
      </c>
      <c r="D2955" s="322" t="s">
        <v>145</v>
      </c>
      <c r="E2955" s="322" t="s">
        <v>1225</v>
      </c>
      <c r="F2955" s="154" t="s">
        <v>114</v>
      </c>
      <c r="G2955" s="149" t="s">
        <v>286</v>
      </c>
      <c r="H2955" s="153" t="s">
        <v>115</v>
      </c>
      <c r="I2955" s="149" t="s">
        <v>2043</v>
      </c>
      <c r="J2955" s="163">
        <v>63.31</v>
      </c>
      <c r="K2955" s="163">
        <v>56.81</v>
      </c>
      <c r="L2955" s="149" t="s">
        <v>333</v>
      </c>
      <c r="M2955" s="150" t="s">
        <v>334</v>
      </c>
      <c r="N2955" s="157">
        <v>44609.778773148151</v>
      </c>
      <c r="O2955" s="157">
        <v>44639.997430555559</v>
      </c>
    </row>
    <row r="2956" spans="2:15" x14ac:dyDescent="0.2">
      <c r="B2956" s="322" t="s">
        <v>144</v>
      </c>
      <c r="C2956" s="322" t="s">
        <v>1225</v>
      </c>
      <c r="D2956" s="322" t="s">
        <v>145</v>
      </c>
      <c r="E2956" s="322" t="s">
        <v>1225</v>
      </c>
      <c r="F2956" s="154" t="s">
        <v>244</v>
      </c>
      <c r="G2956" s="149" t="s">
        <v>369</v>
      </c>
      <c r="H2956" s="153" t="s">
        <v>370</v>
      </c>
      <c r="I2956" s="149" t="s">
        <v>2044</v>
      </c>
      <c r="J2956" s="163">
        <v>32.700000000000003</v>
      </c>
      <c r="K2956" s="163">
        <v>30.172000000000001</v>
      </c>
      <c r="L2956" s="149" t="s">
        <v>216</v>
      </c>
      <c r="M2956" s="150" t="s">
        <v>288</v>
      </c>
      <c r="N2956" s="157">
        <v>44610.653229166666</v>
      </c>
      <c r="O2956" s="157">
        <v>44638.575810185182</v>
      </c>
    </row>
    <row r="2957" spans="2:15" x14ac:dyDescent="0.2">
      <c r="B2957" s="322" t="s">
        <v>144</v>
      </c>
      <c r="C2957" s="322" t="s">
        <v>1225</v>
      </c>
      <c r="D2957" s="322" t="s">
        <v>145</v>
      </c>
      <c r="E2957" s="322" t="s">
        <v>1225</v>
      </c>
      <c r="F2957" s="154" t="s">
        <v>243</v>
      </c>
      <c r="G2957" s="149" t="s">
        <v>277</v>
      </c>
      <c r="H2957" s="153" t="s">
        <v>707</v>
      </c>
      <c r="I2957" s="149" t="s">
        <v>2045</v>
      </c>
      <c r="J2957" s="163">
        <v>41.606999999999999</v>
      </c>
      <c r="K2957" s="163">
        <v>20.387</v>
      </c>
      <c r="L2957" s="149" t="s">
        <v>116</v>
      </c>
      <c r="M2957" s="150" t="s">
        <v>760</v>
      </c>
      <c r="N2957" s="157">
        <v>44610.695393518516</v>
      </c>
      <c r="O2957" s="157">
        <v>44635.471678240741</v>
      </c>
    </row>
    <row r="2958" spans="2:15" x14ac:dyDescent="0.2">
      <c r="B2958" s="322" t="s">
        <v>144</v>
      </c>
      <c r="C2958" s="322" t="s">
        <v>1225</v>
      </c>
      <c r="D2958" s="322" t="s">
        <v>145</v>
      </c>
      <c r="E2958" s="322" t="s">
        <v>1225</v>
      </c>
      <c r="F2958" s="154" t="s">
        <v>247</v>
      </c>
      <c r="G2958" s="149" t="s">
        <v>340</v>
      </c>
      <c r="H2958" s="153" t="s">
        <v>341</v>
      </c>
      <c r="I2958" s="149" t="s">
        <v>2046</v>
      </c>
      <c r="J2958" s="163">
        <v>34.356000000000002</v>
      </c>
      <c r="K2958" s="163">
        <v>33.668999999999997</v>
      </c>
      <c r="L2958" s="149" t="s">
        <v>116</v>
      </c>
      <c r="M2958" s="150" t="s">
        <v>437</v>
      </c>
      <c r="N2958" s="157">
        <v>44610.861168981479</v>
      </c>
      <c r="O2958" s="157">
        <v>44639.165798611109</v>
      </c>
    </row>
    <row r="2959" spans="2:15" x14ac:dyDescent="0.2">
      <c r="B2959" s="322" t="s">
        <v>144</v>
      </c>
      <c r="C2959" s="322" t="s">
        <v>1225</v>
      </c>
      <c r="D2959" s="322" t="s">
        <v>145</v>
      </c>
      <c r="E2959" s="322" t="s">
        <v>1225</v>
      </c>
      <c r="F2959" s="154" t="s">
        <v>114</v>
      </c>
      <c r="G2959" s="149" t="s">
        <v>286</v>
      </c>
      <c r="H2959" s="153" t="s">
        <v>115</v>
      </c>
      <c r="I2959" s="149" t="s">
        <v>476</v>
      </c>
      <c r="J2959" s="163">
        <v>81.69</v>
      </c>
      <c r="K2959" s="163">
        <v>28.318000000000001</v>
      </c>
      <c r="L2959" s="149" t="s">
        <v>216</v>
      </c>
      <c r="M2959" s="150" t="s">
        <v>284</v>
      </c>
      <c r="N2959" s="157">
        <v>44611.362164351849</v>
      </c>
      <c r="O2959" s="157">
        <v>44642.755960648145</v>
      </c>
    </row>
    <row r="2960" spans="2:15" x14ac:dyDescent="0.2">
      <c r="B2960" s="322" t="s">
        <v>144</v>
      </c>
      <c r="C2960" s="322" t="s">
        <v>1225</v>
      </c>
      <c r="D2960" s="322" t="s">
        <v>146</v>
      </c>
      <c r="E2960" s="322" t="s">
        <v>1225</v>
      </c>
      <c r="F2960" s="154" t="s">
        <v>114</v>
      </c>
      <c r="G2960" s="149" t="s">
        <v>286</v>
      </c>
      <c r="H2960" s="153" t="s">
        <v>115</v>
      </c>
      <c r="I2960" s="149" t="s">
        <v>476</v>
      </c>
      <c r="J2960" s="163">
        <v>81.69</v>
      </c>
      <c r="K2960" s="163">
        <v>51.738</v>
      </c>
      <c r="L2960" s="149" t="s">
        <v>216</v>
      </c>
      <c r="M2960" s="150" t="s">
        <v>288</v>
      </c>
      <c r="N2960" s="157">
        <v>44611.362164351849</v>
      </c>
      <c r="O2960" s="157">
        <v>44657.176805555559</v>
      </c>
    </row>
    <row r="2961" spans="2:15" x14ac:dyDescent="0.2">
      <c r="B2961" s="322" t="s">
        <v>144</v>
      </c>
      <c r="C2961" s="322" t="s">
        <v>1225</v>
      </c>
      <c r="D2961" s="322" t="s">
        <v>144</v>
      </c>
      <c r="E2961" s="322" t="s">
        <v>1225</v>
      </c>
      <c r="F2961" s="154" t="s">
        <v>239</v>
      </c>
      <c r="G2961" s="149" t="s">
        <v>359</v>
      </c>
      <c r="H2961" s="153" t="s">
        <v>278</v>
      </c>
      <c r="I2961" s="149" t="s">
        <v>1631</v>
      </c>
      <c r="J2961" s="163">
        <v>18.305</v>
      </c>
      <c r="K2961" s="163">
        <v>17.939</v>
      </c>
      <c r="L2961" s="149" t="s">
        <v>187</v>
      </c>
      <c r="M2961" s="150" t="s">
        <v>415</v>
      </c>
      <c r="N2961" s="157">
        <v>44612.542858796296</v>
      </c>
      <c r="O2961" s="157">
        <v>44618.666307870371</v>
      </c>
    </row>
    <row r="2962" spans="2:15" x14ac:dyDescent="0.2">
      <c r="B2962" s="322" t="s">
        <v>144</v>
      </c>
      <c r="C2962" s="322" t="s">
        <v>1225</v>
      </c>
      <c r="D2962" s="322" t="s">
        <v>145</v>
      </c>
      <c r="E2962" s="322" t="s">
        <v>1225</v>
      </c>
      <c r="F2962" s="154" t="s">
        <v>114</v>
      </c>
      <c r="G2962" s="149" t="s">
        <v>353</v>
      </c>
      <c r="H2962" s="153" t="s">
        <v>354</v>
      </c>
      <c r="I2962" s="149" t="s">
        <v>2047</v>
      </c>
      <c r="J2962" s="163">
        <v>34.564</v>
      </c>
      <c r="K2962" s="163">
        <v>31.442</v>
      </c>
      <c r="L2962" s="149" t="s">
        <v>187</v>
      </c>
      <c r="M2962" s="150" t="s">
        <v>415</v>
      </c>
      <c r="N2962" s="157">
        <v>44612.736527777779</v>
      </c>
      <c r="O2962" s="157">
        <v>44625.5703125</v>
      </c>
    </row>
    <row r="2963" spans="2:15" x14ac:dyDescent="0.2">
      <c r="B2963" s="322" t="s">
        <v>144</v>
      </c>
      <c r="C2963" s="322" t="s">
        <v>1225</v>
      </c>
      <c r="D2963" s="322" t="s">
        <v>146</v>
      </c>
      <c r="E2963" s="322" t="s">
        <v>1225</v>
      </c>
      <c r="F2963" s="154" t="s">
        <v>239</v>
      </c>
      <c r="G2963" s="149" t="s">
        <v>359</v>
      </c>
      <c r="H2963" s="153" t="s">
        <v>278</v>
      </c>
      <c r="I2963" s="149" t="s">
        <v>2048</v>
      </c>
      <c r="J2963" s="163">
        <v>62.622999999999998</v>
      </c>
      <c r="K2963" s="163">
        <v>8.6560000000000006</v>
      </c>
      <c r="L2963" s="149" t="s">
        <v>219</v>
      </c>
      <c r="M2963" s="150" t="s">
        <v>429</v>
      </c>
      <c r="N2963" s="157">
        <v>44613.04278935185</v>
      </c>
      <c r="O2963" s="157">
        <v>44656.042013888888</v>
      </c>
    </row>
    <row r="2964" spans="2:15" x14ac:dyDescent="0.2">
      <c r="B2964" s="322" t="s">
        <v>144</v>
      </c>
      <c r="C2964" s="322" t="s">
        <v>1225</v>
      </c>
      <c r="D2964" s="322" t="s">
        <v>146</v>
      </c>
      <c r="E2964" s="322" t="s">
        <v>1225</v>
      </c>
      <c r="F2964" s="154" t="s">
        <v>239</v>
      </c>
      <c r="G2964" s="149" t="s">
        <v>359</v>
      </c>
      <c r="H2964" s="153" t="s">
        <v>278</v>
      </c>
      <c r="I2964" s="149" t="s">
        <v>2048</v>
      </c>
      <c r="J2964" s="163">
        <v>62.622999999999998</v>
      </c>
      <c r="K2964" s="163">
        <v>38.265000000000001</v>
      </c>
      <c r="L2964" s="149" t="s">
        <v>376</v>
      </c>
      <c r="M2964" s="150" t="s">
        <v>397</v>
      </c>
      <c r="N2964" s="157">
        <v>44613.04278935185</v>
      </c>
      <c r="O2964" s="157">
        <v>44663.652511574073</v>
      </c>
    </row>
    <row r="2965" spans="2:15" x14ac:dyDescent="0.2">
      <c r="B2965" s="322" t="s">
        <v>144</v>
      </c>
      <c r="C2965" s="322" t="s">
        <v>1225</v>
      </c>
      <c r="D2965" s="322" t="s">
        <v>145</v>
      </c>
      <c r="E2965" s="322" t="s">
        <v>1225</v>
      </c>
      <c r="F2965" s="154" t="s">
        <v>114</v>
      </c>
      <c r="G2965" s="149" t="s">
        <v>286</v>
      </c>
      <c r="H2965" s="153" t="s">
        <v>115</v>
      </c>
      <c r="I2965" s="149" t="s">
        <v>2042</v>
      </c>
      <c r="J2965" s="163">
        <v>81.665999999999997</v>
      </c>
      <c r="K2965" s="163">
        <v>4.0579999999999998</v>
      </c>
      <c r="L2965" s="149" t="s">
        <v>211</v>
      </c>
      <c r="M2965" s="150" t="s">
        <v>303</v>
      </c>
      <c r="N2965" s="157">
        <v>44613.27884259259</v>
      </c>
      <c r="O2965" s="157">
        <v>44639.208379629628</v>
      </c>
    </row>
    <row r="2966" spans="2:15" x14ac:dyDescent="0.2">
      <c r="B2966" s="322" t="s">
        <v>144</v>
      </c>
      <c r="C2966" s="322" t="s">
        <v>1225</v>
      </c>
      <c r="D2966" s="322" t="s">
        <v>145</v>
      </c>
      <c r="E2966" s="322" t="s">
        <v>1225</v>
      </c>
      <c r="F2966" s="154" t="s">
        <v>114</v>
      </c>
      <c r="G2966" s="149" t="s">
        <v>286</v>
      </c>
      <c r="H2966" s="153" t="s">
        <v>115</v>
      </c>
      <c r="I2966" s="149" t="s">
        <v>2042</v>
      </c>
      <c r="J2966" s="163">
        <v>81.665999999999997</v>
      </c>
      <c r="K2966" s="163">
        <v>11.831</v>
      </c>
      <c r="L2966" s="149" t="s">
        <v>211</v>
      </c>
      <c r="M2966" s="150" t="s">
        <v>1358</v>
      </c>
      <c r="N2966" s="157">
        <v>44613.27884259259</v>
      </c>
      <c r="O2966" s="157">
        <v>44647.068715277775</v>
      </c>
    </row>
    <row r="2967" spans="2:15" x14ac:dyDescent="0.2">
      <c r="B2967" s="322" t="s">
        <v>144</v>
      </c>
      <c r="C2967" s="322" t="s">
        <v>1225</v>
      </c>
      <c r="D2967" s="322" t="s">
        <v>145</v>
      </c>
      <c r="E2967" s="322" t="s">
        <v>1225</v>
      </c>
      <c r="F2967" s="154" t="s">
        <v>114</v>
      </c>
      <c r="G2967" s="149" t="s">
        <v>353</v>
      </c>
      <c r="H2967" s="153" t="s">
        <v>354</v>
      </c>
      <c r="I2967" s="149" t="s">
        <v>2049</v>
      </c>
      <c r="J2967" s="163">
        <v>37.140999999999998</v>
      </c>
      <c r="K2967" s="163">
        <v>32.389000000000003</v>
      </c>
      <c r="L2967" s="149" t="s">
        <v>230</v>
      </c>
      <c r="M2967" s="150" t="s">
        <v>356</v>
      </c>
      <c r="N2967" s="157">
        <v>44614.278807870367</v>
      </c>
      <c r="O2967" s="157">
        <v>44624.278935185182</v>
      </c>
    </row>
    <row r="2968" spans="2:15" x14ac:dyDescent="0.2">
      <c r="B2968" s="322" t="s">
        <v>144</v>
      </c>
      <c r="C2968" s="322" t="s">
        <v>1225</v>
      </c>
      <c r="D2968" s="322" t="s">
        <v>145</v>
      </c>
      <c r="E2968" s="322" t="s">
        <v>1225</v>
      </c>
      <c r="F2968" s="154" t="s">
        <v>243</v>
      </c>
      <c r="G2968" s="149" t="s">
        <v>277</v>
      </c>
      <c r="H2968" s="153" t="s">
        <v>707</v>
      </c>
      <c r="I2968" s="149" t="s">
        <v>2050</v>
      </c>
      <c r="J2968" s="163">
        <v>34.25</v>
      </c>
      <c r="K2968" s="163">
        <v>32.603999999999999</v>
      </c>
      <c r="L2968" s="149" t="s">
        <v>116</v>
      </c>
      <c r="M2968" s="150" t="s">
        <v>352</v>
      </c>
      <c r="N2968" s="157">
        <v>44614.723124999997</v>
      </c>
      <c r="O2968" s="157">
        <v>44639.994456018518</v>
      </c>
    </row>
    <row r="2969" spans="2:15" x14ac:dyDescent="0.2">
      <c r="B2969" s="322" t="s">
        <v>144</v>
      </c>
      <c r="C2969" s="322" t="s">
        <v>1225</v>
      </c>
      <c r="D2969" s="322" t="s">
        <v>145</v>
      </c>
      <c r="E2969" s="322" t="s">
        <v>1225</v>
      </c>
      <c r="F2969" s="154" t="s">
        <v>243</v>
      </c>
      <c r="G2969" s="149" t="s">
        <v>277</v>
      </c>
      <c r="H2969" s="153" t="s">
        <v>374</v>
      </c>
      <c r="I2969" s="149" t="s">
        <v>2051</v>
      </c>
      <c r="J2969" s="163">
        <v>46.685000000000002</v>
      </c>
      <c r="K2969" s="163">
        <v>45.750999999999998</v>
      </c>
      <c r="L2969" s="149" t="s">
        <v>333</v>
      </c>
      <c r="M2969" s="150" t="s">
        <v>501</v>
      </c>
      <c r="N2969" s="157">
        <v>44615.278414351851</v>
      </c>
      <c r="O2969" s="157">
        <v>44646.659143518518</v>
      </c>
    </row>
    <row r="2970" spans="2:15" x14ac:dyDescent="0.2">
      <c r="B2970" s="322" t="s">
        <v>144</v>
      </c>
      <c r="C2970" s="322" t="s">
        <v>1225</v>
      </c>
      <c r="D2970" s="322" t="s">
        <v>146</v>
      </c>
      <c r="E2970" s="322" t="s">
        <v>1225</v>
      </c>
      <c r="F2970" s="154" t="s">
        <v>236</v>
      </c>
      <c r="G2970" s="149" t="s">
        <v>310</v>
      </c>
      <c r="H2970" s="153" t="s">
        <v>311</v>
      </c>
      <c r="I2970" s="149" t="s">
        <v>2052</v>
      </c>
      <c r="J2970" s="163">
        <v>33.165999999999997</v>
      </c>
      <c r="K2970" s="163">
        <v>32.503</v>
      </c>
      <c r="L2970" s="149" t="s">
        <v>116</v>
      </c>
      <c r="M2970" s="150" t="s">
        <v>339</v>
      </c>
      <c r="N2970" s="157">
        <v>44615.903796296298</v>
      </c>
      <c r="O2970" s="157">
        <v>44655.012800925928</v>
      </c>
    </row>
    <row r="2971" spans="2:15" x14ac:dyDescent="0.2">
      <c r="B2971" s="322" t="s">
        <v>144</v>
      </c>
      <c r="C2971" s="322" t="s">
        <v>1225</v>
      </c>
      <c r="D2971" s="322" t="s">
        <v>145</v>
      </c>
      <c r="E2971" s="322" t="s">
        <v>1225</v>
      </c>
      <c r="F2971" s="154" t="s">
        <v>239</v>
      </c>
      <c r="G2971" s="149" t="s">
        <v>359</v>
      </c>
      <c r="H2971" s="153" t="s">
        <v>278</v>
      </c>
      <c r="I2971" s="149" t="s">
        <v>2053</v>
      </c>
      <c r="J2971" s="163">
        <v>36.746000000000002</v>
      </c>
      <c r="K2971" s="163">
        <v>7.2489999999999997</v>
      </c>
      <c r="L2971" s="149" t="s">
        <v>116</v>
      </c>
      <c r="M2971" s="150" t="s">
        <v>117</v>
      </c>
      <c r="N2971" s="157">
        <v>44615.931770833333</v>
      </c>
      <c r="O2971" s="157">
        <v>44651.013449074075</v>
      </c>
    </row>
    <row r="2972" spans="2:15" x14ac:dyDescent="0.2">
      <c r="B2972" s="322" t="s">
        <v>144</v>
      </c>
      <c r="C2972" s="322" t="s">
        <v>1225</v>
      </c>
      <c r="D2972" s="322" t="s">
        <v>145</v>
      </c>
      <c r="E2972" s="322" t="s">
        <v>1225</v>
      </c>
      <c r="F2972" s="154" t="s">
        <v>239</v>
      </c>
      <c r="G2972" s="149" t="s">
        <v>359</v>
      </c>
      <c r="H2972" s="153" t="s">
        <v>278</v>
      </c>
      <c r="I2972" s="149" t="s">
        <v>2053</v>
      </c>
      <c r="J2972" s="163">
        <v>36.746000000000002</v>
      </c>
      <c r="K2972" s="163">
        <v>7.2489999999999997</v>
      </c>
      <c r="L2972" s="149" t="s">
        <v>116</v>
      </c>
      <c r="M2972" s="150" t="s">
        <v>117</v>
      </c>
      <c r="N2972" s="157">
        <v>44615.931770833333</v>
      </c>
      <c r="O2972" s="157">
        <v>44651.01358796296</v>
      </c>
    </row>
    <row r="2973" spans="2:15" x14ac:dyDescent="0.2">
      <c r="B2973" s="322" t="s">
        <v>144</v>
      </c>
      <c r="C2973" s="322" t="s">
        <v>1225</v>
      </c>
      <c r="D2973" s="322" t="s">
        <v>147</v>
      </c>
      <c r="E2973" s="322" t="s">
        <v>1225</v>
      </c>
      <c r="F2973" s="154" t="s">
        <v>239</v>
      </c>
      <c r="G2973" s="149" t="s">
        <v>359</v>
      </c>
      <c r="H2973" s="153" t="s">
        <v>278</v>
      </c>
      <c r="I2973" s="149" t="s">
        <v>2053</v>
      </c>
      <c r="J2973" s="163">
        <v>36.746000000000002</v>
      </c>
      <c r="K2973" s="163">
        <v>21.513000000000002</v>
      </c>
      <c r="L2973" s="149" t="s">
        <v>116</v>
      </c>
      <c r="M2973" s="150" t="s">
        <v>1049</v>
      </c>
      <c r="N2973" s="157">
        <v>44615.931770833333</v>
      </c>
      <c r="O2973" s="157">
        <v>44712.716122685182</v>
      </c>
    </row>
    <row r="2974" spans="2:15" x14ac:dyDescent="0.2">
      <c r="B2974" s="322" t="s">
        <v>144</v>
      </c>
      <c r="C2974" s="322" t="s">
        <v>1225</v>
      </c>
      <c r="D2974" s="322" t="s">
        <v>145</v>
      </c>
      <c r="E2974" s="322" t="s">
        <v>1225</v>
      </c>
      <c r="F2974" s="154" t="s">
        <v>247</v>
      </c>
      <c r="G2974" s="149" t="s">
        <v>340</v>
      </c>
      <c r="H2974" s="153" t="s">
        <v>341</v>
      </c>
      <c r="I2974" s="149" t="s">
        <v>742</v>
      </c>
      <c r="J2974" s="163">
        <v>37.65</v>
      </c>
      <c r="K2974" s="163">
        <v>36.896999999999998</v>
      </c>
      <c r="L2974" s="149" t="s">
        <v>189</v>
      </c>
      <c r="M2974" s="150" t="s">
        <v>526</v>
      </c>
      <c r="N2974" s="157">
        <v>44616.028275462966</v>
      </c>
      <c r="O2974" s="157">
        <v>44647.056273148148</v>
      </c>
    </row>
    <row r="2975" spans="2:15" x14ac:dyDescent="0.2">
      <c r="B2975" s="322" t="s">
        <v>144</v>
      </c>
      <c r="C2975" s="322" t="s">
        <v>1225</v>
      </c>
      <c r="D2975" s="322" t="s">
        <v>145</v>
      </c>
      <c r="E2975" s="322" t="s">
        <v>1225</v>
      </c>
      <c r="F2975" s="154" t="s">
        <v>116</v>
      </c>
      <c r="G2975" s="149" t="s">
        <v>277</v>
      </c>
      <c r="H2975" s="153" t="s">
        <v>352</v>
      </c>
      <c r="I2975" s="149" t="s">
        <v>403</v>
      </c>
      <c r="J2975" s="163">
        <v>37.692999999999998</v>
      </c>
      <c r="K2975" s="163">
        <v>9.2360000000000007</v>
      </c>
      <c r="L2975" s="149" t="s">
        <v>116</v>
      </c>
      <c r="M2975" s="150" t="s">
        <v>352</v>
      </c>
      <c r="N2975" s="157">
        <v>44617.695462962962</v>
      </c>
      <c r="O2975" s="157">
        <v>44633.011921296296</v>
      </c>
    </row>
    <row r="2976" spans="2:15" x14ac:dyDescent="0.2">
      <c r="B2976" s="322" t="s">
        <v>144</v>
      </c>
      <c r="C2976" s="322" t="s">
        <v>1225</v>
      </c>
      <c r="D2976" s="322" t="s">
        <v>148</v>
      </c>
      <c r="E2976" s="322" t="s">
        <v>1225</v>
      </c>
      <c r="F2976" s="154" t="s">
        <v>116</v>
      </c>
      <c r="G2976" s="149" t="s">
        <v>277</v>
      </c>
      <c r="H2976" s="153" t="s">
        <v>352</v>
      </c>
      <c r="I2976" s="149" t="s">
        <v>403</v>
      </c>
      <c r="J2976" s="163">
        <v>37.692999999999998</v>
      </c>
      <c r="K2976" s="163">
        <v>27.702999999999999</v>
      </c>
      <c r="L2976" s="149" t="s">
        <v>116</v>
      </c>
      <c r="M2976" s="150" t="s">
        <v>352</v>
      </c>
      <c r="N2976" s="157">
        <v>44617.695462962962</v>
      </c>
      <c r="O2976" s="157">
        <v>44722.416956018518</v>
      </c>
    </row>
    <row r="2977" spans="2:15" x14ac:dyDescent="0.2">
      <c r="B2977" s="322" t="s">
        <v>144</v>
      </c>
      <c r="C2977" s="322" t="s">
        <v>1225</v>
      </c>
      <c r="D2977" s="322" t="s">
        <v>146</v>
      </c>
      <c r="E2977" s="322" t="s">
        <v>1225</v>
      </c>
      <c r="F2977" s="154" t="s">
        <v>239</v>
      </c>
      <c r="G2977" s="149" t="s">
        <v>359</v>
      </c>
      <c r="H2977" s="153" t="s">
        <v>278</v>
      </c>
      <c r="I2977" s="149" t="s">
        <v>2054</v>
      </c>
      <c r="J2977" s="163">
        <v>81.840999999999994</v>
      </c>
      <c r="K2977" s="163">
        <v>48.741</v>
      </c>
      <c r="L2977" s="149" t="s">
        <v>116</v>
      </c>
      <c r="M2977" s="150" t="s">
        <v>352</v>
      </c>
      <c r="N2977" s="157">
        <v>44618.584421296298</v>
      </c>
      <c r="O2977" s="157">
        <v>44661.27783564815</v>
      </c>
    </row>
    <row r="2978" spans="2:15" x14ac:dyDescent="0.2">
      <c r="B2978" s="322" t="s">
        <v>144</v>
      </c>
      <c r="C2978" s="322" t="s">
        <v>1225</v>
      </c>
      <c r="D2978" s="322" t="s">
        <v>146</v>
      </c>
      <c r="E2978" s="322" t="s">
        <v>1225</v>
      </c>
      <c r="F2978" s="154" t="s">
        <v>239</v>
      </c>
      <c r="G2978" s="149" t="s">
        <v>289</v>
      </c>
      <c r="H2978" s="153" t="s">
        <v>290</v>
      </c>
      <c r="I2978" s="149" t="s">
        <v>2055</v>
      </c>
      <c r="J2978" s="163">
        <v>39.26</v>
      </c>
      <c r="K2978" s="163">
        <v>5.9589999999999996</v>
      </c>
      <c r="L2978" s="149" t="s">
        <v>116</v>
      </c>
      <c r="M2978" s="150" t="s">
        <v>352</v>
      </c>
      <c r="N2978" s="157">
        <v>44619.098437499997</v>
      </c>
      <c r="O2978" s="157">
        <v>44661.776400462964</v>
      </c>
    </row>
    <row r="2979" spans="2:15" x14ac:dyDescent="0.2">
      <c r="B2979" s="322" t="s">
        <v>144</v>
      </c>
      <c r="C2979" s="322" t="s">
        <v>1225</v>
      </c>
      <c r="D2979" s="322" t="s">
        <v>146</v>
      </c>
      <c r="E2979" s="322" t="s">
        <v>1225</v>
      </c>
      <c r="F2979" s="154" t="s">
        <v>239</v>
      </c>
      <c r="G2979" s="149" t="s">
        <v>289</v>
      </c>
      <c r="H2979" s="153" t="s">
        <v>290</v>
      </c>
      <c r="I2979" s="149" t="s">
        <v>2055</v>
      </c>
      <c r="J2979" s="163">
        <v>39.26</v>
      </c>
      <c r="K2979" s="163">
        <v>5.9589999999999996</v>
      </c>
      <c r="L2979" s="149" t="s">
        <v>116</v>
      </c>
      <c r="M2979" s="150" t="s">
        <v>352</v>
      </c>
      <c r="N2979" s="157">
        <v>44619.098437499997</v>
      </c>
      <c r="O2979" s="157">
        <v>44661.776539351849</v>
      </c>
    </row>
    <row r="2980" spans="2:15" x14ac:dyDescent="0.2">
      <c r="B2980" s="322" t="s">
        <v>144</v>
      </c>
      <c r="C2980" s="322" t="s">
        <v>1225</v>
      </c>
      <c r="D2980" s="322" t="s">
        <v>147</v>
      </c>
      <c r="E2980" s="322" t="s">
        <v>1225</v>
      </c>
      <c r="F2980" s="154" t="s">
        <v>239</v>
      </c>
      <c r="G2980" s="149" t="s">
        <v>289</v>
      </c>
      <c r="H2980" s="153" t="s">
        <v>290</v>
      </c>
      <c r="I2980" s="149" t="s">
        <v>2055</v>
      </c>
      <c r="J2980" s="163">
        <v>39.26</v>
      </c>
      <c r="K2980" s="163">
        <v>26.556000000000001</v>
      </c>
      <c r="L2980" s="149" t="s">
        <v>116</v>
      </c>
      <c r="M2980" s="150" t="s">
        <v>405</v>
      </c>
      <c r="N2980" s="157">
        <v>44619.098437499997</v>
      </c>
      <c r="O2980" s="157">
        <v>44682.053067129629</v>
      </c>
    </row>
    <row r="2981" spans="2:15" x14ac:dyDescent="0.2">
      <c r="B2981" s="322" t="s">
        <v>144</v>
      </c>
      <c r="C2981" s="322" t="s">
        <v>1225</v>
      </c>
      <c r="D2981" s="322" t="s">
        <v>146</v>
      </c>
      <c r="E2981" s="322" t="s">
        <v>1225</v>
      </c>
      <c r="F2981" s="154" t="s">
        <v>114</v>
      </c>
      <c r="G2981" s="149" t="s">
        <v>277</v>
      </c>
      <c r="H2981" s="153" t="s">
        <v>115</v>
      </c>
      <c r="I2981" s="149" t="s">
        <v>2056</v>
      </c>
      <c r="J2981" s="163">
        <v>81.117999999999995</v>
      </c>
      <c r="K2981" s="163">
        <v>13.988</v>
      </c>
      <c r="L2981" s="149" t="s">
        <v>209</v>
      </c>
      <c r="M2981" s="150" t="s">
        <v>439</v>
      </c>
      <c r="N2981" s="157">
        <v>44619.208587962959</v>
      </c>
      <c r="O2981" s="157">
        <v>44652.652384259258</v>
      </c>
    </row>
    <row r="2982" spans="2:15" x14ac:dyDescent="0.2">
      <c r="B2982" s="322" t="s">
        <v>144</v>
      </c>
      <c r="C2982" s="322" t="s">
        <v>1225</v>
      </c>
      <c r="D2982" s="322" t="s">
        <v>146</v>
      </c>
      <c r="E2982" s="322" t="s">
        <v>1225</v>
      </c>
      <c r="F2982" s="154" t="s">
        <v>114</v>
      </c>
      <c r="G2982" s="149" t="s">
        <v>286</v>
      </c>
      <c r="H2982" s="153" t="s">
        <v>115</v>
      </c>
      <c r="I2982" s="149" t="s">
        <v>2056</v>
      </c>
      <c r="J2982" s="163">
        <v>81.117999999999995</v>
      </c>
      <c r="K2982" s="163">
        <v>58.764000000000003</v>
      </c>
      <c r="L2982" s="149" t="s">
        <v>209</v>
      </c>
      <c r="M2982" s="150" t="s">
        <v>392</v>
      </c>
      <c r="N2982" s="157">
        <v>44619.208587962959</v>
      </c>
      <c r="O2982" s="157">
        <v>44664.923831018517</v>
      </c>
    </row>
    <row r="2983" spans="2:15" x14ac:dyDescent="0.2">
      <c r="B2983" s="322" t="s">
        <v>144</v>
      </c>
      <c r="C2983" s="322" t="s">
        <v>1225</v>
      </c>
      <c r="D2983" s="322" t="s">
        <v>178</v>
      </c>
      <c r="E2983" s="322" t="s">
        <v>275</v>
      </c>
      <c r="F2983" s="154" t="s">
        <v>239</v>
      </c>
      <c r="G2983" s="149" t="s">
        <v>359</v>
      </c>
      <c r="H2983" s="153" t="s">
        <v>278</v>
      </c>
      <c r="I2983" s="149" t="s">
        <v>1201</v>
      </c>
      <c r="J2983" s="163">
        <v>62.466000000000001</v>
      </c>
      <c r="K2983" s="163">
        <v>31.687999999999999</v>
      </c>
      <c r="L2983" s="149" t="s">
        <v>900</v>
      </c>
      <c r="M2983" s="150" t="s">
        <v>901</v>
      </c>
      <c r="N2983" s="157">
        <v>44620.417557870373</v>
      </c>
      <c r="O2983" s="157">
        <v>45637.374756944446</v>
      </c>
    </row>
    <row r="2984" spans="2:15" x14ac:dyDescent="0.2">
      <c r="B2984" s="322" t="s">
        <v>144</v>
      </c>
      <c r="C2984" s="322" t="s">
        <v>1225</v>
      </c>
      <c r="D2984" s="322" t="s">
        <v>146</v>
      </c>
      <c r="E2984" s="322" t="s">
        <v>1225</v>
      </c>
      <c r="F2984" s="154" t="s">
        <v>239</v>
      </c>
      <c r="G2984" s="149" t="s">
        <v>359</v>
      </c>
      <c r="H2984" s="153" t="s">
        <v>278</v>
      </c>
      <c r="I2984" s="149" t="s">
        <v>2057</v>
      </c>
      <c r="J2984" s="163">
        <v>38.19</v>
      </c>
      <c r="K2984" s="163">
        <v>36.892000000000003</v>
      </c>
      <c r="L2984" s="149" t="s">
        <v>116</v>
      </c>
      <c r="M2984" s="150" t="s">
        <v>405</v>
      </c>
      <c r="N2984" s="157">
        <v>44620.834062499998</v>
      </c>
      <c r="O2984" s="157">
        <v>44675.050034722219</v>
      </c>
    </row>
    <row r="2985" spans="2:15" x14ac:dyDescent="0.2">
      <c r="B2985" s="322" t="s">
        <v>145</v>
      </c>
      <c r="C2985" s="322" t="s">
        <v>1225</v>
      </c>
      <c r="D2985" s="322" t="s">
        <v>145</v>
      </c>
      <c r="E2985" s="322" t="s">
        <v>1225</v>
      </c>
      <c r="F2985" s="154" t="s">
        <v>114</v>
      </c>
      <c r="G2985" s="149" t="s">
        <v>353</v>
      </c>
      <c r="H2985" s="153" t="s">
        <v>354</v>
      </c>
      <c r="I2985" s="149" t="s">
        <v>2058</v>
      </c>
      <c r="J2985" s="163">
        <v>60.432000000000002</v>
      </c>
      <c r="K2985" s="163">
        <v>45.631999999999998</v>
      </c>
      <c r="L2985" s="149" t="s">
        <v>116</v>
      </c>
      <c r="M2985" s="150" t="s">
        <v>352</v>
      </c>
      <c r="N2985" s="157">
        <v>44621.083761574075</v>
      </c>
      <c r="O2985" s="157">
        <v>44642.082129629627</v>
      </c>
    </row>
    <row r="2986" spans="2:15" x14ac:dyDescent="0.2">
      <c r="B2986" s="322" t="s">
        <v>145</v>
      </c>
      <c r="C2986" s="322" t="s">
        <v>1225</v>
      </c>
      <c r="D2986" s="322" t="s">
        <v>145</v>
      </c>
      <c r="E2986" s="322" t="s">
        <v>1225</v>
      </c>
      <c r="F2986" s="154" t="s">
        <v>236</v>
      </c>
      <c r="G2986" s="149" t="s">
        <v>310</v>
      </c>
      <c r="H2986" s="153" t="s">
        <v>311</v>
      </c>
      <c r="I2986" s="149" t="s">
        <v>1609</v>
      </c>
      <c r="J2986" s="163">
        <v>37.44</v>
      </c>
      <c r="K2986" s="163">
        <v>8.843</v>
      </c>
      <c r="L2986" s="149" t="s">
        <v>116</v>
      </c>
      <c r="M2986" s="150" t="s">
        <v>1784</v>
      </c>
      <c r="N2986" s="157">
        <v>44621.792719907404</v>
      </c>
      <c r="O2986" s="157">
        <v>44639.862060185187</v>
      </c>
    </row>
    <row r="2987" spans="2:15" x14ac:dyDescent="0.2">
      <c r="B2987" s="322" t="s">
        <v>145</v>
      </c>
      <c r="C2987" s="322" t="s">
        <v>1225</v>
      </c>
      <c r="D2987" s="322" t="s">
        <v>145</v>
      </c>
      <c r="E2987" s="322" t="s">
        <v>1225</v>
      </c>
      <c r="F2987" s="154" t="s">
        <v>236</v>
      </c>
      <c r="G2987" s="149" t="s">
        <v>310</v>
      </c>
      <c r="H2987" s="153" t="s">
        <v>311</v>
      </c>
      <c r="I2987" s="149" t="s">
        <v>1609</v>
      </c>
      <c r="J2987" s="163">
        <v>37.44</v>
      </c>
      <c r="K2987" s="163">
        <v>8.843</v>
      </c>
      <c r="L2987" s="149" t="s">
        <v>116</v>
      </c>
      <c r="M2987" s="150" t="s">
        <v>1784</v>
      </c>
      <c r="N2987" s="157">
        <v>44621.792719907404</v>
      </c>
      <c r="O2987" s="157">
        <v>44639.862199074072</v>
      </c>
    </row>
    <row r="2988" spans="2:15" x14ac:dyDescent="0.2">
      <c r="B2988" s="322" t="s">
        <v>145</v>
      </c>
      <c r="C2988" s="322" t="s">
        <v>1225</v>
      </c>
      <c r="D2988" s="322" t="s">
        <v>146</v>
      </c>
      <c r="E2988" s="322" t="s">
        <v>1225</v>
      </c>
      <c r="F2988" s="154" t="s">
        <v>236</v>
      </c>
      <c r="G2988" s="149" t="s">
        <v>310</v>
      </c>
      <c r="H2988" s="153" t="s">
        <v>311</v>
      </c>
      <c r="I2988" s="149" t="s">
        <v>1609</v>
      </c>
      <c r="J2988" s="163">
        <v>37.44</v>
      </c>
      <c r="K2988" s="163">
        <v>6.335</v>
      </c>
      <c r="L2988" s="149" t="s">
        <v>116</v>
      </c>
      <c r="M2988" s="150" t="s">
        <v>117</v>
      </c>
      <c r="N2988" s="157">
        <v>44621.792719907404</v>
      </c>
      <c r="O2988" s="157">
        <v>44671.646435185183</v>
      </c>
    </row>
    <row r="2989" spans="2:15" x14ac:dyDescent="0.2">
      <c r="B2989" s="322" t="s">
        <v>145</v>
      </c>
      <c r="C2989" s="322" t="s">
        <v>1225</v>
      </c>
      <c r="D2989" s="322" t="s">
        <v>146</v>
      </c>
      <c r="E2989" s="322" t="s">
        <v>1225</v>
      </c>
      <c r="F2989" s="154" t="s">
        <v>236</v>
      </c>
      <c r="G2989" s="149" t="s">
        <v>310</v>
      </c>
      <c r="H2989" s="153" t="s">
        <v>311</v>
      </c>
      <c r="I2989" s="149" t="s">
        <v>1609</v>
      </c>
      <c r="J2989" s="163">
        <v>37.44</v>
      </c>
      <c r="K2989" s="163">
        <v>6.335</v>
      </c>
      <c r="L2989" s="149" t="s">
        <v>116</v>
      </c>
      <c r="M2989" s="150" t="s">
        <v>117</v>
      </c>
      <c r="N2989" s="157">
        <v>44621.792719907404</v>
      </c>
      <c r="O2989" s="157">
        <v>44671.646574074075</v>
      </c>
    </row>
    <row r="2990" spans="2:15" x14ac:dyDescent="0.2">
      <c r="B2990" s="322" t="s">
        <v>145</v>
      </c>
      <c r="C2990" s="322" t="s">
        <v>1225</v>
      </c>
      <c r="D2990" s="322" t="s">
        <v>146</v>
      </c>
      <c r="E2990" s="322" t="s">
        <v>1225</v>
      </c>
      <c r="F2990" s="154" t="s">
        <v>236</v>
      </c>
      <c r="G2990" s="149" t="s">
        <v>310</v>
      </c>
      <c r="H2990" s="153" t="s">
        <v>311</v>
      </c>
      <c r="I2990" s="149" t="s">
        <v>1609</v>
      </c>
      <c r="J2990" s="163">
        <v>37.44</v>
      </c>
      <c r="K2990" s="163">
        <v>6.335</v>
      </c>
      <c r="L2990" s="149" t="s">
        <v>116</v>
      </c>
      <c r="M2990" s="150" t="s">
        <v>117</v>
      </c>
      <c r="N2990" s="157">
        <v>44621.792719907404</v>
      </c>
      <c r="O2990" s="157">
        <v>44671.646585648145</v>
      </c>
    </row>
    <row r="2991" spans="2:15" x14ac:dyDescent="0.2">
      <c r="B2991" s="322" t="s">
        <v>145</v>
      </c>
      <c r="C2991" s="322" t="s">
        <v>1225</v>
      </c>
      <c r="D2991" s="322" t="s">
        <v>145</v>
      </c>
      <c r="E2991" s="322" t="s">
        <v>1225</v>
      </c>
      <c r="F2991" s="154" t="s">
        <v>329</v>
      </c>
      <c r="G2991" s="149" t="s">
        <v>286</v>
      </c>
      <c r="H2991" s="153" t="s">
        <v>330</v>
      </c>
      <c r="I2991" s="149" t="s">
        <v>2059</v>
      </c>
      <c r="J2991" s="163">
        <v>37.119</v>
      </c>
      <c r="K2991" s="163">
        <v>8.68</v>
      </c>
      <c r="L2991" s="149" t="s">
        <v>212</v>
      </c>
      <c r="M2991" s="150" t="s">
        <v>626</v>
      </c>
      <c r="N2991" s="157">
        <v>44621.903796296298</v>
      </c>
      <c r="O2991" s="157">
        <v>44637.94462962963</v>
      </c>
    </row>
    <row r="2992" spans="2:15" x14ac:dyDescent="0.2">
      <c r="B2992" s="322" t="s">
        <v>145</v>
      </c>
      <c r="C2992" s="322" t="s">
        <v>1225</v>
      </c>
      <c r="D2992" s="322" t="s">
        <v>145</v>
      </c>
      <c r="E2992" s="322" t="s">
        <v>1225</v>
      </c>
      <c r="F2992" s="154" t="s">
        <v>329</v>
      </c>
      <c r="G2992" s="149" t="s">
        <v>286</v>
      </c>
      <c r="H2992" s="153" t="s">
        <v>330</v>
      </c>
      <c r="I2992" s="149" t="s">
        <v>2059</v>
      </c>
      <c r="J2992" s="163">
        <v>37.119</v>
      </c>
      <c r="K2992" s="163">
        <v>22.056000000000001</v>
      </c>
      <c r="L2992" s="149" t="s">
        <v>212</v>
      </c>
      <c r="M2992" s="150" t="s">
        <v>2060</v>
      </c>
      <c r="N2992" s="157">
        <v>44621.903796296298</v>
      </c>
      <c r="O2992" s="157">
        <v>44648.356192129628</v>
      </c>
    </row>
    <row r="2993" spans="2:15" x14ac:dyDescent="0.2">
      <c r="B2993" s="322" t="s">
        <v>145</v>
      </c>
      <c r="C2993" s="322" t="s">
        <v>1225</v>
      </c>
      <c r="D2993" s="322" t="s">
        <v>145</v>
      </c>
      <c r="E2993" s="322" t="s">
        <v>1225</v>
      </c>
      <c r="F2993" s="154" t="s">
        <v>114</v>
      </c>
      <c r="G2993" s="149" t="s">
        <v>472</v>
      </c>
      <c r="H2993" s="153" t="s">
        <v>115</v>
      </c>
      <c r="I2993" s="149" t="s">
        <v>2061</v>
      </c>
      <c r="J2993" s="163">
        <v>74.915999999999997</v>
      </c>
      <c r="K2993" s="163">
        <v>73.418000000000006</v>
      </c>
      <c r="L2993" s="149" t="s">
        <v>211</v>
      </c>
      <c r="M2993" s="150" t="s">
        <v>388</v>
      </c>
      <c r="N2993" s="157">
        <v>44622.056631944448</v>
      </c>
      <c r="O2993" s="157">
        <v>44647.818564814814</v>
      </c>
    </row>
    <row r="2994" spans="2:15" x14ac:dyDescent="0.2">
      <c r="B2994" s="322" t="s">
        <v>145</v>
      </c>
      <c r="C2994" s="322" t="s">
        <v>1225</v>
      </c>
      <c r="D2994" s="322" t="s">
        <v>145</v>
      </c>
      <c r="E2994" s="322" t="s">
        <v>1225</v>
      </c>
      <c r="F2994" s="154" t="s">
        <v>239</v>
      </c>
      <c r="G2994" s="149" t="s">
        <v>359</v>
      </c>
      <c r="H2994" s="153" t="s">
        <v>278</v>
      </c>
      <c r="I2994" s="149" t="s">
        <v>1164</v>
      </c>
      <c r="J2994" s="163">
        <v>32.956000000000003</v>
      </c>
      <c r="K2994" s="163">
        <v>3.5710000000000002</v>
      </c>
      <c r="L2994" s="149" t="s">
        <v>116</v>
      </c>
      <c r="M2994" s="150" t="s">
        <v>292</v>
      </c>
      <c r="N2994" s="157">
        <v>44622.389953703707</v>
      </c>
      <c r="O2994" s="157">
        <v>44642.860289351855</v>
      </c>
    </row>
    <row r="2995" spans="2:15" x14ac:dyDescent="0.2">
      <c r="B2995" s="322" t="s">
        <v>145</v>
      </c>
      <c r="C2995" s="322" t="s">
        <v>1225</v>
      </c>
      <c r="D2995" s="322" t="s">
        <v>145</v>
      </c>
      <c r="E2995" s="322" t="s">
        <v>1225</v>
      </c>
      <c r="F2995" s="154" t="s">
        <v>239</v>
      </c>
      <c r="G2995" s="149" t="s">
        <v>359</v>
      </c>
      <c r="H2995" s="153" t="s">
        <v>278</v>
      </c>
      <c r="I2995" s="149" t="s">
        <v>1164</v>
      </c>
      <c r="J2995" s="163">
        <v>32.956000000000003</v>
      </c>
      <c r="K2995" s="163">
        <v>3.5710000000000002</v>
      </c>
      <c r="L2995" s="149" t="s">
        <v>116</v>
      </c>
      <c r="M2995" s="150" t="s">
        <v>292</v>
      </c>
      <c r="N2995" s="157">
        <v>44622.389953703707</v>
      </c>
      <c r="O2995" s="157">
        <v>44642.86042824074</v>
      </c>
    </row>
    <row r="2996" spans="2:15" x14ac:dyDescent="0.2">
      <c r="B2996" s="322" t="s">
        <v>145</v>
      </c>
      <c r="C2996" s="322" t="s">
        <v>1225</v>
      </c>
      <c r="D2996" s="322" t="s">
        <v>145</v>
      </c>
      <c r="E2996" s="322" t="s">
        <v>1225</v>
      </c>
      <c r="F2996" s="154" t="s">
        <v>239</v>
      </c>
      <c r="G2996" s="149" t="s">
        <v>359</v>
      </c>
      <c r="H2996" s="153" t="s">
        <v>278</v>
      </c>
      <c r="I2996" s="149" t="s">
        <v>1164</v>
      </c>
      <c r="J2996" s="163">
        <v>32.956000000000003</v>
      </c>
      <c r="K2996" s="163">
        <v>3.5710000000000002</v>
      </c>
      <c r="L2996" s="149" t="s">
        <v>116</v>
      </c>
      <c r="M2996" s="150" t="s">
        <v>292</v>
      </c>
      <c r="N2996" s="157">
        <v>44622.389953703707</v>
      </c>
      <c r="O2996" s="157">
        <v>44642.860439814816</v>
      </c>
    </row>
    <row r="2997" spans="2:15" x14ac:dyDescent="0.2">
      <c r="B2997" s="322" t="s">
        <v>145</v>
      </c>
      <c r="C2997" s="322" t="s">
        <v>1225</v>
      </c>
      <c r="D2997" s="322" t="s">
        <v>145</v>
      </c>
      <c r="E2997" s="322" t="s">
        <v>1225</v>
      </c>
      <c r="F2997" s="154" t="s">
        <v>239</v>
      </c>
      <c r="G2997" s="149" t="s">
        <v>359</v>
      </c>
      <c r="H2997" s="153" t="s">
        <v>278</v>
      </c>
      <c r="I2997" s="149" t="s">
        <v>1164</v>
      </c>
      <c r="J2997" s="163">
        <v>32.956000000000003</v>
      </c>
      <c r="K2997" s="163">
        <v>21.584</v>
      </c>
      <c r="L2997" s="149" t="s">
        <v>116</v>
      </c>
      <c r="M2997" s="150" t="s">
        <v>339</v>
      </c>
      <c r="N2997" s="157">
        <v>44622.389953703707</v>
      </c>
      <c r="O2997" s="157">
        <v>44648.997604166667</v>
      </c>
    </row>
    <row r="2998" spans="2:15" x14ac:dyDescent="0.2">
      <c r="B2998" s="322" t="s">
        <v>145</v>
      </c>
      <c r="C2998" s="322" t="s">
        <v>1225</v>
      </c>
      <c r="D2998" s="322" t="s">
        <v>146</v>
      </c>
      <c r="E2998" s="322" t="s">
        <v>1225</v>
      </c>
      <c r="F2998" s="154" t="s">
        <v>114</v>
      </c>
      <c r="G2998" s="149" t="s">
        <v>353</v>
      </c>
      <c r="H2998" s="153" t="s">
        <v>354</v>
      </c>
      <c r="I2998" s="149" t="s">
        <v>2062</v>
      </c>
      <c r="J2998" s="163">
        <v>17.074000000000002</v>
      </c>
      <c r="K2998" s="163">
        <v>14.403</v>
      </c>
      <c r="L2998" s="149" t="s">
        <v>236</v>
      </c>
      <c r="M2998" s="150" t="s">
        <v>2063</v>
      </c>
      <c r="N2998" s="157">
        <v>44623.126168981478</v>
      </c>
      <c r="O2998" s="157">
        <v>44679.17864583333</v>
      </c>
    </row>
    <row r="2999" spans="2:15" x14ac:dyDescent="0.2">
      <c r="B2999" s="322" t="s">
        <v>145</v>
      </c>
      <c r="C2999" s="322" t="s">
        <v>1225</v>
      </c>
      <c r="D2999" s="322" t="s">
        <v>145</v>
      </c>
      <c r="E2999" s="322" t="s">
        <v>1225</v>
      </c>
      <c r="F2999" s="154" t="s">
        <v>243</v>
      </c>
      <c r="G2999" s="149" t="s">
        <v>277</v>
      </c>
      <c r="H2999" s="153" t="s">
        <v>374</v>
      </c>
      <c r="I2999" s="149" t="s">
        <v>2064</v>
      </c>
      <c r="J2999" s="163">
        <v>53.476999999999997</v>
      </c>
      <c r="K2999" s="163">
        <v>21.071999999999999</v>
      </c>
      <c r="L2999" s="149" t="s">
        <v>211</v>
      </c>
      <c r="M2999" s="150" t="s">
        <v>691</v>
      </c>
      <c r="N2999" s="157">
        <v>44623.306423611109</v>
      </c>
      <c r="O2999" s="157">
        <v>44647.188287037039</v>
      </c>
    </row>
    <row r="3000" spans="2:15" x14ac:dyDescent="0.2">
      <c r="B3000" s="322" t="s">
        <v>145</v>
      </c>
      <c r="C3000" s="322" t="s">
        <v>1225</v>
      </c>
      <c r="D3000" s="322" t="s">
        <v>146</v>
      </c>
      <c r="E3000" s="322" t="s">
        <v>1225</v>
      </c>
      <c r="F3000" s="154" t="s">
        <v>243</v>
      </c>
      <c r="G3000" s="149" t="s">
        <v>277</v>
      </c>
      <c r="H3000" s="153" t="s">
        <v>374</v>
      </c>
      <c r="I3000" s="149" t="s">
        <v>2064</v>
      </c>
      <c r="J3000" s="163">
        <v>53.476999999999997</v>
      </c>
      <c r="K3000" s="163">
        <v>29.213000000000001</v>
      </c>
      <c r="L3000" s="149" t="s">
        <v>211</v>
      </c>
      <c r="M3000" s="150" t="s">
        <v>1987</v>
      </c>
      <c r="N3000" s="157">
        <v>44623.306423611109</v>
      </c>
      <c r="O3000" s="157">
        <v>44667.685833333337</v>
      </c>
    </row>
    <row r="3001" spans="2:15" x14ac:dyDescent="0.2">
      <c r="B3001" s="322" t="s">
        <v>145</v>
      </c>
      <c r="C3001" s="322" t="s">
        <v>1225</v>
      </c>
      <c r="D3001" s="322" t="s">
        <v>146</v>
      </c>
      <c r="E3001" s="322" t="s">
        <v>1225</v>
      </c>
      <c r="F3001" s="154" t="s">
        <v>194</v>
      </c>
      <c r="G3001" s="149" t="s">
        <v>277</v>
      </c>
      <c r="H3001" s="153" t="s">
        <v>1284</v>
      </c>
      <c r="I3001" s="149" t="s">
        <v>2054</v>
      </c>
      <c r="J3001" s="163">
        <v>81.840999999999994</v>
      </c>
      <c r="K3001" s="163">
        <v>29.844999999999999</v>
      </c>
      <c r="L3001" s="149" t="s">
        <v>116</v>
      </c>
      <c r="M3001" s="150" t="s">
        <v>352</v>
      </c>
      <c r="N3001" s="157">
        <v>44623.362141203703</v>
      </c>
      <c r="O3001" s="157">
        <v>44661.27783564815</v>
      </c>
    </row>
    <row r="3002" spans="2:15" x14ac:dyDescent="0.2">
      <c r="B3002" s="322" t="s">
        <v>145</v>
      </c>
      <c r="C3002" s="322" t="s">
        <v>1225</v>
      </c>
      <c r="D3002" s="322" t="s">
        <v>146</v>
      </c>
      <c r="E3002" s="322" t="s">
        <v>1225</v>
      </c>
      <c r="F3002" s="154" t="s">
        <v>239</v>
      </c>
      <c r="G3002" s="149" t="s">
        <v>359</v>
      </c>
      <c r="H3002" s="153" t="s">
        <v>278</v>
      </c>
      <c r="I3002" s="149" t="s">
        <v>958</v>
      </c>
      <c r="J3002" s="163">
        <v>37.506</v>
      </c>
      <c r="K3002" s="163">
        <v>5.0129999999999999</v>
      </c>
      <c r="L3002" s="149" t="s">
        <v>266</v>
      </c>
      <c r="M3002" s="150" t="s">
        <v>298</v>
      </c>
      <c r="N3002" s="157">
        <v>44623.792685185188</v>
      </c>
      <c r="O3002" s="157">
        <v>44656.661168981482</v>
      </c>
    </row>
    <row r="3003" spans="2:15" x14ac:dyDescent="0.2">
      <c r="B3003" s="322" t="s">
        <v>145</v>
      </c>
      <c r="C3003" s="322" t="s">
        <v>1225</v>
      </c>
      <c r="D3003" s="322" t="s">
        <v>146</v>
      </c>
      <c r="E3003" s="322" t="s">
        <v>1225</v>
      </c>
      <c r="F3003" s="154" t="s">
        <v>239</v>
      </c>
      <c r="G3003" s="149" t="s">
        <v>359</v>
      </c>
      <c r="H3003" s="153" t="s">
        <v>278</v>
      </c>
      <c r="I3003" s="149" t="s">
        <v>958</v>
      </c>
      <c r="J3003" s="163">
        <v>37.506</v>
      </c>
      <c r="K3003" s="163">
        <v>17.789000000000001</v>
      </c>
      <c r="L3003" s="149" t="s">
        <v>255</v>
      </c>
      <c r="M3003" s="150" t="s">
        <v>689</v>
      </c>
      <c r="N3003" s="157">
        <v>44623.792685185188</v>
      </c>
      <c r="O3003" s="157">
        <v>44678.873865740738</v>
      </c>
    </row>
    <row r="3004" spans="2:15" x14ac:dyDescent="0.2">
      <c r="B3004" s="322" t="s">
        <v>145</v>
      </c>
      <c r="C3004" s="322" t="s">
        <v>1225</v>
      </c>
      <c r="D3004" s="322" t="s">
        <v>145</v>
      </c>
      <c r="E3004" s="322" t="s">
        <v>1225</v>
      </c>
      <c r="F3004" s="154" t="s">
        <v>237</v>
      </c>
      <c r="G3004" s="149" t="s">
        <v>277</v>
      </c>
      <c r="H3004" s="153" t="s">
        <v>978</v>
      </c>
      <c r="I3004" s="149" t="s">
        <v>761</v>
      </c>
      <c r="J3004" s="163">
        <v>38.055999999999997</v>
      </c>
      <c r="K3004" s="163">
        <v>37.295000000000002</v>
      </c>
      <c r="L3004" s="149" t="s">
        <v>251</v>
      </c>
      <c r="M3004" s="150" t="s">
        <v>664</v>
      </c>
      <c r="N3004" s="157">
        <v>44623.834386574075</v>
      </c>
      <c r="O3004" s="157">
        <v>44630.898900462962</v>
      </c>
    </row>
    <row r="3005" spans="2:15" x14ac:dyDescent="0.2">
      <c r="B3005" s="322" t="s">
        <v>145</v>
      </c>
      <c r="C3005" s="322" t="s">
        <v>1225</v>
      </c>
      <c r="D3005" s="322" t="s">
        <v>148</v>
      </c>
      <c r="E3005" s="322" t="s">
        <v>1225</v>
      </c>
      <c r="F3005" s="154" t="s">
        <v>329</v>
      </c>
      <c r="G3005" s="149" t="s">
        <v>286</v>
      </c>
      <c r="H3005" s="153" t="s">
        <v>330</v>
      </c>
      <c r="I3005" s="149" t="s">
        <v>681</v>
      </c>
      <c r="J3005" s="163">
        <v>60.244999999999997</v>
      </c>
      <c r="K3005" s="163">
        <v>42.73</v>
      </c>
      <c r="L3005" s="149" t="s">
        <v>116</v>
      </c>
      <c r="M3005" s="150" t="s">
        <v>117</v>
      </c>
      <c r="N3005" s="157">
        <v>44623.862245370372</v>
      </c>
      <c r="O3005" s="157">
        <v>44721.832337962966</v>
      </c>
    </row>
    <row r="3006" spans="2:15" x14ac:dyDescent="0.2">
      <c r="B3006" s="322" t="s">
        <v>145</v>
      </c>
      <c r="C3006" s="322" t="s">
        <v>1225</v>
      </c>
      <c r="D3006" s="322" t="s">
        <v>146</v>
      </c>
      <c r="E3006" s="322" t="s">
        <v>1225</v>
      </c>
      <c r="F3006" s="154" t="s">
        <v>239</v>
      </c>
      <c r="G3006" s="149" t="s">
        <v>359</v>
      </c>
      <c r="H3006" s="153" t="s">
        <v>278</v>
      </c>
      <c r="I3006" s="149" t="s">
        <v>2065</v>
      </c>
      <c r="J3006" s="163">
        <v>33.622</v>
      </c>
      <c r="K3006" s="163">
        <v>30.143999999999998</v>
      </c>
      <c r="L3006" s="149" t="s">
        <v>116</v>
      </c>
      <c r="M3006" s="150" t="s">
        <v>405</v>
      </c>
      <c r="N3006" s="157">
        <v>44624.389988425923</v>
      </c>
      <c r="O3006" s="157">
        <v>44666.734976851854</v>
      </c>
    </row>
    <row r="3007" spans="2:15" x14ac:dyDescent="0.2">
      <c r="B3007" s="322" t="s">
        <v>145</v>
      </c>
      <c r="C3007" s="322" t="s">
        <v>1225</v>
      </c>
      <c r="D3007" s="322" t="s">
        <v>146</v>
      </c>
      <c r="E3007" s="322" t="s">
        <v>1225</v>
      </c>
      <c r="F3007" s="154" t="s">
        <v>335</v>
      </c>
      <c r="G3007" s="149" t="s">
        <v>289</v>
      </c>
      <c r="H3007" s="153" t="s">
        <v>337</v>
      </c>
      <c r="I3007" s="149" t="s">
        <v>2066</v>
      </c>
      <c r="J3007" s="163">
        <v>37.734999999999999</v>
      </c>
      <c r="K3007" s="163">
        <v>36.979999999999997</v>
      </c>
      <c r="L3007" s="149" t="s">
        <v>116</v>
      </c>
      <c r="M3007" s="150" t="s">
        <v>339</v>
      </c>
      <c r="N3007" s="157">
        <v>44624.416944444441</v>
      </c>
      <c r="O3007" s="157">
        <v>44669.944282407407</v>
      </c>
    </row>
    <row r="3008" spans="2:15" x14ac:dyDescent="0.2">
      <c r="B3008" s="322" t="s">
        <v>145</v>
      </c>
      <c r="C3008" s="322" t="s">
        <v>1225</v>
      </c>
      <c r="D3008" s="322" t="s">
        <v>147</v>
      </c>
      <c r="E3008" s="322" t="s">
        <v>1225</v>
      </c>
      <c r="F3008" s="154" t="s">
        <v>239</v>
      </c>
      <c r="G3008" s="149" t="s">
        <v>289</v>
      </c>
      <c r="H3008" s="153" t="s">
        <v>290</v>
      </c>
      <c r="I3008" s="149" t="s">
        <v>816</v>
      </c>
      <c r="J3008" s="163">
        <v>56.868000000000002</v>
      </c>
      <c r="K3008" s="163">
        <v>42.942999999999998</v>
      </c>
      <c r="L3008" s="149" t="s">
        <v>116</v>
      </c>
      <c r="M3008" s="150" t="s">
        <v>292</v>
      </c>
      <c r="N3008" s="157">
        <v>44624.63821759259</v>
      </c>
      <c r="O3008" s="157">
        <v>44686.540925925925</v>
      </c>
    </row>
    <row r="3009" spans="2:15" x14ac:dyDescent="0.2">
      <c r="B3009" s="322" t="s">
        <v>145</v>
      </c>
      <c r="C3009" s="322" t="s">
        <v>1225</v>
      </c>
      <c r="D3009" s="322" t="s">
        <v>146</v>
      </c>
      <c r="E3009" s="322" t="s">
        <v>1225</v>
      </c>
      <c r="F3009" s="154" t="s">
        <v>114</v>
      </c>
      <c r="G3009" s="149" t="s">
        <v>286</v>
      </c>
      <c r="H3009" s="153" t="s">
        <v>115</v>
      </c>
      <c r="I3009" s="149" t="s">
        <v>2067</v>
      </c>
      <c r="J3009" s="163">
        <v>58.085999999999999</v>
      </c>
      <c r="K3009" s="163">
        <v>19.382000000000001</v>
      </c>
      <c r="L3009" s="149" t="s">
        <v>217</v>
      </c>
      <c r="M3009" s="150" t="s">
        <v>308</v>
      </c>
      <c r="N3009" s="157">
        <v>44624.987175925926</v>
      </c>
      <c r="O3009" s="157">
        <v>44653.639085648145</v>
      </c>
    </row>
    <row r="3010" spans="2:15" x14ac:dyDescent="0.2">
      <c r="B3010" s="322" t="s">
        <v>145</v>
      </c>
      <c r="C3010" s="322" t="s">
        <v>1225</v>
      </c>
      <c r="D3010" s="322" t="s">
        <v>146</v>
      </c>
      <c r="E3010" s="322" t="s">
        <v>1225</v>
      </c>
      <c r="F3010" s="154" t="s">
        <v>114</v>
      </c>
      <c r="G3010" s="149" t="s">
        <v>286</v>
      </c>
      <c r="H3010" s="153" t="s">
        <v>115</v>
      </c>
      <c r="I3010" s="149" t="s">
        <v>2067</v>
      </c>
      <c r="J3010" s="163">
        <v>58.085999999999999</v>
      </c>
      <c r="K3010" s="163">
        <v>37.542000000000002</v>
      </c>
      <c r="L3010" s="149" t="s">
        <v>216</v>
      </c>
      <c r="M3010" s="150" t="s">
        <v>284</v>
      </c>
      <c r="N3010" s="157">
        <v>44624.987175925926</v>
      </c>
      <c r="O3010" s="157">
        <v>44663.788506944446</v>
      </c>
    </row>
    <row r="3011" spans="2:15" x14ac:dyDescent="0.2">
      <c r="B3011" s="322" t="s">
        <v>145</v>
      </c>
      <c r="C3011" s="322" t="s">
        <v>1225</v>
      </c>
      <c r="D3011" s="322" t="s">
        <v>146</v>
      </c>
      <c r="E3011" s="322" t="s">
        <v>1225</v>
      </c>
      <c r="F3011" s="154" t="s">
        <v>251</v>
      </c>
      <c r="G3011" s="149" t="s">
        <v>663</v>
      </c>
      <c r="H3011" s="153" t="s">
        <v>664</v>
      </c>
      <c r="I3011" s="149" t="s">
        <v>587</v>
      </c>
      <c r="J3011" s="163">
        <v>28.347999999999999</v>
      </c>
      <c r="K3011" s="163">
        <v>12.282</v>
      </c>
      <c r="L3011" s="149" t="s">
        <v>209</v>
      </c>
      <c r="M3011" s="150" t="s">
        <v>392</v>
      </c>
      <c r="N3011" s="157">
        <v>44625.126122685186</v>
      </c>
      <c r="O3011" s="157">
        <v>44660.028541666667</v>
      </c>
    </row>
    <row r="3012" spans="2:15" x14ac:dyDescent="0.2">
      <c r="B3012" s="322" t="s">
        <v>145</v>
      </c>
      <c r="C3012" s="322" t="s">
        <v>1225</v>
      </c>
      <c r="D3012" s="322" t="s">
        <v>146</v>
      </c>
      <c r="E3012" s="322" t="s">
        <v>1225</v>
      </c>
      <c r="F3012" s="154" t="s">
        <v>251</v>
      </c>
      <c r="G3012" s="149" t="s">
        <v>663</v>
      </c>
      <c r="H3012" s="153" t="s">
        <v>664</v>
      </c>
      <c r="I3012" s="149" t="s">
        <v>587</v>
      </c>
      <c r="J3012" s="163">
        <v>28.347999999999999</v>
      </c>
      <c r="K3012" s="163">
        <v>15.499000000000001</v>
      </c>
      <c r="L3012" s="149" t="s">
        <v>263</v>
      </c>
      <c r="M3012" s="150" t="s">
        <v>880</v>
      </c>
      <c r="N3012" s="157">
        <v>44625.126122685186</v>
      </c>
      <c r="O3012" s="157">
        <v>44672.319699074076</v>
      </c>
    </row>
    <row r="3013" spans="2:15" x14ac:dyDescent="0.2">
      <c r="B3013" s="322" t="s">
        <v>145</v>
      </c>
      <c r="C3013" s="322" t="s">
        <v>1225</v>
      </c>
      <c r="D3013" s="322" t="s">
        <v>147</v>
      </c>
      <c r="E3013" s="322" t="s">
        <v>1225</v>
      </c>
      <c r="F3013" s="154" t="s">
        <v>236</v>
      </c>
      <c r="G3013" s="149" t="s">
        <v>310</v>
      </c>
      <c r="H3013" s="153" t="s">
        <v>311</v>
      </c>
      <c r="I3013" s="149" t="s">
        <v>1162</v>
      </c>
      <c r="J3013" s="163">
        <v>22.983000000000001</v>
      </c>
      <c r="K3013" s="163">
        <v>21.582999999999998</v>
      </c>
      <c r="L3013" s="149" t="s">
        <v>228</v>
      </c>
      <c r="M3013" s="150" t="s">
        <v>434</v>
      </c>
      <c r="N3013" s="157">
        <v>44625.334548611114</v>
      </c>
      <c r="O3013" s="157">
        <v>44685.925324074073</v>
      </c>
    </row>
    <row r="3014" spans="2:15" x14ac:dyDescent="0.2">
      <c r="B3014" s="322" t="s">
        <v>145</v>
      </c>
      <c r="C3014" s="322" t="s">
        <v>1225</v>
      </c>
      <c r="D3014" s="322" t="s">
        <v>146</v>
      </c>
      <c r="E3014" s="322" t="s">
        <v>1225</v>
      </c>
      <c r="F3014" s="154" t="s">
        <v>329</v>
      </c>
      <c r="G3014" s="149" t="s">
        <v>286</v>
      </c>
      <c r="H3014" s="153" t="s">
        <v>330</v>
      </c>
      <c r="I3014" s="149" t="s">
        <v>2068</v>
      </c>
      <c r="J3014" s="163">
        <v>63.44</v>
      </c>
      <c r="K3014" s="163">
        <v>32.68</v>
      </c>
      <c r="L3014" s="149" t="s">
        <v>187</v>
      </c>
      <c r="M3014" s="150" t="s">
        <v>415</v>
      </c>
      <c r="N3014" s="157">
        <v>44625.973391203705</v>
      </c>
      <c r="O3014" s="157">
        <v>44661.916435185187</v>
      </c>
    </row>
    <row r="3015" spans="2:15" x14ac:dyDescent="0.2">
      <c r="B3015" s="322" t="s">
        <v>145</v>
      </c>
      <c r="C3015" s="322" t="s">
        <v>1225</v>
      </c>
      <c r="D3015" s="322" t="s">
        <v>146</v>
      </c>
      <c r="E3015" s="322" t="s">
        <v>1225</v>
      </c>
      <c r="F3015" s="154" t="s">
        <v>239</v>
      </c>
      <c r="G3015" s="149" t="s">
        <v>359</v>
      </c>
      <c r="H3015" s="153" t="s">
        <v>278</v>
      </c>
      <c r="I3015" s="149" t="s">
        <v>436</v>
      </c>
      <c r="J3015" s="163">
        <v>36.563000000000002</v>
      </c>
      <c r="K3015" s="163">
        <v>11.944000000000001</v>
      </c>
      <c r="L3015" s="149" t="s">
        <v>116</v>
      </c>
      <c r="M3015" s="150" t="s">
        <v>117</v>
      </c>
      <c r="N3015" s="157">
        <v>44626.41778935185</v>
      </c>
      <c r="O3015" s="157">
        <v>44680.041886574072</v>
      </c>
    </row>
    <row r="3016" spans="2:15" x14ac:dyDescent="0.2">
      <c r="B3016" s="322" t="s">
        <v>145</v>
      </c>
      <c r="C3016" s="322" t="s">
        <v>1225</v>
      </c>
      <c r="D3016" s="322" t="s">
        <v>146</v>
      </c>
      <c r="E3016" s="322" t="s">
        <v>1225</v>
      </c>
      <c r="F3016" s="154" t="s">
        <v>239</v>
      </c>
      <c r="G3016" s="149" t="s">
        <v>359</v>
      </c>
      <c r="H3016" s="153" t="s">
        <v>278</v>
      </c>
      <c r="I3016" s="149" t="s">
        <v>436</v>
      </c>
      <c r="J3016" s="163">
        <v>36.563000000000002</v>
      </c>
      <c r="K3016" s="163">
        <v>11.944000000000001</v>
      </c>
      <c r="L3016" s="149" t="s">
        <v>116</v>
      </c>
      <c r="M3016" s="150" t="s">
        <v>117</v>
      </c>
      <c r="N3016" s="157">
        <v>44626.41778935185</v>
      </c>
      <c r="O3016" s="157">
        <v>44680.042025462964</v>
      </c>
    </row>
    <row r="3017" spans="2:15" x14ac:dyDescent="0.2">
      <c r="B3017" s="322" t="s">
        <v>145</v>
      </c>
      <c r="C3017" s="322" t="s">
        <v>1225</v>
      </c>
      <c r="D3017" s="322" t="s">
        <v>146</v>
      </c>
      <c r="E3017" s="322" t="s">
        <v>1225</v>
      </c>
      <c r="F3017" s="154" t="s">
        <v>239</v>
      </c>
      <c r="G3017" s="149" t="s">
        <v>359</v>
      </c>
      <c r="H3017" s="153" t="s">
        <v>278</v>
      </c>
      <c r="I3017" s="149" t="s">
        <v>436</v>
      </c>
      <c r="J3017" s="163">
        <v>36.563000000000002</v>
      </c>
      <c r="K3017" s="163">
        <v>11.944000000000001</v>
      </c>
      <c r="L3017" s="149" t="s">
        <v>116</v>
      </c>
      <c r="M3017" s="150" t="s">
        <v>117</v>
      </c>
      <c r="N3017" s="157">
        <v>44626.41778935185</v>
      </c>
      <c r="O3017" s="157">
        <v>44680.042037037034</v>
      </c>
    </row>
    <row r="3018" spans="2:15" x14ac:dyDescent="0.2">
      <c r="B3018" s="322" t="s">
        <v>145</v>
      </c>
      <c r="C3018" s="322" t="s">
        <v>1225</v>
      </c>
      <c r="D3018" s="322" t="s">
        <v>146</v>
      </c>
      <c r="E3018" s="322" t="s">
        <v>1225</v>
      </c>
      <c r="F3018" s="154" t="s">
        <v>114</v>
      </c>
      <c r="G3018" s="149" t="s">
        <v>286</v>
      </c>
      <c r="H3018" s="153" t="s">
        <v>115</v>
      </c>
      <c r="I3018" s="149" t="s">
        <v>297</v>
      </c>
      <c r="J3018" s="163">
        <v>35.484999999999999</v>
      </c>
      <c r="K3018" s="163">
        <v>34.774999999999999</v>
      </c>
      <c r="L3018" s="149" t="s">
        <v>232</v>
      </c>
      <c r="M3018" s="150" t="s">
        <v>386</v>
      </c>
      <c r="N3018" s="157">
        <v>44626.612256944441</v>
      </c>
      <c r="O3018" s="157">
        <v>44660.124560185184</v>
      </c>
    </row>
    <row r="3019" spans="2:15" x14ac:dyDescent="0.2">
      <c r="B3019" s="322" t="s">
        <v>145</v>
      </c>
      <c r="C3019" s="322" t="s">
        <v>1225</v>
      </c>
      <c r="D3019" s="322" t="s">
        <v>146</v>
      </c>
      <c r="E3019" s="322" t="s">
        <v>1225</v>
      </c>
      <c r="F3019" s="154" t="s">
        <v>329</v>
      </c>
      <c r="G3019" s="149" t="s">
        <v>286</v>
      </c>
      <c r="H3019" s="153" t="s">
        <v>330</v>
      </c>
      <c r="I3019" s="149" t="s">
        <v>348</v>
      </c>
      <c r="J3019" s="163">
        <v>37.686</v>
      </c>
      <c r="K3019" s="163">
        <v>28.815000000000001</v>
      </c>
      <c r="L3019" s="149" t="s">
        <v>223</v>
      </c>
      <c r="M3019" s="150" t="s">
        <v>363</v>
      </c>
      <c r="N3019" s="157">
        <v>44626.987083333333</v>
      </c>
      <c r="O3019" s="157">
        <v>44653.90347222222</v>
      </c>
    </row>
    <row r="3020" spans="2:15" x14ac:dyDescent="0.2">
      <c r="B3020" s="322" t="s">
        <v>145</v>
      </c>
      <c r="C3020" s="322" t="s">
        <v>1225</v>
      </c>
      <c r="D3020" s="322" t="s">
        <v>146</v>
      </c>
      <c r="E3020" s="322" t="s">
        <v>1225</v>
      </c>
      <c r="F3020" s="154" t="s">
        <v>114</v>
      </c>
      <c r="G3020" s="149" t="s">
        <v>286</v>
      </c>
      <c r="H3020" s="153" t="s">
        <v>115</v>
      </c>
      <c r="I3020" s="149" t="s">
        <v>484</v>
      </c>
      <c r="J3020" s="163">
        <v>38.228000000000002</v>
      </c>
      <c r="K3020" s="163">
        <v>33.680999999999997</v>
      </c>
      <c r="L3020" s="149" t="s">
        <v>116</v>
      </c>
      <c r="M3020" s="150" t="s">
        <v>405</v>
      </c>
      <c r="N3020" s="157">
        <v>44628.180752314816</v>
      </c>
      <c r="O3020" s="157">
        <v>44657.401597222219</v>
      </c>
    </row>
    <row r="3021" spans="2:15" x14ac:dyDescent="0.2">
      <c r="B3021" s="322" t="s">
        <v>145</v>
      </c>
      <c r="C3021" s="322" t="s">
        <v>1225</v>
      </c>
      <c r="D3021" s="322" t="s">
        <v>145</v>
      </c>
      <c r="E3021" s="322" t="s">
        <v>1225</v>
      </c>
      <c r="F3021" s="154" t="s">
        <v>243</v>
      </c>
      <c r="G3021" s="149" t="s">
        <v>277</v>
      </c>
      <c r="H3021" s="153" t="s">
        <v>374</v>
      </c>
      <c r="I3021" s="149" t="s">
        <v>2069</v>
      </c>
      <c r="J3021" s="163">
        <v>35.177</v>
      </c>
      <c r="K3021" s="163">
        <v>27.68</v>
      </c>
      <c r="L3021" s="149" t="s">
        <v>376</v>
      </c>
      <c r="M3021" s="150" t="s">
        <v>378</v>
      </c>
      <c r="N3021" s="157">
        <v>44628.180960648147</v>
      </c>
      <c r="O3021" s="157">
        <v>44647.178807870368</v>
      </c>
    </row>
    <row r="3022" spans="2:15" x14ac:dyDescent="0.2">
      <c r="B3022" s="322" t="s">
        <v>145</v>
      </c>
      <c r="C3022" s="322" t="s">
        <v>1225</v>
      </c>
      <c r="D3022" s="322" t="s">
        <v>146</v>
      </c>
      <c r="E3022" s="322" t="s">
        <v>1225</v>
      </c>
      <c r="F3022" s="154" t="s">
        <v>114</v>
      </c>
      <c r="G3022" s="149" t="s">
        <v>353</v>
      </c>
      <c r="H3022" s="153" t="s">
        <v>354</v>
      </c>
      <c r="I3022" s="149" t="s">
        <v>2070</v>
      </c>
      <c r="J3022" s="163">
        <v>38.009</v>
      </c>
      <c r="K3022" s="163">
        <v>37.249000000000002</v>
      </c>
      <c r="L3022" s="149" t="s">
        <v>116</v>
      </c>
      <c r="M3022" s="150" t="s">
        <v>117</v>
      </c>
      <c r="N3022" s="157">
        <v>44628.292071759257</v>
      </c>
      <c r="O3022" s="157">
        <v>44677.164675925924</v>
      </c>
    </row>
    <row r="3023" spans="2:15" x14ac:dyDescent="0.2">
      <c r="B3023" s="322" t="s">
        <v>145</v>
      </c>
      <c r="C3023" s="322" t="s">
        <v>1225</v>
      </c>
      <c r="D3023" s="322" t="s">
        <v>146</v>
      </c>
      <c r="E3023" s="322" t="s">
        <v>1225</v>
      </c>
      <c r="F3023" s="154" t="s">
        <v>237</v>
      </c>
      <c r="G3023" s="149" t="s">
        <v>277</v>
      </c>
      <c r="H3023" s="153" t="s">
        <v>978</v>
      </c>
      <c r="I3023" s="149" t="s">
        <v>1317</v>
      </c>
      <c r="J3023" s="163">
        <v>47.281999999999996</v>
      </c>
      <c r="K3023" s="163">
        <v>42.177</v>
      </c>
      <c r="L3023" s="149" t="s">
        <v>116</v>
      </c>
      <c r="M3023" s="150" t="s">
        <v>424</v>
      </c>
      <c r="N3023" s="157">
        <v>44628.903738425928</v>
      </c>
      <c r="O3023" s="157">
        <v>44662.939699074072</v>
      </c>
    </row>
    <row r="3024" spans="2:15" x14ac:dyDescent="0.2">
      <c r="B3024" s="322" t="s">
        <v>145</v>
      </c>
      <c r="C3024" s="322" t="s">
        <v>1225</v>
      </c>
      <c r="D3024" s="322" t="s">
        <v>145</v>
      </c>
      <c r="E3024" s="322" t="s">
        <v>1225</v>
      </c>
      <c r="F3024" s="154" t="s">
        <v>114</v>
      </c>
      <c r="G3024" s="149" t="s">
        <v>286</v>
      </c>
      <c r="H3024" s="153" t="s">
        <v>115</v>
      </c>
      <c r="I3024" s="149" t="s">
        <v>2071</v>
      </c>
      <c r="J3024" s="163">
        <v>64.722999999999999</v>
      </c>
      <c r="K3024" s="163">
        <v>11.414</v>
      </c>
      <c r="L3024" s="149" t="s">
        <v>214</v>
      </c>
      <c r="M3024" s="150" t="s">
        <v>332</v>
      </c>
      <c r="N3024" s="157">
        <v>44629.042824074073</v>
      </c>
      <c r="O3024" s="157">
        <v>44648.291886574072</v>
      </c>
    </row>
    <row r="3025" spans="2:15" x14ac:dyDescent="0.2">
      <c r="B3025" s="322" t="s">
        <v>145</v>
      </c>
      <c r="C3025" s="322" t="s">
        <v>1225</v>
      </c>
      <c r="D3025" s="322" t="s">
        <v>146</v>
      </c>
      <c r="E3025" s="322" t="s">
        <v>1225</v>
      </c>
      <c r="F3025" s="154" t="s">
        <v>114</v>
      </c>
      <c r="G3025" s="149" t="s">
        <v>286</v>
      </c>
      <c r="H3025" s="153" t="s">
        <v>115</v>
      </c>
      <c r="I3025" s="149" t="s">
        <v>2071</v>
      </c>
      <c r="J3025" s="163">
        <v>64.722999999999999</v>
      </c>
      <c r="K3025" s="163">
        <v>41.595999999999997</v>
      </c>
      <c r="L3025" s="149" t="s">
        <v>214</v>
      </c>
      <c r="M3025" s="150" t="s">
        <v>1349</v>
      </c>
      <c r="N3025" s="157">
        <v>44629.042824074073</v>
      </c>
      <c r="O3025" s="157">
        <v>44664.000659722224</v>
      </c>
    </row>
    <row r="3026" spans="2:15" x14ac:dyDescent="0.2">
      <c r="B3026" s="322" t="s">
        <v>145</v>
      </c>
      <c r="C3026" s="322" t="s">
        <v>1225</v>
      </c>
      <c r="D3026" s="322" t="s">
        <v>146</v>
      </c>
      <c r="E3026" s="322" t="s">
        <v>1225</v>
      </c>
      <c r="F3026" s="154" t="s">
        <v>329</v>
      </c>
      <c r="G3026" s="149" t="s">
        <v>286</v>
      </c>
      <c r="H3026" s="153" t="s">
        <v>330</v>
      </c>
      <c r="I3026" s="149" t="s">
        <v>2072</v>
      </c>
      <c r="J3026" s="163">
        <v>55.875</v>
      </c>
      <c r="K3026" s="163">
        <v>35.159999999999997</v>
      </c>
      <c r="L3026" s="149" t="s">
        <v>211</v>
      </c>
      <c r="M3026" s="150" t="s">
        <v>314</v>
      </c>
      <c r="N3026" s="157">
        <v>44629.680300925924</v>
      </c>
      <c r="O3026" s="157">
        <v>44656.442083333335</v>
      </c>
    </row>
    <row r="3027" spans="2:15" x14ac:dyDescent="0.2">
      <c r="B3027" s="322" t="s">
        <v>145</v>
      </c>
      <c r="C3027" s="322" t="s">
        <v>1225</v>
      </c>
      <c r="D3027" s="322" t="s">
        <v>146</v>
      </c>
      <c r="E3027" s="322" t="s">
        <v>1225</v>
      </c>
      <c r="F3027" s="154" t="s">
        <v>239</v>
      </c>
      <c r="G3027" s="149" t="s">
        <v>359</v>
      </c>
      <c r="H3027" s="153" t="s">
        <v>278</v>
      </c>
      <c r="I3027" s="149" t="s">
        <v>2073</v>
      </c>
      <c r="J3027" s="163">
        <v>37.597000000000001</v>
      </c>
      <c r="K3027" s="163">
        <v>15.352</v>
      </c>
      <c r="L3027" s="149" t="s">
        <v>116</v>
      </c>
      <c r="M3027" s="150" t="s">
        <v>292</v>
      </c>
      <c r="N3027" s="157">
        <v>44629.86210648148</v>
      </c>
      <c r="O3027" s="157">
        <v>44659.994293981479</v>
      </c>
    </row>
    <row r="3028" spans="2:15" x14ac:dyDescent="0.2">
      <c r="B3028" s="322" t="s">
        <v>145</v>
      </c>
      <c r="C3028" s="322" t="s">
        <v>1225</v>
      </c>
      <c r="D3028" s="322" t="s">
        <v>146</v>
      </c>
      <c r="E3028" s="322" t="s">
        <v>1225</v>
      </c>
      <c r="F3028" s="154" t="s">
        <v>239</v>
      </c>
      <c r="G3028" s="149" t="s">
        <v>359</v>
      </c>
      <c r="H3028" s="153" t="s">
        <v>278</v>
      </c>
      <c r="I3028" s="149" t="s">
        <v>2073</v>
      </c>
      <c r="J3028" s="163">
        <v>37.597000000000001</v>
      </c>
      <c r="K3028" s="163">
        <v>18.539000000000001</v>
      </c>
      <c r="L3028" s="149" t="s">
        <v>116</v>
      </c>
      <c r="M3028" s="150" t="s">
        <v>292</v>
      </c>
      <c r="N3028" s="157">
        <v>44629.86210648148</v>
      </c>
      <c r="O3028" s="157">
        <v>44669.471967592595</v>
      </c>
    </row>
    <row r="3029" spans="2:15" x14ac:dyDescent="0.2">
      <c r="B3029" s="322" t="s">
        <v>145</v>
      </c>
      <c r="C3029" s="322" t="s">
        <v>1225</v>
      </c>
      <c r="D3029" s="322" t="s">
        <v>145</v>
      </c>
      <c r="E3029" s="322" t="s">
        <v>1225</v>
      </c>
      <c r="F3029" s="154" t="s">
        <v>243</v>
      </c>
      <c r="G3029" s="149" t="s">
        <v>663</v>
      </c>
      <c r="H3029" s="153" t="s">
        <v>374</v>
      </c>
      <c r="I3029" s="149" t="s">
        <v>2074</v>
      </c>
      <c r="J3029" s="163">
        <v>29.228999999999999</v>
      </c>
      <c r="K3029" s="163">
        <v>28.643999999999998</v>
      </c>
      <c r="L3029" s="149" t="s">
        <v>209</v>
      </c>
      <c r="M3029" s="150" t="s">
        <v>440</v>
      </c>
      <c r="N3029" s="157">
        <v>44630.278043981481</v>
      </c>
      <c r="O3029" s="157">
        <v>44641.109120370369</v>
      </c>
    </row>
    <row r="3030" spans="2:15" x14ac:dyDescent="0.2">
      <c r="B3030" s="322" t="s">
        <v>145</v>
      </c>
      <c r="C3030" s="322" t="s">
        <v>1225</v>
      </c>
      <c r="D3030" s="322" t="s">
        <v>146</v>
      </c>
      <c r="E3030" s="322" t="s">
        <v>1225</v>
      </c>
      <c r="F3030" s="154" t="s">
        <v>114</v>
      </c>
      <c r="G3030" s="149" t="s">
        <v>286</v>
      </c>
      <c r="H3030" s="153" t="s">
        <v>115</v>
      </c>
      <c r="I3030" s="149" t="s">
        <v>1378</v>
      </c>
      <c r="J3030" s="163">
        <v>61.119</v>
      </c>
      <c r="K3030" s="163">
        <v>16.259</v>
      </c>
      <c r="L3030" s="149" t="s">
        <v>209</v>
      </c>
      <c r="M3030" s="150" t="s">
        <v>439</v>
      </c>
      <c r="N3030" s="157">
        <v>44630.723310185182</v>
      </c>
      <c r="O3030" s="157">
        <v>44661.736273148148</v>
      </c>
    </row>
    <row r="3031" spans="2:15" x14ac:dyDescent="0.2">
      <c r="B3031" s="322" t="s">
        <v>145</v>
      </c>
      <c r="C3031" s="322" t="s">
        <v>1225</v>
      </c>
      <c r="D3031" s="322" t="s">
        <v>146</v>
      </c>
      <c r="E3031" s="322" t="s">
        <v>1225</v>
      </c>
      <c r="F3031" s="154" t="s">
        <v>114</v>
      </c>
      <c r="G3031" s="149" t="s">
        <v>286</v>
      </c>
      <c r="H3031" s="153" t="s">
        <v>115</v>
      </c>
      <c r="I3031" s="149" t="s">
        <v>1378</v>
      </c>
      <c r="J3031" s="163">
        <v>61.119</v>
      </c>
      <c r="K3031" s="163">
        <v>43.637999999999998</v>
      </c>
      <c r="L3031" s="149" t="s">
        <v>209</v>
      </c>
      <c r="M3031" s="150" t="s">
        <v>280</v>
      </c>
      <c r="N3031" s="157">
        <v>44630.723310185182</v>
      </c>
      <c r="O3031" s="157">
        <v>44669.14912037037</v>
      </c>
    </row>
    <row r="3032" spans="2:15" x14ac:dyDescent="0.2">
      <c r="B3032" s="322" t="s">
        <v>145</v>
      </c>
      <c r="C3032" s="322" t="s">
        <v>1225</v>
      </c>
      <c r="D3032" s="322" t="s">
        <v>146</v>
      </c>
      <c r="E3032" s="322" t="s">
        <v>1225</v>
      </c>
      <c r="F3032" s="154" t="s">
        <v>114</v>
      </c>
      <c r="G3032" s="149" t="s">
        <v>310</v>
      </c>
      <c r="H3032" s="153" t="s">
        <v>115</v>
      </c>
      <c r="I3032" s="149" t="s">
        <v>2075</v>
      </c>
      <c r="J3032" s="163">
        <v>57.97</v>
      </c>
      <c r="K3032" s="163">
        <v>26.145</v>
      </c>
      <c r="L3032" s="149" t="s">
        <v>116</v>
      </c>
      <c r="M3032" s="150" t="s">
        <v>292</v>
      </c>
      <c r="N3032" s="157">
        <v>44631.375787037039</v>
      </c>
      <c r="O3032" s="157">
        <v>44663.582546296297</v>
      </c>
    </row>
    <row r="3033" spans="2:15" x14ac:dyDescent="0.2">
      <c r="B3033" s="322" t="s">
        <v>145</v>
      </c>
      <c r="C3033" s="322" t="s">
        <v>1225</v>
      </c>
      <c r="D3033" s="322" t="s">
        <v>146</v>
      </c>
      <c r="E3033" s="322" t="s">
        <v>1225</v>
      </c>
      <c r="F3033" s="154" t="s">
        <v>114</v>
      </c>
      <c r="G3033" s="149" t="s">
        <v>310</v>
      </c>
      <c r="H3033" s="153" t="s">
        <v>115</v>
      </c>
      <c r="I3033" s="149" t="s">
        <v>2075</v>
      </c>
      <c r="J3033" s="163">
        <v>57.97</v>
      </c>
      <c r="K3033" s="163">
        <v>26.145</v>
      </c>
      <c r="L3033" s="149" t="s">
        <v>116</v>
      </c>
      <c r="M3033" s="150" t="s">
        <v>292</v>
      </c>
      <c r="N3033" s="157">
        <v>44631.375787037039</v>
      </c>
      <c r="O3033" s="157">
        <v>44663.582685185182</v>
      </c>
    </row>
    <row r="3034" spans="2:15" x14ac:dyDescent="0.2">
      <c r="B3034" s="322" t="s">
        <v>145</v>
      </c>
      <c r="C3034" s="322" t="s">
        <v>1225</v>
      </c>
      <c r="D3034" s="322" t="s">
        <v>146</v>
      </c>
      <c r="E3034" s="322" t="s">
        <v>1225</v>
      </c>
      <c r="F3034" s="154" t="s">
        <v>329</v>
      </c>
      <c r="G3034" s="149" t="s">
        <v>286</v>
      </c>
      <c r="H3034" s="153" t="s">
        <v>330</v>
      </c>
      <c r="I3034" s="149" t="s">
        <v>2068</v>
      </c>
      <c r="J3034" s="163">
        <v>63.44</v>
      </c>
      <c r="K3034" s="163">
        <v>13.696999999999999</v>
      </c>
      <c r="L3034" s="149" t="s">
        <v>187</v>
      </c>
      <c r="M3034" s="150" t="s">
        <v>415</v>
      </c>
      <c r="N3034" s="157">
        <v>44631.695428240739</v>
      </c>
      <c r="O3034" s="157">
        <v>44661.916435185187</v>
      </c>
    </row>
    <row r="3035" spans="2:15" x14ac:dyDescent="0.2">
      <c r="B3035" s="322" t="s">
        <v>145</v>
      </c>
      <c r="C3035" s="322" t="s">
        <v>1225</v>
      </c>
      <c r="D3035" s="322" t="s">
        <v>146</v>
      </c>
      <c r="E3035" s="322" t="s">
        <v>1225</v>
      </c>
      <c r="F3035" s="154" t="s">
        <v>114</v>
      </c>
      <c r="G3035" s="149" t="s">
        <v>353</v>
      </c>
      <c r="H3035" s="153" t="s">
        <v>354</v>
      </c>
      <c r="I3035" s="149" t="s">
        <v>2076</v>
      </c>
      <c r="J3035" s="163">
        <v>33.328000000000003</v>
      </c>
      <c r="K3035" s="163">
        <v>8.3279999999999994</v>
      </c>
      <c r="L3035" s="149" t="s">
        <v>116</v>
      </c>
      <c r="M3035" s="150" t="s">
        <v>293</v>
      </c>
      <c r="N3035" s="157">
        <v>44631.931701388887</v>
      </c>
      <c r="O3035" s="157">
        <v>44658.178668981483</v>
      </c>
    </row>
    <row r="3036" spans="2:15" x14ac:dyDescent="0.2">
      <c r="B3036" s="322" t="s">
        <v>145</v>
      </c>
      <c r="C3036" s="322" t="s">
        <v>1225</v>
      </c>
      <c r="D3036" s="322" t="s">
        <v>146</v>
      </c>
      <c r="E3036" s="322" t="s">
        <v>1225</v>
      </c>
      <c r="F3036" s="154" t="s">
        <v>114</v>
      </c>
      <c r="G3036" s="149" t="s">
        <v>353</v>
      </c>
      <c r="H3036" s="153" t="s">
        <v>354</v>
      </c>
      <c r="I3036" s="149" t="s">
        <v>2076</v>
      </c>
      <c r="J3036" s="163">
        <v>33.328000000000003</v>
      </c>
      <c r="K3036" s="163">
        <v>8.1110000000000007</v>
      </c>
      <c r="L3036" s="149" t="s">
        <v>116</v>
      </c>
      <c r="M3036" s="150" t="s">
        <v>292</v>
      </c>
      <c r="N3036" s="157">
        <v>44631.931701388887</v>
      </c>
      <c r="O3036" s="157">
        <v>44670.792199074072</v>
      </c>
    </row>
    <row r="3037" spans="2:15" x14ac:dyDescent="0.2">
      <c r="B3037" s="322" t="s">
        <v>145</v>
      </c>
      <c r="C3037" s="322" t="s">
        <v>1225</v>
      </c>
      <c r="D3037" s="322" t="s">
        <v>146</v>
      </c>
      <c r="E3037" s="322" t="s">
        <v>1225</v>
      </c>
      <c r="F3037" s="154" t="s">
        <v>114</v>
      </c>
      <c r="G3037" s="149" t="s">
        <v>353</v>
      </c>
      <c r="H3037" s="153" t="s">
        <v>354</v>
      </c>
      <c r="I3037" s="149" t="s">
        <v>2076</v>
      </c>
      <c r="J3037" s="163">
        <v>33.328000000000003</v>
      </c>
      <c r="K3037" s="163">
        <v>8.1110000000000007</v>
      </c>
      <c r="L3037" s="149" t="s">
        <v>116</v>
      </c>
      <c r="M3037" s="150" t="s">
        <v>292</v>
      </c>
      <c r="N3037" s="157">
        <v>44631.931701388887</v>
      </c>
      <c r="O3037" s="157">
        <v>44670.792337962965</v>
      </c>
    </row>
    <row r="3038" spans="2:15" x14ac:dyDescent="0.2">
      <c r="B3038" s="322" t="s">
        <v>145</v>
      </c>
      <c r="C3038" s="322" t="s">
        <v>1225</v>
      </c>
      <c r="D3038" s="322" t="s">
        <v>146</v>
      </c>
      <c r="E3038" s="322" t="s">
        <v>1225</v>
      </c>
      <c r="F3038" s="154" t="s">
        <v>114</v>
      </c>
      <c r="G3038" s="149" t="s">
        <v>353</v>
      </c>
      <c r="H3038" s="153" t="s">
        <v>354</v>
      </c>
      <c r="I3038" s="149" t="s">
        <v>2076</v>
      </c>
      <c r="J3038" s="163">
        <v>33.328000000000003</v>
      </c>
      <c r="K3038" s="163">
        <v>8.1110000000000007</v>
      </c>
      <c r="L3038" s="149" t="s">
        <v>116</v>
      </c>
      <c r="M3038" s="150" t="s">
        <v>292</v>
      </c>
      <c r="N3038" s="157">
        <v>44631.931701388887</v>
      </c>
      <c r="O3038" s="157">
        <v>44670.792349537034</v>
      </c>
    </row>
    <row r="3039" spans="2:15" x14ac:dyDescent="0.2">
      <c r="B3039" s="322" t="s">
        <v>145</v>
      </c>
      <c r="C3039" s="322" t="s">
        <v>1225</v>
      </c>
      <c r="D3039" s="322" t="s">
        <v>146</v>
      </c>
      <c r="E3039" s="322" t="s">
        <v>1225</v>
      </c>
      <c r="F3039" s="154" t="s">
        <v>329</v>
      </c>
      <c r="G3039" s="149" t="s">
        <v>286</v>
      </c>
      <c r="H3039" s="153" t="s">
        <v>330</v>
      </c>
      <c r="I3039" s="149" t="s">
        <v>2072</v>
      </c>
      <c r="J3039" s="163">
        <v>55.875</v>
      </c>
      <c r="K3039" s="163">
        <v>6.2690000000000001</v>
      </c>
      <c r="L3039" s="149" t="s">
        <v>211</v>
      </c>
      <c r="M3039" s="150" t="s">
        <v>314</v>
      </c>
      <c r="N3039" s="157">
        <v>44632.306527777779</v>
      </c>
      <c r="O3039" s="157">
        <v>44656.442083333335</v>
      </c>
    </row>
    <row r="3040" spans="2:15" x14ac:dyDescent="0.2">
      <c r="B3040" s="322" t="s">
        <v>145</v>
      </c>
      <c r="C3040" s="322" t="s">
        <v>1225</v>
      </c>
      <c r="D3040" s="322" t="s">
        <v>146</v>
      </c>
      <c r="E3040" s="322" t="s">
        <v>1225</v>
      </c>
      <c r="F3040" s="154" t="s">
        <v>239</v>
      </c>
      <c r="G3040" s="149" t="s">
        <v>289</v>
      </c>
      <c r="H3040" s="153" t="s">
        <v>290</v>
      </c>
      <c r="I3040" s="149" t="s">
        <v>2077</v>
      </c>
      <c r="J3040" s="163">
        <v>39.780999999999999</v>
      </c>
      <c r="K3040" s="163">
        <v>6.4980000000000002</v>
      </c>
      <c r="L3040" s="149" t="s">
        <v>116</v>
      </c>
      <c r="M3040" s="150" t="s">
        <v>352</v>
      </c>
      <c r="N3040" s="157">
        <v>44632.453923611109</v>
      </c>
      <c r="O3040" s="157">
        <v>44678.264791666668</v>
      </c>
    </row>
    <row r="3041" spans="2:15" x14ac:dyDescent="0.2">
      <c r="B3041" s="322" t="s">
        <v>145</v>
      </c>
      <c r="C3041" s="322" t="s">
        <v>1225</v>
      </c>
      <c r="D3041" s="322" t="s">
        <v>146</v>
      </c>
      <c r="E3041" s="322" t="s">
        <v>1225</v>
      </c>
      <c r="F3041" s="154" t="s">
        <v>239</v>
      </c>
      <c r="G3041" s="149" t="s">
        <v>289</v>
      </c>
      <c r="H3041" s="153" t="s">
        <v>290</v>
      </c>
      <c r="I3041" s="149" t="s">
        <v>2077</v>
      </c>
      <c r="J3041" s="163">
        <v>39.780999999999999</v>
      </c>
      <c r="K3041" s="163">
        <v>6.4980000000000002</v>
      </c>
      <c r="L3041" s="149" t="s">
        <v>116</v>
      </c>
      <c r="M3041" s="150" t="s">
        <v>352</v>
      </c>
      <c r="N3041" s="157">
        <v>44632.453923611109</v>
      </c>
      <c r="O3041" s="157">
        <v>44678.264930555553</v>
      </c>
    </row>
    <row r="3042" spans="2:15" x14ac:dyDescent="0.2">
      <c r="B3042" s="322" t="s">
        <v>145</v>
      </c>
      <c r="C3042" s="322" t="s">
        <v>1225</v>
      </c>
      <c r="D3042" s="322" t="s">
        <v>146</v>
      </c>
      <c r="E3042" s="322" t="s">
        <v>1225</v>
      </c>
      <c r="F3042" s="154" t="s">
        <v>239</v>
      </c>
      <c r="G3042" s="149" t="s">
        <v>289</v>
      </c>
      <c r="H3042" s="153" t="s">
        <v>290</v>
      </c>
      <c r="I3042" s="149" t="s">
        <v>2077</v>
      </c>
      <c r="J3042" s="163">
        <v>39.780999999999999</v>
      </c>
      <c r="K3042" s="163">
        <v>6.4980000000000002</v>
      </c>
      <c r="L3042" s="149" t="s">
        <v>116</v>
      </c>
      <c r="M3042" s="150" t="s">
        <v>352</v>
      </c>
      <c r="N3042" s="157">
        <v>44632.453923611109</v>
      </c>
      <c r="O3042" s="157">
        <v>44678.26494212963</v>
      </c>
    </row>
    <row r="3043" spans="2:15" x14ac:dyDescent="0.2">
      <c r="B3043" s="322" t="s">
        <v>145</v>
      </c>
      <c r="C3043" s="322" t="s">
        <v>1225</v>
      </c>
      <c r="D3043" s="322" t="s">
        <v>146</v>
      </c>
      <c r="E3043" s="322" t="s">
        <v>1225</v>
      </c>
      <c r="F3043" s="154" t="s">
        <v>239</v>
      </c>
      <c r="G3043" s="149" t="s">
        <v>289</v>
      </c>
      <c r="H3043" s="153" t="s">
        <v>290</v>
      </c>
      <c r="I3043" s="149" t="s">
        <v>2077</v>
      </c>
      <c r="J3043" s="163">
        <v>39.780999999999999</v>
      </c>
      <c r="K3043" s="163">
        <v>6.4980000000000002</v>
      </c>
      <c r="L3043" s="149" t="s">
        <v>116</v>
      </c>
      <c r="M3043" s="150" t="s">
        <v>352</v>
      </c>
      <c r="N3043" s="157">
        <v>44632.453923611109</v>
      </c>
      <c r="O3043" s="157">
        <v>44678.264953703707</v>
      </c>
    </row>
    <row r="3044" spans="2:15" x14ac:dyDescent="0.2">
      <c r="B3044" s="322" t="s">
        <v>145</v>
      </c>
      <c r="C3044" s="322" t="s">
        <v>1225</v>
      </c>
      <c r="D3044" s="322" t="s">
        <v>146</v>
      </c>
      <c r="E3044" s="322" t="s">
        <v>1225</v>
      </c>
      <c r="F3044" s="154" t="s">
        <v>239</v>
      </c>
      <c r="G3044" s="149" t="s">
        <v>289</v>
      </c>
      <c r="H3044" s="153" t="s">
        <v>290</v>
      </c>
      <c r="I3044" s="149" t="s">
        <v>2077</v>
      </c>
      <c r="J3044" s="163">
        <v>39.780999999999999</v>
      </c>
      <c r="K3044" s="163">
        <v>6.4980000000000002</v>
      </c>
      <c r="L3044" s="149" t="s">
        <v>116</v>
      </c>
      <c r="M3044" s="150" t="s">
        <v>352</v>
      </c>
      <c r="N3044" s="157">
        <v>44632.453923611109</v>
      </c>
      <c r="O3044" s="157">
        <v>44678.264965277776</v>
      </c>
    </row>
    <row r="3045" spans="2:15" x14ac:dyDescent="0.2">
      <c r="B3045" s="322" t="s">
        <v>145</v>
      </c>
      <c r="C3045" s="322" t="s">
        <v>1225</v>
      </c>
      <c r="D3045" s="322" t="s">
        <v>146</v>
      </c>
      <c r="E3045" s="322" t="s">
        <v>1225</v>
      </c>
      <c r="F3045" s="154" t="s">
        <v>239</v>
      </c>
      <c r="G3045" s="149" t="s">
        <v>289</v>
      </c>
      <c r="H3045" s="153" t="s">
        <v>290</v>
      </c>
      <c r="I3045" s="149" t="s">
        <v>2077</v>
      </c>
      <c r="J3045" s="163">
        <v>39.780999999999999</v>
      </c>
      <c r="K3045" s="163">
        <v>6.4980000000000002</v>
      </c>
      <c r="L3045" s="149" t="s">
        <v>116</v>
      </c>
      <c r="M3045" s="150" t="s">
        <v>352</v>
      </c>
      <c r="N3045" s="157">
        <v>44632.453923611109</v>
      </c>
      <c r="O3045" s="157">
        <v>44678.264976851853</v>
      </c>
    </row>
    <row r="3046" spans="2:15" x14ac:dyDescent="0.2">
      <c r="B3046" s="322" t="s">
        <v>145</v>
      </c>
      <c r="C3046" s="322" t="s">
        <v>1225</v>
      </c>
      <c r="D3046" s="322" t="s">
        <v>146</v>
      </c>
      <c r="E3046" s="322" t="s">
        <v>1225</v>
      </c>
      <c r="F3046" s="154" t="s">
        <v>114</v>
      </c>
      <c r="G3046" s="149" t="s">
        <v>286</v>
      </c>
      <c r="H3046" s="153" t="s">
        <v>115</v>
      </c>
      <c r="I3046" s="149" t="s">
        <v>2078</v>
      </c>
      <c r="J3046" s="163">
        <v>56.692999999999998</v>
      </c>
      <c r="K3046" s="163">
        <v>44.793999999999997</v>
      </c>
      <c r="L3046" s="149" t="s">
        <v>116</v>
      </c>
      <c r="M3046" s="150" t="s">
        <v>352</v>
      </c>
      <c r="N3046" s="157">
        <v>44633.570543981485</v>
      </c>
      <c r="O3046" s="157">
        <v>44674.042268518519</v>
      </c>
    </row>
    <row r="3047" spans="2:15" x14ac:dyDescent="0.2">
      <c r="B3047" s="322" t="s">
        <v>145</v>
      </c>
      <c r="C3047" s="322" t="s">
        <v>1225</v>
      </c>
      <c r="D3047" s="322" t="s">
        <v>146</v>
      </c>
      <c r="E3047" s="322" t="s">
        <v>1225</v>
      </c>
      <c r="F3047" s="154" t="s">
        <v>243</v>
      </c>
      <c r="G3047" s="149" t="s">
        <v>277</v>
      </c>
      <c r="H3047" s="153" t="s">
        <v>374</v>
      </c>
      <c r="I3047" s="149" t="s">
        <v>2079</v>
      </c>
      <c r="J3047" s="163">
        <v>35.052</v>
      </c>
      <c r="K3047" s="163">
        <v>34.350999999999999</v>
      </c>
      <c r="L3047" s="149" t="s">
        <v>211</v>
      </c>
      <c r="M3047" s="150" t="s">
        <v>314</v>
      </c>
      <c r="N3047" s="157">
        <v>44634.000868055555</v>
      </c>
      <c r="O3047" s="157">
        <v>44663.203738425924</v>
      </c>
    </row>
    <row r="3048" spans="2:15" x14ac:dyDescent="0.2">
      <c r="B3048" s="322" t="s">
        <v>145</v>
      </c>
      <c r="C3048" s="322" t="s">
        <v>1225</v>
      </c>
      <c r="D3048" s="322" t="s">
        <v>146</v>
      </c>
      <c r="E3048" s="322" t="s">
        <v>1225</v>
      </c>
      <c r="F3048" s="154" t="s">
        <v>239</v>
      </c>
      <c r="G3048" s="149" t="s">
        <v>1627</v>
      </c>
      <c r="H3048" s="153" t="s">
        <v>1628</v>
      </c>
      <c r="I3048" s="149" t="s">
        <v>2080</v>
      </c>
      <c r="J3048" s="163">
        <v>30.803000000000001</v>
      </c>
      <c r="K3048" s="163">
        <v>29.591000000000001</v>
      </c>
      <c r="L3048" s="149" t="s">
        <v>116</v>
      </c>
      <c r="M3048" s="150" t="s">
        <v>424</v>
      </c>
      <c r="N3048" s="157">
        <v>44634.458796296298</v>
      </c>
      <c r="O3048" s="157">
        <v>44677.013437499998</v>
      </c>
    </row>
    <row r="3049" spans="2:15" x14ac:dyDescent="0.2">
      <c r="B3049" s="322" t="s">
        <v>145</v>
      </c>
      <c r="C3049" s="322" t="s">
        <v>1225</v>
      </c>
      <c r="D3049" s="322" t="s">
        <v>146</v>
      </c>
      <c r="E3049" s="322" t="s">
        <v>1225</v>
      </c>
      <c r="F3049" s="154" t="s">
        <v>244</v>
      </c>
      <c r="G3049" s="149" t="s">
        <v>369</v>
      </c>
      <c r="H3049" s="153" t="s">
        <v>370</v>
      </c>
      <c r="I3049" s="149" t="s">
        <v>2081</v>
      </c>
      <c r="J3049" s="163">
        <v>56.795000000000002</v>
      </c>
      <c r="K3049" s="163">
        <v>55.658999999999999</v>
      </c>
      <c r="L3049" s="149" t="s">
        <v>211</v>
      </c>
      <c r="M3049" s="150" t="s">
        <v>616</v>
      </c>
      <c r="N3049" s="157">
        <v>44635.765405092592</v>
      </c>
      <c r="O3049" s="157">
        <v>44665.222824074073</v>
      </c>
    </row>
    <row r="3050" spans="2:15" x14ac:dyDescent="0.2">
      <c r="B3050" s="322" t="s">
        <v>145</v>
      </c>
      <c r="C3050" s="322" t="s">
        <v>1225</v>
      </c>
      <c r="D3050" s="322" t="s">
        <v>146</v>
      </c>
      <c r="E3050" s="322" t="s">
        <v>1225</v>
      </c>
      <c r="F3050" s="154" t="s">
        <v>236</v>
      </c>
      <c r="G3050" s="149" t="s">
        <v>310</v>
      </c>
      <c r="H3050" s="153" t="s">
        <v>311</v>
      </c>
      <c r="I3050" s="149" t="s">
        <v>2082</v>
      </c>
      <c r="J3050" s="163">
        <v>60.476999999999997</v>
      </c>
      <c r="K3050" s="163">
        <v>32.954000000000001</v>
      </c>
      <c r="L3050" s="149" t="s">
        <v>116</v>
      </c>
      <c r="M3050" s="150" t="s">
        <v>405</v>
      </c>
      <c r="N3050" s="157">
        <v>44635.792743055557</v>
      </c>
      <c r="O3050" s="157">
        <v>44664.014386574076</v>
      </c>
    </row>
    <row r="3051" spans="2:15" x14ac:dyDescent="0.2">
      <c r="B3051" s="322" t="s">
        <v>145</v>
      </c>
      <c r="C3051" s="322" t="s">
        <v>1225</v>
      </c>
      <c r="D3051" s="322" t="s">
        <v>146</v>
      </c>
      <c r="E3051" s="322" t="s">
        <v>1225</v>
      </c>
      <c r="F3051" s="154" t="s">
        <v>239</v>
      </c>
      <c r="G3051" s="149" t="s">
        <v>359</v>
      </c>
      <c r="H3051" s="153" t="s">
        <v>278</v>
      </c>
      <c r="I3051" s="149" t="s">
        <v>2083</v>
      </c>
      <c r="J3051" s="163">
        <v>38.463999999999999</v>
      </c>
      <c r="K3051" s="163">
        <v>6.0140000000000002</v>
      </c>
      <c r="L3051" s="149" t="s">
        <v>116</v>
      </c>
      <c r="M3051" s="150" t="s">
        <v>437</v>
      </c>
      <c r="N3051" s="157">
        <v>44636.376018518517</v>
      </c>
      <c r="O3051" s="157">
        <v>44660.208344907405</v>
      </c>
    </row>
    <row r="3052" spans="2:15" x14ac:dyDescent="0.2">
      <c r="B3052" s="322" t="s">
        <v>145</v>
      </c>
      <c r="C3052" s="322" t="s">
        <v>1225</v>
      </c>
      <c r="D3052" s="322" t="s">
        <v>146</v>
      </c>
      <c r="E3052" s="322" t="s">
        <v>1225</v>
      </c>
      <c r="F3052" s="154" t="s">
        <v>239</v>
      </c>
      <c r="G3052" s="149" t="s">
        <v>359</v>
      </c>
      <c r="H3052" s="153" t="s">
        <v>278</v>
      </c>
      <c r="I3052" s="149" t="s">
        <v>2083</v>
      </c>
      <c r="J3052" s="163">
        <v>38.463999999999999</v>
      </c>
      <c r="K3052" s="163">
        <v>29.169</v>
      </c>
      <c r="L3052" s="149" t="s">
        <v>116</v>
      </c>
      <c r="M3052" s="150" t="s">
        <v>292</v>
      </c>
      <c r="N3052" s="157">
        <v>44636.376018518517</v>
      </c>
      <c r="O3052" s="157">
        <v>44679.400567129633</v>
      </c>
    </row>
    <row r="3053" spans="2:15" x14ac:dyDescent="0.2">
      <c r="B3053" s="322" t="s">
        <v>145</v>
      </c>
      <c r="C3053" s="322" t="s">
        <v>1225</v>
      </c>
      <c r="D3053" s="322" t="s">
        <v>146</v>
      </c>
      <c r="E3053" s="322" t="s">
        <v>1225</v>
      </c>
      <c r="F3053" s="154" t="s">
        <v>114</v>
      </c>
      <c r="G3053" s="149" t="s">
        <v>286</v>
      </c>
      <c r="H3053" s="153" t="s">
        <v>115</v>
      </c>
      <c r="I3053" s="149" t="s">
        <v>2084</v>
      </c>
      <c r="J3053" s="163">
        <v>37.829000000000001</v>
      </c>
      <c r="K3053" s="163">
        <v>6.2469999999999999</v>
      </c>
      <c r="L3053" s="149" t="s">
        <v>536</v>
      </c>
      <c r="M3053" s="150" t="s">
        <v>537</v>
      </c>
      <c r="N3053" s="157">
        <v>44636.820474537039</v>
      </c>
      <c r="O3053" s="157">
        <v>44653.499027777776</v>
      </c>
    </row>
    <row r="3054" spans="2:15" x14ac:dyDescent="0.2">
      <c r="B3054" s="322" t="s">
        <v>145</v>
      </c>
      <c r="C3054" s="322" t="s">
        <v>1225</v>
      </c>
      <c r="D3054" s="322" t="s">
        <v>146</v>
      </c>
      <c r="E3054" s="322" t="s">
        <v>1225</v>
      </c>
      <c r="F3054" s="154" t="s">
        <v>114</v>
      </c>
      <c r="G3054" s="149" t="s">
        <v>286</v>
      </c>
      <c r="H3054" s="153" t="s">
        <v>115</v>
      </c>
      <c r="I3054" s="149" t="s">
        <v>2084</v>
      </c>
      <c r="J3054" s="163">
        <v>37.829000000000001</v>
      </c>
      <c r="K3054" s="163">
        <v>12.494</v>
      </c>
      <c r="L3054" s="149" t="s">
        <v>230</v>
      </c>
      <c r="M3054" s="150" t="s">
        <v>514</v>
      </c>
      <c r="N3054" s="157">
        <v>44636.820474537039</v>
      </c>
      <c r="O3054" s="157">
        <v>44660.604745370372</v>
      </c>
    </row>
    <row r="3055" spans="2:15" x14ac:dyDescent="0.2">
      <c r="B3055" s="322" t="s">
        <v>145</v>
      </c>
      <c r="C3055" s="322" t="s">
        <v>1225</v>
      </c>
      <c r="D3055" s="322" t="s">
        <v>147</v>
      </c>
      <c r="E3055" s="322" t="s">
        <v>1225</v>
      </c>
      <c r="F3055" s="154" t="s">
        <v>114</v>
      </c>
      <c r="G3055" s="149" t="s">
        <v>286</v>
      </c>
      <c r="H3055" s="153" t="s">
        <v>115</v>
      </c>
      <c r="I3055" s="149" t="s">
        <v>2084</v>
      </c>
      <c r="J3055" s="163">
        <v>37.829000000000001</v>
      </c>
      <c r="K3055" s="163">
        <v>18.331</v>
      </c>
      <c r="L3055" s="149" t="s">
        <v>232</v>
      </c>
      <c r="M3055" s="150" t="s">
        <v>386</v>
      </c>
      <c r="N3055" s="157">
        <v>44636.820474537039</v>
      </c>
      <c r="O3055" s="157">
        <v>44689.987175925926</v>
      </c>
    </row>
    <row r="3056" spans="2:15" x14ac:dyDescent="0.2">
      <c r="B3056" s="322" t="s">
        <v>145</v>
      </c>
      <c r="C3056" s="322" t="s">
        <v>1225</v>
      </c>
      <c r="D3056" s="322" t="s">
        <v>146</v>
      </c>
      <c r="E3056" s="322" t="s">
        <v>1225</v>
      </c>
      <c r="F3056" s="154" t="s">
        <v>114</v>
      </c>
      <c r="G3056" s="149" t="s">
        <v>310</v>
      </c>
      <c r="H3056" s="153" t="s">
        <v>115</v>
      </c>
      <c r="I3056" s="149" t="s">
        <v>2085</v>
      </c>
      <c r="J3056" s="163">
        <v>31.759</v>
      </c>
      <c r="K3056" s="163">
        <v>31.123999999999999</v>
      </c>
      <c r="L3056" s="149" t="s">
        <v>553</v>
      </c>
      <c r="M3056" s="150" t="s">
        <v>554</v>
      </c>
      <c r="N3056" s="157">
        <v>44637.264675925922</v>
      </c>
      <c r="O3056" s="157">
        <v>44657.903437499997</v>
      </c>
    </row>
    <row r="3057" spans="2:15" x14ac:dyDescent="0.2">
      <c r="B3057" s="322" t="s">
        <v>145</v>
      </c>
      <c r="C3057" s="322" t="s">
        <v>1225</v>
      </c>
      <c r="D3057" s="322" t="s">
        <v>145</v>
      </c>
      <c r="E3057" s="322" t="s">
        <v>1225</v>
      </c>
      <c r="F3057" s="154" t="s">
        <v>376</v>
      </c>
      <c r="G3057" s="149" t="s">
        <v>277</v>
      </c>
      <c r="H3057" s="153" t="s">
        <v>2086</v>
      </c>
      <c r="I3057" s="149" t="s">
        <v>2087</v>
      </c>
      <c r="J3057" s="163">
        <v>28.196000000000002</v>
      </c>
      <c r="K3057" s="163">
        <v>26.829000000000001</v>
      </c>
      <c r="L3057" s="149" t="s">
        <v>209</v>
      </c>
      <c r="M3057" s="150" t="s">
        <v>786</v>
      </c>
      <c r="N3057" s="157">
        <v>44637.403726851851</v>
      </c>
      <c r="O3057" s="157">
        <v>44650.708437499998</v>
      </c>
    </row>
    <row r="3058" spans="2:15" x14ac:dyDescent="0.2">
      <c r="B3058" s="322" t="s">
        <v>145</v>
      </c>
      <c r="C3058" s="322" t="s">
        <v>1225</v>
      </c>
      <c r="D3058" s="322" t="s">
        <v>146</v>
      </c>
      <c r="E3058" s="322" t="s">
        <v>1225</v>
      </c>
      <c r="F3058" s="154" t="s">
        <v>236</v>
      </c>
      <c r="G3058" s="149" t="s">
        <v>310</v>
      </c>
      <c r="H3058" s="153" t="s">
        <v>311</v>
      </c>
      <c r="I3058" s="149" t="s">
        <v>1400</v>
      </c>
      <c r="J3058" s="163">
        <v>36.880000000000003</v>
      </c>
      <c r="K3058" s="163">
        <v>27.088999999999999</v>
      </c>
      <c r="L3058" s="149" t="s">
        <v>329</v>
      </c>
      <c r="M3058" s="150" t="s">
        <v>765</v>
      </c>
      <c r="N3058" s="157">
        <v>44639.110995370371</v>
      </c>
      <c r="O3058" s="157">
        <v>44674.017951388887</v>
      </c>
    </row>
    <row r="3059" spans="2:15" x14ac:dyDescent="0.2">
      <c r="B3059" s="322" t="s">
        <v>145</v>
      </c>
      <c r="C3059" s="322" t="s">
        <v>1225</v>
      </c>
      <c r="D3059" s="322" t="s">
        <v>146</v>
      </c>
      <c r="E3059" s="322" t="s">
        <v>1225</v>
      </c>
      <c r="F3059" s="154" t="s">
        <v>329</v>
      </c>
      <c r="G3059" s="149" t="s">
        <v>286</v>
      </c>
      <c r="H3059" s="153" t="s">
        <v>330</v>
      </c>
      <c r="I3059" s="149" t="s">
        <v>2088</v>
      </c>
      <c r="J3059" s="163">
        <v>63.301000000000002</v>
      </c>
      <c r="K3059" s="163">
        <v>17.048999999999999</v>
      </c>
      <c r="L3059" s="149" t="s">
        <v>376</v>
      </c>
      <c r="M3059" s="150" t="s">
        <v>397</v>
      </c>
      <c r="N3059" s="157">
        <v>44640.12604166667</v>
      </c>
      <c r="O3059" s="157">
        <v>44667.831145833334</v>
      </c>
    </row>
    <row r="3060" spans="2:15" x14ac:dyDescent="0.2">
      <c r="B3060" s="322" t="s">
        <v>145</v>
      </c>
      <c r="C3060" s="322" t="s">
        <v>1225</v>
      </c>
      <c r="D3060" s="322" t="s">
        <v>146</v>
      </c>
      <c r="E3060" s="322" t="s">
        <v>1225</v>
      </c>
      <c r="F3060" s="154" t="s">
        <v>329</v>
      </c>
      <c r="G3060" s="149" t="s">
        <v>286</v>
      </c>
      <c r="H3060" s="153" t="s">
        <v>330</v>
      </c>
      <c r="I3060" s="149" t="s">
        <v>2088</v>
      </c>
      <c r="J3060" s="163">
        <v>63.301000000000002</v>
      </c>
      <c r="K3060" s="163">
        <v>43.411000000000001</v>
      </c>
      <c r="L3060" s="149" t="s">
        <v>219</v>
      </c>
      <c r="M3060" s="150" t="s">
        <v>429</v>
      </c>
      <c r="N3060" s="157">
        <v>44640.12604166667</v>
      </c>
      <c r="O3060" s="157">
        <v>44672.426226851851</v>
      </c>
    </row>
    <row r="3061" spans="2:15" x14ac:dyDescent="0.2">
      <c r="B3061" s="322" t="s">
        <v>145</v>
      </c>
      <c r="C3061" s="322" t="s">
        <v>1225</v>
      </c>
      <c r="D3061" s="322" t="s">
        <v>146</v>
      </c>
      <c r="E3061" s="322" t="s">
        <v>1225</v>
      </c>
      <c r="F3061" s="154" t="s">
        <v>116</v>
      </c>
      <c r="G3061" s="149" t="s">
        <v>359</v>
      </c>
      <c r="H3061" s="153" t="s">
        <v>117</v>
      </c>
      <c r="I3061" s="149" t="s">
        <v>2022</v>
      </c>
      <c r="J3061" s="163">
        <v>34.317999999999998</v>
      </c>
      <c r="K3061" s="163">
        <v>16.815999999999999</v>
      </c>
      <c r="L3061" s="149" t="s">
        <v>116</v>
      </c>
      <c r="M3061" s="150" t="s">
        <v>117</v>
      </c>
      <c r="N3061" s="157">
        <v>44640.167488425926</v>
      </c>
      <c r="O3061" s="157">
        <v>44662.646770833337</v>
      </c>
    </row>
    <row r="3062" spans="2:15" x14ac:dyDescent="0.2">
      <c r="B3062" s="322" t="s">
        <v>145</v>
      </c>
      <c r="C3062" s="322" t="s">
        <v>1225</v>
      </c>
      <c r="D3062" s="322" t="s">
        <v>146</v>
      </c>
      <c r="E3062" s="322" t="s">
        <v>1225</v>
      </c>
      <c r="F3062" s="154" t="s">
        <v>116</v>
      </c>
      <c r="G3062" s="149" t="s">
        <v>359</v>
      </c>
      <c r="H3062" s="153" t="s">
        <v>117</v>
      </c>
      <c r="I3062" s="149" t="s">
        <v>2022</v>
      </c>
      <c r="J3062" s="163">
        <v>34.317999999999998</v>
      </c>
      <c r="K3062" s="163">
        <v>16.815999999999999</v>
      </c>
      <c r="L3062" s="149" t="s">
        <v>116</v>
      </c>
      <c r="M3062" s="150" t="s">
        <v>117</v>
      </c>
      <c r="N3062" s="157">
        <v>44640.167488425926</v>
      </c>
      <c r="O3062" s="157">
        <v>44662.646909722222</v>
      </c>
    </row>
    <row r="3063" spans="2:15" x14ac:dyDescent="0.2">
      <c r="B3063" s="322" t="s">
        <v>145</v>
      </c>
      <c r="C3063" s="322" t="s">
        <v>1225</v>
      </c>
      <c r="D3063" s="322" t="s">
        <v>146</v>
      </c>
      <c r="E3063" s="322" t="s">
        <v>1225</v>
      </c>
      <c r="F3063" s="154" t="s">
        <v>114</v>
      </c>
      <c r="G3063" s="149" t="s">
        <v>286</v>
      </c>
      <c r="H3063" s="153" t="s">
        <v>115</v>
      </c>
      <c r="I3063" s="149" t="s">
        <v>2089</v>
      </c>
      <c r="J3063" s="163">
        <v>80.281999999999996</v>
      </c>
      <c r="K3063" s="163">
        <v>78.676000000000002</v>
      </c>
      <c r="L3063" s="149" t="s">
        <v>209</v>
      </c>
      <c r="M3063" s="150" t="s">
        <v>786</v>
      </c>
      <c r="N3063" s="157">
        <v>44640.5705787037</v>
      </c>
      <c r="O3063" s="157">
        <v>44678.485972222225</v>
      </c>
    </row>
    <row r="3064" spans="2:15" x14ac:dyDescent="0.2">
      <c r="B3064" s="322" t="s">
        <v>145</v>
      </c>
      <c r="C3064" s="322" t="s">
        <v>1225</v>
      </c>
      <c r="D3064" s="322" t="s">
        <v>146</v>
      </c>
      <c r="E3064" s="322" t="s">
        <v>1225</v>
      </c>
      <c r="F3064" s="154" t="s">
        <v>243</v>
      </c>
      <c r="G3064" s="149" t="s">
        <v>277</v>
      </c>
      <c r="H3064" s="153" t="s">
        <v>374</v>
      </c>
      <c r="I3064" s="149" t="s">
        <v>1357</v>
      </c>
      <c r="J3064" s="163">
        <v>56.92</v>
      </c>
      <c r="K3064" s="163">
        <v>21.239000000000001</v>
      </c>
      <c r="L3064" s="149" t="s">
        <v>211</v>
      </c>
      <c r="M3064" s="150" t="s">
        <v>302</v>
      </c>
      <c r="N3064" s="157">
        <v>44641.403807870367</v>
      </c>
      <c r="O3064" s="157">
        <v>44667.468356481484</v>
      </c>
    </row>
    <row r="3065" spans="2:15" x14ac:dyDescent="0.2">
      <c r="B3065" s="322" t="s">
        <v>145</v>
      </c>
      <c r="C3065" s="322" t="s">
        <v>1225</v>
      </c>
      <c r="D3065" s="322" t="s">
        <v>146</v>
      </c>
      <c r="E3065" s="322" t="s">
        <v>1225</v>
      </c>
      <c r="F3065" s="154" t="s">
        <v>243</v>
      </c>
      <c r="G3065" s="149" t="s">
        <v>277</v>
      </c>
      <c r="H3065" s="153" t="s">
        <v>374</v>
      </c>
      <c r="I3065" s="149" t="s">
        <v>1357</v>
      </c>
      <c r="J3065" s="163">
        <v>56.92</v>
      </c>
      <c r="K3065" s="163">
        <v>27.716999999999999</v>
      </c>
      <c r="L3065" s="149" t="s">
        <v>211</v>
      </c>
      <c r="M3065" s="150" t="s">
        <v>390</v>
      </c>
      <c r="N3065" s="157">
        <v>44641.403807870367</v>
      </c>
      <c r="O3065" s="157">
        <v>44673.153634259259</v>
      </c>
    </row>
    <row r="3066" spans="2:15" x14ac:dyDescent="0.2">
      <c r="B3066" s="322" t="s">
        <v>145</v>
      </c>
      <c r="C3066" s="322" t="s">
        <v>1225</v>
      </c>
      <c r="D3066" s="322" t="s">
        <v>146</v>
      </c>
      <c r="E3066" s="322" t="s">
        <v>1225</v>
      </c>
      <c r="F3066" s="154" t="s">
        <v>203</v>
      </c>
      <c r="G3066" s="149" t="s">
        <v>277</v>
      </c>
      <c r="H3066" s="153" t="s">
        <v>380</v>
      </c>
      <c r="I3066" s="149" t="s">
        <v>2090</v>
      </c>
      <c r="J3066" s="163">
        <v>61.645000000000003</v>
      </c>
      <c r="K3066" s="163">
        <v>25.786000000000001</v>
      </c>
      <c r="L3066" s="149" t="s">
        <v>209</v>
      </c>
      <c r="M3066" s="150" t="s">
        <v>2091</v>
      </c>
      <c r="N3066" s="157">
        <v>44642.872858796298</v>
      </c>
      <c r="O3066" s="157">
        <v>44674.177141203705</v>
      </c>
    </row>
    <row r="3067" spans="2:15" x14ac:dyDescent="0.2">
      <c r="B3067" s="322" t="s">
        <v>145</v>
      </c>
      <c r="C3067" s="322" t="s">
        <v>1225</v>
      </c>
      <c r="D3067" s="322" t="s">
        <v>147</v>
      </c>
      <c r="E3067" s="322" t="s">
        <v>1225</v>
      </c>
      <c r="F3067" s="154" t="s">
        <v>247</v>
      </c>
      <c r="G3067" s="149" t="s">
        <v>340</v>
      </c>
      <c r="H3067" s="153" t="s">
        <v>341</v>
      </c>
      <c r="I3067" s="149" t="s">
        <v>1312</v>
      </c>
      <c r="J3067" s="163">
        <v>39.094000000000001</v>
      </c>
      <c r="K3067" s="163">
        <v>34.14</v>
      </c>
      <c r="L3067" s="149" t="s">
        <v>116</v>
      </c>
      <c r="M3067" s="150" t="s">
        <v>352</v>
      </c>
      <c r="N3067" s="157">
        <v>44643.056423611109</v>
      </c>
      <c r="O3067" s="157">
        <v>44688.262256944443</v>
      </c>
    </row>
    <row r="3068" spans="2:15" x14ac:dyDescent="0.2">
      <c r="B3068" s="322" t="s">
        <v>145</v>
      </c>
      <c r="C3068" s="322" t="s">
        <v>1225</v>
      </c>
      <c r="D3068" s="322" t="s">
        <v>146</v>
      </c>
      <c r="E3068" s="322" t="s">
        <v>1225</v>
      </c>
      <c r="F3068" s="154" t="s">
        <v>236</v>
      </c>
      <c r="G3068" s="149" t="s">
        <v>310</v>
      </c>
      <c r="H3068" s="153" t="s">
        <v>311</v>
      </c>
      <c r="I3068" s="149" t="s">
        <v>2092</v>
      </c>
      <c r="J3068" s="163">
        <v>39.268999999999998</v>
      </c>
      <c r="K3068" s="163">
        <v>33.642000000000003</v>
      </c>
      <c r="L3068" s="149" t="s">
        <v>230</v>
      </c>
      <c r="M3068" s="150" t="s">
        <v>846</v>
      </c>
      <c r="N3068" s="157">
        <v>44643.403773148151</v>
      </c>
      <c r="O3068" s="157">
        <v>44661.179467592592</v>
      </c>
    </row>
    <row r="3069" spans="2:15" x14ac:dyDescent="0.2">
      <c r="B3069" s="322" t="s">
        <v>145</v>
      </c>
      <c r="C3069" s="322" t="s">
        <v>1225</v>
      </c>
      <c r="D3069" s="322" t="s">
        <v>146</v>
      </c>
      <c r="E3069" s="322" t="s">
        <v>1225</v>
      </c>
      <c r="F3069" s="154" t="s">
        <v>116</v>
      </c>
      <c r="G3069" s="149" t="s">
        <v>277</v>
      </c>
      <c r="H3069" s="153" t="s">
        <v>117</v>
      </c>
      <c r="I3069" s="149" t="s">
        <v>1218</v>
      </c>
      <c r="J3069" s="163">
        <v>61.645000000000003</v>
      </c>
      <c r="K3069" s="163">
        <v>14.366</v>
      </c>
      <c r="L3069" s="149" t="s">
        <v>116</v>
      </c>
      <c r="M3069" s="150" t="s">
        <v>117</v>
      </c>
      <c r="N3069" s="157">
        <v>44643.459016203706</v>
      </c>
      <c r="O3069" s="157">
        <v>44674.665289351855</v>
      </c>
    </row>
    <row r="3070" spans="2:15" x14ac:dyDescent="0.2">
      <c r="B3070" s="322" t="s">
        <v>145</v>
      </c>
      <c r="C3070" s="322" t="s">
        <v>1225</v>
      </c>
      <c r="D3070" s="322" t="s">
        <v>146</v>
      </c>
      <c r="E3070" s="322" t="s">
        <v>1225</v>
      </c>
      <c r="F3070" s="154" t="s">
        <v>116</v>
      </c>
      <c r="G3070" s="149" t="s">
        <v>277</v>
      </c>
      <c r="H3070" s="153" t="s">
        <v>117</v>
      </c>
      <c r="I3070" s="149" t="s">
        <v>1218</v>
      </c>
      <c r="J3070" s="163">
        <v>61.645000000000003</v>
      </c>
      <c r="K3070" s="163">
        <v>14.366</v>
      </c>
      <c r="L3070" s="149" t="s">
        <v>116</v>
      </c>
      <c r="M3070" s="150" t="s">
        <v>117</v>
      </c>
      <c r="N3070" s="157">
        <v>44643.459016203706</v>
      </c>
      <c r="O3070" s="157">
        <v>44674.66542824074</v>
      </c>
    </row>
    <row r="3071" spans="2:15" x14ac:dyDescent="0.2">
      <c r="B3071" s="322" t="s">
        <v>145</v>
      </c>
      <c r="C3071" s="322" t="s">
        <v>1225</v>
      </c>
      <c r="D3071" s="322" t="s">
        <v>146</v>
      </c>
      <c r="E3071" s="322" t="s">
        <v>1225</v>
      </c>
      <c r="F3071" s="154" t="s">
        <v>116</v>
      </c>
      <c r="G3071" s="149" t="s">
        <v>277</v>
      </c>
      <c r="H3071" s="153" t="s">
        <v>117</v>
      </c>
      <c r="I3071" s="149" t="s">
        <v>1218</v>
      </c>
      <c r="J3071" s="163">
        <v>61.645000000000003</v>
      </c>
      <c r="K3071" s="163">
        <v>14.366</v>
      </c>
      <c r="L3071" s="149" t="s">
        <v>116</v>
      </c>
      <c r="M3071" s="150" t="s">
        <v>117</v>
      </c>
      <c r="N3071" s="157">
        <v>44643.459016203706</v>
      </c>
      <c r="O3071" s="157">
        <v>44674.665439814817</v>
      </c>
    </row>
    <row r="3072" spans="2:15" x14ac:dyDescent="0.2">
      <c r="B3072" s="322" t="s">
        <v>145</v>
      </c>
      <c r="C3072" s="322" t="s">
        <v>1225</v>
      </c>
      <c r="D3072" s="322" t="s">
        <v>147</v>
      </c>
      <c r="E3072" s="322" t="s">
        <v>1225</v>
      </c>
      <c r="F3072" s="154" t="s">
        <v>114</v>
      </c>
      <c r="G3072" s="149" t="s">
        <v>286</v>
      </c>
      <c r="H3072" s="153" t="s">
        <v>115</v>
      </c>
      <c r="I3072" s="149" t="s">
        <v>2093</v>
      </c>
      <c r="J3072" s="163">
        <v>63.325000000000003</v>
      </c>
      <c r="K3072" s="163">
        <v>49.823</v>
      </c>
      <c r="L3072" s="149" t="s">
        <v>116</v>
      </c>
      <c r="M3072" s="150" t="s">
        <v>117</v>
      </c>
      <c r="N3072" s="157">
        <v>44643.570625</v>
      </c>
      <c r="O3072" s="157">
        <v>44691.176412037035</v>
      </c>
    </row>
    <row r="3073" spans="2:15" x14ac:dyDescent="0.2">
      <c r="B3073" s="322" t="s">
        <v>145</v>
      </c>
      <c r="C3073" s="322" t="s">
        <v>1225</v>
      </c>
      <c r="D3073" s="322" t="s">
        <v>147</v>
      </c>
      <c r="E3073" s="322" t="s">
        <v>1225</v>
      </c>
      <c r="F3073" s="154" t="s">
        <v>329</v>
      </c>
      <c r="G3073" s="149" t="s">
        <v>286</v>
      </c>
      <c r="H3073" s="153" t="s">
        <v>330</v>
      </c>
      <c r="I3073" s="149" t="s">
        <v>1992</v>
      </c>
      <c r="J3073" s="163">
        <v>62.619</v>
      </c>
      <c r="K3073" s="163">
        <v>34.406999999999996</v>
      </c>
      <c r="L3073" s="149" t="s">
        <v>223</v>
      </c>
      <c r="M3073" s="150" t="s">
        <v>349</v>
      </c>
      <c r="N3073" s="157">
        <v>44644.070416666669</v>
      </c>
      <c r="O3073" s="157">
        <v>44685.706192129626</v>
      </c>
    </row>
    <row r="3074" spans="2:15" x14ac:dyDescent="0.2">
      <c r="B3074" s="322" t="s">
        <v>145</v>
      </c>
      <c r="C3074" s="322" t="s">
        <v>1225</v>
      </c>
      <c r="D3074" s="322" t="s">
        <v>147</v>
      </c>
      <c r="E3074" s="322" t="s">
        <v>1225</v>
      </c>
      <c r="F3074" s="154" t="s">
        <v>329</v>
      </c>
      <c r="G3074" s="149" t="s">
        <v>286</v>
      </c>
      <c r="H3074" s="153" t="s">
        <v>330</v>
      </c>
      <c r="I3074" s="149" t="s">
        <v>1992</v>
      </c>
      <c r="J3074" s="163">
        <v>62.619</v>
      </c>
      <c r="K3074" s="163">
        <v>26.035</v>
      </c>
      <c r="L3074" s="149" t="s">
        <v>223</v>
      </c>
      <c r="M3074" s="150" t="s">
        <v>350</v>
      </c>
      <c r="N3074" s="157">
        <v>44644.070416666669</v>
      </c>
      <c r="O3074" s="157">
        <v>44694.361678240741</v>
      </c>
    </row>
    <row r="3075" spans="2:15" x14ac:dyDescent="0.2">
      <c r="B3075" s="322" t="s">
        <v>145</v>
      </c>
      <c r="C3075" s="322" t="s">
        <v>1225</v>
      </c>
      <c r="D3075" s="322" t="s">
        <v>146</v>
      </c>
      <c r="E3075" s="322" t="s">
        <v>1225</v>
      </c>
      <c r="F3075" s="154" t="s">
        <v>244</v>
      </c>
      <c r="G3075" s="149" t="s">
        <v>277</v>
      </c>
      <c r="H3075" s="153" t="s">
        <v>370</v>
      </c>
      <c r="I3075" s="149" t="s">
        <v>2094</v>
      </c>
      <c r="J3075" s="163">
        <v>43.494</v>
      </c>
      <c r="K3075" s="163">
        <v>42.624000000000002</v>
      </c>
      <c r="L3075" s="149" t="s">
        <v>209</v>
      </c>
      <c r="M3075" s="150" t="s">
        <v>392</v>
      </c>
      <c r="N3075" s="157">
        <v>44644.096979166665</v>
      </c>
      <c r="O3075" s="157">
        <v>44657.389699074076</v>
      </c>
    </row>
    <row r="3076" spans="2:15" x14ac:dyDescent="0.2">
      <c r="B3076" s="322" t="s">
        <v>145</v>
      </c>
      <c r="C3076" s="322" t="s">
        <v>1225</v>
      </c>
      <c r="D3076" s="322" t="s">
        <v>146</v>
      </c>
      <c r="E3076" s="322" t="s">
        <v>1225</v>
      </c>
      <c r="F3076" s="154" t="s">
        <v>243</v>
      </c>
      <c r="G3076" s="149" t="s">
        <v>277</v>
      </c>
      <c r="H3076" s="153" t="s">
        <v>374</v>
      </c>
      <c r="I3076" s="149" t="s">
        <v>2095</v>
      </c>
      <c r="J3076" s="163">
        <v>32.688000000000002</v>
      </c>
      <c r="K3076" s="163">
        <v>31.966999999999999</v>
      </c>
      <c r="L3076" s="149" t="s">
        <v>219</v>
      </c>
      <c r="M3076" s="150" t="s">
        <v>429</v>
      </c>
      <c r="N3076" s="157">
        <v>44644.681712962964</v>
      </c>
      <c r="O3076" s="157">
        <v>44667.150682870371</v>
      </c>
    </row>
    <row r="3077" spans="2:15" x14ac:dyDescent="0.2">
      <c r="B3077" s="322" t="s">
        <v>145</v>
      </c>
      <c r="C3077" s="322" t="s">
        <v>1225</v>
      </c>
      <c r="D3077" s="322" t="s">
        <v>146</v>
      </c>
      <c r="E3077" s="322" t="s">
        <v>1225</v>
      </c>
      <c r="F3077" s="154" t="s">
        <v>114</v>
      </c>
      <c r="G3077" s="149" t="s">
        <v>286</v>
      </c>
      <c r="H3077" s="153" t="s">
        <v>115</v>
      </c>
      <c r="I3077" s="149" t="s">
        <v>2096</v>
      </c>
      <c r="J3077" s="163">
        <v>81.676000000000002</v>
      </c>
      <c r="K3077" s="163">
        <v>15.821</v>
      </c>
      <c r="L3077" s="149" t="s">
        <v>211</v>
      </c>
      <c r="M3077" s="150" t="s">
        <v>302</v>
      </c>
      <c r="N3077" s="157">
        <v>44646.153935185182</v>
      </c>
      <c r="O3077" s="157">
        <v>44671.372476851851</v>
      </c>
    </row>
    <row r="3078" spans="2:15" x14ac:dyDescent="0.2">
      <c r="B3078" s="322" t="s">
        <v>145</v>
      </c>
      <c r="C3078" s="322" t="s">
        <v>1225</v>
      </c>
      <c r="D3078" s="322" t="s">
        <v>146</v>
      </c>
      <c r="E3078" s="322" t="s">
        <v>1225</v>
      </c>
      <c r="F3078" s="154" t="s">
        <v>114</v>
      </c>
      <c r="G3078" s="149" t="s">
        <v>286</v>
      </c>
      <c r="H3078" s="153" t="s">
        <v>115</v>
      </c>
      <c r="I3078" s="149" t="s">
        <v>2096</v>
      </c>
      <c r="J3078" s="163">
        <v>81.676000000000002</v>
      </c>
      <c r="K3078" s="163">
        <v>15.821</v>
      </c>
      <c r="L3078" s="149" t="s">
        <v>211</v>
      </c>
      <c r="M3078" s="150" t="s">
        <v>390</v>
      </c>
      <c r="N3078" s="157">
        <v>44646.153935185182</v>
      </c>
      <c r="O3078" s="157">
        <v>44681.106365740743</v>
      </c>
    </row>
    <row r="3079" spans="2:15" x14ac:dyDescent="0.2">
      <c r="B3079" s="322" t="s">
        <v>145</v>
      </c>
      <c r="C3079" s="322" t="s">
        <v>1225</v>
      </c>
      <c r="D3079" s="322" t="s">
        <v>147</v>
      </c>
      <c r="E3079" s="322" t="s">
        <v>1225</v>
      </c>
      <c r="F3079" s="154" t="s">
        <v>114</v>
      </c>
      <c r="G3079" s="149" t="s">
        <v>286</v>
      </c>
      <c r="H3079" s="153" t="s">
        <v>115</v>
      </c>
      <c r="I3079" s="149" t="s">
        <v>2096</v>
      </c>
      <c r="J3079" s="163">
        <v>81.676000000000002</v>
      </c>
      <c r="K3079" s="163">
        <v>27.553999999999998</v>
      </c>
      <c r="L3079" s="149" t="s">
        <v>211</v>
      </c>
      <c r="M3079" s="150" t="s">
        <v>822</v>
      </c>
      <c r="N3079" s="157">
        <v>44646.153935185182</v>
      </c>
      <c r="O3079" s="157">
        <v>44685.415995370371</v>
      </c>
    </row>
    <row r="3080" spans="2:15" x14ac:dyDescent="0.2">
      <c r="B3080" s="322" t="s">
        <v>145</v>
      </c>
      <c r="C3080" s="322" t="s">
        <v>1225</v>
      </c>
      <c r="D3080" s="322" t="s">
        <v>147</v>
      </c>
      <c r="E3080" s="322" t="s">
        <v>1225</v>
      </c>
      <c r="F3080" s="154" t="s">
        <v>114</v>
      </c>
      <c r="G3080" s="149" t="s">
        <v>310</v>
      </c>
      <c r="H3080" s="153" t="s">
        <v>115</v>
      </c>
      <c r="I3080" s="149" t="s">
        <v>2097</v>
      </c>
      <c r="J3080" s="163">
        <v>81.944000000000003</v>
      </c>
      <c r="K3080" s="163">
        <v>15.56</v>
      </c>
      <c r="L3080" s="149" t="s">
        <v>211</v>
      </c>
      <c r="M3080" s="150" t="s">
        <v>894</v>
      </c>
      <c r="N3080" s="157">
        <v>44646.250949074078</v>
      </c>
      <c r="O3080" s="157">
        <v>44692.050625000003</v>
      </c>
    </row>
    <row r="3081" spans="2:15" x14ac:dyDescent="0.2">
      <c r="B3081" s="322" t="s">
        <v>145</v>
      </c>
      <c r="C3081" s="322" t="s">
        <v>1225</v>
      </c>
      <c r="D3081" s="322" t="s">
        <v>147</v>
      </c>
      <c r="E3081" s="322" t="s">
        <v>1225</v>
      </c>
      <c r="F3081" s="154" t="s">
        <v>114</v>
      </c>
      <c r="G3081" s="149" t="s">
        <v>310</v>
      </c>
      <c r="H3081" s="153" t="s">
        <v>115</v>
      </c>
      <c r="I3081" s="149" t="s">
        <v>2097</v>
      </c>
      <c r="J3081" s="163">
        <v>81.944000000000003</v>
      </c>
      <c r="K3081" s="163">
        <v>15.56</v>
      </c>
      <c r="L3081" s="149" t="s">
        <v>211</v>
      </c>
      <c r="M3081" s="150" t="s">
        <v>894</v>
      </c>
      <c r="N3081" s="157">
        <v>44646.250949074078</v>
      </c>
      <c r="O3081" s="157">
        <v>44693.915671296294</v>
      </c>
    </row>
    <row r="3082" spans="2:15" x14ac:dyDescent="0.2">
      <c r="B3082" s="322" t="s">
        <v>145</v>
      </c>
      <c r="C3082" s="322" t="s">
        <v>1225</v>
      </c>
      <c r="D3082" s="322" t="s">
        <v>147</v>
      </c>
      <c r="E3082" s="322" t="s">
        <v>1225</v>
      </c>
      <c r="F3082" s="154" t="s">
        <v>114</v>
      </c>
      <c r="G3082" s="149" t="s">
        <v>310</v>
      </c>
      <c r="H3082" s="153" t="s">
        <v>115</v>
      </c>
      <c r="I3082" s="149" t="s">
        <v>2097</v>
      </c>
      <c r="J3082" s="163">
        <v>81.944000000000003</v>
      </c>
      <c r="K3082" s="163">
        <v>49.186</v>
      </c>
      <c r="L3082" s="149" t="s">
        <v>211</v>
      </c>
      <c r="M3082" s="150" t="s">
        <v>314</v>
      </c>
      <c r="N3082" s="157">
        <v>44646.250949074078</v>
      </c>
      <c r="O3082" s="157">
        <v>44698.368750000001</v>
      </c>
    </row>
    <row r="3083" spans="2:15" x14ac:dyDescent="0.2">
      <c r="B3083" s="322" t="s">
        <v>145</v>
      </c>
      <c r="C3083" s="322" t="s">
        <v>1225</v>
      </c>
      <c r="D3083" s="322" t="s">
        <v>147</v>
      </c>
      <c r="E3083" s="322" t="s">
        <v>1225</v>
      </c>
      <c r="F3083" s="154" t="s">
        <v>236</v>
      </c>
      <c r="G3083" s="149" t="s">
        <v>310</v>
      </c>
      <c r="H3083" s="153" t="s">
        <v>311</v>
      </c>
      <c r="I3083" s="149" t="s">
        <v>2098</v>
      </c>
      <c r="J3083" s="163">
        <v>63.878</v>
      </c>
      <c r="K3083" s="163">
        <v>46.527000000000001</v>
      </c>
      <c r="L3083" s="149" t="s">
        <v>116</v>
      </c>
      <c r="M3083" s="150" t="s">
        <v>117</v>
      </c>
      <c r="N3083" s="157">
        <v>44646.473252314812</v>
      </c>
      <c r="O3083" s="157">
        <v>44697.680891203701</v>
      </c>
    </row>
    <row r="3084" spans="2:15" x14ac:dyDescent="0.2">
      <c r="B3084" s="322" t="s">
        <v>145</v>
      </c>
      <c r="C3084" s="322" t="s">
        <v>1225</v>
      </c>
      <c r="D3084" s="322" t="s">
        <v>146</v>
      </c>
      <c r="E3084" s="322" t="s">
        <v>1225</v>
      </c>
      <c r="F3084" s="154" t="s">
        <v>329</v>
      </c>
      <c r="G3084" s="149" t="s">
        <v>286</v>
      </c>
      <c r="H3084" s="153" t="s">
        <v>330</v>
      </c>
      <c r="I3084" s="149" t="s">
        <v>2099</v>
      </c>
      <c r="J3084" s="163">
        <v>60.618000000000002</v>
      </c>
      <c r="K3084" s="163">
        <v>10.586</v>
      </c>
      <c r="L3084" s="149" t="s">
        <v>333</v>
      </c>
      <c r="M3084" s="150" t="s">
        <v>334</v>
      </c>
      <c r="N3084" s="157">
        <v>44646.889814814815</v>
      </c>
      <c r="O3084" s="157">
        <v>44667.2187037037</v>
      </c>
    </row>
    <row r="3085" spans="2:15" x14ac:dyDescent="0.2">
      <c r="B3085" s="322" t="s">
        <v>145</v>
      </c>
      <c r="C3085" s="322" t="s">
        <v>1225</v>
      </c>
      <c r="D3085" s="322" t="s">
        <v>146</v>
      </c>
      <c r="E3085" s="322" t="s">
        <v>1225</v>
      </c>
      <c r="F3085" s="154" t="s">
        <v>329</v>
      </c>
      <c r="G3085" s="149" t="s">
        <v>286</v>
      </c>
      <c r="H3085" s="153" t="s">
        <v>330</v>
      </c>
      <c r="I3085" s="149" t="s">
        <v>2099</v>
      </c>
      <c r="J3085" s="163">
        <v>60.618000000000002</v>
      </c>
      <c r="K3085" s="163">
        <v>7.0570000000000004</v>
      </c>
      <c r="L3085" s="149" t="s">
        <v>333</v>
      </c>
      <c r="M3085" s="150" t="s">
        <v>334</v>
      </c>
      <c r="N3085" s="157">
        <v>44646.889814814815</v>
      </c>
      <c r="O3085" s="157">
        <v>44673.94122685185</v>
      </c>
    </row>
    <row r="3086" spans="2:15" x14ac:dyDescent="0.2">
      <c r="B3086" s="322" t="s">
        <v>145</v>
      </c>
      <c r="C3086" s="322" t="s">
        <v>1225</v>
      </c>
      <c r="D3086" s="322" t="s">
        <v>147</v>
      </c>
      <c r="E3086" s="322" t="s">
        <v>1225</v>
      </c>
      <c r="F3086" s="154" t="s">
        <v>329</v>
      </c>
      <c r="G3086" s="149" t="s">
        <v>286</v>
      </c>
      <c r="H3086" s="153" t="s">
        <v>330</v>
      </c>
      <c r="I3086" s="149" t="s">
        <v>2099</v>
      </c>
      <c r="J3086" s="163">
        <v>60.618000000000002</v>
      </c>
      <c r="K3086" s="163">
        <v>35.776000000000003</v>
      </c>
      <c r="L3086" s="149" t="s">
        <v>333</v>
      </c>
      <c r="M3086" s="150" t="s">
        <v>334</v>
      </c>
      <c r="N3086" s="157">
        <v>44646.889814814815</v>
      </c>
      <c r="O3086" s="157">
        <v>44684.969155092593</v>
      </c>
    </row>
    <row r="3087" spans="2:15" x14ac:dyDescent="0.2">
      <c r="B3087" s="322" t="s">
        <v>145</v>
      </c>
      <c r="C3087" s="322" t="s">
        <v>1225</v>
      </c>
      <c r="D3087" s="322" t="s">
        <v>147</v>
      </c>
      <c r="E3087" s="322" t="s">
        <v>1225</v>
      </c>
      <c r="F3087" s="154" t="s">
        <v>329</v>
      </c>
      <c r="G3087" s="149" t="s">
        <v>277</v>
      </c>
      <c r="H3087" s="153" t="s">
        <v>629</v>
      </c>
      <c r="I3087" s="149" t="s">
        <v>1234</v>
      </c>
      <c r="J3087" s="163">
        <v>30.898</v>
      </c>
      <c r="K3087" s="163">
        <v>30.28</v>
      </c>
      <c r="L3087" s="149" t="s">
        <v>209</v>
      </c>
      <c r="M3087" s="150" t="s">
        <v>638</v>
      </c>
      <c r="N3087" s="157">
        <v>44648.222777777781</v>
      </c>
      <c r="O3087" s="157">
        <v>44710.884918981479</v>
      </c>
    </row>
    <row r="3088" spans="2:15" x14ac:dyDescent="0.2">
      <c r="B3088" s="322" t="s">
        <v>145</v>
      </c>
      <c r="C3088" s="322" t="s">
        <v>1225</v>
      </c>
      <c r="D3088" s="322" t="s">
        <v>146</v>
      </c>
      <c r="E3088" s="322" t="s">
        <v>1225</v>
      </c>
      <c r="F3088" s="154" t="s">
        <v>114</v>
      </c>
      <c r="G3088" s="149" t="s">
        <v>286</v>
      </c>
      <c r="H3088" s="153" t="s">
        <v>115</v>
      </c>
      <c r="I3088" s="149" t="s">
        <v>2100</v>
      </c>
      <c r="J3088" s="163">
        <v>63.52</v>
      </c>
      <c r="K3088" s="163">
        <v>9.1850000000000005</v>
      </c>
      <c r="L3088" s="149" t="s">
        <v>357</v>
      </c>
      <c r="M3088" s="150" t="s">
        <v>508</v>
      </c>
      <c r="N3088" s="157">
        <v>44648.736956018518</v>
      </c>
      <c r="O3088" s="157">
        <v>44662.625</v>
      </c>
    </row>
    <row r="3089" spans="2:15" x14ac:dyDescent="0.2">
      <c r="B3089" s="322" t="s">
        <v>145</v>
      </c>
      <c r="C3089" s="322" t="s">
        <v>1225</v>
      </c>
      <c r="D3089" s="322" t="s">
        <v>146</v>
      </c>
      <c r="E3089" s="322" t="s">
        <v>1225</v>
      </c>
      <c r="F3089" s="154" t="s">
        <v>114</v>
      </c>
      <c r="G3089" s="149" t="s">
        <v>286</v>
      </c>
      <c r="H3089" s="153" t="s">
        <v>115</v>
      </c>
      <c r="I3089" s="149" t="s">
        <v>2100</v>
      </c>
      <c r="J3089" s="163">
        <v>63.52</v>
      </c>
      <c r="K3089" s="163">
        <v>33.011000000000003</v>
      </c>
      <c r="L3089" s="149" t="s">
        <v>230</v>
      </c>
      <c r="M3089" s="150" t="s">
        <v>514</v>
      </c>
      <c r="N3089" s="157">
        <v>44648.736956018518</v>
      </c>
      <c r="O3089" s="157">
        <v>44673.486481481479</v>
      </c>
    </row>
    <row r="3090" spans="2:15" x14ac:dyDescent="0.2">
      <c r="B3090" s="322" t="s">
        <v>145</v>
      </c>
      <c r="C3090" s="322" t="s">
        <v>1225</v>
      </c>
      <c r="D3090" s="322" t="s">
        <v>146</v>
      </c>
      <c r="E3090" s="322" t="s">
        <v>1225</v>
      </c>
      <c r="F3090" s="154" t="s">
        <v>239</v>
      </c>
      <c r="G3090" s="149" t="s">
        <v>2101</v>
      </c>
      <c r="H3090" s="153" t="s">
        <v>1075</v>
      </c>
      <c r="I3090" s="149" t="s">
        <v>1636</v>
      </c>
      <c r="J3090" s="163">
        <v>38.026000000000003</v>
      </c>
      <c r="K3090" s="163">
        <v>29.138999999999999</v>
      </c>
      <c r="L3090" s="149" t="s">
        <v>116</v>
      </c>
      <c r="M3090" s="150" t="s">
        <v>437</v>
      </c>
      <c r="N3090" s="157">
        <v>44648.792766203704</v>
      </c>
      <c r="O3090" s="157">
        <v>44678.845752314817</v>
      </c>
    </row>
    <row r="3091" spans="2:15" x14ac:dyDescent="0.2">
      <c r="B3091" s="322" t="s">
        <v>145</v>
      </c>
      <c r="C3091" s="322" t="s">
        <v>1225</v>
      </c>
      <c r="D3091" s="322" t="s">
        <v>146</v>
      </c>
      <c r="E3091" s="322" t="s">
        <v>1225</v>
      </c>
      <c r="F3091" s="154" t="s">
        <v>114</v>
      </c>
      <c r="G3091" s="149" t="s">
        <v>286</v>
      </c>
      <c r="H3091" s="153" t="s">
        <v>115</v>
      </c>
      <c r="I3091" s="149" t="s">
        <v>2102</v>
      </c>
      <c r="J3091" s="163">
        <v>61.47</v>
      </c>
      <c r="K3091" s="163">
        <v>35.965000000000003</v>
      </c>
      <c r="L3091" s="149" t="s">
        <v>217</v>
      </c>
      <c r="M3091" s="150" t="s">
        <v>480</v>
      </c>
      <c r="N3091" s="157">
        <v>44649.098333333335</v>
      </c>
      <c r="O3091" s="157">
        <v>44675.569293981483</v>
      </c>
    </row>
    <row r="3092" spans="2:15" x14ac:dyDescent="0.2">
      <c r="B3092" s="322" t="s">
        <v>145</v>
      </c>
      <c r="C3092" s="322" t="s">
        <v>1225</v>
      </c>
      <c r="D3092" s="322" t="s">
        <v>147</v>
      </c>
      <c r="E3092" s="322" t="s">
        <v>1225</v>
      </c>
      <c r="F3092" s="154" t="s">
        <v>114</v>
      </c>
      <c r="G3092" s="149" t="s">
        <v>286</v>
      </c>
      <c r="H3092" s="153" t="s">
        <v>115</v>
      </c>
      <c r="I3092" s="149" t="s">
        <v>2102</v>
      </c>
      <c r="J3092" s="163">
        <v>61.47</v>
      </c>
      <c r="K3092" s="163">
        <v>22.614000000000001</v>
      </c>
      <c r="L3092" s="149" t="s">
        <v>217</v>
      </c>
      <c r="M3092" s="150" t="s">
        <v>1275</v>
      </c>
      <c r="N3092" s="157">
        <v>44649.098333333335</v>
      </c>
      <c r="O3092" s="157">
        <v>44688.026099537034</v>
      </c>
    </row>
    <row r="3093" spans="2:15" x14ac:dyDescent="0.2">
      <c r="B3093" s="322" t="s">
        <v>145</v>
      </c>
      <c r="C3093" s="322" t="s">
        <v>1225</v>
      </c>
      <c r="D3093" s="322" t="s">
        <v>146</v>
      </c>
      <c r="E3093" s="322" t="s">
        <v>1225</v>
      </c>
      <c r="F3093" s="154" t="s">
        <v>329</v>
      </c>
      <c r="G3093" s="149" t="s">
        <v>286</v>
      </c>
      <c r="H3093" s="153" t="s">
        <v>330</v>
      </c>
      <c r="I3093" s="149" t="s">
        <v>2096</v>
      </c>
      <c r="J3093" s="163">
        <v>81.676000000000002</v>
      </c>
      <c r="K3093" s="163">
        <v>2.7389999999999999</v>
      </c>
      <c r="L3093" s="149" t="s">
        <v>211</v>
      </c>
      <c r="M3093" s="150" t="s">
        <v>302</v>
      </c>
      <c r="N3093" s="157">
        <v>44649.112245370372</v>
      </c>
      <c r="O3093" s="157">
        <v>44671.372476851851</v>
      </c>
    </row>
    <row r="3094" spans="2:15" x14ac:dyDescent="0.2">
      <c r="B3094" s="322" t="s">
        <v>145</v>
      </c>
      <c r="C3094" s="322" t="s">
        <v>1225</v>
      </c>
      <c r="D3094" s="322" t="s">
        <v>146</v>
      </c>
      <c r="E3094" s="322" t="s">
        <v>1225</v>
      </c>
      <c r="F3094" s="154" t="s">
        <v>329</v>
      </c>
      <c r="G3094" s="149" t="s">
        <v>286</v>
      </c>
      <c r="H3094" s="153" t="s">
        <v>330</v>
      </c>
      <c r="I3094" s="149" t="s">
        <v>2096</v>
      </c>
      <c r="J3094" s="163">
        <v>81.676000000000002</v>
      </c>
      <c r="K3094" s="163">
        <v>2.7389999999999999</v>
      </c>
      <c r="L3094" s="149" t="s">
        <v>211</v>
      </c>
      <c r="M3094" s="150" t="s">
        <v>390</v>
      </c>
      <c r="N3094" s="157">
        <v>44649.112245370372</v>
      </c>
      <c r="O3094" s="157">
        <v>44681.106365740743</v>
      </c>
    </row>
    <row r="3095" spans="2:15" x14ac:dyDescent="0.2">
      <c r="B3095" s="322" t="s">
        <v>145</v>
      </c>
      <c r="C3095" s="322" t="s">
        <v>1225</v>
      </c>
      <c r="D3095" s="322" t="s">
        <v>147</v>
      </c>
      <c r="E3095" s="322" t="s">
        <v>1225</v>
      </c>
      <c r="F3095" s="154" t="s">
        <v>329</v>
      </c>
      <c r="G3095" s="149" t="s">
        <v>286</v>
      </c>
      <c r="H3095" s="153" t="s">
        <v>330</v>
      </c>
      <c r="I3095" s="149" t="s">
        <v>2096</v>
      </c>
      <c r="J3095" s="163">
        <v>81.676000000000002</v>
      </c>
      <c r="K3095" s="163">
        <v>4.7699999999999996</v>
      </c>
      <c r="L3095" s="149" t="s">
        <v>211</v>
      </c>
      <c r="M3095" s="150" t="s">
        <v>822</v>
      </c>
      <c r="N3095" s="157">
        <v>44649.112245370372</v>
      </c>
      <c r="O3095" s="157">
        <v>44685.415995370371</v>
      </c>
    </row>
    <row r="3096" spans="2:15" x14ac:dyDescent="0.2">
      <c r="B3096" s="322" t="s">
        <v>145</v>
      </c>
      <c r="C3096" s="322" t="s">
        <v>1225</v>
      </c>
      <c r="D3096" s="322" t="s">
        <v>147</v>
      </c>
      <c r="E3096" s="322" t="s">
        <v>1225</v>
      </c>
      <c r="F3096" s="154" t="s">
        <v>114</v>
      </c>
      <c r="G3096" s="149" t="s">
        <v>353</v>
      </c>
      <c r="H3096" s="153" t="s">
        <v>354</v>
      </c>
      <c r="I3096" s="149" t="s">
        <v>2103</v>
      </c>
      <c r="J3096" s="163">
        <v>37.975999999999999</v>
      </c>
      <c r="K3096" s="163">
        <v>37.216000000000001</v>
      </c>
      <c r="L3096" s="149" t="s">
        <v>116</v>
      </c>
      <c r="M3096" s="150" t="s">
        <v>117</v>
      </c>
      <c r="N3096" s="157">
        <v>44650.0702662037</v>
      </c>
      <c r="O3096" s="157">
        <v>44688.316342592596</v>
      </c>
    </row>
    <row r="3097" spans="2:15" x14ac:dyDescent="0.2">
      <c r="B3097" s="322" t="s">
        <v>145</v>
      </c>
      <c r="C3097" s="322" t="s">
        <v>1225</v>
      </c>
      <c r="D3097" s="322" t="s">
        <v>147</v>
      </c>
      <c r="E3097" s="322" t="s">
        <v>1225</v>
      </c>
      <c r="F3097" s="154" t="s">
        <v>114</v>
      </c>
      <c r="G3097" s="149" t="s">
        <v>310</v>
      </c>
      <c r="H3097" s="153" t="s">
        <v>115</v>
      </c>
      <c r="I3097" s="149" t="s">
        <v>2104</v>
      </c>
      <c r="J3097" s="163">
        <v>82.194000000000003</v>
      </c>
      <c r="K3097" s="163">
        <v>50.482999999999997</v>
      </c>
      <c r="L3097" s="149" t="s">
        <v>116</v>
      </c>
      <c r="M3097" s="150" t="s">
        <v>352</v>
      </c>
      <c r="N3097" s="157">
        <v>44650.403217592589</v>
      </c>
      <c r="O3097" s="157">
        <v>44692.3203125</v>
      </c>
    </row>
    <row r="3098" spans="2:15" x14ac:dyDescent="0.2">
      <c r="B3098" s="322" t="s">
        <v>145</v>
      </c>
      <c r="C3098" s="322" t="s">
        <v>1225</v>
      </c>
      <c r="D3098" s="322" t="s">
        <v>146</v>
      </c>
      <c r="E3098" s="322" t="s">
        <v>1225</v>
      </c>
      <c r="F3098" s="154" t="s">
        <v>244</v>
      </c>
      <c r="G3098" s="149" t="s">
        <v>277</v>
      </c>
      <c r="H3098" s="153" t="s">
        <v>370</v>
      </c>
      <c r="I3098" s="149" t="s">
        <v>410</v>
      </c>
      <c r="J3098" s="163">
        <v>37.71</v>
      </c>
      <c r="K3098" s="163">
        <v>34.292000000000002</v>
      </c>
      <c r="L3098" s="149" t="s">
        <v>209</v>
      </c>
      <c r="M3098" s="150" t="s">
        <v>1247</v>
      </c>
      <c r="N3098" s="157">
        <v>44650.514039351852</v>
      </c>
      <c r="O3098" s="157">
        <v>44664.619027777779</v>
      </c>
    </row>
    <row r="3099" spans="2:15" x14ac:dyDescent="0.2">
      <c r="B3099" s="322" t="s">
        <v>145</v>
      </c>
      <c r="C3099" s="322" t="s">
        <v>1225</v>
      </c>
      <c r="D3099" s="322" t="s">
        <v>146</v>
      </c>
      <c r="E3099" s="322" t="s">
        <v>1225</v>
      </c>
      <c r="F3099" s="154" t="s">
        <v>243</v>
      </c>
      <c r="G3099" s="149" t="s">
        <v>277</v>
      </c>
      <c r="H3099" s="153" t="s">
        <v>374</v>
      </c>
      <c r="I3099" s="149" t="s">
        <v>1686</v>
      </c>
      <c r="J3099" s="163">
        <v>28.202000000000002</v>
      </c>
      <c r="K3099" s="163">
        <v>27.638000000000002</v>
      </c>
      <c r="L3099" s="149" t="s">
        <v>209</v>
      </c>
      <c r="M3099" s="150" t="s">
        <v>563</v>
      </c>
      <c r="N3099" s="157">
        <v>44650.943368055552</v>
      </c>
      <c r="O3099" s="157">
        <v>44664.278784722221</v>
      </c>
    </row>
    <row r="3100" spans="2:15" x14ac:dyDescent="0.2">
      <c r="B3100" s="322" t="s">
        <v>145</v>
      </c>
      <c r="C3100" s="322" t="s">
        <v>1225</v>
      </c>
      <c r="D3100" s="322" t="s">
        <v>147</v>
      </c>
      <c r="E3100" s="322" t="s">
        <v>1225</v>
      </c>
      <c r="F3100" s="154" t="s">
        <v>114</v>
      </c>
      <c r="G3100" s="149" t="s">
        <v>286</v>
      </c>
      <c r="H3100" s="153" t="s">
        <v>115</v>
      </c>
      <c r="I3100" s="149" t="s">
        <v>2105</v>
      </c>
      <c r="J3100" s="163">
        <v>63.31</v>
      </c>
      <c r="K3100" s="163">
        <v>17.739000000000001</v>
      </c>
      <c r="L3100" s="149" t="s">
        <v>217</v>
      </c>
      <c r="M3100" s="150" t="s">
        <v>308</v>
      </c>
      <c r="N3100" s="157">
        <v>44651.098310185182</v>
      </c>
      <c r="O3100" s="157">
        <v>44687.611388888887</v>
      </c>
    </row>
    <row r="3101" spans="2:15" x14ac:dyDescent="0.2">
      <c r="B3101" s="322" t="s">
        <v>145</v>
      </c>
      <c r="C3101" s="322" t="s">
        <v>1225</v>
      </c>
      <c r="D3101" s="322" t="s">
        <v>147</v>
      </c>
      <c r="E3101" s="322" t="s">
        <v>1225</v>
      </c>
      <c r="F3101" s="154" t="s">
        <v>114</v>
      </c>
      <c r="G3101" s="149" t="s">
        <v>286</v>
      </c>
      <c r="H3101" s="153" t="s">
        <v>115</v>
      </c>
      <c r="I3101" s="149" t="s">
        <v>2105</v>
      </c>
      <c r="J3101" s="163">
        <v>63.31</v>
      </c>
      <c r="K3101" s="163">
        <v>38.354999999999997</v>
      </c>
      <c r="L3101" s="149" t="s">
        <v>217</v>
      </c>
      <c r="M3101" s="150" t="s">
        <v>308</v>
      </c>
      <c r="N3101" s="157">
        <v>44651.098310185182</v>
      </c>
      <c r="O3101" s="157">
        <v>44694.971932870372</v>
      </c>
    </row>
    <row r="3102" spans="2:15" x14ac:dyDescent="0.2">
      <c r="B3102" s="322" t="s">
        <v>145</v>
      </c>
      <c r="C3102" s="322" t="s">
        <v>1225</v>
      </c>
      <c r="D3102" s="322" t="s">
        <v>146</v>
      </c>
      <c r="E3102" s="322" t="s">
        <v>1225</v>
      </c>
      <c r="F3102" s="154" t="s">
        <v>239</v>
      </c>
      <c r="G3102" s="149" t="s">
        <v>2101</v>
      </c>
      <c r="H3102" s="153" t="s">
        <v>1075</v>
      </c>
      <c r="I3102" s="149" t="s">
        <v>1636</v>
      </c>
      <c r="J3102" s="163">
        <v>38.026000000000003</v>
      </c>
      <c r="K3102" s="163">
        <v>8.1270000000000007</v>
      </c>
      <c r="L3102" s="149" t="s">
        <v>116</v>
      </c>
      <c r="M3102" s="150" t="s">
        <v>437</v>
      </c>
      <c r="N3102" s="157">
        <v>44651.195543981485</v>
      </c>
      <c r="O3102" s="157">
        <v>44678.845752314817</v>
      </c>
    </row>
    <row r="3103" spans="2:15" x14ac:dyDescent="0.2">
      <c r="B3103" s="322" t="s">
        <v>145</v>
      </c>
      <c r="C3103" s="322" t="s">
        <v>1225</v>
      </c>
      <c r="D3103" s="322" t="s">
        <v>147</v>
      </c>
      <c r="E3103" s="322" t="s">
        <v>1225</v>
      </c>
      <c r="F3103" s="154" t="s">
        <v>237</v>
      </c>
      <c r="G3103" s="149" t="s">
        <v>277</v>
      </c>
      <c r="H3103" s="153" t="s">
        <v>978</v>
      </c>
      <c r="I3103" s="149" t="s">
        <v>2106</v>
      </c>
      <c r="J3103" s="163">
        <v>37.963999999999999</v>
      </c>
      <c r="K3103" s="163">
        <v>37.204999999999998</v>
      </c>
      <c r="L3103" s="149" t="s">
        <v>116</v>
      </c>
      <c r="M3103" s="150" t="s">
        <v>117</v>
      </c>
      <c r="N3103" s="157">
        <v>44651.528738425928</v>
      </c>
      <c r="O3103" s="157">
        <v>44687.840069444443</v>
      </c>
    </row>
    <row r="3104" spans="2:15" x14ac:dyDescent="0.2">
      <c r="B3104" s="322" t="s">
        <v>145</v>
      </c>
      <c r="C3104" s="322" t="s">
        <v>1225</v>
      </c>
      <c r="D3104" s="322" t="s">
        <v>146</v>
      </c>
      <c r="E3104" s="322" t="s">
        <v>1225</v>
      </c>
      <c r="F3104" s="154" t="s">
        <v>114</v>
      </c>
      <c r="G3104" s="149" t="s">
        <v>286</v>
      </c>
      <c r="H3104" s="153" t="s">
        <v>115</v>
      </c>
      <c r="I3104" s="149" t="s">
        <v>1391</v>
      </c>
      <c r="J3104" s="163">
        <v>38.226999999999997</v>
      </c>
      <c r="K3104" s="163">
        <v>15.31</v>
      </c>
      <c r="L3104" s="149" t="s">
        <v>557</v>
      </c>
      <c r="M3104" s="150" t="s">
        <v>558</v>
      </c>
      <c r="N3104" s="157">
        <v>44651.820289351854</v>
      </c>
      <c r="O3104" s="157">
        <v>44676.386817129627</v>
      </c>
    </row>
    <row r="3105" spans="2:15" x14ac:dyDescent="0.2">
      <c r="B3105" s="322" t="s">
        <v>145</v>
      </c>
      <c r="C3105" s="322" t="s">
        <v>1225</v>
      </c>
      <c r="D3105" s="322" t="s">
        <v>146</v>
      </c>
      <c r="E3105" s="322" t="s">
        <v>1225</v>
      </c>
      <c r="F3105" s="154" t="s">
        <v>114</v>
      </c>
      <c r="G3105" s="149" t="s">
        <v>286</v>
      </c>
      <c r="H3105" s="153" t="s">
        <v>115</v>
      </c>
      <c r="I3105" s="149" t="s">
        <v>1391</v>
      </c>
      <c r="J3105" s="163">
        <v>38.226999999999997</v>
      </c>
      <c r="K3105" s="163">
        <v>15.31</v>
      </c>
      <c r="L3105" s="149" t="s">
        <v>557</v>
      </c>
      <c r="M3105" s="150" t="s">
        <v>558</v>
      </c>
      <c r="N3105" s="157">
        <v>44651.820289351854</v>
      </c>
      <c r="O3105" s="157">
        <v>44676.386956018519</v>
      </c>
    </row>
    <row r="3106" spans="2:15" x14ac:dyDescent="0.2">
      <c r="B3106" s="322" t="s">
        <v>145</v>
      </c>
      <c r="C3106" s="322" t="s">
        <v>1225</v>
      </c>
      <c r="D3106" s="322" t="s">
        <v>146</v>
      </c>
      <c r="E3106" s="322" t="s">
        <v>1225</v>
      </c>
      <c r="F3106" s="154" t="s">
        <v>114</v>
      </c>
      <c r="G3106" s="149" t="s">
        <v>277</v>
      </c>
      <c r="H3106" s="153" t="s">
        <v>304</v>
      </c>
      <c r="I3106" s="149" t="s">
        <v>1625</v>
      </c>
      <c r="J3106" s="163">
        <v>34.863999999999997</v>
      </c>
      <c r="K3106" s="163">
        <v>31.651</v>
      </c>
      <c r="L3106" s="149" t="s">
        <v>114</v>
      </c>
      <c r="M3106" s="150" t="s">
        <v>579</v>
      </c>
      <c r="N3106" s="157">
        <v>44651.916875000003</v>
      </c>
      <c r="O3106" s="157">
        <v>44664.457060185188</v>
      </c>
    </row>
    <row r="3107" spans="2:15" x14ac:dyDescent="0.2">
      <c r="B3107" s="322" t="s">
        <v>145</v>
      </c>
      <c r="C3107" s="322" t="s">
        <v>1225</v>
      </c>
      <c r="D3107" s="322" t="s">
        <v>147</v>
      </c>
      <c r="E3107" s="322" t="s">
        <v>1225</v>
      </c>
      <c r="F3107" s="154" t="s">
        <v>335</v>
      </c>
      <c r="G3107" s="149" t="s">
        <v>2107</v>
      </c>
      <c r="H3107" s="153" t="s">
        <v>337</v>
      </c>
      <c r="I3107" s="149" t="s">
        <v>1572</v>
      </c>
      <c r="J3107" s="163">
        <v>45.475999999999999</v>
      </c>
      <c r="K3107" s="163">
        <v>9.8539999999999992</v>
      </c>
      <c r="L3107" s="149" t="s">
        <v>116</v>
      </c>
      <c r="M3107" s="150" t="s">
        <v>405</v>
      </c>
      <c r="N3107" s="157">
        <v>44651.959247685183</v>
      </c>
      <c r="O3107" s="157">
        <v>44683.542337962965</v>
      </c>
    </row>
    <row r="3108" spans="2:15" x14ac:dyDescent="0.2">
      <c r="B3108" s="322" t="s">
        <v>145</v>
      </c>
      <c r="C3108" s="322" t="s">
        <v>1225</v>
      </c>
      <c r="D3108" s="322" t="s">
        <v>147</v>
      </c>
      <c r="E3108" s="322" t="s">
        <v>1225</v>
      </c>
      <c r="F3108" s="154" t="s">
        <v>335</v>
      </c>
      <c r="G3108" s="149" t="s">
        <v>277</v>
      </c>
      <c r="H3108" s="153" t="s">
        <v>337</v>
      </c>
      <c r="I3108" s="149" t="s">
        <v>1572</v>
      </c>
      <c r="J3108" s="163">
        <v>45.475999999999999</v>
      </c>
      <c r="K3108" s="163">
        <v>34.712000000000003</v>
      </c>
      <c r="L3108" s="149" t="s">
        <v>116</v>
      </c>
      <c r="M3108" s="150" t="s">
        <v>405</v>
      </c>
      <c r="N3108" s="157">
        <v>44651.959247685183</v>
      </c>
      <c r="O3108" s="157">
        <v>44690.292650462965</v>
      </c>
    </row>
    <row r="3109" spans="2:15" x14ac:dyDescent="0.2">
      <c r="B3109" s="322" t="s">
        <v>146</v>
      </c>
      <c r="C3109" s="322" t="s">
        <v>1225</v>
      </c>
      <c r="D3109" s="322" t="s">
        <v>146</v>
      </c>
      <c r="E3109" s="322" t="s">
        <v>1225</v>
      </c>
      <c r="F3109" s="154" t="s">
        <v>114</v>
      </c>
      <c r="G3109" s="149" t="s">
        <v>277</v>
      </c>
      <c r="H3109" s="153" t="s">
        <v>115</v>
      </c>
      <c r="I3109" s="149" t="s">
        <v>2108</v>
      </c>
      <c r="J3109" s="163">
        <v>60.396999999999998</v>
      </c>
      <c r="K3109" s="163">
        <v>18.797999999999998</v>
      </c>
      <c r="L3109" s="149" t="s">
        <v>211</v>
      </c>
      <c r="M3109" s="150" t="s">
        <v>303</v>
      </c>
      <c r="N3109" s="157">
        <v>44652.292638888888</v>
      </c>
      <c r="O3109" s="157">
        <v>44674.119664351849</v>
      </c>
    </row>
    <row r="3110" spans="2:15" x14ac:dyDescent="0.2">
      <c r="B3110" s="322" t="s">
        <v>146</v>
      </c>
      <c r="C3110" s="322" t="s">
        <v>1225</v>
      </c>
      <c r="D3110" s="322" t="s">
        <v>147</v>
      </c>
      <c r="E3110" s="322" t="s">
        <v>1225</v>
      </c>
      <c r="F3110" s="154" t="s">
        <v>114</v>
      </c>
      <c r="G3110" s="149" t="s">
        <v>277</v>
      </c>
      <c r="H3110" s="153" t="s">
        <v>115</v>
      </c>
      <c r="I3110" s="149" t="s">
        <v>2108</v>
      </c>
      <c r="J3110" s="163">
        <v>60.396999999999998</v>
      </c>
      <c r="K3110" s="163">
        <v>30.126000000000001</v>
      </c>
      <c r="L3110" s="149" t="s">
        <v>211</v>
      </c>
      <c r="M3110" s="150" t="s">
        <v>826</v>
      </c>
      <c r="N3110" s="157">
        <v>44652.292638888888</v>
      </c>
      <c r="O3110" s="157">
        <v>44686.4455787037</v>
      </c>
    </row>
    <row r="3111" spans="2:15" x14ac:dyDescent="0.2">
      <c r="B3111" s="322" t="s">
        <v>146</v>
      </c>
      <c r="C3111" s="322" t="s">
        <v>1225</v>
      </c>
      <c r="D3111" s="322" t="s">
        <v>147</v>
      </c>
      <c r="E3111" s="322" t="s">
        <v>1225</v>
      </c>
      <c r="F3111" s="154" t="s">
        <v>329</v>
      </c>
      <c r="G3111" s="149" t="s">
        <v>286</v>
      </c>
      <c r="H3111" s="153" t="s">
        <v>330</v>
      </c>
      <c r="I3111" s="149" t="s">
        <v>2109</v>
      </c>
      <c r="J3111" s="163">
        <v>57.466999999999999</v>
      </c>
      <c r="K3111" s="163">
        <v>40.417999999999999</v>
      </c>
      <c r="L3111" s="149" t="s">
        <v>187</v>
      </c>
      <c r="M3111" s="150" t="s">
        <v>415</v>
      </c>
      <c r="N3111" s="157">
        <v>44653.140046296299</v>
      </c>
      <c r="O3111" s="157">
        <v>44683.791527777779</v>
      </c>
    </row>
    <row r="3112" spans="2:15" x14ac:dyDescent="0.2">
      <c r="B3112" s="322" t="s">
        <v>146</v>
      </c>
      <c r="C3112" s="322" t="s">
        <v>1225</v>
      </c>
      <c r="D3112" s="322" t="s">
        <v>147</v>
      </c>
      <c r="E3112" s="322" t="s">
        <v>1225</v>
      </c>
      <c r="F3112" s="154" t="s">
        <v>244</v>
      </c>
      <c r="G3112" s="149" t="s">
        <v>369</v>
      </c>
      <c r="H3112" s="153" t="s">
        <v>370</v>
      </c>
      <c r="I3112" s="149" t="s">
        <v>1703</v>
      </c>
      <c r="J3112" s="163">
        <v>37.488</v>
      </c>
      <c r="K3112" s="163">
        <v>14.058999999999999</v>
      </c>
      <c r="L3112" s="149" t="s">
        <v>116</v>
      </c>
      <c r="M3112" s="150" t="s">
        <v>117</v>
      </c>
      <c r="N3112" s="157">
        <v>44653.382465277777</v>
      </c>
      <c r="O3112" s="157">
        <v>44701.275405092594</v>
      </c>
    </row>
    <row r="3113" spans="2:15" x14ac:dyDescent="0.2">
      <c r="B3113" s="322" t="s">
        <v>146</v>
      </c>
      <c r="C3113" s="322" t="s">
        <v>1225</v>
      </c>
      <c r="D3113" s="322" t="s">
        <v>148</v>
      </c>
      <c r="E3113" s="322" t="s">
        <v>1225</v>
      </c>
      <c r="F3113" s="154" t="s">
        <v>244</v>
      </c>
      <c r="G3113" s="149" t="s">
        <v>369</v>
      </c>
      <c r="H3113" s="153" t="s">
        <v>370</v>
      </c>
      <c r="I3113" s="149" t="s">
        <v>1703</v>
      </c>
      <c r="J3113" s="163">
        <v>37.488</v>
      </c>
      <c r="K3113" s="163">
        <v>22.678999999999998</v>
      </c>
      <c r="L3113" s="149" t="s">
        <v>116</v>
      </c>
      <c r="M3113" s="150" t="s">
        <v>1049</v>
      </c>
      <c r="N3113" s="157">
        <v>44653.382465277777</v>
      </c>
      <c r="O3113" s="157">
        <v>44719.499895833331</v>
      </c>
    </row>
    <row r="3114" spans="2:15" x14ac:dyDescent="0.2">
      <c r="B3114" s="322" t="s">
        <v>146</v>
      </c>
      <c r="C3114" s="322" t="s">
        <v>1225</v>
      </c>
      <c r="D3114" s="322" t="s">
        <v>146</v>
      </c>
      <c r="E3114" s="322" t="s">
        <v>1225</v>
      </c>
      <c r="F3114" s="154" t="s">
        <v>114</v>
      </c>
      <c r="G3114" s="149" t="s">
        <v>277</v>
      </c>
      <c r="H3114" s="153" t="s">
        <v>304</v>
      </c>
      <c r="I3114" s="149" t="s">
        <v>1106</v>
      </c>
      <c r="J3114" s="163">
        <v>37.420999999999999</v>
      </c>
      <c r="K3114" s="163">
        <v>14.266999999999999</v>
      </c>
      <c r="L3114" s="149" t="s">
        <v>114</v>
      </c>
      <c r="M3114" s="150" t="s">
        <v>579</v>
      </c>
      <c r="N3114" s="157">
        <v>44654.84784722222</v>
      </c>
      <c r="O3114" s="157">
        <v>44658.160011574073</v>
      </c>
    </row>
    <row r="3115" spans="2:15" x14ac:dyDescent="0.2">
      <c r="B3115" s="322" t="s">
        <v>146</v>
      </c>
      <c r="C3115" s="322" t="s">
        <v>1225</v>
      </c>
      <c r="D3115" s="322" t="s">
        <v>146</v>
      </c>
      <c r="E3115" s="322" t="s">
        <v>1225</v>
      </c>
      <c r="F3115" s="154" t="s">
        <v>114</v>
      </c>
      <c r="G3115" s="149" t="s">
        <v>277</v>
      </c>
      <c r="H3115" s="153" t="s">
        <v>304</v>
      </c>
      <c r="I3115" s="149" t="s">
        <v>1106</v>
      </c>
      <c r="J3115" s="163">
        <v>37.420999999999999</v>
      </c>
      <c r="K3115" s="163">
        <v>14.266999999999999</v>
      </c>
      <c r="L3115" s="149" t="s">
        <v>114</v>
      </c>
      <c r="M3115" s="150" t="s">
        <v>579</v>
      </c>
      <c r="N3115" s="157">
        <v>44654.84784722222</v>
      </c>
      <c r="O3115" s="157">
        <v>44658.160150462965</v>
      </c>
    </row>
    <row r="3116" spans="2:15" x14ac:dyDescent="0.2">
      <c r="B3116" s="322" t="s">
        <v>146</v>
      </c>
      <c r="C3116" s="322" t="s">
        <v>1225</v>
      </c>
      <c r="D3116" s="322" t="s">
        <v>146</v>
      </c>
      <c r="E3116" s="322" t="s">
        <v>1225</v>
      </c>
      <c r="F3116" s="154" t="s">
        <v>114</v>
      </c>
      <c r="G3116" s="149" t="s">
        <v>277</v>
      </c>
      <c r="H3116" s="153" t="s">
        <v>304</v>
      </c>
      <c r="I3116" s="149" t="s">
        <v>584</v>
      </c>
      <c r="J3116" s="163">
        <v>39.064</v>
      </c>
      <c r="K3116" s="163">
        <v>29.786000000000001</v>
      </c>
      <c r="L3116" s="149" t="s">
        <v>114</v>
      </c>
      <c r="M3116" s="150" t="s">
        <v>700</v>
      </c>
      <c r="N3116" s="157">
        <v>44655.91783564815</v>
      </c>
      <c r="O3116" s="157">
        <v>44662.222858796296</v>
      </c>
    </row>
    <row r="3117" spans="2:15" x14ac:dyDescent="0.2">
      <c r="B3117" s="322" t="s">
        <v>146</v>
      </c>
      <c r="C3117" s="322" t="s">
        <v>1225</v>
      </c>
      <c r="D3117" s="322" t="s">
        <v>147</v>
      </c>
      <c r="E3117" s="322" t="s">
        <v>1225</v>
      </c>
      <c r="F3117" s="154" t="s">
        <v>114</v>
      </c>
      <c r="G3117" s="149" t="s">
        <v>286</v>
      </c>
      <c r="H3117" s="153" t="s">
        <v>115</v>
      </c>
      <c r="I3117" s="149" t="s">
        <v>2110</v>
      </c>
      <c r="J3117" s="163">
        <v>82.2</v>
      </c>
      <c r="K3117" s="163">
        <v>65.497</v>
      </c>
      <c r="L3117" s="149" t="s">
        <v>211</v>
      </c>
      <c r="M3117" s="150" t="s">
        <v>666</v>
      </c>
      <c r="N3117" s="157">
        <v>44656.417766203704</v>
      </c>
      <c r="O3117" s="157">
        <v>44682.121574074074</v>
      </c>
    </row>
    <row r="3118" spans="2:15" x14ac:dyDescent="0.2">
      <c r="B3118" s="322" t="s">
        <v>146</v>
      </c>
      <c r="C3118" s="322" t="s">
        <v>1225</v>
      </c>
      <c r="D3118" s="322" t="s">
        <v>147</v>
      </c>
      <c r="E3118" s="322" t="s">
        <v>1225</v>
      </c>
      <c r="F3118" s="154" t="s">
        <v>114</v>
      </c>
      <c r="G3118" s="149" t="s">
        <v>277</v>
      </c>
      <c r="H3118" s="153" t="s">
        <v>304</v>
      </c>
      <c r="I3118" s="149" t="s">
        <v>2111</v>
      </c>
      <c r="J3118" s="163">
        <v>37.69</v>
      </c>
      <c r="K3118" s="163">
        <v>25.994</v>
      </c>
      <c r="L3118" s="149" t="s">
        <v>114</v>
      </c>
      <c r="M3118" s="150" t="s">
        <v>2112</v>
      </c>
      <c r="N3118" s="157">
        <v>44656.888668981483</v>
      </c>
      <c r="O3118" s="157">
        <v>44706.933125000003</v>
      </c>
    </row>
    <row r="3119" spans="2:15" x14ac:dyDescent="0.2">
      <c r="B3119" s="322" t="s">
        <v>146</v>
      </c>
      <c r="C3119" s="322" t="s">
        <v>1225</v>
      </c>
      <c r="D3119" s="322" t="s">
        <v>146</v>
      </c>
      <c r="E3119" s="322" t="s">
        <v>1225</v>
      </c>
      <c r="F3119" s="154" t="s">
        <v>114</v>
      </c>
      <c r="G3119" s="149" t="s">
        <v>353</v>
      </c>
      <c r="H3119" s="153" t="s">
        <v>354</v>
      </c>
      <c r="I3119" s="149" t="s">
        <v>2113</v>
      </c>
      <c r="J3119" s="163">
        <v>63.49</v>
      </c>
      <c r="K3119" s="163">
        <v>23.207000000000001</v>
      </c>
      <c r="L3119" s="149" t="s">
        <v>116</v>
      </c>
      <c r="M3119" s="150" t="s">
        <v>352</v>
      </c>
      <c r="N3119" s="157">
        <v>44657.286539351851</v>
      </c>
      <c r="O3119" s="157">
        <v>44677.606921296298</v>
      </c>
    </row>
    <row r="3120" spans="2:15" x14ac:dyDescent="0.2">
      <c r="B3120" s="322" t="s">
        <v>146</v>
      </c>
      <c r="C3120" s="322" t="s">
        <v>1225</v>
      </c>
      <c r="D3120" s="322" t="s">
        <v>146</v>
      </c>
      <c r="E3120" s="322" t="s">
        <v>1225</v>
      </c>
      <c r="F3120" s="154" t="s">
        <v>114</v>
      </c>
      <c r="G3120" s="149" t="s">
        <v>353</v>
      </c>
      <c r="H3120" s="153" t="s">
        <v>354</v>
      </c>
      <c r="I3120" s="149" t="s">
        <v>2113</v>
      </c>
      <c r="J3120" s="163">
        <v>63.49</v>
      </c>
      <c r="K3120" s="163">
        <v>23.207000000000001</v>
      </c>
      <c r="L3120" s="149" t="s">
        <v>116</v>
      </c>
      <c r="M3120" s="150" t="s">
        <v>352</v>
      </c>
      <c r="N3120" s="157">
        <v>44657.286539351851</v>
      </c>
      <c r="O3120" s="157">
        <v>44677.607060185182</v>
      </c>
    </row>
    <row r="3121" spans="2:15" x14ac:dyDescent="0.2">
      <c r="B3121" s="322" t="s">
        <v>146</v>
      </c>
      <c r="C3121" s="322" t="s">
        <v>1225</v>
      </c>
      <c r="D3121" s="322" t="s">
        <v>146</v>
      </c>
      <c r="E3121" s="322" t="s">
        <v>1225</v>
      </c>
      <c r="F3121" s="154" t="s">
        <v>243</v>
      </c>
      <c r="G3121" s="149" t="s">
        <v>277</v>
      </c>
      <c r="H3121" s="153" t="s">
        <v>707</v>
      </c>
      <c r="I3121" s="149" t="s">
        <v>2114</v>
      </c>
      <c r="J3121" s="163">
        <v>52.05</v>
      </c>
      <c r="K3121" s="163">
        <v>15.683</v>
      </c>
      <c r="L3121" s="149" t="s">
        <v>116</v>
      </c>
      <c r="M3121" s="150" t="s">
        <v>760</v>
      </c>
      <c r="N3121" s="157">
        <v>44658.681689814817</v>
      </c>
      <c r="O3121" s="157">
        <v>44680.708495370367</v>
      </c>
    </row>
    <row r="3122" spans="2:15" x14ac:dyDescent="0.2">
      <c r="B3122" s="322" t="s">
        <v>146</v>
      </c>
      <c r="C3122" s="322" t="s">
        <v>1225</v>
      </c>
      <c r="D3122" s="322" t="s">
        <v>147</v>
      </c>
      <c r="E3122" s="322" t="s">
        <v>1225</v>
      </c>
      <c r="F3122" s="154" t="s">
        <v>114</v>
      </c>
      <c r="G3122" s="149" t="s">
        <v>286</v>
      </c>
      <c r="H3122" s="153" t="s">
        <v>115</v>
      </c>
      <c r="I3122" s="149" t="s">
        <v>2115</v>
      </c>
      <c r="J3122" s="163">
        <v>80.981999999999999</v>
      </c>
      <c r="K3122" s="163">
        <v>25.914000000000001</v>
      </c>
      <c r="L3122" s="149" t="s">
        <v>211</v>
      </c>
      <c r="M3122" s="150" t="s">
        <v>390</v>
      </c>
      <c r="N3122" s="157">
        <v>44658.90384259259</v>
      </c>
      <c r="O3122" s="157">
        <v>44684.193506944444</v>
      </c>
    </row>
    <row r="3123" spans="2:15" x14ac:dyDescent="0.2">
      <c r="B3123" s="322" t="s">
        <v>146</v>
      </c>
      <c r="C3123" s="322" t="s">
        <v>1225</v>
      </c>
      <c r="D3123" s="322" t="s">
        <v>147</v>
      </c>
      <c r="E3123" s="322" t="s">
        <v>1225</v>
      </c>
      <c r="F3123" s="154" t="s">
        <v>114</v>
      </c>
      <c r="G3123" s="149" t="s">
        <v>286</v>
      </c>
      <c r="H3123" s="153" t="s">
        <v>115</v>
      </c>
      <c r="I3123" s="149" t="s">
        <v>2115</v>
      </c>
      <c r="J3123" s="163">
        <v>80.981999999999999</v>
      </c>
      <c r="K3123" s="163">
        <v>27.228999999999999</v>
      </c>
      <c r="L3123" s="149" t="s">
        <v>211</v>
      </c>
      <c r="M3123" s="150" t="s">
        <v>314</v>
      </c>
      <c r="N3123" s="157">
        <v>44658.90384259259</v>
      </c>
      <c r="O3123" s="157">
        <v>44697.412037037036</v>
      </c>
    </row>
    <row r="3124" spans="2:15" x14ac:dyDescent="0.2">
      <c r="B3124" s="322" t="s">
        <v>146</v>
      </c>
      <c r="C3124" s="322" t="s">
        <v>1225</v>
      </c>
      <c r="D3124" s="322" t="s">
        <v>146</v>
      </c>
      <c r="E3124" s="322" t="s">
        <v>1225</v>
      </c>
      <c r="F3124" s="154" t="s">
        <v>236</v>
      </c>
      <c r="G3124" s="149" t="s">
        <v>310</v>
      </c>
      <c r="H3124" s="153" t="s">
        <v>311</v>
      </c>
      <c r="I3124" s="149" t="s">
        <v>2116</v>
      </c>
      <c r="J3124" s="163">
        <v>56.52</v>
      </c>
      <c r="K3124" s="163">
        <v>11.188000000000001</v>
      </c>
      <c r="L3124" s="149" t="s">
        <v>329</v>
      </c>
      <c r="M3124" s="150" t="s">
        <v>2117</v>
      </c>
      <c r="N3124" s="157">
        <v>44659.90353009259</v>
      </c>
      <c r="O3124" s="157">
        <v>44679.2190625</v>
      </c>
    </row>
    <row r="3125" spans="2:15" x14ac:dyDescent="0.2">
      <c r="B3125" s="322" t="s">
        <v>146</v>
      </c>
      <c r="C3125" s="322" t="s">
        <v>1225</v>
      </c>
      <c r="D3125" s="322" t="s">
        <v>147</v>
      </c>
      <c r="E3125" s="322" t="s">
        <v>1225</v>
      </c>
      <c r="F3125" s="154" t="s">
        <v>236</v>
      </c>
      <c r="G3125" s="149" t="s">
        <v>310</v>
      </c>
      <c r="H3125" s="153" t="s">
        <v>311</v>
      </c>
      <c r="I3125" s="149" t="s">
        <v>2116</v>
      </c>
      <c r="J3125" s="163">
        <v>56.52</v>
      </c>
      <c r="K3125" s="163">
        <v>6.5810000000000004</v>
      </c>
      <c r="L3125" s="149" t="s">
        <v>329</v>
      </c>
      <c r="M3125" s="150" t="s">
        <v>343</v>
      </c>
      <c r="N3125" s="157">
        <v>44659.90353009259</v>
      </c>
      <c r="O3125" s="157">
        <v>44682.846215277779</v>
      </c>
    </row>
    <row r="3126" spans="2:15" x14ac:dyDescent="0.2">
      <c r="B3126" s="322" t="s">
        <v>146</v>
      </c>
      <c r="C3126" s="322" t="s">
        <v>1225</v>
      </c>
      <c r="D3126" s="322" t="s">
        <v>147</v>
      </c>
      <c r="E3126" s="322" t="s">
        <v>1225</v>
      </c>
      <c r="F3126" s="154" t="s">
        <v>236</v>
      </c>
      <c r="G3126" s="149" t="s">
        <v>310</v>
      </c>
      <c r="H3126" s="153" t="s">
        <v>311</v>
      </c>
      <c r="I3126" s="149" t="s">
        <v>2116</v>
      </c>
      <c r="J3126" s="163">
        <v>56.52</v>
      </c>
      <c r="K3126" s="163">
        <v>26.128</v>
      </c>
      <c r="L3126" s="149" t="s">
        <v>329</v>
      </c>
      <c r="M3126" s="150" t="s">
        <v>629</v>
      </c>
      <c r="N3126" s="157">
        <v>44659.90353009259</v>
      </c>
      <c r="O3126" s="157">
        <v>44698.889050925929</v>
      </c>
    </row>
    <row r="3127" spans="2:15" x14ac:dyDescent="0.2">
      <c r="B3127" s="322" t="s">
        <v>146</v>
      </c>
      <c r="C3127" s="322" t="s">
        <v>1225</v>
      </c>
      <c r="D3127" s="322" t="s">
        <v>147</v>
      </c>
      <c r="E3127" s="322" t="s">
        <v>1225</v>
      </c>
      <c r="F3127" s="154" t="s">
        <v>239</v>
      </c>
      <c r="G3127" s="149" t="s">
        <v>289</v>
      </c>
      <c r="H3127" s="153" t="s">
        <v>290</v>
      </c>
      <c r="I3127" s="149" t="s">
        <v>2118</v>
      </c>
      <c r="J3127" s="163">
        <v>32.929000000000002</v>
      </c>
      <c r="K3127" s="163">
        <v>4.5919999999999996</v>
      </c>
      <c r="L3127" s="149" t="s">
        <v>232</v>
      </c>
      <c r="M3127" s="150" t="s">
        <v>385</v>
      </c>
      <c r="N3127" s="157">
        <v>44660.500752314816</v>
      </c>
      <c r="O3127" s="157">
        <v>44690.611967592595</v>
      </c>
    </row>
    <row r="3128" spans="2:15" x14ac:dyDescent="0.2">
      <c r="B3128" s="322" t="s">
        <v>146</v>
      </c>
      <c r="C3128" s="322" t="s">
        <v>1225</v>
      </c>
      <c r="D3128" s="322" t="s">
        <v>147</v>
      </c>
      <c r="E3128" s="322" t="s">
        <v>1225</v>
      </c>
      <c r="F3128" s="154" t="s">
        <v>239</v>
      </c>
      <c r="G3128" s="149" t="s">
        <v>289</v>
      </c>
      <c r="H3128" s="153" t="s">
        <v>290</v>
      </c>
      <c r="I3128" s="149" t="s">
        <v>2118</v>
      </c>
      <c r="J3128" s="163">
        <v>32.929000000000002</v>
      </c>
      <c r="K3128" s="163">
        <v>5.51</v>
      </c>
      <c r="L3128" s="149" t="s">
        <v>232</v>
      </c>
      <c r="M3128" s="150" t="s">
        <v>386</v>
      </c>
      <c r="N3128" s="157">
        <v>44660.500752314816</v>
      </c>
      <c r="O3128" s="157">
        <v>44693.236921296295</v>
      </c>
    </row>
    <row r="3129" spans="2:15" x14ac:dyDescent="0.2">
      <c r="B3129" s="322" t="s">
        <v>146</v>
      </c>
      <c r="C3129" s="322" t="s">
        <v>1225</v>
      </c>
      <c r="D3129" s="322" t="s">
        <v>147</v>
      </c>
      <c r="E3129" s="322" t="s">
        <v>1225</v>
      </c>
      <c r="F3129" s="154" t="s">
        <v>239</v>
      </c>
      <c r="G3129" s="149" t="s">
        <v>289</v>
      </c>
      <c r="H3129" s="153" t="s">
        <v>290</v>
      </c>
      <c r="I3129" s="149" t="s">
        <v>2118</v>
      </c>
      <c r="J3129" s="163">
        <v>32.929000000000002</v>
      </c>
      <c r="K3129" s="163">
        <v>22.169</v>
      </c>
      <c r="L3129" s="149" t="s">
        <v>265</v>
      </c>
      <c r="M3129" s="150" t="s">
        <v>1077</v>
      </c>
      <c r="N3129" s="157">
        <v>44660.500752314816</v>
      </c>
      <c r="O3129" s="157">
        <v>44705.318877314814</v>
      </c>
    </row>
    <row r="3130" spans="2:15" x14ac:dyDescent="0.2">
      <c r="B3130" s="322" t="s">
        <v>146</v>
      </c>
      <c r="C3130" s="322" t="s">
        <v>1225</v>
      </c>
      <c r="D3130" s="322" t="s">
        <v>147</v>
      </c>
      <c r="E3130" s="322" t="s">
        <v>1225</v>
      </c>
      <c r="F3130" s="154" t="s">
        <v>114</v>
      </c>
      <c r="G3130" s="149" t="s">
        <v>286</v>
      </c>
      <c r="H3130" s="153" t="s">
        <v>115</v>
      </c>
      <c r="I3130" s="149" t="s">
        <v>2119</v>
      </c>
      <c r="J3130" s="163">
        <v>61.167000000000002</v>
      </c>
      <c r="K3130" s="163">
        <v>23.03</v>
      </c>
      <c r="L3130" s="149" t="s">
        <v>219</v>
      </c>
      <c r="M3130" s="150" t="s">
        <v>429</v>
      </c>
      <c r="N3130" s="157">
        <v>44660.514814814815</v>
      </c>
      <c r="O3130" s="157">
        <v>44687.014120370368</v>
      </c>
    </row>
    <row r="3131" spans="2:15" x14ac:dyDescent="0.2">
      <c r="B3131" s="322" t="s">
        <v>146</v>
      </c>
      <c r="C3131" s="322" t="s">
        <v>1225</v>
      </c>
      <c r="D3131" s="322" t="s">
        <v>147</v>
      </c>
      <c r="E3131" s="322" t="s">
        <v>1225</v>
      </c>
      <c r="F3131" s="154" t="s">
        <v>114</v>
      </c>
      <c r="G3131" s="149" t="s">
        <v>286</v>
      </c>
      <c r="H3131" s="153" t="s">
        <v>115</v>
      </c>
      <c r="I3131" s="149" t="s">
        <v>2119</v>
      </c>
      <c r="J3131" s="163">
        <v>61.167000000000002</v>
      </c>
      <c r="K3131" s="163">
        <v>36.914000000000001</v>
      </c>
      <c r="L3131" s="149" t="s">
        <v>216</v>
      </c>
      <c r="M3131" s="150" t="s">
        <v>288</v>
      </c>
      <c r="N3131" s="157">
        <v>44660.514814814815</v>
      </c>
      <c r="O3131" s="157">
        <v>44698.889317129629</v>
      </c>
    </row>
    <row r="3132" spans="2:15" x14ac:dyDescent="0.2">
      <c r="B3132" s="322" t="s">
        <v>146</v>
      </c>
      <c r="C3132" s="322" t="s">
        <v>1225</v>
      </c>
      <c r="D3132" s="322" t="s">
        <v>147</v>
      </c>
      <c r="E3132" s="322" t="s">
        <v>1225</v>
      </c>
      <c r="F3132" s="154" t="s">
        <v>114</v>
      </c>
      <c r="G3132" s="149" t="s">
        <v>492</v>
      </c>
      <c r="H3132" s="153" t="s">
        <v>354</v>
      </c>
      <c r="I3132" s="149" t="s">
        <v>2023</v>
      </c>
      <c r="J3132" s="163">
        <v>58.798999999999999</v>
      </c>
      <c r="K3132" s="163">
        <v>32.783000000000001</v>
      </c>
      <c r="L3132" s="149" t="s">
        <v>116</v>
      </c>
      <c r="M3132" s="150" t="s">
        <v>405</v>
      </c>
      <c r="N3132" s="157">
        <v>44660.848067129627</v>
      </c>
      <c r="O3132" s="157">
        <v>44690.333796296298</v>
      </c>
    </row>
    <row r="3133" spans="2:15" x14ac:dyDescent="0.2">
      <c r="B3133" s="322" t="s">
        <v>146</v>
      </c>
      <c r="C3133" s="322" t="s">
        <v>1225</v>
      </c>
      <c r="D3133" s="322" t="s">
        <v>147</v>
      </c>
      <c r="E3133" s="322" t="s">
        <v>1225</v>
      </c>
      <c r="F3133" s="154" t="s">
        <v>114</v>
      </c>
      <c r="G3133" s="149" t="s">
        <v>286</v>
      </c>
      <c r="H3133" s="153" t="s">
        <v>115</v>
      </c>
      <c r="I3133" s="149" t="s">
        <v>2115</v>
      </c>
      <c r="J3133" s="163">
        <v>80.981999999999999</v>
      </c>
      <c r="K3133" s="163">
        <v>10.827</v>
      </c>
      <c r="L3133" s="149" t="s">
        <v>211</v>
      </c>
      <c r="M3133" s="150" t="s">
        <v>390</v>
      </c>
      <c r="N3133" s="157">
        <v>44662.389930555553</v>
      </c>
      <c r="O3133" s="157">
        <v>44684.193506944444</v>
      </c>
    </row>
    <row r="3134" spans="2:15" x14ac:dyDescent="0.2">
      <c r="B3134" s="322" t="s">
        <v>146</v>
      </c>
      <c r="C3134" s="322" t="s">
        <v>1225</v>
      </c>
      <c r="D3134" s="322" t="s">
        <v>147</v>
      </c>
      <c r="E3134" s="322" t="s">
        <v>1225</v>
      </c>
      <c r="F3134" s="154" t="s">
        <v>114</v>
      </c>
      <c r="G3134" s="149" t="s">
        <v>286</v>
      </c>
      <c r="H3134" s="153" t="s">
        <v>115</v>
      </c>
      <c r="I3134" s="149" t="s">
        <v>2115</v>
      </c>
      <c r="J3134" s="163">
        <v>80.981999999999999</v>
      </c>
      <c r="K3134" s="163">
        <v>11.375999999999999</v>
      </c>
      <c r="L3134" s="149" t="s">
        <v>211</v>
      </c>
      <c r="M3134" s="150" t="s">
        <v>314</v>
      </c>
      <c r="N3134" s="157">
        <v>44662.389930555553</v>
      </c>
      <c r="O3134" s="157">
        <v>44697.412037037036</v>
      </c>
    </row>
    <row r="3135" spans="2:15" x14ac:dyDescent="0.2">
      <c r="B3135" s="322" t="s">
        <v>146</v>
      </c>
      <c r="C3135" s="322" t="s">
        <v>1225</v>
      </c>
      <c r="D3135" s="322" t="s">
        <v>147</v>
      </c>
      <c r="E3135" s="322" t="s">
        <v>1225</v>
      </c>
      <c r="F3135" s="154" t="s">
        <v>329</v>
      </c>
      <c r="G3135" s="149" t="s">
        <v>286</v>
      </c>
      <c r="H3135" s="153" t="s">
        <v>330</v>
      </c>
      <c r="I3135" s="149" t="s">
        <v>315</v>
      </c>
      <c r="J3135" s="163">
        <v>63.731000000000002</v>
      </c>
      <c r="K3135" s="163">
        <v>57.173999999999999</v>
      </c>
      <c r="L3135" s="149" t="s">
        <v>116</v>
      </c>
      <c r="M3135" s="150" t="s">
        <v>117</v>
      </c>
      <c r="N3135" s="157">
        <v>44663.598032407404</v>
      </c>
      <c r="O3135" s="157">
        <v>44704.035115740742</v>
      </c>
    </row>
    <row r="3136" spans="2:15" x14ac:dyDescent="0.2">
      <c r="B3136" s="322" t="s">
        <v>146</v>
      </c>
      <c r="C3136" s="322" t="s">
        <v>1225</v>
      </c>
      <c r="D3136" s="322" t="s">
        <v>147</v>
      </c>
      <c r="E3136" s="322" t="s">
        <v>1225</v>
      </c>
      <c r="F3136" s="154" t="s">
        <v>236</v>
      </c>
      <c r="G3136" s="149" t="s">
        <v>310</v>
      </c>
      <c r="H3136" s="153" t="s">
        <v>311</v>
      </c>
      <c r="I3136" s="149" t="s">
        <v>2120</v>
      </c>
      <c r="J3136" s="163">
        <v>58.091000000000001</v>
      </c>
      <c r="K3136" s="163">
        <v>48.451000000000001</v>
      </c>
      <c r="L3136" s="149" t="s">
        <v>116</v>
      </c>
      <c r="M3136" s="150" t="s">
        <v>292</v>
      </c>
      <c r="N3136" s="157">
        <v>44664.070625</v>
      </c>
      <c r="O3136" s="157">
        <v>44693.818356481483</v>
      </c>
    </row>
    <row r="3137" spans="2:15" x14ac:dyDescent="0.2">
      <c r="B3137" s="322" t="s">
        <v>146</v>
      </c>
      <c r="C3137" s="322" t="s">
        <v>1225</v>
      </c>
      <c r="D3137" s="322" t="s">
        <v>147</v>
      </c>
      <c r="E3137" s="322" t="s">
        <v>1225</v>
      </c>
      <c r="F3137" s="154" t="s">
        <v>114</v>
      </c>
      <c r="G3137" s="149" t="s">
        <v>286</v>
      </c>
      <c r="H3137" s="153" t="s">
        <v>115</v>
      </c>
      <c r="I3137" s="149" t="s">
        <v>2121</v>
      </c>
      <c r="J3137" s="163">
        <v>63.59</v>
      </c>
      <c r="K3137" s="163">
        <v>7.7809999999999997</v>
      </c>
      <c r="L3137" s="149" t="s">
        <v>116</v>
      </c>
      <c r="M3137" s="150" t="s">
        <v>424</v>
      </c>
      <c r="N3137" s="157">
        <v>44664.36210648148</v>
      </c>
      <c r="O3137" s="157">
        <v>44708.123761574076</v>
      </c>
    </row>
    <row r="3138" spans="2:15" x14ac:dyDescent="0.2">
      <c r="B3138" s="322" t="s">
        <v>146</v>
      </c>
      <c r="C3138" s="322" t="s">
        <v>1225</v>
      </c>
      <c r="D3138" s="322" t="s">
        <v>148</v>
      </c>
      <c r="E3138" s="322" t="s">
        <v>1225</v>
      </c>
      <c r="F3138" s="154" t="s">
        <v>114</v>
      </c>
      <c r="G3138" s="149" t="s">
        <v>286</v>
      </c>
      <c r="H3138" s="153" t="s">
        <v>115</v>
      </c>
      <c r="I3138" s="149" t="s">
        <v>2121</v>
      </c>
      <c r="J3138" s="163">
        <v>63.59</v>
      </c>
      <c r="K3138" s="163">
        <v>9.9030000000000005</v>
      </c>
      <c r="L3138" s="149" t="s">
        <v>116</v>
      </c>
      <c r="M3138" s="150" t="s">
        <v>405</v>
      </c>
      <c r="N3138" s="157">
        <v>44664.36210648148</v>
      </c>
      <c r="O3138" s="157">
        <v>44719.110474537039</v>
      </c>
    </row>
    <row r="3139" spans="2:15" x14ac:dyDescent="0.2">
      <c r="B3139" s="322" t="s">
        <v>146</v>
      </c>
      <c r="C3139" s="322" t="s">
        <v>1225</v>
      </c>
      <c r="D3139" s="322" t="s">
        <v>148</v>
      </c>
      <c r="E3139" s="322" t="s">
        <v>1225</v>
      </c>
      <c r="F3139" s="154" t="s">
        <v>114</v>
      </c>
      <c r="G3139" s="149" t="s">
        <v>286</v>
      </c>
      <c r="H3139" s="153" t="s">
        <v>115</v>
      </c>
      <c r="I3139" s="149" t="s">
        <v>2121</v>
      </c>
      <c r="J3139" s="163">
        <v>63.59</v>
      </c>
      <c r="K3139" s="163">
        <v>33.755000000000003</v>
      </c>
      <c r="L3139" s="149" t="s">
        <v>116</v>
      </c>
      <c r="M3139" s="150" t="s">
        <v>405</v>
      </c>
      <c r="N3139" s="157">
        <v>44664.36210648148</v>
      </c>
      <c r="O3139" s="157">
        <v>44721.077581018515</v>
      </c>
    </row>
    <row r="3140" spans="2:15" x14ac:dyDescent="0.2">
      <c r="B3140" s="322" t="s">
        <v>146</v>
      </c>
      <c r="C3140" s="322" t="s">
        <v>1225</v>
      </c>
      <c r="D3140" s="322" t="s">
        <v>147</v>
      </c>
      <c r="E3140" s="322" t="s">
        <v>1225</v>
      </c>
      <c r="F3140" s="154" t="s">
        <v>244</v>
      </c>
      <c r="G3140" s="149" t="s">
        <v>369</v>
      </c>
      <c r="H3140" s="153" t="s">
        <v>370</v>
      </c>
      <c r="I3140" s="149" t="s">
        <v>1295</v>
      </c>
      <c r="J3140" s="163">
        <v>37.430999999999997</v>
      </c>
      <c r="K3140" s="163">
        <v>34.57</v>
      </c>
      <c r="L3140" s="149" t="s">
        <v>116</v>
      </c>
      <c r="M3140" s="150" t="s">
        <v>117</v>
      </c>
      <c r="N3140" s="157">
        <v>44664.820185185185</v>
      </c>
      <c r="O3140" s="157">
        <v>44694.750150462962</v>
      </c>
    </row>
    <row r="3141" spans="2:15" x14ac:dyDescent="0.2">
      <c r="B3141" s="322" t="s">
        <v>146</v>
      </c>
      <c r="C3141" s="322" t="s">
        <v>1225</v>
      </c>
      <c r="D3141" s="322" t="s">
        <v>147</v>
      </c>
      <c r="E3141" s="322" t="s">
        <v>1225</v>
      </c>
      <c r="F3141" s="154" t="s">
        <v>236</v>
      </c>
      <c r="G3141" s="149" t="s">
        <v>310</v>
      </c>
      <c r="H3141" s="153" t="s">
        <v>311</v>
      </c>
      <c r="I3141" s="149" t="s">
        <v>2122</v>
      </c>
      <c r="J3141" s="163">
        <v>30.161999999999999</v>
      </c>
      <c r="K3141" s="163">
        <v>7.0140000000000002</v>
      </c>
      <c r="L3141" s="149" t="s">
        <v>116</v>
      </c>
      <c r="M3141" s="150" t="s">
        <v>2123</v>
      </c>
      <c r="N3141" s="157">
        <v>44666.487037037034</v>
      </c>
      <c r="O3141" s="157">
        <v>44703.997453703705</v>
      </c>
    </row>
    <row r="3142" spans="2:15" x14ac:dyDescent="0.2">
      <c r="B3142" s="322" t="s">
        <v>146</v>
      </c>
      <c r="C3142" s="322" t="s">
        <v>1225</v>
      </c>
      <c r="D3142" s="322" t="s">
        <v>148</v>
      </c>
      <c r="E3142" s="322" t="s">
        <v>1225</v>
      </c>
      <c r="F3142" s="154" t="s">
        <v>236</v>
      </c>
      <c r="G3142" s="149" t="s">
        <v>310</v>
      </c>
      <c r="H3142" s="153" t="s">
        <v>311</v>
      </c>
      <c r="I3142" s="149" t="s">
        <v>2122</v>
      </c>
      <c r="J3142" s="163">
        <v>30.161999999999999</v>
      </c>
      <c r="K3142" s="163">
        <v>22.545000000000002</v>
      </c>
      <c r="L3142" s="149" t="s">
        <v>116</v>
      </c>
      <c r="M3142" s="150" t="s">
        <v>339</v>
      </c>
      <c r="N3142" s="157">
        <v>44666.487037037034</v>
      </c>
      <c r="O3142" s="157">
        <v>44723.776770833334</v>
      </c>
    </row>
    <row r="3143" spans="2:15" x14ac:dyDescent="0.2">
      <c r="B3143" s="322" t="s">
        <v>146</v>
      </c>
      <c r="C3143" s="322" t="s">
        <v>1225</v>
      </c>
      <c r="D3143" s="322" t="s">
        <v>146</v>
      </c>
      <c r="E3143" s="322" t="s">
        <v>1225</v>
      </c>
      <c r="F3143" s="154" t="s">
        <v>329</v>
      </c>
      <c r="G3143" s="149" t="s">
        <v>286</v>
      </c>
      <c r="H3143" s="153" t="s">
        <v>330</v>
      </c>
      <c r="I3143" s="149" t="s">
        <v>2124</v>
      </c>
      <c r="J3143" s="163">
        <v>33.734999999999999</v>
      </c>
      <c r="K3143" s="163">
        <v>8.9730000000000008</v>
      </c>
      <c r="L3143" s="149" t="s">
        <v>357</v>
      </c>
      <c r="M3143" s="150" t="s">
        <v>508</v>
      </c>
      <c r="N3143" s="157">
        <v>44666.514456018522</v>
      </c>
      <c r="O3143" s="157">
        <v>44681.329340277778</v>
      </c>
    </row>
    <row r="3144" spans="2:15" x14ac:dyDescent="0.2">
      <c r="B3144" s="322" t="s">
        <v>146</v>
      </c>
      <c r="C3144" s="322" t="s">
        <v>1225</v>
      </c>
      <c r="D3144" s="322" t="s">
        <v>147</v>
      </c>
      <c r="E3144" s="322" t="s">
        <v>1225</v>
      </c>
      <c r="F3144" s="154" t="s">
        <v>329</v>
      </c>
      <c r="G3144" s="149" t="s">
        <v>286</v>
      </c>
      <c r="H3144" s="153" t="s">
        <v>330</v>
      </c>
      <c r="I3144" s="149" t="s">
        <v>2124</v>
      </c>
      <c r="J3144" s="163">
        <v>33.734999999999999</v>
      </c>
      <c r="K3144" s="163">
        <v>21.77</v>
      </c>
      <c r="L3144" s="149" t="s">
        <v>536</v>
      </c>
      <c r="M3144" s="150" t="s">
        <v>537</v>
      </c>
      <c r="N3144" s="157">
        <v>44666.514456018522</v>
      </c>
      <c r="O3144" s="157">
        <v>44685.444305555553</v>
      </c>
    </row>
    <row r="3145" spans="2:15" x14ac:dyDescent="0.2">
      <c r="B3145" s="322" t="s">
        <v>146</v>
      </c>
      <c r="C3145" s="322" t="s">
        <v>1225</v>
      </c>
      <c r="D3145" s="322" t="s">
        <v>147</v>
      </c>
      <c r="E3145" s="322" t="s">
        <v>1225</v>
      </c>
      <c r="F3145" s="154" t="s">
        <v>329</v>
      </c>
      <c r="G3145" s="149" t="s">
        <v>286</v>
      </c>
      <c r="H3145" s="153" t="s">
        <v>330</v>
      </c>
      <c r="I3145" s="149" t="s">
        <v>2125</v>
      </c>
      <c r="J3145" s="163">
        <v>33.152000000000001</v>
      </c>
      <c r="K3145" s="163">
        <v>7.1989999999999998</v>
      </c>
      <c r="L3145" s="149" t="s">
        <v>212</v>
      </c>
      <c r="M3145" s="150" t="s">
        <v>2027</v>
      </c>
      <c r="N3145" s="157">
        <v>44667.751099537039</v>
      </c>
      <c r="O3145" s="157">
        <v>44687.206701388888</v>
      </c>
    </row>
    <row r="3146" spans="2:15" x14ac:dyDescent="0.2">
      <c r="B3146" s="322" t="s">
        <v>146</v>
      </c>
      <c r="C3146" s="322" t="s">
        <v>1225</v>
      </c>
      <c r="D3146" s="322" t="s">
        <v>147</v>
      </c>
      <c r="E3146" s="322" t="s">
        <v>1225</v>
      </c>
      <c r="F3146" s="154" t="s">
        <v>329</v>
      </c>
      <c r="G3146" s="149" t="s">
        <v>286</v>
      </c>
      <c r="H3146" s="153" t="s">
        <v>330</v>
      </c>
      <c r="I3146" s="149" t="s">
        <v>2125</v>
      </c>
      <c r="J3146" s="163">
        <v>33.152000000000001</v>
      </c>
      <c r="K3146" s="163">
        <v>5.1619999999999999</v>
      </c>
      <c r="L3146" s="149" t="s">
        <v>212</v>
      </c>
      <c r="M3146" s="150" t="s">
        <v>1086</v>
      </c>
      <c r="N3146" s="157">
        <v>44667.751099537039</v>
      </c>
      <c r="O3146" s="157">
        <v>44699.944895833331</v>
      </c>
    </row>
    <row r="3147" spans="2:15" x14ac:dyDescent="0.2">
      <c r="B3147" s="322" t="s">
        <v>146</v>
      </c>
      <c r="C3147" s="322" t="s">
        <v>1225</v>
      </c>
      <c r="D3147" s="322" t="s">
        <v>147</v>
      </c>
      <c r="E3147" s="322" t="s">
        <v>1225</v>
      </c>
      <c r="F3147" s="154" t="s">
        <v>329</v>
      </c>
      <c r="G3147" s="149" t="s">
        <v>286</v>
      </c>
      <c r="H3147" s="153" t="s">
        <v>330</v>
      </c>
      <c r="I3147" s="149" t="s">
        <v>2125</v>
      </c>
      <c r="J3147" s="163">
        <v>33.152000000000001</v>
      </c>
      <c r="K3147" s="163">
        <v>20.126999999999999</v>
      </c>
      <c r="L3147" s="149" t="s">
        <v>212</v>
      </c>
      <c r="M3147" s="150" t="s">
        <v>446</v>
      </c>
      <c r="N3147" s="157">
        <v>44667.751099537039</v>
      </c>
      <c r="O3147" s="157">
        <v>44706.921469907407</v>
      </c>
    </row>
    <row r="3148" spans="2:15" x14ac:dyDescent="0.2">
      <c r="B3148" s="322" t="s">
        <v>146</v>
      </c>
      <c r="C3148" s="322" t="s">
        <v>1225</v>
      </c>
      <c r="D3148" s="322" t="s">
        <v>146</v>
      </c>
      <c r="E3148" s="322" t="s">
        <v>1225</v>
      </c>
      <c r="F3148" s="154" t="s">
        <v>114</v>
      </c>
      <c r="G3148" s="149" t="s">
        <v>353</v>
      </c>
      <c r="H3148" s="153" t="s">
        <v>354</v>
      </c>
      <c r="I3148" s="149" t="s">
        <v>355</v>
      </c>
      <c r="J3148" s="163">
        <v>16.271999999999998</v>
      </c>
      <c r="K3148" s="163">
        <v>15.946999999999999</v>
      </c>
      <c r="L3148" s="149" t="s">
        <v>230</v>
      </c>
      <c r="M3148" s="150" t="s">
        <v>356</v>
      </c>
      <c r="N3148" s="157">
        <v>44668.123460648145</v>
      </c>
      <c r="O3148" s="157">
        <v>44679.395925925928</v>
      </c>
    </row>
    <row r="3149" spans="2:15" x14ac:dyDescent="0.2">
      <c r="B3149" s="322" t="s">
        <v>146</v>
      </c>
      <c r="C3149" s="322" t="s">
        <v>1225</v>
      </c>
      <c r="D3149" s="322" t="s">
        <v>147</v>
      </c>
      <c r="E3149" s="322" t="s">
        <v>1225</v>
      </c>
      <c r="F3149" s="154" t="s">
        <v>247</v>
      </c>
      <c r="G3149" s="149" t="s">
        <v>340</v>
      </c>
      <c r="H3149" s="153" t="s">
        <v>341</v>
      </c>
      <c r="I3149" s="149" t="s">
        <v>2126</v>
      </c>
      <c r="J3149" s="163">
        <v>37.155000000000001</v>
      </c>
      <c r="K3149" s="163">
        <v>35.448</v>
      </c>
      <c r="L3149" s="149" t="s">
        <v>189</v>
      </c>
      <c r="M3149" s="150" t="s">
        <v>526</v>
      </c>
      <c r="N3149" s="157">
        <v>44669.066608796296</v>
      </c>
      <c r="O3149" s="157">
        <v>44695.722592592596</v>
      </c>
    </row>
    <row r="3150" spans="2:15" x14ac:dyDescent="0.2">
      <c r="B3150" s="322" t="s">
        <v>146</v>
      </c>
      <c r="C3150" s="322" t="s">
        <v>1225</v>
      </c>
      <c r="D3150" s="322" t="s">
        <v>148</v>
      </c>
      <c r="E3150" s="322" t="s">
        <v>1225</v>
      </c>
      <c r="F3150" s="154" t="s">
        <v>114</v>
      </c>
      <c r="G3150" s="149" t="s">
        <v>286</v>
      </c>
      <c r="H3150" s="153" t="s">
        <v>115</v>
      </c>
      <c r="I3150" s="149" t="s">
        <v>2127</v>
      </c>
      <c r="J3150" s="163">
        <v>82.069000000000003</v>
      </c>
      <c r="K3150" s="163">
        <v>72.314999999999998</v>
      </c>
      <c r="L3150" s="149" t="s">
        <v>116</v>
      </c>
      <c r="M3150" s="150" t="s">
        <v>352</v>
      </c>
      <c r="N3150" s="157">
        <v>44669.569907407407</v>
      </c>
      <c r="O3150" s="157">
        <v>44719.194386574076</v>
      </c>
    </row>
    <row r="3151" spans="2:15" x14ac:dyDescent="0.2">
      <c r="B3151" s="322" t="s">
        <v>146</v>
      </c>
      <c r="C3151" s="322" t="s">
        <v>1225</v>
      </c>
      <c r="D3151" s="322" t="s">
        <v>147</v>
      </c>
      <c r="E3151" s="322" t="s">
        <v>1225</v>
      </c>
      <c r="F3151" s="154" t="s">
        <v>243</v>
      </c>
      <c r="G3151" s="149" t="s">
        <v>277</v>
      </c>
      <c r="H3151" s="153" t="s">
        <v>374</v>
      </c>
      <c r="I3151" s="149" t="s">
        <v>1920</v>
      </c>
      <c r="J3151" s="163">
        <v>35.212000000000003</v>
      </c>
      <c r="K3151" s="163">
        <v>28.885999999999999</v>
      </c>
      <c r="L3151" s="149" t="s">
        <v>376</v>
      </c>
      <c r="M3151" s="150" t="s">
        <v>397</v>
      </c>
      <c r="N3151" s="157">
        <v>44669.626122685186</v>
      </c>
      <c r="O3151" s="157">
        <v>44691.278078703705</v>
      </c>
    </row>
    <row r="3152" spans="2:15" x14ac:dyDescent="0.2">
      <c r="B3152" s="322" t="s">
        <v>146</v>
      </c>
      <c r="C3152" s="322" t="s">
        <v>1225</v>
      </c>
      <c r="D3152" s="322" t="s">
        <v>146</v>
      </c>
      <c r="E3152" s="322" t="s">
        <v>1225</v>
      </c>
      <c r="F3152" s="154" t="s">
        <v>114</v>
      </c>
      <c r="G3152" s="149" t="s">
        <v>277</v>
      </c>
      <c r="H3152" s="153" t="s">
        <v>304</v>
      </c>
      <c r="I3152" s="149" t="s">
        <v>670</v>
      </c>
      <c r="J3152" s="163">
        <v>36.417000000000002</v>
      </c>
      <c r="K3152" s="163">
        <v>30.981999999999999</v>
      </c>
      <c r="L3152" s="149" t="s">
        <v>114</v>
      </c>
      <c r="M3152" s="150" t="s">
        <v>577</v>
      </c>
      <c r="N3152" s="157">
        <v>44669.681643518517</v>
      </c>
      <c r="O3152" s="157">
        <v>44674.236076388886</v>
      </c>
    </row>
    <row r="3153" spans="2:15" x14ac:dyDescent="0.2">
      <c r="B3153" s="322" t="s">
        <v>146</v>
      </c>
      <c r="C3153" s="322" t="s">
        <v>1225</v>
      </c>
      <c r="D3153" s="322" t="s">
        <v>146</v>
      </c>
      <c r="E3153" s="322" t="s">
        <v>1225</v>
      </c>
      <c r="F3153" s="154" t="s">
        <v>114</v>
      </c>
      <c r="G3153" s="149" t="s">
        <v>277</v>
      </c>
      <c r="H3153" s="153" t="s">
        <v>304</v>
      </c>
      <c r="I3153" s="149" t="s">
        <v>1625</v>
      </c>
      <c r="J3153" s="163">
        <v>34.863999999999997</v>
      </c>
      <c r="K3153" s="163">
        <v>15.826000000000001</v>
      </c>
      <c r="L3153" s="149" t="s">
        <v>114</v>
      </c>
      <c r="M3153" s="150" t="s">
        <v>741</v>
      </c>
      <c r="N3153" s="157">
        <v>44669.959224537037</v>
      </c>
      <c r="O3153" s="157">
        <v>44678.041666666664</v>
      </c>
    </row>
    <row r="3154" spans="2:15" x14ac:dyDescent="0.2">
      <c r="B3154" s="322" t="s">
        <v>146</v>
      </c>
      <c r="C3154" s="322" t="s">
        <v>1225</v>
      </c>
      <c r="D3154" s="322" t="s">
        <v>146</v>
      </c>
      <c r="E3154" s="322" t="s">
        <v>1225</v>
      </c>
      <c r="F3154" s="154" t="s">
        <v>114</v>
      </c>
      <c r="G3154" s="149" t="s">
        <v>277</v>
      </c>
      <c r="H3154" s="153" t="s">
        <v>304</v>
      </c>
      <c r="I3154" s="149" t="s">
        <v>1625</v>
      </c>
      <c r="J3154" s="163">
        <v>34.863999999999997</v>
      </c>
      <c r="K3154" s="163">
        <v>15.826000000000001</v>
      </c>
      <c r="L3154" s="149" t="s">
        <v>114</v>
      </c>
      <c r="M3154" s="150" t="s">
        <v>741</v>
      </c>
      <c r="N3154" s="157">
        <v>44669.959224537037</v>
      </c>
      <c r="O3154" s="157">
        <v>44678.041805555556</v>
      </c>
    </row>
    <row r="3155" spans="2:15" x14ac:dyDescent="0.2">
      <c r="B3155" s="322" t="s">
        <v>146</v>
      </c>
      <c r="C3155" s="322" t="s">
        <v>1225</v>
      </c>
      <c r="D3155" s="322" t="s">
        <v>146</v>
      </c>
      <c r="E3155" s="322" t="s">
        <v>1225</v>
      </c>
      <c r="F3155" s="154" t="s">
        <v>114</v>
      </c>
      <c r="G3155" s="149" t="s">
        <v>310</v>
      </c>
      <c r="H3155" s="153" t="s">
        <v>115</v>
      </c>
      <c r="I3155" s="149" t="s">
        <v>2128</v>
      </c>
      <c r="J3155" s="163">
        <v>56.558999999999997</v>
      </c>
      <c r="K3155" s="163">
        <v>55.427999999999997</v>
      </c>
      <c r="L3155" s="149" t="s">
        <v>228</v>
      </c>
      <c r="M3155" s="150" t="s">
        <v>623</v>
      </c>
      <c r="N3155" s="157">
        <v>44671.403923611113</v>
      </c>
      <c r="O3155" s="157">
        <v>44680.874895833331</v>
      </c>
    </row>
    <row r="3156" spans="2:15" x14ac:dyDescent="0.2">
      <c r="B3156" s="322" t="s">
        <v>146</v>
      </c>
      <c r="C3156" s="322" t="s">
        <v>1225</v>
      </c>
      <c r="D3156" s="322" t="s">
        <v>147</v>
      </c>
      <c r="E3156" s="322" t="s">
        <v>1225</v>
      </c>
      <c r="F3156" s="154" t="s">
        <v>329</v>
      </c>
      <c r="G3156" s="149" t="s">
        <v>286</v>
      </c>
      <c r="H3156" s="153" t="s">
        <v>330</v>
      </c>
      <c r="I3156" s="149" t="s">
        <v>2129</v>
      </c>
      <c r="J3156" s="163">
        <v>61.268000000000001</v>
      </c>
      <c r="K3156" s="163">
        <v>16.782</v>
      </c>
      <c r="L3156" s="149" t="s">
        <v>333</v>
      </c>
      <c r="M3156" s="150" t="s">
        <v>334</v>
      </c>
      <c r="N3156" s="157">
        <v>44671.65388888889</v>
      </c>
      <c r="O3156" s="157">
        <v>44687.940949074073</v>
      </c>
    </row>
    <row r="3157" spans="2:15" x14ac:dyDescent="0.2">
      <c r="B3157" s="322" t="s">
        <v>146</v>
      </c>
      <c r="C3157" s="322" t="s">
        <v>1225</v>
      </c>
      <c r="D3157" s="322" t="s">
        <v>147</v>
      </c>
      <c r="E3157" s="322" t="s">
        <v>1225</v>
      </c>
      <c r="F3157" s="154" t="s">
        <v>329</v>
      </c>
      <c r="G3157" s="149" t="s">
        <v>286</v>
      </c>
      <c r="H3157" s="153" t="s">
        <v>330</v>
      </c>
      <c r="I3157" s="149" t="s">
        <v>2129</v>
      </c>
      <c r="J3157" s="163">
        <v>61.268000000000001</v>
      </c>
      <c r="K3157" s="163">
        <v>16.782</v>
      </c>
      <c r="L3157" s="149" t="s">
        <v>333</v>
      </c>
      <c r="M3157" s="150" t="s">
        <v>334</v>
      </c>
      <c r="N3157" s="157">
        <v>44671.65388888889</v>
      </c>
      <c r="O3157" s="157">
        <v>44695.249074074076</v>
      </c>
    </row>
    <row r="3158" spans="2:15" x14ac:dyDescent="0.2">
      <c r="B3158" s="322" t="s">
        <v>146</v>
      </c>
      <c r="C3158" s="322" t="s">
        <v>1225</v>
      </c>
      <c r="D3158" s="322" t="s">
        <v>147</v>
      </c>
      <c r="E3158" s="322" t="s">
        <v>1225</v>
      </c>
      <c r="F3158" s="154" t="s">
        <v>329</v>
      </c>
      <c r="G3158" s="149" t="s">
        <v>286</v>
      </c>
      <c r="H3158" s="153" t="s">
        <v>330</v>
      </c>
      <c r="I3158" s="149" t="s">
        <v>2129</v>
      </c>
      <c r="J3158" s="163">
        <v>61.268000000000001</v>
      </c>
      <c r="K3158" s="163">
        <v>26.478999999999999</v>
      </c>
      <c r="L3158" s="149" t="s">
        <v>211</v>
      </c>
      <c r="M3158" s="150" t="s">
        <v>314</v>
      </c>
      <c r="N3158" s="157">
        <v>44671.65388888889</v>
      </c>
      <c r="O3158" s="157">
        <v>44700.458506944444</v>
      </c>
    </row>
    <row r="3159" spans="2:15" x14ac:dyDescent="0.2">
      <c r="B3159" s="322" t="s">
        <v>146</v>
      </c>
      <c r="C3159" s="322" t="s">
        <v>1225</v>
      </c>
      <c r="D3159" s="322" t="s">
        <v>147</v>
      </c>
      <c r="E3159" s="322" t="s">
        <v>1225</v>
      </c>
      <c r="F3159" s="154" t="s">
        <v>114</v>
      </c>
      <c r="G3159" s="149" t="s">
        <v>286</v>
      </c>
      <c r="H3159" s="153" t="s">
        <v>115</v>
      </c>
      <c r="I3159" s="149" t="s">
        <v>2130</v>
      </c>
      <c r="J3159" s="163">
        <v>63.604999999999997</v>
      </c>
      <c r="K3159" s="163">
        <v>26.41</v>
      </c>
      <c r="L3159" s="149" t="s">
        <v>216</v>
      </c>
      <c r="M3159" s="150" t="s">
        <v>288</v>
      </c>
      <c r="N3159" s="157">
        <v>44672.278240740743</v>
      </c>
      <c r="O3159" s="157">
        <v>44704.056342592594</v>
      </c>
    </row>
    <row r="3160" spans="2:15" x14ac:dyDescent="0.2">
      <c r="B3160" s="322" t="s">
        <v>146</v>
      </c>
      <c r="C3160" s="322" t="s">
        <v>1225</v>
      </c>
      <c r="D3160" s="322" t="s">
        <v>147</v>
      </c>
      <c r="E3160" s="322" t="s">
        <v>1225</v>
      </c>
      <c r="F3160" s="154" t="s">
        <v>114</v>
      </c>
      <c r="G3160" s="149" t="s">
        <v>286</v>
      </c>
      <c r="H3160" s="153" t="s">
        <v>115</v>
      </c>
      <c r="I3160" s="149" t="s">
        <v>2130</v>
      </c>
      <c r="J3160" s="163">
        <v>63.604999999999997</v>
      </c>
      <c r="K3160" s="163">
        <v>31.484999999999999</v>
      </c>
      <c r="L3160" s="149" t="s">
        <v>216</v>
      </c>
      <c r="M3160" s="150" t="s">
        <v>285</v>
      </c>
      <c r="N3160" s="157">
        <v>44672.278240740743</v>
      </c>
      <c r="O3160" s="157">
        <v>44712.215590277781</v>
      </c>
    </row>
    <row r="3161" spans="2:15" x14ac:dyDescent="0.2">
      <c r="B3161" s="322" t="s">
        <v>146</v>
      </c>
      <c r="C3161" s="322" t="s">
        <v>1225</v>
      </c>
      <c r="D3161" s="322" t="s">
        <v>147</v>
      </c>
      <c r="E3161" s="322" t="s">
        <v>1225</v>
      </c>
      <c r="F3161" s="154" t="s">
        <v>247</v>
      </c>
      <c r="G3161" s="149" t="s">
        <v>340</v>
      </c>
      <c r="H3161" s="153" t="s">
        <v>341</v>
      </c>
      <c r="I3161" s="149" t="s">
        <v>2131</v>
      </c>
      <c r="J3161" s="163">
        <v>37.654000000000003</v>
      </c>
      <c r="K3161" s="163">
        <v>35.841000000000001</v>
      </c>
      <c r="L3161" s="149" t="s">
        <v>116</v>
      </c>
      <c r="M3161" s="150" t="s">
        <v>117</v>
      </c>
      <c r="N3161" s="157">
        <v>44672.527881944443</v>
      </c>
      <c r="O3161" s="157">
        <v>44706.831435185188</v>
      </c>
    </row>
    <row r="3162" spans="2:15" x14ac:dyDescent="0.2">
      <c r="B3162" s="322" t="s">
        <v>146</v>
      </c>
      <c r="C3162" s="322" t="s">
        <v>1225</v>
      </c>
      <c r="D3162" s="322" t="s">
        <v>147</v>
      </c>
      <c r="E3162" s="322" t="s">
        <v>1225</v>
      </c>
      <c r="F3162" s="154" t="s">
        <v>239</v>
      </c>
      <c r="G3162" s="149" t="s">
        <v>289</v>
      </c>
      <c r="H3162" s="153" t="s">
        <v>290</v>
      </c>
      <c r="I3162" s="149" t="s">
        <v>1853</v>
      </c>
      <c r="J3162" s="163">
        <v>38.238999999999997</v>
      </c>
      <c r="K3162" s="163">
        <v>36.418999999999997</v>
      </c>
      <c r="L3162" s="149" t="s">
        <v>116</v>
      </c>
      <c r="M3162" s="150" t="s">
        <v>352</v>
      </c>
      <c r="N3162" s="157">
        <v>44673.788819444446</v>
      </c>
      <c r="O3162" s="157">
        <v>44695.388935185183</v>
      </c>
    </row>
    <row r="3163" spans="2:15" x14ac:dyDescent="0.2">
      <c r="B3163" s="322" t="s">
        <v>146</v>
      </c>
      <c r="C3163" s="322" t="s">
        <v>1225</v>
      </c>
      <c r="D3163" s="322" t="s">
        <v>148</v>
      </c>
      <c r="E3163" s="322" t="s">
        <v>1225</v>
      </c>
      <c r="F3163" s="154" t="s">
        <v>329</v>
      </c>
      <c r="G3163" s="149" t="s">
        <v>286</v>
      </c>
      <c r="H3163" s="153" t="s">
        <v>330</v>
      </c>
      <c r="I3163" s="149" t="s">
        <v>810</v>
      </c>
      <c r="J3163" s="163">
        <v>61.36</v>
      </c>
      <c r="K3163" s="163">
        <v>16.399000000000001</v>
      </c>
      <c r="L3163" s="149" t="s">
        <v>116</v>
      </c>
      <c r="M3163" s="150" t="s">
        <v>437</v>
      </c>
      <c r="N3163" s="157">
        <v>44674.653819444444</v>
      </c>
      <c r="O3163" s="157">
        <v>44722.303333333337</v>
      </c>
    </row>
    <row r="3164" spans="2:15" x14ac:dyDescent="0.2">
      <c r="B3164" s="322" t="s">
        <v>146</v>
      </c>
      <c r="C3164" s="322" t="s">
        <v>1225</v>
      </c>
      <c r="D3164" s="322" t="s">
        <v>149</v>
      </c>
      <c r="E3164" s="322" t="s">
        <v>1225</v>
      </c>
      <c r="F3164" s="154" t="s">
        <v>329</v>
      </c>
      <c r="G3164" s="149" t="s">
        <v>286</v>
      </c>
      <c r="H3164" s="153" t="s">
        <v>330</v>
      </c>
      <c r="I3164" s="149" t="s">
        <v>810</v>
      </c>
      <c r="J3164" s="163">
        <v>61.36</v>
      </c>
      <c r="K3164" s="163">
        <v>38.936999999999998</v>
      </c>
      <c r="L3164" s="149" t="s">
        <v>116</v>
      </c>
      <c r="M3164" s="150" t="s">
        <v>352</v>
      </c>
      <c r="N3164" s="157">
        <v>44674.653819444444</v>
      </c>
      <c r="O3164" s="157">
        <v>44752.414502314816</v>
      </c>
    </row>
    <row r="3165" spans="2:15" x14ac:dyDescent="0.2">
      <c r="B3165" s="322" t="s">
        <v>146</v>
      </c>
      <c r="C3165" s="322" t="s">
        <v>1225</v>
      </c>
      <c r="D3165" s="322" t="s">
        <v>147</v>
      </c>
      <c r="E3165" s="322" t="s">
        <v>1225</v>
      </c>
      <c r="F3165" s="154" t="s">
        <v>114</v>
      </c>
      <c r="G3165" s="149" t="s">
        <v>286</v>
      </c>
      <c r="H3165" s="153" t="s">
        <v>115</v>
      </c>
      <c r="I3165" s="149" t="s">
        <v>2132</v>
      </c>
      <c r="J3165" s="163">
        <v>60.447000000000003</v>
      </c>
      <c r="K3165" s="163">
        <v>47.04</v>
      </c>
      <c r="L3165" s="149" t="s">
        <v>116</v>
      </c>
      <c r="M3165" s="150" t="s">
        <v>352</v>
      </c>
      <c r="N3165" s="157">
        <v>44675.306643518517</v>
      </c>
      <c r="O3165" s="157">
        <v>44708.065972222219</v>
      </c>
    </row>
    <row r="3166" spans="2:15" x14ac:dyDescent="0.2">
      <c r="B3166" s="322" t="s">
        <v>146</v>
      </c>
      <c r="C3166" s="322" t="s">
        <v>1225</v>
      </c>
      <c r="D3166" s="322" t="s">
        <v>147</v>
      </c>
      <c r="E3166" s="322" t="s">
        <v>1225</v>
      </c>
      <c r="F3166" s="154" t="s">
        <v>237</v>
      </c>
      <c r="G3166" s="149" t="s">
        <v>277</v>
      </c>
      <c r="H3166" s="153" t="s">
        <v>978</v>
      </c>
      <c r="I3166" s="149" t="s">
        <v>530</v>
      </c>
      <c r="J3166" s="163">
        <v>35.737000000000002</v>
      </c>
      <c r="K3166" s="163">
        <v>23.123000000000001</v>
      </c>
      <c r="L3166" s="149" t="s">
        <v>325</v>
      </c>
      <c r="M3166" s="150" t="s">
        <v>326</v>
      </c>
      <c r="N3166" s="157">
        <v>44676.598229166666</v>
      </c>
      <c r="O3166" s="157">
        <v>44708.428368055553</v>
      </c>
    </row>
    <row r="3167" spans="2:15" x14ac:dyDescent="0.2">
      <c r="B3167" s="322" t="s">
        <v>146</v>
      </c>
      <c r="C3167" s="322" t="s">
        <v>1225</v>
      </c>
      <c r="D3167" s="322" t="s">
        <v>147</v>
      </c>
      <c r="E3167" s="322" t="s">
        <v>1225</v>
      </c>
      <c r="F3167" s="154" t="s">
        <v>114</v>
      </c>
      <c r="G3167" s="149" t="s">
        <v>353</v>
      </c>
      <c r="H3167" s="153" t="s">
        <v>304</v>
      </c>
      <c r="I3167" s="149" t="s">
        <v>969</v>
      </c>
      <c r="J3167" s="163">
        <v>34.491999999999997</v>
      </c>
      <c r="K3167" s="163">
        <v>22.940999999999999</v>
      </c>
      <c r="L3167" s="149" t="s">
        <v>116</v>
      </c>
      <c r="M3167" s="150" t="s">
        <v>405</v>
      </c>
      <c r="N3167" s="157">
        <v>44676.806759259256</v>
      </c>
      <c r="O3167" s="157">
        <v>44704.81863425926</v>
      </c>
    </row>
    <row r="3168" spans="2:15" x14ac:dyDescent="0.2">
      <c r="B3168" s="322" t="s">
        <v>146</v>
      </c>
      <c r="C3168" s="322" t="s">
        <v>1225</v>
      </c>
      <c r="D3168" s="322" t="s">
        <v>147</v>
      </c>
      <c r="E3168" s="322" t="s">
        <v>1225</v>
      </c>
      <c r="F3168" s="154" t="s">
        <v>244</v>
      </c>
      <c r="G3168" s="149" t="s">
        <v>277</v>
      </c>
      <c r="H3168" s="153" t="s">
        <v>370</v>
      </c>
      <c r="I3168" s="149" t="s">
        <v>2133</v>
      </c>
      <c r="J3168" s="163">
        <v>39.359000000000002</v>
      </c>
      <c r="K3168" s="163">
        <v>38.572000000000003</v>
      </c>
      <c r="L3168" s="149" t="s">
        <v>209</v>
      </c>
      <c r="M3168" s="150" t="s">
        <v>392</v>
      </c>
      <c r="N3168" s="157">
        <v>44677.12667824074</v>
      </c>
      <c r="O3168" s="157">
        <v>44689.054282407407</v>
      </c>
    </row>
    <row r="3169" spans="2:15" x14ac:dyDescent="0.2">
      <c r="B3169" s="322" t="s">
        <v>146</v>
      </c>
      <c r="C3169" s="322" t="s">
        <v>1225</v>
      </c>
      <c r="D3169" s="322" t="s">
        <v>148</v>
      </c>
      <c r="E3169" s="322" t="s">
        <v>1225</v>
      </c>
      <c r="F3169" s="154" t="s">
        <v>205</v>
      </c>
      <c r="G3169" s="149" t="s">
        <v>277</v>
      </c>
      <c r="H3169" s="153" t="s">
        <v>506</v>
      </c>
      <c r="I3169" s="149" t="s">
        <v>2134</v>
      </c>
      <c r="J3169" s="163">
        <v>45.417999999999999</v>
      </c>
      <c r="K3169" s="163">
        <v>7.5</v>
      </c>
      <c r="L3169" s="149" t="s">
        <v>212</v>
      </c>
      <c r="M3169" s="150" t="s">
        <v>447</v>
      </c>
      <c r="N3169" s="157">
        <v>44677.778969907406</v>
      </c>
      <c r="O3169" s="157">
        <v>44715.915937500002</v>
      </c>
    </row>
    <row r="3170" spans="2:15" x14ac:dyDescent="0.2">
      <c r="B3170" s="322" t="s">
        <v>146</v>
      </c>
      <c r="C3170" s="322" t="s">
        <v>1225</v>
      </c>
      <c r="D3170" s="322" t="s">
        <v>147</v>
      </c>
      <c r="E3170" s="322" t="s">
        <v>1225</v>
      </c>
      <c r="F3170" s="154" t="s">
        <v>244</v>
      </c>
      <c r="G3170" s="149" t="s">
        <v>369</v>
      </c>
      <c r="H3170" s="153" t="s">
        <v>370</v>
      </c>
      <c r="I3170" s="149" t="s">
        <v>1841</v>
      </c>
      <c r="J3170" s="163">
        <v>32.244999999999997</v>
      </c>
      <c r="K3170" s="163">
        <v>31.6</v>
      </c>
      <c r="L3170" s="149" t="s">
        <v>216</v>
      </c>
      <c r="M3170" s="150" t="s">
        <v>288</v>
      </c>
      <c r="N3170" s="157">
        <v>44678.163321759261</v>
      </c>
      <c r="O3170" s="157">
        <v>44697.472372685188</v>
      </c>
    </row>
    <row r="3171" spans="2:15" x14ac:dyDescent="0.2">
      <c r="B3171" s="322" t="s">
        <v>146</v>
      </c>
      <c r="C3171" s="322" t="s">
        <v>1225</v>
      </c>
      <c r="D3171" s="322" t="s">
        <v>148</v>
      </c>
      <c r="E3171" s="322" t="s">
        <v>1225</v>
      </c>
      <c r="F3171" s="154" t="s">
        <v>239</v>
      </c>
      <c r="G3171" s="149" t="s">
        <v>289</v>
      </c>
      <c r="H3171" s="153" t="s">
        <v>290</v>
      </c>
      <c r="I3171" s="149" t="s">
        <v>1052</v>
      </c>
      <c r="J3171" s="163">
        <v>33.19</v>
      </c>
      <c r="K3171" s="163">
        <v>32.526000000000003</v>
      </c>
      <c r="L3171" s="149" t="s">
        <v>116</v>
      </c>
      <c r="M3171" s="150" t="s">
        <v>293</v>
      </c>
      <c r="N3171" s="157">
        <v>44678.167685185188</v>
      </c>
      <c r="O3171" s="157">
        <v>44719.722071759257</v>
      </c>
    </row>
    <row r="3172" spans="2:15" x14ac:dyDescent="0.2">
      <c r="B3172" s="322" t="s">
        <v>146</v>
      </c>
      <c r="C3172" s="322" t="s">
        <v>1225</v>
      </c>
      <c r="D3172" s="322" t="s">
        <v>147</v>
      </c>
      <c r="E3172" s="322" t="s">
        <v>1225</v>
      </c>
      <c r="F3172" s="154" t="s">
        <v>114</v>
      </c>
      <c r="G3172" s="149" t="s">
        <v>310</v>
      </c>
      <c r="H3172" s="153" t="s">
        <v>115</v>
      </c>
      <c r="I3172" s="149" t="s">
        <v>2135</v>
      </c>
      <c r="J3172" s="163">
        <v>38.691000000000003</v>
      </c>
      <c r="K3172" s="163">
        <v>35.941000000000003</v>
      </c>
      <c r="L3172" s="149" t="s">
        <v>223</v>
      </c>
      <c r="M3172" s="150" t="s">
        <v>1961</v>
      </c>
      <c r="N3172" s="157">
        <v>44678.70890046296</v>
      </c>
      <c r="O3172" s="157">
        <v>44706.241284722222</v>
      </c>
    </row>
    <row r="3173" spans="2:15" x14ac:dyDescent="0.2">
      <c r="B3173" s="322" t="s">
        <v>146</v>
      </c>
      <c r="C3173" s="322" t="s">
        <v>1225</v>
      </c>
      <c r="D3173" s="322" t="s">
        <v>147</v>
      </c>
      <c r="E3173" s="322" t="s">
        <v>1225</v>
      </c>
      <c r="F3173" s="154" t="s">
        <v>114</v>
      </c>
      <c r="G3173" s="149" t="s">
        <v>277</v>
      </c>
      <c r="H3173" s="153" t="s">
        <v>304</v>
      </c>
      <c r="I3173" s="149" t="s">
        <v>2136</v>
      </c>
      <c r="J3173" s="163">
        <v>30.93</v>
      </c>
      <c r="K3173" s="163">
        <v>20.721</v>
      </c>
      <c r="L3173" s="149" t="s">
        <v>116</v>
      </c>
      <c r="M3173" s="150" t="s">
        <v>292</v>
      </c>
      <c r="N3173" s="157">
        <v>44678.834201388891</v>
      </c>
      <c r="O3173" s="157">
        <v>44699.498553240737</v>
      </c>
    </row>
    <row r="3174" spans="2:15" x14ac:dyDescent="0.2">
      <c r="B3174" s="322" t="s">
        <v>146</v>
      </c>
      <c r="C3174" s="322" t="s">
        <v>1225</v>
      </c>
      <c r="D3174" s="322" t="s">
        <v>147</v>
      </c>
      <c r="E3174" s="322" t="s">
        <v>1225</v>
      </c>
      <c r="F3174" s="154" t="s">
        <v>239</v>
      </c>
      <c r="G3174" s="149" t="s">
        <v>359</v>
      </c>
      <c r="H3174" s="153" t="s">
        <v>278</v>
      </c>
      <c r="I3174" s="149" t="s">
        <v>2137</v>
      </c>
      <c r="J3174" s="163">
        <v>32.326999999999998</v>
      </c>
      <c r="K3174" s="163">
        <v>10.948</v>
      </c>
      <c r="L3174" s="149" t="s">
        <v>116</v>
      </c>
      <c r="M3174" s="150" t="s">
        <v>292</v>
      </c>
      <c r="N3174" s="157">
        <v>44679.375960648147</v>
      </c>
      <c r="O3174" s="157">
        <v>44712.45826388889</v>
      </c>
    </row>
    <row r="3175" spans="2:15" x14ac:dyDescent="0.2">
      <c r="B3175" s="322" t="s">
        <v>146</v>
      </c>
      <c r="C3175" s="322" t="s">
        <v>1225</v>
      </c>
      <c r="D3175" s="322" t="s">
        <v>148</v>
      </c>
      <c r="E3175" s="322" t="s">
        <v>1225</v>
      </c>
      <c r="F3175" s="154" t="s">
        <v>239</v>
      </c>
      <c r="G3175" s="149" t="s">
        <v>359</v>
      </c>
      <c r="H3175" s="153" t="s">
        <v>278</v>
      </c>
      <c r="I3175" s="149" t="s">
        <v>2137</v>
      </c>
      <c r="J3175" s="163">
        <v>32.326999999999998</v>
      </c>
      <c r="K3175" s="163">
        <v>20.731999999999999</v>
      </c>
      <c r="L3175" s="149" t="s">
        <v>116</v>
      </c>
      <c r="M3175" s="150" t="s">
        <v>886</v>
      </c>
      <c r="N3175" s="157">
        <v>44679.375960648147</v>
      </c>
      <c r="O3175" s="157">
        <v>44720.663900462961</v>
      </c>
    </row>
    <row r="3176" spans="2:15" x14ac:dyDescent="0.2">
      <c r="B3176" s="322" t="s">
        <v>146</v>
      </c>
      <c r="C3176" s="322" t="s">
        <v>1225</v>
      </c>
      <c r="D3176" s="322" t="s">
        <v>147</v>
      </c>
      <c r="E3176" s="322" t="s">
        <v>1225</v>
      </c>
      <c r="F3176" s="154" t="s">
        <v>114</v>
      </c>
      <c r="G3176" s="149" t="s">
        <v>353</v>
      </c>
      <c r="H3176" s="153" t="s">
        <v>354</v>
      </c>
      <c r="I3176" s="149" t="s">
        <v>2138</v>
      </c>
      <c r="J3176" s="163">
        <v>61.186</v>
      </c>
      <c r="K3176" s="163">
        <v>38.654000000000003</v>
      </c>
      <c r="L3176" s="149" t="s">
        <v>187</v>
      </c>
      <c r="M3176" s="150" t="s">
        <v>415</v>
      </c>
      <c r="N3176" s="157">
        <v>44679.582499999997</v>
      </c>
      <c r="O3176" s="157">
        <v>44690.958634259259</v>
      </c>
    </row>
    <row r="3177" spans="2:15" x14ac:dyDescent="0.2">
      <c r="B3177" s="322" t="s">
        <v>146</v>
      </c>
      <c r="C3177" s="322" t="s">
        <v>1225</v>
      </c>
      <c r="D3177" s="322" t="s">
        <v>147</v>
      </c>
      <c r="E3177" s="322" t="s">
        <v>1225</v>
      </c>
      <c r="F3177" s="154" t="s">
        <v>244</v>
      </c>
      <c r="G3177" s="149" t="s">
        <v>369</v>
      </c>
      <c r="H3177" s="153" t="s">
        <v>370</v>
      </c>
      <c r="I3177" s="149" t="s">
        <v>2139</v>
      </c>
      <c r="J3177" s="163">
        <v>22.108000000000001</v>
      </c>
      <c r="K3177" s="163">
        <v>4.2939999999999996</v>
      </c>
      <c r="L3177" s="149" t="s">
        <v>237</v>
      </c>
      <c r="M3177" s="150" t="s">
        <v>2140</v>
      </c>
      <c r="N3177" s="157">
        <v>44679.837581018517</v>
      </c>
      <c r="O3177" s="157">
        <v>44688.513425925928</v>
      </c>
    </row>
    <row r="3178" spans="2:15" x14ac:dyDescent="0.2">
      <c r="B3178" s="322" t="s">
        <v>146</v>
      </c>
      <c r="C3178" s="322" t="s">
        <v>1225</v>
      </c>
      <c r="D3178" s="322" t="s">
        <v>147</v>
      </c>
      <c r="E3178" s="322" t="s">
        <v>1225</v>
      </c>
      <c r="F3178" s="154" t="s">
        <v>244</v>
      </c>
      <c r="G3178" s="149" t="s">
        <v>369</v>
      </c>
      <c r="H3178" s="153" t="s">
        <v>370</v>
      </c>
      <c r="I3178" s="149" t="s">
        <v>2139</v>
      </c>
      <c r="J3178" s="163">
        <v>22.108000000000001</v>
      </c>
      <c r="K3178" s="163">
        <v>17.372</v>
      </c>
      <c r="L3178" s="149" t="s">
        <v>237</v>
      </c>
      <c r="M3178" s="150" t="s">
        <v>2141</v>
      </c>
      <c r="N3178" s="157">
        <v>44679.837581018517</v>
      </c>
      <c r="O3178" s="157">
        <v>44696.429513888892</v>
      </c>
    </row>
    <row r="3179" spans="2:15" x14ac:dyDescent="0.2">
      <c r="B3179" s="322" t="s">
        <v>146</v>
      </c>
      <c r="C3179" s="322" t="s">
        <v>1225</v>
      </c>
      <c r="D3179" s="322" t="s">
        <v>148</v>
      </c>
      <c r="E3179" s="322" t="s">
        <v>1225</v>
      </c>
      <c r="F3179" s="154" t="s">
        <v>114</v>
      </c>
      <c r="G3179" s="149" t="s">
        <v>286</v>
      </c>
      <c r="H3179" s="153" t="s">
        <v>115</v>
      </c>
      <c r="I3179" s="149" t="s">
        <v>2142</v>
      </c>
      <c r="J3179" s="163">
        <v>81.873999999999995</v>
      </c>
      <c r="K3179" s="163">
        <v>42.588000000000001</v>
      </c>
      <c r="L3179" s="149" t="s">
        <v>211</v>
      </c>
      <c r="M3179" s="150" t="s">
        <v>303</v>
      </c>
      <c r="N3179" s="157">
        <v>44679.917233796295</v>
      </c>
      <c r="O3179" s="157">
        <v>44714.207337962966</v>
      </c>
    </row>
    <row r="3180" spans="2:15" x14ac:dyDescent="0.2">
      <c r="B3180" s="322" t="s">
        <v>146</v>
      </c>
      <c r="C3180" s="322" t="s">
        <v>1225</v>
      </c>
      <c r="D3180" s="322" t="s">
        <v>148</v>
      </c>
      <c r="E3180" s="322" t="s">
        <v>1225</v>
      </c>
      <c r="F3180" s="154" t="s">
        <v>114</v>
      </c>
      <c r="G3180" s="149" t="s">
        <v>286</v>
      </c>
      <c r="H3180" s="153" t="s">
        <v>115</v>
      </c>
      <c r="I3180" s="149" t="s">
        <v>2142</v>
      </c>
      <c r="J3180" s="163">
        <v>81.873999999999995</v>
      </c>
      <c r="K3180" s="163">
        <v>18.791</v>
      </c>
      <c r="L3180" s="149" t="s">
        <v>211</v>
      </c>
      <c r="M3180" s="150" t="s">
        <v>1097</v>
      </c>
      <c r="N3180" s="157">
        <v>44679.917233796295</v>
      </c>
      <c r="O3180" s="157">
        <v>44728.965497685182</v>
      </c>
    </row>
    <row r="3181" spans="2:15" x14ac:dyDescent="0.2">
      <c r="B3181" s="322" t="s">
        <v>146</v>
      </c>
      <c r="C3181" s="322" t="s">
        <v>1225</v>
      </c>
      <c r="D3181" s="322" t="s">
        <v>147</v>
      </c>
      <c r="E3181" s="322" t="s">
        <v>1225</v>
      </c>
      <c r="F3181" s="154" t="s">
        <v>236</v>
      </c>
      <c r="G3181" s="149" t="s">
        <v>310</v>
      </c>
      <c r="H3181" s="153" t="s">
        <v>311</v>
      </c>
      <c r="I3181" s="149" t="s">
        <v>2143</v>
      </c>
      <c r="J3181" s="163">
        <v>57.523000000000003</v>
      </c>
      <c r="K3181" s="163">
        <v>48.695</v>
      </c>
      <c r="L3181" s="149" t="s">
        <v>116</v>
      </c>
      <c r="M3181" s="150" t="s">
        <v>1646</v>
      </c>
      <c r="N3181" s="157">
        <v>44680.695347222223</v>
      </c>
      <c r="O3181" s="157">
        <v>44712.076307870368</v>
      </c>
    </row>
    <row r="3182" spans="2:15" x14ac:dyDescent="0.2">
      <c r="B3182" s="322" t="s">
        <v>146</v>
      </c>
      <c r="C3182" s="322" t="s">
        <v>1225</v>
      </c>
      <c r="D3182" s="322" t="s">
        <v>147</v>
      </c>
      <c r="E3182" s="322" t="s">
        <v>1225</v>
      </c>
      <c r="F3182" s="154" t="s">
        <v>114</v>
      </c>
      <c r="G3182" s="149" t="s">
        <v>277</v>
      </c>
      <c r="H3182" s="153" t="s">
        <v>304</v>
      </c>
      <c r="I3182" s="149" t="s">
        <v>1805</v>
      </c>
      <c r="J3182" s="163">
        <v>30.693000000000001</v>
      </c>
      <c r="K3182" s="163">
        <v>20.562000000000001</v>
      </c>
      <c r="L3182" s="149" t="s">
        <v>116</v>
      </c>
      <c r="M3182" s="150" t="s">
        <v>352</v>
      </c>
      <c r="N3182" s="157">
        <v>44681.874837962961</v>
      </c>
      <c r="O3182" s="157">
        <v>44706.803530092591</v>
      </c>
    </row>
    <row r="3183" spans="2:15" x14ac:dyDescent="0.2">
      <c r="B3183" s="322" t="s">
        <v>147</v>
      </c>
      <c r="C3183" s="322" t="s">
        <v>1225</v>
      </c>
      <c r="D3183" s="322" t="s">
        <v>147</v>
      </c>
      <c r="E3183" s="322" t="s">
        <v>1225</v>
      </c>
      <c r="F3183" s="154" t="s">
        <v>243</v>
      </c>
      <c r="G3183" s="149" t="s">
        <v>277</v>
      </c>
      <c r="H3183" s="153" t="s">
        <v>374</v>
      </c>
      <c r="I3183" s="149" t="s">
        <v>1365</v>
      </c>
      <c r="J3183" s="163">
        <v>55.771000000000001</v>
      </c>
      <c r="K3183" s="163">
        <v>49.006</v>
      </c>
      <c r="L3183" s="149" t="s">
        <v>209</v>
      </c>
      <c r="M3183" s="150" t="s">
        <v>392</v>
      </c>
      <c r="N3183" s="157">
        <v>44682.792766203704</v>
      </c>
      <c r="O3183" s="157">
        <v>44692.800902777781</v>
      </c>
    </row>
    <row r="3184" spans="2:15" x14ac:dyDescent="0.2">
      <c r="B3184" s="322" t="s">
        <v>147</v>
      </c>
      <c r="C3184" s="322" t="s">
        <v>1225</v>
      </c>
      <c r="D3184" s="322" t="s">
        <v>148</v>
      </c>
      <c r="E3184" s="322" t="s">
        <v>1225</v>
      </c>
      <c r="F3184" s="154" t="s">
        <v>329</v>
      </c>
      <c r="G3184" s="149" t="s">
        <v>286</v>
      </c>
      <c r="H3184" s="153" t="s">
        <v>330</v>
      </c>
      <c r="I3184" s="149" t="s">
        <v>2144</v>
      </c>
      <c r="J3184" s="163">
        <v>57.42</v>
      </c>
      <c r="K3184" s="163">
        <v>18.718</v>
      </c>
      <c r="L3184" s="149" t="s">
        <v>116</v>
      </c>
      <c r="M3184" s="150" t="s">
        <v>352</v>
      </c>
      <c r="N3184" s="157">
        <v>44682.806435185186</v>
      </c>
      <c r="O3184" s="157">
        <v>44728.472812499997</v>
      </c>
    </row>
    <row r="3185" spans="2:15" x14ac:dyDescent="0.2">
      <c r="B3185" s="322" t="s">
        <v>147</v>
      </c>
      <c r="C3185" s="322" t="s">
        <v>1225</v>
      </c>
      <c r="D3185" s="322" t="s">
        <v>148</v>
      </c>
      <c r="E3185" s="322" t="s">
        <v>1225</v>
      </c>
      <c r="F3185" s="154" t="s">
        <v>329</v>
      </c>
      <c r="G3185" s="149" t="s">
        <v>286</v>
      </c>
      <c r="H3185" s="153" t="s">
        <v>330</v>
      </c>
      <c r="I3185" s="149" t="s">
        <v>2144</v>
      </c>
      <c r="J3185" s="163">
        <v>57.42</v>
      </c>
      <c r="K3185" s="163">
        <v>26.535</v>
      </c>
      <c r="L3185" s="149" t="s">
        <v>116</v>
      </c>
      <c r="M3185" s="150" t="s">
        <v>674</v>
      </c>
      <c r="N3185" s="157">
        <v>44682.806435185186</v>
      </c>
      <c r="O3185" s="157">
        <v>44740.291944444441</v>
      </c>
    </row>
    <row r="3186" spans="2:15" x14ac:dyDescent="0.2">
      <c r="B3186" s="322" t="s">
        <v>147</v>
      </c>
      <c r="C3186" s="322" t="s">
        <v>1225</v>
      </c>
      <c r="D3186" s="322" t="s">
        <v>147</v>
      </c>
      <c r="E3186" s="322" t="s">
        <v>1225</v>
      </c>
      <c r="F3186" s="154" t="s">
        <v>114</v>
      </c>
      <c r="G3186" s="149" t="s">
        <v>286</v>
      </c>
      <c r="H3186" s="153" t="s">
        <v>115</v>
      </c>
      <c r="I3186" s="149" t="s">
        <v>860</v>
      </c>
      <c r="J3186" s="163">
        <v>60.424999999999997</v>
      </c>
      <c r="K3186" s="163">
        <v>23.12</v>
      </c>
      <c r="L3186" s="149" t="s">
        <v>216</v>
      </c>
      <c r="M3186" s="150" t="s">
        <v>284</v>
      </c>
      <c r="N3186" s="157">
        <v>44683.376111111109</v>
      </c>
      <c r="O3186" s="157">
        <v>44709.690879629627</v>
      </c>
    </row>
    <row r="3187" spans="2:15" x14ac:dyDescent="0.2">
      <c r="B3187" s="322" t="s">
        <v>147</v>
      </c>
      <c r="C3187" s="322" t="s">
        <v>1225</v>
      </c>
      <c r="D3187" s="322" t="s">
        <v>148</v>
      </c>
      <c r="E3187" s="322" t="s">
        <v>1225</v>
      </c>
      <c r="F3187" s="154" t="s">
        <v>114</v>
      </c>
      <c r="G3187" s="149" t="s">
        <v>286</v>
      </c>
      <c r="H3187" s="153" t="s">
        <v>115</v>
      </c>
      <c r="I3187" s="149" t="s">
        <v>860</v>
      </c>
      <c r="J3187" s="163">
        <v>60.424999999999997</v>
      </c>
      <c r="K3187" s="163">
        <v>36.097000000000001</v>
      </c>
      <c r="L3187" s="149" t="s">
        <v>216</v>
      </c>
      <c r="M3187" s="150" t="s">
        <v>288</v>
      </c>
      <c r="N3187" s="157">
        <v>44683.376111111109</v>
      </c>
      <c r="O3187" s="157">
        <v>44722.91196759259</v>
      </c>
    </row>
    <row r="3188" spans="2:15" x14ac:dyDescent="0.2">
      <c r="B3188" s="322" t="s">
        <v>147</v>
      </c>
      <c r="C3188" s="322" t="s">
        <v>1225</v>
      </c>
      <c r="D3188" s="322" t="s">
        <v>147</v>
      </c>
      <c r="E3188" s="322" t="s">
        <v>1225</v>
      </c>
      <c r="F3188" s="154" t="s">
        <v>114</v>
      </c>
      <c r="G3188" s="149" t="s">
        <v>277</v>
      </c>
      <c r="H3188" s="153" t="s">
        <v>304</v>
      </c>
      <c r="I3188" s="149" t="s">
        <v>670</v>
      </c>
      <c r="J3188" s="163">
        <v>36.417000000000002</v>
      </c>
      <c r="K3188" s="163">
        <v>30.981999999999999</v>
      </c>
      <c r="L3188" s="149" t="s">
        <v>114</v>
      </c>
      <c r="M3188" s="150" t="s">
        <v>577</v>
      </c>
      <c r="N3188" s="157">
        <v>44683.736828703702</v>
      </c>
      <c r="O3188" s="157">
        <v>44688.579513888886</v>
      </c>
    </row>
    <row r="3189" spans="2:15" x14ac:dyDescent="0.2">
      <c r="B3189" s="322" t="s">
        <v>147</v>
      </c>
      <c r="C3189" s="322" t="s">
        <v>1225</v>
      </c>
      <c r="D3189" s="322" t="s">
        <v>147</v>
      </c>
      <c r="E3189" s="322" t="s">
        <v>1225</v>
      </c>
      <c r="F3189" s="154" t="s">
        <v>114</v>
      </c>
      <c r="G3189" s="149" t="s">
        <v>286</v>
      </c>
      <c r="H3189" s="153" t="s">
        <v>115</v>
      </c>
      <c r="I3189" s="149" t="s">
        <v>461</v>
      </c>
      <c r="J3189" s="163">
        <v>38.215000000000003</v>
      </c>
      <c r="K3189" s="163">
        <v>6.4960000000000004</v>
      </c>
      <c r="L3189" s="149" t="s">
        <v>228</v>
      </c>
      <c r="M3189" s="150" t="s">
        <v>485</v>
      </c>
      <c r="N3189" s="157">
        <v>44684.584293981483</v>
      </c>
      <c r="O3189" s="157">
        <v>44692.486111111109</v>
      </c>
    </row>
    <row r="3190" spans="2:15" x14ac:dyDescent="0.2">
      <c r="B3190" s="322" t="s">
        <v>147</v>
      </c>
      <c r="C3190" s="322" t="s">
        <v>1225</v>
      </c>
      <c r="D3190" s="322" t="s">
        <v>147</v>
      </c>
      <c r="E3190" s="322" t="s">
        <v>1225</v>
      </c>
      <c r="F3190" s="154" t="s">
        <v>114</v>
      </c>
      <c r="G3190" s="149" t="s">
        <v>286</v>
      </c>
      <c r="H3190" s="153" t="s">
        <v>115</v>
      </c>
      <c r="I3190" s="149" t="s">
        <v>461</v>
      </c>
      <c r="J3190" s="163">
        <v>38.215000000000003</v>
      </c>
      <c r="K3190" s="163">
        <v>27.734000000000002</v>
      </c>
      <c r="L3190" s="149" t="s">
        <v>230</v>
      </c>
      <c r="M3190" s="150" t="s">
        <v>514</v>
      </c>
      <c r="N3190" s="157">
        <v>44684.584293981483</v>
      </c>
      <c r="O3190" s="157">
        <v>44706.792754629627</v>
      </c>
    </row>
    <row r="3191" spans="2:15" x14ac:dyDescent="0.2">
      <c r="B3191" s="322" t="s">
        <v>147</v>
      </c>
      <c r="C3191" s="322" t="s">
        <v>1225</v>
      </c>
      <c r="D3191" s="322" t="s">
        <v>147</v>
      </c>
      <c r="E3191" s="322" t="s">
        <v>1225</v>
      </c>
      <c r="F3191" s="154" t="s">
        <v>244</v>
      </c>
      <c r="G3191" s="149" t="s">
        <v>369</v>
      </c>
      <c r="H3191" s="153" t="s">
        <v>370</v>
      </c>
      <c r="I3191" s="149" t="s">
        <v>2145</v>
      </c>
      <c r="J3191" s="163">
        <v>37.115000000000002</v>
      </c>
      <c r="K3191" s="163">
        <v>21.265000000000001</v>
      </c>
      <c r="L3191" s="149" t="s">
        <v>217</v>
      </c>
      <c r="M3191" s="150" t="s">
        <v>480</v>
      </c>
      <c r="N3191" s="157">
        <v>44685.552789351852</v>
      </c>
      <c r="O3191" s="157">
        <v>44707.407511574071</v>
      </c>
    </row>
    <row r="3192" spans="2:15" x14ac:dyDescent="0.2">
      <c r="B3192" s="322" t="s">
        <v>147</v>
      </c>
      <c r="C3192" s="322" t="s">
        <v>1225</v>
      </c>
      <c r="D3192" s="322" t="s">
        <v>148</v>
      </c>
      <c r="E3192" s="322" t="s">
        <v>1225</v>
      </c>
      <c r="F3192" s="154" t="s">
        <v>244</v>
      </c>
      <c r="G3192" s="149" t="s">
        <v>369</v>
      </c>
      <c r="H3192" s="153" t="s">
        <v>370</v>
      </c>
      <c r="I3192" s="149" t="s">
        <v>2145</v>
      </c>
      <c r="J3192" s="163">
        <v>37.115000000000002</v>
      </c>
      <c r="K3192" s="163">
        <v>15.108000000000001</v>
      </c>
      <c r="L3192" s="149" t="s">
        <v>217</v>
      </c>
      <c r="M3192" s="150" t="s">
        <v>430</v>
      </c>
      <c r="N3192" s="157">
        <v>44685.552789351852</v>
      </c>
      <c r="O3192" s="157">
        <v>44728.240428240744</v>
      </c>
    </row>
    <row r="3193" spans="2:15" x14ac:dyDescent="0.2">
      <c r="B3193" s="322" t="s">
        <v>147</v>
      </c>
      <c r="C3193" s="322" t="s">
        <v>1225</v>
      </c>
      <c r="D3193" s="322" t="s">
        <v>147</v>
      </c>
      <c r="E3193" s="322" t="s">
        <v>1225</v>
      </c>
      <c r="F3193" s="154" t="s">
        <v>195</v>
      </c>
      <c r="G3193" s="149" t="s">
        <v>277</v>
      </c>
      <c r="H3193" s="153" t="s">
        <v>705</v>
      </c>
      <c r="I3193" s="149" t="s">
        <v>2146</v>
      </c>
      <c r="J3193" s="163">
        <v>37.186</v>
      </c>
      <c r="K3193" s="163">
        <v>11.95</v>
      </c>
      <c r="L3193" s="149" t="s">
        <v>228</v>
      </c>
      <c r="M3193" s="150" t="s">
        <v>434</v>
      </c>
      <c r="N3193" s="157">
        <v>44685.570439814815</v>
      </c>
      <c r="O3193" s="157">
        <v>44705.643993055557</v>
      </c>
    </row>
    <row r="3194" spans="2:15" x14ac:dyDescent="0.2">
      <c r="B3194" s="322" t="s">
        <v>147</v>
      </c>
      <c r="C3194" s="322" t="s">
        <v>1225</v>
      </c>
      <c r="D3194" s="322" t="s">
        <v>148</v>
      </c>
      <c r="E3194" s="322" t="s">
        <v>1225</v>
      </c>
      <c r="F3194" s="154" t="s">
        <v>114</v>
      </c>
      <c r="G3194" s="149" t="s">
        <v>286</v>
      </c>
      <c r="H3194" s="153" t="s">
        <v>115</v>
      </c>
      <c r="I3194" s="149" t="s">
        <v>1286</v>
      </c>
      <c r="J3194" s="163">
        <v>63.454000000000001</v>
      </c>
      <c r="K3194" s="163">
        <v>37.619</v>
      </c>
      <c r="L3194" s="149" t="s">
        <v>219</v>
      </c>
      <c r="M3194" s="150" t="s">
        <v>429</v>
      </c>
      <c r="N3194" s="157">
        <v>44686.278923611113</v>
      </c>
      <c r="O3194" s="157">
        <v>44720.500393518516</v>
      </c>
    </row>
    <row r="3195" spans="2:15" x14ac:dyDescent="0.2">
      <c r="B3195" s="322" t="s">
        <v>147</v>
      </c>
      <c r="C3195" s="322" t="s">
        <v>1225</v>
      </c>
      <c r="D3195" s="322" t="s">
        <v>148</v>
      </c>
      <c r="E3195" s="322" t="s">
        <v>1225</v>
      </c>
      <c r="F3195" s="154" t="s">
        <v>114</v>
      </c>
      <c r="G3195" s="149" t="s">
        <v>310</v>
      </c>
      <c r="H3195" s="153" t="s">
        <v>115</v>
      </c>
      <c r="I3195" s="149" t="s">
        <v>2147</v>
      </c>
      <c r="J3195" s="163">
        <v>61.601999999999997</v>
      </c>
      <c r="K3195" s="163">
        <v>55.771999999999998</v>
      </c>
      <c r="L3195" s="149" t="s">
        <v>189</v>
      </c>
      <c r="M3195" s="150" t="s">
        <v>470</v>
      </c>
      <c r="N3195" s="157">
        <v>44686.584305555552</v>
      </c>
      <c r="O3195" s="157">
        <v>44721.457199074073</v>
      </c>
    </row>
    <row r="3196" spans="2:15" x14ac:dyDescent="0.2">
      <c r="B3196" s="322" t="s">
        <v>147</v>
      </c>
      <c r="C3196" s="322" t="s">
        <v>1225</v>
      </c>
      <c r="D3196" s="322" t="s">
        <v>147</v>
      </c>
      <c r="E3196" s="322" t="s">
        <v>1225</v>
      </c>
      <c r="F3196" s="154" t="s">
        <v>239</v>
      </c>
      <c r="G3196" s="149" t="s">
        <v>359</v>
      </c>
      <c r="H3196" s="153" t="s">
        <v>278</v>
      </c>
      <c r="I3196" s="149" t="s">
        <v>1144</v>
      </c>
      <c r="J3196" s="163">
        <v>38.634999999999998</v>
      </c>
      <c r="K3196" s="163">
        <v>37.862000000000002</v>
      </c>
      <c r="L3196" s="149" t="s">
        <v>116</v>
      </c>
      <c r="M3196" s="150" t="s">
        <v>117</v>
      </c>
      <c r="N3196" s="157">
        <v>44686.736724537041</v>
      </c>
      <c r="O3196" s="157">
        <v>44711.840462962966</v>
      </c>
    </row>
    <row r="3197" spans="2:15" x14ac:dyDescent="0.2">
      <c r="B3197" s="322" t="s">
        <v>147</v>
      </c>
      <c r="C3197" s="322" t="s">
        <v>1225</v>
      </c>
      <c r="D3197" s="322" t="s">
        <v>148</v>
      </c>
      <c r="E3197" s="322" t="s">
        <v>1225</v>
      </c>
      <c r="F3197" s="154" t="s">
        <v>114</v>
      </c>
      <c r="G3197" s="149" t="s">
        <v>277</v>
      </c>
      <c r="H3197" s="153" t="s">
        <v>304</v>
      </c>
      <c r="I3197" s="149" t="s">
        <v>1402</v>
      </c>
      <c r="J3197" s="163">
        <v>30.687999999999999</v>
      </c>
      <c r="K3197" s="163">
        <v>21.439</v>
      </c>
      <c r="L3197" s="149" t="s">
        <v>116</v>
      </c>
      <c r="M3197" s="150" t="s">
        <v>339</v>
      </c>
      <c r="N3197" s="157">
        <v>44686.805798611109</v>
      </c>
      <c r="O3197" s="157">
        <v>44715.570347222223</v>
      </c>
    </row>
    <row r="3198" spans="2:15" x14ac:dyDescent="0.2">
      <c r="B3198" s="322" t="s">
        <v>147</v>
      </c>
      <c r="C3198" s="322" t="s">
        <v>1225</v>
      </c>
      <c r="D3198" s="322" t="s">
        <v>148</v>
      </c>
      <c r="E3198" s="322" t="s">
        <v>1225</v>
      </c>
      <c r="F3198" s="154" t="s">
        <v>114</v>
      </c>
      <c r="G3198" s="149" t="s">
        <v>353</v>
      </c>
      <c r="H3198" s="153" t="s">
        <v>354</v>
      </c>
      <c r="I3198" s="149" t="s">
        <v>381</v>
      </c>
      <c r="J3198" s="163">
        <v>35.466000000000001</v>
      </c>
      <c r="K3198" s="163">
        <v>29.114000000000001</v>
      </c>
      <c r="L3198" s="149" t="s">
        <v>230</v>
      </c>
      <c r="M3198" s="150" t="s">
        <v>487</v>
      </c>
      <c r="N3198" s="157">
        <v>44687.847557870373</v>
      </c>
      <c r="O3198" s="157">
        <v>44724.74454861111</v>
      </c>
    </row>
    <row r="3199" spans="2:15" x14ac:dyDescent="0.2">
      <c r="B3199" s="322" t="s">
        <v>147</v>
      </c>
      <c r="C3199" s="322" t="s">
        <v>1225</v>
      </c>
      <c r="D3199" s="322" t="s">
        <v>148</v>
      </c>
      <c r="E3199" s="322" t="s">
        <v>1225</v>
      </c>
      <c r="F3199" s="154" t="s">
        <v>335</v>
      </c>
      <c r="G3199" s="149" t="s">
        <v>2107</v>
      </c>
      <c r="H3199" s="153" t="s">
        <v>2148</v>
      </c>
      <c r="I3199" s="149" t="s">
        <v>2149</v>
      </c>
      <c r="J3199" s="163">
        <v>28.378</v>
      </c>
      <c r="K3199" s="163">
        <v>5.1529999999999996</v>
      </c>
      <c r="L3199" s="149" t="s">
        <v>116</v>
      </c>
      <c r="M3199" s="150" t="s">
        <v>437</v>
      </c>
      <c r="N3199" s="157">
        <v>44688.403460648151</v>
      </c>
      <c r="O3199" s="157">
        <v>44724.58216435185</v>
      </c>
    </row>
    <row r="3200" spans="2:15" x14ac:dyDescent="0.2">
      <c r="B3200" s="322" t="s">
        <v>147</v>
      </c>
      <c r="C3200" s="322" t="s">
        <v>1225</v>
      </c>
      <c r="D3200" s="322" t="s">
        <v>148</v>
      </c>
      <c r="E3200" s="322" t="s">
        <v>1225</v>
      </c>
      <c r="F3200" s="154" t="s">
        <v>335</v>
      </c>
      <c r="G3200" s="149" t="s">
        <v>277</v>
      </c>
      <c r="H3200" s="153" t="s">
        <v>2148</v>
      </c>
      <c r="I3200" s="149" t="s">
        <v>2149</v>
      </c>
      <c r="J3200" s="163">
        <v>28.378</v>
      </c>
      <c r="K3200" s="163">
        <v>22.657</v>
      </c>
      <c r="L3200" s="149" t="s">
        <v>116</v>
      </c>
      <c r="M3200" s="150" t="s">
        <v>457</v>
      </c>
      <c r="N3200" s="157">
        <v>44688.403460648151</v>
      </c>
      <c r="O3200" s="157">
        <v>44732.36042824074</v>
      </c>
    </row>
    <row r="3201" spans="2:15" x14ac:dyDescent="0.2">
      <c r="B3201" s="322" t="s">
        <v>147</v>
      </c>
      <c r="C3201" s="322" t="s">
        <v>1225</v>
      </c>
      <c r="D3201" s="322" t="s">
        <v>148</v>
      </c>
      <c r="E3201" s="322" t="s">
        <v>1225</v>
      </c>
      <c r="F3201" s="154" t="s">
        <v>114</v>
      </c>
      <c r="G3201" s="149" t="s">
        <v>286</v>
      </c>
      <c r="H3201" s="153" t="s">
        <v>115</v>
      </c>
      <c r="I3201" s="149" t="s">
        <v>2150</v>
      </c>
      <c r="J3201" s="163">
        <v>63.344999999999999</v>
      </c>
      <c r="K3201" s="163">
        <v>12.773999999999999</v>
      </c>
      <c r="L3201" s="149" t="s">
        <v>217</v>
      </c>
      <c r="M3201" s="150" t="s">
        <v>308</v>
      </c>
      <c r="N3201" s="157">
        <v>44688.555173611108</v>
      </c>
      <c r="O3201" s="157">
        <v>44721.778657407405</v>
      </c>
    </row>
    <row r="3202" spans="2:15" x14ac:dyDescent="0.2">
      <c r="B3202" s="322" t="s">
        <v>147</v>
      </c>
      <c r="C3202" s="322" t="s">
        <v>1225</v>
      </c>
      <c r="D3202" s="322" t="s">
        <v>148</v>
      </c>
      <c r="E3202" s="322" t="s">
        <v>1225</v>
      </c>
      <c r="F3202" s="154" t="s">
        <v>114</v>
      </c>
      <c r="G3202" s="149" t="s">
        <v>286</v>
      </c>
      <c r="H3202" s="153" t="s">
        <v>115</v>
      </c>
      <c r="I3202" s="149" t="s">
        <v>2150</v>
      </c>
      <c r="J3202" s="163">
        <v>63.344999999999999</v>
      </c>
      <c r="K3202" s="163">
        <v>9.2260000000000009</v>
      </c>
      <c r="L3202" s="149" t="s">
        <v>217</v>
      </c>
      <c r="M3202" s="150" t="s">
        <v>498</v>
      </c>
      <c r="N3202" s="157">
        <v>44688.555173611108</v>
      </c>
      <c r="O3202" s="157">
        <v>44736.330925925926</v>
      </c>
    </row>
    <row r="3203" spans="2:15" x14ac:dyDescent="0.2">
      <c r="B3203" s="322" t="s">
        <v>147</v>
      </c>
      <c r="C3203" s="322" t="s">
        <v>1225</v>
      </c>
      <c r="D3203" s="322" t="s">
        <v>149</v>
      </c>
      <c r="E3203" s="322" t="s">
        <v>1225</v>
      </c>
      <c r="F3203" s="154" t="s">
        <v>114</v>
      </c>
      <c r="G3203" s="149" t="s">
        <v>286</v>
      </c>
      <c r="H3203" s="153" t="s">
        <v>115</v>
      </c>
      <c r="I3203" s="149" t="s">
        <v>2150</v>
      </c>
      <c r="J3203" s="163">
        <v>63.344999999999999</v>
      </c>
      <c r="K3203" s="163">
        <v>37.64</v>
      </c>
      <c r="L3203" s="149" t="s">
        <v>216</v>
      </c>
      <c r="M3203" s="150" t="s">
        <v>284</v>
      </c>
      <c r="N3203" s="157">
        <v>44688.555173611108</v>
      </c>
      <c r="O3203" s="157">
        <v>44751.85428240741</v>
      </c>
    </row>
    <row r="3204" spans="2:15" x14ac:dyDescent="0.2">
      <c r="B3204" s="322" t="s">
        <v>147</v>
      </c>
      <c r="C3204" s="322" t="s">
        <v>1225</v>
      </c>
      <c r="D3204" s="322" t="s">
        <v>148</v>
      </c>
      <c r="E3204" s="322" t="s">
        <v>1225</v>
      </c>
      <c r="F3204" s="154" t="s">
        <v>239</v>
      </c>
      <c r="G3204" s="149" t="s">
        <v>289</v>
      </c>
      <c r="H3204" s="153" t="s">
        <v>290</v>
      </c>
      <c r="I3204" s="149" t="s">
        <v>2151</v>
      </c>
      <c r="J3204" s="163">
        <v>32.594000000000001</v>
      </c>
      <c r="K3204" s="163">
        <v>31.942</v>
      </c>
      <c r="L3204" s="149" t="s">
        <v>116</v>
      </c>
      <c r="M3204" s="150" t="s">
        <v>651</v>
      </c>
      <c r="N3204" s="157">
        <v>44688.763611111113</v>
      </c>
      <c r="O3204" s="157">
        <v>44721.875023148146</v>
      </c>
    </row>
    <row r="3205" spans="2:15" x14ac:dyDescent="0.2">
      <c r="B3205" s="322" t="s">
        <v>147</v>
      </c>
      <c r="C3205" s="322" t="s">
        <v>1225</v>
      </c>
      <c r="D3205" s="322" t="s">
        <v>148</v>
      </c>
      <c r="E3205" s="322" t="s">
        <v>1225</v>
      </c>
      <c r="F3205" s="154" t="s">
        <v>114</v>
      </c>
      <c r="G3205" s="149" t="s">
        <v>286</v>
      </c>
      <c r="H3205" s="153" t="s">
        <v>115</v>
      </c>
      <c r="I3205" s="149" t="s">
        <v>2152</v>
      </c>
      <c r="J3205" s="163">
        <v>62.600999999999999</v>
      </c>
      <c r="K3205" s="163">
        <v>55.511000000000003</v>
      </c>
      <c r="L3205" s="149" t="s">
        <v>116</v>
      </c>
      <c r="M3205" s="150" t="s">
        <v>117</v>
      </c>
      <c r="N3205" s="157">
        <v>44689.001076388886</v>
      </c>
      <c r="O3205" s="157">
        <v>44729.97278935185</v>
      </c>
    </row>
    <row r="3206" spans="2:15" x14ac:dyDescent="0.2">
      <c r="B3206" s="322" t="s">
        <v>147</v>
      </c>
      <c r="C3206" s="322" t="s">
        <v>1225</v>
      </c>
      <c r="D3206" s="322" t="s">
        <v>147</v>
      </c>
      <c r="E3206" s="322" t="s">
        <v>1225</v>
      </c>
      <c r="F3206" s="154" t="s">
        <v>247</v>
      </c>
      <c r="G3206" s="149" t="s">
        <v>340</v>
      </c>
      <c r="H3206" s="153" t="s">
        <v>341</v>
      </c>
      <c r="I3206" s="149" t="s">
        <v>667</v>
      </c>
      <c r="J3206" s="163">
        <v>37.481999999999999</v>
      </c>
      <c r="K3206" s="163">
        <v>9.1449999999999996</v>
      </c>
      <c r="L3206" s="149" t="s">
        <v>255</v>
      </c>
      <c r="M3206" s="150" t="s">
        <v>538</v>
      </c>
      <c r="N3206" s="157">
        <v>44689.263668981483</v>
      </c>
      <c r="O3206" s="157">
        <v>44697.316400462965</v>
      </c>
    </row>
    <row r="3207" spans="2:15" x14ac:dyDescent="0.2">
      <c r="B3207" s="322" t="s">
        <v>147</v>
      </c>
      <c r="C3207" s="322" t="s">
        <v>1225</v>
      </c>
      <c r="D3207" s="322" t="s">
        <v>147</v>
      </c>
      <c r="E3207" s="322" t="s">
        <v>1225</v>
      </c>
      <c r="F3207" s="154" t="s">
        <v>247</v>
      </c>
      <c r="G3207" s="149" t="s">
        <v>340</v>
      </c>
      <c r="H3207" s="153" t="s">
        <v>341</v>
      </c>
      <c r="I3207" s="149" t="s">
        <v>667</v>
      </c>
      <c r="J3207" s="163">
        <v>37.481999999999999</v>
      </c>
      <c r="K3207" s="163">
        <v>21.344999999999999</v>
      </c>
      <c r="L3207" s="149" t="s">
        <v>230</v>
      </c>
      <c r="M3207" s="150" t="s">
        <v>514</v>
      </c>
      <c r="N3207" s="157">
        <v>44689.263668981483</v>
      </c>
      <c r="O3207" s="157">
        <v>44710.237164351849</v>
      </c>
    </row>
    <row r="3208" spans="2:15" x14ac:dyDescent="0.2">
      <c r="B3208" s="322" t="s">
        <v>147</v>
      </c>
      <c r="C3208" s="322" t="s">
        <v>1225</v>
      </c>
      <c r="D3208" s="322" t="s">
        <v>149</v>
      </c>
      <c r="E3208" s="322" t="s">
        <v>1225</v>
      </c>
      <c r="F3208" s="154" t="s">
        <v>239</v>
      </c>
      <c r="G3208" s="149" t="s">
        <v>1627</v>
      </c>
      <c r="H3208" s="153" t="s">
        <v>1628</v>
      </c>
      <c r="I3208" s="149" t="s">
        <v>2153</v>
      </c>
      <c r="J3208" s="163">
        <v>91.807000000000002</v>
      </c>
      <c r="K3208" s="163">
        <v>24.850999999999999</v>
      </c>
      <c r="L3208" s="149" t="s">
        <v>211</v>
      </c>
      <c r="M3208" s="150" t="s">
        <v>453</v>
      </c>
      <c r="N3208" s="157">
        <v>44689.278368055559</v>
      </c>
      <c r="O3208" s="157">
        <v>44743.38853009259</v>
      </c>
    </row>
    <row r="3209" spans="2:15" x14ac:dyDescent="0.2">
      <c r="B3209" s="322" t="s">
        <v>147</v>
      </c>
      <c r="C3209" s="322" t="s">
        <v>1225</v>
      </c>
      <c r="D3209" s="322" t="s">
        <v>147</v>
      </c>
      <c r="E3209" s="322" t="s">
        <v>1225</v>
      </c>
      <c r="F3209" s="154" t="s">
        <v>114</v>
      </c>
      <c r="G3209" s="149" t="s">
        <v>277</v>
      </c>
      <c r="H3209" s="153" t="s">
        <v>304</v>
      </c>
      <c r="I3209" s="149" t="s">
        <v>1625</v>
      </c>
      <c r="J3209" s="163">
        <v>34.863999999999997</v>
      </c>
      <c r="K3209" s="163">
        <v>31.651</v>
      </c>
      <c r="L3209" s="149" t="s">
        <v>114</v>
      </c>
      <c r="M3209" s="150" t="s">
        <v>700</v>
      </c>
      <c r="N3209" s="157">
        <v>44689.972696759258</v>
      </c>
      <c r="O3209" s="157">
        <v>44695.469710648147</v>
      </c>
    </row>
    <row r="3210" spans="2:15" x14ac:dyDescent="0.2">
      <c r="B3210" s="322" t="s">
        <v>147</v>
      </c>
      <c r="C3210" s="322" t="s">
        <v>1225</v>
      </c>
      <c r="D3210" s="322" t="s">
        <v>147</v>
      </c>
      <c r="E3210" s="322" t="s">
        <v>1225</v>
      </c>
      <c r="F3210" s="154" t="s">
        <v>329</v>
      </c>
      <c r="G3210" s="149" t="s">
        <v>286</v>
      </c>
      <c r="H3210" s="153" t="s">
        <v>330</v>
      </c>
      <c r="I3210" s="149" t="s">
        <v>1979</v>
      </c>
      <c r="J3210" s="163">
        <v>63.55</v>
      </c>
      <c r="K3210" s="163">
        <v>22.108000000000001</v>
      </c>
      <c r="L3210" s="149" t="s">
        <v>333</v>
      </c>
      <c r="M3210" s="150" t="s">
        <v>334</v>
      </c>
      <c r="N3210" s="157">
        <v>44690.056666666664</v>
      </c>
      <c r="O3210" s="157">
        <v>44706.069837962961</v>
      </c>
    </row>
    <row r="3211" spans="2:15" x14ac:dyDescent="0.2">
      <c r="B3211" s="322" t="s">
        <v>147</v>
      </c>
      <c r="C3211" s="322" t="s">
        <v>1225</v>
      </c>
      <c r="D3211" s="322" t="s">
        <v>148</v>
      </c>
      <c r="E3211" s="322" t="s">
        <v>1225</v>
      </c>
      <c r="F3211" s="154" t="s">
        <v>329</v>
      </c>
      <c r="G3211" s="149" t="s">
        <v>286</v>
      </c>
      <c r="H3211" s="153" t="s">
        <v>330</v>
      </c>
      <c r="I3211" s="149" t="s">
        <v>1979</v>
      </c>
      <c r="J3211" s="163">
        <v>63.55</v>
      </c>
      <c r="K3211" s="163">
        <v>40.015999999999998</v>
      </c>
      <c r="L3211" s="149" t="s">
        <v>211</v>
      </c>
      <c r="M3211" s="150" t="s">
        <v>314</v>
      </c>
      <c r="N3211" s="157">
        <v>44690.056666666664</v>
      </c>
      <c r="O3211" s="157">
        <v>44727.42796296296</v>
      </c>
    </row>
    <row r="3212" spans="2:15" x14ac:dyDescent="0.2">
      <c r="B3212" s="322" t="s">
        <v>147</v>
      </c>
      <c r="C3212" s="322" t="s">
        <v>1225</v>
      </c>
      <c r="D3212" s="322" t="s">
        <v>148</v>
      </c>
      <c r="E3212" s="322" t="s">
        <v>1225</v>
      </c>
      <c r="F3212" s="154" t="s">
        <v>237</v>
      </c>
      <c r="G3212" s="149" t="s">
        <v>277</v>
      </c>
      <c r="H3212" s="153" t="s">
        <v>978</v>
      </c>
      <c r="I3212" s="149" t="s">
        <v>2154</v>
      </c>
      <c r="J3212" s="163">
        <v>53.097999999999999</v>
      </c>
      <c r="K3212" s="163">
        <v>35.747</v>
      </c>
      <c r="L3212" s="149" t="s">
        <v>116</v>
      </c>
      <c r="M3212" s="150" t="s">
        <v>117</v>
      </c>
      <c r="N3212" s="157">
        <v>44690.903796296298</v>
      </c>
      <c r="O3212" s="157">
        <v>44738.592430555553</v>
      </c>
    </row>
    <row r="3213" spans="2:15" x14ac:dyDescent="0.2">
      <c r="B3213" s="322" t="s">
        <v>147</v>
      </c>
      <c r="C3213" s="322" t="s">
        <v>1225</v>
      </c>
      <c r="D3213" s="322" t="s">
        <v>147</v>
      </c>
      <c r="E3213" s="322" t="s">
        <v>1225</v>
      </c>
      <c r="F3213" s="154" t="s">
        <v>114</v>
      </c>
      <c r="G3213" s="149" t="s">
        <v>286</v>
      </c>
      <c r="H3213" s="153" t="s">
        <v>115</v>
      </c>
      <c r="I3213" s="149" t="s">
        <v>2155</v>
      </c>
      <c r="J3213" s="163">
        <v>37.500999999999998</v>
      </c>
      <c r="K3213" s="163">
        <v>6.9020000000000001</v>
      </c>
      <c r="L3213" s="149" t="s">
        <v>212</v>
      </c>
      <c r="M3213" s="150" t="s">
        <v>626</v>
      </c>
      <c r="N3213" s="157">
        <v>44691.570381944446</v>
      </c>
      <c r="O3213" s="157">
        <v>44707.013935185183</v>
      </c>
    </row>
    <row r="3214" spans="2:15" x14ac:dyDescent="0.2">
      <c r="B3214" s="322" t="s">
        <v>147</v>
      </c>
      <c r="C3214" s="322" t="s">
        <v>1225</v>
      </c>
      <c r="D3214" s="322" t="s">
        <v>148</v>
      </c>
      <c r="E3214" s="322" t="s">
        <v>1225</v>
      </c>
      <c r="F3214" s="154" t="s">
        <v>114</v>
      </c>
      <c r="G3214" s="149" t="s">
        <v>286</v>
      </c>
      <c r="H3214" s="153" t="s">
        <v>115</v>
      </c>
      <c r="I3214" s="149" t="s">
        <v>2155</v>
      </c>
      <c r="J3214" s="163">
        <v>37.500999999999998</v>
      </c>
      <c r="K3214" s="163">
        <v>7.9640000000000004</v>
      </c>
      <c r="L3214" s="149" t="s">
        <v>212</v>
      </c>
      <c r="M3214" s="150" t="s">
        <v>2156</v>
      </c>
      <c r="N3214" s="157">
        <v>44691.570381944446</v>
      </c>
      <c r="O3214" s="157">
        <v>44714.88958333333</v>
      </c>
    </row>
    <row r="3215" spans="2:15" x14ac:dyDescent="0.2">
      <c r="B3215" s="322" t="s">
        <v>147</v>
      </c>
      <c r="C3215" s="322" t="s">
        <v>1225</v>
      </c>
      <c r="D3215" s="322" t="s">
        <v>148</v>
      </c>
      <c r="E3215" s="322" t="s">
        <v>1225</v>
      </c>
      <c r="F3215" s="154" t="s">
        <v>114</v>
      </c>
      <c r="G3215" s="149" t="s">
        <v>286</v>
      </c>
      <c r="H3215" s="153" t="s">
        <v>115</v>
      </c>
      <c r="I3215" s="149" t="s">
        <v>2155</v>
      </c>
      <c r="J3215" s="163">
        <v>37.500999999999998</v>
      </c>
      <c r="K3215" s="163">
        <v>21.885000000000002</v>
      </c>
      <c r="L3215" s="149" t="s">
        <v>212</v>
      </c>
      <c r="M3215" s="150" t="s">
        <v>447</v>
      </c>
      <c r="N3215" s="157">
        <v>44691.570381944446</v>
      </c>
      <c r="O3215" s="157">
        <v>44721.926759259259</v>
      </c>
    </row>
    <row r="3216" spans="2:15" x14ac:dyDescent="0.2">
      <c r="B3216" s="322" t="s">
        <v>147</v>
      </c>
      <c r="C3216" s="322" t="s">
        <v>1225</v>
      </c>
      <c r="D3216" s="322" t="s">
        <v>149</v>
      </c>
      <c r="E3216" s="322" t="s">
        <v>1225</v>
      </c>
      <c r="F3216" s="154" t="s">
        <v>329</v>
      </c>
      <c r="G3216" s="149" t="s">
        <v>286</v>
      </c>
      <c r="H3216" s="153" t="s">
        <v>330</v>
      </c>
      <c r="I3216" s="149" t="s">
        <v>2157</v>
      </c>
      <c r="J3216" s="163">
        <v>81.936000000000007</v>
      </c>
      <c r="K3216" s="163">
        <v>32.680999999999997</v>
      </c>
      <c r="L3216" s="149" t="s">
        <v>116</v>
      </c>
      <c r="M3216" s="150" t="s">
        <v>352</v>
      </c>
      <c r="N3216" s="157">
        <v>44692.487164351849</v>
      </c>
      <c r="O3216" s="157">
        <v>44744.47184027778</v>
      </c>
    </row>
    <row r="3217" spans="2:15" x14ac:dyDescent="0.2">
      <c r="B3217" s="322" t="s">
        <v>147</v>
      </c>
      <c r="C3217" s="322" t="s">
        <v>1225</v>
      </c>
      <c r="D3217" s="322" t="s">
        <v>149</v>
      </c>
      <c r="E3217" s="322" t="s">
        <v>1225</v>
      </c>
      <c r="F3217" s="154" t="s">
        <v>329</v>
      </c>
      <c r="G3217" s="149" t="s">
        <v>286</v>
      </c>
      <c r="H3217" s="153" t="s">
        <v>330</v>
      </c>
      <c r="I3217" s="149" t="s">
        <v>2157</v>
      </c>
      <c r="J3217" s="163">
        <v>81.936000000000007</v>
      </c>
      <c r="K3217" s="163">
        <v>36.735999999999997</v>
      </c>
      <c r="L3217" s="149" t="s">
        <v>116</v>
      </c>
      <c r="M3217" s="150" t="s">
        <v>352</v>
      </c>
      <c r="N3217" s="157">
        <v>44692.487164351849</v>
      </c>
      <c r="O3217" s="157">
        <v>44748.219293981485</v>
      </c>
    </row>
    <row r="3218" spans="2:15" x14ac:dyDescent="0.2">
      <c r="B3218" s="322" t="s">
        <v>147</v>
      </c>
      <c r="C3218" s="322" t="s">
        <v>1225</v>
      </c>
      <c r="D3218" s="322" t="s">
        <v>147</v>
      </c>
      <c r="E3218" s="322" t="s">
        <v>1225</v>
      </c>
      <c r="F3218" s="154" t="s">
        <v>239</v>
      </c>
      <c r="G3218" s="149" t="s">
        <v>1627</v>
      </c>
      <c r="H3218" s="153" t="s">
        <v>1628</v>
      </c>
      <c r="I3218" s="149" t="s">
        <v>2158</v>
      </c>
      <c r="J3218" s="163">
        <v>57.017000000000003</v>
      </c>
      <c r="K3218" s="163">
        <v>23.27</v>
      </c>
      <c r="L3218" s="149" t="s">
        <v>329</v>
      </c>
      <c r="M3218" s="150" t="s">
        <v>2159</v>
      </c>
      <c r="N3218" s="157">
        <v>44692.643483796295</v>
      </c>
      <c r="O3218" s="157">
        <v>44712.305462962962</v>
      </c>
    </row>
    <row r="3219" spans="2:15" x14ac:dyDescent="0.2">
      <c r="B3219" s="322" t="s">
        <v>147</v>
      </c>
      <c r="C3219" s="322" t="s">
        <v>1225</v>
      </c>
      <c r="D3219" s="322" t="s">
        <v>148</v>
      </c>
      <c r="E3219" s="322" t="s">
        <v>1225</v>
      </c>
      <c r="F3219" s="154" t="s">
        <v>239</v>
      </c>
      <c r="G3219" s="149" t="s">
        <v>1627</v>
      </c>
      <c r="H3219" s="153" t="s">
        <v>1628</v>
      </c>
      <c r="I3219" s="149" t="s">
        <v>2158</v>
      </c>
      <c r="J3219" s="163">
        <v>57.017000000000003</v>
      </c>
      <c r="K3219" s="163">
        <v>23.774999999999999</v>
      </c>
      <c r="L3219" s="149" t="s">
        <v>329</v>
      </c>
      <c r="M3219" s="150" t="s">
        <v>2160</v>
      </c>
      <c r="N3219" s="157">
        <v>44692.643483796295</v>
      </c>
      <c r="O3219" s="157">
        <v>44720.621168981481</v>
      </c>
    </row>
    <row r="3220" spans="2:15" x14ac:dyDescent="0.2">
      <c r="B3220" s="322" t="s">
        <v>147</v>
      </c>
      <c r="C3220" s="322" t="s">
        <v>1225</v>
      </c>
      <c r="D3220" s="322" t="s">
        <v>148</v>
      </c>
      <c r="E3220" s="322" t="s">
        <v>1225</v>
      </c>
      <c r="F3220" s="154" t="s">
        <v>114</v>
      </c>
      <c r="G3220" s="149" t="s">
        <v>286</v>
      </c>
      <c r="H3220" s="153" t="s">
        <v>115</v>
      </c>
      <c r="I3220" s="149" t="s">
        <v>2161</v>
      </c>
      <c r="J3220" s="163">
        <v>63.497999999999998</v>
      </c>
      <c r="K3220" s="163">
        <v>12.826000000000001</v>
      </c>
      <c r="L3220" s="149" t="s">
        <v>217</v>
      </c>
      <c r="M3220" s="150" t="s">
        <v>480</v>
      </c>
      <c r="N3220" s="157">
        <v>44692.917731481481</v>
      </c>
      <c r="O3220" s="157">
        <v>44718.412557870368</v>
      </c>
    </row>
    <row r="3221" spans="2:15" x14ac:dyDescent="0.2">
      <c r="B3221" s="322" t="s">
        <v>147</v>
      </c>
      <c r="C3221" s="322" t="s">
        <v>1225</v>
      </c>
      <c r="D3221" s="322" t="s">
        <v>148</v>
      </c>
      <c r="E3221" s="322" t="s">
        <v>1225</v>
      </c>
      <c r="F3221" s="154" t="s">
        <v>114</v>
      </c>
      <c r="G3221" s="149" t="s">
        <v>286</v>
      </c>
      <c r="H3221" s="153" t="s">
        <v>115</v>
      </c>
      <c r="I3221" s="149" t="s">
        <v>2161</v>
      </c>
      <c r="J3221" s="163">
        <v>63.497999999999998</v>
      </c>
      <c r="K3221" s="163">
        <v>44.970999999999997</v>
      </c>
      <c r="L3221" s="149" t="s">
        <v>217</v>
      </c>
      <c r="M3221" s="150" t="s">
        <v>1370</v>
      </c>
      <c r="N3221" s="157">
        <v>44692.917731481481</v>
      </c>
      <c r="O3221" s="157">
        <v>44725.878344907411</v>
      </c>
    </row>
    <row r="3222" spans="2:15" x14ac:dyDescent="0.2">
      <c r="B3222" s="322" t="s">
        <v>147</v>
      </c>
      <c r="C3222" s="322" t="s">
        <v>1225</v>
      </c>
      <c r="D3222" s="322" t="s">
        <v>148</v>
      </c>
      <c r="E3222" s="322" t="s">
        <v>1225</v>
      </c>
      <c r="F3222" s="154" t="s">
        <v>251</v>
      </c>
      <c r="G3222" s="149" t="s">
        <v>663</v>
      </c>
      <c r="H3222" s="153" t="s">
        <v>664</v>
      </c>
      <c r="I3222" s="149" t="s">
        <v>1792</v>
      </c>
      <c r="J3222" s="163">
        <v>37.055999999999997</v>
      </c>
      <c r="K3222" s="163">
        <v>35.533999999999999</v>
      </c>
      <c r="L3222" s="149" t="s">
        <v>116</v>
      </c>
      <c r="M3222" s="150" t="s">
        <v>117</v>
      </c>
      <c r="N3222" s="157">
        <v>44693.459409722222</v>
      </c>
      <c r="O3222" s="157">
        <v>44741.247928240744</v>
      </c>
    </row>
    <row r="3223" spans="2:15" x14ac:dyDescent="0.2">
      <c r="B3223" s="322" t="s">
        <v>147</v>
      </c>
      <c r="C3223" s="322" t="s">
        <v>1225</v>
      </c>
      <c r="D3223" s="322" t="s">
        <v>148</v>
      </c>
      <c r="E3223" s="322" t="s">
        <v>1225</v>
      </c>
      <c r="F3223" s="154" t="s">
        <v>243</v>
      </c>
      <c r="G3223" s="149" t="s">
        <v>277</v>
      </c>
      <c r="H3223" s="153" t="s">
        <v>374</v>
      </c>
      <c r="I3223" s="149" t="s">
        <v>2162</v>
      </c>
      <c r="J3223" s="163">
        <v>56.881999999999998</v>
      </c>
      <c r="K3223" s="163">
        <v>21.225000000000001</v>
      </c>
      <c r="L3223" s="149" t="s">
        <v>211</v>
      </c>
      <c r="M3223" s="150" t="s">
        <v>616</v>
      </c>
      <c r="N3223" s="157">
        <v>44693.576249999998</v>
      </c>
      <c r="O3223" s="157">
        <v>44720.980266203704</v>
      </c>
    </row>
    <row r="3224" spans="2:15" x14ac:dyDescent="0.2">
      <c r="B3224" s="322" t="s">
        <v>147</v>
      </c>
      <c r="C3224" s="322" t="s">
        <v>1225</v>
      </c>
      <c r="D3224" s="322" t="s">
        <v>148</v>
      </c>
      <c r="E3224" s="322" t="s">
        <v>1225</v>
      </c>
      <c r="F3224" s="154" t="s">
        <v>243</v>
      </c>
      <c r="G3224" s="149" t="s">
        <v>277</v>
      </c>
      <c r="H3224" s="153" t="s">
        <v>374</v>
      </c>
      <c r="I3224" s="149" t="s">
        <v>2162</v>
      </c>
      <c r="J3224" s="163">
        <v>56.881999999999998</v>
      </c>
      <c r="K3224" s="163">
        <v>33.003999999999998</v>
      </c>
      <c r="L3224" s="149" t="s">
        <v>211</v>
      </c>
      <c r="M3224" s="150" t="s">
        <v>1358</v>
      </c>
      <c r="N3224" s="157">
        <v>44693.576249999998</v>
      </c>
      <c r="O3224" s="157">
        <v>44726.245983796296</v>
      </c>
    </row>
    <row r="3225" spans="2:15" x14ac:dyDescent="0.2">
      <c r="B3225" s="322" t="s">
        <v>147</v>
      </c>
      <c r="C3225" s="322" t="s">
        <v>1225</v>
      </c>
      <c r="D3225" s="322" t="s">
        <v>148</v>
      </c>
      <c r="E3225" s="322" t="s">
        <v>1225</v>
      </c>
      <c r="F3225" s="154" t="s">
        <v>236</v>
      </c>
      <c r="G3225" s="149" t="s">
        <v>310</v>
      </c>
      <c r="H3225" s="153" t="s">
        <v>311</v>
      </c>
      <c r="I3225" s="149" t="s">
        <v>2163</v>
      </c>
      <c r="J3225" s="163">
        <v>61.265999999999998</v>
      </c>
      <c r="K3225" s="163">
        <v>52.058999999999997</v>
      </c>
      <c r="L3225" s="149" t="s">
        <v>116</v>
      </c>
      <c r="M3225" s="150" t="s">
        <v>405</v>
      </c>
      <c r="N3225" s="157">
        <v>44693.598368055558</v>
      </c>
      <c r="O3225" s="157">
        <v>44738.31826388889</v>
      </c>
    </row>
    <row r="3226" spans="2:15" x14ac:dyDescent="0.2">
      <c r="B3226" s="322" t="s">
        <v>147</v>
      </c>
      <c r="C3226" s="322" t="s">
        <v>1225</v>
      </c>
      <c r="D3226" s="322" t="s">
        <v>148</v>
      </c>
      <c r="E3226" s="322" t="s">
        <v>1225</v>
      </c>
      <c r="F3226" s="154" t="s">
        <v>239</v>
      </c>
      <c r="G3226" s="149" t="s">
        <v>289</v>
      </c>
      <c r="H3226" s="153" t="s">
        <v>290</v>
      </c>
      <c r="I3226" s="149" t="s">
        <v>2164</v>
      </c>
      <c r="J3226" s="163">
        <v>34.42</v>
      </c>
      <c r="K3226" s="163">
        <v>30.268999999999998</v>
      </c>
      <c r="L3226" s="149" t="s">
        <v>116</v>
      </c>
      <c r="M3226" s="150" t="s">
        <v>457</v>
      </c>
      <c r="N3226" s="157">
        <v>44693.69394675926</v>
      </c>
      <c r="O3226" s="157">
        <v>44720.512118055558</v>
      </c>
    </row>
    <row r="3227" spans="2:15" x14ac:dyDescent="0.2">
      <c r="B3227" s="322" t="s">
        <v>147</v>
      </c>
      <c r="C3227" s="322" t="s">
        <v>1225</v>
      </c>
      <c r="D3227" s="322" t="s">
        <v>147</v>
      </c>
      <c r="E3227" s="322" t="s">
        <v>1225</v>
      </c>
      <c r="F3227" s="154" t="s">
        <v>114</v>
      </c>
      <c r="G3227" s="149" t="s">
        <v>277</v>
      </c>
      <c r="H3227" s="153" t="s">
        <v>577</v>
      </c>
      <c r="I3227" s="149" t="s">
        <v>668</v>
      </c>
      <c r="J3227" s="163">
        <v>35.884999999999998</v>
      </c>
      <c r="K3227" s="163">
        <v>2.706</v>
      </c>
      <c r="L3227" s="149" t="s">
        <v>251</v>
      </c>
      <c r="M3227" s="150" t="s">
        <v>1209</v>
      </c>
      <c r="N3227" s="157">
        <v>44694.736724537041</v>
      </c>
      <c r="O3227" s="157">
        <v>44704.695150462961</v>
      </c>
    </row>
    <row r="3228" spans="2:15" x14ac:dyDescent="0.2">
      <c r="B3228" s="322" t="s">
        <v>147</v>
      </c>
      <c r="C3228" s="322" t="s">
        <v>1225</v>
      </c>
      <c r="D3228" s="322" t="s">
        <v>147</v>
      </c>
      <c r="E3228" s="322" t="s">
        <v>1225</v>
      </c>
      <c r="F3228" s="154" t="s">
        <v>114</v>
      </c>
      <c r="G3228" s="149" t="s">
        <v>277</v>
      </c>
      <c r="H3228" s="153" t="s">
        <v>577</v>
      </c>
      <c r="I3228" s="149" t="s">
        <v>668</v>
      </c>
      <c r="J3228" s="163">
        <v>35.884999999999998</v>
      </c>
      <c r="K3228" s="163">
        <v>4.4530000000000003</v>
      </c>
      <c r="L3228" s="149" t="s">
        <v>856</v>
      </c>
      <c r="M3228" s="150" t="s">
        <v>1948</v>
      </c>
      <c r="N3228" s="157">
        <v>44694.736724537041</v>
      </c>
      <c r="O3228" s="157">
        <v>44707.868379629632</v>
      </c>
    </row>
    <row r="3229" spans="2:15" x14ac:dyDescent="0.2">
      <c r="B3229" s="322" t="s">
        <v>147</v>
      </c>
      <c r="C3229" s="322" t="s">
        <v>1225</v>
      </c>
      <c r="D3229" s="322" t="s">
        <v>148</v>
      </c>
      <c r="E3229" s="322" t="s">
        <v>1225</v>
      </c>
      <c r="F3229" s="154" t="s">
        <v>114</v>
      </c>
      <c r="G3229" s="149" t="s">
        <v>286</v>
      </c>
      <c r="H3229" s="153" t="s">
        <v>115</v>
      </c>
      <c r="I3229" s="149" t="s">
        <v>2142</v>
      </c>
      <c r="J3229" s="163">
        <v>81.873999999999995</v>
      </c>
      <c r="K3229" s="163">
        <v>5.4489999999999998</v>
      </c>
      <c r="L3229" s="149" t="s">
        <v>211</v>
      </c>
      <c r="M3229" s="150" t="s">
        <v>303</v>
      </c>
      <c r="N3229" s="157">
        <v>44694.778287037036</v>
      </c>
      <c r="O3229" s="157">
        <v>44714.207337962966</v>
      </c>
    </row>
    <row r="3230" spans="2:15" x14ac:dyDescent="0.2">
      <c r="B3230" s="322" t="s">
        <v>147</v>
      </c>
      <c r="C3230" s="322" t="s">
        <v>1225</v>
      </c>
      <c r="D3230" s="322" t="s">
        <v>148</v>
      </c>
      <c r="E3230" s="322" t="s">
        <v>1225</v>
      </c>
      <c r="F3230" s="154" t="s">
        <v>114</v>
      </c>
      <c r="G3230" s="149" t="s">
        <v>286</v>
      </c>
      <c r="H3230" s="153" t="s">
        <v>115</v>
      </c>
      <c r="I3230" s="149" t="s">
        <v>2142</v>
      </c>
      <c r="J3230" s="163">
        <v>81.873999999999995</v>
      </c>
      <c r="K3230" s="163">
        <v>2.4039999999999999</v>
      </c>
      <c r="L3230" s="149" t="s">
        <v>211</v>
      </c>
      <c r="M3230" s="150" t="s">
        <v>1097</v>
      </c>
      <c r="N3230" s="157">
        <v>44694.778287037036</v>
      </c>
      <c r="O3230" s="157">
        <v>44728.965497685182</v>
      </c>
    </row>
    <row r="3231" spans="2:15" x14ac:dyDescent="0.2">
      <c r="B3231" s="322" t="s">
        <v>147</v>
      </c>
      <c r="C3231" s="322" t="s">
        <v>1225</v>
      </c>
      <c r="D3231" s="322" t="s">
        <v>147</v>
      </c>
      <c r="E3231" s="322" t="s">
        <v>1225</v>
      </c>
      <c r="F3231" s="154" t="s">
        <v>205</v>
      </c>
      <c r="G3231" s="149" t="s">
        <v>277</v>
      </c>
      <c r="H3231" s="153" t="s">
        <v>506</v>
      </c>
      <c r="I3231" s="149" t="s">
        <v>1827</v>
      </c>
      <c r="J3231" s="163">
        <v>55.83</v>
      </c>
      <c r="K3231" s="163">
        <v>10</v>
      </c>
      <c r="L3231" s="149" t="s">
        <v>116</v>
      </c>
      <c r="M3231" s="150" t="s">
        <v>1784</v>
      </c>
      <c r="N3231" s="157">
        <v>44694.806261574071</v>
      </c>
      <c r="O3231" s="157">
        <v>44707.694594907407</v>
      </c>
    </row>
    <row r="3232" spans="2:15" x14ac:dyDescent="0.2">
      <c r="B3232" s="322" t="s">
        <v>147</v>
      </c>
      <c r="C3232" s="322" t="s">
        <v>1225</v>
      </c>
      <c r="D3232" s="322" t="s">
        <v>148</v>
      </c>
      <c r="E3232" s="322" t="s">
        <v>1225</v>
      </c>
      <c r="F3232" s="154" t="s">
        <v>114</v>
      </c>
      <c r="G3232" s="149" t="s">
        <v>353</v>
      </c>
      <c r="H3232" s="153" t="s">
        <v>354</v>
      </c>
      <c r="I3232" s="149" t="s">
        <v>1387</v>
      </c>
      <c r="J3232" s="163">
        <v>60.063000000000002</v>
      </c>
      <c r="K3232" s="163">
        <v>15.224</v>
      </c>
      <c r="L3232" s="149" t="s">
        <v>116</v>
      </c>
      <c r="M3232" s="150" t="s">
        <v>117</v>
      </c>
      <c r="N3232" s="157">
        <v>44695.054490740738</v>
      </c>
      <c r="O3232" s="157">
        <v>44726.985613425924</v>
      </c>
    </row>
    <row r="3233" spans="2:15" x14ac:dyDescent="0.2">
      <c r="B3233" s="322" t="s">
        <v>147</v>
      </c>
      <c r="C3233" s="322" t="s">
        <v>1225</v>
      </c>
      <c r="D3233" s="322" t="s">
        <v>148</v>
      </c>
      <c r="E3233" s="322" t="s">
        <v>1225</v>
      </c>
      <c r="F3233" s="154" t="s">
        <v>114</v>
      </c>
      <c r="G3233" s="149" t="s">
        <v>353</v>
      </c>
      <c r="H3233" s="153" t="s">
        <v>354</v>
      </c>
      <c r="I3233" s="149" t="s">
        <v>1387</v>
      </c>
      <c r="J3233" s="163">
        <v>60.063000000000002</v>
      </c>
      <c r="K3233" s="163">
        <v>28.542999999999999</v>
      </c>
      <c r="L3233" s="149" t="s">
        <v>116</v>
      </c>
      <c r="M3233" s="150" t="s">
        <v>117</v>
      </c>
      <c r="N3233" s="157">
        <v>44695.054490740738</v>
      </c>
      <c r="O3233" s="157">
        <v>44735.957696759258</v>
      </c>
    </row>
    <row r="3234" spans="2:15" x14ac:dyDescent="0.2">
      <c r="B3234" s="322" t="s">
        <v>147</v>
      </c>
      <c r="C3234" s="322" t="s">
        <v>1225</v>
      </c>
      <c r="D3234" s="322" t="s">
        <v>148</v>
      </c>
      <c r="E3234" s="322" t="s">
        <v>1225</v>
      </c>
      <c r="F3234" s="154" t="s">
        <v>114</v>
      </c>
      <c r="G3234" s="149" t="s">
        <v>277</v>
      </c>
      <c r="H3234" s="153" t="s">
        <v>304</v>
      </c>
      <c r="I3234" s="149" t="s">
        <v>1705</v>
      </c>
      <c r="J3234" s="163">
        <v>30.68</v>
      </c>
      <c r="K3234" s="163">
        <v>22.314</v>
      </c>
      <c r="L3234" s="149" t="s">
        <v>116</v>
      </c>
      <c r="M3234" s="150" t="s">
        <v>352</v>
      </c>
      <c r="N3234" s="157">
        <v>44695.069861111115</v>
      </c>
      <c r="O3234" s="157">
        <v>44724.181527777779</v>
      </c>
    </row>
    <row r="3235" spans="2:15" x14ac:dyDescent="0.2">
      <c r="B3235" s="322" t="s">
        <v>147</v>
      </c>
      <c r="C3235" s="322" t="s">
        <v>1225</v>
      </c>
      <c r="D3235" s="322" t="s">
        <v>148</v>
      </c>
      <c r="E3235" s="322" t="s">
        <v>1225</v>
      </c>
      <c r="F3235" s="154" t="s">
        <v>114</v>
      </c>
      <c r="G3235" s="149" t="s">
        <v>277</v>
      </c>
      <c r="H3235" s="153" t="s">
        <v>304</v>
      </c>
      <c r="I3235" s="149" t="s">
        <v>1925</v>
      </c>
      <c r="J3235" s="163">
        <v>35.884999999999998</v>
      </c>
      <c r="K3235" s="163">
        <v>11.651</v>
      </c>
      <c r="L3235" s="149" t="s">
        <v>228</v>
      </c>
      <c r="M3235" s="150" t="s">
        <v>434</v>
      </c>
      <c r="N3235" s="157">
        <v>44695.333495370367</v>
      </c>
      <c r="O3235" s="157">
        <v>44715.691550925927</v>
      </c>
    </row>
    <row r="3236" spans="2:15" x14ac:dyDescent="0.2">
      <c r="B3236" s="322" t="s">
        <v>147</v>
      </c>
      <c r="C3236" s="322" t="s">
        <v>1225</v>
      </c>
      <c r="D3236" s="322" t="s">
        <v>148</v>
      </c>
      <c r="E3236" s="322" t="s">
        <v>1225</v>
      </c>
      <c r="F3236" s="154" t="s">
        <v>114</v>
      </c>
      <c r="G3236" s="149" t="s">
        <v>277</v>
      </c>
      <c r="H3236" s="153" t="s">
        <v>304</v>
      </c>
      <c r="I3236" s="149" t="s">
        <v>1925</v>
      </c>
      <c r="J3236" s="163">
        <v>35.884999999999998</v>
      </c>
      <c r="K3236" s="163">
        <v>11.651</v>
      </c>
      <c r="L3236" s="149" t="s">
        <v>228</v>
      </c>
      <c r="M3236" s="150" t="s">
        <v>434</v>
      </c>
      <c r="N3236" s="157">
        <v>44695.333495370367</v>
      </c>
      <c r="O3236" s="157">
        <v>44715.691689814812</v>
      </c>
    </row>
    <row r="3237" spans="2:15" x14ac:dyDescent="0.2">
      <c r="B3237" s="322" t="s">
        <v>147</v>
      </c>
      <c r="C3237" s="322" t="s">
        <v>1225</v>
      </c>
      <c r="D3237" s="322" t="s">
        <v>148</v>
      </c>
      <c r="E3237" s="322" t="s">
        <v>1225</v>
      </c>
      <c r="F3237" s="154" t="s">
        <v>114</v>
      </c>
      <c r="G3237" s="149" t="s">
        <v>277</v>
      </c>
      <c r="H3237" s="153" t="s">
        <v>304</v>
      </c>
      <c r="I3237" s="149" t="s">
        <v>2165</v>
      </c>
      <c r="J3237" s="163">
        <v>30.891999999999999</v>
      </c>
      <c r="K3237" s="163">
        <v>21.344000000000001</v>
      </c>
      <c r="L3237" s="149" t="s">
        <v>329</v>
      </c>
      <c r="M3237" s="150" t="s">
        <v>2166</v>
      </c>
      <c r="N3237" s="157">
        <v>44696.167800925927</v>
      </c>
      <c r="O3237" s="157">
        <v>44716.319224537037</v>
      </c>
    </row>
    <row r="3238" spans="2:15" x14ac:dyDescent="0.2">
      <c r="B3238" s="322" t="s">
        <v>147</v>
      </c>
      <c r="C3238" s="322" t="s">
        <v>1225</v>
      </c>
      <c r="D3238" s="322" t="s">
        <v>148</v>
      </c>
      <c r="E3238" s="322" t="s">
        <v>1225</v>
      </c>
      <c r="F3238" s="154" t="s">
        <v>114</v>
      </c>
      <c r="G3238" s="149" t="s">
        <v>286</v>
      </c>
      <c r="H3238" s="153" t="s">
        <v>115</v>
      </c>
      <c r="I3238" s="149" t="s">
        <v>1286</v>
      </c>
      <c r="J3238" s="163">
        <v>63.454000000000001</v>
      </c>
      <c r="K3238" s="163">
        <v>20.766999999999999</v>
      </c>
      <c r="L3238" s="149" t="s">
        <v>219</v>
      </c>
      <c r="M3238" s="150" t="s">
        <v>429</v>
      </c>
      <c r="N3238" s="157">
        <v>44696.695555555554</v>
      </c>
      <c r="O3238" s="157">
        <v>44720.500393518516</v>
      </c>
    </row>
    <row r="3239" spans="2:15" x14ac:dyDescent="0.2">
      <c r="B3239" s="322" t="s">
        <v>147</v>
      </c>
      <c r="C3239" s="322" t="s">
        <v>1225</v>
      </c>
      <c r="D3239" s="322" t="s">
        <v>150</v>
      </c>
      <c r="E3239" s="322" t="s">
        <v>1225</v>
      </c>
      <c r="F3239" s="154" t="s">
        <v>114</v>
      </c>
      <c r="G3239" s="149" t="s">
        <v>277</v>
      </c>
      <c r="H3239" s="153" t="s">
        <v>304</v>
      </c>
      <c r="I3239" s="149" t="s">
        <v>967</v>
      </c>
      <c r="J3239" s="163">
        <v>36.988</v>
      </c>
      <c r="K3239" s="163">
        <v>28.783000000000001</v>
      </c>
      <c r="L3239" s="149" t="s">
        <v>114</v>
      </c>
      <c r="M3239" s="150" t="s">
        <v>700</v>
      </c>
      <c r="N3239" s="157">
        <v>44696.847268518519</v>
      </c>
      <c r="O3239" s="157">
        <v>44795.317349537036</v>
      </c>
    </row>
    <row r="3240" spans="2:15" x14ac:dyDescent="0.2">
      <c r="B3240" s="322" t="s">
        <v>147</v>
      </c>
      <c r="C3240" s="322" t="s">
        <v>1225</v>
      </c>
      <c r="D3240" s="322" t="s">
        <v>147</v>
      </c>
      <c r="E3240" s="322" t="s">
        <v>1225</v>
      </c>
      <c r="F3240" s="154" t="s">
        <v>114</v>
      </c>
      <c r="G3240" s="149" t="s">
        <v>277</v>
      </c>
      <c r="H3240" s="153" t="s">
        <v>304</v>
      </c>
      <c r="I3240" s="149" t="s">
        <v>670</v>
      </c>
      <c r="J3240" s="163">
        <v>36.417000000000002</v>
      </c>
      <c r="K3240" s="163">
        <v>30.981999999999999</v>
      </c>
      <c r="L3240" s="149" t="s">
        <v>114</v>
      </c>
      <c r="M3240" s="150" t="s">
        <v>577</v>
      </c>
      <c r="N3240" s="157">
        <v>44697.028541666667</v>
      </c>
      <c r="O3240" s="157">
        <v>44701.874363425923</v>
      </c>
    </row>
    <row r="3241" spans="2:15" x14ac:dyDescent="0.2">
      <c r="B3241" s="322" t="s">
        <v>147</v>
      </c>
      <c r="C3241" s="322" t="s">
        <v>1225</v>
      </c>
      <c r="D3241" s="322" t="s">
        <v>148</v>
      </c>
      <c r="E3241" s="322" t="s">
        <v>1225</v>
      </c>
      <c r="F3241" s="154" t="s">
        <v>329</v>
      </c>
      <c r="G3241" s="149" t="s">
        <v>286</v>
      </c>
      <c r="H3241" s="153" t="s">
        <v>330</v>
      </c>
      <c r="I3241" s="149" t="s">
        <v>2167</v>
      </c>
      <c r="J3241" s="163">
        <v>82.113</v>
      </c>
      <c r="K3241" s="163">
        <v>60.625</v>
      </c>
      <c r="L3241" s="149" t="s">
        <v>116</v>
      </c>
      <c r="M3241" s="150" t="s">
        <v>117</v>
      </c>
      <c r="N3241" s="157">
        <v>44697.570613425924</v>
      </c>
      <c r="O3241" s="157">
        <v>44737.354016203702</v>
      </c>
    </row>
    <row r="3242" spans="2:15" x14ac:dyDescent="0.2">
      <c r="B3242" s="322" t="s">
        <v>147</v>
      </c>
      <c r="C3242" s="322" t="s">
        <v>1225</v>
      </c>
      <c r="D3242" s="322" t="s">
        <v>147</v>
      </c>
      <c r="E3242" s="322" t="s">
        <v>1225</v>
      </c>
      <c r="F3242" s="154" t="s">
        <v>237</v>
      </c>
      <c r="G3242" s="149" t="s">
        <v>277</v>
      </c>
      <c r="H3242" s="153" t="s">
        <v>978</v>
      </c>
      <c r="I3242" s="149" t="s">
        <v>2168</v>
      </c>
      <c r="J3242" s="163">
        <v>12.427</v>
      </c>
      <c r="K3242" s="163">
        <v>12.178000000000001</v>
      </c>
      <c r="L3242" s="149" t="s">
        <v>188</v>
      </c>
      <c r="M3242" s="150" t="s">
        <v>610</v>
      </c>
      <c r="N3242" s="157">
        <v>44697.917800925927</v>
      </c>
      <c r="O3242" s="157">
        <v>44704.903414351851</v>
      </c>
    </row>
    <row r="3243" spans="2:15" x14ac:dyDescent="0.2">
      <c r="B3243" s="322" t="s">
        <v>147</v>
      </c>
      <c r="C3243" s="322" t="s">
        <v>1225</v>
      </c>
      <c r="D3243" s="322" t="s">
        <v>148</v>
      </c>
      <c r="E3243" s="322" t="s">
        <v>1225</v>
      </c>
      <c r="F3243" s="154" t="s">
        <v>114</v>
      </c>
      <c r="G3243" s="149" t="s">
        <v>286</v>
      </c>
      <c r="H3243" s="153" t="s">
        <v>115</v>
      </c>
      <c r="I3243" s="149" t="s">
        <v>1619</v>
      </c>
      <c r="J3243" s="163">
        <v>55.762</v>
      </c>
      <c r="K3243" s="163">
        <v>44.423000000000002</v>
      </c>
      <c r="L3243" s="149" t="s">
        <v>116</v>
      </c>
      <c r="M3243" s="150" t="s">
        <v>352</v>
      </c>
      <c r="N3243" s="157">
        <v>44698.042581018519</v>
      </c>
      <c r="O3243" s="157">
        <v>44734.175717592596</v>
      </c>
    </row>
    <row r="3244" spans="2:15" x14ac:dyDescent="0.2">
      <c r="B3244" s="322" t="s">
        <v>147</v>
      </c>
      <c r="C3244" s="322" t="s">
        <v>1225</v>
      </c>
      <c r="D3244" s="322" t="s">
        <v>148</v>
      </c>
      <c r="E3244" s="322" t="s">
        <v>1225</v>
      </c>
      <c r="F3244" s="154" t="s">
        <v>114</v>
      </c>
      <c r="G3244" s="149" t="s">
        <v>353</v>
      </c>
      <c r="H3244" s="153" t="s">
        <v>354</v>
      </c>
      <c r="I3244" s="149" t="s">
        <v>1011</v>
      </c>
      <c r="J3244" s="163">
        <v>57.631</v>
      </c>
      <c r="K3244" s="163">
        <v>38.048999999999999</v>
      </c>
      <c r="L3244" s="149" t="s">
        <v>232</v>
      </c>
      <c r="M3244" s="150" t="s">
        <v>386</v>
      </c>
      <c r="N3244" s="157">
        <v>44698.691874999997</v>
      </c>
      <c r="O3244" s="157">
        <v>44720.736134259256</v>
      </c>
    </row>
    <row r="3245" spans="2:15" x14ac:dyDescent="0.2">
      <c r="B3245" s="322" t="s">
        <v>147</v>
      </c>
      <c r="C3245" s="322" t="s">
        <v>1225</v>
      </c>
      <c r="D3245" s="322" t="s">
        <v>147</v>
      </c>
      <c r="E3245" s="322" t="s">
        <v>1225</v>
      </c>
      <c r="F3245" s="154" t="s">
        <v>114</v>
      </c>
      <c r="G3245" s="149" t="s">
        <v>277</v>
      </c>
      <c r="H3245" s="153" t="s">
        <v>304</v>
      </c>
      <c r="I3245" s="149" t="s">
        <v>2169</v>
      </c>
      <c r="J3245" s="163">
        <v>36.250999999999998</v>
      </c>
      <c r="K3245" s="163">
        <v>26.231000000000002</v>
      </c>
      <c r="L3245" s="149" t="s">
        <v>114</v>
      </c>
      <c r="M3245" s="150" t="s">
        <v>577</v>
      </c>
      <c r="N3245" s="157">
        <v>44698.737025462964</v>
      </c>
      <c r="O3245" s="157">
        <v>44703.500208333331</v>
      </c>
    </row>
    <row r="3246" spans="2:15" x14ac:dyDescent="0.2">
      <c r="B3246" s="322" t="s">
        <v>147</v>
      </c>
      <c r="C3246" s="322" t="s">
        <v>1225</v>
      </c>
      <c r="D3246" s="322" t="s">
        <v>149</v>
      </c>
      <c r="E3246" s="322" t="s">
        <v>1225</v>
      </c>
      <c r="F3246" s="154" t="s">
        <v>114</v>
      </c>
      <c r="G3246" s="149" t="s">
        <v>310</v>
      </c>
      <c r="H3246" s="153" t="s">
        <v>115</v>
      </c>
      <c r="I3246" s="149" t="s">
        <v>2170</v>
      </c>
      <c r="J3246" s="163">
        <v>75.366</v>
      </c>
      <c r="K3246" s="163">
        <v>61.899000000000001</v>
      </c>
      <c r="L3246" s="149" t="s">
        <v>116</v>
      </c>
      <c r="M3246" s="150" t="s">
        <v>352</v>
      </c>
      <c r="N3246" s="157">
        <v>44699.34814814815</v>
      </c>
      <c r="O3246" s="157">
        <v>44752.653310185182</v>
      </c>
    </row>
    <row r="3247" spans="2:15" x14ac:dyDescent="0.2">
      <c r="B3247" s="322" t="s">
        <v>147</v>
      </c>
      <c r="C3247" s="322" t="s">
        <v>1225</v>
      </c>
      <c r="D3247" s="322" t="s">
        <v>148</v>
      </c>
      <c r="E3247" s="322" t="s">
        <v>1225</v>
      </c>
      <c r="F3247" s="154" t="s">
        <v>114</v>
      </c>
      <c r="G3247" s="149" t="s">
        <v>286</v>
      </c>
      <c r="H3247" s="153" t="s">
        <v>115</v>
      </c>
      <c r="I3247" s="149" t="s">
        <v>2171</v>
      </c>
      <c r="J3247" s="163">
        <v>63.405000000000001</v>
      </c>
      <c r="K3247" s="163">
        <v>21.158000000000001</v>
      </c>
      <c r="L3247" s="149" t="s">
        <v>116</v>
      </c>
      <c r="M3247" s="150" t="s">
        <v>405</v>
      </c>
      <c r="N3247" s="157">
        <v>44699.403877314813</v>
      </c>
      <c r="O3247" s="157">
        <v>44728.650694444441</v>
      </c>
    </row>
    <row r="3248" spans="2:15" x14ac:dyDescent="0.2">
      <c r="B3248" s="322" t="s">
        <v>147</v>
      </c>
      <c r="C3248" s="322" t="s">
        <v>1225</v>
      </c>
      <c r="D3248" s="322" t="s">
        <v>148</v>
      </c>
      <c r="E3248" s="322" t="s">
        <v>1225</v>
      </c>
      <c r="F3248" s="154" t="s">
        <v>114</v>
      </c>
      <c r="G3248" s="149" t="s">
        <v>286</v>
      </c>
      <c r="H3248" s="153" t="s">
        <v>115</v>
      </c>
      <c r="I3248" s="149" t="s">
        <v>2171</v>
      </c>
      <c r="J3248" s="163">
        <v>63.405000000000001</v>
      </c>
      <c r="K3248" s="163">
        <v>29.425000000000001</v>
      </c>
      <c r="L3248" s="149" t="s">
        <v>116</v>
      </c>
      <c r="M3248" s="150" t="s">
        <v>405</v>
      </c>
      <c r="N3248" s="157">
        <v>44699.403877314813</v>
      </c>
      <c r="O3248" s="157">
        <v>44736.595486111109</v>
      </c>
    </row>
    <row r="3249" spans="2:15" x14ac:dyDescent="0.2">
      <c r="B3249" s="322" t="s">
        <v>147</v>
      </c>
      <c r="C3249" s="322" t="s">
        <v>1225</v>
      </c>
      <c r="D3249" s="322" t="s">
        <v>148</v>
      </c>
      <c r="E3249" s="322" t="s">
        <v>1225</v>
      </c>
      <c r="F3249" s="154" t="s">
        <v>114</v>
      </c>
      <c r="G3249" s="149" t="s">
        <v>277</v>
      </c>
      <c r="H3249" s="153" t="s">
        <v>304</v>
      </c>
      <c r="I3249" s="149" t="s">
        <v>1739</v>
      </c>
      <c r="J3249" s="163">
        <v>36.244999999999997</v>
      </c>
      <c r="K3249" s="163">
        <v>25.591000000000001</v>
      </c>
      <c r="L3249" s="149" t="s">
        <v>114</v>
      </c>
      <c r="M3249" s="150" t="s">
        <v>1417</v>
      </c>
      <c r="N3249" s="157">
        <v>44699.834328703706</v>
      </c>
      <c r="O3249" s="157">
        <v>44740.764560185184</v>
      </c>
    </row>
    <row r="3250" spans="2:15" x14ac:dyDescent="0.2">
      <c r="B3250" s="322" t="s">
        <v>147</v>
      </c>
      <c r="C3250" s="322" t="s">
        <v>1225</v>
      </c>
      <c r="D3250" s="322" t="s">
        <v>148</v>
      </c>
      <c r="E3250" s="322" t="s">
        <v>1225</v>
      </c>
      <c r="F3250" s="154" t="s">
        <v>114</v>
      </c>
      <c r="G3250" s="149" t="s">
        <v>286</v>
      </c>
      <c r="H3250" s="153" t="s">
        <v>115</v>
      </c>
      <c r="I3250" s="149" t="s">
        <v>2172</v>
      </c>
      <c r="J3250" s="163">
        <v>81.007000000000005</v>
      </c>
      <c r="K3250" s="163">
        <v>50.429000000000002</v>
      </c>
      <c r="L3250" s="149" t="s">
        <v>209</v>
      </c>
      <c r="M3250" s="150" t="s">
        <v>439</v>
      </c>
      <c r="N3250" s="157">
        <v>44700.556712962964</v>
      </c>
      <c r="O3250" s="157">
        <v>44739.096030092594</v>
      </c>
    </row>
    <row r="3251" spans="2:15" x14ac:dyDescent="0.2">
      <c r="B3251" s="322" t="s">
        <v>147</v>
      </c>
      <c r="C3251" s="322" t="s">
        <v>1225</v>
      </c>
      <c r="D3251" s="322" t="s">
        <v>149</v>
      </c>
      <c r="E3251" s="322" t="s">
        <v>1225</v>
      </c>
      <c r="F3251" s="154" t="s">
        <v>114</v>
      </c>
      <c r="G3251" s="149" t="s">
        <v>286</v>
      </c>
      <c r="H3251" s="153" t="s">
        <v>115</v>
      </c>
      <c r="I3251" s="149" t="s">
        <v>2172</v>
      </c>
      <c r="J3251" s="163">
        <v>81.007000000000005</v>
      </c>
      <c r="K3251" s="163">
        <v>28.957999999999998</v>
      </c>
      <c r="L3251" s="149" t="s">
        <v>209</v>
      </c>
      <c r="M3251" s="150" t="s">
        <v>280</v>
      </c>
      <c r="N3251" s="157">
        <v>44700.556712962964</v>
      </c>
      <c r="O3251" s="157">
        <v>44747.82534722222</v>
      </c>
    </row>
    <row r="3252" spans="2:15" x14ac:dyDescent="0.2">
      <c r="B3252" s="322" t="s">
        <v>147</v>
      </c>
      <c r="C3252" s="322" t="s">
        <v>1225</v>
      </c>
      <c r="D3252" s="322" t="s">
        <v>148</v>
      </c>
      <c r="E3252" s="322" t="s">
        <v>1225</v>
      </c>
      <c r="F3252" s="154" t="s">
        <v>239</v>
      </c>
      <c r="G3252" s="149" t="s">
        <v>289</v>
      </c>
      <c r="H3252" s="153" t="s">
        <v>290</v>
      </c>
      <c r="I3252" s="149" t="s">
        <v>1930</v>
      </c>
      <c r="J3252" s="163">
        <v>33.664000000000001</v>
      </c>
      <c r="K3252" s="163">
        <v>16.495000000000001</v>
      </c>
      <c r="L3252" s="149" t="s">
        <v>329</v>
      </c>
      <c r="M3252" s="150" t="s">
        <v>361</v>
      </c>
      <c r="N3252" s="157">
        <v>44700.60560185185</v>
      </c>
      <c r="O3252" s="157">
        <v>44722.319791666669</v>
      </c>
    </row>
    <row r="3253" spans="2:15" x14ac:dyDescent="0.2">
      <c r="B3253" s="322" t="s">
        <v>147</v>
      </c>
      <c r="C3253" s="322" t="s">
        <v>1225</v>
      </c>
      <c r="D3253" s="322" t="s">
        <v>148</v>
      </c>
      <c r="E3253" s="322" t="s">
        <v>1225</v>
      </c>
      <c r="F3253" s="154" t="s">
        <v>239</v>
      </c>
      <c r="G3253" s="149" t="s">
        <v>289</v>
      </c>
      <c r="H3253" s="153" t="s">
        <v>290</v>
      </c>
      <c r="I3253" s="149" t="s">
        <v>1930</v>
      </c>
      <c r="J3253" s="163">
        <v>33.664000000000001</v>
      </c>
      <c r="K3253" s="163">
        <v>16.495000000000001</v>
      </c>
      <c r="L3253" s="149" t="s">
        <v>329</v>
      </c>
      <c r="M3253" s="150" t="s">
        <v>361</v>
      </c>
      <c r="N3253" s="157">
        <v>44700.60560185185</v>
      </c>
      <c r="O3253" s="157">
        <v>44722.319930555554</v>
      </c>
    </row>
    <row r="3254" spans="2:15" x14ac:dyDescent="0.2">
      <c r="B3254" s="322" t="s">
        <v>147</v>
      </c>
      <c r="C3254" s="322" t="s">
        <v>1225</v>
      </c>
      <c r="D3254" s="322" t="s">
        <v>148</v>
      </c>
      <c r="E3254" s="322" t="s">
        <v>1225</v>
      </c>
      <c r="F3254" s="154" t="s">
        <v>247</v>
      </c>
      <c r="G3254" s="149" t="s">
        <v>340</v>
      </c>
      <c r="H3254" s="153" t="s">
        <v>341</v>
      </c>
      <c r="I3254" s="149" t="s">
        <v>2173</v>
      </c>
      <c r="J3254" s="163">
        <v>34.439</v>
      </c>
      <c r="K3254" s="163">
        <v>9.3460000000000001</v>
      </c>
      <c r="L3254" s="149" t="s">
        <v>329</v>
      </c>
      <c r="M3254" s="150" t="s">
        <v>649</v>
      </c>
      <c r="N3254" s="157">
        <v>44700.678969907407</v>
      </c>
      <c r="O3254" s="157">
        <v>44728.289861111109</v>
      </c>
    </row>
    <row r="3255" spans="2:15" x14ac:dyDescent="0.2">
      <c r="B3255" s="322" t="s">
        <v>147</v>
      </c>
      <c r="C3255" s="322" t="s">
        <v>1225</v>
      </c>
      <c r="D3255" s="322" t="s">
        <v>148</v>
      </c>
      <c r="E3255" s="322" t="s">
        <v>1225</v>
      </c>
      <c r="F3255" s="154" t="s">
        <v>247</v>
      </c>
      <c r="G3255" s="149" t="s">
        <v>340</v>
      </c>
      <c r="H3255" s="153" t="s">
        <v>341</v>
      </c>
      <c r="I3255" s="149" t="s">
        <v>2173</v>
      </c>
      <c r="J3255" s="163">
        <v>34.439</v>
      </c>
      <c r="K3255" s="163">
        <v>22.497</v>
      </c>
      <c r="L3255" s="149" t="s">
        <v>228</v>
      </c>
      <c r="M3255" s="150" t="s">
        <v>434</v>
      </c>
      <c r="N3255" s="157">
        <v>44700.678969907407</v>
      </c>
      <c r="O3255" s="157">
        <v>44739.482499999998</v>
      </c>
    </row>
    <row r="3256" spans="2:15" x14ac:dyDescent="0.2">
      <c r="B3256" s="322" t="s">
        <v>147</v>
      </c>
      <c r="C3256" s="322" t="s">
        <v>1225</v>
      </c>
      <c r="D3256" s="322" t="s">
        <v>149</v>
      </c>
      <c r="E3256" s="322" t="s">
        <v>1225</v>
      </c>
      <c r="F3256" s="154" t="s">
        <v>114</v>
      </c>
      <c r="G3256" s="149" t="s">
        <v>353</v>
      </c>
      <c r="H3256" s="153" t="s">
        <v>354</v>
      </c>
      <c r="I3256" s="149" t="s">
        <v>2174</v>
      </c>
      <c r="J3256" s="163">
        <v>34.402999999999999</v>
      </c>
      <c r="K3256" s="163">
        <v>33.715000000000003</v>
      </c>
      <c r="L3256" s="149" t="s">
        <v>442</v>
      </c>
      <c r="M3256" s="150" t="s">
        <v>443</v>
      </c>
      <c r="N3256" s="157">
        <v>44700.751122685186</v>
      </c>
      <c r="O3256" s="157">
        <v>44765.554803240739</v>
      </c>
    </row>
    <row r="3257" spans="2:15" x14ac:dyDescent="0.2">
      <c r="B3257" s="322" t="s">
        <v>147</v>
      </c>
      <c r="C3257" s="322" t="s">
        <v>1225</v>
      </c>
      <c r="D3257" s="322" t="s">
        <v>148</v>
      </c>
      <c r="E3257" s="322" t="s">
        <v>1225</v>
      </c>
      <c r="F3257" s="154" t="s">
        <v>114</v>
      </c>
      <c r="G3257" s="149" t="s">
        <v>310</v>
      </c>
      <c r="H3257" s="153" t="s">
        <v>115</v>
      </c>
      <c r="I3257" s="149" t="s">
        <v>613</v>
      </c>
      <c r="J3257" s="163">
        <v>37.811</v>
      </c>
      <c r="K3257" s="163">
        <v>10.170999999999999</v>
      </c>
      <c r="L3257" s="149" t="s">
        <v>216</v>
      </c>
      <c r="M3257" s="150" t="s">
        <v>284</v>
      </c>
      <c r="N3257" s="157">
        <v>44701.931689814817</v>
      </c>
      <c r="O3257" s="157">
        <v>44730.609722222223</v>
      </c>
    </row>
    <row r="3258" spans="2:15" x14ac:dyDescent="0.2">
      <c r="B3258" s="322" t="s">
        <v>147</v>
      </c>
      <c r="C3258" s="322" t="s">
        <v>1225</v>
      </c>
      <c r="D3258" s="322" t="s">
        <v>148</v>
      </c>
      <c r="E3258" s="322" t="s">
        <v>1225</v>
      </c>
      <c r="F3258" s="154" t="s">
        <v>114</v>
      </c>
      <c r="G3258" s="149" t="s">
        <v>310</v>
      </c>
      <c r="H3258" s="153" t="s">
        <v>115</v>
      </c>
      <c r="I3258" s="149" t="s">
        <v>613</v>
      </c>
      <c r="J3258" s="163">
        <v>37.811</v>
      </c>
      <c r="K3258" s="163">
        <v>7.4950000000000001</v>
      </c>
      <c r="L3258" s="149" t="s">
        <v>216</v>
      </c>
      <c r="M3258" s="150" t="s">
        <v>316</v>
      </c>
      <c r="N3258" s="157">
        <v>44701.931689814817</v>
      </c>
      <c r="O3258" s="157">
        <v>44736.736967592595</v>
      </c>
    </row>
    <row r="3259" spans="2:15" x14ac:dyDescent="0.2">
      <c r="B3259" s="322" t="s">
        <v>147</v>
      </c>
      <c r="C3259" s="322" t="s">
        <v>1225</v>
      </c>
      <c r="D3259" s="322" t="s">
        <v>149</v>
      </c>
      <c r="E3259" s="322" t="s">
        <v>1225</v>
      </c>
      <c r="F3259" s="154" t="s">
        <v>114</v>
      </c>
      <c r="G3259" s="149" t="s">
        <v>310</v>
      </c>
      <c r="H3259" s="153" t="s">
        <v>115</v>
      </c>
      <c r="I3259" s="149" t="s">
        <v>613</v>
      </c>
      <c r="J3259" s="163">
        <v>37.811</v>
      </c>
      <c r="K3259" s="163">
        <v>19.385000000000002</v>
      </c>
      <c r="L3259" s="149" t="s">
        <v>223</v>
      </c>
      <c r="M3259" s="150" t="s">
        <v>2175</v>
      </c>
      <c r="N3259" s="157">
        <v>44701.931689814817</v>
      </c>
      <c r="O3259" s="157">
        <v>44748.900636574072</v>
      </c>
    </row>
    <row r="3260" spans="2:15" x14ac:dyDescent="0.2">
      <c r="B3260" s="322" t="s">
        <v>147</v>
      </c>
      <c r="C3260" s="322" t="s">
        <v>1225</v>
      </c>
      <c r="D3260" s="322" t="s">
        <v>148</v>
      </c>
      <c r="E3260" s="322" t="s">
        <v>1225</v>
      </c>
      <c r="F3260" s="154" t="s">
        <v>114</v>
      </c>
      <c r="G3260" s="149" t="s">
        <v>286</v>
      </c>
      <c r="H3260" s="153" t="s">
        <v>115</v>
      </c>
      <c r="I3260" s="149" t="s">
        <v>2176</v>
      </c>
      <c r="J3260" s="163">
        <v>58.798000000000002</v>
      </c>
      <c r="K3260" s="163">
        <v>14.103</v>
      </c>
      <c r="L3260" s="149" t="s">
        <v>376</v>
      </c>
      <c r="M3260" s="150" t="s">
        <v>397</v>
      </c>
      <c r="N3260" s="157">
        <v>44702.167719907404</v>
      </c>
      <c r="O3260" s="157">
        <v>44730.098043981481</v>
      </c>
    </row>
    <row r="3261" spans="2:15" x14ac:dyDescent="0.2">
      <c r="B3261" s="322" t="s">
        <v>147</v>
      </c>
      <c r="C3261" s="322" t="s">
        <v>1225</v>
      </c>
      <c r="D3261" s="322" t="s">
        <v>148</v>
      </c>
      <c r="E3261" s="322" t="s">
        <v>1225</v>
      </c>
      <c r="F3261" s="154" t="s">
        <v>114</v>
      </c>
      <c r="G3261" s="149" t="s">
        <v>286</v>
      </c>
      <c r="H3261" s="153" t="s">
        <v>115</v>
      </c>
      <c r="I3261" s="149" t="s">
        <v>2176</v>
      </c>
      <c r="J3261" s="163">
        <v>58.798000000000002</v>
      </c>
      <c r="K3261" s="163">
        <v>43.518999999999998</v>
      </c>
      <c r="L3261" s="149" t="s">
        <v>216</v>
      </c>
      <c r="M3261" s="150" t="s">
        <v>288</v>
      </c>
      <c r="N3261" s="157">
        <v>44702.167719907404</v>
      </c>
      <c r="O3261" s="157">
        <v>44740.923842592594</v>
      </c>
    </row>
    <row r="3262" spans="2:15" x14ac:dyDescent="0.2">
      <c r="B3262" s="322" t="s">
        <v>147</v>
      </c>
      <c r="C3262" s="322" t="s">
        <v>1225</v>
      </c>
      <c r="D3262" s="322" t="s">
        <v>148</v>
      </c>
      <c r="E3262" s="322" t="s">
        <v>1225</v>
      </c>
      <c r="F3262" s="154" t="s">
        <v>236</v>
      </c>
      <c r="G3262" s="149" t="s">
        <v>310</v>
      </c>
      <c r="H3262" s="153" t="s">
        <v>311</v>
      </c>
      <c r="I3262" s="149" t="s">
        <v>444</v>
      </c>
      <c r="J3262" s="163">
        <v>56.798000000000002</v>
      </c>
      <c r="K3262" s="163">
        <v>50.064999999999998</v>
      </c>
      <c r="L3262" s="149" t="s">
        <v>116</v>
      </c>
      <c r="M3262" s="150" t="s">
        <v>292</v>
      </c>
      <c r="N3262" s="157">
        <v>44702.390069444446</v>
      </c>
      <c r="O3262" s="157">
        <v>44728.970092592594</v>
      </c>
    </row>
    <row r="3263" spans="2:15" x14ac:dyDescent="0.2">
      <c r="B3263" s="322" t="s">
        <v>147</v>
      </c>
      <c r="C3263" s="322" t="s">
        <v>1225</v>
      </c>
      <c r="D3263" s="322" t="s">
        <v>149</v>
      </c>
      <c r="E3263" s="322" t="s">
        <v>1225</v>
      </c>
      <c r="F3263" s="154" t="s">
        <v>239</v>
      </c>
      <c r="G3263" s="149" t="s">
        <v>359</v>
      </c>
      <c r="H3263" s="153" t="s">
        <v>278</v>
      </c>
      <c r="I3263" s="149" t="s">
        <v>1692</v>
      </c>
      <c r="J3263" s="163">
        <v>29.123999999999999</v>
      </c>
      <c r="K3263" s="163">
        <v>28.542000000000002</v>
      </c>
      <c r="L3263" s="149" t="s">
        <v>116</v>
      </c>
      <c r="M3263" s="150" t="s">
        <v>117</v>
      </c>
      <c r="N3263" s="157">
        <v>44703.354074074072</v>
      </c>
      <c r="O3263" s="157">
        <v>44762.966851851852</v>
      </c>
    </row>
    <row r="3264" spans="2:15" x14ac:dyDescent="0.2">
      <c r="B3264" s="322" t="s">
        <v>147</v>
      </c>
      <c r="C3264" s="322" t="s">
        <v>1225</v>
      </c>
      <c r="D3264" s="322" t="s">
        <v>148</v>
      </c>
      <c r="E3264" s="322" t="s">
        <v>1225</v>
      </c>
      <c r="F3264" s="154" t="s">
        <v>329</v>
      </c>
      <c r="G3264" s="149" t="s">
        <v>286</v>
      </c>
      <c r="H3264" s="153" t="s">
        <v>330</v>
      </c>
      <c r="I3264" s="149" t="s">
        <v>1222</v>
      </c>
      <c r="J3264" s="163">
        <v>63.197000000000003</v>
      </c>
      <c r="K3264" s="163">
        <v>44.655000000000001</v>
      </c>
      <c r="L3264" s="149" t="s">
        <v>116</v>
      </c>
      <c r="M3264" s="150" t="s">
        <v>352</v>
      </c>
      <c r="N3264" s="157">
        <v>44703.639884259261</v>
      </c>
      <c r="O3264" s="157">
        <v>44734.305763888886</v>
      </c>
    </row>
    <row r="3265" spans="2:15" x14ac:dyDescent="0.2">
      <c r="B3265" s="322" t="s">
        <v>147</v>
      </c>
      <c r="C3265" s="322" t="s">
        <v>1225</v>
      </c>
      <c r="D3265" s="322" t="s">
        <v>148</v>
      </c>
      <c r="E3265" s="322" t="s">
        <v>1225</v>
      </c>
      <c r="F3265" s="154" t="s">
        <v>236</v>
      </c>
      <c r="G3265" s="149" t="s">
        <v>310</v>
      </c>
      <c r="H3265" s="153" t="s">
        <v>311</v>
      </c>
      <c r="I3265" s="149" t="s">
        <v>2177</v>
      </c>
      <c r="J3265" s="163">
        <v>36.061999999999998</v>
      </c>
      <c r="K3265" s="163">
        <v>31.34</v>
      </c>
      <c r="L3265" s="149" t="s">
        <v>205</v>
      </c>
      <c r="M3265" s="150" t="s">
        <v>721</v>
      </c>
      <c r="N3265" s="157">
        <v>44703.709085648145</v>
      </c>
      <c r="O3265" s="157">
        <v>44737.482303240744</v>
      </c>
    </row>
    <row r="3266" spans="2:15" x14ac:dyDescent="0.2">
      <c r="B3266" s="322" t="s">
        <v>147</v>
      </c>
      <c r="C3266" s="322" t="s">
        <v>1225</v>
      </c>
      <c r="D3266" s="322" t="s">
        <v>149</v>
      </c>
      <c r="E3266" s="322" t="s">
        <v>1225</v>
      </c>
      <c r="F3266" s="154" t="s">
        <v>239</v>
      </c>
      <c r="G3266" s="149" t="s">
        <v>289</v>
      </c>
      <c r="H3266" s="153" t="s">
        <v>290</v>
      </c>
      <c r="I3266" s="149" t="s">
        <v>2178</v>
      </c>
      <c r="J3266" s="163">
        <v>38.167000000000002</v>
      </c>
      <c r="K3266" s="163">
        <v>37.404000000000003</v>
      </c>
      <c r="L3266" s="149" t="s">
        <v>116</v>
      </c>
      <c r="M3266" s="150" t="s">
        <v>424</v>
      </c>
      <c r="N3266" s="157">
        <v>44703.897997685184</v>
      </c>
      <c r="O3266" s="157">
        <v>44752.526678240742</v>
      </c>
    </row>
    <row r="3267" spans="2:15" x14ac:dyDescent="0.2">
      <c r="B3267" s="322" t="s">
        <v>147</v>
      </c>
      <c r="C3267" s="322" t="s">
        <v>1225</v>
      </c>
      <c r="D3267" s="322" t="s">
        <v>148</v>
      </c>
      <c r="E3267" s="322" t="s">
        <v>1225</v>
      </c>
      <c r="F3267" s="154" t="s">
        <v>114</v>
      </c>
      <c r="G3267" s="149" t="s">
        <v>286</v>
      </c>
      <c r="H3267" s="153" t="s">
        <v>115</v>
      </c>
      <c r="I3267" s="149" t="s">
        <v>2179</v>
      </c>
      <c r="J3267" s="163">
        <v>58.682000000000002</v>
      </c>
      <c r="K3267" s="163">
        <v>54.381</v>
      </c>
      <c r="L3267" s="149" t="s">
        <v>211</v>
      </c>
      <c r="M3267" s="150" t="s">
        <v>302</v>
      </c>
      <c r="N3267" s="157">
        <v>44704.792754629627</v>
      </c>
      <c r="O3267" s="157">
        <v>44726.207118055558</v>
      </c>
    </row>
    <row r="3268" spans="2:15" x14ac:dyDescent="0.2">
      <c r="B3268" s="322" t="s">
        <v>147</v>
      </c>
      <c r="C3268" s="322" t="s">
        <v>1225</v>
      </c>
      <c r="D3268" s="322" t="s">
        <v>149</v>
      </c>
      <c r="E3268" s="322" t="s">
        <v>1225</v>
      </c>
      <c r="F3268" s="154" t="s">
        <v>114</v>
      </c>
      <c r="G3268" s="149" t="s">
        <v>286</v>
      </c>
      <c r="H3268" s="153" t="s">
        <v>115</v>
      </c>
      <c r="I3268" s="149" t="s">
        <v>2180</v>
      </c>
      <c r="J3268" s="163">
        <v>76.430999999999997</v>
      </c>
      <c r="K3268" s="163">
        <v>34.543999999999997</v>
      </c>
      <c r="L3268" s="149" t="s">
        <v>116</v>
      </c>
      <c r="M3268" s="150" t="s">
        <v>352</v>
      </c>
      <c r="N3268" s="157">
        <v>44705.125636574077</v>
      </c>
      <c r="O3268" s="157">
        <v>44766.456030092595</v>
      </c>
    </row>
    <row r="3269" spans="2:15" x14ac:dyDescent="0.2">
      <c r="B3269" s="322" t="s">
        <v>147</v>
      </c>
      <c r="C3269" s="322" t="s">
        <v>1225</v>
      </c>
      <c r="D3269" s="322" t="s">
        <v>150</v>
      </c>
      <c r="E3269" s="322" t="s">
        <v>1225</v>
      </c>
      <c r="F3269" s="154" t="s">
        <v>114</v>
      </c>
      <c r="G3269" s="149" t="s">
        <v>286</v>
      </c>
      <c r="H3269" s="153" t="s">
        <v>115</v>
      </c>
      <c r="I3269" s="149" t="s">
        <v>2180</v>
      </c>
      <c r="J3269" s="163">
        <v>76.430999999999997</v>
      </c>
      <c r="K3269" s="163">
        <v>38.673000000000002</v>
      </c>
      <c r="L3269" s="149" t="s">
        <v>116</v>
      </c>
      <c r="M3269" s="150" t="s">
        <v>352</v>
      </c>
      <c r="N3269" s="157">
        <v>44705.125636574077</v>
      </c>
      <c r="O3269" s="157">
        <v>44798.651550925926</v>
      </c>
    </row>
    <row r="3270" spans="2:15" x14ac:dyDescent="0.2">
      <c r="B3270" s="322" t="s">
        <v>147</v>
      </c>
      <c r="C3270" s="322" t="s">
        <v>1225</v>
      </c>
      <c r="D3270" s="322" t="s">
        <v>148</v>
      </c>
      <c r="E3270" s="322" t="s">
        <v>1225</v>
      </c>
      <c r="F3270" s="154" t="s">
        <v>243</v>
      </c>
      <c r="G3270" s="149" t="s">
        <v>277</v>
      </c>
      <c r="H3270" s="153" t="s">
        <v>374</v>
      </c>
      <c r="I3270" s="149" t="s">
        <v>2181</v>
      </c>
      <c r="J3270" s="163">
        <v>28.454999999999998</v>
      </c>
      <c r="K3270" s="163">
        <v>5.6230000000000002</v>
      </c>
      <c r="L3270" s="149" t="s">
        <v>212</v>
      </c>
      <c r="M3270" s="150" t="s">
        <v>1863</v>
      </c>
      <c r="N3270" s="157">
        <v>44705.167754629627</v>
      </c>
      <c r="O3270" s="157">
        <v>44736.972199074073</v>
      </c>
    </row>
    <row r="3271" spans="2:15" x14ac:dyDescent="0.2">
      <c r="B3271" s="322" t="s">
        <v>147</v>
      </c>
      <c r="C3271" s="322" t="s">
        <v>1225</v>
      </c>
      <c r="D3271" s="322" t="s">
        <v>148</v>
      </c>
      <c r="E3271" s="322" t="s">
        <v>1225</v>
      </c>
      <c r="F3271" s="154" t="s">
        <v>243</v>
      </c>
      <c r="G3271" s="149" t="s">
        <v>277</v>
      </c>
      <c r="H3271" s="153" t="s">
        <v>374</v>
      </c>
      <c r="I3271" s="149" t="s">
        <v>2181</v>
      </c>
      <c r="J3271" s="163">
        <v>28.454999999999998</v>
      </c>
      <c r="K3271" s="163">
        <v>19.722000000000001</v>
      </c>
      <c r="L3271" s="149" t="s">
        <v>212</v>
      </c>
      <c r="M3271" s="150" t="s">
        <v>1086</v>
      </c>
      <c r="N3271" s="157">
        <v>44705.167754629627</v>
      </c>
      <c r="O3271" s="157">
        <v>44742.077650462961</v>
      </c>
    </row>
    <row r="3272" spans="2:15" x14ac:dyDescent="0.2">
      <c r="B3272" s="322" t="s">
        <v>147</v>
      </c>
      <c r="C3272" s="322" t="s">
        <v>1225</v>
      </c>
      <c r="D3272" s="322" t="s">
        <v>148</v>
      </c>
      <c r="E3272" s="322" t="s">
        <v>1225</v>
      </c>
      <c r="F3272" s="154" t="s">
        <v>114</v>
      </c>
      <c r="G3272" s="149" t="s">
        <v>353</v>
      </c>
      <c r="H3272" s="153" t="s">
        <v>354</v>
      </c>
      <c r="I3272" s="149" t="s">
        <v>2182</v>
      </c>
      <c r="J3272" s="163">
        <v>55.469000000000001</v>
      </c>
      <c r="K3272" s="163">
        <v>38.646999999999998</v>
      </c>
      <c r="L3272" s="149" t="s">
        <v>116</v>
      </c>
      <c r="M3272" s="150" t="s">
        <v>437</v>
      </c>
      <c r="N3272" s="157">
        <v>44705.431585648148</v>
      </c>
      <c r="O3272" s="157">
        <v>44729.301944444444</v>
      </c>
    </row>
    <row r="3273" spans="2:15" x14ac:dyDescent="0.2">
      <c r="B3273" s="322" t="s">
        <v>147</v>
      </c>
      <c r="C3273" s="322" t="s">
        <v>1225</v>
      </c>
      <c r="D3273" s="322" t="s">
        <v>147</v>
      </c>
      <c r="E3273" s="322" t="s">
        <v>1225</v>
      </c>
      <c r="F3273" s="154" t="s">
        <v>237</v>
      </c>
      <c r="G3273" s="149" t="s">
        <v>277</v>
      </c>
      <c r="H3273" s="153" t="s">
        <v>978</v>
      </c>
      <c r="I3273" s="149" t="s">
        <v>2183</v>
      </c>
      <c r="J3273" s="163">
        <v>30.206</v>
      </c>
      <c r="K3273" s="163">
        <v>29.602</v>
      </c>
      <c r="L3273" s="149" t="s">
        <v>251</v>
      </c>
      <c r="M3273" s="150" t="s">
        <v>664</v>
      </c>
      <c r="N3273" s="157">
        <v>44705.501180555555</v>
      </c>
      <c r="O3273" s="157">
        <v>44712.525787037041</v>
      </c>
    </row>
    <row r="3274" spans="2:15" x14ac:dyDescent="0.2">
      <c r="B3274" s="322" t="s">
        <v>147</v>
      </c>
      <c r="C3274" s="322" t="s">
        <v>1225</v>
      </c>
      <c r="D3274" s="322" t="s">
        <v>148</v>
      </c>
      <c r="E3274" s="322" t="s">
        <v>1225</v>
      </c>
      <c r="F3274" s="154" t="s">
        <v>114</v>
      </c>
      <c r="G3274" s="149" t="s">
        <v>277</v>
      </c>
      <c r="H3274" s="153" t="s">
        <v>304</v>
      </c>
      <c r="I3274" s="149" t="s">
        <v>671</v>
      </c>
      <c r="J3274" s="163">
        <v>34.564</v>
      </c>
      <c r="K3274" s="163">
        <v>20.989000000000001</v>
      </c>
      <c r="L3274" s="149" t="s">
        <v>189</v>
      </c>
      <c r="M3274" s="150" t="s">
        <v>526</v>
      </c>
      <c r="N3274" s="157">
        <v>44705.542557870373</v>
      </c>
      <c r="O3274" s="157">
        <v>44721.569861111115</v>
      </c>
    </row>
    <row r="3275" spans="2:15" x14ac:dyDescent="0.2">
      <c r="B3275" s="322" t="s">
        <v>147</v>
      </c>
      <c r="C3275" s="322" t="s">
        <v>1225</v>
      </c>
      <c r="D3275" s="322" t="s">
        <v>149</v>
      </c>
      <c r="E3275" s="322" t="s">
        <v>1225</v>
      </c>
      <c r="F3275" s="154" t="s">
        <v>239</v>
      </c>
      <c r="G3275" s="149" t="s">
        <v>1627</v>
      </c>
      <c r="H3275" s="153" t="s">
        <v>1628</v>
      </c>
      <c r="I3275" s="149" t="s">
        <v>1583</v>
      </c>
      <c r="J3275" s="163">
        <v>62.145000000000003</v>
      </c>
      <c r="K3275" s="163">
        <v>19.978000000000002</v>
      </c>
      <c r="L3275" s="149" t="s">
        <v>211</v>
      </c>
      <c r="M3275" s="150" t="s">
        <v>691</v>
      </c>
      <c r="N3275" s="157">
        <v>44705.708784722221</v>
      </c>
      <c r="O3275" s="157">
        <v>44752.190520833334</v>
      </c>
    </row>
    <row r="3276" spans="2:15" x14ac:dyDescent="0.2">
      <c r="B3276" s="322" t="s">
        <v>147</v>
      </c>
      <c r="C3276" s="322" t="s">
        <v>1225</v>
      </c>
      <c r="D3276" s="322" t="s">
        <v>149</v>
      </c>
      <c r="E3276" s="322" t="s">
        <v>1225</v>
      </c>
      <c r="F3276" s="154" t="s">
        <v>239</v>
      </c>
      <c r="G3276" s="149" t="s">
        <v>1627</v>
      </c>
      <c r="H3276" s="153" t="s">
        <v>1628</v>
      </c>
      <c r="I3276" s="149" t="s">
        <v>1583</v>
      </c>
      <c r="J3276" s="163">
        <v>62.145000000000003</v>
      </c>
      <c r="K3276" s="163">
        <v>39.313000000000002</v>
      </c>
      <c r="L3276" s="149" t="s">
        <v>211</v>
      </c>
      <c r="M3276" s="150" t="s">
        <v>636</v>
      </c>
      <c r="N3276" s="157">
        <v>44705.708784722221</v>
      </c>
      <c r="O3276" s="157">
        <v>44762.236076388886</v>
      </c>
    </row>
    <row r="3277" spans="2:15" x14ac:dyDescent="0.2">
      <c r="B3277" s="322" t="s">
        <v>147</v>
      </c>
      <c r="C3277" s="322" t="s">
        <v>1225</v>
      </c>
      <c r="D3277" s="322" t="s">
        <v>149</v>
      </c>
      <c r="E3277" s="322" t="s">
        <v>1225</v>
      </c>
      <c r="F3277" s="154" t="s">
        <v>239</v>
      </c>
      <c r="G3277" s="149" t="s">
        <v>289</v>
      </c>
      <c r="H3277" s="153" t="s">
        <v>290</v>
      </c>
      <c r="I3277" s="149" t="s">
        <v>1566</v>
      </c>
      <c r="J3277" s="163">
        <v>28.225000000000001</v>
      </c>
      <c r="K3277" s="163">
        <v>2.9969999999999999</v>
      </c>
      <c r="L3277" s="149" t="s">
        <v>116</v>
      </c>
      <c r="M3277" s="150" t="s">
        <v>437</v>
      </c>
      <c r="N3277" s="157">
        <v>44705.945277777777</v>
      </c>
      <c r="O3277" s="157">
        <v>44747.191678240742</v>
      </c>
    </row>
    <row r="3278" spans="2:15" x14ac:dyDescent="0.2">
      <c r="B3278" s="322" t="s">
        <v>147</v>
      </c>
      <c r="C3278" s="322" t="s">
        <v>1225</v>
      </c>
      <c r="D3278" s="322" t="s">
        <v>149</v>
      </c>
      <c r="E3278" s="322" t="s">
        <v>1225</v>
      </c>
      <c r="F3278" s="154" t="s">
        <v>239</v>
      </c>
      <c r="G3278" s="149" t="s">
        <v>289</v>
      </c>
      <c r="H3278" s="153" t="s">
        <v>290</v>
      </c>
      <c r="I3278" s="149" t="s">
        <v>1566</v>
      </c>
      <c r="J3278" s="163">
        <v>28.225000000000001</v>
      </c>
      <c r="K3278" s="163">
        <v>2.9969999999999999</v>
      </c>
      <c r="L3278" s="149" t="s">
        <v>116</v>
      </c>
      <c r="M3278" s="150" t="s">
        <v>437</v>
      </c>
      <c r="N3278" s="157">
        <v>44705.945277777777</v>
      </c>
      <c r="O3278" s="157">
        <v>44747.191817129627</v>
      </c>
    </row>
    <row r="3279" spans="2:15" x14ac:dyDescent="0.2">
      <c r="B3279" s="322" t="s">
        <v>147</v>
      </c>
      <c r="C3279" s="322" t="s">
        <v>1225</v>
      </c>
      <c r="D3279" s="322" t="s">
        <v>149</v>
      </c>
      <c r="E3279" s="322" t="s">
        <v>1225</v>
      </c>
      <c r="F3279" s="154" t="s">
        <v>239</v>
      </c>
      <c r="G3279" s="149" t="s">
        <v>289</v>
      </c>
      <c r="H3279" s="153" t="s">
        <v>290</v>
      </c>
      <c r="I3279" s="149" t="s">
        <v>1566</v>
      </c>
      <c r="J3279" s="163">
        <v>28.225000000000001</v>
      </c>
      <c r="K3279" s="163">
        <v>10.833</v>
      </c>
      <c r="L3279" s="149" t="s">
        <v>116</v>
      </c>
      <c r="M3279" s="150" t="s">
        <v>651</v>
      </c>
      <c r="N3279" s="157">
        <v>44705.945277777777</v>
      </c>
      <c r="O3279" s="157">
        <v>44760.927094907405</v>
      </c>
    </row>
    <row r="3280" spans="2:15" x14ac:dyDescent="0.2">
      <c r="B3280" s="322" t="s">
        <v>147</v>
      </c>
      <c r="C3280" s="322" t="s">
        <v>1225</v>
      </c>
      <c r="D3280" s="322" t="s">
        <v>149</v>
      </c>
      <c r="E3280" s="322" t="s">
        <v>1225</v>
      </c>
      <c r="F3280" s="154" t="s">
        <v>239</v>
      </c>
      <c r="G3280" s="149" t="s">
        <v>289</v>
      </c>
      <c r="H3280" s="153" t="s">
        <v>290</v>
      </c>
      <c r="I3280" s="149" t="s">
        <v>1566</v>
      </c>
      <c r="J3280" s="163">
        <v>28.225000000000001</v>
      </c>
      <c r="K3280" s="163">
        <v>10.833</v>
      </c>
      <c r="L3280" s="149" t="s">
        <v>116</v>
      </c>
      <c r="M3280" s="150" t="s">
        <v>651</v>
      </c>
      <c r="N3280" s="157">
        <v>44705.945277777777</v>
      </c>
      <c r="O3280" s="157">
        <v>44760.927233796298</v>
      </c>
    </row>
    <row r="3281" spans="2:15" x14ac:dyDescent="0.2">
      <c r="B3281" s="322" t="s">
        <v>147</v>
      </c>
      <c r="C3281" s="322" t="s">
        <v>1225</v>
      </c>
      <c r="D3281" s="322" t="s">
        <v>148</v>
      </c>
      <c r="E3281" s="322" t="s">
        <v>1225</v>
      </c>
      <c r="F3281" s="154" t="s">
        <v>114</v>
      </c>
      <c r="G3281" s="149" t="s">
        <v>277</v>
      </c>
      <c r="H3281" s="153" t="s">
        <v>304</v>
      </c>
      <c r="I3281" s="149" t="s">
        <v>2184</v>
      </c>
      <c r="J3281" s="163">
        <v>34.564</v>
      </c>
      <c r="K3281" s="163">
        <v>5.8150000000000004</v>
      </c>
      <c r="L3281" s="149" t="s">
        <v>195</v>
      </c>
      <c r="M3281" s="150" t="s">
        <v>1663</v>
      </c>
      <c r="N3281" s="157">
        <v>44706.834305555552</v>
      </c>
      <c r="O3281" s="157">
        <v>44724.361655092594</v>
      </c>
    </row>
    <row r="3282" spans="2:15" x14ac:dyDescent="0.2">
      <c r="B3282" s="322" t="s">
        <v>147</v>
      </c>
      <c r="C3282" s="322" t="s">
        <v>1225</v>
      </c>
      <c r="D3282" s="322" t="s">
        <v>148</v>
      </c>
      <c r="E3282" s="322" t="s">
        <v>1225</v>
      </c>
      <c r="F3282" s="154" t="s">
        <v>114</v>
      </c>
      <c r="G3282" s="149" t="s">
        <v>277</v>
      </c>
      <c r="H3282" s="153" t="s">
        <v>304</v>
      </c>
      <c r="I3282" s="149" t="s">
        <v>2184</v>
      </c>
      <c r="J3282" s="163">
        <v>34.564</v>
      </c>
      <c r="K3282" s="163">
        <v>13.976000000000001</v>
      </c>
      <c r="L3282" s="149" t="s">
        <v>187</v>
      </c>
      <c r="M3282" s="150" t="s">
        <v>415</v>
      </c>
      <c r="N3282" s="157">
        <v>44706.834305555552</v>
      </c>
      <c r="O3282" s="157">
        <v>44728.07675925926</v>
      </c>
    </row>
    <row r="3283" spans="2:15" x14ac:dyDescent="0.2">
      <c r="B3283" s="322" t="s">
        <v>147</v>
      </c>
      <c r="C3283" s="322" t="s">
        <v>1225</v>
      </c>
      <c r="D3283" s="322" t="s">
        <v>148</v>
      </c>
      <c r="E3283" s="322" t="s">
        <v>1225</v>
      </c>
      <c r="F3283" s="154" t="s">
        <v>114</v>
      </c>
      <c r="G3283" s="149" t="s">
        <v>286</v>
      </c>
      <c r="H3283" s="153" t="s">
        <v>115</v>
      </c>
      <c r="I3283" s="149" t="s">
        <v>1008</v>
      </c>
      <c r="J3283" s="163">
        <v>63.468000000000004</v>
      </c>
      <c r="K3283" s="163">
        <v>19.766999999999999</v>
      </c>
      <c r="L3283" s="149" t="s">
        <v>116</v>
      </c>
      <c r="M3283" s="150" t="s">
        <v>405</v>
      </c>
      <c r="N3283" s="157">
        <v>44706.959351851852</v>
      </c>
      <c r="O3283" s="157">
        <v>44738.374178240738</v>
      </c>
    </row>
    <row r="3284" spans="2:15" x14ac:dyDescent="0.2">
      <c r="B3284" s="322" t="s">
        <v>147</v>
      </c>
      <c r="C3284" s="322" t="s">
        <v>1225</v>
      </c>
      <c r="D3284" s="322" t="s">
        <v>149</v>
      </c>
      <c r="E3284" s="322" t="s">
        <v>1225</v>
      </c>
      <c r="F3284" s="154" t="s">
        <v>114</v>
      </c>
      <c r="G3284" s="149" t="s">
        <v>286</v>
      </c>
      <c r="H3284" s="153" t="s">
        <v>115</v>
      </c>
      <c r="I3284" s="149" t="s">
        <v>1008</v>
      </c>
      <c r="J3284" s="163">
        <v>63.468000000000004</v>
      </c>
      <c r="K3284" s="163">
        <v>35.101999999999997</v>
      </c>
      <c r="L3284" s="149" t="s">
        <v>116</v>
      </c>
      <c r="M3284" s="150" t="s">
        <v>405</v>
      </c>
      <c r="N3284" s="157">
        <v>44706.959351851852</v>
      </c>
      <c r="O3284" s="157">
        <v>44748.316944444443</v>
      </c>
    </row>
    <row r="3285" spans="2:15" x14ac:dyDescent="0.2">
      <c r="B3285" s="322" t="s">
        <v>147</v>
      </c>
      <c r="C3285" s="322" t="s">
        <v>1225</v>
      </c>
      <c r="D3285" s="322" t="s">
        <v>148</v>
      </c>
      <c r="E3285" s="322" t="s">
        <v>1225</v>
      </c>
      <c r="F3285" s="154" t="s">
        <v>203</v>
      </c>
      <c r="G3285" s="149" t="s">
        <v>467</v>
      </c>
      <c r="H3285" s="153" t="s">
        <v>380</v>
      </c>
      <c r="I3285" s="149" t="s">
        <v>1209</v>
      </c>
      <c r="J3285" s="163">
        <v>63.685000000000002</v>
      </c>
      <c r="K3285" s="163">
        <v>5.2709999999999999</v>
      </c>
      <c r="L3285" s="149" t="s">
        <v>116</v>
      </c>
      <c r="M3285" s="150" t="s">
        <v>651</v>
      </c>
      <c r="N3285" s="157">
        <v>44707.263819444444</v>
      </c>
      <c r="O3285" s="157">
        <v>44731.264930555553</v>
      </c>
    </row>
    <row r="3286" spans="2:15" x14ac:dyDescent="0.2">
      <c r="B3286" s="322" t="s">
        <v>147</v>
      </c>
      <c r="C3286" s="322" t="s">
        <v>1225</v>
      </c>
      <c r="D3286" s="322" t="s">
        <v>149</v>
      </c>
      <c r="E3286" s="322" t="s">
        <v>1225</v>
      </c>
      <c r="F3286" s="154" t="s">
        <v>203</v>
      </c>
      <c r="G3286" s="149" t="s">
        <v>467</v>
      </c>
      <c r="H3286" s="153" t="s">
        <v>380</v>
      </c>
      <c r="I3286" s="149" t="s">
        <v>1209</v>
      </c>
      <c r="J3286" s="163">
        <v>63.685000000000002</v>
      </c>
      <c r="K3286" s="163">
        <v>18.399000000000001</v>
      </c>
      <c r="L3286" s="149" t="s">
        <v>116</v>
      </c>
      <c r="M3286" s="150" t="s">
        <v>1646</v>
      </c>
      <c r="N3286" s="157">
        <v>44707.263819444444</v>
      </c>
      <c r="O3286" s="157">
        <v>44755.674062500002</v>
      </c>
    </row>
    <row r="3287" spans="2:15" x14ac:dyDescent="0.2">
      <c r="B3287" s="322" t="s">
        <v>147</v>
      </c>
      <c r="C3287" s="322" t="s">
        <v>1225</v>
      </c>
      <c r="D3287" s="322" t="s">
        <v>148</v>
      </c>
      <c r="E3287" s="322" t="s">
        <v>1225</v>
      </c>
      <c r="F3287" s="154" t="s">
        <v>237</v>
      </c>
      <c r="G3287" s="149" t="s">
        <v>277</v>
      </c>
      <c r="H3287" s="153" t="s">
        <v>978</v>
      </c>
      <c r="I3287" s="149" t="s">
        <v>2185</v>
      </c>
      <c r="J3287" s="163">
        <v>28.507999999999999</v>
      </c>
      <c r="K3287" s="163">
        <v>22.359000000000002</v>
      </c>
      <c r="L3287" s="149" t="s">
        <v>251</v>
      </c>
      <c r="M3287" s="150" t="s">
        <v>2186</v>
      </c>
      <c r="N3287" s="157">
        <v>44708.556585648148</v>
      </c>
      <c r="O3287" s="157">
        <v>44715.707152777781</v>
      </c>
    </row>
    <row r="3288" spans="2:15" x14ac:dyDescent="0.2">
      <c r="B3288" s="322" t="s">
        <v>147</v>
      </c>
      <c r="C3288" s="322" t="s">
        <v>1225</v>
      </c>
      <c r="D3288" s="322" t="s">
        <v>149</v>
      </c>
      <c r="E3288" s="322" t="s">
        <v>1225</v>
      </c>
      <c r="F3288" s="154" t="s">
        <v>114</v>
      </c>
      <c r="G3288" s="149" t="s">
        <v>286</v>
      </c>
      <c r="H3288" s="153" t="s">
        <v>115</v>
      </c>
      <c r="I3288" s="149" t="s">
        <v>2187</v>
      </c>
      <c r="J3288" s="163">
        <v>81.361000000000004</v>
      </c>
      <c r="K3288" s="163">
        <v>39.866999999999997</v>
      </c>
      <c r="L3288" s="149" t="s">
        <v>209</v>
      </c>
      <c r="M3288" s="150" t="s">
        <v>638</v>
      </c>
      <c r="N3288" s="157">
        <v>44709.431331018517</v>
      </c>
      <c r="O3288" s="157">
        <v>44761.929108796299</v>
      </c>
    </row>
    <row r="3289" spans="2:15" x14ac:dyDescent="0.2">
      <c r="B3289" s="322" t="s">
        <v>147</v>
      </c>
      <c r="C3289" s="322" t="s">
        <v>1225</v>
      </c>
      <c r="D3289" s="322" t="s">
        <v>149</v>
      </c>
      <c r="E3289" s="322" t="s">
        <v>1225</v>
      </c>
      <c r="F3289" s="154" t="s">
        <v>114</v>
      </c>
      <c r="G3289" s="149" t="s">
        <v>286</v>
      </c>
      <c r="H3289" s="153" t="s">
        <v>115</v>
      </c>
      <c r="I3289" s="149" t="s">
        <v>2187</v>
      </c>
      <c r="J3289" s="163">
        <v>81.361000000000004</v>
      </c>
      <c r="K3289" s="163">
        <v>39.866999999999997</v>
      </c>
      <c r="L3289" s="149" t="s">
        <v>209</v>
      </c>
      <c r="M3289" s="150" t="s">
        <v>638</v>
      </c>
      <c r="N3289" s="157">
        <v>44709.431331018517</v>
      </c>
      <c r="O3289" s="157">
        <v>44761.929247685184</v>
      </c>
    </row>
    <row r="3290" spans="2:15" x14ac:dyDescent="0.2">
      <c r="B3290" s="322" t="s">
        <v>147</v>
      </c>
      <c r="C3290" s="322" t="s">
        <v>1225</v>
      </c>
      <c r="D3290" s="322" t="s">
        <v>148</v>
      </c>
      <c r="E3290" s="322" t="s">
        <v>1225</v>
      </c>
      <c r="F3290" s="154" t="s">
        <v>114</v>
      </c>
      <c r="G3290" s="149" t="s">
        <v>277</v>
      </c>
      <c r="H3290" s="153" t="s">
        <v>304</v>
      </c>
      <c r="I3290" s="149" t="s">
        <v>1625</v>
      </c>
      <c r="J3290" s="163">
        <v>34.863999999999997</v>
      </c>
      <c r="K3290" s="163">
        <v>31.651</v>
      </c>
      <c r="L3290" s="149" t="s">
        <v>114</v>
      </c>
      <c r="M3290" s="150" t="s">
        <v>700</v>
      </c>
      <c r="N3290" s="157">
        <v>44709.723101851851</v>
      </c>
      <c r="O3290" s="157">
        <v>44714.88989583333</v>
      </c>
    </row>
    <row r="3291" spans="2:15" x14ac:dyDescent="0.2">
      <c r="B3291" s="322" t="s">
        <v>147</v>
      </c>
      <c r="C3291" s="322" t="s">
        <v>1225</v>
      </c>
      <c r="D3291" s="322" t="s">
        <v>148</v>
      </c>
      <c r="E3291" s="322" t="s">
        <v>1225</v>
      </c>
      <c r="F3291" s="154" t="s">
        <v>243</v>
      </c>
      <c r="G3291" s="149" t="s">
        <v>277</v>
      </c>
      <c r="H3291" s="153" t="s">
        <v>374</v>
      </c>
      <c r="I3291" s="149" t="s">
        <v>1279</v>
      </c>
      <c r="J3291" s="163">
        <v>48.103999999999999</v>
      </c>
      <c r="K3291" s="163">
        <v>13.455</v>
      </c>
      <c r="L3291" s="149" t="s">
        <v>219</v>
      </c>
      <c r="M3291" s="150" t="s">
        <v>429</v>
      </c>
      <c r="N3291" s="157">
        <v>44710.306631944448</v>
      </c>
      <c r="O3291" s="157">
        <v>44729.999652777777</v>
      </c>
    </row>
    <row r="3292" spans="2:15" x14ac:dyDescent="0.2">
      <c r="B3292" s="322" t="s">
        <v>147</v>
      </c>
      <c r="C3292" s="322" t="s">
        <v>1225</v>
      </c>
      <c r="D3292" s="322" t="s">
        <v>148</v>
      </c>
      <c r="E3292" s="322" t="s">
        <v>1225</v>
      </c>
      <c r="F3292" s="154" t="s">
        <v>243</v>
      </c>
      <c r="G3292" s="149" t="s">
        <v>277</v>
      </c>
      <c r="H3292" s="153" t="s">
        <v>374</v>
      </c>
      <c r="I3292" s="149" t="s">
        <v>1279</v>
      </c>
      <c r="J3292" s="163">
        <v>48.103999999999999</v>
      </c>
      <c r="K3292" s="163">
        <v>32.575000000000003</v>
      </c>
      <c r="L3292" s="149" t="s">
        <v>211</v>
      </c>
      <c r="M3292" s="150" t="s">
        <v>666</v>
      </c>
      <c r="N3292" s="157">
        <v>44710.306631944448</v>
      </c>
      <c r="O3292" s="157">
        <v>44738.719965277778</v>
      </c>
    </row>
    <row r="3293" spans="2:15" x14ac:dyDescent="0.2">
      <c r="B3293" s="322" t="s">
        <v>147</v>
      </c>
      <c r="C3293" s="322" t="s">
        <v>1225</v>
      </c>
      <c r="D3293" s="322" t="s">
        <v>149</v>
      </c>
      <c r="E3293" s="322" t="s">
        <v>1225</v>
      </c>
      <c r="F3293" s="154" t="s">
        <v>114</v>
      </c>
      <c r="G3293" s="149" t="s">
        <v>353</v>
      </c>
      <c r="H3293" s="153" t="s">
        <v>354</v>
      </c>
      <c r="I3293" s="149" t="s">
        <v>850</v>
      </c>
      <c r="J3293" s="163">
        <v>60.384999999999998</v>
      </c>
      <c r="K3293" s="163">
        <v>41.953000000000003</v>
      </c>
      <c r="L3293" s="149" t="s">
        <v>116</v>
      </c>
      <c r="M3293" s="150" t="s">
        <v>352</v>
      </c>
      <c r="N3293" s="157">
        <v>44711.126087962963</v>
      </c>
      <c r="O3293" s="157">
        <v>44755.722569444442</v>
      </c>
    </row>
    <row r="3294" spans="2:15" x14ac:dyDescent="0.2">
      <c r="B3294" s="322" t="s">
        <v>147</v>
      </c>
      <c r="C3294" s="322" t="s">
        <v>1225</v>
      </c>
      <c r="D3294" s="322" t="s">
        <v>149</v>
      </c>
      <c r="E3294" s="322" t="s">
        <v>1225</v>
      </c>
      <c r="F3294" s="154" t="s">
        <v>244</v>
      </c>
      <c r="G3294" s="149" t="s">
        <v>369</v>
      </c>
      <c r="H3294" s="153" t="s">
        <v>370</v>
      </c>
      <c r="I3294" s="149" t="s">
        <v>2188</v>
      </c>
      <c r="J3294" s="163">
        <v>54.875999999999998</v>
      </c>
      <c r="K3294" s="163">
        <v>27.969000000000001</v>
      </c>
      <c r="L3294" s="149" t="s">
        <v>208</v>
      </c>
      <c r="M3294" s="150" t="s">
        <v>368</v>
      </c>
      <c r="N3294" s="157">
        <v>44711.195</v>
      </c>
      <c r="O3294" s="157">
        <v>44747.457569444443</v>
      </c>
    </row>
    <row r="3295" spans="2:15" x14ac:dyDescent="0.2">
      <c r="B3295" s="322" t="s">
        <v>147</v>
      </c>
      <c r="C3295" s="322" t="s">
        <v>1225</v>
      </c>
      <c r="D3295" s="322" t="s">
        <v>148</v>
      </c>
      <c r="E3295" s="322" t="s">
        <v>1225</v>
      </c>
      <c r="F3295" s="154" t="s">
        <v>239</v>
      </c>
      <c r="G3295" s="149" t="s">
        <v>359</v>
      </c>
      <c r="H3295" s="153" t="s">
        <v>278</v>
      </c>
      <c r="I3295" s="149" t="s">
        <v>1261</v>
      </c>
      <c r="J3295" s="163">
        <v>38.784999999999997</v>
      </c>
      <c r="K3295" s="163">
        <v>38.009</v>
      </c>
      <c r="L3295" s="149" t="s">
        <v>116</v>
      </c>
      <c r="M3295" s="150" t="s">
        <v>457</v>
      </c>
      <c r="N3295" s="157">
        <v>44711.376087962963</v>
      </c>
      <c r="O3295" s="157">
        <v>44734.83253472222</v>
      </c>
    </row>
    <row r="3296" spans="2:15" x14ac:dyDescent="0.2">
      <c r="B3296" s="322" t="s">
        <v>147</v>
      </c>
      <c r="C3296" s="322" t="s">
        <v>1225</v>
      </c>
      <c r="D3296" s="322" t="s">
        <v>149</v>
      </c>
      <c r="E3296" s="322" t="s">
        <v>1225</v>
      </c>
      <c r="F3296" s="154" t="s">
        <v>114</v>
      </c>
      <c r="G3296" s="149" t="s">
        <v>277</v>
      </c>
      <c r="H3296" s="153" t="s">
        <v>304</v>
      </c>
      <c r="I3296" s="149" t="s">
        <v>1353</v>
      </c>
      <c r="J3296" s="163">
        <v>34.491999999999997</v>
      </c>
      <c r="K3296" s="163">
        <v>22.367000000000001</v>
      </c>
      <c r="L3296" s="149" t="s">
        <v>116</v>
      </c>
      <c r="M3296" s="150" t="s">
        <v>352</v>
      </c>
      <c r="N3296" s="157">
        <v>44712.000810185185</v>
      </c>
      <c r="O3296" s="157">
        <v>44759.52716435185</v>
      </c>
    </row>
    <row r="3297" spans="2:15" x14ac:dyDescent="0.2">
      <c r="B3297" s="322" t="s">
        <v>147</v>
      </c>
      <c r="C3297" s="322" t="s">
        <v>1225</v>
      </c>
      <c r="D3297" s="322" t="s">
        <v>148</v>
      </c>
      <c r="E3297" s="322" t="s">
        <v>1225</v>
      </c>
      <c r="F3297" s="154" t="s">
        <v>114</v>
      </c>
      <c r="G3297" s="149" t="s">
        <v>277</v>
      </c>
      <c r="H3297" s="153" t="s">
        <v>304</v>
      </c>
      <c r="I3297" s="149" t="s">
        <v>1160</v>
      </c>
      <c r="J3297" s="163">
        <v>27.55</v>
      </c>
      <c r="K3297" s="163">
        <v>22.870999999999999</v>
      </c>
      <c r="L3297" s="149" t="s">
        <v>329</v>
      </c>
      <c r="M3297" s="150" t="s">
        <v>2189</v>
      </c>
      <c r="N3297" s="157">
        <v>44712.112129629626</v>
      </c>
      <c r="O3297" s="157">
        <v>44736.205868055556</v>
      </c>
    </row>
    <row r="3298" spans="2:15" x14ac:dyDescent="0.2">
      <c r="B3298" s="322" t="s">
        <v>147</v>
      </c>
      <c r="C3298" s="322" t="s">
        <v>1225</v>
      </c>
      <c r="D3298" s="322" t="s">
        <v>149</v>
      </c>
      <c r="E3298" s="322" t="s">
        <v>1225</v>
      </c>
      <c r="F3298" s="154" t="s">
        <v>251</v>
      </c>
      <c r="G3298" s="149" t="s">
        <v>663</v>
      </c>
      <c r="H3298" s="153" t="s">
        <v>664</v>
      </c>
      <c r="I3298" s="149" t="s">
        <v>2190</v>
      </c>
      <c r="J3298" s="163">
        <v>34.003</v>
      </c>
      <c r="K3298" s="163">
        <v>7.25</v>
      </c>
      <c r="L3298" s="149" t="s">
        <v>211</v>
      </c>
      <c r="M3298" s="150" t="s">
        <v>666</v>
      </c>
      <c r="N3298" s="157">
        <v>44712.584432870368</v>
      </c>
      <c r="O3298" s="157">
        <v>44762.306134259263</v>
      </c>
    </row>
    <row r="3299" spans="2:15" x14ac:dyDescent="0.2">
      <c r="B3299" s="322" t="s">
        <v>147</v>
      </c>
      <c r="C3299" s="322" t="s">
        <v>1225</v>
      </c>
      <c r="D3299" s="322" t="s">
        <v>149</v>
      </c>
      <c r="E3299" s="322" t="s">
        <v>1225</v>
      </c>
      <c r="F3299" s="154" t="s">
        <v>251</v>
      </c>
      <c r="G3299" s="149" t="s">
        <v>663</v>
      </c>
      <c r="H3299" s="153" t="s">
        <v>664</v>
      </c>
      <c r="I3299" s="149" t="s">
        <v>2190</v>
      </c>
      <c r="J3299" s="163">
        <v>34.003</v>
      </c>
      <c r="K3299" s="163">
        <v>23.37</v>
      </c>
      <c r="L3299" s="149" t="s">
        <v>211</v>
      </c>
      <c r="M3299" s="150" t="s">
        <v>302</v>
      </c>
      <c r="N3299" s="157">
        <v>44712.584432870368</v>
      </c>
      <c r="O3299" s="157">
        <v>44770.094965277778</v>
      </c>
    </row>
    <row r="3300" spans="2:15" x14ac:dyDescent="0.2">
      <c r="B3300" s="322" t="s">
        <v>147</v>
      </c>
      <c r="C3300" s="322" t="s">
        <v>1225</v>
      </c>
      <c r="D3300" s="322" t="s">
        <v>148</v>
      </c>
      <c r="E3300" s="322" t="s">
        <v>1225</v>
      </c>
      <c r="F3300" s="154" t="s">
        <v>329</v>
      </c>
      <c r="G3300" s="149" t="s">
        <v>286</v>
      </c>
      <c r="H3300" s="153" t="s">
        <v>330</v>
      </c>
      <c r="I3300" s="149" t="s">
        <v>2191</v>
      </c>
      <c r="J3300" s="163">
        <v>63.408999999999999</v>
      </c>
      <c r="K3300" s="163">
        <v>15.528</v>
      </c>
      <c r="L3300" s="149" t="s">
        <v>333</v>
      </c>
      <c r="M3300" s="150" t="s">
        <v>334</v>
      </c>
      <c r="N3300" s="157">
        <v>44712.612129629626</v>
      </c>
      <c r="O3300" s="157">
        <v>44730.089502314811</v>
      </c>
    </row>
    <row r="3301" spans="2:15" x14ac:dyDescent="0.2">
      <c r="B3301" s="322" t="s">
        <v>147</v>
      </c>
      <c r="C3301" s="322" t="s">
        <v>1225</v>
      </c>
      <c r="D3301" s="322" t="s">
        <v>148</v>
      </c>
      <c r="E3301" s="322" t="s">
        <v>1225</v>
      </c>
      <c r="F3301" s="154" t="s">
        <v>329</v>
      </c>
      <c r="G3301" s="149" t="s">
        <v>286</v>
      </c>
      <c r="H3301" s="153" t="s">
        <v>330</v>
      </c>
      <c r="I3301" s="149" t="s">
        <v>2191</v>
      </c>
      <c r="J3301" s="163">
        <v>63.408999999999999</v>
      </c>
      <c r="K3301" s="163">
        <v>15.528</v>
      </c>
      <c r="L3301" s="149" t="s">
        <v>333</v>
      </c>
      <c r="M3301" s="150" t="s">
        <v>334</v>
      </c>
      <c r="N3301" s="157">
        <v>44712.612129629626</v>
      </c>
      <c r="O3301" s="157">
        <v>44734.707407407404</v>
      </c>
    </row>
    <row r="3302" spans="2:15" x14ac:dyDescent="0.2">
      <c r="B3302" s="322" t="s">
        <v>147</v>
      </c>
      <c r="C3302" s="322" t="s">
        <v>1225</v>
      </c>
      <c r="D3302" s="322" t="s">
        <v>148</v>
      </c>
      <c r="E3302" s="322" t="s">
        <v>1225</v>
      </c>
      <c r="F3302" s="154" t="s">
        <v>329</v>
      </c>
      <c r="G3302" s="149" t="s">
        <v>286</v>
      </c>
      <c r="H3302" s="153" t="s">
        <v>330</v>
      </c>
      <c r="I3302" s="149" t="s">
        <v>2191</v>
      </c>
      <c r="J3302" s="163">
        <v>63.408999999999999</v>
      </c>
      <c r="K3302" s="163">
        <v>31.084</v>
      </c>
      <c r="L3302" s="149" t="s">
        <v>211</v>
      </c>
      <c r="M3302" s="150" t="s">
        <v>314</v>
      </c>
      <c r="N3302" s="157">
        <v>44712.612129629626</v>
      </c>
      <c r="O3302" s="157">
        <v>44740.470439814817</v>
      </c>
    </row>
    <row r="3303" spans="2:15" x14ac:dyDescent="0.2">
      <c r="B3303" s="322" t="s">
        <v>148</v>
      </c>
      <c r="C3303" s="322" t="s">
        <v>1225</v>
      </c>
      <c r="D3303" s="322" t="s">
        <v>148</v>
      </c>
      <c r="E3303" s="322" t="s">
        <v>1225</v>
      </c>
      <c r="F3303" s="154" t="s">
        <v>243</v>
      </c>
      <c r="G3303" s="149" t="s">
        <v>277</v>
      </c>
      <c r="H3303" s="153" t="s">
        <v>374</v>
      </c>
      <c r="I3303" s="149" t="s">
        <v>2192</v>
      </c>
      <c r="J3303" s="163">
        <v>50.316000000000003</v>
      </c>
      <c r="K3303" s="163">
        <v>36.304000000000002</v>
      </c>
      <c r="L3303" s="149" t="s">
        <v>209</v>
      </c>
      <c r="M3303" s="150" t="s">
        <v>563</v>
      </c>
      <c r="N3303" s="157">
        <v>44713.028692129628</v>
      </c>
      <c r="O3303" s="157">
        <v>44725.42900462963</v>
      </c>
    </row>
    <row r="3304" spans="2:15" x14ac:dyDescent="0.2">
      <c r="B3304" s="322" t="s">
        <v>148</v>
      </c>
      <c r="C3304" s="322" t="s">
        <v>1225</v>
      </c>
      <c r="D3304" s="322" t="s">
        <v>148</v>
      </c>
      <c r="E3304" s="322" t="s">
        <v>1225</v>
      </c>
      <c r="F3304" s="154" t="s">
        <v>114</v>
      </c>
      <c r="G3304" s="149" t="s">
        <v>277</v>
      </c>
      <c r="H3304" s="153" t="s">
        <v>304</v>
      </c>
      <c r="I3304" s="149" t="s">
        <v>828</v>
      </c>
      <c r="J3304" s="163">
        <v>34.066000000000003</v>
      </c>
      <c r="K3304" s="163">
        <v>28.152999999999999</v>
      </c>
      <c r="L3304" s="149" t="s">
        <v>114</v>
      </c>
      <c r="M3304" s="150" t="s">
        <v>2193</v>
      </c>
      <c r="N3304" s="157">
        <v>44713.278738425928</v>
      </c>
      <c r="O3304" s="157">
        <v>44718.553310185183</v>
      </c>
    </row>
    <row r="3305" spans="2:15" x14ac:dyDescent="0.2">
      <c r="B3305" s="322" t="s">
        <v>148</v>
      </c>
      <c r="C3305" s="322" t="s">
        <v>1225</v>
      </c>
      <c r="D3305" s="322" t="s">
        <v>148</v>
      </c>
      <c r="E3305" s="322" t="s">
        <v>1225</v>
      </c>
      <c r="F3305" s="154" t="s">
        <v>114</v>
      </c>
      <c r="G3305" s="149" t="s">
        <v>286</v>
      </c>
      <c r="H3305" s="153" t="s">
        <v>115</v>
      </c>
      <c r="I3305" s="149" t="s">
        <v>2194</v>
      </c>
      <c r="J3305" s="163">
        <v>60.308999999999997</v>
      </c>
      <c r="K3305" s="163">
        <v>9.7420000000000009</v>
      </c>
      <c r="L3305" s="149" t="s">
        <v>214</v>
      </c>
      <c r="M3305" s="150" t="s">
        <v>332</v>
      </c>
      <c r="N3305" s="157">
        <v>44713.403703703705</v>
      </c>
      <c r="O3305" s="157">
        <v>44730.28056712963</v>
      </c>
    </row>
    <row r="3306" spans="2:15" x14ac:dyDescent="0.2">
      <c r="B3306" s="322" t="s">
        <v>148</v>
      </c>
      <c r="C3306" s="322" t="s">
        <v>1225</v>
      </c>
      <c r="D3306" s="322" t="s">
        <v>148</v>
      </c>
      <c r="E3306" s="322" t="s">
        <v>1225</v>
      </c>
      <c r="F3306" s="154" t="s">
        <v>114</v>
      </c>
      <c r="G3306" s="149" t="s">
        <v>286</v>
      </c>
      <c r="H3306" s="153" t="s">
        <v>115</v>
      </c>
      <c r="I3306" s="149" t="s">
        <v>2194</v>
      </c>
      <c r="J3306" s="163">
        <v>60.308999999999997</v>
      </c>
      <c r="K3306" s="163">
        <v>37.796999999999997</v>
      </c>
      <c r="L3306" s="149" t="s">
        <v>214</v>
      </c>
      <c r="M3306" s="150" t="s">
        <v>779</v>
      </c>
      <c r="N3306" s="157">
        <v>44713.403703703705</v>
      </c>
      <c r="O3306" s="157">
        <v>44739.014247685183</v>
      </c>
    </row>
    <row r="3307" spans="2:15" x14ac:dyDescent="0.2">
      <c r="B3307" s="322" t="s">
        <v>148</v>
      </c>
      <c r="C3307" s="322" t="s">
        <v>1225</v>
      </c>
      <c r="D3307" s="322" t="s">
        <v>148</v>
      </c>
      <c r="E3307" s="322" t="s">
        <v>1225</v>
      </c>
      <c r="F3307" s="154" t="s">
        <v>114</v>
      </c>
      <c r="G3307" s="149" t="s">
        <v>277</v>
      </c>
      <c r="H3307" s="153" t="s">
        <v>700</v>
      </c>
      <c r="I3307" s="149" t="s">
        <v>2184</v>
      </c>
      <c r="J3307" s="163">
        <v>34.564</v>
      </c>
      <c r="K3307" s="163">
        <v>2.7589999999999999</v>
      </c>
      <c r="L3307" s="149" t="s">
        <v>195</v>
      </c>
      <c r="M3307" s="150" t="s">
        <v>1663</v>
      </c>
      <c r="N3307" s="157">
        <v>44713.445254629631</v>
      </c>
      <c r="O3307" s="157">
        <v>44724.361655092594</v>
      </c>
    </row>
    <row r="3308" spans="2:15" x14ac:dyDescent="0.2">
      <c r="B3308" s="322" t="s">
        <v>148</v>
      </c>
      <c r="C3308" s="322" t="s">
        <v>1225</v>
      </c>
      <c r="D3308" s="322" t="s">
        <v>148</v>
      </c>
      <c r="E3308" s="322" t="s">
        <v>1225</v>
      </c>
      <c r="F3308" s="154" t="s">
        <v>114</v>
      </c>
      <c r="G3308" s="149" t="s">
        <v>277</v>
      </c>
      <c r="H3308" s="153" t="s">
        <v>700</v>
      </c>
      <c r="I3308" s="149" t="s">
        <v>2184</v>
      </c>
      <c r="J3308" s="163">
        <v>34.564</v>
      </c>
      <c r="K3308" s="163">
        <v>6.6310000000000002</v>
      </c>
      <c r="L3308" s="149" t="s">
        <v>187</v>
      </c>
      <c r="M3308" s="150" t="s">
        <v>415</v>
      </c>
      <c r="N3308" s="157">
        <v>44713.445254629631</v>
      </c>
      <c r="O3308" s="157">
        <v>44728.07675925926</v>
      </c>
    </row>
    <row r="3309" spans="2:15" x14ac:dyDescent="0.2">
      <c r="B3309" s="322" t="s">
        <v>148</v>
      </c>
      <c r="C3309" s="322" t="s">
        <v>1225</v>
      </c>
      <c r="D3309" s="322" t="s">
        <v>149</v>
      </c>
      <c r="E3309" s="322" t="s">
        <v>1225</v>
      </c>
      <c r="F3309" s="154" t="s">
        <v>114</v>
      </c>
      <c r="G3309" s="149" t="s">
        <v>310</v>
      </c>
      <c r="H3309" s="153" t="s">
        <v>115</v>
      </c>
      <c r="I3309" s="149" t="s">
        <v>2195</v>
      </c>
      <c r="J3309" s="163">
        <v>82.018000000000001</v>
      </c>
      <c r="K3309" s="163">
        <v>32.767000000000003</v>
      </c>
      <c r="L3309" s="149" t="s">
        <v>223</v>
      </c>
      <c r="M3309" s="150" t="s">
        <v>349</v>
      </c>
      <c r="N3309" s="157">
        <v>44713.514930555553</v>
      </c>
      <c r="O3309" s="157">
        <v>44753.963564814818</v>
      </c>
    </row>
    <row r="3310" spans="2:15" x14ac:dyDescent="0.2">
      <c r="B3310" s="322" t="s">
        <v>148</v>
      </c>
      <c r="C3310" s="322" t="s">
        <v>1225</v>
      </c>
      <c r="D3310" s="322" t="s">
        <v>149</v>
      </c>
      <c r="E3310" s="322" t="s">
        <v>1225</v>
      </c>
      <c r="F3310" s="154" t="s">
        <v>114</v>
      </c>
      <c r="G3310" s="149" t="s">
        <v>310</v>
      </c>
      <c r="H3310" s="153" t="s">
        <v>115</v>
      </c>
      <c r="I3310" s="149" t="s">
        <v>2195</v>
      </c>
      <c r="J3310" s="163">
        <v>82.018000000000001</v>
      </c>
      <c r="K3310" s="163">
        <v>38.58</v>
      </c>
      <c r="L3310" s="149" t="s">
        <v>223</v>
      </c>
      <c r="M3310" s="150" t="s">
        <v>349</v>
      </c>
      <c r="N3310" s="157">
        <v>44713.514930555553</v>
      </c>
      <c r="O3310" s="157">
        <v>44760.554745370369</v>
      </c>
    </row>
    <row r="3311" spans="2:15" x14ac:dyDescent="0.2">
      <c r="B3311" s="322" t="s">
        <v>148</v>
      </c>
      <c r="C3311" s="322" t="s">
        <v>1225</v>
      </c>
      <c r="D3311" s="322" t="s">
        <v>148</v>
      </c>
      <c r="E3311" s="322" t="s">
        <v>1225</v>
      </c>
      <c r="F3311" s="154" t="s">
        <v>244</v>
      </c>
      <c r="G3311" s="149" t="s">
        <v>277</v>
      </c>
      <c r="H3311" s="153" t="s">
        <v>370</v>
      </c>
      <c r="I3311" s="149" t="s">
        <v>2196</v>
      </c>
      <c r="J3311" s="163">
        <v>57.679000000000002</v>
      </c>
      <c r="K3311" s="163">
        <v>52.128999999999998</v>
      </c>
      <c r="L3311" s="149" t="s">
        <v>209</v>
      </c>
      <c r="M3311" s="150" t="s">
        <v>392</v>
      </c>
      <c r="N3311" s="157">
        <v>44713.62771990741</v>
      </c>
      <c r="O3311" s="157">
        <v>44726.369814814818</v>
      </c>
    </row>
    <row r="3312" spans="2:15" x14ac:dyDescent="0.2">
      <c r="B3312" s="322" t="s">
        <v>148</v>
      </c>
      <c r="C3312" s="322" t="s">
        <v>1225</v>
      </c>
      <c r="D3312" s="322" t="s">
        <v>149</v>
      </c>
      <c r="E3312" s="322" t="s">
        <v>1225</v>
      </c>
      <c r="F3312" s="154" t="s">
        <v>114</v>
      </c>
      <c r="G3312" s="149" t="s">
        <v>286</v>
      </c>
      <c r="H3312" s="153" t="s">
        <v>115</v>
      </c>
      <c r="I3312" s="149" t="s">
        <v>2197</v>
      </c>
      <c r="J3312" s="163">
        <v>81.587999999999994</v>
      </c>
      <c r="K3312" s="163">
        <v>19.356999999999999</v>
      </c>
      <c r="L3312" s="149" t="s">
        <v>116</v>
      </c>
      <c r="M3312" s="150" t="s">
        <v>117</v>
      </c>
      <c r="N3312" s="157">
        <v>44714.251157407409</v>
      </c>
      <c r="O3312" s="157">
        <v>44752.188090277778</v>
      </c>
    </row>
    <row r="3313" spans="2:15" x14ac:dyDescent="0.2">
      <c r="B3313" s="322" t="s">
        <v>148</v>
      </c>
      <c r="C3313" s="322" t="s">
        <v>1225</v>
      </c>
      <c r="D3313" s="322" t="s">
        <v>150</v>
      </c>
      <c r="E3313" s="322" t="s">
        <v>1225</v>
      </c>
      <c r="F3313" s="154" t="s">
        <v>114</v>
      </c>
      <c r="G3313" s="149" t="s">
        <v>286</v>
      </c>
      <c r="H3313" s="153" t="s">
        <v>115</v>
      </c>
      <c r="I3313" s="149" t="s">
        <v>2197</v>
      </c>
      <c r="J3313" s="163">
        <v>81.587999999999994</v>
      </c>
      <c r="K3313" s="163">
        <v>50.709000000000003</v>
      </c>
      <c r="L3313" s="149" t="s">
        <v>116</v>
      </c>
      <c r="M3313" s="150" t="s">
        <v>117</v>
      </c>
      <c r="N3313" s="157">
        <v>44714.251157407409</v>
      </c>
      <c r="O3313" s="157">
        <v>44791.569525462961</v>
      </c>
    </row>
    <row r="3314" spans="2:15" x14ac:dyDescent="0.2">
      <c r="B3314" s="322" t="s">
        <v>148</v>
      </c>
      <c r="C3314" s="322" t="s">
        <v>1225</v>
      </c>
      <c r="D3314" s="322" t="s">
        <v>149</v>
      </c>
      <c r="E3314" s="322" t="s">
        <v>1225</v>
      </c>
      <c r="F3314" s="154" t="s">
        <v>195</v>
      </c>
      <c r="G3314" s="149" t="s">
        <v>277</v>
      </c>
      <c r="H3314" s="153" t="s">
        <v>705</v>
      </c>
      <c r="I3314" s="149" t="s">
        <v>2198</v>
      </c>
      <c r="J3314" s="163">
        <v>36.793999999999997</v>
      </c>
      <c r="K3314" s="163">
        <v>8.9529999999999994</v>
      </c>
      <c r="L3314" s="149" t="s">
        <v>230</v>
      </c>
      <c r="M3314" s="150" t="s">
        <v>356</v>
      </c>
      <c r="N3314" s="157">
        <v>44714.764849537038</v>
      </c>
      <c r="O3314" s="157">
        <v>44745.42895833333</v>
      </c>
    </row>
    <row r="3315" spans="2:15" x14ac:dyDescent="0.2">
      <c r="B3315" s="322" t="s">
        <v>148</v>
      </c>
      <c r="C3315" s="322" t="s">
        <v>1225</v>
      </c>
      <c r="D3315" s="322" t="s">
        <v>149</v>
      </c>
      <c r="E3315" s="322" t="s">
        <v>1225</v>
      </c>
      <c r="F3315" s="154" t="s">
        <v>195</v>
      </c>
      <c r="G3315" s="149" t="s">
        <v>277</v>
      </c>
      <c r="H3315" s="153" t="s">
        <v>705</v>
      </c>
      <c r="I3315" s="149" t="s">
        <v>2198</v>
      </c>
      <c r="J3315" s="163">
        <v>36.793999999999997</v>
      </c>
      <c r="K3315" s="163">
        <v>20.477</v>
      </c>
      <c r="L3315" s="149" t="s">
        <v>230</v>
      </c>
      <c r="M3315" s="150" t="s">
        <v>514</v>
      </c>
      <c r="N3315" s="157">
        <v>44714.764849537038</v>
      </c>
      <c r="O3315" s="157">
        <v>44757.13989583333</v>
      </c>
    </row>
    <row r="3316" spans="2:15" x14ac:dyDescent="0.2">
      <c r="B3316" s="322" t="s">
        <v>148</v>
      </c>
      <c r="C3316" s="322" t="s">
        <v>1225</v>
      </c>
      <c r="D3316" s="322" t="s">
        <v>148</v>
      </c>
      <c r="E3316" s="322" t="s">
        <v>1225</v>
      </c>
      <c r="F3316" s="154" t="s">
        <v>247</v>
      </c>
      <c r="G3316" s="149" t="s">
        <v>340</v>
      </c>
      <c r="H3316" s="153" t="s">
        <v>341</v>
      </c>
      <c r="I3316" s="149" t="s">
        <v>495</v>
      </c>
      <c r="J3316" s="163">
        <v>35.048000000000002</v>
      </c>
      <c r="K3316" s="163">
        <v>34.347000000000001</v>
      </c>
      <c r="L3316" s="149" t="s">
        <v>228</v>
      </c>
      <c r="M3316" s="150" t="s">
        <v>485</v>
      </c>
      <c r="N3316" s="157">
        <v>44715.319027777776</v>
      </c>
      <c r="O3316" s="157">
        <v>44725.509270833332</v>
      </c>
    </row>
    <row r="3317" spans="2:15" x14ac:dyDescent="0.2">
      <c r="B3317" s="322" t="s">
        <v>148</v>
      </c>
      <c r="C3317" s="322" t="s">
        <v>1225</v>
      </c>
      <c r="D3317" s="322" t="s">
        <v>149</v>
      </c>
      <c r="E3317" s="322" t="s">
        <v>1225</v>
      </c>
      <c r="F3317" s="154" t="s">
        <v>247</v>
      </c>
      <c r="G3317" s="149" t="s">
        <v>340</v>
      </c>
      <c r="H3317" s="153" t="s">
        <v>341</v>
      </c>
      <c r="I3317" s="149" t="s">
        <v>2199</v>
      </c>
      <c r="J3317" s="163">
        <v>33.296999999999997</v>
      </c>
      <c r="K3317" s="163">
        <v>32.631</v>
      </c>
      <c r="L3317" s="149" t="s">
        <v>237</v>
      </c>
      <c r="M3317" s="150" t="s">
        <v>915</v>
      </c>
      <c r="N3317" s="157">
        <v>44715.847557870373</v>
      </c>
      <c r="O3317" s="157">
        <v>44745.470243055555</v>
      </c>
    </row>
    <row r="3318" spans="2:15" x14ac:dyDescent="0.2">
      <c r="B3318" s="322" t="s">
        <v>148</v>
      </c>
      <c r="C3318" s="322" t="s">
        <v>1225</v>
      </c>
      <c r="D3318" s="322" t="s">
        <v>149</v>
      </c>
      <c r="E3318" s="322" t="s">
        <v>1225</v>
      </c>
      <c r="F3318" s="154" t="s">
        <v>239</v>
      </c>
      <c r="G3318" s="149" t="s">
        <v>289</v>
      </c>
      <c r="H3318" s="153" t="s">
        <v>290</v>
      </c>
      <c r="I3318" s="149" t="s">
        <v>2200</v>
      </c>
      <c r="J3318" s="163">
        <v>37.880000000000003</v>
      </c>
      <c r="K3318" s="163">
        <v>37.122</v>
      </c>
      <c r="L3318" s="149" t="s">
        <v>116</v>
      </c>
      <c r="M3318" s="150" t="s">
        <v>352</v>
      </c>
      <c r="N3318" s="157">
        <v>44716.887094907404</v>
      </c>
      <c r="O3318" s="157">
        <v>44758.677847222221</v>
      </c>
    </row>
    <row r="3319" spans="2:15" x14ac:dyDescent="0.2">
      <c r="B3319" s="322" t="s">
        <v>148</v>
      </c>
      <c r="C3319" s="322" t="s">
        <v>1225</v>
      </c>
      <c r="D3319" s="322" t="s">
        <v>151</v>
      </c>
      <c r="E3319" s="322" t="s">
        <v>1225</v>
      </c>
      <c r="F3319" s="154" t="s">
        <v>114</v>
      </c>
      <c r="G3319" s="149" t="s">
        <v>286</v>
      </c>
      <c r="H3319" s="153" t="s">
        <v>115</v>
      </c>
      <c r="I3319" s="149" t="s">
        <v>2201</v>
      </c>
      <c r="J3319" s="163">
        <v>38.215000000000003</v>
      </c>
      <c r="K3319" s="163">
        <v>33.128</v>
      </c>
      <c r="L3319" s="149" t="s">
        <v>116</v>
      </c>
      <c r="M3319" s="150" t="s">
        <v>352</v>
      </c>
      <c r="N3319" s="157">
        <v>44717.903657407405</v>
      </c>
      <c r="O3319" s="157">
        <v>44806.064166666663</v>
      </c>
    </row>
    <row r="3320" spans="2:15" x14ac:dyDescent="0.2">
      <c r="B3320" s="322" t="s">
        <v>148</v>
      </c>
      <c r="C3320" s="322" t="s">
        <v>1225</v>
      </c>
      <c r="D3320" s="322" t="s">
        <v>149</v>
      </c>
      <c r="E3320" s="322" t="s">
        <v>1225</v>
      </c>
      <c r="F3320" s="154" t="s">
        <v>114</v>
      </c>
      <c r="G3320" s="149" t="s">
        <v>310</v>
      </c>
      <c r="H3320" s="153" t="s">
        <v>115</v>
      </c>
      <c r="I3320" s="149" t="s">
        <v>1700</v>
      </c>
      <c r="J3320" s="163">
        <v>81.858000000000004</v>
      </c>
      <c r="K3320" s="163">
        <v>56.21</v>
      </c>
      <c r="L3320" s="149" t="s">
        <v>189</v>
      </c>
      <c r="M3320" s="150" t="s">
        <v>470</v>
      </c>
      <c r="N3320" s="157">
        <v>44718.542824074073</v>
      </c>
      <c r="O3320" s="157">
        <v>44768.717719907407</v>
      </c>
    </row>
    <row r="3321" spans="2:15" x14ac:dyDescent="0.2">
      <c r="B3321" s="322" t="s">
        <v>148</v>
      </c>
      <c r="C3321" s="322" t="s">
        <v>1225</v>
      </c>
      <c r="D3321" s="322" t="s">
        <v>149</v>
      </c>
      <c r="E3321" s="322" t="s">
        <v>1225</v>
      </c>
      <c r="F3321" s="154" t="s">
        <v>114</v>
      </c>
      <c r="G3321" s="149" t="s">
        <v>286</v>
      </c>
      <c r="H3321" s="153" t="s">
        <v>115</v>
      </c>
      <c r="I3321" s="149" t="s">
        <v>2202</v>
      </c>
      <c r="J3321" s="163">
        <v>83.369</v>
      </c>
      <c r="K3321" s="163">
        <v>11.933</v>
      </c>
      <c r="L3321" s="149" t="s">
        <v>209</v>
      </c>
      <c r="M3321" s="150" t="s">
        <v>439</v>
      </c>
      <c r="N3321" s="157">
        <v>44718.931631944448</v>
      </c>
      <c r="O3321" s="157">
        <v>44760.82671296296</v>
      </c>
    </row>
    <row r="3322" spans="2:15" x14ac:dyDescent="0.2">
      <c r="B3322" s="322" t="s">
        <v>148</v>
      </c>
      <c r="C3322" s="322" t="s">
        <v>1225</v>
      </c>
      <c r="D3322" s="322" t="s">
        <v>149</v>
      </c>
      <c r="E3322" s="322" t="s">
        <v>1225</v>
      </c>
      <c r="F3322" s="154" t="s">
        <v>114</v>
      </c>
      <c r="G3322" s="149" t="s">
        <v>286</v>
      </c>
      <c r="H3322" s="153" t="s">
        <v>115</v>
      </c>
      <c r="I3322" s="149" t="s">
        <v>2202</v>
      </c>
      <c r="J3322" s="163">
        <v>83.369</v>
      </c>
      <c r="K3322" s="163">
        <v>24.719000000000001</v>
      </c>
      <c r="L3322" s="149" t="s">
        <v>209</v>
      </c>
      <c r="M3322" s="150" t="s">
        <v>786</v>
      </c>
      <c r="N3322" s="157">
        <v>44718.931631944448</v>
      </c>
      <c r="O3322" s="157">
        <v>44763.758009259262</v>
      </c>
    </row>
    <row r="3323" spans="2:15" x14ac:dyDescent="0.2">
      <c r="B3323" s="322" t="s">
        <v>148</v>
      </c>
      <c r="C3323" s="322" t="s">
        <v>1225</v>
      </c>
      <c r="D3323" s="322" t="s">
        <v>149</v>
      </c>
      <c r="E3323" s="322" t="s">
        <v>1225</v>
      </c>
      <c r="F3323" s="154" t="s">
        <v>114</v>
      </c>
      <c r="G3323" s="149" t="s">
        <v>286</v>
      </c>
      <c r="H3323" s="153" t="s">
        <v>115</v>
      </c>
      <c r="I3323" s="149" t="s">
        <v>2202</v>
      </c>
      <c r="J3323" s="163">
        <v>83.369</v>
      </c>
      <c r="K3323" s="163">
        <v>45.029000000000003</v>
      </c>
      <c r="L3323" s="149" t="s">
        <v>209</v>
      </c>
      <c r="M3323" s="150" t="s">
        <v>987</v>
      </c>
      <c r="N3323" s="157">
        <v>44718.931631944448</v>
      </c>
      <c r="O3323" s="157">
        <v>44769.451932870368</v>
      </c>
    </row>
    <row r="3324" spans="2:15" x14ac:dyDescent="0.2">
      <c r="B3324" s="322" t="s">
        <v>148</v>
      </c>
      <c r="C3324" s="322" t="s">
        <v>1225</v>
      </c>
      <c r="D3324" s="322" t="s">
        <v>148</v>
      </c>
      <c r="E3324" s="322" t="s">
        <v>1225</v>
      </c>
      <c r="F3324" s="154" t="s">
        <v>114</v>
      </c>
      <c r="G3324" s="149" t="s">
        <v>277</v>
      </c>
      <c r="H3324" s="153" t="s">
        <v>304</v>
      </c>
      <c r="I3324" s="149" t="s">
        <v>2062</v>
      </c>
      <c r="J3324" s="163">
        <v>17.074000000000002</v>
      </c>
      <c r="K3324" s="163">
        <v>7.3410000000000002</v>
      </c>
      <c r="L3324" s="149" t="s">
        <v>191</v>
      </c>
      <c r="M3324" s="150" t="s">
        <v>2203</v>
      </c>
      <c r="N3324" s="157">
        <v>44719.751006944447</v>
      </c>
      <c r="O3324" s="157">
        <v>44739.203888888886</v>
      </c>
    </row>
    <row r="3325" spans="2:15" x14ac:dyDescent="0.2">
      <c r="B3325" s="322" t="s">
        <v>148</v>
      </c>
      <c r="C3325" s="322" t="s">
        <v>1225</v>
      </c>
      <c r="D3325" s="322" t="s">
        <v>148</v>
      </c>
      <c r="E3325" s="322" t="s">
        <v>1225</v>
      </c>
      <c r="F3325" s="154" t="s">
        <v>114</v>
      </c>
      <c r="G3325" s="149" t="s">
        <v>277</v>
      </c>
      <c r="H3325" s="153" t="s">
        <v>304</v>
      </c>
      <c r="I3325" s="149" t="s">
        <v>2062</v>
      </c>
      <c r="J3325" s="163">
        <v>17.074000000000002</v>
      </c>
      <c r="K3325" s="163">
        <v>7.3410000000000002</v>
      </c>
      <c r="L3325" s="149" t="s">
        <v>191</v>
      </c>
      <c r="M3325" s="150" t="s">
        <v>2203</v>
      </c>
      <c r="N3325" s="157">
        <v>44719.751006944447</v>
      </c>
      <c r="O3325" s="157">
        <v>44739.204027777778</v>
      </c>
    </row>
    <row r="3326" spans="2:15" x14ac:dyDescent="0.2">
      <c r="B3326" s="322" t="s">
        <v>148</v>
      </c>
      <c r="C3326" s="322" t="s">
        <v>1225</v>
      </c>
      <c r="D3326" s="322" t="s">
        <v>149</v>
      </c>
      <c r="E3326" s="322" t="s">
        <v>1225</v>
      </c>
      <c r="F3326" s="154" t="s">
        <v>114</v>
      </c>
      <c r="G3326" s="149" t="s">
        <v>286</v>
      </c>
      <c r="H3326" s="153" t="s">
        <v>115</v>
      </c>
      <c r="I3326" s="149" t="s">
        <v>2129</v>
      </c>
      <c r="J3326" s="163">
        <v>61.268000000000001</v>
      </c>
      <c r="K3326" s="163">
        <v>50.655000000000001</v>
      </c>
      <c r="L3326" s="149" t="s">
        <v>116</v>
      </c>
      <c r="M3326" s="150" t="s">
        <v>117</v>
      </c>
      <c r="N3326" s="157">
        <v>44720.126030092593</v>
      </c>
      <c r="O3326" s="157">
        <v>44769.361192129632</v>
      </c>
    </row>
    <row r="3327" spans="2:15" x14ac:dyDescent="0.2">
      <c r="B3327" s="322" t="s">
        <v>148</v>
      </c>
      <c r="C3327" s="322" t="s">
        <v>1225</v>
      </c>
      <c r="D3327" s="322" t="s">
        <v>148</v>
      </c>
      <c r="E3327" s="322" t="s">
        <v>1225</v>
      </c>
      <c r="F3327" s="154" t="s">
        <v>114</v>
      </c>
      <c r="G3327" s="149" t="s">
        <v>353</v>
      </c>
      <c r="H3327" s="153" t="s">
        <v>354</v>
      </c>
      <c r="I3327" s="149" t="s">
        <v>2204</v>
      </c>
      <c r="J3327" s="163">
        <v>57.411999999999999</v>
      </c>
      <c r="K3327" s="163">
        <v>19.145</v>
      </c>
      <c r="L3327" s="149" t="s">
        <v>442</v>
      </c>
      <c r="M3327" s="150" t="s">
        <v>512</v>
      </c>
      <c r="N3327" s="157">
        <v>44720.917708333334</v>
      </c>
      <c r="O3327" s="157">
        <v>44740.764004629629</v>
      </c>
    </row>
    <row r="3328" spans="2:15" x14ac:dyDescent="0.2">
      <c r="B3328" s="322" t="s">
        <v>148</v>
      </c>
      <c r="C3328" s="322" t="s">
        <v>1225</v>
      </c>
      <c r="D3328" s="322" t="s">
        <v>150</v>
      </c>
      <c r="E3328" s="322" t="s">
        <v>1225</v>
      </c>
      <c r="F3328" s="154" t="s">
        <v>114</v>
      </c>
      <c r="G3328" s="149" t="s">
        <v>353</v>
      </c>
      <c r="H3328" s="153" t="s">
        <v>354</v>
      </c>
      <c r="I3328" s="149" t="s">
        <v>2204</v>
      </c>
      <c r="J3328" s="163">
        <v>57.411999999999999</v>
      </c>
      <c r="K3328" s="163">
        <v>25.196000000000002</v>
      </c>
      <c r="L3328" s="149" t="s">
        <v>442</v>
      </c>
      <c r="M3328" s="150" t="s">
        <v>443</v>
      </c>
      <c r="N3328" s="157">
        <v>44720.917708333334</v>
      </c>
      <c r="O3328" s="157">
        <v>44787.748692129629</v>
      </c>
    </row>
    <row r="3329" spans="2:15" x14ac:dyDescent="0.2">
      <c r="B3329" s="322" t="s">
        <v>148</v>
      </c>
      <c r="C3329" s="322" t="s">
        <v>1225</v>
      </c>
      <c r="D3329" s="322" t="s">
        <v>149</v>
      </c>
      <c r="E3329" s="322" t="s">
        <v>1225</v>
      </c>
      <c r="F3329" s="154" t="s">
        <v>239</v>
      </c>
      <c r="G3329" s="149" t="s">
        <v>289</v>
      </c>
      <c r="H3329" s="153" t="s">
        <v>290</v>
      </c>
      <c r="I3329" s="149" t="s">
        <v>1778</v>
      </c>
      <c r="J3329" s="163">
        <v>31.824000000000002</v>
      </c>
      <c r="K3329" s="163">
        <v>12.952</v>
      </c>
      <c r="L3329" s="149" t="s">
        <v>116</v>
      </c>
      <c r="M3329" s="150" t="s">
        <v>457</v>
      </c>
      <c r="N3329" s="157">
        <v>44721.622800925928</v>
      </c>
      <c r="O3329" s="157">
        <v>44748.680335648147</v>
      </c>
    </row>
    <row r="3330" spans="2:15" x14ac:dyDescent="0.2">
      <c r="B3330" s="322" t="s">
        <v>148</v>
      </c>
      <c r="C3330" s="322" t="s">
        <v>1225</v>
      </c>
      <c r="D3330" s="322" t="s">
        <v>150</v>
      </c>
      <c r="E3330" s="322" t="s">
        <v>1225</v>
      </c>
      <c r="F3330" s="154" t="s">
        <v>239</v>
      </c>
      <c r="G3330" s="149" t="s">
        <v>289</v>
      </c>
      <c r="H3330" s="153" t="s">
        <v>290</v>
      </c>
      <c r="I3330" s="149" t="s">
        <v>1778</v>
      </c>
      <c r="J3330" s="163">
        <v>31.824000000000002</v>
      </c>
      <c r="K3330" s="163">
        <v>18.236000000000001</v>
      </c>
      <c r="L3330" s="149" t="s">
        <v>116</v>
      </c>
      <c r="M3330" s="150" t="s">
        <v>117</v>
      </c>
      <c r="N3330" s="157">
        <v>44721.622800925928</v>
      </c>
      <c r="O3330" s="157">
        <v>44776.306273148148</v>
      </c>
    </row>
    <row r="3331" spans="2:15" x14ac:dyDescent="0.2">
      <c r="B3331" s="322" t="s">
        <v>148</v>
      </c>
      <c r="C3331" s="322" t="s">
        <v>1225</v>
      </c>
      <c r="D3331" s="322" t="s">
        <v>149</v>
      </c>
      <c r="E3331" s="322" t="s">
        <v>1225</v>
      </c>
      <c r="F3331" s="154" t="s">
        <v>114</v>
      </c>
      <c r="G3331" s="149" t="s">
        <v>286</v>
      </c>
      <c r="H3331" s="153" t="s">
        <v>115</v>
      </c>
      <c r="I3331" s="149" t="s">
        <v>2205</v>
      </c>
      <c r="J3331" s="163">
        <v>61.414000000000001</v>
      </c>
      <c r="K3331" s="163">
        <v>13.13</v>
      </c>
      <c r="L3331" s="149" t="s">
        <v>211</v>
      </c>
      <c r="M3331" s="150" t="s">
        <v>616</v>
      </c>
      <c r="N3331" s="157">
        <v>44721.834421296298</v>
      </c>
      <c r="O3331" s="157">
        <v>44750.110891203702</v>
      </c>
    </row>
    <row r="3332" spans="2:15" x14ac:dyDescent="0.2">
      <c r="B3332" s="322" t="s">
        <v>148</v>
      </c>
      <c r="C3332" s="322" t="s">
        <v>1225</v>
      </c>
      <c r="D3332" s="322" t="s">
        <v>149</v>
      </c>
      <c r="E3332" s="322" t="s">
        <v>1225</v>
      </c>
      <c r="F3332" s="154" t="s">
        <v>114</v>
      </c>
      <c r="G3332" s="149" t="s">
        <v>286</v>
      </c>
      <c r="H3332" s="153" t="s">
        <v>115</v>
      </c>
      <c r="I3332" s="149" t="s">
        <v>2205</v>
      </c>
      <c r="J3332" s="163">
        <v>61.414000000000001</v>
      </c>
      <c r="K3332" s="163">
        <v>21.49</v>
      </c>
      <c r="L3332" s="149" t="s">
        <v>214</v>
      </c>
      <c r="M3332" s="150" t="s">
        <v>1349</v>
      </c>
      <c r="N3332" s="157">
        <v>44721.834421296298</v>
      </c>
      <c r="O3332" s="157">
        <v>44760.998692129629</v>
      </c>
    </row>
    <row r="3333" spans="2:15" x14ac:dyDescent="0.2">
      <c r="B3333" s="322" t="s">
        <v>148</v>
      </c>
      <c r="C3333" s="322" t="s">
        <v>1225</v>
      </c>
      <c r="D3333" s="322" t="s">
        <v>148</v>
      </c>
      <c r="E3333" s="322" t="s">
        <v>1225</v>
      </c>
      <c r="F3333" s="154" t="s">
        <v>114</v>
      </c>
      <c r="G3333" s="149" t="s">
        <v>277</v>
      </c>
      <c r="H3333" s="153" t="s">
        <v>304</v>
      </c>
      <c r="I3333" s="149" t="s">
        <v>304</v>
      </c>
      <c r="J3333" s="163">
        <v>34.433</v>
      </c>
      <c r="K3333" s="163">
        <v>25.274000000000001</v>
      </c>
      <c r="L3333" s="149" t="s">
        <v>114</v>
      </c>
      <c r="M3333" s="150" t="s">
        <v>1111</v>
      </c>
      <c r="N3333" s="157">
        <v>44721.917500000003</v>
      </c>
      <c r="O3333" s="157">
        <v>44729.547650462962</v>
      </c>
    </row>
    <row r="3334" spans="2:15" x14ac:dyDescent="0.2">
      <c r="B3334" s="322" t="s">
        <v>148</v>
      </c>
      <c r="C3334" s="322" t="s">
        <v>1225</v>
      </c>
      <c r="D3334" s="322" t="s">
        <v>148</v>
      </c>
      <c r="E3334" s="322" t="s">
        <v>1225</v>
      </c>
      <c r="F3334" s="154" t="s">
        <v>237</v>
      </c>
      <c r="G3334" s="149" t="s">
        <v>277</v>
      </c>
      <c r="H3334" s="153" t="s">
        <v>978</v>
      </c>
      <c r="I3334" s="149" t="s">
        <v>1759</v>
      </c>
      <c r="J3334" s="163">
        <v>37.93</v>
      </c>
      <c r="K3334" s="163">
        <v>27.042999999999999</v>
      </c>
      <c r="L3334" s="149" t="s">
        <v>188</v>
      </c>
      <c r="M3334" s="150" t="s">
        <v>610</v>
      </c>
      <c r="N3334" s="157">
        <v>44722.070428240739</v>
      </c>
      <c r="O3334" s="157">
        <v>44729.163090277776</v>
      </c>
    </row>
    <row r="3335" spans="2:15" x14ac:dyDescent="0.2">
      <c r="B3335" s="322" t="s">
        <v>148</v>
      </c>
      <c r="C3335" s="322" t="s">
        <v>1225</v>
      </c>
      <c r="D3335" s="322" t="s">
        <v>149</v>
      </c>
      <c r="E3335" s="322" t="s">
        <v>1225</v>
      </c>
      <c r="F3335" s="154" t="s">
        <v>236</v>
      </c>
      <c r="G3335" s="149" t="s">
        <v>310</v>
      </c>
      <c r="H3335" s="153" t="s">
        <v>311</v>
      </c>
      <c r="I3335" s="149" t="s">
        <v>2082</v>
      </c>
      <c r="J3335" s="163">
        <v>60.476999999999997</v>
      </c>
      <c r="K3335" s="163">
        <v>48.988</v>
      </c>
      <c r="L3335" s="149" t="s">
        <v>116</v>
      </c>
      <c r="M3335" s="150" t="s">
        <v>117</v>
      </c>
      <c r="N3335" s="157">
        <v>44723.042500000003</v>
      </c>
      <c r="O3335" s="157">
        <v>44766.144884259258</v>
      </c>
    </row>
    <row r="3336" spans="2:15" x14ac:dyDescent="0.2">
      <c r="B3336" s="322" t="s">
        <v>148</v>
      </c>
      <c r="C3336" s="322" t="s">
        <v>1225</v>
      </c>
      <c r="D3336" s="322" t="s">
        <v>148</v>
      </c>
      <c r="E3336" s="322" t="s">
        <v>1225</v>
      </c>
      <c r="F3336" s="154" t="s">
        <v>244</v>
      </c>
      <c r="G3336" s="149" t="s">
        <v>369</v>
      </c>
      <c r="H3336" s="153" t="s">
        <v>370</v>
      </c>
      <c r="I3336" s="149" t="s">
        <v>2206</v>
      </c>
      <c r="J3336" s="163">
        <v>35.436999999999998</v>
      </c>
      <c r="K3336" s="163">
        <v>34.728000000000002</v>
      </c>
      <c r="L3336" s="149" t="s">
        <v>194</v>
      </c>
      <c r="M3336" s="150" t="s">
        <v>2207</v>
      </c>
      <c r="N3336" s="157">
        <v>44723.174409722225</v>
      </c>
      <c r="O3336" s="157">
        <v>44742.428344907406</v>
      </c>
    </row>
    <row r="3337" spans="2:15" x14ac:dyDescent="0.2">
      <c r="B3337" s="322" t="s">
        <v>148</v>
      </c>
      <c r="C3337" s="322" t="s">
        <v>1225</v>
      </c>
      <c r="D3337" s="322" t="s">
        <v>149</v>
      </c>
      <c r="E3337" s="322" t="s">
        <v>1225</v>
      </c>
      <c r="F3337" s="154" t="s">
        <v>114</v>
      </c>
      <c r="G3337" s="149" t="s">
        <v>286</v>
      </c>
      <c r="H3337" s="153" t="s">
        <v>115</v>
      </c>
      <c r="I3337" s="149" t="s">
        <v>476</v>
      </c>
      <c r="J3337" s="163">
        <v>81.69</v>
      </c>
      <c r="K3337" s="163">
        <v>36.134999999999998</v>
      </c>
      <c r="L3337" s="149" t="s">
        <v>216</v>
      </c>
      <c r="M3337" s="150" t="s">
        <v>284</v>
      </c>
      <c r="N3337" s="157">
        <v>44723.445567129631</v>
      </c>
      <c r="O3337" s="157">
        <v>44754.636944444443</v>
      </c>
    </row>
    <row r="3338" spans="2:15" x14ac:dyDescent="0.2">
      <c r="B3338" s="322" t="s">
        <v>148</v>
      </c>
      <c r="C3338" s="322" t="s">
        <v>1225</v>
      </c>
      <c r="D3338" s="322" t="s">
        <v>149</v>
      </c>
      <c r="E3338" s="322" t="s">
        <v>1225</v>
      </c>
      <c r="F3338" s="154" t="s">
        <v>114</v>
      </c>
      <c r="G3338" s="149" t="s">
        <v>286</v>
      </c>
      <c r="H3338" s="153" t="s">
        <v>115</v>
      </c>
      <c r="I3338" s="149" t="s">
        <v>476</v>
      </c>
      <c r="J3338" s="163">
        <v>81.69</v>
      </c>
      <c r="K3338" s="163">
        <v>42.959000000000003</v>
      </c>
      <c r="L3338" s="149" t="s">
        <v>216</v>
      </c>
      <c r="M3338" s="150" t="s">
        <v>288</v>
      </c>
      <c r="N3338" s="157">
        <v>44723.445567129631</v>
      </c>
      <c r="O3338" s="157">
        <v>44767.360254629632</v>
      </c>
    </row>
    <row r="3339" spans="2:15" x14ac:dyDescent="0.2">
      <c r="B3339" s="322" t="s">
        <v>148</v>
      </c>
      <c r="C3339" s="322" t="s">
        <v>1225</v>
      </c>
      <c r="D3339" s="322" t="s">
        <v>149</v>
      </c>
      <c r="E3339" s="322" t="s">
        <v>1225</v>
      </c>
      <c r="F3339" s="154" t="s">
        <v>114</v>
      </c>
      <c r="G3339" s="149" t="s">
        <v>286</v>
      </c>
      <c r="H3339" s="153" t="s">
        <v>115</v>
      </c>
      <c r="I3339" s="149" t="s">
        <v>2208</v>
      </c>
      <c r="J3339" s="163">
        <v>34.445999999999998</v>
      </c>
      <c r="K3339" s="163">
        <v>8.375</v>
      </c>
      <c r="L3339" s="149" t="s">
        <v>212</v>
      </c>
      <c r="M3339" s="150" t="s">
        <v>627</v>
      </c>
      <c r="N3339" s="157">
        <v>44723.626111111109</v>
      </c>
      <c r="O3339" s="157">
        <v>44744.264745370368</v>
      </c>
    </row>
    <row r="3340" spans="2:15" x14ac:dyDescent="0.2">
      <c r="B3340" s="322" t="s">
        <v>148</v>
      </c>
      <c r="C3340" s="322" t="s">
        <v>1225</v>
      </c>
      <c r="D3340" s="322" t="s">
        <v>149</v>
      </c>
      <c r="E3340" s="322" t="s">
        <v>1225</v>
      </c>
      <c r="F3340" s="154" t="s">
        <v>114</v>
      </c>
      <c r="G3340" s="149" t="s">
        <v>286</v>
      </c>
      <c r="H3340" s="153" t="s">
        <v>115</v>
      </c>
      <c r="I3340" s="149" t="s">
        <v>2208</v>
      </c>
      <c r="J3340" s="163">
        <v>34.445999999999998</v>
      </c>
      <c r="K3340" s="163">
        <v>21.768000000000001</v>
      </c>
      <c r="L3340" s="149" t="s">
        <v>212</v>
      </c>
      <c r="M3340" s="150" t="s">
        <v>1910</v>
      </c>
      <c r="N3340" s="157">
        <v>44723.626111111109</v>
      </c>
      <c r="O3340" s="157">
        <v>44752.941030092596</v>
      </c>
    </row>
    <row r="3341" spans="2:15" x14ac:dyDescent="0.2">
      <c r="B3341" s="322" t="s">
        <v>148</v>
      </c>
      <c r="C3341" s="322" t="s">
        <v>1225</v>
      </c>
      <c r="D3341" s="322" t="s">
        <v>149</v>
      </c>
      <c r="E3341" s="322" t="s">
        <v>1225</v>
      </c>
      <c r="F3341" s="154" t="s">
        <v>195</v>
      </c>
      <c r="G3341" s="149" t="s">
        <v>277</v>
      </c>
      <c r="H3341" s="153" t="s">
        <v>705</v>
      </c>
      <c r="I3341" s="149" t="s">
        <v>2209</v>
      </c>
      <c r="J3341" s="163">
        <v>39.387999999999998</v>
      </c>
      <c r="K3341" s="163">
        <v>4.8650000000000002</v>
      </c>
      <c r="L3341" s="149" t="s">
        <v>255</v>
      </c>
      <c r="M3341" s="150" t="s">
        <v>1471</v>
      </c>
      <c r="N3341" s="157">
        <v>44724.139675925922</v>
      </c>
      <c r="O3341" s="157">
        <v>44758.443437499998</v>
      </c>
    </row>
    <row r="3342" spans="2:15" x14ac:dyDescent="0.2">
      <c r="B3342" s="322" t="s">
        <v>148</v>
      </c>
      <c r="C3342" s="322" t="s">
        <v>1225</v>
      </c>
      <c r="D3342" s="322" t="s">
        <v>150</v>
      </c>
      <c r="E3342" s="322" t="s">
        <v>1225</v>
      </c>
      <c r="F3342" s="154" t="s">
        <v>195</v>
      </c>
      <c r="G3342" s="149" t="s">
        <v>277</v>
      </c>
      <c r="H3342" s="153" t="s">
        <v>705</v>
      </c>
      <c r="I3342" s="149" t="s">
        <v>2209</v>
      </c>
      <c r="J3342" s="163">
        <v>39.387999999999998</v>
      </c>
      <c r="K3342" s="163">
        <v>18.321000000000002</v>
      </c>
      <c r="L3342" s="149" t="s">
        <v>247</v>
      </c>
      <c r="M3342" s="150" t="s">
        <v>300</v>
      </c>
      <c r="N3342" s="157">
        <v>44724.139675925922</v>
      </c>
      <c r="O3342" s="157">
        <v>44792.866909722223</v>
      </c>
    </row>
    <row r="3343" spans="2:15" x14ac:dyDescent="0.2">
      <c r="B3343" s="322" t="s">
        <v>148</v>
      </c>
      <c r="C3343" s="322" t="s">
        <v>1225</v>
      </c>
      <c r="D3343" s="322" t="s">
        <v>149</v>
      </c>
      <c r="E3343" s="322" t="s">
        <v>1225</v>
      </c>
      <c r="F3343" s="154" t="s">
        <v>244</v>
      </c>
      <c r="G3343" s="149" t="s">
        <v>369</v>
      </c>
      <c r="H3343" s="153" t="s">
        <v>370</v>
      </c>
      <c r="I3343" s="149" t="s">
        <v>2092</v>
      </c>
      <c r="J3343" s="163">
        <v>39.268999999999998</v>
      </c>
      <c r="K3343" s="163">
        <v>15.109</v>
      </c>
      <c r="L3343" s="149" t="s">
        <v>217</v>
      </c>
      <c r="M3343" s="150" t="s">
        <v>480</v>
      </c>
      <c r="N3343" s="157">
        <v>44724.652650462966</v>
      </c>
      <c r="O3343" s="157">
        <v>44744.589375000003</v>
      </c>
    </row>
    <row r="3344" spans="2:15" x14ac:dyDescent="0.2">
      <c r="B3344" s="322" t="s">
        <v>148</v>
      </c>
      <c r="C3344" s="322" t="s">
        <v>1225</v>
      </c>
      <c r="D3344" s="322" t="s">
        <v>149</v>
      </c>
      <c r="E3344" s="322" t="s">
        <v>1225</v>
      </c>
      <c r="F3344" s="154" t="s">
        <v>244</v>
      </c>
      <c r="G3344" s="149" t="s">
        <v>369</v>
      </c>
      <c r="H3344" s="153" t="s">
        <v>370</v>
      </c>
      <c r="I3344" s="149" t="s">
        <v>2092</v>
      </c>
      <c r="J3344" s="163">
        <v>39.268999999999998</v>
      </c>
      <c r="K3344" s="163">
        <v>23.375</v>
      </c>
      <c r="L3344" s="149" t="s">
        <v>216</v>
      </c>
      <c r="M3344" s="150" t="s">
        <v>288</v>
      </c>
      <c r="N3344" s="157">
        <v>44724.652650462966</v>
      </c>
      <c r="O3344" s="157">
        <v>44761.360706018517</v>
      </c>
    </row>
    <row r="3345" spans="2:15" x14ac:dyDescent="0.2">
      <c r="B3345" s="322" t="s">
        <v>148</v>
      </c>
      <c r="C3345" s="322" t="s">
        <v>1225</v>
      </c>
      <c r="D3345" s="322" t="s">
        <v>149</v>
      </c>
      <c r="E3345" s="322" t="s">
        <v>1225</v>
      </c>
      <c r="F3345" s="154" t="s">
        <v>114</v>
      </c>
      <c r="G3345" s="149" t="s">
        <v>277</v>
      </c>
      <c r="H3345" s="153" t="s">
        <v>304</v>
      </c>
      <c r="I3345" s="149" t="s">
        <v>1573</v>
      </c>
      <c r="J3345" s="163">
        <v>34.564</v>
      </c>
      <c r="K3345" s="163">
        <v>18.741</v>
      </c>
      <c r="L3345" s="149" t="s">
        <v>187</v>
      </c>
      <c r="M3345" s="150" t="s">
        <v>415</v>
      </c>
      <c r="N3345" s="157">
        <v>44724.764976851853</v>
      </c>
      <c r="O3345" s="157">
        <v>44744.792291666665</v>
      </c>
    </row>
    <row r="3346" spans="2:15" x14ac:dyDescent="0.2">
      <c r="B3346" s="322" t="s">
        <v>148</v>
      </c>
      <c r="C3346" s="322" t="s">
        <v>1225</v>
      </c>
      <c r="D3346" s="322" t="s">
        <v>149</v>
      </c>
      <c r="E3346" s="322" t="s">
        <v>1225</v>
      </c>
      <c r="F3346" s="154" t="s">
        <v>114</v>
      </c>
      <c r="G3346" s="149" t="s">
        <v>286</v>
      </c>
      <c r="H3346" s="153" t="s">
        <v>115</v>
      </c>
      <c r="I3346" s="149" t="s">
        <v>2205</v>
      </c>
      <c r="J3346" s="163">
        <v>61.414000000000001</v>
      </c>
      <c r="K3346" s="163">
        <v>8.0229999999999997</v>
      </c>
      <c r="L3346" s="149" t="s">
        <v>211</v>
      </c>
      <c r="M3346" s="150" t="s">
        <v>616</v>
      </c>
      <c r="N3346" s="157">
        <v>44724.77884259259</v>
      </c>
      <c r="O3346" s="157">
        <v>44750.110891203702</v>
      </c>
    </row>
    <row r="3347" spans="2:15" x14ac:dyDescent="0.2">
      <c r="B3347" s="322" t="s">
        <v>148</v>
      </c>
      <c r="C3347" s="322" t="s">
        <v>1225</v>
      </c>
      <c r="D3347" s="322" t="s">
        <v>149</v>
      </c>
      <c r="E3347" s="322" t="s">
        <v>1225</v>
      </c>
      <c r="F3347" s="154" t="s">
        <v>114</v>
      </c>
      <c r="G3347" s="149" t="s">
        <v>286</v>
      </c>
      <c r="H3347" s="153" t="s">
        <v>115</v>
      </c>
      <c r="I3347" s="149" t="s">
        <v>2205</v>
      </c>
      <c r="J3347" s="163">
        <v>61.414000000000001</v>
      </c>
      <c r="K3347" s="163">
        <v>13.13</v>
      </c>
      <c r="L3347" s="149" t="s">
        <v>214</v>
      </c>
      <c r="M3347" s="150" t="s">
        <v>1349</v>
      </c>
      <c r="N3347" s="157">
        <v>44724.77884259259</v>
      </c>
      <c r="O3347" s="157">
        <v>44760.998692129629</v>
      </c>
    </row>
    <row r="3348" spans="2:15" x14ac:dyDescent="0.2">
      <c r="B3348" s="322" t="s">
        <v>148</v>
      </c>
      <c r="C3348" s="322" t="s">
        <v>1225</v>
      </c>
      <c r="D3348" s="322" t="s">
        <v>149</v>
      </c>
      <c r="E3348" s="322" t="s">
        <v>1225</v>
      </c>
      <c r="F3348" s="154" t="s">
        <v>247</v>
      </c>
      <c r="G3348" s="149" t="s">
        <v>340</v>
      </c>
      <c r="H3348" s="153" t="s">
        <v>341</v>
      </c>
      <c r="I3348" s="149" t="s">
        <v>2210</v>
      </c>
      <c r="J3348" s="163">
        <v>36.863</v>
      </c>
      <c r="K3348" s="163">
        <v>7.0549999999999997</v>
      </c>
      <c r="L3348" s="149" t="s">
        <v>116</v>
      </c>
      <c r="M3348" s="150" t="s">
        <v>437</v>
      </c>
      <c r="N3348" s="157">
        <v>44725.167048611111</v>
      </c>
      <c r="O3348" s="157">
        <v>44751.264525462961</v>
      </c>
    </row>
    <row r="3349" spans="2:15" x14ac:dyDescent="0.2">
      <c r="B3349" s="322" t="s">
        <v>148</v>
      </c>
      <c r="C3349" s="322" t="s">
        <v>1225</v>
      </c>
      <c r="D3349" s="322" t="s">
        <v>149</v>
      </c>
      <c r="E3349" s="322" t="s">
        <v>1225</v>
      </c>
      <c r="F3349" s="154" t="s">
        <v>247</v>
      </c>
      <c r="G3349" s="149" t="s">
        <v>340</v>
      </c>
      <c r="H3349" s="153" t="s">
        <v>341</v>
      </c>
      <c r="I3349" s="149" t="s">
        <v>2210</v>
      </c>
      <c r="J3349" s="163">
        <v>36.863</v>
      </c>
      <c r="K3349" s="163">
        <v>28.709</v>
      </c>
      <c r="L3349" s="149" t="s">
        <v>116</v>
      </c>
      <c r="M3349" s="150" t="s">
        <v>1646</v>
      </c>
      <c r="N3349" s="157">
        <v>44725.167048611111</v>
      </c>
      <c r="O3349" s="157">
        <v>44768.957789351851</v>
      </c>
    </row>
    <row r="3350" spans="2:15" x14ac:dyDescent="0.2">
      <c r="B3350" s="322" t="s">
        <v>148</v>
      </c>
      <c r="C3350" s="322" t="s">
        <v>1225</v>
      </c>
      <c r="D3350" s="322" t="s">
        <v>149</v>
      </c>
      <c r="E3350" s="322" t="s">
        <v>1225</v>
      </c>
      <c r="F3350" s="154" t="s">
        <v>114</v>
      </c>
      <c r="G3350" s="149" t="s">
        <v>310</v>
      </c>
      <c r="H3350" s="153" t="s">
        <v>115</v>
      </c>
      <c r="I3350" s="149" t="s">
        <v>2211</v>
      </c>
      <c r="J3350" s="163">
        <v>77.078999999999994</v>
      </c>
      <c r="K3350" s="163">
        <v>61.100999999999999</v>
      </c>
      <c r="L3350" s="149" t="s">
        <v>116</v>
      </c>
      <c r="M3350" s="150" t="s">
        <v>352</v>
      </c>
      <c r="N3350" s="157">
        <v>44725.417731481481</v>
      </c>
      <c r="O3350" s="157">
        <v>44766.526875000003</v>
      </c>
    </row>
    <row r="3351" spans="2:15" x14ac:dyDescent="0.2">
      <c r="B3351" s="322" t="s">
        <v>148</v>
      </c>
      <c r="C3351" s="322" t="s">
        <v>1225</v>
      </c>
      <c r="D3351" s="322" t="s">
        <v>149</v>
      </c>
      <c r="E3351" s="322" t="s">
        <v>1225</v>
      </c>
      <c r="F3351" s="154" t="s">
        <v>114</v>
      </c>
      <c r="G3351" s="149" t="s">
        <v>277</v>
      </c>
      <c r="H3351" s="153" t="s">
        <v>304</v>
      </c>
      <c r="I3351" s="149" t="s">
        <v>2212</v>
      </c>
      <c r="J3351" s="163">
        <v>30.89</v>
      </c>
      <c r="K3351" s="163">
        <v>20.693999999999999</v>
      </c>
      <c r="L3351" s="149" t="s">
        <v>116</v>
      </c>
      <c r="M3351" s="150" t="s">
        <v>352</v>
      </c>
      <c r="N3351" s="157">
        <v>44726.598287037035</v>
      </c>
      <c r="O3351" s="157">
        <v>44758.791620370372</v>
      </c>
    </row>
    <row r="3352" spans="2:15" x14ac:dyDescent="0.2">
      <c r="B3352" s="322" t="s">
        <v>148</v>
      </c>
      <c r="C3352" s="322" t="s">
        <v>1225</v>
      </c>
      <c r="D3352" s="322" t="s">
        <v>148</v>
      </c>
      <c r="E3352" s="322" t="s">
        <v>1225</v>
      </c>
      <c r="F3352" s="154" t="s">
        <v>329</v>
      </c>
      <c r="G3352" s="149" t="s">
        <v>286</v>
      </c>
      <c r="H3352" s="153" t="s">
        <v>330</v>
      </c>
      <c r="I3352" s="149" t="s">
        <v>484</v>
      </c>
      <c r="J3352" s="163">
        <v>38.228000000000002</v>
      </c>
      <c r="K3352" s="163">
        <v>35.845999999999997</v>
      </c>
      <c r="L3352" s="149" t="s">
        <v>333</v>
      </c>
      <c r="M3352" s="150" t="s">
        <v>334</v>
      </c>
      <c r="N3352" s="157">
        <v>44726.639930555553</v>
      </c>
      <c r="O3352" s="157">
        <v>44742.956122685187</v>
      </c>
    </row>
    <row r="3353" spans="2:15" x14ac:dyDescent="0.2">
      <c r="B3353" s="322" t="s">
        <v>148</v>
      </c>
      <c r="C3353" s="322" t="s">
        <v>1225</v>
      </c>
      <c r="D3353" s="322" t="s">
        <v>148</v>
      </c>
      <c r="E3353" s="322" t="s">
        <v>1225</v>
      </c>
      <c r="F3353" s="154" t="s">
        <v>114</v>
      </c>
      <c r="G3353" s="149" t="s">
        <v>277</v>
      </c>
      <c r="H3353" s="153" t="s">
        <v>304</v>
      </c>
      <c r="I3353" s="149" t="s">
        <v>1625</v>
      </c>
      <c r="J3353" s="163">
        <v>34.863999999999997</v>
      </c>
      <c r="K3353" s="163">
        <v>31.651</v>
      </c>
      <c r="L3353" s="149" t="s">
        <v>114</v>
      </c>
      <c r="M3353" s="150" t="s">
        <v>579</v>
      </c>
      <c r="N3353" s="157">
        <v>44726.653634259259</v>
      </c>
      <c r="O3353" s="157">
        <v>44738.403587962966</v>
      </c>
    </row>
    <row r="3354" spans="2:15" x14ac:dyDescent="0.2">
      <c r="B3354" s="322" t="s">
        <v>148</v>
      </c>
      <c r="C3354" s="322" t="s">
        <v>1225</v>
      </c>
      <c r="D3354" s="322" t="s">
        <v>149</v>
      </c>
      <c r="E3354" s="322" t="s">
        <v>1225</v>
      </c>
      <c r="F3354" s="154" t="s">
        <v>239</v>
      </c>
      <c r="G3354" s="149" t="s">
        <v>277</v>
      </c>
      <c r="H3354" s="153" t="s">
        <v>278</v>
      </c>
      <c r="I3354" s="149" t="s">
        <v>2213</v>
      </c>
      <c r="J3354" s="163">
        <v>27.173999999999999</v>
      </c>
      <c r="K3354" s="163">
        <v>3.2650000000000001</v>
      </c>
      <c r="L3354" s="149" t="s">
        <v>116</v>
      </c>
      <c r="M3354" s="150" t="s">
        <v>405</v>
      </c>
      <c r="N3354" s="157">
        <v>44726.737083333333</v>
      </c>
      <c r="O3354" s="157">
        <v>44755.291851851849</v>
      </c>
    </row>
    <row r="3355" spans="2:15" x14ac:dyDescent="0.2">
      <c r="B3355" s="322" t="s">
        <v>148</v>
      </c>
      <c r="C3355" s="322" t="s">
        <v>1225</v>
      </c>
      <c r="D3355" s="322" t="s">
        <v>149</v>
      </c>
      <c r="E3355" s="322" t="s">
        <v>1225</v>
      </c>
      <c r="F3355" s="154" t="s">
        <v>239</v>
      </c>
      <c r="G3355" s="149" t="s">
        <v>277</v>
      </c>
      <c r="H3355" s="153" t="s">
        <v>278</v>
      </c>
      <c r="I3355" s="149" t="s">
        <v>2213</v>
      </c>
      <c r="J3355" s="163">
        <v>27.173999999999999</v>
      </c>
      <c r="K3355" s="163">
        <v>3.2650000000000001</v>
      </c>
      <c r="L3355" s="149" t="s">
        <v>116</v>
      </c>
      <c r="M3355" s="150" t="s">
        <v>405</v>
      </c>
      <c r="N3355" s="157">
        <v>44726.737083333333</v>
      </c>
      <c r="O3355" s="157">
        <v>44755.291990740741</v>
      </c>
    </row>
    <row r="3356" spans="2:15" x14ac:dyDescent="0.2">
      <c r="B3356" s="322" t="s">
        <v>148</v>
      </c>
      <c r="C3356" s="322" t="s">
        <v>1225</v>
      </c>
      <c r="D3356" s="322" t="s">
        <v>149</v>
      </c>
      <c r="E3356" s="322" t="s">
        <v>1225</v>
      </c>
      <c r="F3356" s="154" t="s">
        <v>239</v>
      </c>
      <c r="G3356" s="149" t="s">
        <v>277</v>
      </c>
      <c r="H3356" s="153" t="s">
        <v>278</v>
      </c>
      <c r="I3356" s="149" t="s">
        <v>2213</v>
      </c>
      <c r="J3356" s="163">
        <v>27.173999999999999</v>
      </c>
      <c r="K3356" s="163">
        <v>10.948</v>
      </c>
      <c r="L3356" s="149" t="s">
        <v>116</v>
      </c>
      <c r="M3356" s="150" t="s">
        <v>2214</v>
      </c>
      <c r="N3356" s="157">
        <v>44726.737083333333</v>
      </c>
      <c r="O3356" s="157">
        <v>44766.278078703705</v>
      </c>
    </row>
    <row r="3357" spans="2:15" x14ac:dyDescent="0.2">
      <c r="B3357" s="322" t="s">
        <v>148</v>
      </c>
      <c r="C3357" s="322" t="s">
        <v>1225</v>
      </c>
      <c r="D3357" s="322" t="s">
        <v>149</v>
      </c>
      <c r="E3357" s="322" t="s">
        <v>1225</v>
      </c>
      <c r="F3357" s="154" t="s">
        <v>236</v>
      </c>
      <c r="G3357" s="149" t="s">
        <v>310</v>
      </c>
      <c r="H3357" s="153" t="s">
        <v>311</v>
      </c>
      <c r="I3357" s="149" t="s">
        <v>2215</v>
      </c>
      <c r="J3357" s="163">
        <v>45.555999999999997</v>
      </c>
      <c r="K3357" s="163">
        <v>34.350999999999999</v>
      </c>
      <c r="L3357" s="149" t="s">
        <v>217</v>
      </c>
      <c r="M3357" s="150" t="s">
        <v>309</v>
      </c>
      <c r="N3357" s="157">
        <v>44727.042673611111</v>
      </c>
      <c r="O3357" s="157">
        <v>44758.791712962964</v>
      </c>
    </row>
    <row r="3358" spans="2:15" x14ac:dyDescent="0.2">
      <c r="B3358" s="322" t="s">
        <v>148</v>
      </c>
      <c r="C3358" s="322" t="s">
        <v>1225</v>
      </c>
      <c r="D3358" s="322" t="s">
        <v>148</v>
      </c>
      <c r="E3358" s="322" t="s">
        <v>1225</v>
      </c>
      <c r="F3358" s="154" t="s">
        <v>243</v>
      </c>
      <c r="G3358" s="149" t="s">
        <v>277</v>
      </c>
      <c r="H3358" s="153" t="s">
        <v>374</v>
      </c>
      <c r="I3358" s="149" t="s">
        <v>2216</v>
      </c>
      <c r="J3358" s="163">
        <v>29.141999999999999</v>
      </c>
      <c r="K3358" s="163">
        <v>4.702</v>
      </c>
      <c r="L3358" s="149" t="s">
        <v>209</v>
      </c>
      <c r="M3358" s="150" t="s">
        <v>323</v>
      </c>
      <c r="N3358" s="157">
        <v>44727.445393518516</v>
      </c>
      <c r="O3358" s="157">
        <v>44739.788275462961</v>
      </c>
    </row>
    <row r="3359" spans="2:15" x14ac:dyDescent="0.2">
      <c r="B3359" s="322" t="s">
        <v>148</v>
      </c>
      <c r="C3359" s="322" t="s">
        <v>1225</v>
      </c>
      <c r="D3359" s="322" t="s">
        <v>149</v>
      </c>
      <c r="E3359" s="322" t="s">
        <v>1225</v>
      </c>
      <c r="F3359" s="154" t="s">
        <v>243</v>
      </c>
      <c r="G3359" s="149" t="s">
        <v>277</v>
      </c>
      <c r="H3359" s="153" t="s">
        <v>374</v>
      </c>
      <c r="I3359" s="149" t="s">
        <v>2216</v>
      </c>
      <c r="J3359" s="163">
        <v>29.141999999999999</v>
      </c>
      <c r="K3359" s="163">
        <v>23.856999999999999</v>
      </c>
      <c r="L3359" s="149" t="s">
        <v>209</v>
      </c>
      <c r="M3359" s="150" t="s">
        <v>323</v>
      </c>
      <c r="N3359" s="157">
        <v>44727.445393518516</v>
      </c>
      <c r="O3359" s="157">
        <v>44743.220879629633</v>
      </c>
    </row>
    <row r="3360" spans="2:15" x14ac:dyDescent="0.2">
      <c r="B3360" s="322" t="s">
        <v>148</v>
      </c>
      <c r="C3360" s="322" t="s">
        <v>1225</v>
      </c>
      <c r="D3360" s="322" t="s">
        <v>149</v>
      </c>
      <c r="E3360" s="322" t="s">
        <v>1225</v>
      </c>
      <c r="F3360" s="154" t="s">
        <v>244</v>
      </c>
      <c r="G3360" s="149" t="s">
        <v>369</v>
      </c>
      <c r="H3360" s="153" t="s">
        <v>370</v>
      </c>
      <c r="I3360" s="149" t="s">
        <v>2188</v>
      </c>
      <c r="J3360" s="163">
        <v>54.875999999999998</v>
      </c>
      <c r="K3360" s="163">
        <v>13.468999999999999</v>
      </c>
      <c r="L3360" s="149" t="s">
        <v>208</v>
      </c>
      <c r="M3360" s="150" t="s">
        <v>368</v>
      </c>
      <c r="N3360" s="157">
        <v>44727.556018518517</v>
      </c>
      <c r="O3360" s="157">
        <v>44747.457569444443</v>
      </c>
    </row>
    <row r="3361" spans="2:15" x14ac:dyDescent="0.2">
      <c r="B3361" s="322" t="s">
        <v>148</v>
      </c>
      <c r="C3361" s="322" t="s">
        <v>1225</v>
      </c>
      <c r="D3361" s="322" t="s">
        <v>149</v>
      </c>
      <c r="E3361" s="322" t="s">
        <v>1225</v>
      </c>
      <c r="F3361" s="154" t="s">
        <v>236</v>
      </c>
      <c r="G3361" s="149" t="s">
        <v>310</v>
      </c>
      <c r="H3361" s="153" t="s">
        <v>311</v>
      </c>
      <c r="I3361" s="149" t="s">
        <v>2217</v>
      </c>
      <c r="J3361" s="163">
        <v>38.868000000000002</v>
      </c>
      <c r="K3361" s="163">
        <v>15.648999999999999</v>
      </c>
      <c r="L3361" s="149" t="s">
        <v>230</v>
      </c>
      <c r="M3361" s="150" t="s">
        <v>846</v>
      </c>
      <c r="N3361" s="157">
        <v>44728.348032407404</v>
      </c>
      <c r="O3361" s="157">
        <v>44746.731180555558</v>
      </c>
    </row>
    <row r="3362" spans="2:15" x14ac:dyDescent="0.2">
      <c r="B3362" s="322" t="s">
        <v>148</v>
      </c>
      <c r="C3362" s="322" t="s">
        <v>1225</v>
      </c>
      <c r="D3362" s="322" t="s">
        <v>149</v>
      </c>
      <c r="E3362" s="322" t="s">
        <v>1225</v>
      </c>
      <c r="F3362" s="154" t="s">
        <v>236</v>
      </c>
      <c r="G3362" s="149" t="s">
        <v>310</v>
      </c>
      <c r="H3362" s="153" t="s">
        <v>311</v>
      </c>
      <c r="I3362" s="149" t="s">
        <v>2217</v>
      </c>
      <c r="J3362" s="163">
        <v>38.868000000000002</v>
      </c>
      <c r="K3362" s="163">
        <v>22.440999999999999</v>
      </c>
      <c r="L3362" s="149" t="s">
        <v>266</v>
      </c>
      <c r="M3362" s="150" t="s">
        <v>2218</v>
      </c>
      <c r="N3362" s="157">
        <v>44728.348032407404</v>
      </c>
      <c r="O3362" s="157">
        <v>44755.861585648148</v>
      </c>
    </row>
    <row r="3363" spans="2:15" x14ac:dyDescent="0.2">
      <c r="B3363" s="322" t="s">
        <v>148</v>
      </c>
      <c r="C3363" s="322" t="s">
        <v>1225</v>
      </c>
      <c r="D3363" s="322" t="s">
        <v>152</v>
      </c>
      <c r="E3363" s="322" t="s">
        <v>1225</v>
      </c>
      <c r="F3363" s="154" t="s">
        <v>329</v>
      </c>
      <c r="G3363" s="149" t="s">
        <v>286</v>
      </c>
      <c r="H3363" s="153" t="s">
        <v>330</v>
      </c>
      <c r="I3363" s="149" t="s">
        <v>2219</v>
      </c>
      <c r="J3363" s="163">
        <v>60.396000000000001</v>
      </c>
      <c r="K3363" s="163">
        <v>46.097000000000001</v>
      </c>
      <c r="L3363" s="149" t="s">
        <v>116</v>
      </c>
      <c r="M3363" s="150" t="s">
        <v>352</v>
      </c>
      <c r="N3363" s="157">
        <v>44728.834247685183</v>
      </c>
      <c r="O3363" s="157">
        <v>44851.274548611109</v>
      </c>
    </row>
    <row r="3364" spans="2:15" x14ac:dyDescent="0.2">
      <c r="B3364" s="322" t="s">
        <v>148</v>
      </c>
      <c r="C3364" s="322" t="s">
        <v>1225</v>
      </c>
      <c r="D3364" s="322" t="s">
        <v>148</v>
      </c>
      <c r="E3364" s="322" t="s">
        <v>1225</v>
      </c>
      <c r="F3364" s="154" t="s">
        <v>247</v>
      </c>
      <c r="G3364" s="149" t="s">
        <v>340</v>
      </c>
      <c r="H3364" s="153" t="s">
        <v>341</v>
      </c>
      <c r="I3364" s="149" t="s">
        <v>416</v>
      </c>
      <c r="J3364" s="163">
        <v>17.013000000000002</v>
      </c>
      <c r="K3364" s="163">
        <v>16.672999999999998</v>
      </c>
      <c r="L3364" s="149" t="s">
        <v>247</v>
      </c>
      <c r="M3364" s="150" t="s">
        <v>678</v>
      </c>
      <c r="N3364" s="157">
        <v>44729.152604166666</v>
      </c>
      <c r="O3364" s="157">
        <v>44732.875057870369</v>
      </c>
    </row>
    <row r="3365" spans="2:15" x14ac:dyDescent="0.2">
      <c r="B3365" s="322" t="s">
        <v>148</v>
      </c>
      <c r="C3365" s="322" t="s">
        <v>1225</v>
      </c>
      <c r="D3365" s="322" t="s">
        <v>149</v>
      </c>
      <c r="E3365" s="322" t="s">
        <v>1225</v>
      </c>
      <c r="F3365" s="154" t="s">
        <v>114</v>
      </c>
      <c r="G3365" s="149" t="s">
        <v>286</v>
      </c>
      <c r="H3365" s="153" t="s">
        <v>115</v>
      </c>
      <c r="I3365" s="149" t="s">
        <v>2220</v>
      </c>
      <c r="J3365" s="163">
        <v>82.099000000000004</v>
      </c>
      <c r="K3365" s="163">
        <v>76.748999999999995</v>
      </c>
      <c r="L3365" s="149" t="s">
        <v>211</v>
      </c>
      <c r="M3365" s="150" t="s">
        <v>666</v>
      </c>
      <c r="N3365" s="157">
        <v>44729.459421296298</v>
      </c>
      <c r="O3365" s="157">
        <v>44752.525254629632</v>
      </c>
    </row>
    <row r="3366" spans="2:15" x14ac:dyDescent="0.2">
      <c r="B3366" s="322" t="s">
        <v>148</v>
      </c>
      <c r="C3366" s="322" t="s">
        <v>1225</v>
      </c>
      <c r="D3366" s="322" t="s">
        <v>148</v>
      </c>
      <c r="E3366" s="322" t="s">
        <v>1225</v>
      </c>
      <c r="F3366" s="154" t="s">
        <v>114</v>
      </c>
      <c r="G3366" s="149" t="s">
        <v>277</v>
      </c>
      <c r="H3366" s="153" t="s">
        <v>304</v>
      </c>
      <c r="I3366" s="149" t="s">
        <v>699</v>
      </c>
      <c r="J3366" s="163">
        <v>39.064</v>
      </c>
      <c r="K3366" s="163">
        <v>6.1280000000000001</v>
      </c>
      <c r="L3366" s="149" t="s">
        <v>114</v>
      </c>
      <c r="M3366" s="150" t="s">
        <v>700</v>
      </c>
      <c r="N3366" s="157">
        <v>44729.806504629632</v>
      </c>
      <c r="O3366" s="157">
        <v>44734.955497685187</v>
      </c>
    </row>
    <row r="3367" spans="2:15" x14ac:dyDescent="0.2">
      <c r="B3367" s="322" t="s">
        <v>148</v>
      </c>
      <c r="C3367" s="322" t="s">
        <v>1225</v>
      </c>
      <c r="D3367" s="322" t="s">
        <v>148</v>
      </c>
      <c r="E3367" s="322" t="s">
        <v>1225</v>
      </c>
      <c r="F3367" s="154" t="s">
        <v>114</v>
      </c>
      <c r="G3367" s="149" t="s">
        <v>277</v>
      </c>
      <c r="H3367" s="153" t="s">
        <v>304</v>
      </c>
      <c r="I3367" s="149" t="s">
        <v>699</v>
      </c>
      <c r="J3367" s="163">
        <v>39.064</v>
      </c>
      <c r="K3367" s="163">
        <v>29.786000000000001</v>
      </c>
      <c r="L3367" s="149" t="s">
        <v>114</v>
      </c>
      <c r="M3367" s="150" t="s">
        <v>1041</v>
      </c>
      <c r="N3367" s="157">
        <v>44729.806504629632</v>
      </c>
      <c r="O3367" s="157">
        <v>44742.552719907406</v>
      </c>
    </row>
    <row r="3368" spans="2:15" x14ac:dyDescent="0.2">
      <c r="B3368" s="322" t="s">
        <v>148</v>
      </c>
      <c r="C3368" s="322" t="s">
        <v>1225</v>
      </c>
      <c r="D3368" s="322" t="s">
        <v>149</v>
      </c>
      <c r="E3368" s="322" t="s">
        <v>1225</v>
      </c>
      <c r="F3368" s="154" t="s">
        <v>237</v>
      </c>
      <c r="G3368" s="149" t="s">
        <v>277</v>
      </c>
      <c r="H3368" s="153" t="s">
        <v>978</v>
      </c>
      <c r="I3368" s="149" t="s">
        <v>1748</v>
      </c>
      <c r="J3368" s="163">
        <v>11.853</v>
      </c>
      <c r="K3368" s="163">
        <v>11.616</v>
      </c>
      <c r="L3368" s="149" t="s">
        <v>194</v>
      </c>
      <c r="M3368" s="150" t="s">
        <v>961</v>
      </c>
      <c r="N3368" s="157">
        <v>44730.695625</v>
      </c>
      <c r="O3368" s="157">
        <v>44744.207824074074</v>
      </c>
    </row>
    <row r="3369" spans="2:15" x14ac:dyDescent="0.2">
      <c r="B3369" s="322" t="s">
        <v>148</v>
      </c>
      <c r="C3369" s="322" t="s">
        <v>1225</v>
      </c>
      <c r="D3369" s="322" t="s">
        <v>149</v>
      </c>
      <c r="E3369" s="322" t="s">
        <v>1225</v>
      </c>
      <c r="F3369" s="154" t="s">
        <v>114</v>
      </c>
      <c r="G3369" s="149" t="s">
        <v>353</v>
      </c>
      <c r="H3369" s="153" t="s">
        <v>354</v>
      </c>
      <c r="I3369" s="149" t="s">
        <v>2138</v>
      </c>
      <c r="J3369" s="163">
        <v>61.186</v>
      </c>
      <c r="K3369" s="163">
        <v>42.865000000000002</v>
      </c>
      <c r="L3369" s="149" t="s">
        <v>116</v>
      </c>
      <c r="M3369" s="150" t="s">
        <v>292</v>
      </c>
      <c r="N3369" s="157">
        <v>44730.764826388891</v>
      </c>
      <c r="O3369" s="157">
        <v>44754.152673611112</v>
      </c>
    </row>
    <row r="3370" spans="2:15" x14ac:dyDescent="0.2">
      <c r="B3370" s="322" t="s">
        <v>148</v>
      </c>
      <c r="C3370" s="322" t="s">
        <v>1225</v>
      </c>
      <c r="D3370" s="322" t="s">
        <v>149</v>
      </c>
      <c r="E3370" s="322" t="s">
        <v>1225</v>
      </c>
      <c r="F3370" s="154" t="s">
        <v>329</v>
      </c>
      <c r="G3370" s="149" t="s">
        <v>286</v>
      </c>
      <c r="H3370" s="153" t="s">
        <v>330</v>
      </c>
      <c r="I3370" s="149" t="s">
        <v>297</v>
      </c>
      <c r="J3370" s="163">
        <v>35.484999999999999</v>
      </c>
      <c r="K3370" s="163">
        <v>6.7469999999999999</v>
      </c>
      <c r="L3370" s="149" t="s">
        <v>211</v>
      </c>
      <c r="M3370" s="150" t="s">
        <v>303</v>
      </c>
      <c r="N3370" s="157">
        <v>44732.139861111114</v>
      </c>
      <c r="O3370" s="157">
        <v>44749.111828703702</v>
      </c>
    </row>
    <row r="3371" spans="2:15" x14ac:dyDescent="0.2">
      <c r="B3371" s="322" t="s">
        <v>148</v>
      </c>
      <c r="C3371" s="322" t="s">
        <v>1225</v>
      </c>
      <c r="D3371" s="322" t="s">
        <v>149</v>
      </c>
      <c r="E3371" s="322" t="s">
        <v>1225</v>
      </c>
      <c r="F3371" s="154" t="s">
        <v>329</v>
      </c>
      <c r="G3371" s="149" t="s">
        <v>286</v>
      </c>
      <c r="H3371" s="153" t="s">
        <v>330</v>
      </c>
      <c r="I3371" s="149" t="s">
        <v>297</v>
      </c>
      <c r="J3371" s="163">
        <v>35.484999999999999</v>
      </c>
      <c r="K3371" s="163">
        <v>28.027999999999999</v>
      </c>
      <c r="L3371" s="149" t="s">
        <v>211</v>
      </c>
      <c r="M3371" s="150" t="s">
        <v>826</v>
      </c>
      <c r="N3371" s="157">
        <v>44732.139861111114</v>
      </c>
      <c r="O3371" s="157">
        <v>44758.427523148152</v>
      </c>
    </row>
    <row r="3372" spans="2:15" x14ac:dyDescent="0.2">
      <c r="B3372" s="322" t="s">
        <v>148</v>
      </c>
      <c r="C3372" s="322" t="s">
        <v>1225</v>
      </c>
      <c r="D3372" s="322" t="s">
        <v>148</v>
      </c>
      <c r="E3372" s="322" t="s">
        <v>1225</v>
      </c>
      <c r="F3372" s="154" t="s">
        <v>237</v>
      </c>
      <c r="G3372" s="149" t="s">
        <v>277</v>
      </c>
      <c r="H3372" s="153" t="s">
        <v>978</v>
      </c>
      <c r="I3372" s="149" t="s">
        <v>2221</v>
      </c>
      <c r="J3372" s="163">
        <v>56.93</v>
      </c>
      <c r="K3372" s="163">
        <v>53.610999999999997</v>
      </c>
      <c r="L3372" s="149" t="s">
        <v>251</v>
      </c>
      <c r="M3372" s="150" t="s">
        <v>664</v>
      </c>
      <c r="N3372" s="157">
        <v>44732.792731481481</v>
      </c>
      <c r="O3372" s="157">
        <v>44741.664780092593</v>
      </c>
    </row>
    <row r="3373" spans="2:15" x14ac:dyDescent="0.2">
      <c r="B3373" s="322" t="s">
        <v>148</v>
      </c>
      <c r="C3373" s="322" t="s">
        <v>1225</v>
      </c>
      <c r="D3373" s="322" t="s">
        <v>149</v>
      </c>
      <c r="E3373" s="322" t="s">
        <v>1225</v>
      </c>
      <c r="F3373" s="154" t="s">
        <v>114</v>
      </c>
      <c r="G3373" s="149" t="s">
        <v>286</v>
      </c>
      <c r="H3373" s="153" t="s">
        <v>115</v>
      </c>
      <c r="I3373" s="149" t="s">
        <v>1126</v>
      </c>
      <c r="J3373" s="163">
        <v>38.613</v>
      </c>
      <c r="K3373" s="163">
        <v>10.77</v>
      </c>
      <c r="L3373" s="149" t="s">
        <v>212</v>
      </c>
      <c r="M3373" s="150" t="s">
        <v>626</v>
      </c>
      <c r="N3373" s="157">
        <v>44732.806712962964</v>
      </c>
      <c r="O3373" s="157">
        <v>44747.944108796299</v>
      </c>
    </row>
    <row r="3374" spans="2:15" x14ac:dyDescent="0.2">
      <c r="B3374" s="322" t="s">
        <v>148</v>
      </c>
      <c r="C3374" s="322" t="s">
        <v>1225</v>
      </c>
      <c r="D3374" s="322" t="s">
        <v>149</v>
      </c>
      <c r="E3374" s="322" t="s">
        <v>1225</v>
      </c>
      <c r="F3374" s="154" t="s">
        <v>114</v>
      </c>
      <c r="G3374" s="149" t="s">
        <v>286</v>
      </c>
      <c r="H3374" s="153" t="s">
        <v>115</v>
      </c>
      <c r="I3374" s="149" t="s">
        <v>1126</v>
      </c>
      <c r="J3374" s="163">
        <v>38.613</v>
      </c>
      <c r="K3374" s="163">
        <v>27.07</v>
      </c>
      <c r="L3374" s="149" t="s">
        <v>212</v>
      </c>
      <c r="M3374" s="150" t="s">
        <v>1910</v>
      </c>
      <c r="N3374" s="157">
        <v>44732.806712962964</v>
      </c>
      <c r="O3374" s="157">
        <v>44767.193402777775</v>
      </c>
    </row>
    <row r="3375" spans="2:15" x14ac:dyDescent="0.2">
      <c r="B3375" s="322" t="s">
        <v>148</v>
      </c>
      <c r="C3375" s="322" t="s">
        <v>1225</v>
      </c>
      <c r="D3375" s="322" t="s">
        <v>149</v>
      </c>
      <c r="E3375" s="322" t="s">
        <v>1225</v>
      </c>
      <c r="F3375" s="154" t="s">
        <v>114</v>
      </c>
      <c r="G3375" s="149" t="s">
        <v>277</v>
      </c>
      <c r="H3375" s="153" t="s">
        <v>304</v>
      </c>
      <c r="I3375" s="149" t="s">
        <v>670</v>
      </c>
      <c r="J3375" s="163">
        <v>36.417000000000002</v>
      </c>
      <c r="K3375" s="163">
        <v>30.981999999999999</v>
      </c>
      <c r="L3375" s="149" t="s">
        <v>114</v>
      </c>
      <c r="M3375" s="150" t="s">
        <v>700</v>
      </c>
      <c r="N3375" s="157">
        <v>44732.875844907408</v>
      </c>
      <c r="O3375" s="157">
        <v>44758.817210648151</v>
      </c>
    </row>
    <row r="3376" spans="2:15" x14ac:dyDescent="0.2">
      <c r="B3376" s="322" t="s">
        <v>148</v>
      </c>
      <c r="C3376" s="322" t="s">
        <v>1225</v>
      </c>
      <c r="D3376" s="322" t="s">
        <v>149</v>
      </c>
      <c r="E3376" s="322" t="s">
        <v>1225</v>
      </c>
      <c r="F3376" s="154" t="s">
        <v>114</v>
      </c>
      <c r="G3376" s="149" t="s">
        <v>286</v>
      </c>
      <c r="H3376" s="153" t="s">
        <v>115</v>
      </c>
      <c r="I3376" s="149" t="s">
        <v>2222</v>
      </c>
      <c r="J3376" s="163">
        <v>63.371000000000002</v>
      </c>
      <c r="K3376" s="163">
        <v>12.688000000000001</v>
      </c>
      <c r="L3376" s="149" t="s">
        <v>216</v>
      </c>
      <c r="M3376" s="150" t="s">
        <v>285</v>
      </c>
      <c r="N3376" s="157">
        <v>44732.986967592595</v>
      </c>
      <c r="O3376" s="157">
        <v>44758.98164351852</v>
      </c>
    </row>
    <row r="3377" spans="2:15" x14ac:dyDescent="0.2">
      <c r="B3377" s="322" t="s">
        <v>148</v>
      </c>
      <c r="C3377" s="322" t="s">
        <v>1225</v>
      </c>
      <c r="D3377" s="322" t="s">
        <v>149</v>
      </c>
      <c r="E3377" s="322" t="s">
        <v>1225</v>
      </c>
      <c r="F3377" s="154" t="s">
        <v>114</v>
      </c>
      <c r="G3377" s="149" t="s">
        <v>286</v>
      </c>
      <c r="H3377" s="153" t="s">
        <v>115</v>
      </c>
      <c r="I3377" s="149" t="s">
        <v>2222</v>
      </c>
      <c r="J3377" s="163">
        <v>63.371000000000002</v>
      </c>
      <c r="K3377" s="163">
        <v>44.212000000000003</v>
      </c>
      <c r="L3377" s="149" t="s">
        <v>216</v>
      </c>
      <c r="M3377" s="150" t="s">
        <v>288</v>
      </c>
      <c r="N3377" s="157">
        <v>44732.986967592595</v>
      </c>
      <c r="O3377" s="157">
        <v>44762.953136574077</v>
      </c>
    </row>
    <row r="3378" spans="2:15" x14ac:dyDescent="0.2">
      <c r="B3378" s="322" t="s">
        <v>148</v>
      </c>
      <c r="C3378" s="322" t="s">
        <v>1225</v>
      </c>
      <c r="D3378" s="322" t="s">
        <v>149</v>
      </c>
      <c r="E3378" s="322" t="s">
        <v>1225</v>
      </c>
      <c r="F3378" s="154" t="s">
        <v>247</v>
      </c>
      <c r="G3378" s="149" t="s">
        <v>340</v>
      </c>
      <c r="H3378" s="153" t="s">
        <v>341</v>
      </c>
      <c r="I3378" s="149" t="s">
        <v>648</v>
      </c>
      <c r="J3378" s="163">
        <v>38.737000000000002</v>
      </c>
      <c r="K3378" s="163">
        <v>9.2720000000000002</v>
      </c>
      <c r="L3378" s="149" t="s">
        <v>205</v>
      </c>
      <c r="M3378" s="150" t="s">
        <v>505</v>
      </c>
      <c r="N3378" s="157">
        <v>44733.109259259261</v>
      </c>
      <c r="O3378" s="157">
        <v>44756.887233796297</v>
      </c>
    </row>
    <row r="3379" spans="2:15" x14ac:dyDescent="0.2">
      <c r="B3379" s="322" t="s">
        <v>148</v>
      </c>
      <c r="C3379" s="322" t="s">
        <v>1225</v>
      </c>
      <c r="D3379" s="322" t="s">
        <v>149</v>
      </c>
      <c r="E3379" s="322" t="s">
        <v>1225</v>
      </c>
      <c r="F3379" s="154" t="s">
        <v>247</v>
      </c>
      <c r="G3379" s="149" t="s">
        <v>340</v>
      </c>
      <c r="H3379" s="153" t="s">
        <v>341</v>
      </c>
      <c r="I3379" s="149" t="s">
        <v>648</v>
      </c>
      <c r="J3379" s="163">
        <v>38.737000000000002</v>
      </c>
      <c r="K3379" s="163">
        <v>26.192</v>
      </c>
      <c r="L3379" s="149" t="s">
        <v>205</v>
      </c>
      <c r="M3379" s="150" t="s">
        <v>721</v>
      </c>
      <c r="N3379" s="157">
        <v>44733.109259259261</v>
      </c>
      <c r="O3379" s="157">
        <v>44761.889386574076</v>
      </c>
    </row>
    <row r="3380" spans="2:15" x14ac:dyDescent="0.2">
      <c r="B3380" s="322" t="s">
        <v>148</v>
      </c>
      <c r="C3380" s="322" t="s">
        <v>1225</v>
      </c>
      <c r="D3380" s="322" t="s">
        <v>150</v>
      </c>
      <c r="E3380" s="322" t="s">
        <v>1225</v>
      </c>
      <c r="F3380" s="154" t="s">
        <v>236</v>
      </c>
      <c r="G3380" s="149" t="s">
        <v>310</v>
      </c>
      <c r="H3380" s="153" t="s">
        <v>311</v>
      </c>
      <c r="I3380" s="149" t="s">
        <v>2049</v>
      </c>
      <c r="J3380" s="163">
        <v>37.140999999999998</v>
      </c>
      <c r="K3380" s="163">
        <v>25.59</v>
      </c>
      <c r="L3380" s="149" t="s">
        <v>205</v>
      </c>
      <c r="M3380" s="150" t="s">
        <v>721</v>
      </c>
      <c r="N3380" s="157">
        <v>44733.222754629627</v>
      </c>
      <c r="O3380" s="157">
        <v>44782.332060185188</v>
      </c>
    </row>
    <row r="3381" spans="2:15" x14ac:dyDescent="0.2">
      <c r="B3381" s="322" t="s">
        <v>148</v>
      </c>
      <c r="C3381" s="322" t="s">
        <v>1225</v>
      </c>
      <c r="D3381" s="322" t="s">
        <v>151</v>
      </c>
      <c r="E3381" s="322" t="s">
        <v>1225</v>
      </c>
      <c r="F3381" s="154" t="s">
        <v>244</v>
      </c>
      <c r="G3381" s="149" t="s">
        <v>369</v>
      </c>
      <c r="H3381" s="153" t="s">
        <v>370</v>
      </c>
      <c r="I3381" s="149" t="s">
        <v>2223</v>
      </c>
      <c r="J3381" s="163">
        <v>27.321000000000002</v>
      </c>
      <c r="K3381" s="163">
        <v>18.279</v>
      </c>
      <c r="L3381" s="149" t="s">
        <v>2224</v>
      </c>
      <c r="M3381" s="150" t="s">
        <v>2225</v>
      </c>
      <c r="N3381" s="157">
        <v>44733.647812499999</v>
      </c>
      <c r="O3381" s="157">
        <v>44829.504780092589</v>
      </c>
    </row>
    <row r="3382" spans="2:15" x14ac:dyDescent="0.2">
      <c r="B3382" s="322" t="s">
        <v>148</v>
      </c>
      <c r="C3382" s="322" t="s">
        <v>1225</v>
      </c>
      <c r="D3382" s="322" t="s">
        <v>149</v>
      </c>
      <c r="E3382" s="322" t="s">
        <v>1225</v>
      </c>
      <c r="F3382" s="154" t="s">
        <v>114</v>
      </c>
      <c r="G3382" s="149" t="s">
        <v>277</v>
      </c>
      <c r="H3382" s="153" t="s">
        <v>304</v>
      </c>
      <c r="I3382" s="149" t="s">
        <v>1216</v>
      </c>
      <c r="J3382" s="163">
        <v>30.803000000000001</v>
      </c>
      <c r="K3382" s="163">
        <v>20.138999999999999</v>
      </c>
      <c r="L3382" s="149" t="s">
        <v>203</v>
      </c>
      <c r="M3382" s="150" t="s">
        <v>380</v>
      </c>
      <c r="N3382" s="157">
        <v>44733.695393518516</v>
      </c>
      <c r="O3382" s="157">
        <v>44750.3747337963</v>
      </c>
    </row>
    <row r="3383" spans="2:15" x14ac:dyDescent="0.2">
      <c r="B3383" s="322" t="s">
        <v>148</v>
      </c>
      <c r="C3383" s="322" t="s">
        <v>1225</v>
      </c>
      <c r="D3383" s="322" t="s">
        <v>149</v>
      </c>
      <c r="E3383" s="322" t="s">
        <v>1225</v>
      </c>
      <c r="F3383" s="154" t="s">
        <v>236</v>
      </c>
      <c r="G3383" s="149" t="s">
        <v>310</v>
      </c>
      <c r="H3383" s="153" t="s">
        <v>311</v>
      </c>
      <c r="I3383" s="149" t="s">
        <v>1022</v>
      </c>
      <c r="J3383" s="163">
        <v>64.061000000000007</v>
      </c>
      <c r="K3383" s="163">
        <v>7.0060000000000002</v>
      </c>
      <c r="L3383" s="149" t="s">
        <v>116</v>
      </c>
      <c r="M3383" s="150" t="s">
        <v>293</v>
      </c>
      <c r="N3383" s="157">
        <v>44733.986875000002</v>
      </c>
      <c r="O3383" s="157">
        <v>44763.451481481483</v>
      </c>
    </row>
    <row r="3384" spans="2:15" x14ac:dyDescent="0.2">
      <c r="B3384" s="322" t="s">
        <v>148</v>
      </c>
      <c r="C3384" s="322" t="s">
        <v>1225</v>
      </c>
      <c r="D3384" s="322" t="s">
        <v>151</v>
      </c>
      <c r="E3384" s="322" t="s">
        <v>1225</v>
      </c>
      <c r="F3384" s="154" t="s">
        <v>236</v>
      </c>
      <c r="G3384" s="149" t="s">
        <v>310</v>
      </c>
      <c r="H3384" s="153" t="s">
        <v>311</v>
      </c>
      <c r="I3384" s="149" t="s">
        <v>1022</v>
      </c>
      <c r="J3384" s="163">
        <v>64.061000000000007</v>
      </c>
      <c r="K3384" s="163">
        <v>37.804000000000002</v>
      </c>
      <c r="L3384" s="149" t="s">
        <v>116</v>
      </c>
      <c r="M3384" s="150" t="s">
        <v>651</v>
      </c>
      <c r="N3384" s="157">
        <v>44733.986875000002</v>
      </c>
      <c r="O3384" s="157">
        <v>44806.939629629633</v>
      </c>
    </row>
    <row r="3385" spans="2:15" x14ac:dyDescent="0.2">
      <c r="B3385" s="322" t="s">
        <v>148</v>
      </c>
      <c r="C3385" s="322" t="s">
        <v>1225</v>
      </c>
      <c r="D3385" s="322" t="s">
        <v>149</v>
      </c>
      <c r="E3385" s="322" t="s">
        <v>1225</v>
      </c>
      <c r="F3385" s="154" t="s">
        <v>239</v>
      </c>
      <c r="G3385" s="149" t="s">
        <v>359</v>
      </c>
      <c r="H3385" s="153" t="s">
        <v>278</v>
      </c>
      <c r="I3385" s="149" t="s">
        <v>2226</v>
      </c>
      <c r="J3385" s="163">
        <v>28.207000000000001</v>
      </c>
      <c r="K3385" s="163">
        <v>27.643000000000001</v>
      </c>
      <c r="L3385" s="149" t="s">
        <v>329</v>
      </c>
      <c r="M3385" s="150" t="s">
        <v>395</v>
      </c>
      <c r="N3385" s="157">
        <v>44734.375902777778</v>
      </c>
      <c r="O3385" s="157">
        <v>44758.15053240741</v>
      </c>
    </row>
    <row r="3386" spans="2:15" x14ac:dyDescent="0.2">
      <c r="B3386" s="322" t="s">
        <v>148</v>
      </c>
      <c r="C3386" s="322" t="s">
        <v>1225</v>
      </c>
      <c r="D3386" s="322" t="s">
        <v>149</v>
      </c>
      <c r="E3386" s="322" t="s">
        <v>1225</v>
      </c>
      <c r="F3386" s="154" t="s">
        <v>243</v>
      </c>
      <c r="G3386" s="149" t="s">
        <v>277</v>
      </c>
      <c r="H3386" s="153" t="s">
        <v>374</v>
      </c>
      <c r="I3386" s="149" t="s">
        <v>2227</v>
      </c>
      <c r="J3386" s="163">
        <v>55.988999999999997</v>
      </c>
      <c r="K3386" s="163">
        <v>51.165999999999997</v>
      </c>
      <c r="L3386" s="149" t="s">
        <v>211</v>
      </c>
      <c r="M3386" s="150" t="s">
        <v>666</v>
      </c>
      <c r="N3386" s="157">
        <v>44734.528425925928</v>
      </c>
      <c r="O3386" s="157">
        <v>44758.986111111109</v>
      </c>
    </row>
    <row r="3387" spans="2:15" x14ac:dyDescent="0.2">
      <c r="B3387" s="322" t="s">
        <v>148</v>
      </c>
      <c r="C3387" s="322" t="s">
        <v>1225</v>
      </c>
      <c r="D3387" s="322" t="s">
        <v>149</v>
      </c>
      <c r="E3387" s="322" t="s">
        <v>1225</v>
      </c>
      <c r="F3387" s="154" t="s">
        <v>244</v>
      </c>
      <c r="G3387" s="149" t="s">
        <v>369</v>
      </c>
      <c r="H3387" s="153" t="s">
        <v>370</v>
      </c>
      <c r="I3387" s="149" t="s">
        <v>2228</v>
      </c>
      <c r="J3387" s="163">
        <v>81.510000000000005</v>
      </c>
      <c r="K3387" s="163">
        <v>79.88</v>
      </c>
      <c r="L3387" s="149" t="s">
        <v>211</v>
      </c>
      <c r="M3387" s="150" t="s">
        <v>303</v>
      </c>
      <c r="N3387" s="157">
        <v>44734.774351851855</v>
      </c>
      <c r="O3387" s="157">
        <v>44767.160995370374</v>
      </c>
    </row>
    <row r="3388" spans="2:15" x14ac:dyDescent="0.2">
      <c r="B3388" s="322" t="s">
        <v>148</v>
      </c>
      <c r="C3388" s="322" t="s">
        <v>1225</v>
      </c>
      <c r="D3388" s="322" t="s">
        <v>150</v>
      </c>
      <c r="E3388" s="322" t="s">
        <v>1225</v>
      </c>
      <c r="F3388" s="154" t="s">
        <v>239</v>
      </c>
      <c r="G3388" s="149" t="s">
        <v>289</v>
      </c>
      <c r="H3388" s="153" t="s">
        <v>290</v>
      </c>
      <c r="I3388" s="149" t="s">
        <v>2229</v>
      </c>
      <c r="J3388" s="163">
        <v>56.01</v>
      </c>
      <c r="K3388" s="163">
        <v>48.832999999999998</v>
      </c>
      <c r="L3388" s="149" t="s">
        <v>116</v>
      </c>
      <c r="M3388" s="150" t="s">
        <v>352</v>
      </c>
      <c r="N3388" s="157">
        <v>44734.903657407405</v>
      </c>
      <c r="O3388" s="157">
        <v>44777.31832175926</v>
      </c>
    </row>
    <row r="3389" spans="2:15" x14ac:dyDescent="0.2">
      <c r="B3389" s="322" t="s">
        <v>148</v>
      </c>
      <c r="C3389" s="322" t="s">
        <v>1225</v>
      </c>
      <c r="D3389" s="322" t="s">
        <v>149</v>
      </c>
      <c r="E3389" s="322" t="s">
        <v>1225</v>
      </c>
      <c r="F3389" s="154" t="s">
        <v>329</v>
      </c>
      <c r="G3389" s="149" t="s">
        <v>286</v>
      </c>
      <c r="H3389" s="153" t="s">
        <v>330</v>
      </c>
      <c r="I3389" s="149" t="s">
        <v>996</v>
      </c>
      <c r="J3389" s="163">
        <v>57.893000000000001</v>
      </c>
      <c r="K3389" s="163">
        <v>46.939</v>
      </c>
      <c r="L3389" s="149" t="s">
        <v>116</v>
      </c>
      <c r="M3389" s="150" t="s">
        <v>352</v>
      </c>
      <c r="N3389" s="157">
        <v>44735.445567129631</v>
      </c>
      <c r="O3389" s="157">
        <v>44770.984664351854</v>
      </c>
    </row>
    <row r="3390" spans="2:15" x14ac:dyDescent="0.2">
      <c r="B3390" s="322" t="s">
        <v>148</v>
      </c>
      <c r="C3390" s="322" t="s">
        <v>1225</v>
      </c>
      <c r="D3390" s="322" t="s">
        <v>149</v>
      </c>
      <c r="E3390" s="322" t="s">
        <v>1225</v>
      </c>
      <c r="F3390" s="154" t="s">
        <v>329</v>
      </c>
      <c r="G3390" s="149" t="s">
        <v>2230</v>
      </c>
      <c r="H3390" s="153" t="s">
        <v>395</v>
      </c>
      <c r="I3390" s="149" t="s">
        <v>2231</v>
      </c>
      <c r="J3390" s="163">
        <v>45.515999999999998</v>
      </c>
      <c r="K3390" s="163">
        <v>44.606000000000002</v>
      </c>
      <c r="L3390" s="149" t="s">
        <v>116</v>
      </c>
      <c r="M3390" s="150" t="s">
        <v>292</v>
      </c>
      <c r="N3390" s="157">
        <v>44735.612245370372</v>
      </c>
      <c r="O3390" s="157">
        <v>44761.011562500003</v>
      </c>
    </row>
    <row r="3391" spans="2:15" x14ac:dyDescent="0.2">
      <c r="B3391" s="322" t="s">
        <v>148</v>
      </c>
      <c r="C3391" s="322" t="s">
        <v>1225</v>
      </c>
      <c r="D3391" s="322" t="s">
        <v>150</v>
      </c>
      <c r="E3391" s="322" t="s">
        <v>1225</v>
      </c>
      <c r="F3391" s="154" t="s">
        <v>114</v>
      </c>
      <c r="G3391" s="149" t="s">
        <v>286</v>
      </c>
      <c r="H3391" s="153" t="s">
        <v>115</v>
      </c>
      <c r="I3391" s="149" t="s">
        <v>2232</v>
      </c>
      <c r="J3391" s="163">
        <v>60.43</v>
      </c>
      <c r="K3391" s="163">
        <v>41.277000000000001</v>
      </c>
      <c r="L3391" s="149" t="s">
        <v>116</v>
      </c>
      <c r="M3391" s="150" t="s">
        <v>424</v>
      </c>
      <c r="N3391" s="157">
        <v>44735.626030092593</v>
      </c>
      <c r="O3391" s="157">
        <v>44786.817824074074</v>
      </c>
    </row>
    <row r="3392" spans="2:15" x14ac:dyDescent="0.2">
      <c r="B3392" s="322" t="s">
        <v>148</v>
      </c>
      <c r="C3392" s="322" t="s">
        <v>1225</v>
      </c>
      <c r="D3392" s="322" t="s">
        <v>149</v>
      </c>
      <c r="E3392" s="322" t="s">
        <v>1225</v>
      </c>
      <c r="F3392" s="154" t="s">
        <v>247</v>
      </c>
      <c r="G3392" s="149" t="s">
        <v>340</v>
      </c>
      <c r="H3392" s="153" t="s">
        <v>341</v>
      </c>
      <c r="I3392" s="149" t="s">
        <v>1196</v>
      </c>
      <c r="J3392" s="163">
        <v>35.530999999999999</v>
      </c>
      <c r="K3392" s="163">
        <v>34.82</v>
      </c>
      <c r="L3392" s="149" t="s">
        <v>189</v>
      </c>
      <c r="M3392" s="150" t="s">
        <v>526</v>
      </c>
      <c r="N3392" s="157">
        <v>44735.815555555557</v>
      </c>
      <c r="O3392" s="157">
        <v>44768.9844212963</v>
      </c>
    </row>
    <row r="3393" spans="2:15" x14ac:dyDescent="0.2">
      <c r="B3393" s="322" t="s">
        <v>148</v>
      </c>
      <c r="C3393" s="322" t="s">
        <v>1225</v>
      </c>
      <c r="D3393" s="322" t="s">
        <v>149</v>
      </c>
      <c r="E3393" s="322" t="s">
        <v>1225</v>
      </c>
      <c r="F3393" s="154" t="s">
        <v>114</v>
      </c>
      <c r="G3393" s="149" t="s">
        <v>286</v>
      </c>
      <c r="H3393" s="153" t="s">
        <v>115</v>
      </c>
      <c r="I3393" s="149" t="s">
        <v>2233</v>
      </c>
      <c r="J3393" s="163">
        <v>61.177</v>
      </c>
      <c r="K3393" s="163">
        <v>56.194000000000003</v>
      </c>
      <c r="L3393" s="149" t="s">
        <v>217</v>
      </c>
      <c r="M3393" s="150" t="s">
        <v>480</v>
      </c>
      <c r="N3393" s="157">
        <v>44736.195474537039</v>
      </c>
      <c r="O3393" s="157">
        <v>44766.450868055559</v>
      </c>
    </row>
    <row r="3394" spans="2:15" x14ac:dyDescent="0.2">
      <c r="B3394" s="322" t="s">
        <v>148</v>
      </c>
      <c r="C3394" s="322" t="s">
        <v>1225</v>
      </c>
      <c r="D3394" s="322" t="s">
        <v>149</v>
      </c>
      <c r="E3394" s="322" t="s">
        <v>1225</v>
      </c>
      <c r="F3394" s="154" t="s">
        <v>243</v>
      </c>
      <c r="G3394" s="149" t="s">
        <v>2234</v>
      </c>
      <c r="H3394" s="153" t="s">
        <v>707</v>
      </c>
      <c r="I3394" s="149" t="s">
        <v>679</v>
      </c>
      <c r="J3394" s="163">
        <v>60.466999999999999</v>
      </c>
      <c r="K3394" s="163">
        <v>59.258000000000003</v>
      </c>
      <c r="L3394" s="149" t="s">
        <v>329</v>
      </c>
      <c r="M3394" s="150" t="s">
        <v>395</v>
      </c>
      <c r="N3394" s="157">
        <v>44736.459398148145</v>
      </c>
      <c r="O3394" s="157">
        <v>44757.98709490741</v>
      </c>
    </row>
    <row r="3395" spans="2:15" x14ac:dyDescent="0.2">
      <c r="B3395" s="322" t="s">
        <v>148</v>
      </c>
      <c r="C3395" s="322" t="s">
        <v>1225</v>
      </c>
      <c r="D3395" s="322" t="s">
        <v>149</v>
      </c>
      <c r="E3395" s="322" t="s">
        <v>1225</v>
      </c>
      <c r="F3395" s="154" t="s">
        <v>329</v>
      </c>
      <c r="G3395" s="149" t="s">
        <v>286</v>
      </c>
      <c r="H3395" s="153" t="s">
        <v>1460</v>
      </c>
      <c r="I3395" s="149" t="s">
        <v>2235</v>
      </c>
      <c r="J3395" s="163">
        <v>37.658000000000001</v>
      </c>
      <c r="K3395" s="163">
        <v>36.905000000000001</v>
      </c>
      <c r="L3395" s="149" t="s">
        <v>557</v>
      </c>
      <c r="M3395" s="150" t="s">
        <v>558</v>
      </c>
      <c r="N3395" s="157">
        <v>44736.527928240743</v>
      </c>
      <c r="O3395" s="157">
        <v>44758.943437499998</v>
      </c>
    </row>
    <row r="3396" spans="2:15" x14ac:dyDescent="0.2">
      <c r="B3396" s="322" t="s">
        <v>148</v>
      </c>
      <c r="C3396" s="322" t="s">
        <v>1225</v>
      </c>
      <c r="D3396" s="322" t="s">
        <v>149</v>
      </c>
      <c r="E3396" s="322" t="s">
        <v>1225</v>
      </c>
      <c r="F3396" s="154" t="s">
        <v>239</v>
      </c>
      <c r="G3396" s="149" t="s">
        <v>359</v>
      </c>
      <c r="H3396" s="153" t="s">
        <v>278</v>
      </c>
      <c r="I3396" s="149" t="s">
        <v>2236</v>
      </c>
      <c r="J3396" s="163">
        <v>33.531999999999996</v>
      </c>
      <c r="K3396" s="163">
        <v>32.860999999999997</v>
      </c>
      <c r="L3396" s="149" t="s">
        <v>329</v>
      </c>
      <c r="M3396" s="150" t="s">
        <v>460</v>
      </c>
      <c r="N3396" s="157">
        <v>44739.389780092592</v>
      </c>
      <c r="O3396" s="157">
        <v>44763.192719907405</v>
      </c>
    </row>
    <row r="3397" spans="2:15" x14ac:dyDescent="0.2">
      <c r="B3397" s="322" t="s">
        <v>148</v>
      </c>
      <c r="C3397" s="322" t="s">
        <v>1225</v>
      </c>
      <c r="D3397" s="322" t="s">
        <v>150</v>
      </c>
      <c r="E3397" s="322" t="s">
        <v>1225</v>
      </c>
      <c r="F3397" s="154" t="s">
        <v>114</v>
      </c>
      <c r="G3397" s="149" t="s">
        <v>286</v>
      </c>
      <c r="H3397" s="153" t="s">
        <v>115</v>
      </c>
      <c r="I3397" s="149" t="s">
        <v>2237</v>
      </c>
      <c r="J3397" s="163">
        <v>78.072000000000003</v>
      </c>
      <c r="K3397" s="163">
        <v>24.395</v>
      </c>
      <c r="L3397" s="149" t="s">
        <v>116</v>
      </c>
      <c r="M3397" s="150" t="s">
        <v>352</v>
      </c>
      <c r="N3397" s="157">
        <v>44740.473402777781</v>
      </c>
      <c r="O3397" s="157">
        <v>44789.693865740737</v>
      </c>
    </row>
    <row r="3398" spans="2:15" x14ac:dyDescent="0.2">
      <c r="B3398" s="322" t="s">
        <v>148</v>
      </c>
      <c r="C3398" s="322" t="s">
        <v>1225</v>
      </c>
      <c r="D3398" s="322" t="s">
        <v>150</v>
      </c>
      <c r="E3398" s="322" t="s">
        <v>1225</v>
      </c>
      <c r="F3398" s="154" t="s">
        <v>114</v>
      </c>
      <c r="G3398" s="149" t="s">
        <v>286</v>
      </c>
      <c r="H3398" s="153" t="s">
        <v>115</v>
      </c>
      <c r="I3398" s="149" t="s">
        <v>2237</v>
      </c>
      <c r="J3398" s="163">
        <v>78.072000000000003</v>
      </c>
      <c r="K3398" s="163">
        <v>49.368000000000002</v>
      </c>
      <c r="L3398" s="149" t="s">
        <v>116</v>
      </c>
      <c r="M3398" s="150" t="s">
        <v>352</v>
      </c>
      <c r="N3398" s="157">
        <v>44740.473402777781</v>
      </c>
      <c r="O3398" s="157">
        <v>44795.875856481478</v>
      </c>
    </row>
    <row r="3399" spans="2:15" x14ac:dyDescent="0.2">
      <c r="B3399" s="322" t="s">
        <v>148</v>
      </c>
      <c r="C3399" s="322" t="s">
        <v>1225</v>
      </c>
      <c r="D3399" s="322" t="s">
        <v>149</v>
      </c>
      <c r="E3399" s="322" t="s">
        <v>1225</v>
      </c>
      <c r="F3399" s="154" t="s">
        <v>237</v>
      </c>
      <c r="G3399" s="149" t="s">
        <v>2238</v>
      </c>
      <c r="H3399" s="153" t="s">
        <v>978</v>
      </c>
      <c r="I3399" s="149" t="s">
        <v>844</v>
      </c>
      <c r="J3399" s="163">
        <v>30.928000000000001</v>
      </c>
      <c r="K3399" s="163">
        <v>28.265000000000001</v>
      </c>
      <c r="L3399" s="149" t="s">
        <v>116</v>
      </c>
      <c r="M3399" s="150" t="s">
        <v>760</v>
      </c>
      <c r="N3399" s="157">
        <v>44740.889305555553</v>
      </c>
      <c r="O3399" s="157">
        <v>44770.401597222219</v>
      </c>
    </row>
    <row r="3400" spans="2:15" x14ac:dyDescent="0.2">
      <c r="B3400" s="322" t="s">
        <v>148</v>
      </c>
      <c r="C3400" s="322" t="s">
        <v>1225</v>
      </c>
      <c r="D3400" s="322" t="s">
        <v>150</v>
      </c>
      <c r="E3400" s="322" t="s">
        <v>1225</v>
      </c>
      <c r="F3400" s="154" t="s">
        <v>239</v>
      </c>
      <c r="G3400" s="149" t="s">
        <v>1627</v>
      </c>
      <c r="H3400" s="153" t="s">
        <v>1628</v>
      </c>
      <c r="I3400" s="149" t="s">
        <v>774</v>
      </c>
      <c r="J3400" s="163">
        <v>53.8</v>
      </c>
      <c r="K3400" s="163">
        <v>36.485999999999997</v>
      </c>
      <c r="L3400" s="149" t="s">
        <v>211</v>
      </c>
      <c r="M3400" s="150" t="s">
        <v>2015</v>
      </c>
      <c r="N3400" s="157">
        <v>44741.006562499999</v>
      </c>
      <c r="O3400" s="157">
        <v>44798.10701388889</v>
      </c>
    </row>
    <row r="3401" spans="2:15" x14ac:dyDescent="0.2">
      <c r="B3401" s="322" t="s">
        <v>148</v>
      </c>
      <c r="C3401" s="322" t="s">
        <v>1225</v>
      </c>
      <c r="D3401" s="322" t="s">
        <v>149</v>
      </c>
      <c r="E3401" s="322" t="s">
        <v>1225</v>
      </c>
      <c r="F3401" s="154" t="s">
        <v>244</v>
      </c>
      <c r="G3401" s="149" t="s">
        <v>369</v>
      </c>
      <c r="H3401" s="153" t="s">
        <v>370</v>
      </c>
      <c r="I3401" s="149" t="s">
        <v>1564</v>
      </c>
      <c r="J3401" s="163">
        <v>30.77</v>
      </c>
      <c r="K3401" s="163">
        <v>29.818000000000001</v>
      </c>
      <c r="L3401" s="149" t="s">
        <v>216</v>
      </c>
      <c r="M3401" s="150" t="s">
        <v>288</v>
      </c>
      <c r="N3401" s="157">
        <v>44741.162118055552</v>
      </c>
      <c r="O3401" s="157">
        <v>44761.345127314817</v>
      </c>
    </row>
    <row r="3402" spans="2:15" x14ac:dyDescent="0.2">
      <c r="B3402" s="322" t="s">
        <v>148</v>
      </c>
      <c r="C3402" s="322" t="s">
        <v>1225</v>
      </c>
      <c r="D3402" s="322" t="s">
        <v>150</v>
      </c>
      <c r="E3402" s="322" t="s">
        <v>1225</v>
      </c>
      <c r="F3402" s="154" t="s">
        <v>239</v>
      </c>
      <c r="G3402" s="149" t="s">
        <v>289</v>
      </c>
      <c r="H3402" s="153" t="s">
        <v>290</v>
      </c>
      <c r="I3402" s="149" t="s">
        <v>2239</v>
      </c>
      <c r="J3402" s="163">
        <v>58.518000000000001</v>
      </c>
      <c r="K3402" s="163">
        <v>38.363</v>
      </c>
      <c r="L3402" s="149" t="s">
        <v>205</v>
      </c>
      <c r="M3402" s="150" t="s">
        <v>721</v>
      </c>
      <c r="N3402" s="157">
        <v>44741.638726851852</v>
      </c>
      <c r="O3402" s="157">
        <v>44775.772511574076</v>
      </c>
    </row>
    <row r="3403" spans="2:15" x14ac:dyDescent="0.2">
      <c r="B3403" s="322" t="s">
        <v>148</v>
      </c>
      <c r="C3403" s="322" t="s">
        <v>1225</v>
      </c>
      <c r="D3403" s="322" t="s">
        <v>149</v>
      </c>
      <c r="E3403" s="322" t="s">
        <v>1225</v>
      </c>
      <c r="F3403" s="154" t="s">
        <v>114</v>
      </c>
      <c r="G3403" s="149" t="s">
        <v>286</v>
      </c>
      <c r="H3403" s="153" t="s">
        <v>115</v>
      </c>
      <c r="I3403" s="149" t="s">
        <v>1390</v>
      </c>
      <c r="J3403" s="163">
        <v>61.395000000000003</v>
      </c>
      <c r="K3403" s="163">
        <v>23.068999999999999</v>
      </c>
      <c r="L3403" s="149" t="s">
        <v>211</v>
      </c>
      <c r="M3403" s="150" t="s">
        <v>302</v>
      </c>
      <c r="N3403" s="157">
        <v>44741.986956018518</v>
      </c>
      <c r="O3403" s="157">
        <v>44759.165567129632</v>
      </c>
    </row>
    <row r="3404" spans="2:15" x14ac:dyDescent="0.2">
      <c r="B3404" s="322" t="s">
        <v>148</v>
      </c>
      <c r="C3404" s="322" t="s">
        <v>1225</v>
      </c>
      <c r="D3404" s="322" t="s">
        <v>149</v>
      </c>
      <c r="E3404" s="322" t="s">
        <v>1225</v>
      </c>
      <c r="F3404" s="154" t="s">
        <v>114</v>
      </c>
      <c r="G3404" s="149" t="s">
        <v>286</v>
      </c>
      <c r="H3404" s="153" t="s">
        <v>115</v>
      </c>
      <c r="I3404" s="149" t="s">
        <v>1390</v>
      </c>
      <c r="J3404" s="163">
        <v>61.395000000000003</v>
      </c>
      <c r="K3404" s="163">
        <v>37.097999999999999</v>
      </c>
      <c r="L3404" s="149" t="s">
        <v>211</v>
      </c>
      <c r="M3404" s="150" t="s">
        <v>691</v>
      </c>
      <c r="N3404" s="157">
        <v>44741.986956018518</v>
      </c>
      <c r="O3404" s="157">
        <v>44767.278506944444</v>
      </c>
    </row>
    <row r="3405" spans="2:15" x14ac:dyDescent="0.2">
      <c r="B3405" s="322" t="s">
        <v>148</v>
      </c>
      <c r="C3405" s="322" t="s">
        <v>1225</v>
      </c>
      <c r="D3405" s="322" t="s">
        <v>151</v>
      </c>
      <c r="E3405" s="322" t="s">
        <v>1225</v>
      </c>
      <c r="F3405" s="154" t="s">
        <v>329</v>
      </c>
      <c r="G3405" s="149" t="s">
        <v>286</v>
      </c>
      <c r="H3405" s="153" t="s">
        <v>330</v>
      </c>
      <c r="I3405" s="149" t="s">
        <v>1166</v>
      </c>
      <c r="J3405" s="163">
        <v>63.468000000000004</v>
      </c>
      <c r="K3405" s="163">
        <v>54.869</v>
      </c>
      <c r="L3405" s="149" t="s">
        <v>116</v>
      </c>
      <c r="M3405" s="150" t="s">
        <v>117</v>
      </c>
      <c r="N3405" s="157">
        <v>44742.292731481481</v>
      </c>
      <c r="O3405" s="157">
        <v>44826.806319444448</v>
      </c>
    </row>
    <row r="3406" spans="2:15" x14ac:dyDescent="0.2">
      <c r="B3406" s="322" t="s">
        <v>148</v>
      </c>
      <c r="C3406" s="322" t="s">
        <v>1225</v>
      </c>
      <c r="D3406" s="322" t="s">
        <v>150</v>
      </c>
      <c r="E3406" s="322" t="s">
        <v>1225</v>
      </c>
      <c r="F3406" s="154" t="s">
        <v>114</v>
      </c>
      <c r="G3406" s="149" t="s">
        <v>286</v>
      </c>
      <c r="H3406" s="153" t="s">
        <v>115</v>
      </c>
      <c r="I3406" s="149" t="s">
        <v>2240</v>
      </c>
      <c r="J3406" s="163">
        <v>82.004000000000005</v>
      </c>
      <c r="K3406" s="163">
        <v>80.364000000000004</v>
      </c>
      <c r="L3406" s="149" t="s">
        <v>209</v>
      </c>
      <c r="M3406" s="150" t="s">
        <v>439</v>
      </c>
      <c r="N3406" s="157">
        <v>44742.751064814816</v>
      </c>
      <c r="O3406" s="157">
        <v>44784.624537037038</v>
      </c>
    </row>
    <row r="3407" spans="2:15" x14ac:dyDescent="0.2">
      <c r="B3407" s="322" t="s">
        <v>148</v>
      </c>
      <c r="C3407" s="322" t="s">
        <v>1225</v>
      </c>
      <c r="D3407" s="322" t="s">
        <v>149</v>
      </c>
      <c r="E3407" s="322" t="s">
        <v>1225</v>
      </c>
      <c r="F3407" s="154" t="s">
        <v>244</v>
      </c>
      <c r="G3407" s="149" t="s">
        <v>369</v>
      </c>
      <c r="H3407" s="153" t="s">
        <v>370</v>
      </c>
      <c r="I3407" s="149" t="s">
        <v>1966</v>
      </c>
      <c r="J3407" s="163">
        <v>53.588999999999999</v>
      </c>
      <c r="K3407" s="163">
        <v>17.268000000000001</v>
      </c>
      <c r="L3407" s="149" t="s">
        <v>208</v>
      </c>
      <c r="M3407" s="150" t="s">
        <v>368</v>
      </c>
      <c r="N3407" s="157">
        <v>44742.926006944443</v>
      </c>
      <c r="O3407" s="157">
        <v>44759.388402777775</v>
      </c>
    </row>
    <row r="3408" spans="2:15" x14ac:dyDescent="0.2">
      <c r="B3408" s="322" t="s">
        <v>148</v>
      </c>
      <c r="C3408" s="322" t="s">
        <v>1225</v>
      </c>
      <c r="D3408" s="322" t="s">
        <v>150</v>
      </c>
      <c r="E3408" s="322" t="s">
        <v>1225</v>
      </c>
      <c r="F3408" s="154" t="s">
        <v>244</v>
      </c>
      <c r="G3408" s="149" t="s">
        <v>369</v>
      </c>
      <c r="H3408" s="153" t="s">
        <v>370</v>
      </c>
      <c r="I3408" s="149" t="s">
        <v>1966</v>
      </c>
      <c r="J3408" s="163">
        <v>53.588999999999999</v>
      </c>
      <c r="K3408" s="163">
        <v>26.689</v>
      </c>
      <c r="L3408" s="149" t="s">
        <v>209</v>
      </c>
      <c r="M3408" s="150" t="s">
        <v>280</v>
      </c>
      <c r="N3408" s="157">
        <v>44742.926006944443</v>
      </c>
      <c r="O3408" s="157">
        <v>44775.396805555552</v>
      </c>
    </row>
    <row r="3409" spans="2:15" x14ac:dyDescent="0.2">
      <c r="B3409" s="322" t="s">
        <v>149</v>
      </c>
      <c r="C3409" s="322" t="s">
        <v>1225</v>
      </c>
      <c r="D3409" s="322" t="s">
        <v>152</v>
      </c>
      <c r="E3409" s="322" t="s">
        <v>1225</v>
      </c>
      <c r="F3409" s="154" t="s">
        <v>114</v>
      </c>
      <c r="G3409" s="149" t="s">
        <v>277</v>
      </c>
      <c r="H3409" s="153" t="s">
        <v>304</v>
      </c>
      <c r="I3409" s="149" t="s">
        <v>1236</v>
      </c>
      <c r="J3409" s="163">
        <v>19.39</v>
      </c>
      <c r="K3409" s="163">
        <v>7.0640000000000001</v>
      </c>
      <c r="L3409" s="149" t="s">
        <v>114</v>
      </c>
      <c r="M3409" s="150" t="s">
        <v>306</v>
      </c>
      <c r="N3409" s="157">
        <v>44743.070092592592</v>
      </c>
      <c r="O3409" s="157">
        <v>44846.500567129631</v>
      </c>
    </row>
    <row r="3410" spans="2:15" x14ac:dyDescent="0.2">
      <c r="B3410" s="322" t="s">
        <v>149</v>
      </c>
      <c r="C3410" s="322" t="s">
        <v>1225</v>
      </c>
      <c r="D3410" s="322" t="s">
        <v>152</v>
      </c>
      <c r="E3410" s="322" t="s">
        <v>1225</v>
      </c>
      <c r="F3410" s="154" t="s">
        <v>114</v>
      </c>
      <c r="G3410" s="149" t="s">
        <v>277</v>
      </c>
      <c r="H3410" s="153" t="s">
        <v>304</v>
      </c>
      <c r="I3410" s="149" t="s">
        <v>1236</v>
      </c>
      <c r="J3410" s="163">
        <v>19.39</v>
      </c>
      <c r="K3410" s="163">
        <v>7.0640000000000001</v>
      </c>
      <c r="L3410" s="149" t="s">
        <v>114</v>
      </c>
      <c r="M3410" s="150" t="s">
        <v>306</v>
      </c>
      <c r="N3410" s="157">
        <v>44743.070092592592</v>
      </c>
      <c r="O3410" s="157">
        <v>44846.500706018516</v>
      </c>
    </row>
    <row r="3411" spans="2:15" x14ac:dyDescent="0.2">
      <c r="B3411" s="322" t="s">
        <v>149</v>
      </c>
      <c r="C3411" s="322" t="s">
        <v>1225</v>
      </c>
      <c r="D3411" s="322" t="s">
        <v>149</v>
      </c>
      <c r="E3411" s="322" t="s">
        <v>1225</v>
      </c>
      <c r="F3411" s="154" t="s">
        <v>243</v>
      </c>
      <c r="G3411" s="149" t="s">
        <v>277</v>
      </c>
      <c r="H3411" s="153" t="s">
        <v>374</v>
      </c>
      <c r="I3411" s="149" t="s">
        <v>1734</v>
      </c>
      <c r="J3411" s="163">
        <v>32.688000000000002</v>
      </c>
      <c r="K3411" s="163">
        <v>31.966999999999999</v>
      </c>
      <c r="L3411" s="149" t="s">
        <v>209</v>
      </c>
      <c r="M3411" s="150" t="s">
        <v>563</v>
      </c>
      <c r="N3411" s="157">
        <v>44743.25104166667</v>
      </c>
      <c r="O3411" s="157">
        <v>44760.220752314817</v>
      </c>
    </row>
    <row r="3412" spans="2:15" x14ac:dyDescent="0.2">
      <c r="B3412" s="322" t="s">
        <v>149</v>
      </c>
      <c r="C3412" s="322" t="s">
        <v>1225</v>
      </c>
      <c r="D3412" s="322" t="s">
        <v>149</v>
      </c>
      <c r="E3412" s="322" t="s">
        <v>1225</v>
      </c>
      <c r="F3412" s="154" t="s">
        <v>114</v>
      </c>
      <c r="G3412" s="149" t="s">
        <v>286</v>
      </c>
      <c r="H3412" s="153" t="s">
        <v>115</v>
      </c>
      <c r="I3412" s="149" t="s">
        <v>1241</v>
      </c>
      <c r="J3412" s="163">
        <v>61.683</v>
      </c>
      <c r="K3412" s="163">
        <v>7.9119999999999999</v>
      </c>
      <c r="L3412" s="149" t="s">
        <v>217</v>
      </c>
      <c r="M3412" s="150" t="s">
        <v>308</v>
      </c>
      <c r="N3412" s="157">
        <v>44744.40351851852</v>
      </c>
      <c r="O3412" s="157">
        <v>44770.165219907409</v>
      </c>
    </row>
    <row r="3413" spans="2:15" x14ac:dyDescent="0.2">
      <c r="B3413" s="322" t="s">
        <v>149</v>
      </c>
      <c r="C3413" s="322" t="s">
        <v>1225</v>
      </c>
      <c r="D3413" s="322" t="s">
        <v>149</v>
      </c>
      <c r="E3413" s="322" t="s">
        <v>1225</v>
      </c>
      <c r="F3413" s="154" t="s">
        <v>114</v>
      </c>
      <c r="G3413" s="149" t="s">
        <v>286</v>
      </c>
      <c r="H3413" s="153" t="s">
        <v>115</v>
      </c>
      <c r="I3413" s="149" t="s">
        <v>1241</v>
      </c>
      <c r="J3413" s="163">
        <v>61.683</v>
      </c>
      <c r="K3413" s="163">
        <v>15.103999999999999</v>
      </c>
      <c r="L3413" s="149" t="s">
        <v>217</v>
      </c>
      <c r="M3413" s="150" t="s">
        <v>308</v>
      </c>
      <c r="N3413" s="157">
        <v>44744.40351851852</v>
      </c>
      <c r="O3413" s="157">
        <v>44773.597893518519</v>
      </c>
    </row>
    <row r="3414" spans="2:15" x14ac:dyDescent="0.2">
      <c r="B3414" s="322" t="s">
        <v>149</v>
      </c>
      <c r="C3414" s="322" t="s">
        <v>1225</v>
      </c>
      <c r="D3414" s="322" t="s">
        <v>150</v>
      </c>
      <c r="E3414" s="322" t="s">
        <v>1225</v>
      </c>
      <c r="F3414" s="154" t="s">
        <v>114</v>
      </c>
      <c r="G3414" s="149" t="s">
        <v>286</v>
      </c>
      <c r="H3414" s="153" t="s">
        <v>115</v>
      </c>
      <c r="I3414" s="149" t="s">
        <v>1241</v>
      </c>
      <c r="J3414" s="163">
        <v>61.683</v>
      </c>
      <c r="K3414" s="163">
        <v>33.631999999999998</v>
      </c>
      <c r="L3414" s="149" t="s">
        <v>217</v>
      </c>
      <c r="M3414" s="150" t="s">
        <v>498</v>
      </c>
      <c r="N3414" s="157">
        <v>44744.40351851852</v>
      </c>
      <c r="O3414" s="157">
        <v>44781.042731481481</v>
      </c>
    </row>
    <row r="3415" spans="2:15" x14ac:dyDescent="0.2">
      <c r="B3415" s="322" t="s">
        <v>149</v>
      </c>
      <c r="C3415" s="322" t="s">
        <v>1225</v>
      </c>
      <c r="D3415" s="322" t="s">
        <v>150</v>
      </c>
      <c r="E3415" s="322" t="s">
        <v>1225</v>
      </c>
      <c r="F3415" s="154" t="s">
        <v>114</v>
      </c>
      <c r="G3415" s="149" t="s">
        <v>310</v>
      </c>
      <c r="H3415" s="153" t="s">
        <v>115</v>
      </c>
      <c r="I3415" s="149" t="s">
        <v>2241</v>
      </c>
      <c r="J3415" s="163">
        <v>63.371000000000002</v>
      </c>
      <c r="K3415" s="163">
        <v>62.103999999999999</v>
      </c>
      <c r="L3415" s="149" t="s">
        <v>223</v>
      </c>
      <c r="M3415" s="150" t="s">
        <v>1607</v>
      </c>
      <c r="N3415" s="157">
        <v>44744.403564814813</v>
      </c>
      <c r="O3415" s="157">
        <v>44778.41715277778</v>
      </c>
    </row>
    <row r="3416" spans="2:15" x14ac:dyDescent="0.2">
      <c r="B3416" s="322" t="s">
        <v>149</v>
      </c>
      <c r="C3416" s="322" t="s">
        <v>1225</v>
      </c>
      <c r="D3416" s="322" t="s">
        <v>150</v>
      </c>
      <c r="E3416" s="322" t="s">
        <v>1225</v>
      </c>
      <c r="F3416" s="154" t="s">
        <v>244</v>
      </c>
      <c r="G3416" s="149" t="s">
        <v>369</v>
      </c>
      <c r="H3416" s="153" t="s">
        <v>370</v>
      </c>
      <c r="I3416" s="149" t="s">
        <v>2242</v>
      </c>
      <c r="J3416" s="163">
        <v>32.642000000000003</v>
      </c>
      <c r="K3416" s="163">
        <v>10.212</v>
      </c>
      <c r="L3416" s="149" t="s">
        <v>265</v>
      </c>
      <c r="M3416" s="150" t="s">
        <v>1077</v>
      </c>
      <c r="N3416" s="157">
        <v>44744.898055555554</v>
      </c>
      <c r="O3416" s="157">
        <v>44781.830358796295</v>
      </c>
    </row>
    <row r="3417" spans="2:15" x14ac:dyDescent="0.2">
      <c r="B3417" s="322" t="s">
        <v>149</v>
      </c>
      <c r="C3417" s="322" t="s">
        <v>1225</v>
      </c>
      <c r="D3417" s="322" t="s">
        <v>150</v>
      </c>
      <c r="E3417" s="322" t="s">
        <v>1225</v>
      </c>
      <c r="F3417" s="154" t="s">
        <v>244</v>
      </c>
      <c r="G3417" s="149" t="s">
        <v>369</v>
      </c>
      <c r="H3417" s="153" t="s">
        <v>370</v>
      </c>
      <c r="I3417" s="149" t="s">
        <v>2242</v>
      </c>
      <c r="J3417" s="163">
        <v>32.642000000000003</v>
      </c>
      <c r="K3417" s="163">
        <v>17.475000000000001</v>
      </c>
      <c r="L3417" s="149" t="s">
        <v>265</v>
      </c>
      <c r="M3417" s="150" t="s">
        <v>1077</v>
      </c>
      <c r="N3417" s="157">
        <v>44744.898055555554</v>
      </c>
      <c r="O3417" s="157">
        <v>44788.096354166664</v>
      </c>
    </row>
    <row r="3418" spans="2:15" x14ac:dyDescent="0.2">
      <c r="B3418" s="322" t="s">
        <v>149</v>
      </c>
      <c r="C3418" s="322" t="s">
        <v>1225</v>
      </c>
      <c r="D3418" s="322" t="s">
        <v>151</v>
      </c>
      <c r="E3418" s="322" t="s">
        <v>1225</v>
      </c>
      <c r="F3418" s="154" t="s">
        <v>114</v>
      </c>
      <c r="G3418" s="149" t="s">
        <v>277</v>
      </c>
      <c r="H3418" s="153" t="s">
        <v>304</v>
      </c>
      <c r="I3418" s="149" t="s">
        <v>817</v>
      </c>
      <c r="J3418" s="163">
        <v>32.786999999999999</v>
      </c>
      <c r="K3418" s="163">
        <v>17.777000000000001</v>
      </c>
      <c r="L3418" s="149" t="s">
        <v>187</v>
      </c>
      <c r="M3418" s="150" t="s">
        <v>415</v>
      </c>
      <c r="N3418" s="157">
        <v>44745.153553240743</v>
      </c>
      <c r="O3418" s="157">
        <v>44826.399513888886</v>
      </c>
    </row>
    <row r="3419" spans="2:15" x14ac:dyDescent="0.2">
      <c r="B3419" s="322" t="s">
        <v>149</v>
      </c>
      <c r="C3419" s="322" t="s">
        <v>1225</v>
      </c>
      <c r="D3419" s="322" t="s">
        <v>149</v>
      </c>
      <c r="E3419" s="322" t="s">
        <v>1225</v>
      </c>
      <c r="F3419" s="154" t="s">
        <v>329</v>
      </c>
      <c r="G3419" s="149" t="s">
        <v>286</v>
      </c>
      <c r="H3419" s="153" t="s">
        <v>330</v>
      </c>
      <c r="I3419" s="149" t="s">
        <v>2243</v>
      </c>
      <c r="J3419" s="163">
        <v>63.601999999999997</v>
      </c>
      <c r="K3419" s="163">
        <v>12.734</v>
      </c>
      <c r="L3419" s="149" t="s">
        <v>211</v>
      </c>
      <c r="M3419" s="150" t="s">
        <v>314</v>
      </c>
      <c r="N3419" s="157">
        <v>44746.334421296298</v>
      </c>
      <c r="O3419" s="157">
        <v>44766.347546296296</v>
      </c>
    </row>
    <row r="3420" spans="2:15" x14ac:dyDescent="0.2">
      <c r="B3420" s="322" t="s">
        <v>149</v>
      </c>
      <c r="C3420" s="322" t="s">
        <v>1225</v>
      </c>
      <c r="D3420" s="322" t="s">
        <v>149</v>
      </c>
      <c r="E3420" s="322" t="s">
        <v>1225</v>
      </c>
      <c r="F3420" s="154" t="s">
        <v>329</v>
      </c>
      <c r="G3420" s="149" t="s">
        <v>286</v>
      </c>
      <c r="H3420" s="153" t="s">
        <v>330</v>
      </c>
      <c r="I3420" s="149" t="s">
        <v>2243</v>
      </c>
      <c r="J3420" s="163">
        <v>63.601999999999997</v>
      </c>
      <c r="K3420" s="163">
        <v>26.686</v>
      </c>
      <c r="L3420" s="149" t="s">
        <v>214</v>
      </c>
      <c r="M3420" s="150" t="s">
        <v>332</v>
      </c>
      <c r="N3420" s="157">
        <v>44746.334421296298</v>
      </c>
      <c r="O3420" s="157">
        <v>44771.123055555552</v>
      </c>
    </row>
    <row r="3421" spans="2:15" x14ac:dyDescent="0.2">
      <c r="B3421" s="322" t="s">
        <v>149</v>
      </c>
      <c r="C3421" s="322" t="s">
        <v>1225</v>
      </c>
      <c r="D3421" s="322" t="s">
        <v>149</v>
      </c>
      <c r="E3421" s="322" t="s">
        <v>1225</v>
      </c>
      <c r="F3421" s="154" t="s">
        <v>114</v>
      </c>
      <c r="G3421" s="149" t="s">
        <v>277</v>
      </c>
      <c r="H3421" s="153" t="s">
        <v>304</v>
      </c>
      <c r="I3421" s="149" t="s">
        <v>699</v>
      </c>
      <c r="J3421" s="163">
        <v>39.064</v>
      </c>
      <c r="K3421" s="163">
        <v>30.399000000000001</v>
      </c>
      <c r="L3421" s="149" t="s">
        <v>114</v>
      </c>
      <c r="M3421" s="150" t="s">
        <v>700</v>
      </c>
      <c r="N3421" s="157">
        <v>44746.750243055554</v>
      </c>
      <c r="O3421" s="157">
        <v>44751.819884259261</v>
      </c>
    </row>
    <row r="3422" spans="2:15" x14ac:dyDescent="0.2">
      <c r="B3422" s="322" t="s">
        <v>149</v>
      </c>
      <c r="C3422" s="322" t="s">
        <v>1225</v>
      </c>
      <c r="D3422" s="322" t="s">
        <v>149</v>
      </c>
      <c r="E3422" s="322" t="s">
        <v>1225</v>
      </c>
      <c r="F3422" s="154" t="s">
        <v>114</v>
      </c>
      <c r="G3422" s="149" t="s">
        <v>277</v>
      </c>
      <c r="H3422" s="153" t="s">
        <v>304</v>
      </c>
      <c r="I3422" s="149" t="s">
        <v>828</v>
      </c>
      <c r="J3422" s="163">
        <v>34.066000000000003</v>
      </c>
      <c r="K3422" s="163">
        <v>28.152999999999999</v>
      </c>
      <c r="L3422" s="149" t="s">
        <v>114</v>
      </c>
      <c r="M3422" s="150" t="s">
        <v>585</v>
      </c>
      <c r="N3422" s="157">
        <v>44747.084120370368</v>
      </c>
      <c r="O3422" s="157">
        <v>44763.706273148149</v>
      </c>
    </row>
    <row r="3423" spans="2:15" x14ac:dyDescent="0.2">
      <c r="B3423" s="322" t="s">
        <v>149</v>
      </c>
      <c r="C3423" s="322" t="s">
        <v>1225</v>
      </c>
      <c r="D3423" s="322" t="s">
        <v>151</v>
      </c>
      <c r="E3423" s="322" t="s">
        <v>1225</v>
      </c>
      <c r="F3423" s="154" t="s">
        <v>239</v>
      </c>
      <c r="G3423" s="149" t="s">
        <v>359</v>
      </c>
      <c r="H3423" s="153" t="s">
        <v>278</v>
      </c>
      <c r="I3423" s="149" t="s">
        <v>2244</v>
      </c>
      <c r="J3423" s="163">
        <v>58.551000000000002</v>
      </c>
      <c r="K3423" s="163">
        <v>45.779000000000003</v>
      </c>
      <c r="L3423" s="149" t="s">
        <v>116</v>
      </c>
      <c r="M3423" s="150" t="s">
        <v>117</v>
      </c>
      <c r="N3423" s="157">
        <v>44747.778865740744</v>
      </c>
      <c r="O3423" s="157">
        <v>44821.931689814817</v>
      </c>
    </row>
    <row r="3424" spans="2:15" x14ac:dyDescent="0.2">
      <c r="B3424" s="322" t="s">
        <v>149</v>
      </c>
      <c r="C3424" s="322" t="s">
        <v>1225</v>
      </c>
      <c r="D3424" s="322" t="s">
        <v>150</v>
      </c>
      <c r="E3424" s="322" t="s">
        <v>1225</v>
      </c>
      <c r="F3424" s="154" t="s">
        <v>114</v>
      </c>
      <c r="G3424" s="149" t="s">
        <v>310</v>
      </c>
      <c r="H3424" s="153" t="s">
        <v>115</v>
      </c>
      <c r="I3424" s="149" t="s">
        <v>1779</v>
      </c>
      <c r="J3424" s="163">
        <v>64.272999999999996</v>
      </c>
      <c r="K3424" s="163">
        <v>54.975999999999999</v>
      </c>
      <c r="L3424" s="149" t="s">
        <v>116</v>
      </c>
      <c r="M3424" s="150" t="s">
        <v>117</v>
      </c>
      <c r="N3424" s="157">
        <v>44747.959363425929</v>
      </c>
      <c r="O3424" s="157">
        <v>44787.207592592589</v>
      </c>
    </row>
    <row r="3425" spans="2:15" x14ac:dyDescent="0.2">
      <c r="B3425" s="322" t="s">
        <v>149</v>
      </c>
      <c r="C3425" s="322" t="s">
        <v>1225</v>
      </c>
      <c r="D3425" s="322" t="s">
        <v>149</v>
      </c>
      <c r="E3425" s="322" t="s">
        <v>1225</v>
      </c>
      <c r="F3425" s="154" t="s">
        <v>239</v>
      </c>
      <c r="G3425" s="149" t="s">
        <v>359</v>
      </c>
      <c r="H3425" s="153" t="s">
        <v>278</v>
      </c>
      <c r="I3425" s="149" t="s">
        <v>2083</v>
      </c>
      <c r="J3425" s="163">
        <v>38.463999999999999</v>
      </c>
      <c r="K3425" s="163">
        <v>35.183</v>
      </c>
      <c r="L3425" s="149" t="s">
        <v>116</v>
      </c>
      <c r="M3425" s="150" t="s">
        <v>292</v>
      </c>
      <c r="N3425" s="157">
        <v>44748.917696759258</v>
      </c>
      <c r="O3425" s="157">
        <v>44772.981400462966</v>
      </c>
    </row>
    <row r="3426" spans="2:15" x14ac:dyDescent="0.2">
      <c r="B3426" s="322" t="s">
        <v>149</v>
      </c>
      <c r="C3426" s="322" t="s">
        <v>1225</v>
      </c>
      <c r="D3426" s="322" t="s">
        <v>150</v>
      </c>
      <c r="E3426" s="322" t="s">
        <v>1225</v>
      </c>
      <c r="F3426" s="154" t="s">
        <v>114</v>
      </c>
      <c r="G3426" s="149" t="s">
        <v>286</v>
      </c>
      <c r="H3426" s="153" t="s">
        <v>115</v>
      </c>
      <c r="I3426" s="149" t="s">
        <v>2245</v>
      </c>
      <c r="J3426" s="163">
        <v>63.529000000000003</v>
      </c>
      <c r="K3426" s="163">
        <v>24.733000000000001</v>
      </c>
      <c r="L3426" s="149" t="s">
        <v>216</v>
      </c>
      <c r="M3426" s="150" t="s">
        <v>284</v>
      </c>
      <c r="N3426" s="157">
        <v>44749.195300925923</v>
      </c>
      <c r="O3426" s="157">
        <v>44782.883993055555</v>
      </c>
    </row>
    <row r="3427" spans="2:15" x14ac:dyDescent="0.2">
      <c r="B3427" s="322" t="s">
        <v>149</v>
      </c>
      <c r="C3427" s="322" t="s">
        <v>1225</v>
      </c>
      <c r="D3427" s="322" t="s">
        <v>150</v>
      </c>
      <c r="E3427" s="322" t="s">
        <v>1225</v>
      </c>
      <c r="F3427" s="154" t="s">
        <v>114</v>
      </c>
      <c r="G3427" s="149" t="s">
        <v>286</v>
      </c>
      <c r="H3427" s="153" t="s">
        <v>115</v>
      </c>
      <c r="I3427" s="149" t="s">
        <v>2245</v>
      </c>
      <c r="J3427" s="163">
        <v>63.529000000000003</v>
      </c>
      <c r="K3427" s="163">
        <v>33.015000000000001</v>
      </c>
      <c r="L3427" s="149" t="s">
        <v>216</v>
      </c>
      <c r="M3427" s="150" t="s">
        <v>288</v>
      </c>
      <c r="N3427" s="157">
        <v>44749.195300925923</v>
      </c>
      <c r="O3427" s="157">
        <v>44793.858275462961</v>
      </c>
    </row>
    <row r="3428" spans="2:15" x14ac:dyDescent="0.2">
      <c r="B3428" s="322" t="s">
        <v>149</v>
      </c>
      <c r="C3428" s="322" t="s">
        <v>1225</v>
      </c>
      <c r="D3428" s="322" t="s">
        <v>149</v>
      </c>
      <c r="E3428" s="322" t="s">
        <v>1225</v>
      </c>
      <c r="F3428" s="154" t="s">
        <v>114</v>
      </c>
      <c r="G3428" s="149" t="s">
        <v>277</v>
      </c>
      <c r="H3428" s="153" t="s">
        <v>304</v>
      </c>
      <c r="I3428" s="149" t="s">
        <v>2246</v>
      </c>
      <c r="J3428" s="163">
        <v>30.777000000000001</v>
      </c>
      <c r="K3428" s="163">
        <v>3.8580000000000001</v>
      </c>
      <c r="L3428" s="149" t="s">
        <v>329</v>
      </c>
      <c r="M3428" s="150" t="s">
        <v>2166</v>
      </c>
      <c r="N3428" s="157">
        <v>44749.945104166669</v>
      </c>
      <c r="O3428" s="157">
        <v>44771.290949074071</v>
      </c>
    </row>
    <row r="3429" spans="2:15" x14ac:dyDescent="0.2">
      <c r="B3429" s="322" t="s">
        <v>149</v>
      </c>
      <c r="C3429" s="322" t="s">
        <v>1225</v>
      </c>
      <c r="D3429" s="322" t="s">
        <v>152</v>
      </c>
      <c r="E3429" s="322" t="s">
        <v>1225</v>
      </c>
      <c r="F3429" s="154" t="s">
        <v>114</v>
      </c>
      <c r="G3429" s="149" t="s">
        <v>277</v>
      </c>
      <c r="H3429" s="153" t="s">
        <v>304</v>
      </c>
      <c r="I3429" s="149" t="s">
        <v>2246</v>
      </c>
      <c r="J3429" s="163">
        <v>30.777000000000001</v>
      </c>
      <c r="K3429" s="163">
        <v>16.704999999999998</v>
      </c>
      <c r="L3429" s="149" t="s">
        <v>116</v>
      </c>
      <c r="M3429" s="150" t="s">
        <v>651</v>
      </c>
      <c r="N3429" s="157">
        <v>44749.945104166669</v>
      </c>
      <c r="O3429" s="157">
        <v>44837.434039351851</v>
      </c>
    </row>
    <row r="3430" spans="2:15" x14ac:dyDescent="0.2">
      <c r="B3430" s="322" t="s">
        <v>149</v>
      </c>
      <c r="C3430" s="322" t="s">
        <v>1225</v>
      </c>
      <c r="D3430" s="322" t="s">
        <v>149</v>
      </c>
      <c r="E3430" s="322" t="s">
        <v>1225</v>
      </c>
      <c r="F3430" s="154" t="s">
        <v>236</v>
      </c>
      <c r="G3430" s="149" t="s">
        <v>310</v>
      </c>
      <c r="H3430" s="153" t="s">
        <v>311</v>
      </c>
      <c r="I3430" s="149" t="s">
        <v>794</v>
      </c>
      <c r="J3430" s="163">
        <v>61.25</v>
      </c>
      <c r="K3430" s="163">
        <v>18.27</v>
      </c>
      <c r="L3430" s="149" t="s">
        <v>116</v>
      </c>
      <c r="M3430" s="150" t="s">
        <v>352</v>
      </c>
      <c r="N3430" s="157">
        <v>44749.9455787037</v>
      </c>
      <c r="O3430" s="157">
        <v>44770.372777777775</v>
      </c>
    </row>
    <row r="3431" spans="2:15" x14ac:dyDescent="0.2">
      <c r="B3431" s="322" t="s">
        <v>149</v>
      </c>
      <c r="C3431" s="322" t="s">
        <v>1225</v>
      </c>
      <c r="D3431" s="322" t="s">
        <v>150</v>
      </c>
      <c r="E3431" s="322" t="s">
        <v>1225</v>
      </c>
      <c r="F3431" s="154" t="s">
        <v>236</v>
      </c>
      <c r="G3431" s="149" t="s">
        <v>310</v>
      </c>
      <c r="H3431" s="153" t="s">
        <v>311</v>
      </c>
      <c r="I3431" s="149" t="s">
        <v>794</v>
      </c>
      <c r="J3431" s="163">
        <v>61.25</v>
      </c>
      <c r="K3431" s="163">
        <v>30.262</v>
      </c>
      <c r="L3431" s="149" t="s">
        <v>116</v>
      </c>
      <c r="M3431" s="150" t="s">
        <v>405</v>
      </c>
      <c r="N3431" s="157">
        <v>44749.9455787037</v>
      </c>
      <c r="O3431" s="157">
        <v>44779.528900462959</v>
      </c>
    </row>
    <row r="3432" spans="2:15" x14ac:dyDescent="0.2">
      <c r="B3432" s="322" t="s">
        <v>149</v>
      </c>
      <c r="C3432" s="322" t="s">
        <v>1225</v>
      </c>
      <c r="D3432" s="322" t="s">
        <v>149</v>
      </c>
      <c r="E3432" s="322" t="s">
        <v>1225</v>
      </c>
      <c r="F3432" s="154" t="s">
        <v>244</v>
      </c>
      <c r="G3432" s="149" t="s">
        <v>369</v>
      </c>
      <c r="H3432" s="153" t="s">
        <v>370</v>
      </c>
      <c r="I3432" s="149" t="s">
        <v>2247</v>
      </c>
      <c r="J3432" s="163">
        <v>61.612000000000002</v>
      </c>
      <c r="K3432" s="163">
        <v>14.119</v>
      </c>
      <c r="L3432" s="149" t="s">
        <v>208</v>
      </c>
      <c r="M3432" s="150" t="s">
        <v>368</v>
      </c>
      <c r="N3432" s="157">
        <v>44750.010763888888</v>
      </c>
      <c r="O3432" s="157">
        <v>44767.165439814817</v>
      </c>
    </row>
    <row r="3433" spans="2:15" x14ac:dyDescent="0.2">
      <c r="B3433" s="322" t="s">
        <v>149</v>
      </c>
      <c r="C3433" s="322" t="s">
        <v>1225</v>
      </c>
      <c r="D3433" s="322" t="s">
        <v>149</v>
      </c>
      <c r="E3433" s="322" t="s">
        <v>1225</v>
      </c>
      <c r="F3433" s="154" t="s">
        <v>244</v>
      </c>
      <c r="G3433" s="149" t="s">
        <v>369</v>
      </c>
      <c r="H3433" s="153" t="s">
        <v>370</v>
      </c>
      <c r="I3433" s="149" t="s">
        <v>2247</v>
      </c>
      <c r="J3433" s="163">
        <v>61.612000000000002</v>
      </c>
      <c r="K3433" s="163">
        <v>34.601999999999997</v>
      </c>
      <c r="L3433" s="149" t="s">
        <v>208</v>
      </c>
      <c r="M3433" s="150" t="s">
        <v>368</v>
      </c>
      <c r="N3433" s="157">
        <v>44750.010763888888</v>
      </c>
      <c r="O3433" s="157">
        <v>44771.832372685189</v>
      </c>
    </row>
    <row r="3434" spans="2:15" x14ac:dyDescent="0.2">
      <c r="B3434" s="322" t="s">
        <v>149</v>
      </c>
      <c r="C3434" s="322" t="s">
        <v>1225</v>
      </c>
      <c r="D3434" s="322" t="s">
        <v>150</v>
      </c>
      <c r="E3434" s="322" t="s">
        <v>1225</v>
      </c>
      <c r="F3434" s="154" t="s">
        <v>243</v>
      </c>
      <c r="G3434" s="149" t="s">
        <v>277</v>
      </c>
      <c r="H3434" s="153" t="s">
        <v>374</v>
      </c>
      <c r="I3434" s="149" t="s">
        <v>1787</v>
      </c>
      <c r="J3434" s="163">
        <v>37.195999999999998</v>
      </c>
      <c r="K3434" s="163">
        <v>11.362</v>
      </c>
      <c r="L3434" s="149" t="s">
        <v>333</v>
      </c>
      <c r="M3434" s="150" t="s">
        <v>501</v>
      </c>
      <c r="N3434" s="157">
        <v>44750.602511574078</v>
      </c>
      <c r="O3434" s="157">
        <v>44780.941504629627</v>
      </c>
    </row>
    <row r="3435" spans="2:15" x14ac:dyDescent="0.2">
      <c r="B3435" s="322" t="s">
        <v>149</v>
      </c>
      <c r="C3435" s="322" t="s">
        <v>1225</v>
      </c>
      <c r="D3435" s="322" t="s">
        <v>150</v>
      </c>
      <c r="E3435" s="322" t="s">
        <v>1225</v>
      </c>
      <c r="F3435" s="154" t="s">
        <v>243</v>
      </c>
      <c r="G3435" s="149" t="s">
        <v>277</v>
      </c>
      <c r="H3435" s="153" t="s">
        <v>374</v>
      </c>
      <c r="I3435" s="149" t="s">
        <v>1787</v>
      </c>
      <c r="J3435" s="163">
        <v>37.195999999999998</v>
      </c>
      <c r="K3435" s="163">
        <v>25.09</v>
      </c>
      <c r="L3435" s="149" t="s">
        <v>211</v>
      </c>
      <c r="M3435" s="150" t="s">
        <v>390</v>
      </c>
      <c r="N3435" s="157">
        <v>44750.602511574078</v>
      </c>
      <c r="O3435" s="157">
        <v>44786.76</v>
      </c>
    </row>
    <row r="3436" spans="2:15" x14ac:dyDescent="0.2">
      <c r="B3436" s="322" t="s">
        <v>149</v>
      </c>
      <c r="C3436" s="322" t="s">
        <v>1225</v>
      </c>
      <c r="D3436" s="322" t="s">
        <v>149</v>
      </c>
      <c r="E3436" s="322" t="s">
        <v>1225</v>
      </c>
      <c r="F3436" s="154" t="s">
        <v>114</v>
      </c>
      <c r="G3436" s="149" t="s">
        <v>277</v>
      </c>
      <c r="H3436" s="153" t="s">
        <v>304</v>
      </c>
      <c r="I3436" s="149" t="s">
        <v>1739</v>
      </c>
      <c r="J3436" s="163">
        <v>36.244999999999997</v>
      </c>
      <c r="K3436" s="163">
        <v>25.591000000000001</v>
      </c>
      <c r="L3436" s="149" t="s">
        <v>114</v>
      </c>
      <c r="M3436" s="150" t="s">
        <v>1417</v>
      </c>
      <c r="N3436" s="157">
        <v>44750.73704861111</v>
      </c>
      <c r="O3436" s="157">
        <v>44757.721122685187</v>
      </c>
    </row>
    <row r="3437" spans="2:15" x14ac:dyDescent="0.2">
      <c r="B3437" s="322" t="s">
        <v>149</v>
      </c>
      <c r="C3437" s="322" t="s">
        <v>1225</v>
      </c>
      <c r="D3437" s="322" t="s">
        <v>150</v>
      </c>
      <c r="E3437" s="322" t="s">
        <v>1225</v>
      </c>
      <c r="F3437" s="154" t="s">
        <v>114</v>
      </c>
      <c r="G3437" s="149" t="s">
        <v>310</v>
      </c>
      <c r="H3437" s="153" t="s">
        <v>115</v>
      </c>
      <c r="I3437" s="149" t="s">
        <v>312</v>
      </c>
      <c r="J3437" s="163">
        <v>39.640999999999998</v>
      </c>
      <c r="K3437" s="163">
        <v>38.847999999999999</v>
      </c>
      <c r="L3437" s="149" t="s">
        <v>205</v>
      </c>
      <c r="M3437" s="150" t="s">
        <v>721</v>
      </c>
      <c r="N3437" s="157">
        <v>44751.917557870373</v>
      </c>
      <c r="O3437" s="157">
        <v>44803.358981481484</v>
      </c>
    </row>
    <row r="3438" spans="2:15" x14ac:dyDescent="0.2">
      <c r="B3438" s="322" t="s">
        <v>149</v>
      </c>
      <c r="C3438" s="322" t="s">
        <v>1225</v>
      </c>
      <c r="D3438" s="322" t="s">
        <v>151</v>
      </c>
      <c r="E3438" s="322" t="s">
        <v>1225</v>
      </c>
      <c r="F3438" s="154" t="s">
        <v>209</v>
      </c>
      <c r="G3438" s="149" t="s">
        <v>2248</v>
      </c>
      <c r="H3438" s="153" t="s">
        <v>786</v>
      </c>
      <c r="I3438" s="149" t="s">
        <v>1514</v>
      </c>
      <c r="J3438" s="163">
        <v>33.911999999999999</v>
      </c>
      <c r="K3438" s="163">
        <v>26.077999999999999</v>
      </c>
      <c r="L3438" s="149" t="s">
        <v>209</v>
      </c>
      <c r="M3438" s="150" t="s">
        <v>323</v>
      </c>
      <c r="N3438" s="157">
        <v>44752.343912037039</v>
      </c>
      <c r="O3438" s="157">
        <v>44813.537754629629</v>
      </c>
    </row>
    <row r="3439" spans="2:15" x14ac:dyDescent="0.2">
      <c r="B3439" s="322" t="s">
        <v>149</v>
      </c>
      <c r="C3439" s="322" t="s">
        <v>1225</v>
      </c>
      <c r="D3439" s="322" t="s">
        <v>149</v>
      </c>
      <c r="E3439" s="322" t="s">
        <v>1225</v>
      </c>
      <c r="F3439" s="154" t="s">
        <v>244</v>
      </c>
      <c r="G3439" s="149" t="s">
        <v>369</v>
      </c>
      <c r="H3439" s="153" t="s">
        <v>370</v>
      </c>
      <c r="I3439" s="149" t="s">
        <v>1436</v>
      </c>
      <c r="J3439" s="163">
        <v>36.902999999999999</v>
      </c>
      <c r="K3439" s="163">
        <v>33.366</v>
      </c>
      <c r="L3439" s="149" t="s">
        <v>187</v>
      </c>
      <c r="M3439" s="150" t="s">
        <v>415</v>
      </c>
      <c r="N3439" s="157">
        <v>44752.60732638889</v>
      </c>
      <c r="O3439" s="157">
        <v>44766.498518518521</v>
      </c>
    </row>
    <row r="3440" spans="2:15" x14ac:dyDescent="0.2">
      <c r="B3440" s="322" t="s">
        <v>149</v>
      </c>
      <c r="C3440" s="322" t="s">
        <v>1225</v>
      </c>
      <c r="D3440" s="322" t="s">
        <v>150</v>
      </c>
      <c r="E3440" s="322" t="s">
        <v>1225</v>
      </c>
      <c r="F3440" s="154" t="s">
        <v>114</v>
      </c>
      <c r="G3440" s="149" t="s">
        <v>286</v>
      </c>
      <c r="H3440" s="153" t="s">
        <v>115</v>
      </c>
      <c r="I3440" s="149" t="s">
        <v>712</v>
      </c>
      <c r="J3440" s="163">
        <v>60.436999999999998</v>
      </c>
      <c r="K3440" s="163">
        <v>13.926</v>
      </c>
      <c r="L3440" s="149" t="s">
        <v>217</v>
      </c>
      <c r="M3440" s="150" t="s">
        <v>309</v>
      </c>
      <c r="N3440" s="157">
        <v>44753.014826388891</v>
      </c>
      <c r="O3440" s="157">
        <v>44781.064270833333</v>
      </c>
    </row>
    <row r="3441" spans="2:15" x14ac:dyDescent="0.2">
      <c r="B3441" s="322" t="s">
        <v>149</v>
      </c>
      <c r="C3441" s="322" t="s">
        <v>1225</v>
      </c>
      <c r="D3441" s="322" t="s">
        <v>150</v>
      </c>
      <c r="E3441" s="322" t="s">
        <v>1225</v>
      </c>
      <c r="F3441" s="154" t="s">
        <v>114</v>
      </c>
      <c r="G3441" s="149" t="s">
        <v>286</v>
      </c>
      <c r="H3441" s="153" t="s">
        <v>115</v>
      </c>
      <c r="I3441" s="149" t="s">
        <v>712</v>
      </c>
      <c r="J3441" s="163">
        <v>60.436999999999998</v>
      </c>
      <c r="K3441" s="163">
        <v>44.039000000000001</v>
      </c>
      <c r="L3441" s="149" t="s">
        <v>216</v>
      </c>
      <c r="M3441" s="150" t="s">
        <v>288</v>
      </c>
      <c r="N3441" s="157">
        <v>44753.014826388891</v>
      </c>
      <c r="O3441" s="157">
        <v>44797.554837962962</v>
      </c>
    </row>
    <row r="3442" spans="2:15" x14ac:dyDescent="0.2">
      <c r="B3442" s="322" t="s">
        <v>149</v>
      </c>
      <c r="C3442" s="322" t="s">
        <v>1225</v>
      </c>
      <c r="D3442" s="322" t="s">
        <v>150</v>
      </c>
      <c r="E3442" s="322" t="s">
        <v>1225</v>
      </c>
      <c r="F3442" s="154" t="s">
        <v>239</v>
      </c>
      <c r="G3442" s="149" t="s">
        <v>359</v>
      </c>
      <c r="H3442" s="153" t="s">
        <v>278</v>
      </c>
      <c r="I3442" s="149" t="s">
        <v>2249</v>
      </c>
      <c r="J3442" s="163">
        <v>29.571999999999999</v>
      </c>
      <c r="K3442" s="163">
        <v>28.981000000000002</v>
      </c>
      <c r="L3442" s="149" t="s">
        <v>216</v>
      </c>
      <c r="M3442" s="150" t="s">
        <v>1859</v>
      </c>
      <c r="N3442" s="157">
        <v>44753.403738425928</v>
      </c>
      <c r="O3442" s="157">
        <v>44795.025023148148</v>
      </c>
    </row>
    <row r="3443" spans="2:15" x14ac:dyDescent="0.2">
      <c r="B3443" s="322" t="s">
        <v>149</v>
      </c>
      <c r="C3443" s="322" t="s">
        <v>1225</v>
      </c>
      <c r="D3443" s="322" t="s">
        <v>150</v>
      </c>
      <c r="E3443" s="322" t="s">
        <v>1225</v>
      </c>
      <c r="F3443" s="154" t="s">
        <v>239</v>
      </c>
      <c r="G3443" s="149" t="s">
        <v>359</v>
      </c>
      <c r="H3443" s="153" t="s">
        <v>278</v>
      </c>
      <c r="I3443" s="149" t="s">
        <v>1636</v>
      </c>
      <c r="J3443" s="163">
        <v>38.026000000000003</v>
      </c>
      <c r="K3443" s="163">
        <v>7.5990000000000002</v>
      </c>
      <c r="L3443" s="149" t="s">
        <v>116</v>
      </c>
      <c r="M3443" s="150" t="s">
        <v>117</v>
      </c>
      <c r="N3443" s="157">
        <v>44754.389849537038</v>
      </c>
      <c r="O3443" s="157">
        <v>44777.792060185187</v>
      </c>
    </row>
    <row r="3444" spans="2:15" x14ac:dyDescent="0.2">
      <c r="B3444" s="322" t="s">
        <v>149</v>
      </c>
      <c r="C3444" s="322" t="s">
        <v>1225</v>
      </c>
      <c r="D3444" s="322" t="s">
        <v>150</v>
      </c>
      <c r="E3444" s="322" t="s">
        <v>1225</v>
      </c>
      <c r="F3444" s="154" t="s">
        <v>239</v>
      </c>
      <c r="G3444" s="149" t="s">
        <v>359</v>
      </c>
      <c r="H3444" s="153" t="s">
        <v>278</v>
      </c>
      <c r="I3444" s="149" t="s">
        <v>1636</v>
      </c>
      <c r="J3444" s="163">
        <v>38.026000000000003</v>
      </c>
      <c r="K3444" s="163">
        <v>29.667000000000002</v>
      </c>
      <c r="L3444" s="149" t="s">
        <v>116</v>
      </c>
      <c r="M3444" s="150" t="s">
        <v>117</v>
      </c>
      <c r="N3444" s="157">
        <v>44754.389849537038</v>
      </c>
      <c r="O3444" s="157">
        <v>44786.941712962966</v>
      </c>
    </row>
    <row r="3445" spans="2:15" x14ac:dyDescent="0.2">
      <c r="B3445" s="322" t="s">
        <v>149</v>
      </c>
      <c r="C3445" s="322" t="s">
        <v>1225</v>
      </c>
      <c r="D3445" s="322" t="s">
        <v>149</v>
      </c>
      <c r="E3445" s="322" t="s">
        <v>1225</v>
      </c>
      <c r="F3445" s="154" t="s">
        <v>237</v>
      </c>
      <c r="G3445" s="149" t="s">
        <v>277</v>
      </c>
      <c r="H3445" s="153" t="s">
        <v>978</v>
      </c>
      <c r="I3445" s="149" t="s">
        <v>1330</v>
      </c>
      <c r="J3445" s="163">
        <v>37.93</v>
      </c>
      <c r="K3445" s="163">
        <v>7.0759999999999996</v>
      </c>
      <c r="L3445" s="149" t="s">
        <v>189</v>
      </c>
      <c r="M3445" s="150" t="s">
        <v>1438</v>
      </c>
      <c r="N3445" s="157">
        <v>44754.570381944446</v>
      </c>
      <c r="O3445" s="157">
        <v>44761.429108796299</v>
      </c>
    </row>
    <row r="3446" spans="2:15" x14ac:dyDescent="0.2">
      <c r="B3446" s="322" t="s">
        <v>149</v>
      </c>
      <c r="C3446" s="322" t="s">
        <v>1225</v>
      </c>
      <c r="D3446" s="322" t="s">
        <v>149</v>
      </c>
      <c r="E3446" s="322" t="s">
        <v>1225</v>
      </c>
      <c r="F3446" s="154" t="s">
        <v>237</v>
      </c>
      <c r="G3446" s="149" t="s">
        <v>277</v>
      </c>
      <c r="H3446" s="153" t="s">
        <v>978</v>
      </c>
      <c r="I3446" s="149" t="s">
        <v>1330</v>
      </c>
      <c r="J3446" s="163">
        <v>37.93</v>
      </c>
      <c r="K3446" s="163">
        <v>29.22</v>
      </c>
      <c r="L3446" s="149" t="s">
        <v>251</v>
      </c>
      <c r="M3446" s="150" t="s">
        <v>664</v>
      </c>
      <c r="N3446" s="157">
        <v>44754.570381944446</v>
      </c>
      <c r="O3446" s="157">
        <v>44763.776585648149</v>
      </c>
    </row>
    <row r="3447" spans="2:15" x14ac:dyDescent="0.2">
      <c r="B3447" s="322" t="s">
        <v>149</v>
      </c>
      <c r="C3447" s="322" t="s">
        <v>1225</v>
      </c>
      <c r="D3447" s="322" t="s">
        <v>150</v>
      </c>
      <c r="E3447" s="322" t="s">
        <v>1225</v>
      </c>
      <c r="F3447" s="154" t="s">
        <v>114</v>
      </c>
      <c r="G3447" s="149" t="s">
        <v>286</v>
      </c>
      <c r="H3447" s="153" t="s">
        <v>115</v>
      </c>
      <c r="I3447" s="149" t="s">
        <v>2250</v>
      </c>
      <c r="J3447" s="163">
        <v>63.454999999999998</v>
      </c>
      <c r="K3447" s="163">
        <v>48.500999999999998</v>
      </c>
      <c r="L3447" s="149" t="s">
        <v>211</v>
      </c>
      <c r="M3447" s="150" t="s">
        <v>390</v>
      </c>
      <c r="N3447" s="157">
        <v>44754.959467592591</v>
      </c>
      <c r="O3447" s="157">
        <v>44778.67931712963</v>
      </c>
    </row>
    <row r="3448" spans="2:15" x14ac:dyDescent="0.2">
      <c r="B3448" s="322" t="s">
        <v>149</v>
      </c>
      <c r="C3448" s="322" t="s">
        <v>1225</v>
      </c>
      <c r="D3448" s="322" t="s">
        <v>149</v>
      </c>
      <c r="E3448" s="322" t="s">
        <v>1225</v>
      </c>
      <c r="F3448" s="154" t="s">
        <v>114</v>
      </c>
      <c r="G3448" s="149" t="s">
        <v>277</v>
      </c>
      <c r="H3448" s="153" t="s">
        <v>304</v>
      </c>
      <c r="I3448" s="149" t="s">
        <v>576</v>
      </c>
      <c r="J3448" s="163">
        <v>36.415999999999997</v>
      </c>
      <c r="K3448" s="163">
        <v>30.981000000000002</v>
      </c>
      <c r="L3448" s="149" t="s">
        <v>114</v>
      </c>
      <c r="M3448" s="150" t="s">
        <v>700</v>
      </c>
      <c r="N3448" s="157">
        <v>44754.986666666664</v>
      </c>
      <c r="O3448" s="157">
        <v>44773.804525462961</v>
      </c>
    </row>
    <row r="3449" spans="2:15" x14ac:dyDescent="0.2">
      <c r="B3449" s="322" t="s">
        <v>149</v>
      </c>
      <c r="C3449" s="322" t="s">
        <v>1225</v>
      </c>
      <c r="D3449" s="322" t="s">
        <v>150</v>
      </c>
      <c r="E3449" s="322" t="s">
        <v>1225</v>
      </c>
      <c r="F3449" s="154" t="s">
        <v>239</v>
      </c>
      <c r="G3449" s="149" t="s">
        <v>289</v>
      </c>
      <c r="H3449" s="153" t="s">
        <v>290</v>
      </c>
      <c r="I3449" s="149" t="s">
        <v>2251</v>
      </c>
      <c r="J3449" s="163">
        <v>39.359000000000002</v>
      </c>
      <c r="K3449" s="163">
        <v>38.572000000000003</v>
      </c>
      <c r="L3449" s="149" t="s">
        <v>116</v>
      </c>
      <c r="M3449" s="150" t="s">
        <v>651</v>
      </c>
      <c r="N3449" s="157">
        <v>44755.08289351852</v>
      </c>
      <c r="O3449" s="157">
        <v>44798.773958333331</v>
      </c>
    </row>
    <row r="3450" spans="2:15" x14ac:dyDescent="0.2">
      <c r="B3450" s="322" t="s">
        <v>149</v>
      </c>
      <c r="C3450" s="322" t="s">
        <v>1225</v>
      </c>
      <c r="D3450" s="322" t="s">
        <v>150</v>
      </c>
      <c r="E3450" s="322" t="s">
        <v>1225</v>
      </c>
      <c r="F3450" s="154" t="s">
        <v>114</v>
      </c>
      <c r="G3450" s="149" t="s">
        <v>286</v>
      </c>
      <c r="H3450" s="153" t="s">
        <v>115</v>
      </c>
      <c r="I3450" s="149" t="s">
        <v>2252</v>
      </c>
      <c r="J3450" s="163">
        <v>63.505000000000003</v>
      </c>
      <c r="K3450" s="163">
        <v>62.234999999999999</v>
      </c>
      <c r="L3450" s="149" t="s">
        <v>211</v>
      </c>
      <c r="M3450" s="150" t="s">
        <v>1133</v>
      </c>
      <c r="N3450" s="157">
        <v>44756.098101851851</v>
      </c>
      <c r="O3450" s="157">
        <v>44779.248055555552</v>
      </c>
    </row>
    <row r="3451" spans="2:15" x14ac:dyDescent="0.2">
      <c r="B3451" s="322" t="s">
        <v>149</v>
      </c>
      <c r="C3451" s="322" t="s">
        <v>1225</v>
      </c>
      <c r="D3451" s="322" t="s">
        <v>150</v>
      </c>
      <c r="E3451" s="322" t="s">
        <v>1225</v>
      </c>
      <c r="F3451" s="154" t="s">
        <v>243</v>
      </c>
      <c r="G3451" s="149" t="s">
        <v>2238</v>
      </c>
      <c r="H3451" s="153" t="s">
        <v>707</v>
      </c>
      <c r="I3451" s="149" t="s">
        <v>720</v>
      </c>
      <c r="J3451" s="163">
        <v>30.475000000000001</v>
      </c>
      <c r="K3451" s="163">
        <v>29.128</v>
      </c>
      <c r="L3451" s="149" t="s">
        <v>116</v>
      </c>
      <c r="M3451" s="150" t="s">
        <v>760</v>
      </c>
      <c r="N3451" s="157">
        <v>44756.362141203703</v>
      </c>
      <c r="O3451" s="157">
        <v>44779.829594907409</v>
      </c>
    </row>
    <row r="3452" spans="2:15" x14ac:dyDescent="0.2">
      <c r="B3452" s="322" t="s">
        <v>149</v>
      </c>
      <c r="C3452" s="322" t="s">
        <v>1225</v>
      </c>
      <c r="D3452" s="322" t="s">
        <v>150</v>
      </c>
      <c r="E3452" s="322" t="s">
        <v>1225</v>
      </c>
      <c r="F3452" s="154" t="s">
        <v>247</v>
      </c>
      <c r="G3452" s="149" t="s">
        <v>340</v>
      </c>
      <c r="H3452" s="153" t="s">
        <v>341</v>
      </c>
      <c r="I3452" s="149" t="s">
        <v>1389</v>
      </c>
      <c r="J3452" s="163">
        <v>34.334000000000003</v>
      </c>
      <c r="K3452" s="163">
        <v>5.7389999999999999</v>
      </c>
      <c r="L3452" s="149" t="s">
        <v>329</v>
      </c>
      <c r="M3452" s="150" t="s">
        <v>649</v>
      </c>
      <c r="N3452" s="157">
        <v>44756.834027777775</v>
      </c>
      <c r="O3452" s="157">
        <v>44780.95921296296</v>
      </c>
    </row>
    <row r="3453" spans="2:15" x14ac:dyDescent="0.2">
      <c r="B3453" s="322" t="s">
        <v>149</v>
      </c>
      <c r="C3453" s="322" t="s">
        <v>1225</v>
      </c>
      <c r="D3453" s="322" t="s">
        <v>150</v>
      </c>
      <c r="E3453" s="322" t="s">
        <v>1225</v>
      </c>
      <c r="F3453" s="154" t="s">
        <v>247</v>
      </c>
      <c r="G3453" s="149" t="s">
        <v>340</v>
      </c>
      <c r="H3453" s="153" t="s">
        <v>341</v>
      </c>
      <c r="I3453" s="149" t="s">
        <v>1389</v>
      </c>
      <c r="J3453" s="163">
        <v>34.334000000000003</v>
      </c>
      <c r="K3453" s="163">
        <v>23.785</v>
      </c>
      <c r="L3453" s="149" t="s">
        <v>228</v>
      </c>
      <c r="M3453" s="150" t="s">
        <v>434</v>
      </c>
      <c r="N3453" s="157">
        <v>44756.834027777775</v>
      </c>
      <c r="O3453" s="157">
        <v>44793.494351851848</v>
      </c>
    </row>
    <row r="3454" spans="2:15" x14ac:dyDescent="0.2">
      <c r="B3454" s="322" t="s">
        <v>149</v>
      </c>
      <c r="C3454" s="322" t="s">
        <v>1225</v>
      </c>
      <c r="D3454" s="322" t="s">
        <v>150</v>
      </c>
      <c r="E3454" s="322" t="s">
        <v>1225</v>
      </c>
      <c r="F3454" s="154" t="s">
        <v>114</v>
      </c>
      <c r="G3454" s="149" t="s">
        <v>286</v>
      </c>
      <c r="H3454" s="153" t="s">
        <v>115</v>
      </c>
      <c r="I3454" s="149" t="s">
        <v>2253</v>
      </c>
      <c r="J3454" s="163">
        <v>56.92</v>
      </c>
      <c r="K3454" s="163">
        <v>54.929000000000002</v>
      </c>
      <c r="L3454" s="149" t="s">
        <v>333</v>
      </c>
      <c r="M3454" s="150" t="s">
        <v>334</v>
      </c>
      <c r="N3454" s="157">
        <v>44758.43141203704</v>
      </c>
      <c r="O3454" s="157">
        <v>44775.008472222224</v>
      </c>
    </row>
    <row r="3455" spans="2:15" x14ac:dyDescent="0.2">
      <c r="B3455" s="322" t="s">
        <v>149</v>
      </c>
      <c r="C3455" s="322" t="s">
        <v>1225</v>
      </c>
      <c r="D3455" s="322" t="s">
        <v>151</v>
      </c>
      <c r="E3455" s="322" t="s">
        <v>1225</v>
      </c>
      <c r="F3455" s="154" t="s">
        <v>114</v>
      </c>
      <c r="G3455" s="149" t="s">
        <v>286</v>
      </c>
      <c r="H3455" s="153" t="s">
        <v>115</v>
      </c>
      <c r="I3455" s="149" t="s">
        <v>2254</v>
      </c>
      <c r="J3455" s="163">
        <v>58.031999999999996</v>
      </c>
      <c r="K3455" s="163">
        <v>49.753</v>
      </c>
      <c r="L3455" s="149" t="s">
        <v>219</v>
      </c>
      <c r="M3455" s="150" t="s">
        <v>1633</v>
      </c>
      <c r="N3455" s="157">
        <v>44758.570428240739</v>
      </c>
      <c r="O3455" s="157">
        <v>44819.178379629629</v>
      </c>
    </row>
    <row r="3456" spans="2:15" x14ac:dyDescent="0.2">
      <c r="B3456" s="322" t="s">
        <v>149</v>
      </c>
      <c r="C3456" s="322" t="s">
        <v>1225</v>
      </c>
      <c r="D3456" s="322" t="s">
        <v>150</v>
      </c>
      <c r="E3456" s="322" t="s">
        <v>1225</v>
      </c>
      <c r="F3456" s="154" t="s">
        <v>195</v>
      </c>
      <c r="G3456" s="149" t="s">
        <v>277</v>
      </c>
      <c r="H3456" s="153" t="s">
        <v>705</v>
      </c>
      <c r="I3456" s="149" t="s">
        <v>2255</v>
      </c>
      <c r="J3456" s="163">
        <v>60.500999999999998</v>
      </c>
      <c r="K3456" s="163">
        <v>22.486999999999998</v>
      </c>
      <c r="L3456" s="149" t="s">
        <v>211</v>
      </c>
      <c r="M3456" s="150" t="s">
        <v>691</v>
      </c>
      <c r="N3456" s="157">
        <v>44758.681064814817</v>
      </c>
      <c r="O3456" s="157">
        <v>44800.236111111109</v>
      </c>
    </row>
    <row r="3457" spans="2:15" x14ac:dyDescent="0.2">
      <c r="B3457" s="322" t="s">
        <v>149</v>
      </c>
      <c r="C3457" s="322" t="s">
        <v>1225</v>
      </c>
      <c r="D3457" s="322" t="s">
        <v>151</v>
      </c>
      <c r="E3457" s="322" t="s">
        <v>1225</v>
      </c>
      <c r="F3457" s="154" t="s">
        <v>195</v>
      </c>
      <c r="G3457" s="149" t="s">
        <v>277</v>
      </c>
      <c r="H3457" s="153" t="s">
        <v>705</v>
      </c>
      <c r="I3457" s="149" t="s">
        <v>2255</v>
      </c>
      <c r="J3457" s="163">
        <v>60.500999999999998</v>
      </c>
      <c r="K3457" s="163">
        <v>25.013000000000002</v>
      </c>
      <c r="L3457" s="149" t="s">
        <v>211</v>
      </c>
      <c r="M3457" s="150" t="s">
        <v>636</v>
      </c>
      <c r="N3457" s="157">
        <v>44758.681064814817</v>
      </c>
      <c r="O3457" s="157">
        <v>44810.800810185188</v>
      </c>
    </row>
    <row r="3458" spans="2:15" x14ac:dyDescent="0.2">
      <c r="B3458" s="322" t="s">
        <v>149</v>
      </c>
      <c r="C3458" s="322" t="s">
        <v>1225</v>
      </c>
      <c r="D3458" s="322" t="s">
        <v>149</v>
      </c>
      <c r="E3458" s="322" t="s">
        <v>1225</v>
      </c>
      <c r="F3458" s="154" t="s">
        <v>244</v>
      </c>
      <c r="G3458" s="149" t="s">
        <v>277</v>
      </c>
      <c r="H3458" s="153" t="s">
        <v>370</v>
      </c>
      <c r="I3458" s="149" t="s">
        <v>2256</v>
      </c>
      <c r="J3458" s="163">
        <v>36.83</v>
      </c>
      <c r="K3458" s="163">
        <v>36.093000000000004</v>
      </c>
      <c r="L3458" s="149" t="s">
        <v>209</v>
      </c>
      <c r="M3458" s="150" t="s">
        <v>392</v>
      </c>
      <c r="N3458" s="157">
        <v>44759.758391203701</v>
      </c>
      <c r="O3458" s="157">
        <v>44772.426145833335</v>
      </c>
    </row>
    <row r="3459" spans="2:15" x14ac:dyDescent="0.2">
      <c r="B3459" s="322" t="s">
        <v>149</v>
      </c>
      <c r="C3459" s="322" t="s">
        <v>1225</v>
      </c>
      <c r="D3459" s="322" t="s">
        <v>150</v>
      </c>
      <c r="E3459" s="322" t="s">
        <v>1225</v>
      </c>
      <c r="F3459" s="154" t="s">
        <v>114</v>
      </c>
      <c r="G3459" s="149" t="s">
        <v>277</v>
      </c>
      <c r="H3459" s="153" t="s">
        <v>304</v>
      </c>
      <c r="I3459" s="149" t="s">
        <v>1905</v>
      </c>
      <c r="J3459" s="163">
        <v>32.582999999999998</v>
      </c>
      <c r="K3459" s="163">
        <v>3.7240000000000002</v>
      </c>
      <c r="L3459" s="149" t="s">
        <v>195</v>
      </c>
      <c r="M3459" s="150" t="s">
        <v>1663</v>
      </c>
      <c r="N3459" s="157">
        <v>44759.791319444441</v>
      </c>
      <c r="O3459" s="157">
        <v>44775.764548611114</v>
      </c>
    </row>
    <row r="3460" spans="2:15" x14ac:dyDescent="0.2">
      <c r="B3460" s="322" t="s">
        <v>149</v>
      </c>
      <c r="C3460" s="322" t="s">
        <v>1225</v>
      </c>
      <c r="D3460" s="322" t="s">
        <v>150</v>
      </c>
      <c r="E3460" s="322" t="s">
        <v>1225</v>
      </c>
      <c r="F3460" s="154" t="s">
        <v>114</v>
      </c>
      <c r="G3460" s="149" t="s">
        <v>277</v>
      </c>
      <c r="H3460" s="153" t="s">
        <v>304</v>
      </c>
      <c r="I3460" s="149" t="s">
        <v>1905</v>
      </c>
      <c r="J3460" s="163">
        <v>32.582999999999998</v>
      </c>
      <c r="K3460" s="163">
        <v>17.420999999999999</v>
      </c>
      <c r="L3460" s="149" t="s">
        <v>187</v>
      </c>
      <c r="M3460" s="150" t="s">
        <v>415</v>
      </c>
      <c r="N3460" s="157">
        <v>44759.791319444441</v>
      </c>
      <c r="O3460" s="157">
        <v>44778.596122685187</v>
      </c>
    </row>
    <row r="3461" spans="2:15" x14ac:dyDescent="0.2">
      <c r="B3461" s="322" t="s">
        <v>149</v>
      </c>
      <c r="C3461" s="322" t="s">
        <v>1225</v>
      </c>
      <c r="D3461" s="322" t="s">
        <v>150</v>
      </c>
      <c r="E3461" s="322" t="s">
        <v>1225</v>
      </c>
      <c r="F3461" s="154" t="s">
        <v>329</v>
      </c>
      <c r="G3461" s="149" t="s">
        <v>286</v>
      </c>
      <c r="H3461" s="153" t="s">
        <v>330</v>
      </c>
      <c r="I3461" s="149" t="s">
        <v>404</v>
      </c>
      <c r="J3461" s="163">
        <v>61.125</v>
      </c>
      <c r="K3461" s="163">
        <v>11.93</v>
      </c>
      <c r="L3461" s="149" t="s">
        <v>116</v>
      </c>
      <c r="M3461" s="150" t="s">
        <v>292</v>
      </c>
      <c r="N3461" s="157">
        <v>44760.306493055556</v>
      </c>
      <c r="O3461" s="157">
        <v>44796.262326388889</v>
      </c>
    </row>
    <row r="3462" spans="2:15" x14ac:dyDescent="0.2">
      <c r="B3462" s="322" t="s">
        <v>149</v>
      </c>
      <c r="C3462" s="322" t="s">
        <v>1225</v>
      </c>
      <c r="D3462" s="322" t="s">
        <v>151</v>
      </c>
      <c r="E3462" s="322" t="s">
        <v>1225</v>
      </c>
      <c r="F3462" s="154" t="s">
        <v>329</v>
      </c>
      <c r="G3462" s="149" t="s">
        <v>286</v>
      </c>
      <c r="H3462" s="153" t="s">
        <v>330</v>
      </c>
      <c r="I3462" s="149" t="s">
        <v>404</v>
      </c>
      <c r="J3462" s="163">
        <v>61.125</v>
      </c>
      <c r="K3462" s="163">
        <v>14.737</v>
      </c>
      <c r="L3462" s="149" t="s">
        <v>116</v>
      </c>
      <c r="M3462" s="150" t="s">
        <v>437</v>
      </c>
      <c r="N3462" s="157">
        <v>44760.306493055556</v>
      </c>
      <c r="O3462" s="157">
        <v>44814.152650462966</v>
      </c>
    </row>
    <row r="3463" spans="2:15" x14ac:dyDescent="0.2">
      <c r="B3463" s="322" t="s">
        <v>149</v>
      </c>
      <c r="C3463" s="322" t="s">
        <v>1225</v>
      </c>
      <c r="D3463" s="322" t="s">
        <v>152</v>
      </c>
      <c r="E3463" s="322" t="s">
        <v>1225</v>
      </c>
      <c r="F3463" s="154" t="s">
        <v>329</v>
      </c>
      <c r="G3463" s="149" t="s">
        <v>286</v>
      </c>
      <c r="H3463" s="153" t="s">
        <v>330</v>
      </c>
      <c r="I3463" s="149" t="s">
        <v>404</v>
      </c>
      <c r="J3463" s="163">
        <v>61.125</v>
      </c>
      <c r="K3463" s="163">
        <v>27.44</v>
      </c>
      <c r="L3463" s="149" t="s">
        <v>116</v>
      </c>
      <c r="M3463" s="150" t="s">
        <v>352</v>
      </c>
      <c r="N3463" s="157">
        <v>44760.306493055556</v>
      </c>
      <c r="O3463" s="157">
        <v>44837.01353009259</v>
      </c>
    </row>
    <row r="3464" spans="2:15" x14ac:dyDescent="0.2">
      <c r="B3464" s="322" t="s">
        <v>149</v>
      </c>
      <c r="C3464" s="322" t="s">
        <v>1225</v>
      </c>
      <c r="D3464" s="322" t="s">
        <v>150</v>
      </c>
      <c r="E3464" s="322" t="s">
        <v>1225</v>
      </c>
      <c r="F3464" s="154" t="s">
        <v>114</v>
      </c>
      <c r="G3464" s="149" t="s">
        <v>353</v>
      </c>
      <c r="H3464" s="153" t="s">
        <v>354</v>
      </c>
      <c r="I3464" s="149" t="s">
        <v>2257</v>
      </c>
      <c r="J3464" s="163">
        <v>61.238999999999997</v>
      </c>
      <c r="K3464" s="163">
        <v>41.426000000000002</v>
      </c>
      <c r="L3464" s="149" t="s">
        <v>116</v>
      </c>
      <c r="M3464" s="150" t="s">
        <v>352</v>
      </c>
      <c r="N3464" s="157">
        <v>44760.792731481481</v>
      </c>
      <c r="O3464" s="157">
        <v>44778.139016203706</v>
      </c>
    </row>
    <row r="3465" spans="2:15" x14ac:dyDescent="0.2">
      <c r="B3465" s="322" t="s">
        <v>149</v>
      </c>
      <c r="C3465" s="322" t="s">
        <v>1225</v>
      </c>
      <c r="D3465" s="322" t="s">
        <v>149</v>
      </c>
      <c r="E3465" s="322" t="s">
        <v>1225</v>
      </c>
      <c r="F3465" s="154" t="s">
        <v>237</v>
      </c>
      <c r="G3465" s="149" t="s">
        <v>277</v>
      </c>
      <c r="H3465" s="153" t="s">
        <v>978</v>
      </c>
      <c r="I3465" s="149" t="s">
        <v>2010</v>
      </c>
      <c r="J3465" s="163">
        <v>37.93</v>
      </c>
      <c r="K3465" s="163">
        <v>33.030999999999999</v>
      </c>
      <c r="L3465" s="149" t="s">
        <v>251</v>
      </c>
      <c r="M3465" s="150" t="s">
        <v>1751</v>
      </c>
      <c r="N3465" s="157">
        <v>44761.501030092593</v>
      </c>
      <c r="O3465" s="157">
        <v>44770.040879629632</v>
      </c>
    </row>
    <row r="3466" spans="2:15" x14ac:dyDescent="0.2">
      <c r="B3466" s="322" t="s">
        <v>149</v>
      </c>
      <c r="C3466" s="322" t="s">
        <v>1225</v>
      </c>
      <c r="D3466" s="322" t="s">
        <v>150</v>
      </c>
      <c r="E3466" s="322" t="s">
        <v>1225</v>
      </c>
      <c r="F3466" s="154" t="s">
        <v>114</v>
      </c>
      <c r="G3466" s="149" t="s">
        <v>277</v>
      </c>
      <c r="H3466" s="153" t="s">
        <v>304</v>
      </c>
      <c r="I3466" s="149" t="s">
        <v>1034</v>
      </c>
      <c r="J3466" s="163">
        <v>27.779</v>
      </c>
      <c r="K3466" s="163">
        <v>21.484000000000002</v>
      </c>
      <c r="L3466" s="149" t="s">
        <v>203</v>
      </c>
      <c r="M3466" s="150" t="s">
        <v>672</v>
      </c>
      <c r="N3466" s="157">
        <v>44762.27851851852</v>
      </c>
      <c r="O3466" s="157">
        <v>44785.581608796296</v>
      </c>
    </row>
    <row r="3467" spans="2:15" x14ac:dyDescent="0.2">
      <c r="B3467" s="322" t="s">
        <v>149</v>
      </c>
      <c r="C3467" s="322" t="s">
        <v>1225</v>
      </c>
      <c r="D3467" s="322" t="s">
        <v>150</v>
      </c>
      <c r="E3467" s="322" t="s">
        <v>1225</v>
      </c>
      <c r="F3467" s="154" t="s">
        <v>114</v>
      </c>
      <c r="G3467" s="149" t="s">
        <v>286</v>
      </c>
      <c r="H3467" s="153" t="s">
        <v>115</v>
      </c>
      <c r="I3467" s="149" t="s">
        <v>2258</v>
      </c>
      <c r="J3467" s="163">
        <v>61.555999999999997</v>
      </c>
      <c r="K3467" s="163">
        <v>16.216999999999999</v>
      </c>
      <c r="L3467" s="149" t="s">
        <v>216</v>
      </c>
      <c r="M3467" s="150" t="s">
        <v>285</v>
      </c>
      <c r="N3467" s="157">
        <v>44762.320555555554</v>
      </c>
      <c r="O3467" s="157">
        <v>44794.793576388889</v>
      </c>
    </row>
    <row r="3468" spans="2:15" x14ac:dyDescent="0.2">
      <c r="B3468" s="322" t="s">
        <v>149</v>
      </c>
      <c r="C3468" s="322" t="s">
        <v>1225</v>
      </c>
      <c r="D3468" s="322" t="s">
        <v>151</v>
      </c>
      <c r="E3468" s="322" t="s">
        <v>1225</v>
      </c>
      <c r="F3468" s="154" t="s">
        <v>114</v>
      </c>
      <c r="G3468" s="149" t="s">
        <v>286</v>
      </c>
      <c r="H3468" s="153" t="s">
        <v>115</v>
      </c>
      <c r="I3468" s="149" t="s">
        <v>2258</v>
      </c>
      <c r="J3468" s="163">
        <v>61.555999999999997</v>
      </c>
      <c r="K3468" s="163">
        <v>43.012</v>
      </c>
      <c r="L3468" s="149" t="s">
        <v>208</v>
      </c>
      <c r="M3468" s="150" t="s">
        <v>368</v>
      </c>
      <c r="N3468" s="157">
        <v>44762.320555555554</v>
      </c>
      <c r="O3468" s="157">
        <v>44805.429814814815</v>
      </c>
    </row>
    <row r="3469" spans="2:15" x14ac:dyDescent="0.2">
      <c r="B3469" s="322" t="s">
        <v>149</v>
      </c>
      <c r="C3469" s="322" t="s">
        <v>1225</v>
      </c>
      <c r="D3469" s="322" t="s">
        <v>150</v>
      </c>
      <c r="E3469" s="322" t="s">
        <v>1225</v>
      </c>
      <c r="F3469" s="154" t="s">
        <v>239</v>
      </c>
      <c r="G3469" s="149" t="s">
        <v>359</v>
      </c>
      <c r="H3469" s="153" t="s">
        <v>278</v>
      </c>
      <c r="I3469" s="149" t="s">
        <v>1451</v>
      </c>
      <c r="J3469" s="163">
        <v>30.696000000000002</v>
      </c>
      <c r="K3469" s="163">
        <v>27.611999999999998</v>
      </c>
      <c r="L3469" s="149" t="s">
        <v>232</v>
      </c>
      <c r="M3469" s="150" t="s">
        <v>386</v>
      </c>
      <c r="N3469" s="157">
        <v>44762.417812500003</v>
      </c>
      <c r="O3469" s="157">
        <v>44793.901238425926</v>
      </c>
    </row>
    <row r="3470" spans="2:15" x14ac:dyDescent="0.2">
      <c r="B3470" s="322" t="s">
        <v>149</v>
      </c>
      <c r="C3470" s="322" t="s">
        <v>1225</v>
      </c>
      <c r="D3470" s="322" t="s">
        <v>150</v>
      </c>
      <c r="E3470" s="322" t="s">
        <v>1225</v>
      </c>
      <c r="F3470" s="154" t="s">
        <v>239</v>
      </c>
      <c r="G3470" s="149" t="s">
        <v>289</v>
      </c>
      <c r="H3470" s="153" t="s">
        <v>290</v>
      </c>
      <c r="I3470" s="149" t="s">
        <v>2259</v>
      </c>
      <c r="J3470" s="163">
        <v>30.9</v>
      </c>
      <c r="K3470" s="163">
        <v>30.282</v>
      </c>
      <c r="L3470" s="149" t="s">
        <v>116</v>
      </c>
      <c r="M3470" s="150" t="s">
        <v>651</v>
      </c>
      <c r="N3470" s="157">
        <v>44762.454976851855</v>
      </c>
      <c r="O3470" s="157">
        <v>44791.479525462964</v>
      </c>
    </row>
    <row r="3471" spans="2:15" x14ac:dyDescent="0.2">
      <c r="B3471" s="322" t="s">
        <v>149</v>
      </c>
      <c r="C3471" s="322" t="s">
        <v>1225</v>
      </c>
      <c r="D3471" s="322" t="s">
        <v>151</v>
      </c>
      <c r="E3471" s="322" t="s">
        <v>1225</v>
      </c>
      <c r="F3471" s="154" t="s">
        <v>239</v>
      </c>
      <c r="G3471" s="149" t="s">
        <v>1627</v>
      </c>
      <c r="H3471" s="153" t="s">
        <v>1628</v>
      </c>
      <c r="I3471" s="149" t="s">
        <v>2260</v>
      </c>
      <c r="J3471" s="163">
        <v>63.414999999999999</v>
      </c>
      <c r="K3471" s="163">
        <v>28.213000000000001</v>
      </c>
      <c r="L3471" s="149" t="s">
        <v>211</v>
      </c>
      <c r="M3471" s="150" t="s">
        <v>691</v>
      </c>
      <c r="N3471" s="157">
        <v>44762.79247685185</v>
      </c>
      <c r="O3471" s="157">
        <v>44806.332291666666</v>
      </c>
    </row>
    <row r="3472" spans="2:15" x14ac:dyDescent="0.2">
      <c r="B3472" s="322" t="s">
        <v>149</v>
      </c>
      <c r="C3472" s="322" t="s">
        <v>1225</v>
      </c>
      <c r="D3472" s="322" t="s">
        <v>151</v>
      </c>
      <c r="E3472" s="322" t="s">
        <v>1225</v>
      </c>
      <c r="F3472" s="154" t="s">
        <v>239</v>
      </c>
      <c r="G3472" s="149" t="s">
        <v>1627</v>
      </c>
      <c r="H3472" s="153" t="s">
        <v>1628</v>
      </c>
      <c r="I3472" s="149" t="s">
        <v>2260</v>
      </c>
      <c r="J3472" s="163">
        <v>63.414999999999999</v>
      </c>
      <c r="K3472" s="163">
        <v>33.933</v>
      </c>
      <c r="L3472" s="149" t="s">
        <v>211</v>
      </c>
      <c r="M3472" s="150" t="s">
        <v>636</v>
      </c>
      <c r="N3472" s="157">
        <v>44762.79247685185</v>
      </c>
      <c r="O3472" s="157">
        <v>44825.247407407405</v>
      </c>
    </row>
    <row r="3473" spans="2:15" x14ac:dyDescent="0.2">
      <c r="B3473" s="322" t="s">
        <v>149</v>
      </c>
      <c r="C3473" s="322" t="s">
        <v>1225</v>
      </c>
      <c r="D3473" s="322" t="s">
        <v>151</v>
      </c>
      <c r="E3473" s="322" t="s">
        <v>1225</v>
      </c>
      <c r="F3473" s="154" t="s">
        <v>329</v>
      </c>
      <c r="G3473" s="149" t="s">
        <v>286</v>
      </c>
      <c r="H3473" s="153" t="s">
        <v>330</v>
      </c>
      <c r="I3473" s="149" t="s">
        <v>2261</v>
      </c>
      <c r="J3473" s="163">
        <v>61.298000000000002</v>
      </c>
      <c r="K3473" s="163">
        <v>23.183</v>
      </c>
      <c r="L3473" s="149" t="s">
        <v>116</v>
      </c>
      <c r="M3473" s="150" t="s">
        <v>424</v>
      </c>
      <c r="N3473" s="157">
        <v>44762.903946759259</v>
      </c>
      <c r="O3473" s="157">
        <v>44813.092858796299</v>
      </c>
    </row>
    <row r="3474" spans="2:15" x14ac:dyDescent="0.2">
      <c r="B3474" s="322" t="s">
        <v>149</v>
      </c>
      <c r="C3474" s="322" t="s">
        <v>1225</v>
      </c>
      <c r="D3474" s="322" t="s">
        <v>151</v>
      </c>
      <c r="E3474" s="322" t="s">
        <v>1225</v>
      </c>
      <c r="F3474" s="154" t="s">
        <v>329</v>
      </c>
      <c r="G3474" s="149" t="s">
        <v>286</v>
      </c>
      <c r="H3474" s="153" t="s">
        <v>330</v>
      </c>
      <c r="I3474" s="149" t="s">
        <v>2261</v>
      </c>
      <c r="J3474" s="163">
        <v>61.298000000000002</v>
      </c>
      <c r="K3474" s="163">
        <v>26.713000000000001</v>
      </c>
      <c r="L3474" s="149" t="s">
        <v>116</v>
      </c>
      <c r="M3474" s="150" t="s">
        <v>117</v>
      </c>
      <c r="N3474" s="157">
        <v>44762.903946759259</v>
      </c>
      <c r="O3474" s="157">
        <v>44830.875393518516</v>
      </c>
    </row>
    <row r="3475" spans="2:15" x14ac:dyDescent="0.2">
      <c r="B3475" s="322" t="s">
        <v>149</v>
      </c>
      <c r="C3475" s="322" t="s">
        <v>1225</v>
      </c>
      <c r="D3475" s="322" t="s">
        <v>151</v>
      </c>
      <c r="E3475" s="322" t="s">
        <v>1225</v>
      </c>
      <c r="F3475" s="154" t="s">
        <v>114</v>
      </c>
      <c r="G3475" s="149" t="s">
        <v>286</v>
      </c>
      <c r="H3475" s="153" t="s">
        <v>115</v>
      </c>
      <c r="I3475" s="149" t="s">
        <v>727</v>
      </c>
      <c r="J3475" s="163">
        <v>61.670999999999999</v>
      </c>
      <c r="K3475" s="163">
        <v>44.838000000000001</v>
      </c>
      <c r="L3475" s="149" t="s">
        <v>116</v>
      </c>
      <c r="M3475" s="150" t="s">
        <v>352</v>
      </c>
      <c r="N3475" s="157">
        <v>44763.02888888889</v>
      </c>
      <c r="O3475" s="157">
        <v>44809.469537037039</v>
      </c>
    </row>
    <row r="3476" spans="2:15" x14ac:dyDescent="0.2">
      <c r="B3476" s="322" t="s">
        <v>149</v>
      </c>
      <c r="C3476" s="322" t="s">
        <v>1225</v>
      </c>
      <c r="D3476" s="322" t="s">
        <v>151</v>
      </c>
      <c r="E3476" s="322" t="s">
        <v>1225</v>
      </c>
      <c r="F3476" s="154" t="s">
        <v>243</v>
      </c>
      <c r="G3476" s="149" t="s">
        <v>959</v>
      </c>
      <c r="H3476" s="153" t="s">
        <v>707</v>
      </c>
      <c r="I3476" s="149" t="s">
        <v>1680</v>
      </c>
      <c r="J3476" s="163">
        <v>55.317</v>
      </c>
      <c r="K3476" s="163">
        <v>13.817</v>
      </c>
      <c r="L3476" s="149" t="s">
        <v>116</v>
      </c>
      <c r="M3476" s="150" t="s">
        <v>651</v>
      </c>
      <c r="N3476" s="157">
        <v>44763.514861111114</v>
      </c>
      <c r="O3476" s="157">
        <v>44809.207326388889</v>
      </c>
    </row>
    <row r="3477" spans="2:15" x14ac:dyDescent="0.2">
      <c r="B3477" s="322" t="s">
        <v>149</v>
      </c>
      <c r="C3477" s="322" t="s">
        <v>1225</v>
      </c>
      <c r="D3477" s="322" t="s">
        <v>151</v>
      </c>
      <c r="E3477" s="322" t="s">
        <v>1225</v>
      </c>
      <c r="F3477" s="154" t="s">
        <v>243</v>
      </c>
      <c r="G3477" s="149" t="s">
        <v>663</v>
      </c>
      <c r="H3477" s="153" t="s">
        <v>707</v>
      </c>
      <c r="I3477" s="149" t="s">
        <v>1680</v>
      </c>
      <c r="J3477" s="163">
        <v>55.317</v>
      </c>
      <c r="K3477" s="163">
        <v>37.235999999999997</v>
      </c>
      <c r="L3477" s="149" t="s">
        <v>116</v>
      </c>
      <c r="M3477" s="150" t="s">
        <v>424</v>
      </c>
      <c r="N3477" s="157">
        <v>44763.514861111114</v>
      </c>
      <c r="O3477" s="157">
        <v>44818.73170138889</v>
      </c>
    </row>
    <row r="3478" spans="2:15" x14ac:dyDescent="0.2">
      <c r="B3478" s="322" t="s">
        <v>149</v>
      </c>
      <c r="C3478" s="322" t="s">
        <v>1225</v>
      </c>
      <c r="D3478" s="322" t="s">
        <v>150</v>
      </c>
      <c r="E3478" s="322" t="s">
        <v>1225</v>
      </c>
      <c r="F3478" s="154" t="s">
        <v>114</v>
      </c>
      <c r="G3478" s="149" t="s">
        <v>286</v>
      </c>
      <c r="H3478" s="153" t="s">
        <v>115</v>
      </c>
      <c r="I3478" s="149" t="s">
        <v>1992</v>
      </c>
      <c r="J3478" s="163">
        <v>62.619</v>
      </c>
      <c r="K3478" s="163">
        <v>15.448</v>
      </c>
      <c r="L3478" s="149" t="s">
        <v>208</v>
      </c>
      <c r="M3478" s="150" t="s">
        <v>368</v>
      </c>
      <c r="N3478" s="157">
        <v>44764.820405092592</v>
      </c>
      <c r="O3478" s="157">
        <v>44796.452650462961</v>
      </c>
    </row>
    <row r="3479" spans="2:15" x14ac:dyDescent="0.2">
      <c r="B3479" s="322" t="s">
        <v>149</v>
      </c>
      <c r="C3479" s="322" t="s">
        <v>1225</v>
      </c>
      <c r="D3479" s="322" t="s">
        <v>150</v>
      </c>
      <c r="E3479" s="322" t="s">
        <v>1225</v>
      </c>
      <c r="F3479" s="154" t="s">
        <v>114</v>
      </c>
      <c r="G3479" s="149" t="s">
        <v>286</v>
      </c>
      <c r="H3479" s="153" t="s">
        <v>115</v>
      </c>
      <c r="I3479" s="149" t="s">
        <v>1992</v>
      </c>
      <c r="J3479" s="163">
        <v>62.619</v>
      </c>
      <c r="K3479" s="163">
        <v>14.044</v>
      </c>
      <c r="L3479" s="149" t="s">
        <v>208</v>
      </c>
      <c r="M3479" s="150" t="s">
        <v>368</v>
      </c>
      <c r="N3479" s="157">
        <v>44764.820405092592</v>
      </c>
      <c r="O3479" s="157">
        <v>44799.250937500001</v>
      </c>
    </row>
    <row r="3480" spans="2:15" x14ac:dyDescent="0.2">
      <c r="B3480" s="322" t="s">
        <v>149</v>
      </c>
      <c r="C3480" s="322" t="s">
        <v>1225</v>
      </c>
      <c r="D3480" s="322" t="s">
        <v>151</v>
      </c>
      <c r="E3480" s="322" t="s">
        <v>1225</v>
      </c>
      <c r="F3480" s="154" t="s">
        <v>114</v>
      </c>
      <c r="G3480" s="149" t="s">
        <v>286</v>
      </c>
      <c r="H3480" s="153" t="s">
        <v>115</v>
      </c>
      <c r="I3480" s="149" t="s">
        <v>1992</v>
      </c>
      <c r="J3480" s="163">
        <v>62.619</v>
      </c>
      <c r="K3480" s="163">
        <v>28.844000000000001</v>
      </c>
      <c r="L3480" s="149" t="s">
        <v>208</v>
      </c>
      <c r="M3480" s="150" t="s">
        <v>523</v>
      </c>
      <c r="N3480" s="157">
        <v>44764.820405092592</v>
      </c>
      <c r="O3480" s="157">
        <v>44805.542349537034</v>
      </c>
    </row>
    <row r="3481" spans="2:15" x14ac:dyDescent="0.2">
      <c r="B3481" s="322" t="s">
        <v>149</v>
      </c>
      <c r="C3481" s="322" t="s">
        <v>1225</v>
      </c>
      <c r="D3481" s="322" t="s">
        <v>150</v>
      </c>
      <c r="E3481" s="322" t="s">
        <v>1225</v>
      </c>
      <c r="F3481" s="154" t="s">
        <v>329</v>
      </c>
      <c r="G3481" s="149" t="s">
        <v>286</v>
      </c>
      <c r="H3481" s="153" t="s">
        <v>330</v>
      </c>
      <c r="I3481" s="149" t="s">
        <v>1947</v>
      </c>
      <c r="J3481" s="163">
        <v>34.402000000000001</v>
      </c>
      <c r="K3481" s="163">
        <v>4.9880000000000004</v>
      </c>
      <c r="L3481" s="149" t="s">
        <v>223</v>
      </c>
      <c r="M3481" s="150" t="s">
        <v>363</v>
      </c>
      <c r="N3481" s="157">
        <v>44764.876076388886</v>
      </c>
      <c r="O3481" s="157">
        <v>44792.81962962963</v>
      </c>
    </row>
    <row r="3482" spans="2:15" x14ac:dyDescent="0.2">
      <c r="B3482" s="322" t="s">
        <v>149</v>
      </c>
      <c r="C3482" s="322" t="s">
        <v>1225</v>
      </c>
      <c r="D3482" s="322" t="s">
        <v>150</v>
      </c>
      <c r="E3482" s="322" t="s">
        <v>1225</v>
      </c>
      <c r="F3482" s="154" t="s">
        <v>244</v>
      </c>
      <c r="G3482" s="149" t="s">
        <v>369</v>
      </c>
      <c r="H3482" s="153" t="s">
        <v>370</v>
      </c>
      <c r="I3482" s="149" t="s">
        <v>821</v>
      </c>
      <c r="J3482" s="163">
        <v>56.878</v>
      </c>
      <c r="K3482" s="163">
        <v>55.74</v>
      </c>
      <c r="L3482" s="149" t="s">
        <v>211</v>
      </c>
      <c r="M3482" s="150" t="s">
        <v>691</v>
      </c>
      <c r="N3482" s="157">
        <v>44764.94290509259</v>
      </c>
      <c r="O3482" s="157">
        <v>44790.358055555553</v>
      </c>
    </row>
    <row r="3483" spans="2:15" x14ac:dyDescent="0.2">
      <c r="B3483" s="322" t="s">
        <v>149</v>
      </c>
      <c r="C3483" s="322" t="s">
        <v>1225</v>
      </c>
      <c r="D3483" s="322" t="s">
        <v>150</v>
      </c>
      <c r="E3483" s="322" t="s">
        <v>1225</v>
      </c>
      <c r="F3483" s="154" t="s">
        <v>114</v>
      </c>
      <c r="G3483" s="149" t="s">
        <v>353</v>
      </c>
      <c r="H3483" s="153" t="s">
        <v>354</v>
      </c>
      <c r="I3483" s="149" t="s">
        <v>1182</v>
      </c>
      <c r="J3483" s="163">
        <v>39.070999999999998</v>
      </c>
      <c r="K3483" s="163">
        <v>31.850999999999999</v>
      </c>
      <c r="L3483" s="149" t="s">
        <v>203</v>
      </c>
      <c r="M3483" s="150" t="s">
        <v>380</v>
      </c>
      <c r="N3483" s="157">
        <v>44764.945451388892</v>
      </c>
      <c r="O3483" s="157">
        <v>44774.486701388887</v>
      </c>
    </row>
    <row r="3484" spans="2:15" x14ac:dyDescent="0.2">
      <c r="B3484" s="322" t="s">
        <v>149</v>
      </c>
      <c r="C3484" s="322" t="s">
        <v>1225</v>
      </c>
      <c r="D3484" s="322" t="s">
        <v>149</v>
      </c>
      <c r="E3484" s="322" t="s">
        <v>1225</v>
      </c>
      <c r="F3484" s="154" t="s">
        <v>247</v>
      </c>
      <c r="G3484" s="149" t="s">
        <v>340</v>
      </c>
      <c r="H3484" s="153" t="s">
        <v>341</v>
      </c>
      <c r="I3484" s="149" t="s">
        <v>416</v>
      </c>
      <c r="J3484" s="163">
        <v>17.013000000000002</v>
      </c>
      <c r="K3484" s="163">
        <v>16.672999999999998</v>
      </c>
      <c r="L3484" s="149" t="s">
        <v>247</v>
      </c>
      <c r="M3484" s="150" t="s">
        <v>300</v>
      </c>
      <c r="N3484" s="157">
        <v>44765.690717592595</v>
      </c>
      <c r="O3484" s="157">
        <v>44770.982060185182</v>
      </c>
    </row>
    <row r="3485" spans="2:15" x14ac:dyDescent="0.2">
      <c r="B3485" s="322" t="s">
        <v>149</v>
      </c>
      <c r="C3485" s="322" t="s">
        <v>1225</v>
      </c>
      <c r="D3485" s="322" t="s">
        <v>149</v>
      </c>
      <c r="E3485" s="322" t="s">
        <v>1225</v>
      </c>
      <c r="F3485" s="154" t="s">
        <v>116</v>
      </c>
      <c r="G3485" s="149" t="s">
        <v>277</v>
      </c>
      <c r="H3485" s="153" t="s">
        <v>292</v>
      </c>
      <c r="I3485" s="149" t="s">
        <v>2231</v>
      </c>
      <c r="J3485" s="163">
        <v>45.515999999999998</v>
      </c>
      <c r="K3485" s="163">
        <v>44.606000000000002</v>
      </c>
      <c r="L3485" s="149" t="s">
        <v>116</v>
      </c>
      <c r="M3485" s="150" t="s">
        <v>651</v>
      </c>
      <c r="N3485" s="157">
        <v>44766.080081018517</v>
      </c>
      <c r="O3485" s="157">
        <v>44772.415937500002</v>
      </c>
    </row>
    <row r="3486" spans="2:15" x14ac:dyDescent="0.2">
      <c r="B3486" s="322" t="s">
        <v>149</v>
      </c>
      <c r="C3486" s="322" t="s">
        <v>1225</v>
      </c>
      <c r="D3486" s="322" t="s">
        <v>150</v>
      </c>
      <c r="E3486" s="322" t="s">
        <v>1225</v>
      </c>
      <c r="F3486" s="154" t="s">
        <v>243</v>
      </c>
      <c r="G3486" s="149" t="s">
        <v>277</v>
      </c>
      <c r="H3486" s="153" t="s">
        <v>374</v>
      </c>
      <c r="I3486" s="149" t="s">
        <v>2262</v>
      </c>
      <c r="J3486" s="163">
        <v>29.966000000000001</v>
      </c>
      <c r="K3486" s="163">
        <v>29.062000000000001</v>
      </c>
      <c r="L3486" s="149" t="s">
        <v>209</v>
      </c>
      <c r="M3486" s="150" t="s">
        <v>563</v>
      </c>
      <c r="N3486" s="157">
        <v>44766.362187500003</v>
      </c>
      <c r="O3486" s="157">
        <v>44779.485659722224</v>
      </c>
    </row>
    <row r="3487" spans="2:15" x14ac:dyDescent="0.2">
      <c r="B3487" s="322" t="s">
        <v>149</v>
      </c>
      <c r="C3487" s="322" t="s">
        <v>1225</v>
      </c>
      <c r="D3487" s="322" t="s">
        <v>150</v>
      </c>
      <c r="E3487" s="322" t="s">
        <v>1225</v>
      </c>
      <c r="F3487" s="154" t="s">
        <v>114</v>
      </c>
      <c r="G3487" s="149" t="s">
        <v>286</v>
      </c>
      <c r="H3487" s="153" t="s">
        <v>115</v>
      </c>
      <c r="I3487" s="149" t="s">
        <v>2263</v>
      </c>
      <c r="J3487" s="163">
        <v>63.27</v>
      </c>
      <c r="K3487" s="163">
        <v>47.542999999999999</v>
      </c>
      <c r="L3487" s="149" t="s">
        <v>211</v>
      </c>
      <c r="M3487" s="150" t="s">
        <v>314</v>
      </c>
      <c r="N3487" s="157">
        <v>44766.570439814815</v>
      </c>
      <c r="O3487" s="157">
        <v>44801.24659722222</v>
      </c>
    </row>
    <row r="3488" spans="2:15" x14ac:dyDescent="0.2">
      <c r="B3488" s="322" t="s">
        <v>149</v>
      </c>
      <c r="C3488" s="322" t="s">
        <v>1225</v>
      </c>
      <c r="D3488" s="322" t="s">
        <v>150</v>
      </c>
      <c r="E3488" s="322" t="s">
        <v>1225</v>
      </c>
      <c r="F3488" s="154" t="s">
        <v>244</v>
      </c>
      <c r="G3488" s="149" t="s">
        <v>369</v>
      </c>
      <c r="H3488" s="153" t="s">
        <v>370</v>
      </c>
      <c r="I3488" s="149" t="s">
        <v>1920</v>
      </c>
      <c r="J3488" s="163">
        <v>35.212000000000003</v>
      </c>
      <c r="K3488" s="163">
        <v>18.667000000000002</v>
      </c>
      <c r="L3488" s="149" t="s">
        <v>223</v>
      </c>
      <c r="M3488" s="150" t="s">
        <v>349</v>
      </c>
      <c r="N3488" s="157">
        <v>44767.091377314813</v>
      </c>
      <c r="O3488" s="157">
        <v>44799.694513888891</v>
      </c>
    </row>
    <row r="3489" spans="2:15" x14ac:dyDescent="0.2">
      <c r="B3489" s="322" t="s">
        <v>149</v>
      </c>
      <c r="C3489" s="322" t="s">
        <v>1225</v>
      </c>
      <c r="D3489" s="322" t="s">
        <v>150</v>
      </c>
      <c r="E3489" s="322" t="s">
        <v>1225</v>
      </c>
      <c r="F3489" s="154" t="s">
        <v>205</v>
      </c>
      <c r="G3489" s="149" t="s">
        <v>277</v>
      </c>
      <c r="H3489" s="153" t="s">
        <v>506</v>
      </c>
      <c r="I3489" s="149" t="s">
        <v>2264</v>
      </c>
      <c r="J3489" s="163">
        <v>58.162999999999997</v>
      </c>
      <c r="K3489" s="163">
        <v>15.448</v>
      </c>
      <c r="L3489" s="149" t="s">
        <v>212</v>
      </c>
      <c r="M3489" s="150" t="s">
        <v>2265</v>
      </c>
      <c r="N3489" s="157">
        <v>44767.445613425924</v>
      </c>
      <c r="O3489" s="157">
        <v>44802.917662037034</v>
      </c>
    </row>
    <row r="3490" spans="2:15" x14ac:dyDescent="0.2">
      <c r="B3490" s="322" t="s">
        <v>149</v>
      </c>
      <c r="C3490" s="322" t="s">
        <v>1225</v>
      </c>
      <c r="D3490" s="322" t="s">
        <v>151</v>
      </c>
      <c r="E3490" s="322" t="s">
        <v>1225</v>
      </c>
      <c r="F3490" s="154" t="s">
        <v>205</v>
      </c>
      <c r="G3490" s="149" t="s">
        <v>277</v>
      </c>
      <c r="H3490" s="153" t="s">
        <v>506</v>
      </c>
      <c r="I3490" s="149" t="s">
        <v>2264</v>
      </c>
      <c r="J3490" s="163">
        <v>58.162999999999997</v>
      </c>
      <c r="K3490" s="163">
        <v>24.413</v>
      </c>
      <c r="L3490" s="149" t="s">
        <v>212</v>
      </c>
      <c r="M3490" s="150" t="s">
        <v>2266</v>
      </c>
      <c r="N3490" s="157">
        <v>44767.445613425924</v>
      </c>
      <c r="O3490" s="157">
        <v>44829.277604166666</v>
      </c>
    </row>
    <row r="3491" spans="2:15" x14ac:dyDescent="0.2">
      <c r="B3491" s="322" t="s">
        <v>149</v>
      </c>
      <c r="C3491" s="322" t="s">
        <v>1225</v>
      </c>
      <c r="D3491" s="322" t="s">
        <v>150</v>
      </c>
      <c r="E3491" s="322" t="s">
        <v>1225</v>
      </c>
      <c r="F3491" s="154" t="s">
        <v>442</v>
      </c>
      <c r="G3491" s="149" t="s">
        <v>277</v>
      </c>
      <c r="H3491" s="153" t="s">
        <v>443</v>
      </c>
      <c r="I3491" s="149" t="s">
        <v>2267</v>
      </c>
      <c r="J3491" s="163">
        <v>58.031999999999996</v>
      </c>
      <c r="K3491" s="163">
        <v>40.973999999999997</v>
      </c>
      <c r="L3491" s="149" t="s">
        <v>116</v>
      </c>
      <c r="M3491" s="150" t="s">
        <v>352</v>
      </c>
      <c r="N3491" s="157">
        <v>44767.473391203705</v>
      </c>
      <c r="O3491" s="157">
        <v>44799.05672453704</v>
      </c>
    </row>
    <row r="3492" spans="2:15" x14ac:dyDescent="0.2">
      <c r="B3492" s="322" t="s">
        <v>149</v>
      </c>
      <c r="C3492" s="322" t="s">
        <v>1225</v>
      </c>
      <c r="D3492" s="322" t="s">
        <v>149</v>
      </c>
      <c r="E3492" s="322" t="s">
        <v>1225</v>
      </c>
      <c r="F3492" s="154" t="s">
        <v>114</v>
      </c>
      <c r="G3492" s="149" t="s">
        <v>277</v>
      </c>
      <c r="H3492" s="153" t="s">
        <v>304</v>
      </c>
      <c r="I3492" s="149" t="s">
        <v>670</v>
      </c>
      <c r="J3492" s="163">
        <v>36.417000000000002</v>
      </c>
      <c r="K3492" s="163">
        <v>30.981999999999999</v>
      </c>
      <c r="L3492" s="149" t="s">
        <v>114</v>
      </c>
      <c r="M3492" s="150" t="s">
        <v>577</v>
      </c>
      <c r="N3492" s="157">
        <v>44767.764664351853</v>
      </c>
      <c r="O3492" s="157">
        <v>44772.787997685184</v>
      </c>
    </row>
    <row r="3493" spans="2:15" x14ac:dyDescent="0.2">
      <c r="B3493" s="322" t="s">
        <v>149</v>
      </c>
      <c r="C3493" s="322" t="s">
        <v>1225</v>
      </c>
      <c r="D3493" s="322" t="s">
        <v>150</v>
      </c>
      <c r="E3493" s="322" t="s">
        <v>1225</v>
      </c>
      <c r="F3493" s="154" t="s">
        <v>239</v>
      </c>
      <c r="G3493" s="149" t="s">
        <v>359</v>
      </c>
      <c r="H3493" s="153" t="s">
        <v>278</v>
      </c>
      <c r="I3493" s="149" t="s">
        <v>1494</v>
      </c>
      <c r="J3493" s="163">
        <v>29.721</v>
      </c>
      <c r="K3493" s="163">
        <v>29.126999999999999</v>
      </c>
      <c r="L3493" s="149" t="s">
        <v>329</v>
      </c>
      <c r="M3493" s="150" t="s">
        <v>361</v>
      </c>
      <c r="N3493" s="157">
        <v>44768.389918981484</v>
      </c>
      <c r="O3493" s="157">
        <v>44791.748692129629</v>
      </c>
    </row>
    <row r="3494" spans="2:15" x14ac:dyDescent="0.2">
      <c r="B3494" s="322" t="s">
        <v>149</v>
      </c>
      <c r="C3494" s="322" t="s">
        <v>1225</v>
      </c>
      <c r="D3494" s="322" t="s">
        <v>150</v>
      </c>
      <c r="E3494" s="322" t="s">
        <v>1225</v>
      </c>
      <c r="F3494" s="154" t="s">
        <v>195</v>
      </c>
      <c r="G3494" s="149" t="s">
        <v>277</v>
      </c>
      <c r="H3494" s="153" t="s">
        <v>705</v>
      </c>
      <c r="I3494" s="149" t="s">
        <v>2268</v>
      </c>
      <c r="J3494" s="163">
        <v>34.564</v>
      </c>
      <c r="K3494" s="163">
        <v>3.673</v>
      </c>
      <c r="L3494" s="149" t="s">
        <v>878</v>
      </c>
      <c r="M3494" s="150" t="s">
        <v>879</v>
      </c>
      <c r="N3494" s="157">
        <v>44768.778483796297</v>
      </c>
      <c r="O3494" s="157">
        <v>44802.914375</v>
      </c>
    </row>
    <row r="3495" spans="2:15" x14ac:dyDescent="0.2">
      <c r="B3495" s="322" t="s">
        <v>149</v>
      </c>
      <c r="C3495" s="322" t="s">
        <v>1225</v>
      </c>
      <c r="D3495" s="322" t="s">
        <v>151</v>
      </c>
      <c r="E3495" s="322" t="s">
        <v>1225</v>
      </c>
      <c r="F3495" s="154" t="s">
        <v>195</v>
      </c>
      <c r="G3495" s="149" t="s">
        <v>277</v>
      </c>
      <c r="H3495" s="153" t="s">
        <v>705</v>
      </c>
      <c r="I3495" s="149" t="s">
        <v>2268</v>
      </c>
      <c r="J3495" s="163">
        <v>34.564</v>
      </c>
      <c r="K3495" s="163">
        <v>5.1630000000000003</v>
      </c>
      <c r="L3495" s="149" t="s">
        <v>263</v>
      </c>
      <c r="M3495" s="150" t="s">
        <v>880</v>
      </c>
      <c r="N3495" s="157">
        <v>44768.778483796297</v>
      </c>
      <c r="O3495" s="157">
        <v>44807.428900462961</v>
      </c>
    </row>
    <row r="3496" spans="2:15" x14ac:dyDescent="0.2">
      <c r="B3496" s="322" t="s">
        <v>149</v>
      </c>
      <c r="C3496" s="322" t="s">
        <v>1225</v>
      </c>
      <c r="D3496" s="322" t="s">
        <v>150</v>
      </c>
      <c r="E3496" s="322" t="s">
        <v>1225</v>
      </c>
      <c r="F3496" s="154" t="s">
        <v>114</v>
      </c>
      <c r="G3496" s="149" t="s">
        <v>286</v>
      </c>
      <c r="H3496" s="153" t="s">
        <v>115</v>
      </c>
      <c r="I3496" s="149" t="s">
        <v>2269</v>
      </c>
      <c r="J3496" s="163">
        <v>61.357999999999997</v>
      </c>
      <c r="K3496" s="163">
        <v>58.472000000000001</v>
      </c>
      <c r="L3496" s="149" t="s">
        <v>216</v>
      </c>
      <c r="M3496" s="150" t="s">
        <v>288</v>
      </c>
      <c r="N3496" s="157">
        <v>44769.015069444446</v>
      </c>
      <c r="O3496" s="157">
        <v>44799.750219907408</v>
      </c>
    </row>
    <row r="3497" spans="2:15" x14ac:dyDescent="0.2">
      <c r="B3497" s="322" t="s">
        <v>149</v>
      </c>
      <c r="C3497" s="322" t="s">
        <v>1225</v>
      </c>
      <c r="D3497" s="322" t="s">
        <v>150</v>
      </c>
      <c r="E3497" s="322" t="s">
        <v>1225</v>
      </c>
      <c r="F3497" s="154" t="s">
        <v>236</v>
      </c>
      <c r="G3497" s="149" t="s">
        <v>310</v>
      </c>
      <c r="H3497" s="153" t="s">
        <v>311</v>
      </c>
      <c r="I3497" s="149" t="s">
        <v>1267</v>
      </c>
      <c r="J3497" s="163">
        <v>57.981000000000002</v>
      </c>
      <c r="K3497" s="163">
        <v>18.041</v>
      </c>
      <c r="L3497" s="149" t="s">
        <v>116</v>
      </c>
      <c r="M3497" s="150" t="s">
        <v>292</v>
      </c>
      <c r="N3497" s="157">
        <v>44769.653368055559</v>
      </c>
      <c r="O3497" s="157">
        <v>44786.777905092589</v>
      </c>
    </row>
    <row r="3498" spans="2:15" x14ac:dyDescent="0.2">
      <c r="B3498" s="322" t="s">
        <v>149</v>
      </c>
      <c r="C3498" s="322" t="s">
        <v>1225</v>
      </c>
      <c r="D3498" s="322" t="s">
        <v>150</v>
      </c>
      <c r="E3498" s="322" t="s">
        <v>1225</v>
      </c>
      <c r="F3498" s="154" t="s">
        <v>236</v>
      </c>
      <c r="G3498" s="149" t="s">
        <v>310</v>
      </c>
      <c r="H3498" s="153" t="s">
        <v>311</v>
      </c>
      <c r="I3498" s="149" t="s">
        <v>1267</v>
      </c>
      <c r="J3498" s="163">
        <v>57.981000000000002</v>
      </c>
      <c r="K3498" s="163">
        <v>30.244</v>
      </c>
      <c r="L3498" s="149" t="s">
        <v>116</v>
      </c>
      <c r="M3498" s="150" t="s">
        <v>1784</v>
      </c>
      <c r="N3498" s="157">
        <v>44769.653368055559</v>
      </c>
      <c r="O3498" s="157">
        <v>44795.290682870371</v>
      </c>
    </row>
    <row r="3499" spans="2:15" x14ac:dyDescent="0.2">
      <c r="B3499" s="322" t="s">
        <v>149</v>
      </c>
      <c r="C3499" s="322" t="s">
        <v>1225</v>
      </c>
      <c r="D3499" s="322" t="s">
        <v>151</v>
      </c>
      <c r="E3499" s="322" t="s">
        <v>1225</v>
      </c>
      <c r="F3499" s="154" t="s">
        <v>236</v>
      </c>
      <c r="G3499" s="149" t="s">
        <v>310</v>
      </c>
      <c r="H3499" s="153" t="s">
        <v>311</v>
      </c>
      <c r="I3499" s="149" t="s">
        <v>2270</v>
      </c>
      <c r="J3499" s="163">
        <v>37.292000000000002</v>
      </c>
      <c r="K3499" s="163">
        <v>22.864000000000001</v>
      </c>
      <c r="L3499" s="149" t="s">
        <v>205</v>
      </c>
      <c r="M3499" s="150" t="s">
        <v>721</v>
      </c>
      <c r="N3499" s="157">
        <v>44770.390023148146</v>
      </c>
      <c r="O3499" s="157">
        <v>44809.319664351853</v>
      </c>
    </row>
    <row r="3500" spans="2:15" x14ac:dyDescent="0.2">
      <c r="B3500" s="322" t="s">
        <v>149</v>
      </c>
      <c r="C3500" s="322" t="s">
        <v>1225</v>
      </c>
      <c r="D3500" s="322" t="s">
        <v>149</v>
      </c>
      <c r="E3500" s="322" t="s">
        <v>1225</v>
      </c>
      <c r="F3500" s="154" t="s">
        <v>114</v>
      </c>
      <c r="G3500" s="149" t="s">
        <v>277</v>
      </c>
      <c r="H3500" s="153" t="s">
        <v>304</v>
      </c>
      <c r="I3500" s="149" t="s">
        <v>1106</v>
      </c>
      <c r="J3500" s="163">
        <v>37.420999999999999</v>
      </c>
      <c r="K3500" s="163">
        <v>29.12</v>
      </c>
      <c r="L3500" s="149" t="s">
        <v>114</v>
      </c>
      <c r="M3500" s="150" t="s">
        <v>2271</v>
      </c>
      <c r="N3500" s="157">
        <v>44771.015057870369</v>
      </c>
      <c r="O3500" s="157">
        <v>44771.901261574072</v>
      </c>
    </row>
    <row r="3501" spans="2:15" x14ac:dyDescent="0.2">
      <c r="B3501" s="322" t="s">
        <v>149</v>
      </c>
      <c r="C3501" s="322" t="s">
        <v>1225</v>
      </c>
      <c r="D3501" s="322" t="s">
        <v>150</v>
      </c>
      <c r="E3501" s="322" t="s">
        <v>1225</v>
      </c>
      <c r="F3501" s="154" t="s">
        <v>114</v>
      </c>
      <c r="G3501" s="149" t="s">
        <v>286</v>
      </c>
      <c r="H3501" s="153" t="s">
        <v>115</v>
      </c>
      <c r="I3501" s="149" t="s">
        <v>2272</v>
      </c>
      <c r="J3501" s="163">
        <v>64.64</v>
      </c>
      <c r="K3501" s="163">
        <v>14.961</v>
      </c>
      <c r="L3501" s="149" t="s">
        <v>217</v>
      </c>
      <c r="M3501" s="150" t="s">
        <v>308</v>
      </c>
      <c r="N3501" s="157">
        <v>44771.070486111108</v>
      </c>
      <c r="O3501" s="157">
        <v>44801.332719907405</v>
      </c>
    </row>
    <row r="3502" spans="2:15" x14ac:dyDescent="0.2">
      <c r="B3502" s="322" t="s">
        <v>149</v>
      </c>
      <c r="C3502" s="322" t="s">
        <v>1225</v>
      </c>
      <c r="D3502" s="322" t="s">
        <v>151</v>
      </c>
      <c r="E3502" s="322" t="s">
        <v>1225</v>
      </c>
      <c r="F3502" s="154" t="s">
        <v>114</v>
      </c>
      <c r="G3502" s="149" t="s">
        <v>286</v>
      </c>
      <c r="H3502" s="153" t="s">
        <v>115</v>
      </c>
      <c r="I3502" s="149" t="s">
        <v>2272</v>
      </c>
      <c r="J3502" s="163">
        <v>64.64</v>
      </c>
      <c r="K3502" s="163">
        <v>44.393000000000001</v>
      </c>
      <c r="L3502" s="149" t="s">
        <v>217</v>
      </c>
      <c r="M3502" s="150" t="s">
        <v>970</v>
      </c>
      <c r="N3502" s="157">
        <v>44771.070486111108</v>
      </c>
      <c r="O3502" s="157">
        <v>44818.470706018517</v>
      </c>
    </row>
    <row r="3503" spans="2:15" x14ac:dyDescent="0.2">
      <c r="B3503" s="322" t="s">
        <v>149</v>
      </c>
      <c r="C3503" s="322" t="s">
        <v>1225</v>
      </c>
      <c r="D3503" s="322" t="s">
        <v>150</v>
      </c>
      <c r="E3503" s="322" t="s">
        <v>1225</v>
      </c>
      <c r="F3503" s="154" t="s">
        <v>243</v>
      </c>
      <c r="G3503" s="149" t="s">
        <v>277</v>
      </c>
      <c r="H3503" s="153" t="s">
        <v>374</v>
      </c>
      <c r="I3503" s="149" t="s">
        <v>2273</v>
      </c>
      <c r="J3503" s="163">
        <v>52.222999999999999</v>
      </c>
      <c r="K3503" s="163">
        <v>18.013999999999999</v>
      </c>
      <c r="L3503" s="149" t="s">
        <v>211</v>
      </c>
      <c r="M3503" s="150" t="s">
        <v>303</v>
      </c>
      <c r="N3503" s="157">
        <v>44771.278726851851</v>
      </c>
      <c r="O3503" s="157">
        <v>44800.340671296297</v>
      </c>
    </row>
    <row r="3504" spans="2:15" x14ac:dyDescent="0.2">
      <c r="B3504" s="322" t="s">
        <v>149</v>
      </c>
      <c r="C3504" s="322" t="s">
        <v>1225</v>
      </c>
      <c r="D3504" s="322" t="s">
        <v>151</v>
      </c>
      <c r="E3504" s="322" t="s">
        <v>1225</v>
      </c>
      <c r="F3504" s="154" t="s">
        <v>243</v>
      </c>
      <c r="G3504" s="149" t="s">
        <v>277</v>
      </c>
      <c r="H3504" s="153" t="s">
        <v>374</v>
      </c>
      <c r="I3504" s="149" t="s">
        <v>2273</v>
      </c>
      <c r="J3504" s="163">
        <v>52.222999999999999</v>
      </c>
      <c r="K3504" s="163">
        <v>33.164999999999999</v>
      </c>
      <c r="L3504" s="149" t="s">
        <v>211</v>
      </c>
      <c r="M3504" s="150" t="s">
        <v>302</v>
      </c>
      <c r="N3504" s="157">
        <v>44771.278726851851</v>
      </c>
      <c r="O3504" s="157">
        <v>44809.203668981485</v>
      </c>
    </row>
    <row r="3505" spans="2:15" x14ac:dyDescent="0.2">
      <c r="B3505" s="322" t="s">
        <v>149</v>
      </c>
      <c r="C3505" s="322" t="s">
        <v>1225</v>
      </c>
      <c r="D3505" s="322" t="s">
        <v>150</v>
      </c>
      <c r="E3505" s="322" t="s">
        <v>1225</v>
      </c>
      <c r="F3505" s="154" t="s">
        <v>244</v>
      </c>
      <c r="G3505" s="149" t="s">
        <v>369</v>
      </c>
      <c r="H3505" s="153" t="s">
        <v>370</v>
      </c>
      <c r="I3505" s="149" t="s">
        <v>1869</v>
      </c>
      <c r="J3505" s="163">
        <v>38.743000000000002</v>
      </c>
      <c r="K3505" s="163">
        <v>29.931999999999999</v>
      </c>
      <c r="L3505" s="149" t="s">
        <v>217</v>
      </c>
      <c r="M3505" s="150" t="s">
        <v>430</v>
      </c>
      <c r="N3505" s="157">
        <v>44772.150023148148</v>
      </c>
      <c r="O3505" s="157">
        <v>44800.405474537038</v>
      </c>
    </row>
    <row r="3506" spans="2:15" x14ac:dyDescent="0.2">
      <c r="B3506" s="322" t="s">
        <v>149</v>
      </c>
      <c r="C3506" s="322" t="s">
        <v>1225</v>
      </c>
      <c r="D3506" s="322" t="s">
        <v>151</v>
      </c>
      <c r="E3506" s="322" t="s">
        <v>1225</v>
      </c>
      <c r="F3506" s="154" t="s">
        <v>251</v>
      </c>
      <c r="G3506" s="149" t="s">
        <v>663</v>
      </c>
      <c r="H3506" s="153" t="s">
        <v>664</v>
      </c>
      <c r="I3506" s="149" t="s">
        <v>2002</v>
      </c>
      <c r="J3506" s="163">
        <v>39.997999999999998</v>
      </c>
      <c r="K3506" s="163">
        <v>39.198</v>
      </c>
      <c r="L3506" s="149" t="s">
        <v>209</v>
      </c>
      <c r="M3506" s="150" t="s">
        <v>392</v>
      </c>
      <c r="N3506" s="157">
        <v>44772.209444444445</v>
      </c>
      <c r="O3506" s="157">
        <v>44806.096226851849</v>
      </c>
    </row>
    <row r="3507" spans="2:15" x14ac:dyDescent="0.2">
      <c r="B3507" s="322" t="s">
        <v>149</v>
      </c>
      <c r="C3507" s="322" t="s">
        <v>1225</v>
      </c>
      <c r="D3507" s="322" t="s">
        <v>150</v>
      </c>
      <c r="E3507" s="322" t="s">
        <v>1225</v>
      </c>
      <c r="F3507" s="154" t="s">
        <v>329</v>
      </c>
      <c r="G3507" s="149" t="s">
        <v>2274</v>
      </c>
      <c r="H3507" s="153" t="s">
        <v>395</v>
      </c>
      <c r="I3507" s="149" t="s">
        <v>1639</v>
      </c>
      <c r="J3507" s="163">
        <v>35.118000000000002</v>
      </c>
      <c r="K3507" s="163">
        <v>1.0169999999999999</v>
      </c>
      <c r="L3507" s="149" t="s">
        <v>232</v>
      </c>
      <c r="M3507" s="150" t="s">
        <v>386</v>
      </c>
      <c r="N3507" s="157">
        <v>44773.320486111108</v>
      </c>
      <c r="O3507" s="157">
        <v>44799.983344907407</v>
      </c>
    </row>
    <row r="3508" spans="2:15" x14ac:dyDescent="0.2">
      <c r="B3508" s="322" t="s">
        <v>149</v>
      </c>
      <c r="C3508" s="322" t="s">
        <v>1225</v>
      </c>
      <c r="D3508" s="322" t="s">
        <v>151</v>
      </c>
      <c r="E3508" s="322" t="s">
        <v>1225</v>
      </c>
      <c r="F3508" s="154" t="s">
        <v>329</v>
      </c>
      <c r="G3508" s="149" t="s">
        <v>2274</v>
      </c>
      <c r="H3508" s="153" t="s">
        <v>395</v>
      </c>
      <c r="I3508" s="149" t="s">
        <v>1639</v>
      </c>
      <c r="J3508" s="163">
        <v>35.118000000000002</v>
      </c>
      <c r="K3508" s="163">
        <v>0.59199999999999997</v>
      </c>
      <c r="L3508" s="149" t="s">
        <v>265</v>
      </c>
      <c r="M3508" s="150" t="s">
        <v>1077</v>
      </c>
      <c r="N3508" s="157">
        <v>44773.320486111108</v>
      </c>
      <c r="O3508" s="157">
        <v>44813.731770833336</v>
      </c>
    </row>
    <row r="3509" spans="2:15" x14ac:dyDescent="0.2">
      <c r="B3509" s="322" t="s">
        <v>149</v>
      </c>
      <c r="C3509" s="322" t="s">
        <v>1225</v>
      </c>
      <c r="D3509" s="322" t="s">
        <v>151</v>
      </c>
      <c r="E3509" s="322" t="s">
        <v>1225</v>
      </c>
      <c r="F3509" s="154" t="s">
        <v>329</v>
      </c>
      <c r="G3509" s="149" t="s">
        <v>2274</v>
      </c>
      <c r="H3509" s="153" t="s">
        <v>395</v>
      </c>
      <c r="I3509" s="149" t="s">
        <v>1639</v>
      </c>
      <c r="J3509" s="163">
        <v>35.118000000000002</v>
      </c>
      <c r="K3509" s="163">
        <v>1.0640000000000001</v>
      </c>
      <c r="L3509" s="149" t="s">
        <v>265</v>
      </c>
      <c r="M3509" s="150" t="s">
        <v>1077</v>
      </c>
      <c r="N3509" s="157">
        <v>44773.320486111108</v>
      </c>
      <c r="O3509" s="157">
        <v>44813.731921296298</v>
      </c>
    </row>
    <row r="3510" spans="2:15" x14ac:dyDescent="0.2">
      <c r="B3510" s="322" t="s">
        <v>149</v>
      </c>
      <c r="C3510" s="322" t="s">
        <v>1225</v>
      </c>
      <c r="D3510" s="322" t="s">
        <v>151</v>
      </c>
      <c r="E3510" s="322" t="s">
        <v>1225</v>
      </c>
      <c r="F3510" s="154" t="s">
        <v>329</v>
      </c>
      <c r="G3510" s="149" t="s">
        <v>2274</v>
      </c>
      <c r="H3510" s="153" t="s">
        <v>395</v>
      </c>
      <c r="I3510" s="149" t="s">
        <v>1639</v>
      </c>
      <c r="J3510" s="163">
        <v>35.118000000000002</v>
      </c>
      <c r="K3510" s="163">
        <v>2.5219999999999998</v>
      </c>
      <c r="L3510" s="149" t="s">
        <v>265</v>
      </c>
      <c r="M3510" s="150" t="s">
        <v>1077</v>
      </c>
      <c r="N3510" s="157">
        <v>44773.320486111108</v>
      </c>
      <c r="O3510" s="157">
        <v>44813.731944444444</v>
      </c>
    </row>
    <row r="3511" spans="2:15" x14ac:dyDescent="0.2">
      <c r="B3511" s="322" t="s">
        <v>149</v>
      </c>
      <c r="C3511" s="322" t="s">
        <v>1225</v>
      </c>
      <c r="D3511" s="322" t="s">
        <v>151</v>
      </c>
      <c r="E3511" s="322" t="s">
        <v>1225</v>
      </c>
      <c r="F3511" s="154" t="s">
        <v>329</v>
      </c>
      <c r="G3511" s="149" t="s">
        <v>2274</v>
      </c>
      <c r="H3511" s="153" t="s">
        <v>395</v>
      </c>
      <c r="I3511" s="149" t="s">
        <v>1639</v>
      </c>
      <c r="J3511" s="163">
        <v>35.118000000000002</v>
      </c>
      <c r="K3511" s="163">
        <v>1.6890000000000001</v>
      </c>
      <c r="L3511" s="149" t="s">
        <v>265</v>
      </c>
      <c r="M3511" s="150" t="s">
        <v>1077</v>
      </c>
      <c r="N3511" s="157">
        <v>44773.320486111108</v>
      </c>
      <c r="O3511" s="157">
        <v>44813.73196759259</v>
      </c>
    </row>
    <row r="3512" spans="2:15" x14ac:dyDescent="0.2">
      <c r="B3512" s="322" t="s">
        <v>149</v>
      </c>
      <c r="C3512" s="322" t="s">
        <v>1225</v>
      </c>
      <c r="D3512" s="322" t="s">
        <v>150</v>
      </c>
      <c r="E3512" s="322" t="s">
        <v>1225</v>
      </c>
      <c r="F3512" s="154" t="s">
        <v>239</v>
      </c>
      <c r="G3512" s="149" t="s">
        <v>359</v>
      </c>
      <c r="H3512" s="153" t="s">
        <v>278</v>
      </c>
      <c r="I3512" s="149" t="s">
        <v>1338</v>
      </c>
      <c r="J3512" s="163">
        <v>57.021000000000001</v>
      </c>
      <c r="K3512" s="163">
        <v>44.939</v>
      </c>
      <c r="L3512" s="149" t="s">
        <v>329</v>
      </c>
      <c r="M3512" s="150" t="s">
        <v>395</v>
      </c>
      <c r="N3512" s="157">
        <v>44773.598136574074</v>
      </c>
      <c r="O3512" s="157">
        <v>44796.746446759258</v>
      </c>
    </row>
    <row r="3513" spans="2:15" x14ac:dyDescent="0.2">
      <c r="B3513" s="322" t="s">
        <v>149</v>
      </c>
      <c r="C3513" s="322" t="s">
        <v>1225</v>
      </c>
      <c r="D3513" s="322" t="s">
        <v>150</v>
      </c>
      <c r="E3513" s="322" t="s">
        <v>1225</v>
      </c>
      <c r="F3513" s="154" t="s">
        <v>114</v>
      </c>
      <c r="G3513" s="149" t="s">
        <v>286</v>
      </c>
      <c r="H3513" s="153" t="s">
        <v>115</v>
      </c>
      <c r="I3513" s="149" t="s">
        <v>2275</v>
      </c>
      <c r="J3513" s="163">
        <v>63.423999999999999</v>
      </c>
      <c r="K3513" s="163">
        <v>24.911000000000001</v>
      </c>
      <c r="L3513" s="149" t="s">
        <v>211</v>
      </c>
      <c r="M3513" s="150" t="s">
        <v>303</v>
      </c>
      <c r="N3513" s="157">
        <v>44773.764849537038</v>
      </c>
      <c r="O3513" s="157">
        <v>44792.108703703707</v>
      </c>
    </row>
    <row r="3514" spans="2:15" x14ac:dyDescent="0.2">
      <c r="B3514" s="322" t="s">
        <v>149</v>
      </c>
      <c r="C3514" s="322" t="s">
        <v>1225</v>
      </c>
      <c r="D3514" s="322" t="s">
        <v>151</v>
      </c>
      <c r="E3514" s="322" t="s">
        <v>1225</v>
      </c>
      <c r="F3514" s="154" t="s">
        <v>114</v>
      </c>
      <c r="G3514" s="149" t="s">
        <v>286</v>
      </c>
      <c r="H3514" s="153" t="s">
        <v>115</v>
      </c>
      <c r="I3514" s="149" t="s">
        <v>2275</v>
      </c>
      <c r="J3514" s="163">
        <v>63.423999999999999</v>
      </c>
      <c r="K3514" s="163">
        <v>32.819000000000003</v>
      </c>
      <c r="L3514" s="149" t="s">
        <v>211</v>
      </c>
      <c r="M3514" s="150" t="s">
        <v>390</v>
      </c>
      <c r="N3514" s="157">
        <v>44773.764849537038</v>
      </c>
      <c r="O3514" s="157">
        <v>44805.81962962963</v>
      </c>
    </row>
    <row r="3515" spans="2:15" x14ac:dyDescent="0.2">
      <c r="B3515" s="322" t="s">
        <v>149</v>
      </c>
      <c r="C3515" s="322" t="s">
        <v>1225</v>
      </c>
      <c r="D3515" s="322" t="s">
        <v>152</v>
      </c>
      <c r="E3515" s="322" t="s">
        <v>1225</v>
      </c>
      <c r="F3515" s="154" t="s">
        <v>195</v>
      </c>
      <c r="G3515" s="149" t="s">
        <v>277</v>
      </c>
      <c r="H3515" s="153" t="s">
        <v>705</v>
      </c>
      <c r="I3515" s="149" t="s">
        <v>2276</v>
      </c>
      <c r="J3515" s="163">
        <v>58.622999999999998</v>
      </c>
      <c r="K3515" s="163">
        <v>38.585999999999999</v>
      </c>
      <c r="L3515" s="149" t="s">
        <v>223</v>
      </c>
      <c r="M3515" s="150" t="s">
        <v>1409</v>
      </c>
      <c r="N3515" s="157">
        <v>44773.778738425928</v>
      </c>
      <c r="O3515" s="157">
        <v>44846.094097222223</v>
      </c>
    </row>
    <row r="3516" spans="2:15" x14ac:dyDescent="0.2">
      <c r="B3516" s="322" t="s">
        <v>150</v>
      </c>
      <c r="C3516" s="322" t="s">
        <v>1225</v>
      </c>
      <c r="D3516" s="322" t="s">
        <v>150</v>
      </c>
      <c r="E3516" s="322" t="s">
        <v>1225</v>
      </c>
      <c r="F3516" s="154" t="s">
        <v>243</v>
      </c>
      <c r="G3516" s="149" t="s">
        <v>2234</v>
      </c>
      <c r="H3516" s="153" t="s">
        <v>707</v>
      </c>
      <c r="I3516" s="149" t="s">
        <v>2277</v>
      </c>
      <c r="J3516" s="163">
        <v>56.665999999999997</v>
      </c>
      <c r="K3516" s="163">
        <v>54.683999999999997</v>
      </c>
      <c r="L3516" s="149" t="s">
        <v>329</v>
      </c>
      <c r="M3516" s="150" t="s">
        <v>656</v>
      </c>
      <c r="N3516" s="157">
        <v>44774.084421296298</v>
      </c>
      <c r="O3516" s="157">
        <v>44799.097233796296</v>
      </c>
    </row>
    <row r="3517" spans="2:15" x14ac:dyDescent="0.2">
      <c r="B3517" s="322" t="s">
        <v>150</v>
      </c>
      <c r="C3517" s="322" t="s">
        <v>1225</v>
      </c>
      <c r="D3517" s="322" t="s">
        <v>150</v>
      </c>
      <c r="E3517" s="322" t="s">
        <v>1225</v>
      </c>
      <c r="F3517" s="154" t="s">
        <v>237</v>
      </c>
      <c r="G3517" s="149" t="s">
        <v>277</v>
      </c>
      <c r="H3517" s="153" t="s">
        <v>978</v>
      </c>
      <c r="I3517" s="149" t="s">
        <v>2278</v>
      </c>
      <c r="J3517" s="163">
        <v>16.213000000000001</v>
      </c>
      <c r="K3517" s="163">
        <v>12.965999999999999</v>
      </c>
      <c r="L3517" s="149" t="s">
        <v>203</v>
      </c>
      <c r="M3517" s="150" t="s">
        <v>380</v>
      </c>
      <c r="N3517" s="157">
        <v>44774.64</v>
      </c>
      <c r="O3517" s="157">
        <v>44782.510787037034</v>
      </c>
    </row>
    <row r="3518" spans="2:15" x14ac:dyDescent="0.2">
      <c r="B3518" s="322" t="s">
        <v>150</v>
      </c>
      <c r="C3518" s="322" t="s">
        <v>1225</v>
      </c>
      <c r="D3518" s="322" t="s">
        <v>151</v>
      </c>
      <c r="E3518" s="322" t="s">
        <v>1225</v>
      </c>
      <c r="F3518" s="154" t="s">
        <v>114</v>
      </c>
      <c r="G3518" s="149" t="s">
        <v>310</v>
      </c>
      <c r="H3518" s="153" t="s">
        <v>115</v>
      </c>
      <c r="I3518" s="149" t="s">
        <v>2279</v>
      </c>
      <c r="J3518" s="163">
        <v>64.498999999999995</v>
      </c>
      <c r="K3518" s="163">
        <v>56.470999999999997</v>
      </c>
      <c r="L3518" s="149" t="s">
        <v>116</v>
      </c>
      <c r="M3518" s="150" t="s">
        <v>117</v>
      </c>
      <c r="N3518" s="157">
        <v>44774.889872685184</v>
      </c>
      <c r="O3518" s="157">
        <v>44810.167349537034</v>
      </c>
    </row>
    <row r="3519" spans="2:15" x14ac:dyDescent="0.2">
      <c r="B3519" s="322" t="s">
        <v>150</v>
      </c>
      <c r="C3519" s="322" t="s">
        <v>1225</v>
      </c>
      <c r="D3519" s="322" t="s">
        <v>150</v>
      </c>
      <c r="E3519" s="322" t="s">
        <v>1225</v>
      </c>
      <c r="F3519" s="154" t="s">
        <v>329</v>
      </c>
      <c r="G3519" s="149" t="s">
        <v>286</v>
      </c>
      <c r="H3519" s="153" t="s">
        <v>330</v>
      </c>
      <c r="I3519" s="149" t="s">
        <v>2280</v>
      </c>
      <c r="J3519" s="163">
        <v>38.863</v>
      </c>
      <c r="K3519" s="163">
        <v>36.100999999999999</v>
      </c>
      <c r="L3519" s="149" t="s">
        <v>212</v>
      </c>
      <c r="M3519" s="150" t="s">
        <v>971</v>
      </c>
      <c r="N3519" s="157">
        <v>44775.570428240739</v>
      </c>
      <c r="O3519" s="157">
        <v>44794.943831018521</v>
      </c>
    </row>
    <row r="3520" spans="2:15" x14ac:dyDescent="0.2">
      <c r="B3520" s="322" t="s">
        <v>150</v>
      </c>
      <c r="C3520" s="322" t="s">
        <v>1225</v>
      </c>
      <c r="D3520" s="322" t="s">
        <v>151</v>
      </c>
      <c r="E3520" s="322" t="s">
        <v>1225</v>
      </c>
      <c r="F3520" s="154" t="s">
        <v>114</v>
      </c>
      <c r="G3520" s="149" t="s">
        <v>286</v>
      </c>
      <c r="H3520" s="153" t="s">
        <v>115</v>
      </c>
      <c r="I3520" s="149" t="s">
        <v>1431</v>
      </c>
      <c r="J3520" s="163">
        <v>63.497999999999998</v>
      </c>
      <c r="K3520" s="163">
        <v>14.231999999999999</v>
      </c>
      <c r="L3520" s="149" t="s">
        <v>208</v>
      </c>
      <c r="M3520" s="150" t="s">
        <v>368</v>
      </c>
      <c r="N3520" s="157">
        <v>44775.778784722221</v>
      </c>
      <c r="O3520" s="157">
        <v>44806.331203703703</v>
      </c>
    </row>
    <row r="3521" spans="2:15" x14ac:dyDescent="0.2">
      <c r="B3521" s="322" t="s">
        <v>150</v>
      </c>
      <c r="C3521" s="322" t="s">
        <v>1225</v>
      </c>
      <c r="D3521" s="322" t="s">
        <v>151</v>
      </c>
      <c r="E3521" s="322" t="s">
        <v>1225</v>
      </c>
      <c r="F3521" s="154" t="s">
        <v>114</v>
      </c>
      <c r="G3521" s="149" t="s">
        <v>286</v>
      </c>
      <c r="H3521" s="153" t="s">
        <v>115</v>
      </c>
      <c r="I3521" s="149" t="s">
        <v>1431</v>
      </c>
      <c r="J3521" s="163">
        <v>63.497999999999998</v>
      </c>
      <c r="K3521" s="163">
        <v>47.003</v>
      </c>
      <c r="L3521" s="149" t="s">
        <v>208</v>
      </c>
      <c r="M3521" s="150" t="s">
        <v>368</v>
      </c>
      <c r="N3521" s="157">
        <v>44775.778784722221</v>
      </c>
      <c r="O3521" s="157">
        <v>44810.125555555554</v>
      </c>
    </row>
    <row r="3522" spans="2:15" x14ac:dyDescent="0.2">
      <c r="B3522" s="322" t="s">
        <v>150</v>
      </c>
      <c r="C3522" s="322" t="s">
        <v>1225</v>
      </c>
      <c r="D3522" s="322" t="s">
        <v>150</v>
      </c>
      <c r="E3522" s="322" t="s">
        <v>1225</v>
      </c>
      <c r="F3522" s="154" t="s">
        <v>243</v>
      </c>
      <c r="G3522" s="149" t="s">
        <v>277</v>
      </c>
      <c r="H3522" s="153" t="s">
        <v>374</v>
      </c>
      <c r="I3522" s="149" t="s">
        <v>2281</v>
      </c>
      <c r="J3522" s="163">
        <v>33.773000000000003</v>
      </c>
      <c r="K3522" s="163">
        <v>32.347999999999999</v>
      </c>
      <c r="L3522" s="149" t="s">
        <v>209</v>
      </c>
      <c r="M3522" s="150" t="s">
        <v>619</v>
      </c>
      <c r="N3522" s="157">
        <v>44776.657870370371</v>
      </c>
      <c r="O3522" s="157">
        <v>44795.108518518522</v>
      </c>
    </row>
    <row r="3523" spans="2:15" x14ac:dyDescent="0.2">
      <c r="B3523" s="322" t="s">
        <v>150</v>
      </c>
      <c r="C3523" s="322" t="s">
        <v>1225</v>
      </c>
      <c r="D3523" s="322" t="s">
        <v>151</v>
      </c>
      <c r="E3523" s="322" t="s">
        <v>1225</v>
      </c>
      <c r="F3523" s="154" t="s">
        <v>114</v>
      </c>
      <c r="G3523" s="149" t="s">
        <v>310</v>
      </c>
      <c r="H3523" s="153" t="s">
        <v>115</v>
      </c>
      <c r="I3523" s="149" t="s">
        <v>2282</v>
      </c>
      <c r="J3523" s="163">
        <v>56.618000000000002</v>
      </c>
      <c r="K3523" s="163">
        <v>55.485999999999997</v>
      </c>
      <c r="L3523" s="149" t="s">
        <v>247</v>
      </c>
      <c r="M3523" s="150" t="s">
        <v>1901</v>
      </c>
      <c r="N3523" s="157">
        <v>44776.68167824074</v>
      </c>
      <c r="O3523" s="157">
        <v>44807.526296296295</v>
      </c>
    </row>
    <row r="3524" spans="2:15" x14ac:dyDescent="0.2">
      <c r="B3524" s="322" t="s">
        <v>150</v>
      </c>
      <c r="C3524" s="322" t="s">
        <v>1225</v>
      </c>
      <c r="D3524" s="322" t="s">
        <v>151</v>
      </c>
      <c r="E3524" s="322" t="s">
        <v>1225</v>
      </c>
      <c r="F3524" s="154" t="s">
        <v>329</v>
      </c>
      <c r="G3524" s="149" t="s">
        <v>286</v>
      </c>
      <c r="H3524" s="153" t="s">
        <v>330</v>
      </c>
      <c r="I3524" s="149" t="s">
        <v>1972</v>
      </c>
      <c r="J3524" s="163">
        <v>37.869999999999997</v>
      </c>
      <c r="K3524" s="163">
        <v>34.973999999999997</v>
      </c>
      <c r="L3524" s="149" t="s">
        <v>187</v>
      </c>
      <c r="M3524" s="150" t="s">
        <v>415</v>
      </c>
      <c r="N3524" s="157">
        <v>44776.778935185182</v>
      </c>
      <c r="O3524" s="157">
        <v>44821.693738425929</v>
      </c>
    </row>
    <row r="3525" spans="2:15" x14ac:dyDescent="0.2">
      <c r="B3525" s="322" t="s">
        <v>150</v>
      </c>
      <c r="C3525" s="322" t="s">
        <v>1225</v>
      </c>
      <c r="D3525" s="322" t="s">
        <v>150</v>
      </c>
      <c r="E3525" s="322" t="s">
        <v>1225</v>
      </c>
      <c r="F3525" s="154" t="s">
        <v>114</v>
      </c>
      <c r="G3525" s="149" t="s">
        <v>277</v>
      </c>
      <c r="H3525" s="153" t="s">
        <v>304</v>
      </c>
      <c r="I3525" s="149" t="s">
        <v>584</v>
      </c>
      <c r="J3525" s="163">
        <v>39.064</v>
      </c>
      <c r="K3525" s="163">
        <v>15.199</v>
      </c>
      <c r="L3525" s="149" t="s">
        <v>114</v>
      </c>
      <c r="M3525" s="150" t="s">
        <v>579</v>
      </c>
      <c r="N3525" s="157">
        <v>44776.875810185185</v>
      </c>
      <c r="O3525" s="157">
        <v>44799.332152777781</v>
      </c>
    </row>
    <row r="3526" spans="2:15" x14ac:dyDescent="0.2">
      <c r="B3526" s="322" t="s">
        <v>150</v>
      </c>
      <c r="C3526" s="322" t="s">
        <v>1225</v>
      </c>
      <c r="D3526" s="322" t="s">
        <v>150</v>
      </c>
      <c r="E3526" s="322" t="s">
        <v>1225</v>
      </c>
      <c r="F3526" s="154" t="s">
        <v>114</v>
      </c>
      <c r="G3526" s="149" t="s">
        <v>277</v>
      </c>
      <c r="H3526" s="153" t="s">
        <v>304</v>
      </c>
      <c r="I3526" s="149" t="s">
        <v>584</v>
      </c>
      <c r="J3526" s="163">
        <v>39.064</v>
      </c>
      <c r="K3526" s="163">
        <v>15.199</v>
      </c>
      <c r="L3526" s="149" t="s">
        <v>114</v>
      </c>
      <c r="M3526" s="150" t="s">
        <v>579</v>
      </c>
      <c r="N3526" s="157">
        <v>44776.875810185185</v>
      </c>
      <c r="O3526" s="157">
        <v>44799.332291666666</v>
      </c>
    </row>
    <row r="3527" spans="2:15" x14ac:dyDescent="0.2">
      <c r="B3527" s="322" t="s">
        <v>150</v>
      </c>
      <c r="C3527" s="322" t="s">
        <v>1225</v>
      </c>
      <c r="D3527" s="322" t="s">
        <v>151</v>
      </c>
      <c r="E3527" s="322" t="s">
        <v>1225</v>
      </c>
      <c r="F3527" s="154" t="s">
        <v>239</v>
      </c>
      <c r="G3527" s="149" t="s">
        <v>289</v>
      </c>
      <c r="H3527" s="153" t="s">
        <v>290</v>
      </c>
      <c r="I3527" s="149" t="s">
        <v>2283</v>
      </c>
      <c r="J3527" s="163">
        <v>42.183</v>
      </c>
      <c r="K3527" s="163">
        <v>40.905000000000001</v>
      </c>
      <c r="L3527" s="149" t="s">
        <v>116</v>
      </c>
      <c r="M3527" s="150" t="s">
        <v>2284</v>
      </c>
      <c r="N3527" s="157">
        <v>44776.966249999998</v>
      </c>
      <c r="O3527" s="157">
        <v>44823.608611111114</v>
      </c>
    </row>
    <row r="3528" spans="2:15" x14ac:dyDescent="0.2">
      <c r="B3528" s="322" t="s">
        <v>150</v>
      </c>
      <c r="C3528" s="322" t="s">
        <v>1225</v>
      </c>
      <c r="D3528" s="322" t="s">
        <v>151</v>
      </c>
      <c r="E3528" s="322" t="s">
        <v>1225</v>
      </c>
      <c r="F3528" s="154" t="s">
        <v>114</v>
      </c>
      <c r="G3528" s="149" t="s">
        <v>353</v>
      </c>
      <c r="H3528" s="153" t="s">
        <v>304</v>
      </c>
      <c r="I3528" s="149" t="s">
        <v>1805</v>
      </c>
      <c r="J3528" s="163">
        <v>30.693000000000001</v>
      </c>
      <c r="K3528" s="163">
        <v>20.120999999999999</v>
      </c>
      <c r="L3528" s="149" t="s">
        <v>116</v>
      </c>
      <c r="M3528" s="150" t="s">
        <v>437</v>
      </c>
      <c r="N3528" s="157">
        <v>44777.708078703705</v>
      </c>
      <c r="O3528" s="157">
        <v>44822.513703703706</v>
      </c>
    </row>
    <row r="3529" spans="2:15" x14ac:dyDescent="0.2">
      <c r="B3529" s="322" t="s">
        <v>150</v>
      </c>
      <c r="C3529" s="322" t="s">
        <v>1225</v>
      </c>
      <c r="D3529" s="322" t="s">
        <v>151</v>
      </c>
      <c r="E3529" s="322" t="s">
        <v>1225</v>
      </c>
      <c r="F3529" s="154" t="s">
        <v>114</v>
      </c>
      <c r="G3529" s="149" t="s">
        <v>286</v>
      </c>
      <c r="H3529" s="153" t="s">
        <v>115</v>
      </c>
      <c r="I3529" s="149" t="s">
        <v>2285</v>
      </c>
      <c r="J3529" s="163">
        <v>63.363999999999997</v>
      </c>
      <c r="K3529" s="163">
        <v>21.163</v>
      </c>
      <c r="L3529" s="149" t="s">
        <v>209</v>
      </c>
      <c r="M3529" s="150" t="s">
        <v>439</v>
      </c>
      <c r="N3529" s="157">
        <v>44778.278715277775</v>
      </c>
      <c r="O3529" s="157">
        <v>44814.094641203701</v>
      </c>
    </row>
    <row r="3530" spans="2:15" x14ac:dyDescent="0.2">
      <c r="B3530" s="322" t="s">
        <v>150</v>
      </c>
      <c r="C3530" s="322" t="s">
        <v>1225</v>
      </c>
      <c r="D3530" s="322" t="s">
        <v>151</v>
      </c>
      <c r="E3530" s="322" t="s">
        <v>1225</v>
      </c>
      <c r="F3530" s="154" t="s">
        <v>114</v>
      </c>
      <c r="G3530" s="149" t="s">
        <v>286</v>
      </c>
      <c r="H3530" s="153" t="s">
        <v>115</v>
      </c>
      <c r="I3530" s="149" t="s">
        <v>2285</v>
      </c>
      <c r="J3530" s="163">
        <v>63.363999999999997</v>
      </c>
      <c r="K3530" s="163">
        <v>40.933999999999997</v>
      </c>
      <c r="L3530" s="149" t="s">
        <v>209</v>
      </c>
      <c r="M3530" s="150" t="s">
        <v>786</v>
      </c>
      <c r="N3530" s="157">
        <v>44778.278715277775</v>
      </c>
      <c r="O3530" s="157">
        <v>44819.123611111114</v>
      </c>
    </row>
    <row r="3531" spans="2:15" x14ac:dyDescent="0.2">
      <c r="B3531" s="322" t="s">
        <v>150</v>
      </c>
      <c r="C3531" s="322" t="s">
        <v>1225</v>
      </c>
      <c r="D3531" s="322" t="s">
        <v>151</v>
      </c>
      <c r="E3531" s="322" t="s">
        <v>1225</v>
      </c>
      <c r="F3531" s="154" t="s">
        <v>239</v>
      </c>
      <c r="G3531" s="149" t="s">
        <v>277</v>
      </c>
      <c r="H3531" s="153" t="s">
        <v>1628</v>
      </c>
      <c r="I3531" s="149" t="s">
        <v>2286</v>
      </c>
      <c r="J3531" s="163">
        <v>76.801000000000002</v>
      </c>
      <c r="K3531" s="163">
        <v>58.899000000000001</v>
      </c>
      <c r="L3531" s="149" t="s">
        <v>211</v>
      </c>
      <c r="M3531" s="150" t="s">
        <v>2015</v>
      </c>
      <c r="N3531" s="157">
        <v>44778.889861111114</v>
      </c>
      <c r="O3531" s="157">
        <v>44829.359594907408</v>
      </c>
    </row>
    <row r="3532" spans="2:15" x14ac:dyDescent="0.2">
      <c r="B3532" s="322" t="s">
        <v>150</v>
      </c>
      <c r="C3532" s="322" t="s">
        <v>1225</v>
      </c>
      <c r="D3532" s="322" t="s">
        <v>150</v>
      </c>
      <c r="E3532" s="322" t="s">
        <v>1225</v>
      </c>
      <c r="F3532" s="154" t="s">
        <v>244</v>
      </c>
      <c r="G3532" s="149" t="s">
        <v>369</v>
      </c>
      <c r="H3532" s="153" t="s">
        <v>370</v>
      </c>
      <c r="I3532" s="149" t="s">
        <v>2287</v>
      </c>
      <c r="J3532" s="163">
        <v>33.789000000000001</v>
      </c>
      <c r="K3532" s="163">
        <v>33.113</v>
      </c>
      <c r="L3532" s="149" t="s">
        <v>189</v>
      </c>
      <c r="M3532" s="150" t="s">
        <v>470</v>
      </c>
      <c r="N3532" s="157">
        <v>44779.095972222225</v>
      </c>
      <c r="O3532" s="157">
        <v>44794.069988425923</v>
      </c>
    </row>
    <row r="3533" spans="2:15" x14ac:dyDescent="0.2">
      <c r="B3533" s="322" t="s">
        <v>150</v>
      </c>
      <c r="C3533" s="322" t="s">
        <v>1225</v>
      </c>
      <c r="D3533" s="322" t="s">
        <v>150</v>
      </c>
      <c r="E3533" s="322" t="s">
        <v>1225</v>
      </c>
      <c r="F3533" s="154" t="s">
        <v>239</v>
      </c>
      <c r="G3533" s="149" t="s">
        <v>1627</v>
      </c>
      <c r="H3533" s="153" t="s">
        <v>1628</v>
      </c>
      <c r="I3533" s="149" t="s">
        <v>2288</v>
      </c>
      <c r="J3533" s="163">
        <v>42.704000000000001</v>
      </c>
      <c r="K3533" s="163">
        <v>41.85</v>
      </c>
      <c r="L3533" s="149" t="s">
        <v>329</v>
      </c>
      <c r="M3533" s="150" t="s">
        <v>361</v>
      </c>
      <c r="N3533" s="157">
        <v>44779.181261574071</v>
      </c>
      <c r="O3533" s="157">
        <v>44801.635416666664</v>
      </c>
    </row>
    <row r="3534" spans="2:15" x14ac:dyDescent="0.2">
      <c r="B3534" s="322" t="s">
        <v>150</v>
      </c>
      <c r="C3534" s="322" t="s">
        <v>1225</v>
      </c>
      <c r="D3534" s="322" t="s">
        <v>150</v>
      </c>
      <c r="E3534" s="322" t="s">
        <v>1225</v>
      </c>
      <c r="F3534" s="154" t="s">
        <v>114</v>
      </c>
      <c r="G3534" s="149" t="s">
        <v>277</v>
      </c>
      <c r="H3534" s="153" t="s">
        <v>304</v>
      </c>
      <c r="I3534" s="149" t="s">
        <v>2136</v>
      </c>
      <c r="J3534" s="163">
        <v>30.93</v>
      </c>
      <c r="K3534" s="163">
        <v>24.716000000000001</v>
      </c>
      <c r="L3534" s="149" t="s">
        <v>187</v>
      </c>
      <c r="M3534" s="150" t="s">
        <v>415</v>
      </c>
      <c r="N3534" s="157">
        <v>44779.778136574074</v>
      </c>
      <c r="O3534" s="157">
        <v>44795.625011574077</v>
      </c>
    </row>
    <row r="3535" spans="2:15" x14ac:dyDescent="0.2">
      <c r="B3535" s="322" t="s">
        <v>150</v>
      </c>
      <c r="C3535" s="322" t="s">
        <v>1225</v>
      </c>
      <c r="D3535" s="322" t="s">
        <v>150</v>
      </c>
      <c r="E3535" s="322" t="s">
        <v>1225</v>
      </c>
      <c r="F3535" s="154" t="s">
        <v>114</v>
      </c>
      <c r="G3535" s="149" t="s">
        <v>277</v>
      </c>
      <c r="H3535" s="153" t="s">
        <v>304</v>
      </c>
      <c r="I3535" s="149" t="s">
        <v>1739</v>
      </c>
      <c r="J3535" s="163">
        <v>36.244999999999997</v>
      </c>
      <c r="K3535" s="163">
        <v>25.591000000000001</v>
      </c>
      <c r="L3535" s="149" t="s">
        <v>114</v>
      </c>
      <c r="M3535" s="150" t="s">
        <v>1417</v>
      </c>
      <c r="N3535" s="157">
        <v>44780.820185185185</v>
      </c>
      <c r="O3535" s="157">
        <v>44786.096099537041</v>
      </c>
    </row>
    <row r="3536" spans="2:15" x14ac:dyDescent="0.2">
      <c r="B3536" s="322" t="s">
        <v>150</v>
      </c>
      <c r="C3536" s="322" t="s">
        <v>1225</v>
      </c>
      <c r="D3536" s="322" t="s">
        <v>151</v>
      </c>
      <c r="E3536" s="322" t="s">
        <v>1225</v>
      </c>
      <c r="F3536" s="154" t="s">
        <v>114</v>
      </c>
      <c r="G3536" s="149" t="s">
        <v>286</v>
      </c>
      <c r="H3536" s="153" t="s">
        <v>115</v>
      </c>
      <c r="I3536" s="149" t="s">
        <v>2289</v>
      </c>
      <c r="J3536" s="163">
        <v>61.146000000000001</v>
      </c>
      <c r="K3536" s="163">
        <v>30.608000000000001</v>
      </c>
      <c r="L3536" s="149" t="s">
        <v>376</v>
      </c>
      <c r="M3536" s="150" t="s">
        <v>397</v>
      </c>
      <c r="N3536" s="157">
        <v>44781.001030092593</v>
      </c>
      <c r="O3536" s="157">
        <v>44806.971331018518</v>
      </c>
    </row>
    <row r="3537" spans="2:15" x14ac:dyDescent="0.2">
      <c r="B3537" s="322" t="s">
        <v>150</v>
      </c>
      <c r="C3537" s="322" t="s">
        <v>1225</v>
      </c>
      <c r="D3537" s="322" t="s">
        <v>151</v>
      </c>
      <c r="E3537" s="322" t="s">
        <v>1225</v>
      </c>
      <c r="F3537" s="154" t="s">
        <v>114</v>
      </c>
      <c r="G3537" s="149" t="s">
        <v>286</v>
      </c>
      <c r="H3537" s="153" t="s">
        <v>115</v>
      </c>
      <c r="I3537" s="149" t="s">
        <v>2289</v>
      </c>
      <c r="J3537" s="163">
        <v>61.146000000000001</v>
      </c>
      <c r="K3537" s="163">
        <v>29.315000000000001</v>
      </c>
      <c r="L3537" s="149" t="s">
        <v>216</v>
      </c>
      <c r="M3537" s="150" t="s">
        <v>284</v>
      </c>
      <c r="N3537" s="157">
        <v>44781.001030092593</v>
      </c>
      <c r="O3537" s="157">
        <v>44815.400208333333</v>
      </c>
    </row>
    <row r="3538" spans="2:15" x14ac:dyDescent="0.2">
      <c r="B3538" s="322" t="s">
        <v>150</v>
      </c>
      <c r="C3538" s="322" t="s">
        <v>1225</v>
      </c>
      <c r="D3538" s="322" t="s">
        <v>151</v>
      </c>
      <c r="E3538" s="322" t="s">
        <v>1225</v>
      </c>
      <c r="F3538" s="154" t="s">
        <v>114</v>
      </c>
      <c r="G3538" s="149" t="s">
        <v>277</v>
      </c>
      <c r="H3538" s="153" t="s">
        <v>304</v>
      </c>
      <c r="I3538" s="149" t="s">
        <v>697</v>
      </c>
      <c r="J3538" s="163">
        <v>30.809000000000001</v>
      </c>
      <c r="K3538" s="163">
        <v>21.524000000000001</v>
      </c>
      <c r="L3538" s="149" t="s">
        <v>116</v>
      </c>
      <c r="M3538" s="150" t="s">
        <v>405</v>
      </c>
      <c r="N3538" s="157">
        <v>44781.056550925925</v>
      </c>
      <c r="O3538" s="157">
        <v>44805.956030092595</v>
      </c>
    </row>
    <row r="3539" spans="2:15" x14ac:dyDescent="0.2">
      <c r="B3539" s="322" t="s">
        <v>150</v>
      </c>
      <c r="C3539" s="322" t="s">
        <v>1225</v>
      </c>
      <c r="D3539" s="322" t="s">
        <v>150</v>
      </c>
      <c r="E3539" s="322" t="s">
        <v>1225</v>
      </c>
      <c r="F3539" s="154" t="s">
        <v>243</v>
      </c>
      <c r="G3539" s="149" t="s">
        <v>277</v>
      </c>
      <c r="H3539" s="153" t="s">
        <v>374</v>
      </c>
      <c r="I3539" s="149" t="s">
        <v>2290</v>
      </c>
      <c r="J3539" s="163">
        <v>37.162999999999997</v>
      </c>
      <c r="K3539" s="163">
        <v>36.116</v>
      </c>
      <c r="L3539" s="149" t="s">
        <v>209</v>
      </c>
      <c r="M3539" s="150" t="s">
        <v>440</v>
      </c>
      <c r="N3539" s="157">
        <v>44781.72315972222</v>
      </c>
      <c r="O3539" s="157">
        <v>44793.875810185185</v>
      </c>
    </row>
    <row r="3540" spans="2:15" x14ac:dyDescent="0.2">
      <c r="B3540" s="322" t="s">
        <v>150</v>
      </c>
      <c r="C3540" s="322" t="s">
        <v>1225</v>
      </c>
      <c r="D3540" s="322" t="s">
        <v>151</v>
      </c>
      <c r="E3540" s="322" t="s">
        <v>1225</v>
      </c>
      <c r="F3540" s="154" t="s">
        <v>195</v>
      </c>
      <c r="G3540" s="149" t="s">
        <v>277</v>
      </c>
      <c r="H3540" s="153" t="s">
        <v>705</v>
      </c>
      <c r="I3540" s="149" t="s">
        <v>2291</v>
      </c>
      <c r="J3540" s="163">
        <v>42.469000000000001</v>
      </c>
      <c r="K3540" s="163">
        <v>37.883000000000003</v>
      </c>
      <c r="L3540" s="149" t="s">
        <v>116</v>
      </c>
      <c r="M3540" s="150" t="s">
        <v>405</v>
      </c>
      <c r="N3540" s="157">
        <v>44782.222858796296</v>
      </c>
      <c r="O3540" s="157">
        <v>44812.716354166667</v>
      </c>
    </row>
    <row r="3541" spans="2:15" x14ac:dyDescent="0.2">
      <c r="B3541" s="322" t="s">
        <v>150</v>
      </c>
      <c r="C3541" s="322" t="s">
        <v>1225</v>
      </c>
      <c r="D3541" s="322" t="s">
        <v>151</v>
      </c>
      <c r="E3541" s="322" t="s">
        <v>1225</v>
      </c>
      <c r="F3541" s="154" t="s">
        <v>114</v>
      </c>
      <c r="G3541" s="149" t="s">
        <v>286</v>
      </c>
      <c r="H3541" s="153" t="s">
        <v>115</v>
      </c>
      <c r="I3541" s="149" t="s">
        <v>1979</v>
      </c>
      <c r="J3541" s="163">
        <v>63.55</v>
      </c>
      <c r="K3541" s="163">
        <v>26.387</v>
      </c>
      <c r="L3541" s="149" t="s">
        <v>216</v>
      </c>
      <c r="M3541" s="150" t="s">
        <v>284</v>
      </c>
      <c r="N3541" s="157">
        <v>44783.126111111109</v>
      </c>
      <c r="O3541" s="157">
        <v>44810.58116898148</v>
      </c>
    </row>
    <row r="3542" spans="2:15" x14ac:dyDescent="0.2">
      <c r="B3542" s="322" t="s">
        <v>150</v>
      </c>
      <c r="C3542" s="322" t="s">
        <v>1225</v>
      </c>
      <c r="D3542" s="322" t="s">
        <v>151</v>
      </c>
      <c r="E3542" s="322" t="s">
        <v>1225</v>
      </c>
      <c r="F3542" s="154" t="s">
        <v>114</v>
      </c>
      <c r="G3542" s="149" t="s">
        <v>286</v>
      </c>
      <c r="H3542" s="153" t="s">
        <v>115</v>
      </c>
      <c r="I3542" s="149" t="s">
        <v>1979</v>
      </c>
      <c r="J3542" s="163">
        <v>63.55</v>
      </c>
      <c r="K3542" s="163">
        <v>35.737000000000002</v>
      </c>
      <c r="L3542" s="149" t="s">
        <v>216</v>
      </c>
      <c r="M3542" s="150" t="s">
        <v>288</v>
      </c>
      <c r="N3542" s="157">
        <v>44783.126111111109</v>
      </c>
      <c r="O3542" s="157">
        <v>44819.721782407411</v>
      </c>
    </row>
    <row r="3543" spans="2:15" x14ac:dyDescent="0.2">
      <c r="B3543" s="322" t="s">
        <v>150</v>
      </c>
      <c r="C3543" s="322" t="s">
        <v>1225</v>
      </c>
      <c r="D3543" s="322" t="s">
        <v>151</v>
      </c>
      <c r="E3543" s="322" t="s">
        <v>1225</v>
      </c>
      <c r="F3543" s="154" t="s">
        <v>114</v>
      </c>
      <c r="G3543" s="149" t="s">
        <v>286</v>
      </c>
      <c r="H3543" s="153" t="s">
        <v>115</v>
      </c>
      <c r="I3543" s="149" t="s">
        <v>2292</v>
      </c>
      <c r="J3543" s="163">
        <v>55.884</v>
      </c>
      <c r="K3543" s="163">
        <v>38.027999999999999</v>
      </c>
      <c r="L3543" s="149" t="s">
        <v>116</v>
      </c>
      <c r="M3543" s="150" t="s">
        <v>117</v>
      </c>
      <c r="N3543" s="157">
        <v>44784.556377314817</v>
      </c>
      <c r="O3543" s="157">
        <v>44832.862314814818</v>
      </c>
    </row>
    <row r="3544" spans="2:15" x14ac:dyDescent="0.2">
      <c r="B3544" s="322" t="s">
        <v>150</v>
      </c>
      <c r="C3544" s="322" t="s">
        <v>1225</v>
      </c>
      <c r="D3544" s="322" t="s">
        <v>151</v>
      </c>
      <c r="E3544" s="322" t="s">
        <v>1225</v>
      </c>
      <c r="F3544" s="154" t="s">
        <v>114</v>
      </c>
      <c r="G3544" s="149" t="s">
        <v>353</v>
      </c>
      <c r="H3544" s="153" t="s">
        <v>354</v>
      </c>
      <c r="I3544" s="149" t="s">
        <v>1626</v>
      </c>
      <c r="J3544" s="163">
        <v>61.180999999999997</v>
      </c>
      <c r="K3544" s="163">
        <v>38.651000000000003</v>
      </c>
      <c r="L3544" s="149" t="s">
        <v>116</v>
      </c>
      <c r="M3544" s="150" t="s">
        <v>352</v>
      </c>
      <c r="N3544" s="157">
        <v>44784.609872685185</v>
      </c>
      <c r="O3544" s="157">
        <v>44830.542372685188</v>
      </c>
    </row>
    <row r="3545" spans="2:15" x14ac:dyDescent="0.2">
      <c r="B3545" s="322" t="s">
        <v>150</v>
      </c>
      <c r="C3545" s="322" t="s">
        <v>1225</v>
      </c>
      <c r="D3545" s="322" t="s">
        <v>150</v>
      </c>
      <c r="E3545" s="322" t="s">
        <v>1225</v>
      </c>
      <c r="F3545" s="154" t="s">
        <v>114</v>
      </c>
      <c r="G3545" s="149" t="s">
        <v>286</v>
      </c>
      <c r="H3545" s="153" t="s">
        <v>115</v>
      </c>
      <c r="I3545" s="149" t="s">
        <v>297</v>
      </c>
      <c r="J3545" s="163">
        <v>35.484999999999999</v>
      </c>
      <c r="K3545" s="163">
        <v>34.426000000000002</v>
      </c>
      <c r="L3545" s="149" t="s">
        <v>211</v>
      </c>
      <c r="M3545" s="150" t="s">
        <v>453</v>
      </c>
      <c r="N3545" s="157">
        <v>44784.611770833333</v>
      </c>
      <c r="O3545" s="157">
        <v>44803.457245370373</v>
      </c>
    </row>
    <row r="3546" spans="2:15" x14ac:dyDescent="0.2">
      <c r="B3546" s="322" t="s">
        <v>150</v>
      </c>
      <c r="C3546" s="322" t="s">
        <v>1225</v>
      </c>
      <c r="D3546" s="322" t="s">
        <v>151</v>
      </c>
      <c r="E3546" s="322" t="s">
        <v>1225</v>
      </c>
      <c r="F3546" s="154" t="s">
        <v>243</v>
      </c>
      <c r="G3546" s="149" t="s">
        <v>2234</v>
      </c>
      <c r="H3546" s="153" t="s">
        <v>707</v>
      </c>
      <c r="I3546" s="149" t="s">
        <v>1083</v>
      </c>
      <c r="J3546" s="163">
        <v>53.814999999999998</v>
      </c>
      <c r="K3546" s="163">
        <v>46.003</v>
      </c>
      <c r="L3546" s="149" t="s">
        <v>329</v>
      </c>
      <c r="M3546" s="150" t="s">
        <v>395</v>
      </c>
      <c r="N3546" s="157">
        <v>44784.862129629626</v>
      </c>
      <c r="O3546" s="157">
        <v>44817.61041666667</v>
      </c>
    </row>
    <row r="3547" spans="2:15" x14ac:dyDescent="0.2">
      <c r="B3547" s="322" t="s">
        <v>150</v>
      </c>
      <c r="C3547" s="322" t="s">
        <v>1225</v>
      </c>
      <c r="D3547" s="322" t="s">
        <v>151</v>
      </c>
      <c r="E3547" s="322" t="s">
        <v>1225</v>
      </c>
      <c r="F3547" s="154" t="s">
        <v>114</v>
      </c>
      <c r="G3547" s="149" t="s">
        <v>310</v>
      </c>
      <c r="H3547" s="153" t="s">
        <v>115</v>
      </c>
      <c r="I3547" s="149" t="s">
        <v>2293</v>
      </c>
      <c r="J3547" s="163">
        <v>82.225999999999999</v>
      </c>
      <c r="K3547" s="163">
        <v>53.643999999999998</v>
      </c>
      <c r="L3547" s="149" t="s">
        <v>187</v>
      </c>
      <c r="M3547" s="150" t="s">
        <v>948</v>
      </c>
      <c r="N3547" s="157">
        <v>44785.056597222225</v>
      </c>
      <c r="O3547" s="157">
        <v>44818.705821759257</v>
      </c>
    </row>
    <row r="3548" spans="2:15" x14ac:dyDescent="0.2">
      <c r="B3548" s="322" t="s">
        <v>150</v>
      </c>
      <c r="C3548" s="322" t="s">
        <v>1225</v>
      </c>
      <c r="D3548" s="322" t="s">
        <v>150</v>
      </c>
      <c r="E3548" s="322" t="s">
        <v>1225</v>
      </c>
      <c r="F3548" s="154" t="s">
        <v>114</v>
      </c>
      <c r="G3548" s="149" t="s">
        <v>277</v>
      </c>
      <c r="H3548" s="153" t="s">
        <v>304</v>
      </c>
      <c r="I3548" s="149" t="s">
        <v>1705</v>
      </c>
      <c r="J3548" s="163">
        <v>30.68</v>
      </c>
      <c r="K3548" s="163">
        <v>22.314</v>
      </c>
      <c r="L3548" s="149" t="s">
        <v>187</v>
      </c>
      <c r="M3548" s="150" t="s">
        <v>415</v>
      </c>
      <c r="N3548" s="157">
        <v>44785.070324074077</v>
      </c>
      <c r="O3548" s="157">
        <v>44801.639074074075</v>
      </c>
    </row>
    <row r="3549" spans="2:15" x14ac:dyDescent="0.2">
      <c r="B3549" s="322" t="s">
        <v>150</v>
      </c>
      <c r="C3549" s="322" t="s">
        <v>1225</v>
      </c>
      <c r="D3549" s="322" t="s">
        <v>151</v>
      </c>
      <c r="E3549" s="322" t="s">
        <v>1225</v>
      </c>
      <c r="F3549" s="154" t="s">
        <v>329</v>
      </c>
      <c r="G3549" s="149" t="s">
        <v>286</v>
      </c>
      <c r="H3549" s="153" t="s">
        <v>330</v>
      </c>
      <c r="I3549" s="149" t="s">
        <v>381</v>
      </c>
      <c r="J3549" s="163">
        <v>35.466000000000001</v>
      </c>
      <c r="K3549" s="163">
        <v>34.756999999999998</v>
      </c>
      <c r="L3549" s="149" t="s">
        <v>211</v>
      </c>
      <c r="M3549" s="150" t="s">
        <v>314</v>
      </c>
      <c r="N3549" s="157">
        <v>44785.362175925926</v>
      </c>
      <c r="O3549" s="157">
        <v>44811.281168981484</v>
      </c>
    </row>
    <row r="3550" spans="2:15" x14ac:dyDescent="0.2">
      <c r="B3550" s="322" t="s">
        <v>150</v>
      </c>
      <c r="C3550" s="322" t="s">
        <v>1225</v>
      </c>
      <c r="D3550" s="322" t="s">
        <v>151</v>
      </c>
      <c r="E3550" s="322" t="s">
        <v>1225</v>
      </c>
      <c r="F3550" s="154" t="s">
        <v>195</v>
      </c>
      <c r="G3550" s="149" t="s">
        <v>277</v>
      </c>
      <c r="H3550" s="153" t="s">
        <v>705</v>
      </c>
      <c r="I3550" s="149" t="s">
        <v>2294</v>
      </c>
      <c r="J3550" s="163">
        <v>38.981000000000002</v>
      </c>
      <c r="K3550" s="163">
        <v>11.585000000000001</v>
      </c>
      <c r="L3550" s="149" t="s">
        <v>116</v>
      </c>
      <c r="M3550" s="150" t="s">
        <v>292</v>
      </c>
      <c r="N3550" s="157">
        <v>44785.431354166663</v>
      </c>
      <c r="O3550" s="157">
        <v>44824.569710648146</v>
      </c>
    </row>
    <row r="3551" spans="2:15" x14ac:dyDescent="0.2">
      <c r="B3551" s="322" t="s">
        <v>150</v>
      </c>
      <c r="C3551" s="322" t="s">
        <v>1225</v>
      </c>
      <c r="D3551" s="322" t="s">
        <v>152</v>
      </c>
      <c r="E3551" s="322" t="s">
        <v>1225</v>
      </c>
      <c r="F3551" s="154" t="s">
        <v>195</v>
      </c>
      <c r="G3551" s="149" t="s">
        <v>277</v>
      </c>
      <c r="H3551" s="153" t="s">
        <v>705</v>
      </c>
      <c r="I3551" s="149" t="s">
        <v>2294</v>
      </c>
      <c r="J3551" s="163">
        <v>38.981000000000002</v>
      </c>
      <c r="K3551" s="163">
        <v>26.617000000000001</v>
      </c>
      <c r="L3551" s="149" t="s">
        <v>116</v>
      </c>
      <c r="M3551" s="150" t="s">
        <v>405</v>
      </c>
      <c r="N3551" s="157">
        <v>44785.431354166663</v>
      </c>
      <c r="O3551" s="157">
        <v>44860.917881944442</v>
      </c>
    </row>
    <row r="3552" spans="2:15" x14ac:dyDescent="0.2">
      <c r="B3552" s="322" t="s">
        <v>150</v>
      </c>
      <c r="C3552" s="322" t="s">
        <v>1225</v>
      </c>
      <c r="D3552" s="322" t="s">
        <v>151</v>
      </c>
      <c r="E3552" s="322" t="s">
        <v>1225</v>
      </c>
      <c r="F3552" s="154" t="s">
        <v>114</v>
      </c>
      <c r="G3552" s="149" t="s">
        <v>277</v>
      </c>
      <c r="H3552" s="153" t="s">
        <v>304</v>
      </c>
      <c r="I3552" s="149" t="s">
        <v>1300</v>
      </c>
      <c r="J3552" s="163">
        <v>34.941000000000003</v>
      </c>
      <c r="K3552" s="163">
        <v>22.390999999999998</v>
      </c>
      <c r="L3552" s="149" t="s">
        <v>203</v>
      </c>
      <c r="M3552" s="150" t="s">
        <v>672</v>
      </c>
      <c r="N3552" s="157">
        <v>44786.014849537038</v>
      </c>
      <c r="O3552" s="157">
        <v>44806.236631944441</v>
      </c>
    </row>
    <row r="3553" spans="2:15" x14ac:dyDescent="0.2">
      <c r="B3553" s="322" t="s">
        <v>150</v>
      </c>
      <c r="C3553" s="322" t="s">
        <v>1225</v>
      </c>
      <c r="D3553" s="322" t="s">
        <v>150</v>
      </c>
      <c r="E3553" s="322" t="s">
        <v>1225</v>
      </c>
      <c r="F3553" s="154" t="s">
        <v>247</v>
      </c>
      <c r="G3553" s="149" t="s">
        <v>340</v>
      </c>
      <c r="H3553" s="153" t="s">
        <v>341</v>
      </c>
      <c r="I3553" s="149" t="s">
        <v>2295</v>
      </c>
      <c r="J3553" s="163">
        <v>35.530999999999999</v>
      </c>
      <c r="K3553" s="163">
        <v>33.774000000000001</v>
      </c>
      <c r="L3553" s="149" t="s">
        <v>228</v>
      </c>
      <c r="M3553" s="150" t="s">
        <v>485</v>
      </c>
      <c r="N3553" s="157">
        <v>44786.192673611113</v>
      </c>
      <c r="O3553" s="157">
        <v>44797.52747685185</v>
      </c>
    </row>
    <row r="3554" spans="2:15" x14ac:dyDescent="0.2">
      <c r="B3554" s="322" t="s">
        <v>150</v>
      </c>
      <c r="C3554" s="322" t="s">
        <v>1225</v>
      </c>
      <c r="D3554" s="322" t="s">
        <v>151</v>
      </c>
      <c r="E3554" s="322" t="s">
        <v>1225</v>
      </c>
      <c r="F3554" s="154" t="s">
        <v>329</v>
      </c>
      <c r="G3554" s="149" t="s">
        <v>286</v>
      </c>
      <c r="H3554" s="153" t="s">
        <v>330</v>
      </c>
      <c r="I3554" s="149" t="s">
        <v>1314</v>
      </c>
      <c r="J3554" s="163">
        <v>38.113999999999997</v>
      </c>
      <c r="K3554" s="163">
        <v>5.3860000000000001</v>
      </c>
      <c r="L3554" s="149" t="s">
        <v>557</v>
      </c>
      <c r="M3554" s="150" t="s">
        <v>2030</v>
      </c>
      <c r="N3554" s="157">
        <v>44786.251134259262</v>
      </c>
      <c r="O3554" s="157">
        <v>44816.695</v>
      </c>
    </row>
    <row r="3555" spans="2:15" x14ac:dyDescent="0.2">
      <c r="B3555" s="322" t="s">
        <v>150</v>
      </c>
      <c r="C3555" s="322" t="s">
        <v>1225</v>
      </c>
      <c r="D3555" s="322" t="s">
        <v>151</v>
      </c>
      <c r="E3555" s="322" t="s">
        <v>1225</v>
      </c>
      <c r="F3555" s="154" t="s">
        <v>329</v>
      </c>
      <c r="G3555" s="149" t="s">
        <v>286</v>
      </c>
      <c r="H3555" s="153" t="s">
        <v>330</v>
      </c>
      <c r="I3555" s="149" t="s">
        <v>1314</v>
      </c>
      <c r="J3555" s="163">
        <v>38.113999999999997</v>
      </c>
      <c r="K3555" s="163">
        <v>22.401</v>
      </c>
      <c r="L3555" s="149" t="s">
        <v>557</v>
      </c>
      <c r="M3555" s="150" t="s">
        <v>558</v>
      </c>
      <c r="N3555" s="157">
        <v>44786.251134259262</v>
      </c>
      <c r="O3555" s="157">
        <v>44824.095358796294</v>
      </c>
    </row>
    <row r="3556" spans="2:15" x14ac:dyDescent="0.2">
      <c r="B3556" s="322" t="s">
        <v>150</v>
      </c>
      <c r="C3556" s="322" t="s">
        <v>1225</v>
      </c>
      <c r="D3556" s="322" t="s">
        <v>152</v>
      </c>
      <c r="E3556" s="322" t="s">
        <v>1225</v>
      </c>
      <c r="F3556" s="154" t="s">
        <v>329</v>
      </c>
      <c r="G3556" s="149" t="s">
        <v>286</v>
      </c>
      <c r="H3556" s="153" t="s">
        <v>330</v>
      </c>
      <c r="I3556" s="149" t="s">
        <v>1556</v>
      </c>
      <c r="J3556" s="163">
        <v>63.505000000000003</v>
      </c>
      <c r="K3556" s="163">
        <v>8.4879999999999995</v>
      </c>
      <c r="L3556" s="149" t="s">
        <v>116</v>
      </c>
      <c r="M3556" s="150" t="s">
        <v>352</v>
      </c>
      <c r="N3556" s="157">
        <v>44786.556469907409</v>
      </c>
      <c r="O3556" s="157">
        <v>44847.872928240744</v>
      </c>
    </row>
    <row r="3557" spans="2:15" x14ac:dyDescent="0.2">
      <c r="B3557" s="322" t="s">
        <v>150</v>
      </c>
      <c r="C3557" s="322" t="s">
        <v>1225</v>
      </c>
      <c r="D3557" s="322" t="s">
        <v>153</v>
      </c>
      <c r="E3557" s="322" t="s">
        <v>1225</v>
      </c>
      <c r="F3557" s="154" t="s">
        <v>329</v>
      </c>
      <c r="G3557" s="149" t="s">
        <v>286</v>
      </c>
      <c r="H3557" s="153" t="s">
        <v>330</v>
      </c>
      <c r="I3557" s="149" t="s">
        <v>1556</v>
      </c>
      <c r="J3557" s="163">
        <v>63.505000000000003</v>
      </c>
      <c r="K3557" s="163">
        <v>12.025</v>
      </c>
      <c r="L3557" s="149" t="s">
        <v>116</v>
      </c>
      <c r="M3557" s="150" t="s">
        <v>352</v>
      </c>
      <c r="N3557" s="157">
        <v>44786.556469907409</v>
      </c>
      <c r="O3557" s="157">
        <v>44886.912199074075</v>
      </c>
    </row>
    <row r="3558" spans="2:15" x14ac:dyDescent="0.2">
      <c r="B3558" s="322" t="s">
        <v>150</v>
      </c>
      <c r="C3558" s="322" t="s">
        <v>1225</v>
      </c>
      <c r="D3558" s="322" t="s">
        <v>153</v>
      </c>
      <c r="E3558" s="322" t="s">
        <v>1225</v>
      </c>
      <c r="F3558" s="154" t="s">
        <v>329</v>
      </c>
      <c r="G3558" s="149" t="s">
        <v>286</v>
      </c>
      <c r="H3558" s="153" t="s">
        <v>330</v>
      </c>
      <c r="I3558" s="149" t="s">
        <v>1556</v>
      </c>
      <c r="J3558" s="163">
        <v>63.505000000000003</v>
      </c>
      <c r="K3558" s="163">
        <v>24.600999999999999</v>
      </c>
      <c r="L3558" s="149" t="s">
        <v>116</v>
      </c>
      <c r="M3558" s="150" t="s">
        <v>352</v>
      </c>
      <c r="N3558" s="157">
        <v>44786.556469907409</v>
      </c>
      <c r="O3558" s="157">
        <v>44895.123599537037</v>
      </c>
    </row>
    <row r="3559" spans="2:15" x14ac:dyDescent="0.2">
      <c r="B3559" s="322" t="s">
        <v>150</v>
      </c>
      <c r="C3559" s="322" t="s">
        <v>1225</v>
      </c>
      <c r="D3559" s="322" t="s">
        <v>151</v>
      </c>
      <c r="E3559" s="322" t="s">
        <v>1225</v>
      </c>
      <c r="F3559" s="154" t="s">
        <v>239</v>
      </c>
      <c r="G3559" s="149" t="s">
        <v>289</v>
      </c>
      <c r="H3559" s="153" t="s">
        <v>290</v>
      </c>
      <c r="I3559" s="149" t="s">
        <v>2296</v>
      </c>
      <c r="J3559" s="163">
        <v>45.502000000000002</v>
      </c>
      <c r="K3559" s="163">
        <v>44.591999999999999</v>
      </c>
      <c r="L3559" s="149" t="s">
        <v>329</v>
      </c>
      <c r="M3559" s="150" t="s">
        <v>395</v>
      </c>
      <c r="N3559" s="157">
        <v>44786.662256944444</v>
      </c>
      <c r="O3559" s="157">
        <v>44813.219872685186</v>
      </c>
    </row>
    <row r="3560" spans="2:15" x14ac:dyDescent="0.2">
      <c r="B3560" s="322" t="s">
        <v>150</v>
      </c>
      <c r="C3560" s="322" t="s">
        <v>1225</v>
      </c>
      <c r="D3560" s="322" t="s">
        <v>151</v>
      </c>
      <c r="E3560" s="322" t="s">
        <v>1225</v>
      </c>
      <c r="F3560" s="154" t="s">
        <v>114</v>
      </c>
      <c r="G3560" s="149" t="s">
        <v>286</v>
      </c>
      <c r="H3560" s="153" t="s">
        <v>115</v>
      </c>
      <c r="I3560" s="149" t="s">
        <v>1024</v>
      </c>
      <c r="J3560" s="163">
        <v>63.514000000000003</v>
      </c>
      <c r="K3560" s="163">
        <v>12.01</v>
      </c>
      <c r="L3560" s="149" t="s">
        <v>116</v>
      </c>
      <c r="M3560" s="150" t="s">
        <v>352</v>
      </c>
      <c r="N3560" s="157">
        <v>44787.112256944441</v>
      </c>
      <c r="O3560" s="157">
        <v>44826.67863425926</v>
      </c>
    </row>
    <row r="3561" spans="2:15" x14ac:dyDescent="0.2">
      <c r="B3561" s="322" t="s">
        <v>150</v>
      </c>
      <c r="C3561" s="322" t="s">
        <v>1225</v>
      </c>
      <c r="D3561" s="322" t="s">
        <v>152</v>
      </c>
      <c r="E3561" s="322" t="s">
        <v>1225</v>
      </c>
      <c r="F3561" s="154" t="s">
        <v>114</v>
      </c>
      <c r="G3561" s="149" t="s">
        <v>286</v>
      </c>
      <c r="H3561" s="153" t="s">
        <v>115</v>
      </c>
      <c r="I3561" s="149" t="s">
        <v>1024</v>
      </c>
      <c r="J3561" s="163">
        <v>63.514000000000003</v>
      </c>
      <c r="K3561" s="163">
        <v>40.779000000000003</v>
      </c>
      <c r="L3561" s="149" t="s">
        <v>116</v>
      </c>
      <c r="M3561" s="150" t="s">
        <v>405</v>
      </c>
      <c r="N3561" s="157">
        <v>44787.112256944441</v>
      </c>
      <c r="O3561" s="157">
        <v>44837.360995370371</v>
      </c>
    </row>
    <row r="3562" spans="2:15" x14ac:dyDescent="0.2">
      <c r="B3562" s="322" t="s">
        <v>150</v>
      </c>
      <c r="C3562" s="322" t="s">
        <v>1225</v>
      </c>
      <c r="D3562" s="322" t="s">
        <v>151</v>
      </c>
      <c r="E3562" s="322" t="s">
        <v>1225</v>
      </c>
      <c r="F3562" s="154" t="s">
        <v>114</v>
      </c>
      <c r="G3562" s="149" t="s">
        <v>286</v>
      </c>
      <c r="H3562" s="153" t="s">
        <v>115</v>
      </c>
      <c r="I3562" s="149" t="s">
        <v>2297</v>
      </c>
      <c r="J3562" s="163">
        <v>77.088999999999999</v>
      </c>
      <c r="K3562" s="163">
        <v>22.739000000000001</v>
      </c>
      <c r="L3562" s="149" t="s">
        <v>211</v>
      </c>
      <c r="M3562" s="150" t="s">
        <v>303</v>
      </c>
      <c r="N3562" s="157">
        <v>44787.514675925922</v>
      </c>
      <c r="O3562" s="157">
        <v>44810.403194444443</v>
      </c>
    </row>
    <row r="3563" spans="2:15" x14ac:dyDescent="0.2">
      <c r="B3563" s="322" t="s">
        <v>150</v>
      </c>
      <c r="C3563" s="322" t="s">
        <v>1225</v>
      </c>
      <c r="D3563" s="322" t="s">
        <v>151</v>
      </c>
      <c r="E3563" s="322" t="s">
        <v>1225</v>
      </c>
      <c r="F3563" s="154" t="s">
        <v>114</v>
      </c>
      <c r="G3563" s="149" t="s">
        <v>286</v>
      </c>
      <c r="H3563" s="153" t="s">
        <v>115</v>
      </c>
      <c r="I3563" s="149" t="s">
        <v>2297</v>
      </c>
      <c r="J3563" s="163">
        <v>77.088999999999999</v>
      </c>
      <c r="K3563" s="163">
        <v>50.55</v>
      </c>
      <c r="L3563" s="149" t="s">
        <v>211</v>
      </c>
      <c r="M3563" s="150" t="s">
        <v>691</v>
      </c>
      <c r="N3563" s="157">
        <v>44787.514675925922</v>
      </c>
      <c r="O3563" s="157">
        <v>44818.301527777781</v>
      </c>
    </row>
    <row r="3564" spans="2:15" x14ac:dyDescent="0.2">
      <c r="B3564" s="322" t="s">
        <v>150</v>
      </c>
      <c r="C3564" s="322" t="s">
        <v>1225</v>
      </c>
      <c r="D3564" s="322" t="s">
        <v>152</v>
      </c>
      <c r="E3564" s="322" t="s">
        <v>1225</v>
      </c>
      <c r="F3564" s="154" t="s">
        <v>114</v>
      </c>
      <c r="G3564" s="149" t="s">
        <v>353</v>
      </c>
      <c r="H3564" s="153" t="s">
        <v>304</v>
      </c>
      <c r="I3564" s="149" t="s">
        <v>383</v>
      </c>
      <c r="J3564" s="163">
        <v>29.8</v>
      </c>
      <c r="K3564" s="163">
        <v>20.818999999999999</v>
      </c>
      <c r="L3564" s="149" t="s">
        <v>116</v>
      </c>
      <c r="M3564" s="150" t="s">
        <v>352</v>
      </c>
      <c r="N3564" s="157">
        <v>44787.735567129632</v>
      </c>
      <c r="O3564" s="157">
        <v>44858.40415509259</v>
      </c>
    </row>
    <row r="3565" spans="2:15" x14ac:dyDescent="0.2">
      <c r="B3565" s="322" t="s">
        <v>150</v>
      </c>
      <c r="C3565" s="322" t="s">
        <v>1225</v>
      </c>
      <c r="D3565" s="322" t="s">
        <v>151</v>
      </c>
      <c r="E3565" s="322" t="s">
        <v>1225</v>
      </c>
      <c r="F3565" s="154" t="s">
        <v>114</v>
      </c>
      <c r="G3565" s="149" t="s">
        <v>277</v>
      </c>
      <c r="H3565" s="153" t="s">
        <v>304</v>
      </c>
      <c r="I3565" s="149" t="s">
        <v>968</v>
      </c>
      <c r="J3565" s="163">
        <v>34.564</v>
      </c>
      <c r="K3565" s="163">
        <v>6.2140000000000004</v>
      </c>
      <c r="L3565" s="149" t="s">
        <v>195</v>
      </c>
      <c r="M3565" s="150" t="s">
        <v>1663</v>
      </c>
      <c r="N3565" s="157">
        <v>44787.834386574075</v>
      </c>
      <c r="O3565" s="157">
        <v>44806.89947916667</v>
      </c>
    </row>
    <row r="3566" spans="2:15" x14ac:dyDescent="0.2">
      <c r="B3566" s="322" t="s">
        <v>150</v>
      </c>
      <c r="C3566" s="322" t="s">
        <v>1225</v>
      </c>
      <c r="D3566" s="322" t="s">
        <v>151</v>
      </c>
      <c r="E3566" s="322" t="s">
        <v>1225</v>
      </c>
      <c r="F3566" s="154" t="s">
        <v>114</v>
      </c>
      <c r="G3566" s="149" t="s">
        <v>277</v>
      </c>
      <c r="H3566" s="153" t="s">
        <v>304</v>
      </c>
      <c r="I3566" s="149" t="s">
        <v>968</v>
      </c>
      <c r="J3566" s="163">
        <v>34.564</v>
      </c>
      <c r="K3566" s="163">
        <v>14.773999999999999</v>
      </c>
      <c r="L3566" s="149" t="s">
        <v>187</v>
      </c>
      <c r="M3566" s="150" t="s">
        <v>415</v>
      </c>
      <c r="N3566" s="157">
        <v>44787.834386574075</v>
      </c>
      <c r="O3566" s="157">
        <v>44810.986261574071</v>
      </c>
    </row>
    <row r="3567" spans="2:15" x14ac:dyDescent="0.2">
      <c r="B3567" s="322" t="s">
        <v>150</v>
      </c>
      <c r="C3567" s="322" t="s">
        <v>1225</v>
      </c>
      <c r="D3567" s="322" t="s">
        <v>151</v>
      </c>
      <c r="E3567" s="322" t="s">
        <v>1225</v>
      </c>
      <c r="F3567" s="154" t="s">
        <v>243</v>
      </c>
      <c r="G3567" s="149" t="s">
        <v>336</v>
      </c>
      <c r="H3567" s="153" t="s">
        <v>707</v>
      </c>
      <c r="I3567" s="149" t="s">
        <v>2298</v>
      </c>
      <c r="J3567" s="163">
        <v>28.509</v>
      </c>
      <c r="K3567" s="163">
        <v>27.939</v>
      </c>
      <c r="L3567" s="149" t="s">
        <v>116</v>
      </c>
      <c r="M3567" s="150" t="s">
        <v>339</v>
      </c>
      <c r="N3567" s="157">
        <v>44789.278738425928</v>
      </c>
      <c r="O3567" s="157">
        <v>44812.347534722219</v>
      </c>
    </row>
    <row r="3568" spans="2:15" x14ac:dyDescent="0.2">
      <c r="B3568" s="322" t="s">
        <v>150</v>
      </c>
      <c r="C3568" s="322" t="s">
        <v>1225</v>
      </c>
      <c r="D3568" s="322" t="s">
        <v>151</v>
      </c>
      <c r="E3568" s="322" t="s">
        <v>1225</v>
      </c>
      <c r="F3568" s="154" t="s">
        <v>239</v>
      </c>
      <c r="G3568" s="149" t="s">
        <v>289</v>
      </c>
      <c r="H3568" s="153" t="s">
        <v>1628</v>
      </c>
      <c r="I3568" s="149" t="s">
        <v>1361</v>
      </c>
      <c r="J3568" s="163">
        <v>30.347000000000001</v>
      </c>
      <c r="K3568" s="163">
        <v>29.74</v>
      </c>
      <c r="L3568" s="149" t="s">
        <v>329</v>
      </c>
      <c r="M3568" s="150" t="s">
        <v>361</v>
      </c>
      <c r="N3568" s="157">
        <v>44789.639988425923</v>
      </c>
      <c r="O3568" s="157">
        <v>44812.110532407409</v>
      </c>
    </row>
    <row r="3569" spans="2:15" x14ac:dyDescent="0.2">
      <c r="B3569" s="322" t="s">
        <v>150</v>
      </c>
      <c r="C3569" s="322" t="s">
        <v>1225</v>
      </c>
      <c r="D3569" s="322" t="s">
        <v>151</v>
      </c>
      <c r="E3569" s="322" t="s">
        <v>1225</v>
      </c>
      <c r="F3569" s="154" t="s">
        <v>244</v>
      </c>
      <c r="G3569" s="149" t="s">
        <v>369</v>
      </c>
      <c r="H3569" s="153" t="s">
        <v>370</v>
      </c>
      <c r="I3569" s="149" t="s">
        <v>2299</v>
      </c>
      <c r="J3569" s="163">
        <v>75.7</v>
      </c>
      <c r="K3569" s="163">
        <v>13.467000000000001</v>
      </c>
      <c r="L3569" s="149" t="s">
        <v>329</v>
      </c>
      <c r="M3569" s="150" t="s">
        <v>361</v>
      </c>
      <c r="N3569" s="157">
        <v>44789.710104166668</v>
      </c>
      <c r="O3569" s="157">
        <v>44818.6797337963</v>
      </c>
    </row>
    <row r="3570" spans="2:15" x14ac:dyDescent="0.2">
      <c r="B3570" s="322" t="s">
        <v>150</v>
      </c>
      <c r="C3570" s="322" t="s">
        <v>1225</v>
      </c>
      <c r="D3570" s="322" t="s">
        <v>152</v>
      </c>
      <c r="E3570" s="322" t="s">
        <v>1225</v>
      </c>
      <c r="F3570" s="154" t="s">
        <v>329</v>
      </c>
      <c r="G3570" s="149" t="s">
        <v>286</v>
      </c>
      <c r="H3570" s="153" t="s">
        <v>330</v>
      </c>
      <c r="I3570" s="149" t="s">
        <v>2300</v>
      </c>
      <c r="J3570" s="163">
        <v>61.15</v>
      </c>
      <c r="K3570" s="163">
        <v>23.852</v>
      </c>
      <c r="L3570" s="149" t="s">
        <v>116</v>
      </c>
      <c r="M3570" s="150" t="s">
        <v>352</v>
      </c>
      <c r="N3570" s="157">
        <v>44790.431388888886</v>
      </c>
      <c r="O3570" s="157">
        <v>44841.678703703707</v>
      </c>
    </row>
    <row r="3571" spans="2:15" x14ac:dyDescent="0.2">
      <c r="B3571" s="322" t="s">
        <v>150</v>
      </c>
      <c r="C3571" s="322" t="s">
        <v>1225</v>
      </c>
      <c r="D3571" s="322" t="s">
        <v>152</v>
      </c>
      <c r="E3571" s="322" t="s">
        <v>1225</v>
      </c>
      <c r="F3571" s="154" t="s">
        <v>329</v>
      </c>
      <c r="G3571" s="149" t="s">
        <v>286</v>
      </c>
      <c r="H3571" s="153" t="s">
        <v>330</v>
      </c>
      <c r="I3571" s="149" t="s">
        <v>2300</v>
      </c>
      <c r="J3571" s="163">
        <v>61.15</v>
      </c>
      <c r="K3571" s="163">
        <v>23.196999999999999</v>
      </c>
      <c r="L3571" s="149" t="s">
        <v>116</v>
      </c>
      <c r="M3571" s="150" t="s">
        <v>674</v>
      </c>
      <c r="N3571" s="157">
        <v>44790.431388888886</v>
      </c>
      <c r="O3571" s="157">
        <v>44849.263842592591</v>
      </c>
    </row>
    <row r="3572" spans="2:15" x14ac:dyDescent="0.2">
      <c r="B3572" s="322" t="s">
        <v>150</v>
      </c>
      <c r="C3572" s="322" t="s">
        <v>1225</v>
      </c>
      <c r="D3572" s="322" t="s">
        <v>151</v>
      </c>
      <c r="E3572" s="322" t="s">
        <v>1225</v>
      </c>
      <c r="F3572" s="154" t="s">
        <v>114</v>
      </c>
      <c r="G3572" s="149" t="s">
        <v>277</v>
      </c>
      <c r="H3572" s="153" t="s">
        <v>304</v>
      </c>
      <c r="I3572" s="149" t="s">
        <v>2301</v>
      </c>
      <c r="J3572" s="163">
        <v>18.858000000000001</v>
      </c>
      <c r="K3572" s="163">
        <v>7.0670000000000002</v>
      </c>
      <c r="L3572" s="149" t="s">
        <v>192</v>
      </c>
      <c r="M3572" s="150" t="s">
        <v>2302</v>
      </c>
      <c r="N3572" s="157">
        <v>44790.514918981484</v>
      </c>
      <c r="O3572" s="157">
        <v>44820.092546296299</v>
      </c>
    </row>
    <row r="3573" spans="2:15" x14ac:dyDescent="0.2">
      <c r="B3573" s="322" t="s">
        <v>150</v>
      </c>
      <c r="C3573" s="322" t="s">
        <v>1225</v>
      </c>
      <c r="D3573" s="322" t="s">
        <v>151</v>
      </c>
      <c r="E3573" s="322" t="s">
        <v>1225</v>
      </c>
      <c r="F3573" s="154" t="s">
        <v>114</v>
      </c>
      <c r="G3573" s="149" t="s">
        <v>277</v>
      </c>
      <c r="H3573" s="153" t="s">
        <v>304</v>
      </c>
      <c r="I3573" s="149" t="s">
        <v>2301</v>
      </c>
      <c r="J3573" s="163">
        <v>18.858000000000001</v>
      </c>
      <c r="K3573" s="163">
        <v>10.07</v>
      </c>
      <c r="L3573" s="149" t="s">
        <v>192</v>
      </c>
      <c r="M3573" s="150" t="s">
        <v>2303</v>
      </c>
      <c r="N3573" s="157">
        <v>44790.514918981484</v>
      </c>
      <c r="O3573" s="157">
        <v>44825.846238425926</v>
      </c>
    </row>
    <row r="3574" spans="2:15" x14ac:dyDescent="0.2">
      <c r="B3574" s="322" t="s">
        <v>150</v>
      </c>
      <c r="C3574" s="322" t="s">
        <v>1225</v>
      </c>
      <c r="D3574" s="322" t="s">
        <v>151</v>
      </c>
      <c r="E3574" s="322" t="s">
        <v>1225</v>
      </c>
      <c r="F3574" s="154" t="s">
        <v>236</v>
      </c>
      <c r="G3574" s="149" t="s">
        <v>310</v>
      </c>
      <c r="H3574" s="153" t="s">
        <v>311</v>
      </c>
      <c r="I3574" s="149" t="s">
        <v>2304</v>
      </c>
      <c r="J3574" s="163">
        <v>55.073</v>
      </c>
      <c r="K3574" s="163">
        <v>15.098000000000001</v>
      </c>
      <c r="L3574" s="149" t="s">
        <v>211</v>
      </c>
      <c r="M3574" s="150" t="s">
        <v>666</v>
      </c>
      <c r="N3574" s="157">
        <v>44790.86204861111</v>
      </c>
      <c r="O3574" s="157">
        <v>44832.496932870374</v>
      </c>
    </row>
    <row r="3575" spans="2:15" x14ac:dyDescent="0.2">
      <c r="B3575" s="322" t="s">
        <v>150</v>
      </c>
      <c r="C3575" s="322" t="s">
        <v>1225</v>
      </c>
      <c r="D3575" s="322" t="s">
        <v>152</v>
      </c>
      <c r="E3575" s="322" t="s">
        <v>1225</v>
      </c>
      <c r="F3575" s="154" t="s">
        <v>236</v>
      </c>
      <c r="G3575" s="149" t="s">
        <v>310</v>
      </c>
      <c r="H3575" s="153" t="s">
        <v>311</v>
      </c>
      <c r="I3575" s="149" t="s">
        <v>2304</v>
      </c>
      <c r="J3575" s="163">
        <v>55.073</v>
      </c>
      <c r="K3575" s="163">
        <v>29.984000000000002</v>
      </c>
      <c r="L3575" s="149" t="s">
        <v>211</v>
      </c>
      <c r="M3575" s="150" t="s">
        <v>302</v>
      </c>
      <c r="N3575" s="157">
        <v>44790.86204861111</v>
      </c>
      <c r="O3575" s="157">
        <v>44846.209328703706</v>
      </c>
    </row>
    <row r="3576" spans="2:15" x14ac:dyDescent="0.2">
      <c r="B3576" s="322" t="s">
        <v>150</v>
      </c>
      <c r="C3576" s="322" t="s">
        <v>1225</v>
      </c>
      <c r="D3576" s="322" t="s">
        <v>150</v>
      </c>
      <c r="E3576" s="322" t="s">
        <v>1225</v>
      </c>
      <c r="F3576" s="154" t="s">
        <v>239</v>
      </c>
      <c r="G3576" s="149" t="s">
        <v>359</v>
      </c>
      <c r="H3576" s="153" t="s">
        <v>278</v>
      </c>
      <c r="I3576" s="149" t="s">
        <v>1631</v>
      </c>
      <c r="J3576" s="163">
        <v>18.305</v>
      </c>
      <c r="K3576" s="163">
        <v>17.939</v>
      </c>
      <c r="L3576" s="149" t="s">
        <v>203</v>
      </c>
      <c r="M3576" s="150" t="s">
        <v>380</v>
      </c>
      <c r="N3576" s="157">
        <v>44791.390081018515</v>
      </c>
      <c r="O3576" s="157">
        <v>44802.288958333331</v>
      </c>
    </row>
    <row r="3577" spans="2:15" x14ac:dyDescent="0.2">
      <c r="B3577" s="322" t="s">
        <v>150</v>
      </c>
      <c r="C3577" s="322" t="s">
        <v>1225</v>
      </c>
      <c r="D3577" s="322" t="s">
        <v>151</v>
      </c>
      <c r="E3577" s="322" t="s">
        <v>1225</v>
      </c>
      <c r="F3577" s="154" t="s">
        <v>239</v>
      </c>
      <c r="G3577" s="149" t="s">
        <v>359</v>
      </c>
      <c r="H3577" s="153" t="s">
        <v>278</v>
      </c>
      <c r="I3577" s="149" t="s">
        <v>2305</v>
      </c>
      <c r="J3577" s="163">
        <v>55.780999999999999</v>
      </c>
      <c r="K3577" s="163">
        <v>46.326999999999998</v>
      </c>
      <c r="L3577" s="149" t="s">
        <v>329</v>
      </c>
      <c r="M3577" s="150" t="s">
        <v>361</v>
      </c>
      <c r="N3577" s="157">
        <v>44791.417824074073</v>
      </c>
      <c r="O3577" s="157">
        <v>44813.609652777777</v>
      </c>
    </row>
    <row r="3578" spans="2:15" x14ac:dyDescent="0.2">
      <c r="B3578" s="322" t="s">
        <v>150</v>
      </c>
      <c r="C3578" s="322" t="s">
        <v>1225</v>
      </c>
      <c r="D3578" s="322" t="s">
        <v>151</v>
      </c>
      <c r="E3578" s="322" t="s">
        <v>1225</v>
      </c>
      <c r="F3578" s="154" t="s">
        <v>243</v>
      </c>
      <c r="G3578" s="149" t="s">
        <v>2234</v>
      </c>
      <c r="H3578" s="153" t="s">
        <v>707</v>
      </c>
      <c r="I3578" s="149" t="s">
        <v>1083</v>
      </c>
      <c r="J3578" s="163">
        <v>53.814999999999998</v>
      </c>
      <c r="K3578" s="163">
        <v>6.7350000000000003</v>
      </c>
      <c r="L3578" s="149" t="s">
        <v>329</v>
      </c>
      <c r="M3578" s="150" t="s">
        <v>395</v>
      </c>
      <c r="N3578" s="157">
        <v>44791.528715277775</v>
      </c>
      <c r="O3578" s="157">
        <v>44817.61041666667</v>
      </c>
    </row>
    <row r="3579" spans="2:15" x14ac:dyDescent="0.2">
      <c r="B3579" s="322" t="s">
        <v>150</v>
      </c>
      <c r="C3579" s="322" t="s">
        <v>1225</v>
      </c>
      <c r="D3579" s="322" t="s">
        <v>151</v>
      </c>
      <c r="E3579" s="322" t="s">
        <v>1225</v>
      </c>
      <c r="F3579" s="154" t="s">
        <v>114</v>
      </c>
      <c r="G3579" s="149" t="s">
        <v>286</v>
      </c>
      <c r="H3579" s="153" t="s">
        <v>115</v>
      </c>
      <c r="I3579" s="149" t="s">
        <v>2306</v>
      </c>
      <c r="J3579" s="163">
        <v>63.356000000000002</v>
      </c>
      <c r="K3579" s="163">
        <v>7.7469999999999999</v>
      </c>
      <c r="L3579" s="149" t="s">
        <v>216</v>
      </c>
      <c r="M3579" s="150" t="s">
        <v>288</v>
      </c>
      <c r="N3579" s="157">
        <v>44792.097974537035</v>
      </c>
      <c r="O3579" s="157">
        <v>44824.583784722221</v>
      </c>
    </row>
    <row r="3580" spans="2:15" x14ac:dyDescent="0.2">
      <c r="B3580" s="322" t="s">
        <v>150</v>
      </c>
      <c r="C3580" s="322" t="s">
        <v>1225</v>
      </c>
      <c r="D3580" s="322" t="s">
        <v>152</v>
      </c>
      <c r="E3580" s="322" t="s">
        <v>1225</v>
      </c>
      <c r="F3580" s="154" t="s">
        <v>114</v>
      </c>
      <c r="G3580" s="149" t="s">
        <v>286</v>
      </c>
      <c r="H3580" s="153" t="s">
        <v>115</v>
      </c>
      <c r="I3580" s="149" t="s">
        <v>2306</v>
      </c>
      <c r="J3580" s="163">
        <v>63.356000000000002</v>
      </c>
      <c r="K3580" s="163">
        <v>28.98</v>
      </c>
      <c r="L3580" s="149" t="s">
        <v>208</v>
      </c>
      <c r="M3580" s="150" t="s">
        <v>368</v>
      </c>
      <c r="N3580" s="157">
        <v>44792.097974537035</v>
      </c>
      <c r="O3580" s="157">
        <v>44836.930324074077</v>
      </c>
    </row>
    <row r="3581" spans="2:15" x14ac:dyDescent="0.2">
      <c r="B3581" s="322" t="s">
        <v>150</v>
      </c>
      <c r="C3581" s="322" t="s">
        <v>1225</v>
      </c>
      <c r="D3581" s="322" t="s">
        <v>152</v>
      </c>
      <c r="E3581" s="322" t="s">
        <v>1225</v>
      </c>
      <c r="F3581" s="154" t="s">
        <v>114</v>
      </c>
      <c r="G3581" s="149" t="s">
        <v>277</v>
      </c>
      <c r="H3581" s="153" t="s">
        <v>304</v>
      </c>
      <c r="I3581" s="149" t="s">
        <v>2165</v>
      </c>
      <c r="J3581" s="163">
        <v>30.891999999999999</v>
      </c>
      <c r="K3581" s="163">
        <v>17.984000000000002</v>
      </c>
      <c r="L3581" s="149" t="s">
        <v>2307</v>
      </c>
      <c r="M3581" s="150" t="s">
        <v>2308</v>
      </c>
      <c r="N3581" s="157">
        <v>44792.139351851853</v>
      </c>
      <c r="O3581" s="157">
        <v>44835.691886574074</v>
      </c>
    </row>
    <row r="3582" spans="2:15" x14ac:dyDescent="0.2">
      <c r="B3582" s="322" t="s">
        <v>150</v>
      </c>
      <c r="C3582" s="322" t="s">
        <v>1225</v>
      </c>
      <c r="D3582" s="322" t="s">
        <v>150</v>
      </c>
      <c r="E3582" s="322" t="s">
        <v>1225</v>
      </c>
      <c r="F3582" s="154" t="s">
        <v>237</v>
      </c>
      <c r="G3582" s="149" t="s">
        <v>277</v>
      </c>
      <c r="H3582" s="153" t="s">
        <v>978</v>
      </c>
      <c r="I3582" s="149" t="s">
        <v>2309</v>
      </c>
      <c r="J3582" s="163">
        <v>38.89</v>
      </c>
      <c r="K3582" s="163">
        <v>26.053000000000001</v>
      </c>
      <c r="L3582" s="149" t="s">
        <v>251</v>
      </c>
      <c r="M3582" s="150" t="s">
        <v>2186</v>
      </c>
      <c r="N3582" s="157">
        <v>44792.917800925927</v>
      </c>
      <c r="O3582" s="157">
        <v>44802.176226851851</v>
      </c>
    </row>
    <row r="3583" spans="2:15" x14ac:dyDescent="0.2">
      <c r="B3583" s="322" t="s">
        <v>150</v>
      </c>
      <c r="C3583" s="322" t="s">
        <v>1225</v>
      </c>
      <c r="D3583" s="322" t="s">
        <v>151</v>
      </c>
      <c r="E3583" s="322" t="s">
        <v>1225</v>
      </c>
      <c r="F3583" s="154" t="s">
        <v>114</v>
      </c>
      <c r="G3583" s="149" t="s">
        <v>277</v>
      </c>
      <c r="H3583" s="153" t="s">
        <v>304</v>
      </c>
      <c r="I3583" s="149" t="s">
        <v>2310</v>
      </c>
      <c r="J3583" s="163">
        <v>32.762</v>
      </c>
      <c r="K3583" s="163">
        <v>21.972000000000001</v>
      </c>
      <c r="L3583" s="149" t="s">
        <v>116</v>
      </c>
      <c r="M3583" s="150" t="s">
        <v>117</v>
      </c>
      <c r="N3583" s="157">
        <v>44792.94494212963</v>
      </c>
      <c r="O3583" s="157">
        <v>44828.690567129626</v>
      </c>
    </row>
    <row r="3584" spans="2:15" x14ac:dyDescent="0.2">
      <c r="B3584" s="322" t="s">
        <v>150</v>
      </c>
      <c r="C3584" s="322" t="s">
        <v>1225</v>
      </c>
      <c r="D3584" s="322" t="s">
        <v>151</v>
      </c>
      <c r="E3584" s="322" t="s">
        <v>1225</v>
      </c>
      <c r="F3584" s="154" t="s">
        <v>244</v>
      </c>
      <c r="G3584" s="149" t="s">
        <v>369</v>
      </c>
      <c r="H3584" s="153" t="s">
        <v>370</v>
      </c>
      <c r="I3584" s="149" t="s">
        <v>2003</v>
      </c>
      <c r="J3584" s="163">
        <v>63.472000000000001</v>
      </c>
      <c r="K3584" s="163">
        <v>61.933</v>
      </c>
      <c r="L3584" s="149" t="s">
        <v>211</v>
      </c>
      <c r="M3584" s="150" t="s">
        <v>616</v>
      </c>
      <c r="N3584" s="157">
        <v>44793.140833333331</v>
      </c>
      <c r="O3584" s="157">
        <v>44831.886817129627</v>
      </c>
    </row>
    <row r="3585" spans="2:15" x14ac:dyDescent="0.2">
      <c r="B3585" s="322" t="s">
        <v>150</v>
      </c>
      <c r="C3585" s="322" t="s">
        <v>1225</v>
      </c>
      <c r="D3585" s="322" t="s">
        <v>151</v>
      </c>
      <c r="E3585" s="322" t="s">
        <v>1225</v>
      </c>
      <c r="F3585" s="154" t="s">
        <v>243</v>
      </c>
      <c r="G3585" s="149" t="s">
        <v>277</v>
      </c>
      <c r="H3585" s="153" t="s">
        <v>707</v>
      </c>
      <c r="I3585" s="149" t="s">
        <v>2311</v>
      </c>
      <c r="J3585" s="163">
        <v>58.609000000000002</v>
      </c>
      <c r="K3585" s="163">
        <v>12.785</v>
      </c>
      <c r="L3585" s="149" t="s">
        <v>116</v>
      </c>
      <c r="M3585" s="150" t="s">
        <v>292</v>
      </c>
      <c r="N3585" s="157">
        <v>44794.348368055558</v>
      </c>
      <c r="O3585" s="157">
        <v>44826.136203703703</v>
      </c>
    </row>
    <row r="3586" spans="2:15" x14ac:dyDescent="0.2">
      <c r="B3586" s="322" t="s">
        <v>150</v>
      </c>
      <c r="C3586" s="322" t="s">
        <v>1225</v>
      </c>
      <c r="D3586" s="322" t="s">
        <v>151</v>
      </c>
      <c r="E3586" s="322" t="s">
        <v>1225</v>
      </c>
      <c r="F3586" s="154" t="s">
        <v>243</v>
      </c>
      <c r="G3586" s="149" t="s">
        <v>277</v>
      </c>
      <c r="H3586" s="153" t="s">
        <v>707</v>
      </c>
      <c r="I3586" s="149" t="s">
        <v>2311</v>
      </c>
      <c r="J3586" s="163">
        <v>58.609000000000002</v>
      </c>
      <c r="K3586" s="163">
        <v>31.693000000000001</v>
      </c>
      <c r="L3586" s="149" t="s">
        <v>116</v>
      </c>
      <c r="M3586" s="150" t="s">
        <v>339</v>
      </c>
      <c r="N3586" s="157">
        <v>44794.348368055558</v>
      </c>
      <c r="O3586" s="157">
        <v>44832.874837962961</v>
      </c>
    </row>
    <row r="3587" spans="2:15" x14ac:dyDescent="0.2">
      <c r="B3587" s="322" t="s">
        <v>150</v>
      </c>
      <c r="C3587" s="322" t="s">
        <v>1225</v>
      </c>
      <c r="D3587" s="322" t="s">
        <v>151</v>
      </c>
      <c r="E3587" s="322" t="s">
        <v>1225</v>
      </c>
      <c r="F3587" s="154" t="s">
        <v>239</v>
      </c>
      <c r="G3587" s="149" t="s">
        <v>289</v>
      </c>
      <c r="H3587" s="153" t="s">
        <v>290</v>
      </c>
      <c r="I3587" s="149" t="s">
        <v>2312</v>
      </c>
      <c r="J3587" s="163">
        <v>33.847000000000001</v>
      </c>
      <c r="K3587" s="163">
        <v>33.17</v>
      </c>
      <c r="L3587" s="149" t="s">
        <v>116</v>
      </c>
      <c r="M3587" s="150" t="s">
        <v>352</v>
      </c>
      <c r="N3587" s="157">
        <v>44794.903425925928</v>
      </c>
      <c r="O3587" s="157">
        <v>44828.081296296295</v>
      </c>
    </row>
    <row r="3588" spans="2:15" x14ac:dyDescent="0.2">
      <c r="B3588" s="322" t="s">
        <v>150</v>
      </c>
      <c r="C3588" s="322" t="s">
        <v>1225</v>
      </c>
      <c r="D3588" s="322" t="s">
        <v>151</v>
      </c>
      <c r="E3588" s="322" t="s">
        <v>1225</v>
      </c>
      <c r="F3588" s="154" t="s">
        <v>114</v>
      </c>
      <c r="G3588" s="149" t="s">
        <v>286</v>
      </c>
      <c r="H3588" s="153" t="s">
        <v>115</v>
      </c>
      <c r="I3588" s="149" t="s">
        <v>2306</v>
      </c>
      <c r="J3588" s="163">
        <v>63.356000000000002</v>
      </c>
      <c r="K3588" s="163">
        <v>2.9169999999999998</v>
      </c>
      <c r="L3588" s="149" t="s">
        <v>216</v>
      </c>
      <c r="M3588" s="150" t="s">
        <v>288</v>
      </c>
      <c r="N3588" s="157">
        <v>44794.903738425928</v>
      </c>
      <c r="O3588" s="157">
        <v>44824.583784722221</v>
      </c>
    </row>
    <row r="3589" spans="2:15" x14ac:dyDescent="0.2">
      <c r="B3589" s="322" t="s">
        <v>150</v>
      </c>
      <c r="C3589" s="322" t="s">
        <v>1225</v>
      </c>
      <c r="D3589" s="322" t="s">
        <v>152</v>
      </c>
      <c r="E3589" s="322" t="s">
        <v>1225</v>
      </c>
      <c r="F3589" s="154" t="s">
        <v>114</v>
      </c>
      <c r="G3589" s="149" t="s">
        <v>286</v>
      </c>
      <c r="H3589" s="153" t="s">
        <v>115</v>
      </c>
      <c r="I3589" s="149" t="s">
        <v>2306</v>
      </c>
      <c r="J3589" s="163">
        <v>63.356000000000002</v>
      </c>
      <c r="K3589" s="163">
        <v>10.913</v>
      </c>
      <c r="L3589" s="149" t="s">
        <v>208</v>
      </c>
      <c r="M3589" s="150" t="s">
        <v>368</v>
      </c>
      <c r="N3589" s="157">
        <v>44794.903738425928</v>
      </c>
      <c r="O3589" s="157">
        <v>44836.930324074077</v>
      </c>
    </row>
    <row r="3590" spans="2:15" x14ac:dyDescent="0.2">
      <c r="B3590" s="322" t="s">
        <v>150</v>
      </c>
      <c r="C3590" s="322" t="s">
        <v>1225</v>
      </c>
      <c r="D3590" s="322" t="s">
        <v>151</v>
      </c>
      <c r="E3590" s="322" t="s">
        <v>1225</v>
      </c>
      <c r="F3590" s="154" t="s">
        <v>114</v>
      </c>
      <c r="G3590" s="149" t="s">
        <v>277</v>
      </c>
      <c r="H3590" s="153" t="s">
        <v>304</v>
      </c>
      <c r="I3590" s="149" t="s">
        <v>1625</v>
      </c>
      <c r="J3590" s="163">
        <v>34.863999999999997</v>
      </c>
      <c r="K3590" s="163">
        <v>15.826000000000001</v>
      </c>
      <c r="L3590" s="149" t="s">
        <v>114</v>
      </c>
      <c r="M3590" s="150" t="s">
        <v>579</v>
      </c>
      <c r="N3590" s="157">
        <v>44796.223252314812</v>
      </c>
      <c r="O3590" s="157">
        <v>44807.624872685185</v>
      </c>
    </row>
    <row r="3591" spans="2:15" x14ac:dyDescent="0.2">
      <c r="B3591" s="322" t="s">
        <v>150</v>
      </c>
      <c r="C3591" s="322" t="s">
        <v>1225</v>
      </c>
      <c r="D3591" s="322" t="s">
        <v>151</v>
      </c>
      <c r="E3591" s="322" t="s">
        <v>1225</v>
      </c>
      <c r="F3591" s="154" t="s">
        <v>114</v>
      </c>
      <c r="G3591" s="149" t="s">
        <v>277</v>
      </c>
      <c r="H3591" s="153" t="s">
        <v>304</v>
      </c>
      <c r="I3591" s="149" t="s">
        <v>1625</v>
      </c>
      <c r="J3591" s="163">
        <v>34.863999999999997</v>
      </c>
      <c r="K3591" s="163">
        <v>15.826000000000001</v>
      </c>
      <c r="L3591" s="149" t="s">
        <v>114</v>
      </c>
      <c r="M3591" s="150" t="s">
        <v>579</v>
      </c>
      <c r="N3591" s="157">
        <v>44796.223252314812</v>
      </c>
      <c r="O3591" s="157">
        <v>44807.625011574077</v>
      </c>
    </row>
    <row r="3592" spans="2:15" x14ac:dyDescent="0.2">
      <c r="B3592" s="322" t="s">
        <v>150</v>
      </c>
      <c r="C3592" s="322" t="s">
        <v>1225</v>
      </c>
      <c r="D3592" s="322" t="s">
        <v>151</v>
      </c>
      <c r="E3592" s="322" t="s">
        <v>1225</v>
      </c>
      <c r="F3592" s="154" t="s">
        <v>114</v>
      </c>
      <c r="G3592" s="149" t="s">
        <v>286</v>
      </c>
      <c r="H3592" s="153" t="s">
        <v>115</v>
      </c>
      <c r="I3592" s="149" t="s">
        <v>2313</v>
      </c>
      <c r="J3592" s="163">
        <v>63.024999999999999</v>
      </c>
      <c r="K3592" s="163">
        <v>7.0629999999999997</v>
      </c>
      <c r="L3592" s="149" t="s">
        <v>116</v>
      </c>
      <c r="M3592" s="150" t="s">
        <v>405</v>
      </c>
      <c r="N3592" s="157">
        <v>44796.653900462959</v>
      </c>
      <c r="O3592" s="157">
        <v>44832.677812499998</v>
      </c>
    </row>
    <row r="3593" spans="2:15" x14ac:dyDescent="0.2">
      <c r="B3593" s="322" t="s">
        <v>150</v>
      </c>
      <c r="C3593" s="322" t="s">
        <v>1225</v>
      </c>
      <c r="D3593" s="322" t="s">
        <v>151</v>
      </c>
      <c r="E3593" s="322" t="s">
        <v>1225</v>
      </c>
      <c r="F3593" s="154" t="s">
        <v>114</v>
      </c>
      <c r="G3593" s="149" t="s">
        <v>286</v>
      </c>
      <c r="H3593" s="153" t="s">
        <v>115</v>
      </c>
      <c r="I3593" s="149" t="s">
        <v>2313</v>
      </c>
      <c r="J3593" s="163">
        <v>63.024999999999999</v>
      </c>
      <c r="K3593" s="163">
        <v>16.969000000000001</v>
      </c>
      <c r="L3593" s="149" t="s">
        <v>116</v>
      </c>
      <c r="M3593" s="150" t="s">
        <v>405</v>
      </c>
      <c r="N3593" s="157">
        <v>44796.653900462959</v>
      </c>
      <c r="O3593" s="157">
        <v>44833.563923611109</v>
      </c>
    </row>
    <row r="3594" spans="2:15" x14ac:dyDescent="0.2">
      <c r="B3594" s="322" t="s">
        <v>150</v>
      </c>
      <c r="C3594" s="322" t="s">
        <v>1225</v>
      </c>
      <c r="D3594" s="322" t="s">
        <v>151</v>
      </c>
      <c r="E3594" s="322" t="s">
        <v>1225</v>
      </c>
      <c r="F3594" s="154" t="s">
        <v>114</v>
      </c>
      <c r="G3594" s="149" t="s">
        <v>286</v>
      </c>
      <c r="H3594" s="153" t="s">
        <v>115</v>
      </c>
      <c r="I3594" s="149" t="s">
        <v>2313</v>
      </c>
      <c r="J3594" s="163">
        <v>63.024999999999999</v>
      </c>
      <c r="K3594" s="163">
        <v>16.969000000000001</v>
      </c>
      <c r="L3594" s="149" t="s">
        <v>116</v>
      </c>
      <c r="M3594" s="150" t="s">
        <v>405</v>
      </c>
      <c r="N3594" s="157">
        <v>44796.653900462959</v>
      </c>
      <c r="O3594" s="157">
        <v>44833.564062500001</v>
      </c>
    </row>
    <row r="3595" spans="2:15" x14ac:dyDescent="0.2">
      <c r="B3595" s="322" t="s">
        <v>150</v>
      </c>
      <c r="C3595" s="322" t="s">
        <v>1225</v>
      </c>
      <c r="D3595" s="322" t="s">
        <v>151</v>
      </c>
      <c r="E3595" s="322" t="s">
        <v>1225</v>
      </c>
      <c r="F3595" s="154" t="s">
        <v>114</v>
      </c>
      <c r="G3595" s="149" t="s">
        <v>286</v>
      </c>
      <c r="H3595" s="153" t="s">
        <v>115</v>
      </c>
      <c r="I3595" s="149" t="s">
        <v>2314</v>
      </c>
      <c r="J3595" s="163">
        <v>82.501000000000005</v>
      </c>
      <c r="K3595" s="163">
        <v>43.390999999999998</v>
      </c>
      <c r="L3595" s="149" t="s">
        <v>209</v>
      </c>
      <c r="M3595" s="150" t="s">
        <v>439</v>
      </c>
      <c r="N3595" s="157">
        <v>44797.873101851852</v>
      </c>
      <c r="O3595" s="157">
        <v>44832.196018518516</v>
      </c>
    </row>
    <row r="3596" spans="2:15" x14ac:dyDescent="0.2">
      <c r="B3596" s="322" t="s">
        <v>150</v>
      </c>
      <c r="C3596" s="322" t="s">
        <v>1225</v>
      </c>
      <c r="D3596" s="322" t="s">
        <v>152</v>
      </c>
      <c r="E3596" s="322" t="s">
        <v>1225</v>
      </c>
      <c r="F3596" s="154" t="s">
        <v>114</v>
      </c>
      <c r="G3596" s="149" t="s">
        <v>286</v>
      </c>
      <c r="H3596" s="153" t="s">
        <v>115</v>
      </c>
      <c r="I3596" s="149" t="s">
        <v>2314</v>
      </c>
      <c r="J3596" s="163">
        <v>82.501000000000005</v>
      </c>
      <c r="K3596" s="163">
        <v>8.3439999999999994</v>
      </c>
      <c r="L3596" s="149" t="s">
        <v>209</v>
      </c>
      <c r="M3596" s="150" t="s">
        <v>563</v>
      </c>
      <c r="N3596" s="157">
        <v>44797.873101851852</v>
      </c>
      <c r="O3596" s="157">
        <v>44840.206041666665</v>
      </c>
    </row>
    <row r="3597" spans="2:15" x14ac:dyDescent="0.2">
      <c r="B3597" s="322" t="s">
        <v>150</v>
      </c>
      <c r="C3597" s="322" t="s">
        <v>1225</v>
      </c>
      <c r="D3597" s="322" t="s">
        <v>152</v>
      </c>
      <c r="E3597" s="322" t="s">
        <v>1225</v>
      </c>
      <c r="F3597" s="154" t="s">
        <v>114</v>
      </c>
      <c r="G3597" s="149" t="s">
        <v>286</v>
      </c>
      <c r="H3597" s="153" t="s">
        <v>115</v>
      </c>
      <c r="I3597" s="149" t="s">
        <v>2314</v>
      </c>
      <c r="J3597" s="163">
        <v>82.501000000000005</v>
      </c>
      <c r="K3597" s="163">
        <v>29.116</v>
      </c>
      <c r="L3597" s="149" t="s">
        <v>209</v>
      </c>
      <c r="M3597" s="150" t="s">
        <v>638</v>
      </c>
      <c r="N3597" s="157">
        <v>44797.873101851852</v>
      </c>
      <c r="O3597" s="157">
        <v>44847.709224537037</v>
      </c>
    </row>
    <row r="3598" spans="2:15" x14ac:dyDescent="0.2">
      <c r="B3598" s="322" t="s">
        <v>150</v>
      </c>
      <c r="C3598" s="322" t="s">
        <v>1225</v>
      </c>
      <c r="D3598" s="322" t="s">
        <v>151</v>
      </c>
      <c r="E3598" s="322" t="s">
        <v>1225</v>
      </c>
      <c r="F3598" s="154" t="s">
        <v>329</v>
      </c>
      <c r="G3598" s="149" t="s">
        <v>286</v>
      </c>
      <c r="H3598" s="153" t="s">
        <v>330</v>
      </c>
      <c r="I3598" s="149" t="s">
        <v>2315</v>
      </c>
      <c r="J3598" s="163">
        <v>61.38</v>
      </c>
      <c r="K3598" s="163">
        <v>9.8580000000000005</v>
      </c>
      <c r="L3598" s="149" t="s">
        <v>333</v>
      </c>
      <c r="M3598" s="150" t="s">
        <v>334</v>
      </c>
      <c r="N3598" s="157">
        <v>44797.917222222219</v>
      </c>
      <c r="O3598" s="157">
        <v>44826.147499999999</v>
      </c>
    </row>
    <row r="3599" spans="2:15" x14ac:dyDescent="0.2">
      <c r="B3599" s="322" t="s">
        <v>150</v>
      </c>
      <c r="C3599" s="322" t="s">
        <v>1225</v>
      </c>
      <c r="D3599" s="322" t="s">
        <v>151</v>
      </c>
      <c r="E3599" s="322" t="s">
        <v>1225</v>
      </c>
      <c r="F3599" s="154" t="s">
        <v>329</v>
      </c>
      <c r="G3599" s="149" t="s">
        <v>286</v>
      </c>
      <c r="H3599" s="153" t="s">
        <v>330</v>
      </c>
      <c r="I3599" s="149" t="s">
        <v>2315</v>
      </c>
      <c r="J3599" s="163">
        <v>61.38</v>
      </c>
      <c r="K3599" s="163">
        <v>48.634999999999998</v>
      </c>
      <c r="L3599" s="149" t="s">
        <v>211</v>
      </c>
      <c r="M3599" s="150" t="s">
        <v>314</v>
      </c>
      <c r="N3599" s="157">
        <v>44797.917222222219</v>
      </c>
      <c r="O3599" s="157">
        <v>44833.389108796298</v>
      </c>
    </row>
    <row r="3600" spans="2:15" x14ac:dyDescent="0.2">
      <c r="B3600" s="322" t="s">
        <v>150</v>
      </c>
      <c r="C3600" s="322" t="s">
        <v>1225</v>
      </c>
      <c r="D3600" s="322" t="s">
        <v>151</v>
      </c>
      <c r="E3600" s="322" t="s">
        <v>1225</v>
      </c>
      <c r="F3600" s="154" t="s">
        <v>243</v>
      </c>
      <c r="G3600" s="149" t="s">
        <v>277</v>
      </c>
      <c r="H3600" s="153" t="s">
        <v>374</v>
      </c>
      <c r="I3600" s="149" t="s">
        <v>2316</v>
      </c>
      <c r="J3600" s="163">
        <v>48.893000000000001</v>
      </c>
      <c r="K3600" s="163">
        <v>23.815999999999999</v>
      </c>
      <c r="L3600" s="149" t="s">
        <v>211</v>
      </c>
      <c r="M3600" s="150" t="s">
        <v>691</v>
      </c>
      <c r="N3600" s="157">
        <v>44798.250219907408</v>
      </c>
      <c r="O3600" s="157">
        <v>44824.235752314817</v>
      </c>
    </row>
    <row r="3601" spans="2:15" x14ac:dyDescent="0.2">
      <c r="B3601" s="322" t="s">
        <v>150</v>
      </c>
      <c r="C3601" s="322" t="s">
        <v>1225</v>
      </c>
      <c r="D3601" s="322" t="s">
        <v>152</v>
      </c>
      <c r="E3601" s="322" t="s">
        <v>1225</v>
      </c>
      <c r="F3601" s="154" t="s">
        <v>243</v>
      </c>
      <c r="G3601" s="149" t="s">
        <v>277</v>
      </c>
      <c r="H3601" s="153" t="s">
        <v>374</v>
      </c>
      <c r="I3601" s="149" t="s">
        <v>2316</v>
      </c>
      <c r="J3601" s="163">
        <v>48.893000000000001</v>
      </c>
      <c r="K3601" s="163">
        <v>24.099</v>
      </c>
      <c r="L3601" s="149" t="s">
        <v>211</v>
      </c>
      <c r="M3601" s="150" t="s">
        <v>314</v>
      </c>
      <c r="N3601" s="157">
        <v>44798.250219907408</v>
      </c>
      <c r="O3601" s="157">
        <v>44836.44494212963</v>
      </c>
    </row>
    <row r="3602" spans="2:15" x14ac:dyDescent="0.2">
      <c r="B3602" s="322" t="s">
        <v>150</v>
      </c>
      <c r="C3602" s="322" t="s">
        <v>1225</v>
      </c>
      <c r="D3602" s="322" t="s">
        <v>152</v>
      </c>
      <c r="E3602" s="322" t="s">
        <v>1225</v>
      </c>
      <c r="F3602" s="154" t="s">
        <v>114</v>
      </c>
      <c r="G3602" s="149" t="s">
        <v>286</v>
      </c>
      <c r="H3602" s="153" t="s">
        <v>115</v>
      </c>
      <c r="I3602" s="149" t="s">
        <v>1481</v>
      </c>
      <c r="J3602" s="163">
        <v>61.643999999999998</v>
      </c>
      <c r="K3602" s="163">
        <v>31.337</v>
      </c>
      <c r="L3602" s="149" t="s">
        <v>116</v>
      </c>
      <c r="M3602" s="150" t="s">
        <v>117</v>
      </c>
      <c r="N3602" s="157">
        <v>44798.584224537037</v>
      </c>
      <c r="O3602" s="157">
        <v>44843.316134259258</v>
      </c>
    </row>
    <row r="3603" spans="2:15" x14ac:dyDescent="0.2">
      <c r="B3603" s="322" t="s">
        <v>150</v>
      </c>
      <c r="C3603" s="322" t="s">
        <v>1225</v>
      </c>
      <c r="D3603" s="322" t="s">
        <v>151</v>
      </c>
      <c r="E3603" s="322" t="s">
        <v>1225</v>
      </c>
      <c r="F3603" s="154" t="s">
        <v>236</v>
      </c>
      <c r="G3603" s="149" t="s">
        <v>310</v>
      </c>
      <c r="H3603" s="153" t="s">
        <v>311</v>
      </c>
      <c r="I3603" s="149" t="s">
        <v>2317</v>
      </c>
      <c r="J3603" s="163">
        <v>61.298999999999999</v>
      </c>
      <c r="K3603" s="163">
        <v>16.856999999999999</v>
      </c>
      <c r="L3603" s="149" t="s">
        <v>116</v>
      </c>
      <c r="M3603" s="150" t="s">
        <v>117</v>
      </c>
      <c r="N3603" s="157">
        <v>44799.667870370373</v>
      </c>
      <c r="O3603" s="157">
        <v>44824.914803240739</v>
      </c>
    </row>
    <row r="3604" spans="2:15" x14ac:dyDescent="0.2">
      <c r="B3604" s="322" t="s">
        <v>150</v>
      </c>
      <c r="C3604" s="322" t="s">
        <v>1225</v>
      </c>
      <c r="D3604" s="322" t="s">
        <v>151</v>
      </c>
      <c r="E3604" s="322" t="s">
        <v>1225</v>
      </c>
      <c r="F3604" s="154" t="s">
        <v>236</v>
      </c>
      <c r="G3604" s="149" t="s">
        <v>310</v>
      </c>
      <c r="H3604" s="153" t="s">
        <v>311</v>
      </c>
      <c r="I3604" s="149" t="s">
        <v>2317</v>
      </c>
      <c r="J3604" s="163">
        <v>61.298999999999999</v>
      </c>
      <c r="K3604" s="163">
        <v>29.51</v>
      </c>
      <c r="L3604" s="149" t="s">
        <v>116</v>
      </c>
      <c r="M3604" s="150" t="s">
        <v>405</v>
      </c>
      <c r="N3604" s="157">
        <v>44799.667870370373</v>
      </c>
      <c r="O3604" s="157">
        <v>44828.805960648147</v>
      </c>
    </row>
    <row r="3605" spans="2:15" x14ac:dyDescent="0.2">
      <c r="B3605" s="322" t="s">
        <v>150</v>
      </c>
      <c r="C3605" s="322" t="s">
        <v>1225</v>
      </c>
      <c r="D3605" s="322" t="s">
        <v>152</v>
      </c>
      <c r="E3605" s="322" t="s">
        <v>1225</v>
      </c>
      <c r="F3605" s="154" t="s">
        <v>114</v>
      </c>
      <c r="G3605" s="149" t="s">
        <v>286</v>
      </c>
      <c r="H3605" s="153" t="s">
        <v>115</v>
      </c>
      <c r="I3605" s="149" t="s">
        <v>1481</v>
      </c>
      <c r="J3605" s="163">
        <v>61.643999999999998</v>
      </c>
      <c r="K3605" s="163">
        <v>15.997</v>
      </c>
      <c r="L3605" s="149" t="s">
        <v>116</v>
      </c>
      <c r="M3605" s="150" t="s">
        <v>117</v>
      </c>
      <c r="N3605" s="157">
        <v>44799.820347222223</v>
      </c>
      <c r="O3605" s="157">
        <v>44843.316134259258</v>
      </c>
    </row>
    <row r="3606" spans="2:15" x14ac:dyDescent="0.2">
      <c r="B3606" s="322" t="s">
        <v>150</v>
      </c>
      <c r="C3606" s="322" t="s">
        <v>1225</v>
      </c>
      <c r="D3606" s="322" t="s">
        <v>151</v>
      </c>
      <c r="E3606" s="322" t="s">
        <v>1225</v>
      </c>
      <c r="F3606" s="154" t="s">
        <v>114</v>
      </c>
      <c r="G3606" s="149" t="s">
        <v>277</v>
      </c>
      <c r="H3606" s="153" t="s">
        <v>304</v>
      </c>
      <c r="I3606" s="149" t="s">
        <v>576</v>
      </c>
      <c r="J3606" s="163">
        <v>36.415999999999997</v>
      </c>
      <c r="K3606" s="163">
        <v>30.981000000000002</v>
      </c>
      <c r="L3606" s="149" t="s">
        <v>114</v>
      </c>
      <c r="M3606" s="150" t="s">
        <v>577</v>
      </c>
      <c r="N3606" s="157">
        <v>44799.889826388891</v>
      </c>
      <c r="O3606" s="157">
        <v>44834.472627314812</v>
      </c>
    </row>
    <row r="3607" spans="2:15" x14ac:dyDescent="0.2">
      <c r="B3607" s="322" t="s">
        <v>150</v>
      </c>
      <c r="C3607" s="322" t="s">
        <v>1225</v>
      </c>
      <c r="D3607" s="322" t="s">
        <v>151</v>
      </c>
      <c r="E3607" s="322" t="s">
        <v>1225</v>
      </c>
      <c r="F3607" s="154" t="s">
        <v>114</v>
      </c>
      <c r="G3607" s="149" t="s">
        <v>277</v>
      </c>
      <c r="H3607" s="153" t="s">
        <v>304</v>
      </c>
      <c r="I3607" s="149" t="s">
        <v>699</v>
      </c>
      <c r="J3607" s="163">
        <v>39.064</v>
      </c>
      <c r="K3607" s="163">
        <v>30.399000000000001</v>
      </c>
      <c r="L3607" s="149" t="s">
        <v>114</v>
      </c>
      <c r="M3607" s="150" t="s">
        <v>700</v>
      </c>
      <c r="N3607" s="157">
        <v>44800.209456018521</v>
      </c>
      <c r="O3607" s="157">
        <v>44805.362210648149</v>
      </c>
    </row>
    <row r="3608" spans="2:15" x14ac:dyDescent="0.2">
      <c r="B3608" s="322" t="s">
        <v>150</v>
      </c>
      <c r="C3608" s="322" t="s">
        <v>1225</v>
      </c>
      <c r="D3608" s="322" t="s">
        <v>151</v>
      </c>
      <c r="E3608" s="322" t="s">
        <v>1225</v>
      </c>
      <c r="F3608" s="154" t="s">
        <v>329</v>
      </c>
      <c r="G3608" s="149" t="s">
        <v>286</v>
      </c>
      <c r="H3608" s="153" t="s">
        <v>330</v>
      </c>
      <c r="I3608" s="149" t="s">
        <v>2318</v>
      </c>
      <c r="J3608" s="163">
        <v>55.768000000000001</v>
      </c>
      <c r="K3608" s="163">
        <v>9.8040000000000003</v>
      </c>
      <c r="L3608" s="149" t="s">
        <v>216</v>
      </c>
      <c r="M3608" s="150" t="s">
        <v>285</v>
      </c>
      <c r="N3608" s="157">
        <v>44800.626145833332</v>
      </c>
      <c r="O3608" s="157">
        <v>44829.426377314812</v>
      </c>
    </row>
    <row r="3609" spans="2:15" x14ac:dyDescent="0.2">
      <c r="B3609" s="322" t="s">
        <v>150</v>
      </c>
      <c r="C3609" s="322" t="s">
        <v>1225</v>
      </c>
      <c r="D3609" s="322" t="s">
        <v>152</v>
      </c>
      <c r="E3609" s="322" t="s">
        <v>1225</v>
      </c>
      <c r="F3609" s="154" t="s">
        <v>329</v>
      </c>
      <c r="G3609" s="149" t="s">
        <v>286</v>
      </c>
      <c r="H3609" s="153" t="s">
        <v>330</v>
      </c>
      <c r="I3609" s="149" t="s">
        <v>2318</v>
      </c>
      <c r="J3609" s="163">
        <v>55.768000000000001</v>
      </c>
      <c r="K3609" s="163">
        <v>44.427999999999997</v>
      </c>
      <c r="L3609" s="149" t="s">
        <v>216</v>
      </c>
      <c r="M3609" s="150" t="s">
        <v>288</v>
      </c>
      <c r="N3609" s="157">
        <v>44800.626145833332</v>
      </c>
      <c r="O3609" s="157">
        <v>44835.820428240739</v>
      </c>
    </row>
    <row r="3610" spans="2:15" x14ac:dyDescent="0.2">
      <c r="B3610" s="322" t="s">
        <v>150</v>
      </c>
      <c r="C3610" s="322" t="s">
        <v>1225</v>
      </c>
      <c r="D3610" s="322" t="s">
        <v>150</v>
      </c>
      <c r="E3610" s="322" t="s">
        <v>1225</v>
      </c>
      <c r="F3610" s="154" t="s">
        <v>247</v>
      </c>
      <c r="G3610" s="149" t="s">
        <v>340</v>
      </c>
      <c r="H3610" s="153" t="s">
        <v>341</v>
      </c>
      <c r="I3610" s="149" t="s">
        <v>2319</v>
      </c>
      <c r="J3610" s="163">
        <v>38.545000000000002</v>
      </c>
      <c r="K3610" s="163">
        <v>12.025</v>
      </c>
      <c r="L3610" s="149" t="s">
        <v>255</v>
      </c>
      <c r="M3610" s="150" t="s">
        <v>538</v>
      </c>
      <c r="N3610" s="157">
        <v>44800.748981481483</v>
      </c>
      <c r="O3610" s="157">
        <v>44804.073553240742</v>
      </c>
    </row>
    <row r="3611" spans="2:15" x14ac:dyDescent="0.2">
      <c r="B3611" s="322" t="s">
        <v>150</v>
      </c>
      <c r="C3611" s="322" t="s">
        <v>1225</v>
      </c>
      <c r="D3611" s="322" t="s">
        <v>151</v>
      </c>
      <c r="E3611" s="322" t="s">
        <v>1225</v>
      </c>
      <c r="F3611" s="154" t="s">
        <v>247</v>
      </c>
      <c r="G3611" s="149" t="s">
        <v>340</v>
      </c>
      <c r="H3611" s="153" t="s">
        <v>341</v>
      </c>
      <c r="I3611" s="149" t="s">
        <v>2319</v>
      </c>
      <c r="J3611" s="163">
        <v>38.545000000000002</v>
      </c>
      <c r="K3611" s="163">
        <v>24.196999999999999</v>
      </c>
      <c r="L3611" s="149" t="s">
        <v>230</v>
      </c>
      <c r="M3611" s="150" t="s">
        <v>514</v>
      </c>
      <c r="N3611" s="157">
        <v>44800.748981481483</v>
      </c>
      <c r="O3611" s="157">
        <v>44821.598055555558</v>
      </c>
    </row>
    <row r="3612" spans="2:15" x14ac:dyDescent="0.2">
      <c r="B3612" s="322" t="s">
        <v>150</v>
      </c>
      <c r="C3612" s="322" t="s">
        <v>1225</v>
      </c>
      <c r="D3612" s="322" t="s">
        <v>151</v>
      </c>
      <c r="E3612" s="322" t="s">
        <v>1225</v>
      </c>
      <c r="F3612" s="154" t="s">
        <v>114</v>
      </c>
      <c r="G3612" s="149" t="s">
        <v>310</v>
      </c>
      <c r="H3612" s="153" t="s">
        <v>115</v>
      </c>
      <c r="I3612" s="149" t="s">
        <v>2320</v>
      </c>
      <c r="J3612" s="163">
        <v>81.8</v>
      </c>
      <c r="K3612" s="163">
        <v>13.5</v>
      </c>
      <c r="L3612" s="149" t="s">
        <v>116</v>
      </c>
      <c r="M3612" s="150" t="s">
        <v>405</v>
      </c>
      <c r="N3612" s="157">
        <v>44801.111979166664</v>
      </c>
      <c r="O3612" s="157">
        <v>44831.467789351853</v>
      </c>
    </row>
    <row r="3613" spans="2:15" x14ac:dyDescent="0.2">
      <c r="B3613" s="322" t="s">
        <v>150</v>
      </c>
      <c r="C3613" s="322" t="s">
        <v>1225</v>
      </c>
      <c r="D3613" s="322" t="s">
        <v>151</v>
      </c>
      <c r="E3613" s="322" t="s">
        <v>1225</v>
      </c>
      <c r="F3613" s="154" t="s">
        <v>114</v>
      </c>
      <c r="G3613" s="149" t="s">
        <v>310</v>
      </c>
      <c r="H3613" s="153" t="s">
        <v>115</v>
      </c>
      <c r="I3613" s="149" t="s">
        <v>2320</v>
      </c>
      <c r="J3613" s="163">
        <v>81.8</v>
      </c>
      <c r="K3613" s="163">
        <v>38.179000000000002</v>
      </c>
      <c r="L3613" s="149" t="s">
        <v>116</v>
      </c>
      <c r="M3613" s="150" t="s">
        <v>405</v>
      </c>
      <c r="N3613" s="157">
        <v>44801.111979166664</v>
      </c>
      <c r="O3613" s="157">
        <v>44833.376111111109</v>
      </c>
    </row>
    <row r="3614" spans="2:15" x14ac:dyDescent="0.2">
      <c r="B3614" s="322" t="s">
        <v>150</v>
      </c>
      <c r="C3614" s="322" t="s">
        <v>1225</v>
      </c>
      <c r="D3614" s="322" t="s">
        <v>152</v>
      </c>
      <c r="E3614" s="322" t="s">
        <v>1225</v>
      </c>
      <c r="F3614" s="154" t="s">
        <v>329</v>
      </c>
      <c r="G3614" s="149" t="s">
        <v>286</v>
      </c>
      <c r="H3614" s="153" t="s">
        <v>330</v>
      </c>
      <c r="I3614" s="149" t="s">
        <v>2321</v>
      </c>
      <c r="J3614" s="163">
        <v>34.369999999999997</v>
      </c>
      <c r="K3614" s="163">
        <v>22.422000000000001</v>
      </c>
      <c r="L3614" s="149" t="s">
        <v>223</v>
      </c>
      <c r="M3614" s="150" t="s">
        <v>2322</v>
      </c>
      <c r="N3614" s="157">
        <v>44801.88994212963</v>
      </c>
      <c r="O3614" s="157">
        <v>44858.139189814814</v>
      </c>
    </row>
    <row r="3615" spans="2:15" x14ac:dyDescent="0.2">
      <c r="B3615" s="322" t="s">
        <v>150</v>
      </c>
      <c r="C3615" s="322" t="s">
        <v>1225</v>
      </c>
      <c r="D3615" s="322" t="s">
        <v>152</v>
      </c>
      <c r="E3615" s="322" t="s">
        <v>1225</v>
      </c>
      <c r="F3615" s="154" t="s">
        <v>114</v>
      </c>
      <c r="G3615" s="149" t="s">
        <v>277</v>
      </c>
      <c r="H3615" s="153" t="s">
        <v>304</v>
      </c>
      <c r="I3615" s="149" t="s">
        <v>1573</v>
      </c>
      <c r="J3615" s="163">
        <v>34.564</v>
      </c>
      <c r="K3615" s="163">
        <v>25.74</v>
      </c>
      <c r="L3615" s="149" t="s">
        <v>114</v>
      </c>
      <c r="M3615" s="150" t="s">
        <v>1110</v>
      </c>
      <c r="N3615" s="157">
        <v>44802.056319444448</v>
      </c>
      <c r="O3615" s="157">
        <v>44843.916377314818</v>
      </c>
    </row>
    <row r="3616" spans="2:15" x14ac:dyDescent="0.2">
      <c r="B3616" s="322" t="s">
        <v>150</v>
      </c>
      <c r="C3616" s="322" t="s">
        <v>1225</v>
      </c>
      <c r="D3616" s="322" t="s">
        <v>151</v>
      </c>
      <c r="E3616" s="322" t="s">
        <v>1225</v>
      </c>
      <c r="F3616" s="154" t="s">
        <v>114</v>
      </c>
      <c r="G3616" s="149" t="s">
        <v>286</v>
      </c>
      <c r="H3616" s="153" t="s">
        <v>115</v>
      </c>
      <c r="I3616" s="149" t="s">
        <v>1118</v>
      </c>
      <c r="J3616" s="163">
        <v>33.561999999999998</v>
      </c>
      <c r="K3616" s="163">
        <v>5.6079999999999997</v>
      </c>
      <c r="L3616" s="149" t="s">
        <v>212</v>
      </c>
      <c r="M3616" s="150" t="s">
        <v>2156</v>
      </c>
      <c r="N3616" s="157">
        <v>44802.167743055557</v>
      </c>
      <c r="O3616" s="157">
        <v>44819.081990740742</v>
      </c>
    </row>
    <row r="3617" spans="2:15" x14ac:dyDescent="0.2">
      <c r="B3617" s="322" t="s">
        <v>150</v>
      </c>
      <c r="C3617" s="322" t="s">
        <v>1225</v>
      </c>
      <c r="D3617" s="322" t="s">
        <v>152</v>
      </c>
      <c r="E3617" s="322" t="s">
        <v>1225</v>
      </c>
      <c r="F3617" s="154" t="s">
        <v>114</v>
      </c>
      <c r="G3617" s="149" t="s">
        <v>286</v>
      </c>
      <c r="H3617" s="153" t="s">
        <v>115</v>
      </c>
      <c r="I3617" s="149" t="s">
        <v>1118</v>
      </c>
      <c r="J3617" s="163">
        <v>33.561999999999998</v>
      </c>
      <c r="K3617" s="163">
        <v>21.704000000000001</v>
      </c>
      <c r="L3617" s="149" t="s">
        <v>212</v>
      </c>
      <c r="M3617" s="150" t="s">
        <v>2027</v>
      </c>
      <c r="N3617" s="157">
        <v>44802.167743055557</v>
      </c>
      <c r="O3617" s="157">
        <v>44836.055856481478</v>
      </c>
    </row>
    <row r="3618" spans="2:15" x14ac:dyDescent="0.2">
      <c r="B3618" s="322" t="s">
        <v>150</v>
      </c>
      <c r="C3618" s="322" t="s">
        <v>1225</v>
      </c>
      <c r="D3618" s="322" t="s">
        <v>152</v>
      </c>
      <c r="E3618" s="322" t="s">
        <v>1225</v>
      </c>
      <c r="F3618" s="154" t="s">
        <v>2323</v>
      </c>
      <c r="G3618" s="149" t="s">
        <v>277</v>
      </c>
      <c r="H3618" s="153" t="s">
        <v>2324</v>
      </c>
      <c r="I3618" s="149" t="s">
        <v>2325</v>
      </c>
      <c r="J3618" s="163">
        <v>58.341999999999999</v>
      </c>
      <c r="K3618" s="163">
        <v>42.685000000000002</v>
      </c>
      <c r="L3618" s="149" t="s">
        <v>116</v>
      </c>
      <c r="M3618" s="150" t="s">
        <v>352</v>
      </c>
      <c r="N3618" s="157">
        <v>44802.445486111108</v>
      </c>
      <c r="O3618" s="157">
        <v>44860.996921296297</v>
      </c>
    </row>
    <row r="3619" spans="2:15" x14ac:dyDescent="0.2">
      <c r="B3619" s="322" t="s">
        <v>150</v>
      </c>
      <c r="C3619" s="322" t="s">
        <v>1225</v>
      </c>
      <c r="D3619" s="322" t="s">
        <v>151</v>
      </c>
      <c r="E3619" s="322" t="s">
        <v>1225</v>
      </c>
      <c r="F3619" s="154" t="s">
        <v>114</v>
      </c>
      <c r="G3619" s="149" t="s">
        <v>353</v>
      </c>
      <c r="H3619" s="153" t="s">
        <v>354</v>
      </c>
      <c r="I3619" s="149" t="s">
        <v>2326</v>
      </c>
      <c r="J3619" s="163">
        <v>28.445</v>
      </c>
      <c r="K3619" s="163">
        <v>13.43</v>
      </c>
      <c r="L3619" s="149" t="s">
        <v>2327</v>
      </c>
      <c r="M3619" s="150" t="s">
        <v>2328</v>
      </c>
      <c r="N3619" s="157">
        <v>44803.22320601852</v>
      </c>
      <c r="O3619" s="157">
        <v>44824.777696759258</v>
      </c>
    </row>
    <row r="3620" spans="2:15" x14ac:dyDescent="0.2">
      <c r="B3620" s="322" t="s">
        <v>150</v>
      </c>
      <c r="C3620" s="322" t="s">
        <v>1225</v>
      </c>
      <c r="D3620" s="322" t="s">
        <v>152</v>
      </c>
      <c r="E3620" s="322" t="s">
        <v>1225</v>
      </c>
      <c r="F3620" s="154" t="s">
        <v>114</v>
      </c>
      <c r="G3620" s="149" t="s">
        <v>353</v>
      </c>
      <c r="H3620" s="153" t="s">
        <v>354</v>
      </c>
      <c r="I3620" s="149" t="s">
        <v>2326</v>
      </c>
      <c r="J3620" s="163">
        <v>28.445</v>
      </c>
      <c r="K3620" s="163">
        <v>13.715999999999999</v>
      </c>
      <c r="L3620" s="149" t="s">
        <v>325</v>
      </c>
      <c r="M3620" s="150" t="s">
        <v>326</v>
      </c>
      <c r="N3620" s="157">
        <v>44803.22320601852</v>
      </c>
      <c r="O3620" s="157">
        <v>44843.820416666669</v>
      </c>
    </row>
    <row r="3621" spans="2:15" x14ac:dyDescent="0.2">
      <c r="B3621" s="322" t="s">
        <v>150</v>
      </c>
      <c r="C3621" s="322" t="s">
        <v>1225</v>
      </c>
      <c r="D3621" s="322" t="s">
        <v>152</v>
      </c>
      <c r="E3621" s="322" t="s">
        <v>1225</v>
      </c>
      <c r="F3621" s="154" t="s">
        <v>243</v>
      </c>
      <c r="G3621" s="149" t="s">
        <v>277</v>
      </c>
      <c r="H3621" s="153" t="s">
        <v>374</v>
      </c>
      <c r="I3621" s="149" t="s">
        <v>1756</v>
      </c>
      <c r="J3621" s="163">
        <v>38.340000000000003</v>
      </c>
      <c r="K3621" s="163">
        <v>13.827</v>
      </c>
      <c r="L3621" s="149" t="s">
        <v>333</v>
      </c>
      <c r="M3621" s="150" t="s">
        <v>334</v>
      </c>
      <c r="N3621" s="157">
        <v>44803.623622685183</v>
      </c>
      <c r="O3621" s="157">
        <v>44838.383680555555</v>
      </c>
    </row>
    <row r="3622" spans="2:15" x14ac:dyDescent="0.2">
      <c r="B3622" s="322" t="s">
        <v>150</v>
      </c>
      <c r="C3622" s="322" t="s">
        <v>1225</v>
      </c>
      <c r="D3622" s="322" t="s">
        <v>152</v>
      </c>
      <c r="E3622" s="322" t="s">
        <v>1225</v>
      </c>
      <c r="F3622" s="154" t="s">
        <v>243</v>
      </c>
      <c r="G3622" s="149" t="s">
        <v>277</v>
      </c>
      <c r="H3622" s="153" t="s">
        <v>374</v>
      </c>
      <c r="I3622" s="149" t="s">
        <v>1756</v>
      </c>
      <c r="J3622" s="163">
        <v>38.340000000000003</v>
      </c>
      <c r="K3622" s="163">
        <v>23.745999999999999</v>
      </c>
      <c r="L3622" s="149" t="s">
        <v>211</v>
      </c>
      <c r="M3622" s="150" t="s">
        <v>453</v>
      </c>
      <c r="N3622" s="157">
        <v>44803.623622685183</v>
      </c>
      <c r="O3622" s="157">
        <v>44845.591180555559</v>
      </c>
    </row>
    <row r="3623" spans="2:15" x14ac:dyDescent="0.2">
      <c r="B3623" s="322" t="s">
        <v>150</v>
      </c>
      <c r="C3623" s="322" t="s">
        <v>1225</v>
      </c>
      <c r="D3623" s="322" t="s">
        <v>152</v>
      </c>
      <c r="E3623" s="322" t="s">
        <v>1225</v>
      </c>
      <c r="F3623" s="154" t="s">
        <v>236</v>
      </c>
      <c r="G3623" s="149" t="s">
        <v>310</v>
      </c>
      <c r="H3623" s="153" t="s">
        <v>311</v>
      </c>
      <c r="I3623" s="149" t="s">
        <v>1039</v>
      </c>
      <c r="J3623" s="163">
        <v>37.188000000000002</v>
      </c>
      <c r="K3623" s="163">
        <v>11.465999999999999</v>
      </c>
      <c r="L3623" s="149" t="s">
        <v>116</v>
      </c>
      <c r="M3623" s="150" t="s">
        <v>292</v>
      </c>
      <c r="N3623" s="157">
        <v>44803.77884259259</v>
      </c>
      <c r="O3623" s="157">
        <v>44840.093900462962</v>
      </c>
    </row>
    <row r="3624" spans="2:15" x14ac:dyDescent="0.2">
      <c r="B3624" s="322" t="s">
        <v>150</v>
      </c>
      <c r="C3624" s="322" t="s">
        <v>1225</v>
      </c>
      <c r="D3624" s="322" t="s">
        <v>152</v>
      </c>
      <c r="E3624" s="322" t="s">
        <v>1225</v>
      </c>
      <c r="F3624" s="154" t="s">
        <v>236</v>
      </c>
      <c r="G3624" s="149" t="s">
        <v>310</v>
      </c>
      <c r="H3624" s="153" t="s">
        <v>311</v>
      </c>
      <c r="I3624" s="149" t="s">
        <v>1039</v>
      </c>
      <c r="J3624" s="163">
        <v>37.188000000000002</v>
      </c>
      <c r="K3624" s="163">
        <v>23.898</v>
      </c>
      <c r="L3624" s="149" t="s">
        <v>116</v>
      </c>
      <c r="M3624" s="150" t="s">
        <v>887</v>
      </c>
      <c r="N3624" s="157">
        <v>44803.77884259259</v>
      </c>
      <c r="O3624" s="157">
        <v>44851.441840277781</v>
      </c>
    </row>
    <row r="3625" spans="2:15" x14ac:dyDescent="0.2">
      <c r="B3625" s="322" t="s">
        <v>150</v>
      </c>
      <c r="C3625" s="322" t="s">
        <v>1225</v>
      </c>
      <c r="D3625" s="322" t="s">
        <v>152</v>
      </c>
      <c r="E3625" s="322" t="s">
        <v>1225</v>
      </c>
      <c r="F3625" s="154" t="s">
        <v>114</v>
      </c>
      <c r="G3625" s="149" t="s">
        <v>286</v>
      </c>
      <c r="H3625" s="153" t="s">
        <v>115</v>
      </c>
      <c r="I3625" s="149" t="s">
        <v>2329</v>
      </c>
      <c r="J3625" s="163">
        <v>63.127000000000002</v>
      </c>
      <c r="K3625" s="163">
        <v>12.042999999999999</v>
      </c>
      <c r="L3625" s="149" t="s">
        <v>208</v>
      </c>
      <c r="M3625" s="150" t="s">
        <v>368</v>
      </c>
      <c r="N3625" s="157">
        <v>44803.987210648149</v>
      </c>
      <c r="O3625" s="157">
        <v>44840.284733796296</v>
      </c>
    </row>
    <row r="3626" spans="2:15" x14ac:dyDescent="0.2">
      <c r="B3626" s="322" t="s">
        <v>150</v>
      </c>
      <c r="C3626" s="322" t="s">
        <v>1225</v>
      </c>
      <c r="D3626" s="322" t="s">
        <v>152</v>
      </c>
      <c r="E3626" s="322" t="s">
        <v>1225</v>
      </c>
      <c r="F3626" s="154" t="s">
        <v>114</v>
      </c>
      <c r="G3626" s="149" t="s">
        <v>286</v>
      </c>
      <c r="H3626" s="153" t="s">
        <v>115</v>
      </c>
      <c r="I3626" s="149" t="s">
        <v>2329</v>
      </c>
      <c r="J3626" s="163">
        <v>63.127000000000002</v>
      </c>
      <c r="K3626" s="163">
        <v>14.167999999999999</v>
      </c>
      <c r="L3626" s="149" t="s">
        <v>208</v>
      </c>
      <c r="M3626" s="150" t="s">
        <v>368</v>
      </c>
      <c r="N3626" s="157">
        <v>44803.987210648149</v>
      </c>
      <c r="O3626" s="157">
        <v>44843.264479166668</v>
      </c>
    </row>
    <row r="3627" spans="2:15" x14ac:dyDescent="0.2">
      <c r="B3627" s="322" t="s">
        <v>150</v>
      </c>
      <c r="C3627" s="322" t="s">
        <v>1225</v>
      </c>
      <c r="D3627" s="322" t="s">
        <v>152</v>
      </c>
      <c r="E3627" s="322" t="s">
        <v>1225</v>
      </c>
      <c r="F3627" s="154" t="s">
        <v>114</v>
      </c>
      <c r="G3627" s="149" t="s">
        <v>286</v>
      </c>
      <c r="H3627" s="153" t="s">
        <v>115</v>
      </c>
      <c r="I3627" s="149" t="s">
        <v>2329</v>
      </c>
      <c r="J3627" s="163">
        <v>63.127000000000002</v>
      </c>
      <c r="K3627" s="163">
        <v>32.664999999999999</v>
      </c>
      <c r="L3627" s="149" t="s">
        <v>208</v>
      </c>
      <c r="M3627" s="150" t="s">
        <v>523</v>
      </c>
      <c r="N3627" s="157">
        <v>44803.987210648149</v>
      </c>
      <c r="O3627" s="157">
        <v>44851.614039351851</v>
      </c>
    </row>
    <row r="3628" spans="2:15" x14ac:dyDescent="0.2">
      <c r="B3628" s="322" t="s">
        <v>150</v>
      </c>
      <c r="C3628" s="322" t="s">
        <v>1225</v>
      </c>
      <c r="D3628" s="322" t="s">
        <v>151</v>
      </c>
      <c r="E3628" s="322" t="s">
        <v>1225</v>
      </c>
      <c r="F3628" s="154" t="s">
        <v>114</v>
      </c>
      <c r="G3628" s="149" t="s">
        <v>277</v>
      </c>
      <c r="H3628" s="153" t="s">
        <v>304</v>
      </c>
      <c r="I3628" s="149" t="s">
        <v>670</v>
      </c>
      <c r="J3628" s="163">
        <v>36.417000000000002</v>
      </c>
      <c r="K3628" s="163">
        <v>30.981999999999999</v>
      </c>
      <c r="L3628" s="149" t="s">
        <v>114</v>
      </c>
      <c r="M3628" s="150" t="s">
        <v>577</v>
      </c>
      <c r="N3628" s="157">
        <v>44804.861666666664</v>
      </c>
      <c r="O3628" s="157">
        <v>44809.90315972222</v>
      </c>
    </row>
    <row r="3629" spans="2:15" x14ac:dyDescent="0.2">
      <c r="B3629" s="322" t="s">
        <v>151</v>
      </c>
      <c r="C3629" s="322" t="s">
        <v>1225</v>
      </c>
      <c r="D3629" s="322" t="s">
        <v>152</v>
      </c>
      <c r="E3629" s="322" t="s">
        <v>1225</v>
      </c>
      <c r="F3629" s="154" t="s">
        <v>114</v>
      </c>
      <c r="G3629" s="149" t="s">
        <v>286</v>
      </c>
      <c r="H3629" s="153" t="s">
        <v>115</v>
      </c>
      <c r="I3629" s="149" t="s">
        <v>2330</v>
      </c>
      <c r="J3629" s="163">
        <v>82.055999999999997</v>
      </c>
      <c r="K3629" s="163">
        <v>45.923000000000002</v>
      </c>
      <c r="L3629" s="149" t="s">
        <v>209</v>
      </c>
      <c r="M3629" s="150" t="s">
        <v>619</v>
      </c>
      <c r="N3629" s="157">
        <v>44805.445486111108</v>
      </c>
      <c r="O3629" s="157">
        <v>44849.699305555558</v>
      </c>
    </row>
    <row r="3630" spans="2:15" x14ac:dyDescent="0.2">
      <c r="B3630" s="322" t="s">
        <v>151</v>
      </c>
      <c r="C3630" s="322" t="s">
        <v>1225</v>
      </c>
      <c r="D3630" s="322" t="s">
        <v>152</v>
      </c>
      <c r="E3630" s="322" t="s">
        <v>1225</v>
      </c>
      <c r="F3630" s="154" t="s">
        <v>114</v>
      </c>
      <c r="G3630" s="149" t="s">
        <v>286</v>
      </c>
      <c r="H3630" s="153" t="s">
        <v>115</v>
      </c>
      <c r="I3630" s="149" t="s">
        <v>2330</v>
      </c>
      <c r="J3630" s="163">
        <v>82.055999999999997</v>
      </c>
      <c r="K3630" s="163">
        <v>33.896000000000001</v>
      </c>
      <c r="L3630" s="149" t="s">
        <v>209</v>
      </c>
      <c r="M3630" s="150" t="s">
        <v>439</v>
      </c>
      <c r="N3630" s="157">
        <v>44805.445486111108</v>
      </c>
      <c r="O3630" s="157">
        <v>44857.078472222223</v>
      </c>
    </row>
    <row r="3631" spans="2:15" x14ac:dyDescent="0.2">
      <c r="B3631" s="322" t="s">
        <v>151</v>
      </c>
      <c r="C3631" s="322" t="s">
        <v>1225</v>
      </c>
      <c r="D3631" s="322" t="s">
        <v>151</v>
      </c>
      <c r="E3631" s="322" t="s">
        <v>1225</v>
      </c>
      <c r="F3631" s="154" t="s">
        <v>243</v>
      </c>
      <c r="G3631" s="149" t="s">
        <v>277</v>
      </c>
      <c r="H3631" s="153" t="s">
        <v>707</v>
      </c>
      <c r="I3631" s="149" t="s">
        <v>2331</v>
      </c>
      <c r="J3631" s="163">
        <v>30.27</v>
      </c>
      <c r="K3631" s="163">
        <v>5.335</v>
      </c>
      <c r="L3631" s="149" t="s">
        <v>116</v>
      </c>
      <c r="M3631" s="150" t="s">
        <v>457</v>
      </c>
      <c r="N3631" s="157">
        <v>44806.028900462959</v>
      </c>
      <c r="O3631" s="157">
        <v>44826.511493055557</v>
      </c>
    </row>
    <row r="3632" spans="2:15" x14ac:dyDescent="0.2">
      <c r="B3632" s="322" t="s">
        <v>151</v>
      </c>
      <c r="C3632" s="322" t="s">
        <v>1225</v>
      </c>
      <c r="D3632" s="322" t="s">
        <v>152</v>
      </c>
      <c r="E3632" s="322" t="s">
        <v>1225</v>
      </c>
      <c r="F3632" s="154" t="s">
        <v>243</v>
      </c>
      <c r="G3632" s="149" t="s">
        <v>2332</v>
      </c>
      <c r="H3632" s="153" t="s">
        <v>707</v>
      </c>
      <c r="I3632" s="149" t="s">
        <v>2331</v>
      </c>
      <c r="J3632" s="163">
        <v>30.27</v>
      </c>
      <c r="K3632" s="163">
        <v>22.645</v>
      </c>
      <c r="L3632" s="149" t="s">
        <v>116</v>
      </c>
      <c r="M3632" s="150" t="s">
        <v>424</v>
      </c>
      <c r="N3632" s="157">
        <v>44806.028900462959</v>
      </c>
      <c r="O3632" s="157">
        <v>44837.03943287037</v>
      </c>
    </row>
    <row r="3633" spans="2:15" x14ac:dyDescent="0.2">
      <c r="B3633" s="322" t="s">
        <v>151</v>
      </c>
      <c r="C3633" s="322" t="s">
        <v>1225</v>
      </c>
      <c r="D3633" s="322" t="s">
        <v>152</v>
      </c>
      <c r="E3633" s="322" t="s">
        <v>1225</v>
      </c>
      <c r="F3633" s="154" t="s">
        <v>239</v>
      </c>
      <c r="G3633" s="149" t="s">
        <v>289</v>
      </c>
      <c r="H3633" s="153" t="s">
        <v>290</v>
      </c>
      <c r="I3633" s="149" t="s">
        <v>2333</v>
      </c>
      <c r="J3633" s="163">
        <v>32.017000000000003</v>
      </c>
      <c r="K3633" s="163">
        <v>30.332000000000001</v>
      </c>
      <c r="L3633" s="149" t="s">
        <v>216</v>
      </c>
      <c r="M3633" s="150" t="s">
        <v>288</v>
      </c>
      <c r="N3633" s="157">
        <v>44806.041747685187</v>
      </c>
      <c r="O3633" s="157">
        <v>44849.626284722224</v>
      </c>
    </row>
    <row r="3634" spans="2:15" x14ac:dyDescent="0.2">
      <c r="B3634" s="322" t="s">
        <v>151</v>
      </c>
      <c r="C3634" s="322" t="s">
        <v>1225</v>
      </c>
      <c r="D3634" s="322" t="s">
        <v>152</v>
      </c>
      <c r="E3634" s="322" t="s">
        <v>1225</v>
      </c>
      <c r="F3634" s="154" t="s">
        <v>239</v>
      </c>
      <c r="G3634" s="149" t="s">
        <v>359</v>
      </c>
      <c r="H3634" s="153" t="s">
        <v>278</v>
      </c>
      <c r="I3634" s="149" t="s">
        <v>1741</v>
      </c>
      <c r="J3634" s="163">
        <v>31.887</v>
      </c>
      <c r="K3634" s="163">
        <v>5.8419999999999996</v>
      </c>
      <c r="L3634" s="149" t="s">
        <v>878</v>
      </c>
      <c r="M3634" s="150" t="s">
        <v>879</v>
      </c>
      <c r="N3634" s="157">
        <v>44806.348287037035</v>
      </c>
      <c r="O3634" s="157">
        <v>44841.220081018517</v>
      </c>
    </row>
    <row r="3635" spans="2:15" x14ac:dyDescent="0.2">
      <c r="B3635" s="322" t="s">
        <v>151</v>
      </c>
      <c r="C3635" s="322" t="s">
        <v>1225</v>
      </c>
      <c r="D3635" s="322" t="s">
        <v>152</v>
      </c>
      <c r="E3635" s="322" t="s">
        <v>1225</v>
      </c>
      <c r="F3635" s="154" t="s">
        <v>239</v>
      </c>
      <c r="G3635" s="149" t="s">
        <v>359</v>
      </c>
      <c r="H3635" s="153" t="s">
        <v>278</v>
      </c>
      <c r="I3635" s="149" t="s">
        <v>1741</v>
      </c>
      <c r="J3635" s="163">
        <v>31.887</v>
      </c>
      <c r="K3635" s="163">
        <v>25.407</v>
      </c>
      <c r="L3635" s="149" t="s">
        <v>205</v>
      </c>
      <c r="M3635" s="150" t="s">
        <v>721</v>
      </c>
      <c r="N3635" s="157">
        <v>44806.348287037035</v>
      </c>
      <c r="O3635" s="157">
        <v>44862.862083333333</v>
      </c>
    </row>
    <row r="3636" spans="2:15" x14ac:dyDescent="0.2">
      <c r="B3636" s="322" t="s">
        <v>151</v>
      </c>
      <c r="C3636" s="322" t="s">
        <v>1225</v>
      </c>
      <c r="D3636" s="322" t="s">
        <v>151</v>
      </c>
      <c r="E3636" s="322" t="s">
        <v>1225</v>
      </c>
      <c r="F3636" s="154" t="s">
        <v>247</v>
      </c>
      <c r="G3636" s="149" t="s">
        <v>340</v>
      </c>
      <c r="H3636" s="153" t="s">
        <v>341</v>
      </c>
      <c r="I3636" s="149" t="s">
        <v>2334</v>
      </c>
      <c r="J3636" s="163">
        <v>35.530999999999999</v>
      </c>
      <c r="K3636" s="163">
        <v>10.192</v>
      </c>
      <c r="L3636" s="149" t="s">
        <v>116</v>
      </c>
      <c r="M3636" s="150" t="s">
        <v>437</v>
      </c>
      <c r="N3636" s="157">
        <v>44806.610914351855</v>
      </c>
      <c r="O3636" s="157">
        <v>44829.900821759256</v>
      </c>
    </row>
    <row r="3637" spans="2:15" x14ac:dyDescent="0.2">
      <c r="B3637" s="322" t="s">
        <v>151</v>
      </c>
      <c r="C3637" s="322" t="s">
        <v>1225</v>
      </c>
      <c r="D3637" s="322" t="s">
        <v>152</v>
      </c>
      <c r="E3637" s="322" t="s">
        <v>1225</v>
      </c>
      <c r="F3637" s="154" t="s">
        <v>247</v>
      </c>
      <c r="G3637" s="149" t="s">
        <v>340</v>
      </c>
      <c r="H3637" s="153" t="s">
        <v>341</v>
      </c>
      <c r="I3637" s="149" t="s">
        <v>2334</v>
      </c>
      <c r="J3637" s="163">
        <v>35.530999999999999</v>
      </c>
      <c r="K3637" s="163">
        <v>24.629000000000001</v>
      </c>
      <c r="L3637" s="149" t="s">
        <v>116</v>
      </c>
      <c r="M3637" s="150" t="s">
        <v>117</v>
      </c>
      <c r="N3637" s="157">
        <v>44806.610914351855</v>
      </c>
      <c r="O3637" s="157">
        <v>44843.551030092596</v>
      </c>
    </row>
    <row r="3638" spans="2:15" x14ac:dyDescent="0.2">
      <c r="B3638" s="322" t="s">
        <v>151</v>
      </c>
      <c r="C3638" s="322" t="s">
        <v>1225</v>
      </c>
      <c r="D3638" s="322" t="s">
        <v>151</v>
      </c>
      <c r="E3638" s="322" t="s">
        <v>1225</v>
      </c>
      <c r="F3638" s="154" t="s">
        <v>114</v>
      </c>
      <c r="G3638" s="149" t="s">
        <v>277</v>
      </c>
      <c r="H3638" s="153" t="s">
        <v>304</v>
      </c>
      <c r="I3638" s="149" t="s">
        <v>2335</v>
      </c>
      <c r="J3638" s="163">
        <v>26.734999999999999</v>
      </c>
      <c r="K3638" s="163">
        <v>8.6389999999999993</v>
      </c>
      <c r="L3638" s="149" t="s">
        <v>191</v>
      </c>
      <c r="M3638" s="150" t="s">
        <v>2336</v>
      </c>
      <c r="N3638" s="157">
        <v>44806.653344907405</v>
      </c>
      <c r="O3638" s="157">
        <v>44829.30972222222</v>
      </c>
    </row>
    <row r="3639" spans="2:15" x14ac:dyDescent="0.2">
      <c r="B3639" s="322" t="s">
        <v>151</v>
      </c>
      <c r="C3639" s="322" t="s">
        <v>1225</v>
      </c>
      <c r="D3639" s="322" t="s">
        <v>152</v>
      </c>
      <c r="E3639" s="322" t="s">
        <v>1225</v>
      </c>
      <c r="F3639" s="154" t="s">
        <v>114</v>
      </c>
      <c r="G3639" s="149" t="s">
        <v>277</v>
      </c>
      <c r="H3639" s="153" t="s">
        <v>304</v>
      </c>
      <c r="I3639" s="149" t="s">
        <v>2335</v>
      </c>
      <c r="J3639" s="163">
        <v>26.734999999999999</v>
      </c>
      <c r="K3639" s="163">
        <v>16.039000000000001</v>
      </c>
      <c r="L3639" s="149" t="s">
        <v>191</v>
      </c>
      <c r="M3639" s="150" t="s">
        <v>2337</v>
      </c>
      <c r="N3639" s="157">
        <v>44806.653344907405</v>
      </c>
      <c r="O3639" s="157">
        <v>44835.333923611113</v>
      </c>
    </row>
    <row r="3640" spans="2:15" x14ac:dyDescent="0.2">
      <c r="B3640" s="322" t="s">
        <v>151</v>
      </c>
      <c r="C3640" s="322" t="s">
        <v>1225</v>
      </c>
      <c r="D3640" s="322" t="s">
        <v>152</v>
      </c>
      <c r="E3640" s="322" t="s">
        <v>1225</v>
      </c>
      <c r="F3640" s="154" t="s">
        <v>243</v>
      </c>
      <c r="G3640" s="149" t="s">
        <v>2338</v>
      </c>
      <c r="H3640" s="153" t="s">
        <v>707</v>
      </c>
      <c r="I3640" s="149" t="s">
        <v>816</v>
      </c>
      <c r="J3640" s="163">
        <v>56.868000000000002</v>
      </c>
      <c r="K3640" s="163">
        <v>55.731000000000002</v>
      </c>
      <c r="L3640" s="149" t="s">
        <v>329</v>
      </c>
      <c r="M3640" s="150" t="s">
        <v>395</v>
      </c>
      <c r="N3640" s="157">
        <v>44806.653761574074</v>
      </c>
      <c r="O3640" s="157">
        <v>44835.487210648149</v>
      </c>
    </row>
    <row r="3641" spans="2:15" x14ac:dyDescent="0.2">
      <c r="B3641" s="322" t="s">
        <v>151</v>
      </c>
      <c r="C3641" s="322" t="s">
        <v>1225</v>
      </c>
      <c r="D3641" s="322" t="s">
        <v>151</v>
      </c>
      <c r="E3641" s="322" t="s">
        <v>1225</v>
      </c>
      <c r="F3641" s="154" t="s">
        <v>114</v>
      </c>
      <c r="G3641" s="149" t="s">
        <v>277</v>
      </c>
      <c r="H3641" s="153" t="s">
        <v>304</v>
      </c>
      <c r="I3641" s="149" t="s">
        <v>967</v>
      </c>
      <c r="J3641" s="163">
        <v>36.988</v>
      </c>
      <c r="K3641" s="163">
        <v>28.783000000000001</v>
      </c>
      <c r="L3641" s="149" t="s">
        <v>114</v>
      </c>
      <c r="M3641" s="150" t="s">
        <v>579</v>
      </c>
      <c r="N3641" s="157">
        <v>44806.84814814815</v>
      </c>
      <c r="O3641" s="157">
        <v>44820.581620370373</v>
      </c>
    </row>
    <row r="3642" spans="2:15" x14ac:dyDescent="0.2">
      <c r="B3642" s="322" t="s">
        <v>151</v>
      </c>
      <c r="C3642" s="322" t="s">
        <v>1225</v>
      </c>
      <c r="D3642" s="322" t="s">
        <v>152</v>
      </c>
      <c r="E3642" s="322" t="s">
        <v>1225</v>
      </c>
      <c r="F3642" s="154" t="s">
        <v>114</v>
      </c>
      <c r="G3642" s="149" t="s">
        <v>286</v>
      </c>
      <c r="H3642" s="153" t="s">
        <v>115</v>
      </c>
      <c r="I3642" s="149" t="s">
        <v>413</v>
      </c>
      <c r="J3642" s="163">
        <v>61.188000000000002</v>
      </c>
      <c r="K3642" s="163">
        <v>18.114999999999998</v>
      </c>
      <c r="L3642" s="149" t="s">
        <v>216</v>
      </c>
      <c r="M3642" s="150" t="s">
        <v>284</v>
      </c>
      <c r="N3642" s="157">
        <v>44807.167800925927</v>
      </c>
      <c r="O3642" s="157">
        <v>44840.887407407405</v>
      </c>
    </row>
    <row r="3643" spans="2:15" x14ac:dyDescent="0.2">
      <c r="B3643" s="322" t="s">
        <v>151</v>
      </c>
      <c r="C3643" s="322" t="s">
        <v>1225</v>
      </c>
      <c r="D3643" s="322" t="s">
        <v>152</v>
      </c>
      <c r="E3643" s="322" t="s">
        <v>1225</v>
      </c>
      <c r="F3643" s="154" t="s">
        <v>114</v>
      </c>
      <c r="G3643" s="149" t="s">
        <v>286</v>
      </c>
      <c r="H3643" s="153" t="s">
        <v>115</v>
      </c>
      <c r="I3643" s="149" t="s">
        <v>413</v>
      </c>
      <c r="J3643" s="163">
        <v>61.188000000000002</v>
      </c>
      <c r="K3643" s="163">
        <v>41.85</v>
      </c>
      <c r="L3643" s="149" t="s">
        <v>216</v>
      </c>
      <c r="M3643" s="150" t="s">
        <v>288</v>
      </c>
      <c r="N3643" s="157">
        <v>44807.167800925927</v>
      </c>
      <c r="O3643" s="157">
        <v>44852.083703703705</v>
      </c>
    </row>
    <row r="3644" spans="2:15" x14ac:dyDescent="0.2">
      <c r="B3644" s="322" t="s">
        <v>151</v>
      </c>
      <c r="C3644" s="322" t="s">
        <v>1225</v>
      </c>
      <c r="D3644" s="322" t="s">
        <v>151</v>
      </c>
      <c r="E3644" s="322" t="s">
        <v>1225</v>
      </c>
      <c r="F3644" s="154" t="s">
        <v>114</v>
      </c>
      <c r="G3644" s="149" t="s">
        <v>353</v>
      </c>
      <c r="H3644" s="153" t="s">
        <v>354</v>
      </c>
      <c r="I3644" s="149" t="s">
        <v>2339</v>
      </c>
      <c r="J3644" s="163">
        <v>56.716000000000001</v>
      </c>
      <c r="K3644" s="163">
        <v>21.163</v>
      </c>
      <c r="L3644" s="149" t="s">
        <v>116</v>
      </c>
      <c r="M3644" s="150" t="s">
        <v>437</v>
      </c>
      <c r="N3644" s="157">
        <v>44807.862071759257</v>
      </c>
      <c r="O3644" s="157">
        <v>44823.029247685183</v>
      </c>
    </row>
    <row r="3645" spans="2:15" x14ac:dyDescent="0.2">
      <c r="B3645" s="322" t="s">
        <v>151</v>
      </c>
      <c r="C3645" s="322" t="s">
        <v>1225</v>
      </c>
      <c r="D3645" s="322" t="s">
        <v>152</v>
      </c>
      <c r="E3645" s="322" t="s">
        <v>1225</v>
      </c>
      <c r="F3645" s="154" t="s">
        <v>114</v>
      </c>
      <c r="G3645" s="149" t="s">
        <v>353</v>
      </c>
      <c r="H3645" s="153" t="s">
        <v>354</v>
      </c>
      <c r="I3645" s="149" t="s">
        <v>2339</v>
      </c>
      <c r="J3645" s="163">
        <v>56.716000000000001</v>
      </c>
      <c r="K3645" s="163">
        <v>26.295000000000002</v>
      </c>
      <c r="L3645" s="149" t="s">
        <v>116</v>
      </c>
      <c r="M3645" s="150" t="s">
        <v>405</v>
      </c>
      <c r="N3645" s="157">
        <v>44807.862071759257</v>
      </c>
      <c r="O3645" s="157">
        <v>44837.570914351854</v>
      </c>
    </row>
    <row r="3646" spans="2:15" x14ac:dyDescent="0.2">
      <c r="B3646" s="322" t="s">
        <v>151</v>
      </c>
      <c r="C3646" s="322" t="s">
        <v>1225</v>
      </c>
      <c r="D3646" s="322" t="s">
        <v>151</v>
      </c>
      <c r="E3646" s="322" t="s">
        <v>1225</v>
      </c>
      <c r="F3646" s="154" t="s">
        <v>244</v>
      </c>
      <c r="G3646" s="149" t="s">
        <v>369</v>
      </c>
      <c r="H3646" s="153" t="s">
        <v>370</v>
      </c>
      <c r="I3646" s="149" t="s">
        <v>1325</v>
      </c>
      <c r="J3646" s="163">
        <v>32.418999999999997</v>
      </c>
      <c r="K3646" s="163">
        <v>11.917999999999999</v>
      </c>
      <c r="L3646" s="149" t="s">
        <v>189</v>
      </c>
      <c r="M3646" s="150" t="s">
        <v>470</v>
      </c>
      <c r="N3646" s="157">
        <v>44809.86917824074</v>
      </c>
      <c r="O3646" s="157">
        <v>44828.361250000002</v>
      </c>
    </row>
    <row r="3647" spans="2:15" x14ac:dyDescent="0.2">
      <c r="B3647" s="322" t="s">
        <v>151</v>
      </c>
      <c r="C3647" s="322" t="s">
        <v>1225</v>
      </c>
      <c r="D3647" s="322" t="s">
        <v>152</v>
      </c>
      <c r="E3647" s="322" t="s">
        <v>1225</v>
      </c>
      <c r="F3647" s="154" t="s">
        <v>244</v>
      </c>
      <c r="G3647" s="149" t="s">
        <v>369</v>
      </c>
      <c r="H3647" s="153" t="s">
        <v>370</v>
      </c>
      <c r="I3647" s="149" t="s">
        <v>1325</v>
      </c>
      <c r="J3647" s="163">
        <v>32.418999999999997</v>
      </c>
      <c r="K3647" s="163">
        <v>19.309000000000001</v>
      </c>
      <c r="L3647" s="149" t="s">
        <v>187</v>
      </c>
      <c r="M3647" s="150" t="s">
        <v>415</v>
      </c>
      <c r="N3647" s="157">
        <v>44809.86917824074</v>
      </c>
      <c r="O3647" s="157">
        <v>44836.444988425923</v>
      </c>
    </row>
    <row r="3648" spans="2:15" x14ac:dyDescent="0.2">
      <c r="B3648" s="322" t="s">
        <v>151</v>
      </c>
      <c r="C3648" s="322" t="s">
        <v>1225</v>
      </c>
      <c r="D3648" s="322" t="s">
        <v>151</v>
      </c>
      <c r="E3648" s="322" t="s">
        <v>1225</v>
      </c>
      <c r="F3648" s="154" t="s">
        <v>243</v>
      </c>
      <c r="G3648" s="149" t="s">
        <v>277</v>
      </c>
      <c r="H3648" s="153" t="s">
        <v>374</v>
      </c>
      <c r="I3648" s="149" t="s">
        <v>2340</v>
      </c>
      <c r="J3648" s="163">
        <v>53.533000000000001</v>
      </c>
      <c r="K3648" s="163">
        <v>47.094000000000001</v>
      </c>
      <c r="L3648" s="149" t="s">
        <v>209</v>
      </c>
      <c r="M3648" s="150" t="s">
        <v>392</v>
      </c>
      <c r="N3648" s="157">
        <v>44810.611701388887</v>
      </c>
      <c r="O3648" s="157">
        <v>44822.896655092591</v>
      </c>
    </row>
    <row r="3649" spans="2:15" x14ac:dyDescent="0.2">
      <c r="B3649" s="322" t="s">
        <v>151</v>
      </c>
      <c r="C3649" s="322" t="s">
        <v>1225</v>
      </c>
      <c r="D3649" s="322" t="s">
        <v>151</v>
      </c>
      <c r="E3649" s="322" t="s">
        <v>1225</v>
      </c>
      <c r="F3649" s="154" t="s">
        <v>239</v>
      </c>
      <c r="G3649" s="149" t="s">
        <v>359</v>
      </c>
      <c r="H3649" s="153" t="s">
        <v>278</v>
      </c>
      <c r="I3649" s="149" t="s">
        <v>2226</v>
      </c>
      <c r="J3649" s="163">
        <v>28.207000000000001</v>
      </c>
      <c r="K3649" s="163">
        <v>4.2850000000000001</v>
      </c>
      <c r="L3649" s="149" t="s">
        <v>329</v>
      </c>
      <c r="M3649" s="150" t="s">
        <v>343</v>
      </c>
      <c r="N3649" s="157">
        <v>44810.834479166668</v>
      </c>
      <c r="O3649" s="157">
        <v>44831.282314814816</v>
      </c>
    </row>
    <row r="3650" spans="2:15" x14ac:dyDescent="0.2">
      <c r="B3650" s="322" t="s">
        <v>151</v>
      </c>
      <c r="C3650" s="322" t="s">
        <v>1225</v>
      </c>
      <c r="D3650" s="322" t="s">
        <v>152</v>
      </c>
      <c r="E3650" s="322" t="s">
        <v>1225</v>
      </c>
      <c r="F3650" s="154" t="s">
        <v>239</v>
      </c>
      <c r="G3650" s="149" t="s">
        <v>359</v>
      </c>
      <c r="H3650" s="153" t="s">
        <v>278</v>
      </c>
      <c r="I3650" s="149" t="s">
        <v>2226</v>
      </c>
      <c r="J3650" s="163">
        <v>28.207000000000001</v>
      </c>
      <c r="K3650" s="163">
        <v>23.356999999999999</v>
      </c>
      <c r="L3650" s="149" t="s">
        <v>329</v>
      </c>
      <c r="M3650" s="150" t="s">
        <v>460</v>
      </c>
      <c r="N3650" s="157">
        <v>44810.834479166668</v>
      </c>
      <c r="O3650" s="157">
        <v>44840.12599537037</v>
      </c>
    </row>
    <row r="3651" spans="2:15" x14ac:dyDescent="0.2">
      <c r="B3651" s="322" t="s">
        <v>151</v>
      </c>
      <c r="C3651" s="322" t="s">
        <v>1225</v>
      </c>
      <c r="D3651" s="322" t="s">
        <v>151</v>
      </c>
      <c r="E3651" s="322" t="s">
        <v>1225</v>
      </c>
      <c r="F3651" s="154" t="s">
        <v>114</v>
      </c>
      <c r="G3651" s="149" t="s">
        <v>286</v>
      </c>
      <c r="H3651" s="153" t="s">
        <v>115</v>
      </c>
      <c r="I3651" s="149" t="s">
        <v>2341</v>
      </c>
      <c r="J3651" s="163">
        <v>82.23</v>
      </c>
      <c r="K3651" s="163">
        <v>34.944000000000003</v>
      </c>
      <c r="L3651" s="149" t="s">
        <v>211</v>
      </c>
      <c r="M3651" s="150" t="s">
        <v>303</v>
      </c>
      <c r="N3651" s="157">
        <v>44811.140034722222</v>
      </c>
      <c r="O3651" s="157">
        <v>44833.139120370368</v>
      </c>
    </row>
    <row r="3652" spans="2:15" x14ac:dyDescent="0.2">
      <c r="B3652" s="322" t="s">
        <v>151</v>
      </c>
      <c r="C3652" s="322" t="s">
        <v>1225</v>
      </c>
      <c r="D3652" s="322" t="s">
        <v>152</v>
      </c>
      <c r="E3652" s="322" t="s">
        <v>1225</v>
      </c>
      <c r="F3652" s="154" t="s">
        <v>114</v>
      </c>
      <c r="G3652" s="149" t="s">
        <v>286</v>
      </c>
      <c r="H3652" s="153" t="s">
        <v>115</v>
      </c>
      <c r="I3652" s="149" t="s">
        <v>2341</v>
      </c>
      <c r="J3652" s="163">
        <v>82.23</v>
      </c>
      <c r="K3652" s="163">
        <v>42.171999999999997</v>
      </c>
      <c r="L3652" s="149" t="s">
        <v>211</v>
      </c>
      <c r="M3652" s="150" t="s">
        <v>314</v>
      </c>
      <c r="N3652" s="157">
        <v>44811.140034722222</v>
      </c>
      <c r="O3652" s="157">
        <v>44842.417384259257</v>
      </c>
    </row>
    <row r="3653" spans="2:15" x14ac:dyDescent="0.2">
      <c r="B3653" s="322" t="s">
        <v>151</v>
      </c>
      <c r="C3653" s="322" t="s">
        <v>1225</v>
      </c>
      <c r="D3653" s="322" t="s">
        <v>152</v>
      </c>
      <c r="E3653" s="322" t="s">
        <v>1225</v>
      </c>
      <c r="F3653" s="154" t="s">
        <v>244</v>
      </c>
      <c r="G3653" s="149" t="s">
        <v>369</v>
      </c>
      <c r="H3653" s="153" t="s">
        <v>370</v>
      </c>
      <c r="I3653" s="149" t="s">
        <v>2342</v>
      </c>
      <c r="J3653" s="163">
        <v>53.49</v>
      </c>
      <c r="K3653" s="163">
        <v>40.491999999999997</v>
      </c>
      <c r="L3653" s="149" t="s">
        <v>2323</v>
      </c>
      <c r="M3653" s="150" t="s">
        <v>2324</v>
      </c>
      <c r="N3653" s="157">
        <v>44812.037592592591</v>
      </c>
      <c r="O3653" s="157">
        <v>44845.887928240743</v>
      </c>
    </row>
    <row r="3654" spans="2:15" x14ac:dyDescent="0.2">
      <c r="B3654" s="322" t="s">
        <v>151</v>
      </c>
      <c r="C3654" s="322" t="s">
        <v>1225</v>
      </c>
      <c r="D3654" s="322" t="s">
        <v>152</v>
      </c>
      <c r="E3654" s="322" t="s">
        <v>1225</v>
      </c>
      <c r="F3654" s="154" t="s">
        <v>329</v>
      </c>
      <c r="G3654" s="149" t="s">
        <v>286</v>
      </c>
      <c r="H3654" s="153" t="s">
        <v>330</v>
      </c>
      <c r="I3654" s="149" t="s">
        <v>2343</v>
      </c>
      <c r="J3654" s="163">
        <v>61.223999999999997</v>
      </c>
      <c r="K3654" s="163">
        <v>47.165999999999997</v>
      </c>
      <c r="L3654" s="149" t="s">
        <v>116</v>
      </c>
      <c r="M3654" s="150" t="s">
        <v>352</v>
      </c>
      <c r="N3654" s="157">
        <v>44812.375833333332</v>
      </c>
      <c r="O3654" s="157">
        <v>44846.137025462966</v>
      </c>
    </row>
    <row r="3655" spans="2:15" x14ac:dyDescent="0.2">
      <c r="B3655" s="322" t="s">
        <v>151</v>
      </c>
      <c r="C3655" s="322" t="s">
        <v>1225</v>
      </c>
      <c r="D3655" s="322" t="s">
        <v>151</v>
      </c>
      <c r="E3655" s="322" t="s">
        <v>1225</v>
      </c>
      <c r="F3655" s="154" t="s">
        <v>114</v>
      </c>
      <c r="G3655" s="149" t="s">
        <v>277</v>
      </c>
      <c r="H3655" s="153" t="s">
        <v>304</v>
      </c>
      <c r="I3655" s="149" t="s">
        <v>1942</v>
      </c>
      <c r="J3655" s="163">
        <v>30.745000000000001</v>
      </c>
      <c r="K3655" s="163">
        <v>25.856999999999999</v>
      </c>
      <c r="L3655" s="149" t="s">
        <v>329</v>
      </c>
      <c r="M3655" s="150" t="s">
        <v>829</v>
      </c>
      <c r="N3655" s="157">
        <v>44812.486307870371</v>
      </c>
      <c r="O3655" s="157">
        <v>44814.831805555557</v>
      </c>
    </row>
    <row r="3656" spans="2:15" x14ac:dyDescent="0.2">
      <c r="B3656" s="322" t="s">
        <v>151</v>
      </c>
      <c r="C3656" s="322" t="s">
        <v>1225</v>
      </c>
      <c r="D3656" s="322" t="s">
        <v>151</v>
      </c>
      <c r="E3656" s="322" t="s">
        <v>1225</v>
      </c>
      <c r="F3656" s="154" t="s">
        <v>114</v>
      </c>
      <c r="G3656" s="149" t="s">
        <v>277</v>
      </c>
      <c r="H3656" s="153" t="s">
        <v>304</v>
      </c>
      <c r="I3656" s="149" t="s">
        <v>1625</v>
      </c>
      <c r="J3656" s="163">
        <v>34.863999999999997</v>
      </c>
      <c r="K3656" s="163">
        <v>34.167000000000002</v>
      </c>
      <c r="L3656" s="149" t="s">
        <v>114</v>
      </c>
      <c r="M3656" s="150" t="s">
        <v>585</v>
      </c>
      <c r="N3656" s="157">
        <v>44812.944722222222</v>
      </c>
      <c r="O3656" s="157">
        <v>44825.13826388889</v>
      </c>
    </row>
    <row r="3657" spans="2:15" x14ac:dyDescent="0.2">
      <c r="B3657" s="322" t="s">
        <v>151</v>
      </c>
      <c r="C3657" s="322" t="s">
        <v>1225</v>
      </c>
      <c r="D3657" s="322" t="s">
        <v>152</v>
      </c>
      <c r="E3657" s="322" t="s">
        <v>1225</v>
      </c>
      <c r="F3657" s="154" t="s">
        <v>114</v>
      </c>
      <c r="G3657" s="149" t="s">
        <v>310</v>
      </c>
      <c r="H3657" s="153" t="s">
        <v>115</v>
      </c>
      <c r="I3657" s="149" t="s">
        <v>2321</v>
      </c>
      <c r="J3657" s="163">
        <v>34.369999999999997</v>
      </c>
      <c r="K3657" s="163">
        <v>4.5220000000000002</v>
      </c>
      <c r="L3657" s="149" t="s">
        <v>223</v>
      </c>
      <c r="M3657" s="150" t="s">
        <v>2322</v>
      </c>
      <c r="N3657" s="157">
        <v>44813.250821759262</v>
      </c>
      <c r="O3657" s="157">
        <v>44858.139189814814</v>
      </c>
    </row>
    <row r="3658" spans="2:15" x14ac:dyDescent="0.2">
      <c r="B3658" s="322" t="s">
        <v>151</v>
      </c>
      <c r="C3658" s="322" t="s">
        <v>1225</v>
      </c>
      <c r="D3658" s="322" t="s">
        <v>152</v>
      </c>
      <c r="E3658" s="322" t="s">
        <v>1225</v>
      </c>
      <c r="F3658" s="154" t="s">
        <v>114</v>
      </c>
      <c r="G3658" s="149" t="s">
        <v>286</v>
      </c>
      <c r="H3658" s="153" t="s">
        <v>115</v>
      </c>
      <c r="I3658" s="149" t="s">
        <v>2344</v>
      </c>
      <c r="J3658" s="163">
        <v>81.885999999999996</v>
      </c>
      <c r="K3658" s="163">
        <v>45.066000000000003</v>
      </c>
      <c r="L3658" s="149" t="s">
        <v>209</v>
      </c>
      <c r="M3658" s="150" t="s">
        <v>439</v>
      </c>
      <c r="N3658" s="157">
        <v>44814.042511574073</v>
      </c>
      <c r="O3658" s="157">
        <v>44856.026666666665</v>
      </c>
    </row>
    <row r="3659" spans="2:15" x14ac:dyDescent="0.2">
      <c r="B3659" s="322" t="s">
        <v>151</v>
      </c>
      <c r="C3659" s="322" t="s">
        <v>1225</v>
      </c>
      <c r="D3659" s="322" t="s">
        <v>152</v>
      </c>
      <c r="E3659" s="322" t="s">
        <v>1225</v>
      </c>
      <c r="F3659" s="154" t="s">
        <v>114</v>
      </c>
      <c r="G3659" s="149" t="s">
        <v>286</v>
      </c>
      <c r="H3659" s="153" t="s">
        <v>115</v>
      </c>
      <c r="I3659" s="149" t="s">
        <v>2344</v>
      </c>
      <c r="J3659" s="163">
        <v>81.885999999999996</v>
      </c>
      <c r="K3659" s="163">
        <v>35.183</v>
      </c>
      <c r="L3659" s="149" t="s">
        <v>209</v>
      </c>
      <c r="M3659" s="150" t="s">
        <v>786</v>
      </c>
      <c r="N3659" s="157">
        <v>44814.042511574073</v>
      </c>
      <c r="O3659" s="157">
        <v>44862.873784722222</v>
      </c>
    </row>
    <row r="3660" spans="2:15" x14ac:dyDescent="0.2">
      <c r="B3660" s="322" t="s">
        <v>151</v>
      </c>
      <c r="C3660" s="322" t="s">
        <v>1225</v>
      </c>
      <c r="D3660" s="322" t="s">
        <v>153</v>
      </c>
      <c r="E3660" s="322" t="s">
        <v>1225</v>
      </c>
      <c r="F3660" s="154" t="s">
        <v>244</v>
      </c>
      <c r="G3660" s="149" t="s">
        <v>369</v>
      </c>
      <c r="H3660" s="153" t="s">
        <v>370</v>
      </c>
      <c r="I3660" s="149" t="s">
        <v>2345</v>
      </c>
      <c r="J3660" s="163">
        <v>28.221</v>
      </c>
      <c r="K3660" s="163">
        <v>27.657</v>
      </c>
      <c r="L3660" s="149" t="s">
        <v>192</v>
      </c>
      <c r="M3660" s="150" t="s">
        <v>366</v>
      </c>
      <c r="N3660" s="157">
        <v>44814.194293981483</v>
      </c>
      <c r="O3660" s="157">
        <v>44866.451203703706</v>
      </c>
    </row>
    <row r="3661" spans="2:15" x14ac:dyDescent="0.2">
      <c r="B3661" s="322" t="s">
        <v>151</v>
      </c>
      <c r="C3661" s="322" t="s">
        <v>1225</v>
      </c>
      <c r="D3661" s="322" t="s">
        <v>152</v>
      </c>
      <c r="E3661" s="322" t="s">
        <v>1225</v>
      </c>
      <c r="F3661" s="154" t="s">
        <v>243</v>
      </c>
      <c r="G3661" s="149" t="s">
        <v>2238</v>
      </c>
      <c r="H3661" s="153" t="s">
        <v>707</v>
      </c>
      <c r="I3661" s="149" t="s">
        <v>2346</v>
      </c>
      <c r="J3661" s="163">
        <v>28.436</v>
      </c>
      <c r="K3661" s="163">
        <v>27.867000000000001</v>
      </c>
      <c r="L3661" s="149" t="s">
        <v>116</v>
      </c>
      <c r="M3661" s="150" t="s">
        <v>760</v>
      </c>
      <c r="N3661" s="157">
        <v>44815.306469907409</v>
      </c>
      <c r="O3661" s="157">
        <v>44841.626307870371</v>
      </c>
    </row>
    <row r="3662" spans="2:15" x14ac:dyDescent="0.2">
      <c r="B3662" s="322" t="s">
        <v>151</v>
      </c>
      <c r="C3662" s="322" t="s">
        <v>1225</v>
      </c>
      <c r="D3662" s="322" t="s">
        <v>151</v>
      </c>
      <c r="E3662" s="322" t="s">
        <v>1225</v>
      </c>
      <c r="F3662" s="154" t="s">
        <v>243</v>
      </c>
      <c r="G3662" s="149" t="s">
        <v>663</v>
      </c>
      <c r="H3662" s="153" t="s">
        <v>707</v>
      </c>
      <c r="I3662" s="149" t="s">
        <v>2347</v>
      </c>
      <c r="J3662" s="163">
        <v>35.195999999999998</v>
      </c>
      <c r="K3662" s="163">
        <v>34.491999999999997</v>
      </c>
      <c r="L3662" s="149" t="s">
        <v>209</v>
      </c>
      <c r="M3662" s="150" t="s">
        <v>392</v>
      </c>
      <c r="N3662" s="157">
        <v>44815.500821759262</v>
      </c>
      <c r="O3662" s="157">
        <v>44827.882731481484</v>
      </c>
    </row>
    <row r="3663" spans="2:15" x14ac:dyDescent="0.2">
      <c r="B3663" s="322" t="s">
        <v>151</v>
      </c>
      <c r="C3663" s="322" t="s">
        <v>1225</v>
      </c>
      <c r="D3663" s="322" t="s">
        <v>152</v>
      </c>
      <c r="E3663" s="322" t="s">
        <v>1225</v>
      </c>
      <c r="F3663" s="154" t="s">
        <v>114</v>
      </c>
      <c r="G3663" s="149" t="s">
        <v>286</v>
      </c>
      <c r="H3663" s="153" t="s">
        <v>115</v>
      </c>
      <c r="I3663" s="149" t="s">
        <v>2348</v>
      </c>
      <c r="J3663" s="163">
        <v>39.83</v>
      </c>
      <c r="K3663" s="163">
        <v>26.131</v>
      </c>
      <c r="L3663" s="149" t="s">
        <v>187</v>
      </c>
      <c r="M3663" s="150" t="s">
        <v>415</v>
      </c>
      <c r="N3663" s="157">
        <v>44815.681504629632</v>
      </c>
      <c r="O3663" s="157">
        <v>44856.039664351854</v>
      </c>
    </row>
    <row r="3664" spans="2:15" x14ac:dyDescent="0.2">
      <c r="B3664" s="322" t="s">
        <v>151</v>
      </c>
      <c r="C3664" s="322" t="s">
        <v>1225</v>
      </c>
      <c r="D3664" s="322" t="s">
        <v>152</v>
      </c>
      <c r="E3664" s="322" t="s">
        <v>1225</v>
      </c>
      <c r="F3664" s="154" t="s">
        <v>216</v>
      </c>
      <c r="G3664" s="149" t="s">
        <v>2349</v>
      </c>
      <c r="H3664" s="153" t="s">
        <v>1859</v>
      </c>
      <c r="I3664" s="149" t="s">
        <v>2350</v>
      </c>
      <c r="J3664" s="163">
        <v>33.773000000000003</v>
      </c>
      <c r="K3664" s="163">
        <v>29.372</v>
      </c>
      <c r="L3664" s="149" t="s">
        <v>232</v>
      </c>
      <c r="M3664" s="150" t="s">
        <v>385</v>
      </c>
      <c r="N3664" s="157">
        <v>44816.459178240744</v>
      </c>
      <c r="O3664" s="157">
        <v>44865.819756944446</v>
      </c>
    </row>
    <row r="3665" spans="2:15" x14ac:dyDescent="0.2">
      <c r="B3665" s="322" t="s">
        <v>151</v>
      </c>
      <c r="C3665" s="322" t="s">
        <v>1225</v>
      </c>
      <c r="D3665" s="322" t="s">
        <v>151</v>
      </c>
      <c r="E3665" s="322" t="s">
        <v>1225</v>
      </c>
      <c r="F3665" s="154" t="s">
        <v>114</v>
      </c>
      <c r="G3665" s="149" t="s">
        <v>277</v>
      </c>
      <c r="H3665" s="153" t="s">
        <v>304</v>
      </c>
      <c r="I3665" s="149" t="s">
        <v>2212</v>
      </c>
      <c r="J3665" s="163">
        <v>30.89</v>
      </c>
      <c r="K3665" s="163">
        <v>20.693999999999999</v>
      </c>
      <c r="L3665" s="149" t="s">
        <v>187</v>
      </c>
      <c r="M3665" s="150" t="s">
        <v>415</v>
      </c>
      <c r="N3665" s="157">
        <v>44816.736944444441</v>
      </c>
      <c r="O3665" s="157">
        <v>44831.818067129629</v>
      </c>
    </row>
    <row r="3666" spans="2:15" x14ac:dyDescent="0.2">
      <c r="B3666" s="322" t="s">
        <v>151</v>
      </c>
      <c r="C3666" s="322" t="s">
        <v>1225</v>
      </c>
      <c r="D3666" s="322" t="s">
        <v>152</v>
      </c>
      <c r="E3666" s="322" t="s">
        <v>1225</v>
      </c>
      <c r="F3666" s="154" t="s">
        <v>243</v>
      </c>
      <c r="G3666" s="149" t="s">
        <v>277</v>
      </c>
      <c r="H3666" s="153" t="s">
        <v>374</v>
      </c>
      <c r="I3666" s="149" t="s">
        <v>2351</v>
      </c>
      <c r="J3666" s="163">
        <v>55.457000000000001</v>
      </c>
      <c r="K3666" s="163">
        <v>30.387</v>
      </c>
      <c r="L3666" s="149" t="s">
        <v>211</v>
      </c>
      <c r="M3666" s="150" t="s">
        <v>616</v>
      </c>
      <c r="N3666" s="157">
        <v>44816.846145833333</v>
      </c>
      <c r="O3666" s="157">
        <v>44855.081296296295</v>
      </c>
    </row>
    <row r="3667" spans="2:15" x14ac:dyDescent="0.2">
      <c r="B3667" s="322" t="s">
        <v>151</v>
      </c>
      <c r="C3667" s="322" t="s">
        <v>1225</v>
      </c>
      <c r="D3667" s="322" t="s">
        <v>152</v>
      </c>
      <c r="E3667" s="322" t="s">
        <v>1225</v>
      </c>
      <c r="F3667" s="154" t="s">
        <v>243</v>
      </c>
      <c r="G3667" s="149" t="s">
        <v>277</v>
      </c>
      <c r="H3667" s="153" t="s">
        <v>374</v>
      </c>
      <c r="I3667" s="149" t="s">
        <v>2351</v>
      </c>
      <c r="J3667" s="163">
        <v>55.457000000000001</v>
      </c>
      <c r="K3667" s="163">
        <v>20.248000000000001</v>
      </c>
      <c r="L3667" s="149" t="s">
        <v>211</v>
      </c>
      <c r="M3667" s="150" t="s">
        <v>1358</v>
      </c>
      <c r="N3667" s="157">
        <v>44816.846145833333</v>
      </c>
      <c r="O3667" s="157">
        <v>44859.455543981479</v>
      </c>
    </row>
    <row r="3668" spans="2:15" x14ac:dyDescent="0.2">
      <c r="B3668" s="322" t="s">
        <v>151</v>
      </c>
      <c r="C3668" s="322" t="s">
        <v>1225</v>
      </c>
      <c r="D3668" s="322" t="s">
        <v>152</v>
      </c>
      <c r="E3668" s="322" t="s">
        <v>1225</v>
      </c>
      <c r="F3668" s="154" t="s">
        <v>239</v>
      </c>
      <c r="G3668" s="149" t="s">
        <v>289</v>
      </c>
      <c r="H3668" s="153" t="s">
        <v>290</v>
      </c>
      <c r="I3668" s="149" t="s">
        <v>2352</v>
      </c>
      <c r="J3668" s="163">
        <v>28.202000000000002</v>
      </c>
      <c r="K3668" s="163">
        <v>5.0890000000000004</v>
      </c>
      <c r="L3668" s="149" t="s">
        <v>217</v>
      </c>
      <c r="M3668" s="150" t="s">
        <v>309</v>
      </c>
      <c r="N3668" s="157">
        <v>44817.122986111113</v>
      </c>
      <c r="O3668" s="157">
        <v>44853.139374999999</v>
      </c>
    </row>
    <row r="3669" spans="2:15" x14ac:dyDescent="0.2">
      <c r="B3669" s="322" t="s">
        <v>151</v>
      </c>
      <c r="C3669" s="322" t="s">
        <v>1225</v>
      </c>
      <c r="D3669" s="322" t="s">
        <v>152</v>
      </c>
      <c r="E3669" s="322" t="s">
        <v>1225</v>
      </c>
      <c r="F3669" s="154" t="s">
        <v>239</v>
      </c>
      <c r="G3669" s="149" t="s">
        <v>289</v>
      </c>
      <c r="H3669" s="153" t="s">
        <v>290</v>
      </c>
      <c r="I3669" s="149" t="s">
        <v>2352</v>
      </c>
      <c r="J3669" s="163">
        <v>28.202000000000002</v>
      </c>
      <c r="K3669" s="163">
        <v>22.548999999999999</v>
      </c>
      <c r="L3669" s="149" t="s">
        <v>216</v>
      </c>
      <c r="M3669" s="150" t="s">
        <v>285</v>
      </c>
      <c r="N3669" s="157">
        <v>44817.122986111113</v>
      </c>
      <c r="O3669" s="157">
        <v>44861.570625</v>
      </c>
    </row>
    <row r="3670" spans="2:15" x14ac:dyDescent="0.2">
      <c r="B3670" s="322" t="s">
        <v>151</v>
      </c>
      <c r="C3670" s="322" t="s">
        <v>1225</v>
      </c>
      <c r="D3670" s="322" t="s">
        <v>152</v>
      </c>
      <c r="E3670" s="322" t="s">
        <v>1225</v>
      </c>
      <c r="F3670" s="154" t="s">
        <v>329</v>
      </c>
      <c r="G3670" s="149" t="s">
        <v>286</v>
      </c>
      <c r="H3670" s="153" t="s">
        <v>2353</v>
      </c>
      <c r="I3670" s="149" t="s">
        <v>2354</v>
      </c>
      <c r="J3670" s="163">
        <v>82.061999999999998</v>
      </c>
      <c r="K3670" s="163">
        <v>34.631999999999998</v>
      </c>
      <c r="L3670" s="149" t="s">
        <v>211</v>
      </c>
      <c r="M3670" s="150" t="s">
        <v>453</v>
      </c>
      <c r="N3670" s="157">
        <v>44817.404282407406</v>
      </c>
      <c r="O3670" s="157">
        <v>44862.875914351855</v>
      </c>
    </row>
    <row r="3671" spans="2:15" x14ac:dyDescent="0.2">
      <c r="B3671" s="322" t="s">
        <v>151</v>
      </c>
      <c r="C3671" s="322" t="s">
        <v>1225</v>
      </c>
      <c r="D3671" s="322" t="s">
        <v>153</v>
      </c>
      <c r="E3671" s="322" t="s">
        <v>1225</v>
      </c>
      <c r="F3671" s="154" t="s">
        <v>329</v>
      </c>
      <c r="G3671" s="149" t="s">
        <v>286</v>
      </c>
      <c r="H3671" s="153" t="s">
        <v>2353</v>
      </c>
      <c r="I3671" s="149" t="s">
        <v>2354</v>
      </c>
      <c r="J3671" s="163">
        <v>82.061999999999998</v>
      </c>
      <c r="K3671" s="163">
        <v>27.157</v>
      </c>
      <c r="L3671" s="149" t="s">
        <v>211</v>
      </c>
      <c r="M3671" s="150" t="s">
        <v>666</v>
      </c>
      <c r="N3671" s="157">
        <v>44817.404282407406</v>
      </c>
      <c r="O3671" s="157">
        <v>44876.942766203705</v>
      </c>
    </row>
    <row r="3672" spans="2:15" x14ac:dyDescent="0.2">
      <c r="B3672" s="322" t="s">
        <v>151</v>
      </c>
      <c r="C3672" s="322" t="s">
        <v>1225</v>
      </c>
      <c r="D3672" s="322" t="s">
        <v>152</v>
      </c>
      <c r="E3672" s="322" t="s">
        <v>1225</v>
      </c>
      <c r="F3672" s="154" t="s">
        <v>114</v>
      </c>
      <c r="G3672" s="149" t="s">
        <v>286</v>
      </c>
      <c r="H3672" s="153" t="s">
        <v>115</v>
      </c>
      <c r="I3672" s="149" t="s">
        <v>1981</v>
      </c>
      <c r="J3672" s="163">
        <v>63.674999999999997</v>
      </c>
      <c r="K3672" s="163">
        <v>9.1519999999999992</v>
      </c>
      <c r="L3672" s="149" t="s">
        <v>219</v>
      </c>
      <c r="M3672" s="150" t="s">
        <v>429</v>
      </c>
      <c r="N3672" s="157">
        <v>44817.570405092592</v>
      </c>
      <c r="O3672" s="157">
        <v>44841.264340277776</v>
      </c>
    </row>
    <row r="3673" spans="2:15" x14ac:dyDescent="0.2">
      <c r="B3673" s="322" t="s">
        <v>151</v>
      </c>
      <c r="C3673" s="322" t="s">
        <v>1225</v>
      </c>
      <c r="D3673" s="322" t="s">
        <v>152</v>
      </c>
      <c r="E3673" s="322" t="s">
        <v>1225</v>
      </c>
      <c r="F3673" s="154" t="s">
        <v>114</v>
      </c>
      <c r="G3673" s="149" t="s">
        <v>286</v>
      </c>
      <c r="H3673" s="153" t="s">
        <v>115</v>
      </c>
      <c r="I3673" s="149" t="s">
        <v>1981</v>
      </c>
      <c r="J3673" s="163">
        <v>63.674999999999997</v>
      </c>
      <c r="K3673" s="163">
        <v>43.963999999999999</v>
      </c>
      <c r="L3673" s="149" t="s">
        <v>219</v>
      </c>
      <c r="M3673" s="150" t="s">
        <v>382</v>
      </c>
      <c r="N3673" s="157">
        <v>44817.570405092592</v>
      </c>
      <c r="O3673" s="157">
        <v>44847.37228009259</v>
      </c>
    </row>
    <row r="3674" spans="2:15" x14ac:dyDescent="0.2">
      <c r="B3674" s="322" t="s">
        <v>151</v>
      </c>
      <c r="C3674" s="322" t="s">
        <v>1225</v>
      </c>
      <c r="D3674" s="322" t="s">
        <v>152</v>
      </c>
      <c r="E3674" s="322" t="s">
        <v>1225</v>
      </c>
      <c r="F3674" s="154" t="s">
        <v>329</v>
      </c>
      <c r="G3674" s="149" t="s">
        <v>286</v>
      </c>
      <c r="H3674" s="153" t="s">
        <v>330</v>
      </c>
      <c r="I3674" s="149" t="s">
        <v>1174</v>
      </c>
      <c r="J3674" s="163">
        <v>63.466000000000001</v>
      </c>
      <c r="K3674" s="163">
        <v>40.747999999999998</v>
      </c>
      <c r="L3674" s="149" t="s">
        <v>333</v>
      </c>
      <c r="M3674" s="150" t="s">
        <v>334</v>
      </c>
      <c r="N3674" s="157">
        <v>44817.61204861111</v>
      </c>
      <c r="O3674" s="157">
        <v>44845.094606481478</v>
      </c>
    </row>
    <row r="3675" spans="2:15" x14ac:dyDescent="0.2">
      <c r="B3675" s="322" t="s">
        <v>151</v>
      </c>
      <c r="C3675" s="322" t="s">
        <v>1225</v>
      </c>
      <c r="D3675" s="322" t="s">
        <v>152</v>
      </c>
      <c r="E3675" s="322" t="s">
        <v>1225</v>
      </c>
      <c r="F3675" s="154" t="s">
        <v>244</v>
      </c>
      <c r="G3675" s="149" t="s">
        <v>369</v>
      </c>
      <c r="H3675" s="153" t="s">
        <v>370</v>
      </c>
      <c r="I3675" s="149" t="s">
        <v>2355</v>
      </c>
      <c r="J3675" s="163">
        <v>34.898000000000003</v>
      </c>
      <c r="K3675" s="163">
        <v>34.200000000000003</v>
      </c>
      <c r="L3675" s="149" t="s">
        <v>194</v>
      </c>
      <c r="M3675" s="150" t="s">
        <v>2207</v>
      </c>
      <c r="N3675" s="157">
        <v>44817.847256944442</v>
      </c>
      <c r="O3675" s="157">
        <v>44837.001608796294</v>
      </c>
    </row>
    <row r="3676" spans="2:15" x14ac:dyDescent="0.2">
      <c r="B3676" s="322" t="s">
        <v>151</v>
      </c>
      <c r="C3676" s="322" t="s">
        <v>1225</v>
      </c>
      <c r="D3676" s="322" t="s">
        <v>151</v>
      </c>
      <c r="E3676" s="322" t="s">
        <v>1225</v>
      </c>
      <c r="F3676" s="154" t="s">
        <v>114</v>
      </c>
      <c r="G3676" s="149" t="s">
        <v>277</v>
      </c>
      <c r="H3676" s="153" t="s">
        <v>304</v>
      </c>
      <c r="I3676" s="149" t="s">
        <v>578</v>
      </c>
      <c r="J3676" s="163">
        <v>37.411000000000001</v>
      </c>
      <c r="K3676" s="163">
        <v>29.111999999999998</v>
      </c>
      <c r="L3676" s="149" t="s">
        <v>114</v>
      </c>
      <c r="M3676" s="150" t="s">
        <v>700</v>
      </c>
      <c r="N3676" s="157">
        <v>44817.88962962963</v>
      </c>
      <c r="O3676" s="157">
        <v>44822.902013888888</v>
      </c>
    </row>
    <row r="3677" spans="2:15" x14ac:dyDescent="0.2">
      <c r="B3677" s="322" t="s">
        <v>151</v>
      </c>
      <c r="C3677" s="322" t="s">
        <v>1225</v>
      </c>
      <c r="D3677" s="322" t="s">
        <v>152</v>
      </c>
      <c r="E3677" s="322" t="s">
        <v>1225</v>
      </c>
      <c r="F3677" s="154" t="s">
        <v>114</v>
      </c>
      <c r="G3677" s="149" t="s">
        <v>286</v>
      </c>
      <c r="H3677" s="153" t="s">
        <v>115</v>
      </c>
      <c r="I3677" s="149" t="s">
        <v>2356</v>
      </c>
      <c r="J3677" s="163">
        <v>28.23</v>
      </c>
      <c r="K3677" s="163">
        <v>10.882</v>
      </c>
      <c r="L3677" s="149" t="s">
        <v>212</v>
      </c>
      <c r="M3677" s="150" t="s">
        <v>626</v>
      </c>
      <c r="N3677" s="157">
        <v>44818.348194444443</v>
      </c>
      <c r="O3677" s="157">
        <v>44846.973668981482</v>
      </c>
    </row>
    <row r="3678" spans="2:15" x14ac:dyDescent="0.2">
      <c r="B3678" s="322" t="s">
        <v>151</v>
      </c>
      <c r="C3678" s="322" t="s">
        <v>1225</v>
      </c>
      <c r="D3678" s="322" t="s">
        <v>152</v>
      </c>
      <c r="E3678" s="322" t="s">
        <v>1225</v>
      </c>
      <c r="F3678" s="154" t="s">
        <v>114</v>
      </c>
      <c r="G3678" s="149" t="s">
        <v>286</v>
      </c>
      <c r="H3678" s="153" t="s">
        <v>115</v>
      </c>
      <c r="I3678" s="149" t="s">
        <v>2356</v>
      </c>
      <c r="J3678" s="163">
        <v>28.23</v>
      </c>
      <c r="K3678" s="163">
        <v>12.144</v>
      </c>
      <c r="L3678" s="149" t="s">
        <v>218</v>
      </c>
      <c r="M3678" s="150" t="s">
        <v>2357</v>
      </c>
      <c r="N3678" s="157">
        <v>44818.348194444443</v>
      </c>
      <c r="O3678" s="157">
        <v>44863.993993055556</v>
      </c>
    </row>
    <row r="3679" spans="2:15" x14ac:dyDescent="0.2">
      <c r="B3679" s="322" t="s">
        <v>151</v>
      </c>
      <c r="C3679" s="322" t="s">
        <v>1225</v>
      </c>
      <c r="D3679" s="322" t="s">
        <v>152</v>
      </c>
      <c r="E3679" s="322" t="s">
        <v>1225</v>
      </c>
      <c r="F3679" s="154" t="s">
        <v>114</v>
      </c>
      <c r="G3679" s="149" t="s">
        <v>277</v>
      </c>
      <c r="H3679" s="153" t="s">
        <v>304</v>
      </c>
      <c r="I3679" s="149" t="s">
        <v>2358</v>
      </c>
      <c r="J3679" s="163">
        <v>32.168999999999997</v>
      </c>
      <c r="K3679" s="163">
        <v>19.364999999999998</v>
      </c>
      <c r="L3679" s="149" t="s">
        <v>116</v>
      </c>
      <c r="M3679" s="150" t="s">
        <v>437</v>
      </c>
      <c r="N3679" s="157">
        <v>44818.750636574077</v>
      </c>
      <c r="O3679" s="157">
        <v>44853.376631944448</v>
      </c>
    </row>
    <row r="3680" spans="2:15" x14ac:dyDescent="0.2">
      <c r="B3680" s="322" t="s">
        <v>151</v>
      </c>
      <c r="C3680" s="322" t="s">
        <v>1225</v>
      </c>
      <c r="D3680" s="322" t="s">
        <v>152</v>
      </c>
      <c r="E3680" s="322" t="s">
        <v>1225</v>
      </c>
      <c r="F3680" s="154" t="s">
        <v>114</v>
      </c>
      <c r="G3680" s="149" t="s">
        <v>310</v>
      </c>
      <c r="H3680" s="153" t="s">
        <v>115</v>
      </c>
      <c r="I3680" s="149" t="s">
        <v>2359</v>
      </c>
      <c r="J3680" s="163">
        <v>81.991</v>
      </c>
      <c r="K3680" s="163">
        <v>54.14</v>
      </c>
      <c r="L3680" s="149" t="s">
        <v>211</v>
      </c>
      <c r="M3680" s="150" t="s">
        <v>822</v>
      </c>
      <c r="N3680" s="157">
        <v>44818.903738425928</v>
      </c>
      <c r="O3680" s="157">
        <v>44841.125960648147</v>
      </c>
    </row>
    <row r="3681" spans="2:15" x14ac:dyDescent="0.2">
      <c r="B3681" s="322" t="s">
        <v>151</v>
      </c>
      <c r="C3681" s="322" t="s">
        <v>1225</v>
      </c>
      <c r="D3681" s="322" t="s">
        <v>151</v>
      </c>
      <c r="E3681" s="322" t="s">
        <v>1225</v>
      </c>
      <c r="F3681" s="154" t="s">
        <v>237</v>
      </c>
      <c r="G3681" s="149" t="s">
        <v>277</v>
      </c>
      <c r="H3681" s="153" t="s">
        <v>978</v>
      </c>
      <c r="I3681" s="149" t="s">
        <v>2360</v>
      </c>
      <c r="J3681" s="163">
        <v>22.303000000000001</v>
      </c>
      <c r="K3681" s="163">
        <v>3.3290000000000002</v>
      </c>
      <c r="L3681" s="149" t="s">
        <v>189</v>
      </c>
      <c r="M3681" s="150" t="s">
        <v>1438</v>
      </c>
      <c r="N3681" s="157">
        <v>44819.057164351849</v>
      </c>
      <c r="O3681" s="157">
        <v>44827.513402777775</v>
      </c>
    </row>
    <row r="3682" spans="2:15" x14ac:dyDescent="0.2">
      <c r="B3682" s="322" t="s">
        <v>151</v>
      </c>
      <c r="C3682" s="322" t="s">
        <v>1225</v>
      </c>
      <c r="D3682" s="322" t="s">
        <v>151</v>
      </c>
      <c r="E3682" s="322" t="s">
        <v>1225</v>
      </c>
      <c r="F3682" s="154" t="s">
        <v>237</v>
      </c>
      <c r="G3682" s="149" t="s">
        <v>277</v>
      </c>
      <c r="H3682" s="153" t="s">
        <v>978</v>
      </c>
      <c r="I3682" s="149" t="s">
        <v>2360</v>
      </c>
      <c r="J3682" s="163">
        <v>22.303000000000001</v>
      </c>
      <c r="K3682" s="163">
        <v>18.527999999999999</v>
      </c>
      <c r="L3682" s="149" t="s">
        <v>251</v>
      </c>
      <c r="M3682" s="150" t="s">
        <v>664</v>
      </c>
      <c r="N3682" s="157">
        <v>44819.057164351849</v>
      </c>
      <c r="O3682" s="157">
        <v>44832.985289351855</v>
      </c>
    </row>
    <row r="3683" spans="2:15" x14ac:dyDescent="0.2">
      <c r="B3683" s="322" t="s">
        <v>151</v>
      </c>
      <c r="C3683" s="322" t="s">
        <v>1225</v>
      </c>
      <c r="D3683" s="322" t="s">
        <v>151</v>
      </c>
      <c r="E3683" s="322" t="s">
        <v>1225</v>
      </c>
      <c r="F3683" s="154" t="s">
        <v>114</v>
      </c>
      <c r="G3683" s="149" t="s">
        <v>277</v>
      </c>
      <c r="H3683" s="153" t="s">
        <v>304</v>
      </c>
      <c r="I3683" s="149" t="s">
        <v>670</v>
      </c>
      <c r="J3683" s="163">
        <v>36.417000000000002</v>
      </c>
      <c r="K3683" s="163">
        <v>30.981999999999999</v>
      </c>
      <c r="L3683" s="149" t="s">
        <v>114</v>
      </c>
      <c r="M3683" s="150" t="s">
        <v>577</v>
      </c>
      <c r="N3683" s="157">
        <v>44819.640543981484</v>
      </c>
      <c r="O3683" s="157">
        <v>44824.429351851853</v>
      </c>
    </row>
    <row r="3684" spans="2:15" x14ac:dyDescent="0.2">
      <c r="B3684" s="322" t="s">
        <v>151</v>
      </c>
      <c r="C3684" s="322" t="s">
        <v>1225</v>
      </c>
      <c r="D3684" s="322" t="s">
        <v>151</v>
      </c>
      <c r="E3684" s="322" t="s">
        <v>1225</v>
      </c>
      <c r="F3684" s="154" t="s">
        <v>114</v>
      </c>
      <c r="G3684" s="149" t="s">
        <v>277</v>
      </c>
      <c r="H3684" s="153" t="s">
        <v>304</v>
      </c>
      <c r="I3684" s="149" t="s">
        <v>1739</v>
      </c>
      <c r="J3684" s="163">
        <v>36.244999999999997</v>
      </c>
      <c r="K3684" s="163">
        <v>26.134</v>
      </c>
      <c r="L3684" s="149" t="s">
        <v>114</v>
      </c>
      <c r="M3684" s="150" t="s">
        <v>1417</v>
      </c>
      <c r="N3684" s="157">
        <v>44819.917500000003</v>
      </c>
      <c r="O3684" s="157">
        <v>44825.097025462965</v>
      </c>
    </row>
    <row r="3685" spans="2:15" x14ac:dyDescent="0.2">
      <c r="B3685" s="322" t="s">
        <v>151</v>
      </c>
      <c r="C3685" s="322" t="s">
        <v>1225</v>
      </c>
      <c r="D3685" s="322" t="s">
        <v>152</v>
      </c>
      <c r="E3685" s="322" t="s">
        <v>1225</v>
      </c>
      <c r="F3685" s="154" t="s">
        <v>243</v>
      </c>
      <c r="G3685" s="149" t="s">
        <v>277</v>
      </c>
      <c r="H3685" s="153" t="s">
        <v>374</v>
      </c>
      <c r="I3685" s="149" t="s">
        <v>2361</v>
      </c>
      <c r="J3685" s="163">
        <v>43.481999999999999</v>
      </c>
      <c r="K3685" s="163">
        <v>34.054000000000002</v>
      </c>
      <c r="L3685" s="149" t="s">
        <v>209</v>
      </c>
      <c r="M3685" s="150" t="s">
        <v>563</v>
      </c>
      <c r="N3685" s="157">
        <v>44820.38826388889</v>
      </c>
      <c r="O3685" s="157">
        <v>44837.664363425924</v>
      </c>
    </row>
    <row r="3686" spans="2:15" x14ac:dyDescent="0.2">
      <c r="B3686" s="322" t="s">
        <v>151</v>
      </c>
      <c r="C3686" s="322" t="s">
        <v>1225</v>
      </c>
      <c r="D3686" s="322" t="s">
        <v>152</v>
      </c>
      <c r="E3686" s="322" t="s">
        <v>1225</v>
      </c>
      <c r="F3686" s="154" t="s">
        <v>114</v>
      </c>
      <c r="G3686" s="149" t="s">
        <v>286</v>
      </c>
      <c r="H3686" s="153" t="s">
        <v>115</v>
      </c>
      <c r="I3686" s="149" t="s">
        <v>2362</v>
      </c>
      <c r="J3686" s="163">
        <v>63.482999999999997</v>
      </c>
      <c r="K3686" s="163">
        <v>9.18</v>
      </c>
      <c r="L3686" s="149" t="s">
        <v>217</v>
      </c>
      <c r="M3686" s="150" t="s">
        <v>308</v>
      </c>
      <c r="N3686" s="157">
        <v>44820.445439814815</v>
      </c>
      <c r="O3686" s="157">
        <v>44848.081261574072</v>
      </c>
    </row>
    <row r="3687" spans="2:15" x14ac:dyDescent="0.2">
      <c r="B3687" s="322" t="s">
        <v>151</v>
      </c>
      <c r="C3687" s="322" t="s">
        <v>1225</v>
      </c>
      <c r="D3687" s="322" t="s">
        <v>152</v>
      </c>
      <c r="E3687" s="322" t="s">
        <v>1225</v>
      </c>
      <c r="F3687" s="154" t="s">
        <v>114</v>
      </c>
      <c r="G3687" s="149" t="s">
        <v>286</v>
      </c>
      <c r="H3687" s="153" t="s">
        <v>115</v>
      </c>
      <c r="I3687" s="149" t="s">
        <v>2362</v>
      </c>
      <c r="J3687" s="163">
        <v>63.482999999999997</v>
      </c>
      <c r="K3687" s="163">
        <v>41.465000000000003</v>
      </c>
      <c r="L3687" s="149" t="s">
        <v>217</v>
      </c>
      <c r="M3687" s="150" t="s">
        <v>498</v>
      </c>
      <c r="N3687" s="157">
        <v>44820.445439814815</v>
      </c>
      <c r="O3687" s="157">
        <v>44856.904305555552</v>
      </c>
    </row>
    <row r="3688" spans="2:15" x14ac:dyDescent="0.2">
      <c r="B3688" s="322" t="s">
        <v>151</v>
      </c>
      <c r="C3688" s="322" t="s">
        <v>1225</v>
      </c>
      <c r="D3688" s="322" t="s">
        <v>151</v>
      </c>
      <c r="E3688" s="322" t="s">
        <v>1225</v>
      </c>
      <c r="F3688" s="154" t="s">
        <v>329</v>
      </c>
      <c r="G3688" s="149" t="s">
        <v>286</v>
      </c>
      <c r="H3688" s="153" t="s">
        <v>330</v>
      </c>
      <c r="I3688" s="149" t="s">
        <v>2363</v>
      </c>
      <c r="J3688" s="163">
        <v>63.463999999999999</v>
      </c>
      <c r="K3688" s="163">
        <v>7.7649999999999997</v>
      </c>
      <c r="L3688" s="149" t="s">
        <v>536</v>
      </c>
      <c r="M3688" s="150" t="s">
        <v>537</v>
      </c>
      <c r="N3688" s="157">
        <v>44820.528634259259</v>
      </c>
      <c r="O3688" s="157">
        <v>44833.526643518519</v>
      </c>
    </row>
    <row r="3689" spans="2:15" x14ac:dyDescent="0.2">
      <c r="B3689" s="322" t="s">
        <v>151</v>
      </c>
      <c r="C3689" s="322" t="s">
        <v>1225</v>
      </c>
      <c r="D3689" s="322" t="s">
        <v>152</v>
      </c>
      <c r="E3689" s="322" t="s">
        <v>1225</v>
      </c>
      <c r="F3689" s="154" t="s">
        <v>329</v>
      </c>
      <c r="G3689" s="149" t="s">
        <v>286</v>
      </c>
      <c r="H3689" s="153" t="s">
        <v>330</v>
      </c>
      <c r="I3689" s="149" t="s">
        <v>2363</v>
      </c>
      <c r="J3689" s="163">
        <v>63.463999999999999</v>
      </c>
      <c r="K3689" s="163">
        <v>7.0590000000000002</v>
      </c>
      <c r="L3689" s="149" t="s">
        <v>266</v>
      </c>
      <c r="M3689" s="150" t="s">
        <v>298</v>
      </c>
      <c r="N3689" s="157">
        <v>44820.528634259259</v>
      </c>
      <c r="O3689" s="157">
        <v>44838.78230324074</v>
      </c>
    </row>
    <row r="3690" spans="2:15" x14ac:dyDescent="0.2">
      <c r="B3690" s="322" t="s">
        <v>151</v>
      </c>
      <c r="C3690" s="322" t="s">
        <v>1225</v>
      </c>
      <c r="D3690" s="322" t="s">
        <v>152</v>
      </c>
      <c r="E3690" s="322" t="s">
        <v>1225</v>
      </c>
      <c r="F3690" s="154" t="s">
        <v>329</v>
      </c>
      <c r="G3690" s="149" t="s">
        <v>286</v>
      </c>
      <c r="H3690" s="153" t="s">
        <v>330</v>
      </c>
      <c r="I3690" s="149" t="s">
        <v>2363</v>
      </c>
      <c r="J3690" s="163">
        <v>63.463999999999999</v>
      </c>
      <c r="K3690" s="163">
        <v>28.745999999999999</v>
      </c>
      <c r="L3690" s="149" t="s">
        <v>230</v>
      </c>
      <c r="M3690" s="150" t="s">
        <v>514</v>
      </c>
      <c r="N3690" s="157">
        <v>44820.528634259259</v>
      </c>
      <c r="O3690" s="157">
        <v>44855.306203703702</v>
      </c>
    </row>
    <row r="3691" spans="2:15" x14ac:dyDescent="0.2">
      <c r="B3691" s="322" t="s">
        <v>151</v>
      </c>
      <c r="C3691" s="322" t="s">
        <v>1225</v>
      </c>
      <c r="D3691" s="322" t="s">
        <v>152</v>
      </c>
      <c r="E3691" s="322" t="s">
        <v>1225</v>
      </c>
      <c r="F3691" s="154" t="s">
        <v>195</v>
      </c>
      <c r="G3691" s="149" t="s">
        <v>277</v>
      </c>
      <c r="H3691" s="153" t="s">
        <v>705</v>
      </c>
      <c r="I3691" s="149" t="s">
        <v>714</v>
      </c>
      <c r="J3691" s="163">
        <v>37.951000000000001</v>
      </c>
      <c r="K3691" s="163">
        <v>35.585999999999999</v>
      </c>
      <c r="L3691" s="149" t="s">
        <v>116</v>
      </c>
      <c r="M3691" s="150" t="s">
        <v>424</v>
      </c>
      <c r="N3691" s="157">
        <v>44820.542719907404</v>
      </c>
      <c r="O3691" s="157">
        <v>44860.219618055555</v>
      </c>
    </row>
    <row r="3692" spans="2:15" x14ac:dyDescent="0.2">
      <c r="B3692" s="322" t="s">
        <v>151</v>
      </c>
      <c r="C3692" s="322" t="s">
        <v>1225</v>
      </c>
      <c r="D3692" s="322" t="s">
        <v>152</v>
      </c>
      <c r="E3692" s="322" t="s">
        <v>1225</v>
      </c>
      <c r="F3692" s="154" t="s">
        <v>236</v>
      </c>
      <c r="G3692" s="149" t="s">
        <v>310</v>
      </c>
      <c r="H3692" s="153" t="s">
        <v>311</v>
      </c>
      <c r="I3692" s="149" t="s">
        <v>864</v>
      </c>
      <c r="J3692" s="163">
        <v>36.850999999999999</v>
      </c>
      <c r="K3692" s="163">
        <v>6.0449999999999999</v>
      </c>
      <c r="L3692" s="149" t="s">
        <v>116</v>
      </c>
      <c r="M3692" s="150" t="s">
        <v>405</v>
      </c>
      <c r="N3692" s="157">
        <v>44820.709317129629</v>
      </c>
      <c r="O3692" s="157">
        <v>44843.695625</v>
      </c>
    </row>
    <row r="3693" spans="2:15" x14ac:dyDescent="0.2">
      <c r="B3693" s="322" t="s">
        <v>151</v>
      </c>
      <c r="C3693" s="322" t="s">
        <v>1225</v>
      </c>
      <c r="D3693" s="322" t="s">
        <v>152</v>
      </c>
      <c r="E3693" s="322" t="s">
        <v>1225</v>
      </c>
      <c r="F3693" s="154" t="s">
        <v>236</v>
      </c>
      <c r="G3693" s="149" t="s">
        <v>310</v>
      </c>
      <c r="H3693" s="153" t="s">
        <v>311</v>
      </c>
      <c r="I3693" s="149" t="s">
        <v>864</v>
      </c>
      <c r="J3693" s="163">
        <v>36.850999999999999</v>
      </c>
      <c r="K3693" s="163">
        <v>27.189</v>
      </c>
      <c r="L3693" s="149" t="s">
        <v>116</v>
      </c>
      <c r="M3693" s="150" t="s">
        <v>405</v>
      </c>
      <c r="N3693" s="157">
        <v>44820.709317129629</v>
      </c>
      <c r="O3693" s="157">
        <v>44846.999259259261</v>
      </c>
    </row>
    <row r="3694" spans="2:15" x14ac:dyDescent="0.2">
      <c r="B3694" s="322" t="s">
        <v>151</v>
      </c>
      <c r="C3694" s="322" t="s">
        <v>1225</v>
      </c>
      <c r="D3694" s="322" t="s">
        <v>152</v>
      </c>
      <c r="E3694" s="322" t="s">
        <v>1225</v>
      </c>
      <c r="F3694" s="154" t="s">
        <v>114</v>
      </c>
      <c r="G3694" s="149" t="s">
        <v>286</v>
      </c>
      <c r="H3694" s="153" t="s">
        <v>115</v>
      </c>
      <c r="I3694" s="149" t="s">
        <v>2348</v>
      </c>
      <c r="J3694" s="163">
        <v>39.83</v>
      </c>
      <c r="K3694" s="163">
        <v>6.6230000000000002</v>
      </c>
      <c r="L3694" s="149" t="s">
        <v>187</v>
      </c>
      <c r="M3694" s="150" t="s">
        <v>415</v>
      </c>
      <c r="N3694" s="157">
        <v>44821.070393518516</v>
      </c>
      <c r="O3694" s="157">
        <v>44856.039664351854</v>
      </c>
    </row>
    <row r="3695" spans="2:15" x14ac:dyDescent="0.2">
      <c r="B3695" s="322" t="s">
        <v>151</v>
      </c>
      <c r="C3695" s="322" t="s">
        <v>1225</v>
      </c>
      <c r="D3695" s="322" t="s">
        <v>152</v>
      </c>
      <c r="E3695" s="322" t="s">
        <v>1225</v>
      </c>
      <c r="F3695" s="154" t="s">
        <v>114</v>
      </c>
      <c r="G3695" s="149" t="s">
        <v>286</v>
      </c>
      <c r="H3695" s="153" t="s">
        <v>115</v>
      </c>
      <c r="I3695" s="149" t="s">
        <v>2364</v>
      </c>
      <c r="J3695" s="163">
        <v>63.905999999999999</v>
      </c>
      <c r="K3695" s="163">
        <v>20.105</v>
      </c>
      <c r="L3695" s="149" t="s">
        <v>211</v>
      </c>
      <c r="M3695" s="150" t="s">
        <v>453</v>
      </c>
      <c r="N3695" s="157">
        <v>44822.611932870372</v>
      </c>
      <c r="O3695" s="157">
        <v>44851.290960648148</v>
      </c>
    </row>
    <row r="3696" spans="2:15" x14ac:dyDescent="0.2">
      <c r="B3696" s="322" t="s">
        <v>151</v>
      </c>
      <c r="C3696" s="322" t="s">
        <v>1225</v>
      </c>
      <c r="D3696" s="322" t="s">
        <v>152</v>
      </c>
      <c r="E3696" s="322" t="s">
        <v>1225</v>
      </c>
      <c r="F3696" s="154" t="s">
        <v>114</v>
      </c>
      <c r="G3696" s="149" t="s">
        <v>286</v>
      </c>
      <c r="H3696" s="153" t="s">
        <v>115</v>
      </c>
      <c r="I3696" s="149" t="s">
        <v>2364</v>
      </c>
      <c r="J3696" s="163">
        <v>63.905999999999999</v>
      </c>
      <c r="K3696" s="163">
        <v>24.532</v>
      </c>
      <c r="L3696" s="149" t="s">
        <v>211</v>
      </c>
      <c r="M3696" s="150" t="s">
        <v>314</v>
      </c>
      <c r="N3696" s="157">
        <v>44822.611932870372</v>
      </c>
      <c r="O3696" s="157">
        <v>44863.459270833337</v>
      </c>
    </row>
    <row r="3697" spans="2:15" x14ac:dyDescent="0.2">
      <c r="B3697" s="322" t="s">
        <v>151</v>
      </c>
      <c r="C3697" s="322" t="s">
        <v>1225</v>
      </c>
      <c r="D3697" s="322" t="s">
        <v>152</v>
      </c>
      <c r="E3697" s="322" t="s">
        <v>1225</v>
      </c>
      <c r="F3697" s="154" t="s">
        <v>114</v>
      </c>
      <c r="G3697" s="149" t="s">
        <v>286</v>
      </c>
      <c r="H3697" s="153" t="s">
        <v>115</v>
      </c>
      <c r="I3697" s="149" t="s">
        <v>1681</v>
      </c>
      <c r="J3697" s="163">
        <v>63.600999999999999</v>
      </c>
      <c r="K3697" s="163">
        <v>7.84</v>
      </c>
      <c r="L3697" s="149" t="s">
        <v>216</v>
      </c>
      <c r="M3697" s="150" t="s">
        <v>288</v>
      </c>
      <c r="N3697" s="157">
        <v>44823.709027777775</v>
      </c>
      <c r="O3697" s="157">
        <v>44849.551307870373</v>
      </c>
    </row>
    <row r="3698" spans="2:15" x14ac:dyDescent="0.2">
      <c r="B3698" s="322" t="s">
        <v>151</v>
      </c>
      <c r="C3698" s="322" t="s">
        <v>1225</v>
      </c>
      <c r="D3698" s="322" t="s">
        <v>152</v>
      </c>
      <c r="E3698" s="322" t="s">
        <v>1225</v>
      </c>
      <c r="F3698" s="154" t="s">
        <v>114</v>
      </c>
      <c r="G3698" s="149" t="s">
        <v>286</v>
      </c>
      <c r="H3698" s="153" t="s">
        <v>115</v>
      </c>
      <c r="I3698" s="149" t="s">
        <v>1681</v>
      </c>
      <c r="J3698" s="163">
        <v>63.600999999999999</v>
      </c>
      <c r="K3698" s="163">
        <v>49.216999999999999</v>
      </c>
      <c r="L3698" s="149" t="s">
        <v>216</v>
      </c>
      <c r="M3698" s="150" t="s">
        <v>1699</v>
      </c>
      <c r="N3698" s="157">
        <v>44823.709027777775</v>
      </c>
      <c r="O3698" s="157">
        <v>44853.915196759262</v>
      </c>
    </row>
    <row r="3699" spans="2:15" x14ac:dyDescent="0.2">
      <c r="B3699" s="322" t="s">
        <v>151</v>
      </c>
      <c r="C3699" s="322" t="s">
        <v>1225</v>
      </c>
      <c r="D3699" s="322" t="s">
        <v>152</v>
      </c>
      <c r="E3699" s="322" t="s">
        <v>1225</v>
      </c>
      <c r="F3699" s="154" t="s">
        <v>114</v>
      </c>
      <c r="G3699" s="149" t="s">
        <v>277</v>
      </c>
      <c r="H3699" s="153" t="s">
        <v>304</v>
      </c>
      <c r="I3699" s="149" t="s">
        <v>2365</v>
      </c>
      <c r="J3699" s="163">
        <v>30.803000000000001</v>
      </c>
      <c r="K3699" s="163">
        <v>20.635999999999999</v>
      </c>
      <c r="L3699" s="149" t="s">
        <v>116</v>
      </c>
      <c r="M3699" s="150" t="s">
        <v>352</v>
      </c>
      <c r="N3699" s="157">
        <v>44824.001018518517</v>
      </c>
      <c r="O3699" s="157">
        <v>44863.180601851855</v>
      </c>
    </row>
    <row r="3700" spans="2:15" x14ac:dyDescent="0.2">
      <c r="B3700" s="322" t="s">
        <v>151</v>
      </c>
      <c r="C3700" s="322" t="s">
        <v>1225</v>
      </c>
      <c r="D3700" s="322" t="s">
        <v>152</v>
      </c>
      <c r="E3700" s="322" t="s">
        <v>1225</v>
      </c>
      <c r="F3700" s="154" t="s">
        <v>114</v>
      </c>
      <c r="G3700" s="149" t="s">
        <v>286</v>
      </c>
      <c r="H3700" s="153" t="s">
        <v>115</v>
      </c>
      <c r="I3700" s="149" t="s">
        <v>2364</v>
      </c>
      <c r="J3700" s="163">
        <v>63.905999999999999</v>
      </c>
      <c r="K3700" s="163">
        <v>8.1029999999999998</v>
      </c>
      <c r="L3700" s="149" t="s">
        <v>211</v>
      </c>
      <c r="M3700" s="150" t="s">
        <v>453</v>
      </c>
      <c r="N3700" s="157">
        <v>44824.792511574073</v>
      </c>
      <c r="O3700" s="157">
        <v>44851.290960648148</v>
      </c>
    </row>
    <row r="3701" spans="2:15" x14ac:dyDescent="0.2">
      <c r="B3701" s="322" t="s">
        <v>151</v>
      </c>
      <c r="C3701" s="322" t="s">
        <v>1225</v>
      </c>
      <c r="D3701" s="322" t="s">
        <v>152</v>
      </c>
      <c r="E3701" s="322" t="s">
        <v>1225</v>
      </c>
      <c r="F3701" s="154" t="s">
        <v>114</v>
      </c>
      <c r="G3701" s="149" t="s">
        <v>286</v>
      </c>
      <c r="H3701" s="153" t="s">
        <v>115</v>
      </c>
      <c r="I3701" s="149" t="s">
        <v>2364</v>
      </c>
      <c r="J3701" s="163">
        <v>63.905999999999999</v>
      </c>
      <c r="K3701" s="163">
        <v>9.8879999999999999</v>
      </c>
      <c r="L3701" s="149" t="s">
        <v>211</v>
      </c>
      <c r="M3701" s="150" t="s">
        <v>314</v>
      </c>
      <c r="N3701" s="157">
        <v>44824.792511574073</v>
      </c>
      <c r="O3701" s="157">
        <v>44863.459270833337</v>
      </c>
    </row>
    <row r="3702" spans="2:15" x14ac:dyDescent="0.2">
      <c r="B3702" s="322" t="s">
        <v>151</v>
      </c>
      <c r="C3702" s="322" t="s">
        <v>1225</v>
      </c>
      <c r="D3702" s="322" t="s">
        <v>153</v>
      </c>
      <c r="E3702" s="322" t="s">
        <v>1225</v>
      </c>
      <c r="F3702" s="154" t="s">
        <v>195</v>
      </c>
      <c r="G3702" s="149" t="s">
        <v>277</v>
      </c>
      <c r="H3702" s="153" t="s">
        <v>705</v>
      </c>
      <c r="I3702" s="149" t="s">
        <v>1124</v>
      </c>
      <c r="J3702" s="163">
        <v>38.956000000000003</v>
      </c>
      <c r="K3702" s="163">
        <v>38.177</v>
      </c>
      <c r="L3702" s="149" t="s">
        <v>116</v>
      </c>
      <c r="M3702" s="150" t="s">
        <v>405</v>
      </c>
      <c r="N3702" s="157">
        <v>44824.917013888888</v>
      </c>
      <c r="O3702" s="157">
        <v>44883.362384259257</v>
      </c>
    </row>
    <row r="3703" spans="2:15" x14ac:dyDescent="0.2">
      <c r="B3703" s="322" t="s">
        <v>151</v>
      </c>
      <c r="C3703" s="322" t="s">
        <v>1225</v>
      </c>
      <c r="D3703" s="322" t="s">
        <v>155</v>
      </c>
      <c r="E3703" s="322" t="s">
        <v>2366</v>
      </c>
      <c r="F3703" s="154" t="s">
        <v>329</v>
      </c>
      <c r="G3703" s="149" t="s">
        <v>286</v>
      </c>
      <c r="H3703" s="153" t="s">
        <v>330</v>
      </c>
      <c r="I3703" s="149" t="s">
        <v>2367</v>
      </c>
      <c r="J3703" s="163">
        <v>63.508000000000003</v>
      </c>
      <c r="K3703" s="163">
        <v>13.523</v>
      </c>
      <c r="L3703" s="149" t="s">
        <v>116</v>
      </c>
      <c r="M3703" s="150" t="s">
        <v>352</v>
      </c>
      <c r="N3703" s="157">
        <v>44824.931527777779</v>
      </c>
      <c r="O3703" s="157">
        <v>44928.553032407406</v>
      </c>
    </row>
    <row r="3704" spans="2:15" x14ac:dyDescent="0.2">
      <c r="B3704" s="322" t="s">
        <v>151</v>
      </c>
      <c r="C3704" s="322" t="s">
        <v>1225</v>
      </c>
      <c r="D3704" s="322" t="s">
        <v>155</v>
      </c>
      <c r="E3704" s="322" t="s">
        <v>2366</v>
      </c>
      <c r="F3704" s="154" t="s">
        <v>329</v>
      </c>
      <c r="G3704" s="149" t="s">
        <v>286</v>
      </c>
      <c r="H3704" s="153" t="s">
        <v>330</v>
      </c>
      <c r="I3704" s="149" t="s">
        <v>2367</v>
      </c>
      <c r="J3704" s="163">
        <v>63.508000000000003</v>
      </c>
      <c r="K3704" s="163">
        <v>39.893000000000001</v>
      </c>
      <c r="L3704" s="149" t="s">
        <v>116</v>
      </c>
      <c r="M3704" s="150" t="s">
        <v>352</v>
      </c>
      <c r="N3704" s="157">
        <v>44824.931527777779</v>
      </c>
      <c r="O3704" s="157">
        <v>44934.598680555559</v>
      </c>
    </row>
    <row r="3705" spans="2:15" x14ac:dyDescent="0.2">
      <c r="B3705" s="322" t="s">
        <v>151</v>
      </c>
      <c r="C3705" s="322" t="s">
        <v>1225</v>
      </c>
      <c r="D3705" s="322" t="s">
        <v>152</v>
      </c>
      <c r="E3705" s="322" t="s">
        <v>1225</v>
      </c>
      <c r="F3705" s="154" t="s">
        <v>243</v>
      </c>
      <c r="G3705" s="149" t="s">
        <v>277</v>
      </c>
      <c r="H3705" s="153" t="s">
        <v>374</v>
      </c>
      <c r="I3705" s="149" t="s">
        <v>2361</v>
      </c>
      <c r="J3705" s="163">
        <v>43.481999999999999</v>
      </c>
      <c r="K3705" s="163">
        <v>8.5579999999999998</v>
      </c>
      <c r="L3705" s="149" t="s">
        <v>209</v>
      </c>
      <c r="M3705" s="150" t="s">
        <v>563</v>
      </c>
      <c r="N3705" s="157">
        <v>44825.62605324074</v>
      </c>
      <c r="O3705" s="157">
        <v>44837.664363425924</v>
      </c>
    </row>
    <row r="3706" spans="2:15" x14ac:dyDescent="0.2">
      <c r="B3706" s="322" t="s">
        <v>151</v>
      </c>
      <c r="C3706" s="322" t="s">
        <v>1225</v>
      </c>
      <c r="D3706" s="322" t="s">
        <v>152</v>
      </c>
      <c r="E3706" s="322" t="s">
        <v>1225</v>
      </c>
      <c r="F3706" s="154" t="s">
        <v>239</v>
      </c>
      <c r="G3706" s="149" t="s">
        <v>289</v>
      </c>
      <c r="H3706" s="153" t="s">
        <v>290</v>
      </c>
      <c r="I3706" s="149" t="s">
        <v>2368</v>
      </c>
      <c r="J3706" s="163">
        <v>29.721</v>
      </c>
      <c r="K3706" s="163">
        <v>29.126999999999999</v>
      </c>
      <c r="L3706" s="149" t="s">
        <v>250</v>
      </c>
      <c r="M3706" s="150" t="s">
        <v>2369</v>
      </c>
      <c r="N3706" s="157">
        <v>44825.638611111113</v>
      </c>
      <c r="O3706" s="157">
        <v>44843.219930555555</v>
      </c>
    </row>
    <row r="3707" spans="2:15" x14ac:dyDescent="0.2">
      <c r="B3707" s="322" t="s">
        <v>151</v>
      </c>
      <c r="C3707" s="322" t="s">
        <v>1225</v>
      </c>
      <c r="D3707" s="322" t="s">
        <v>152</v>
      </c>
      <c r="E3707" s="322" t="s">
        <v>1225</v>
      </c>
      <c r="F3707" s="154" t="s">
        <v>114</v>
      </c>
      <c r="G3707" s="149" t="s">
        <v>286</v>
      </c>
      <c r="H3707" s="153" t="s">
        <v>115</v>
      </c>
      <c r="I3707" s="149" t="s">
        <v>2275</v>
      </c>
      <c r="J3707" s="163">
        <v>63.423999999999999</v>
      </c>
      <c r="K3707" s="163">
        <v>29.181999999999999</v>
      </c>
      <c r="L3707" s="149" t="s">
        <v>216</v>
      </c>
      <c r="M3707" s="150" t="s">
        <v>284</v>
      </c>
      <c r="N3707" s="157">
        <v>44828.001574074071</v>
      </c>
      <c r="O3707" s="157">
        <v>44860.181701388887</v>
      </c>
    </row>
    <row r="3708" spans="2:15" x14ac:dyDescent="0.2">
      <c r="B3708" s="322" t="s">
        <v>151</v>
      </c>
      <c r="C3708" s="322" t="s">
        <v>1225</v>
      </c>
      <c r="D3708" s="322" t="s">
        <v>153</v>
      </c>
      <c r="E3708" s="322" t="s">
        <v>1225</v>
      </c>
      <c r="F3708" s="154" t="s">
        <v>114</v>
      </c>
      <c r="G3708" s="149" t="s">
        <v>286</v>
      </c>
      <c r="H3708" s="153" t="s">
        <v>115</v>
      </c>
      <c r="I3708" s="149" t="s">
        <v>2275</v>
      </c>
      <c r="J3708" s="163">
        <v>63.423999999999999</v>
      </c>
      <c r="K3708" s="163">
        <v>32.819000000000003</v>
      </c>
      <c r="L3708" s="149" t="s">
        <v>216</v>
      </c>
      <c r="M3708" s="150" t="s">
        <v>288</v>
      </c>
      <c r="N3708" s="157">
        <v>44828.001574074071</v>
      </c>
      <c r="O3708" s="157">
        <v>44872.515428240738</v>
      </c>
    </row>
    <row r="3709" spans="2:15" x14ac:dyDescent="0.2">
      <c r="B3709" s="322" t="s">
        <v>151</v>
      </c>
      <c r="C3709" s="322" t="s">
        <v>1225</v>
      </c>
      <c r="D3709" s="322" t="s">
        <v>152</v>
      </c>
      <c r="E3709" s="322" t="s">
        <v>1225</v>
      </c>
      <c r="F3709" s="154" t="s">
        <v>114</v>
      </c>
      <c r="G3709" s="149" t="s">
        <v>286</v>
      </c>
      <c r="H3709" s="153" t="s">
        <v>115</v>
      </c>
      <c r="I3709" s="149" t="s">
        <v>2356</v>
      </c>
      <c r="J3709" s="163">
        <v>28.23</v>
      </c>
      <c r="K3709" s="163">
        <v>2.1920000000000002</v>
      </c>
      <c r="L3709" s="149" t="s">
        <v>212</v>
      </c>
      <c r="M3709" s="150" t="s">
        <v>626</v>
      </c>
      <c r="N3709" s="157">
        <v>44828.570983796293</v>
      </c>
      <c r="O3709" s="157">
        <v>44846.973668981482</v>
      </c>
    </row>
    <row r="3710" spans="2:15" x14ac:dyDescent="0.2">
      <c r="B3710" s="322" t="s">
        <v>151</v>
      </c>
      <c r="C3710" s="322" t="s">
        <v>1225</v>
      </c>
      <c r="D3710" s="322" t="s">
        <v>152</v>
      </c>
      <c r="E3710" s="322" t="s">
        <v>1225</v>
      </c>
      <c r="F3710" s="154" t="s">
        <v>114</v>
      </c>
      <c r="G3710" s="149" t="s">
        <v>286</v>
      </c>
      <c r="H3710" s="153" t="s">
        <v>115</v>
      </c>
      <c r="I3710" s="149" t="s">
        <v>2356</v>
      </c>
      <c r="J3710" s="163">
        <v>28.23</v>
      </c>
      <c r="K3710" s="163">
        <v>2.4470000000000001</v>
      </c>
      <c r="L3710" s="149" t="s">
        <v>218</v>
      </c>
      <c r="M3710" s="150" t="s">
        <v>2357</v>
      </c>
      <c r="N3710" s="157">
        <v>44828.570983796293</v>
      </c>
      <c r="O3710" s="157">
        <v>44863.993993055556</v>
      </c>
    </row>
    <row r="3711" spans="2:15" x14ac:dyDescent="0.2">
      <c r="B3711" s="322" t="s">
        <v>151</v>
      </c>
      <c r="C3711" s="322" t="s">
        <v>1225</v>
      </c>
      <c r="D3711" s="322" t="s">
        <v>153</v>
      </c>
      <c r="E3711" s="322" t="s">
        <v>1225</v>
      </c>
      <c r="F3711" s="154" t="s">
        <v>329</v>
      </c>
      <c r="G3711" s="149" t="s">
        <v>286</v>
      </c>
      <c r="H3711" s="153" t="s">
        <v>330</v>
      </c>
      <c r="I3711" s="149" t="s">
        <v>2370</v>
      </c>
      <c r="J3711" s="163">
        <v>38.762999999999998</v>
      </c>
      <c r="K3711" s="163">
        <v>33.804000000000002</v>
      </c>
      <c r="L3711" s="149" t="s">
        <v>187</v>
      </c>
      <c r="M3711" s="150" t="s">
        <v>415</v>
      </c>
      <c r="N3711" s="157">
        <v>44828.653807870367</v>
      </c>
      <c r="O3711" s="157">
        <v>44881.083067129628</v>
      </c>
    </row>
    <row r="3712" spans="2:15" x14ac:dyDescent="0.2">
      <c r="B3712" s="322" t="s">
        <v>151</v>
      </c>
      <c r="C3712" s="322" t="s">
        <v>1225</v>
      </c>
      <c r="D3712" s="322" t="s">
        <v>151</v>
      </c>
      <c r="E3712" s="322" t="s">
        <v>1225</v>
      </c>
      <c r="F3712" s="154" t="s">
        <v>114</v>
      </c>
      <c r="G3712" s="149" t="s">
        <v>277</v>
      </c>
      <c r="H3712" s="153" t="s">
        <v>304</v>
      </c>
      <c r="I3712" s="149" t="s">
        <v>967</v>
      </c>
      <c r="J3712" s="163">
        <v>36.988</v>
      </c>
      <c r="K3712" s="163">
        <v>14.391999999999999</v>
      </c>
      <c r="L3712" s="149" t="s">
        <v>114</v>
      </c>
      <c r="M3712" s="150" t="s">
        <v>741</v>
      </c>
      <c r="N3712" s="157">
        <v>44828.875497685185</v>
      </c>
      <c r="O3712" s="157">
        <v>44834.56826388889</v>
      </c>
    </row>
    <row r="3713" spans="2:15" x14ac:dyDescent="0.2">
      <c r="B3713" s="322" t="s">
        <v>151</v>
      </c>
      <c r="C3713" s="322" t="s">
        <v>1225</v>
      </c>
      <c r="D3713" s="322" t="s">
        <v>151</v>
      </c>
      <c r="E3713" s="322" t="s">
        <v>1225</v>
      </c>
      <c r="F3713" s="154" t="s">
        <v>114</v>
      </c>
      <c r="G3713" s="149" t="s">
        <v>277</v>
      </c>
      <c r="H3713" s="153" t="s">
        <v>304</v>
      </c>
      <c r="I3713" s="149" t="s">
        <v>967</v>
      </c>
      <c r="J3713" s="163">
        <v>36.988</v>
      </c>
      <c r="K3713" s="163">
        <v>14.391999999999999</v>
      </c>
      <c r="L3713" s="149" t="s">
        <v>114</v>
      </c>
      <c r="M3713" s="150" t="s">
        <v>741</v>
      </c>
      <c r="N3713" s="157">
        <v>44828.875497685185</v>
      </c>
      <c r="O3713" s="157">
        <v>44834.568402777775</v>
      </c>
    </row>
    <row r="3714" spans="2:15" x14ac:dyDescent="0.2">
      <c r="B3714" s="322" t="s">
        <v>151</v>
      </c>
      <c r="C3714" s="322" t="s">
        <v>1225</v>
      </c>
      <c r="D3714" s="322" t="s">
        <v>152</v>
      </c>
      <c r="E3714" s="322" t="s">
        <v>1225</v>
      </c>
      <c r="F3714" s="154" t="s">
        <v>243</v>
      </c>
      <c r="G3714" s="149" t="s">
        <v>277</v>
      </c>
      <c r="H3714" s="153" t="s">
        <v>374</v>
      </c>
      <c r="I3714" s="149" t="s">
        <v>2371</v>
      </c>
      <c r="J3714" s="163">
        <v>28.372</v>
      </c>
      <c r="K3714" s="163">
        <v>27.805</v>
      </c>
      <c r="L3714" s="149" t="s">
        <v>209</v>
      </c>
      <c r="M3714" s="150" t="s">
        <v>323</v>
      </c>
      <c r="N3714" s="157">
        <v>44829.417650462965</v>
      </c>
      <c r="O3714" s="157">
        <v>44847.440960648149</v>
      </c>
    </row>
    <row r="3715" spans="2:15" x14ac:dyDescent="0.2">
      <c r="B3715" s="322" t="s">
        <v>151</v>
      </c>
      <c r="C3715" s="322" t="s">
        <v>1225</v>
      </c>
      <c r="D3715" s="322" t="s">
        <v>152</v>
      </c>
      <c r="E3715" s="322" t="s">
        <v>1225</v>
      </c>
      <c r="F3715" s="154" t="s">
        <v>114</v>
      </c>
      <c r="G3715" s="149" t="s">
        <v>310</v>
      </c>
      <c r="H3715" s="153" t="s">
        <v>115</v>
      </c>
      <c r="I3715" s="149" t="s">
        <v>2372</v>
      </c>
      <c r="J3715" s="163">
        <v>37.130000000000003</v>
      </c>
      <c r="K3715" s="163">
        <v>9.4789999999999992</v>
      </c>
      <c r="L3715" s="149" t="s">
        <v>557</v>
      </c>
      <c r="M3715" s="150" t="s">
        <v>1702</v>
      </c>
      <c r="N3715" s="157">
        <v>44829.792662037034</v>
      </c>
      <c r="O3715" s="157">
        <v>44854.028831018521</v>
      </c>
    </row>
    <row r="3716" spans="2:15" x14ac:dyDescent="0.2">
      <c r="B3716" s="322" t="s">
        <v>151</v>
      </c>
      <c r="C3716" s="322" t="s">
        <v>1225</v>
      </c>
      <c r="D3716" s="322" t="s">
        <v>152</v>
      </c>
      <c r="E3716" s="322" t="s">
        <v>1225</v>
      </c>
      <c r="F3716" s="154" t="s">
        <v>114</v>
      </c>
      <c r="G3716" s="149" t="s">
        <v>310</v>
      </c>
      <c r="H3716" s="153" t="s">
        <v>115</v>
      </c>
      <c r="I3716" s="149" t="s">
        <v>2372</v>
      </c>
      <c r="J3716" s="163">
        <v>37.130000000000003</v>
      </c>
      <c r="K3716" s="163">
        <v>23.312000000000001</v>
      </c>
      <c r="L3716" s="149" t="s">
        <v>557</v>
      </c>
      <c r="M3716" s="150" t="s">
        <v>1462</v>
      </c>
      <c r="N3716" s="157">
        <v>44829.792662037034</v>
      </c>
      <c r="O3716" s="157">
        <v>44861.133668981478</v>
      </c>
    </row>
    <row r="3717" spans="2:15" x14ac:dyDescent="0.2">
      <c r="B3717" s="322" t="s">
        <v>151</v>
      </c>
      <c r="C3717" s="322" t="s">
        <v>1225</v>
      </c>
      <c r="D3717" s="322" t="s">
        <v>152</v>
      </c>
      <c r="E3717" s="322" t="s">
        <v>1225</v>
      </c>
      <c r="F3717" s="154" t="s">
        <v>114</v>
      </c>
      <c r="G3717" s="149" t="s">
        <v>277</v>
      </c>
      <c r="H3717" s="153" t="s">
        <v>304</v>
      </c>
      <c r="I3717" s="149" t="s">
        <v>304</v>
      </c>
      <c r="J3717" s="163">
        <v>34.433</v>
      </c>
      <c r="K3717" s="163">
        <v>24.256</v>
      </c>
      <c r="L3717" s="149" t="s">
        <v>114</v>
      </c>
      <c r="M3717" s="150" t="s">
        <v>1111</v>
      </c>
      <c r="N3717" s="157">
        <v>44830.847245370373</v>
      </c>
      <c r="O3717" s="157">
        <v>44838.667199074072</v>
      </c>
    </row>
    <row r="3718" spans="2:15" x14ac:dyDescent="0.2">
      <c r="B3718" s="322" t="s">
        <v>151</v>
      </c>
      <c r="C3718" s="322" t="s">
        <v>1225</v>
      </c>
      <c r="D3718" s="322" t="s">
        <v>152</v>
      </c>
      <c r="E3718" s="322" t="s">
        <v>1225</v>
      </c>
      <c r="F3718" s="154" t="s">
        <v>114</v>
      </c>
      <c r="G3718" s="149" t="s">
        <v>277</v>
      </c>
      <c r="H3718" s="153" t="s">
        <v>304</v>
      </c>
      <c r="I3718" s="149" t="s">
        <v>1625</v>
      </c>
      <c r="J3718" s="163">
        <v>34.863999999999997</v>
      </c>
      <c r="K3718" s="163">
        <v>31.651</v>
      </c>
      <c r="L3718" s="149" t="s">
        <v>114</v>
      </c>
      <c r="M3718" s="150" t="s">
        <v>700</v>
      </c>
      <c r="N3718" s="157">
        <v>44831.042361111111</v>
      </c>
      <c r="O3718" s="157">
        <v>44836.320706018516</v>
      </c>
    </row>
    <row r="3719" spans="2:15" x14ac:dyDescent="0.2">
      <c r="B3719" s="322" t="s">
        <v>151</v>
      </c>
      <c r="C3719" s="322" t="s">
        <v>1225</v>
      </c>
      <c r="D3719" s="322" t="s">
        <v>153</v>
      </c>
      <c r="E3719" s="322" t="s">
        <v>1225</v>
      </c>
      <c r="F3719" s="154" t="s">
        <v>239</v>
      </c>
      <c r="G3719" s="149" t="s">
        <v>359</v>
      </c>
      <c r="H3719" s="153" t="s">
        <v>278</v>
      </c>
      <c r="I3719" s="149" t="s">
        <v>784</v>
      </c>
      <c r="J3719" s="163">
        <v>25.041</v>
      </c>
      <c r="K3719" s="163">
        <v>24.54</v>
      </c>
      <c r="L3719" s="149" t="s">
        <v>2373</v>
      </c>
      <c r="M3719" s="150" t="s">
        <v>2374</v>
      </c>
      <c r="N3719" s="157">
        <v>44831.473923611113</v>
      </c>
      <c r="O3719" s="157">
        <v>44871.681574074071</v>
      </c>
    </row>
    <row r="3720" spans="2:15" x14ac:dyDescent="0.2">
      <c r="B3720" s="322" t="s">
        <v>151</v>
      </c>
      <c r="C3720" s="322" t="s">
        <v>1225</v>
      </c>
      <c r="D3720" s="322" t="s">
        <v>152</v>
      </c>
      <c r="E3720" s="322" t="s">
        <v>1225</v>
      </c>
      <c r="F3720" s="154" t="s">
        <v>114</v>
      </c>
      <c r="G3720" s="149" t="s">
        <v>277</v>
      </c>
      <c r="H3720" s="153" t="s">
        <v>304</v>
      </c>
      <c r="I3720" s="149" t="s">
        <v>885</v>
      </c>
      <c r="J3720" s="163">
        <v>29.859000000000002</v>
      </c>
      <c r="K3720" s="163">
        <v>20.593</v>
      </c>
      <c r="L3720" s="149" t="s">
        <v>187</v>
      </c>
      <c r="M3720" s="150" t="s">
        <v>415</v>
      </c>
      <c r="N3720" s="157">
        <v>44831.709861111114</v>
      </c>
      <c r="O3720" s="157">
        <v>44847.653611111113</v>
      </c>
    </row>
    <row r="3721" spans="2:15" x14ac:dyDescent="0.2">
      <c r="B3721" s="322" t="s">
        <v>151</v>
      </c>
      <c r="C3721" s="322" t="s">
        <v>1225</v>
      </c>
      <c r="D3721" s="322" t="s">
        <v>152</v>
      </c>
      <c r="E3721" s="322" t="s">
        <v>1225</v>
      </c>
      <c r="F3721" s="154" t="s">
        <v>329</v>
      </c>
      <c r="G3721" s="149" t="s">
        <v>286</v>
      </c>
      <c r="H3721" s="153" t="s">
        <v>330</v>
      </c>
      <c r="I3721" s="149" t="s">
        <v>297</v>
      </c>
      <c r="J3721" s="163">
        <v>35.484999999999999</v>
      </c>
      <c r="K3721" s="163">
        <v>30.189</v>
      </c>
      <c r="L3721" s="149" t="s">
        <v>333</v>
      </c>
      <c r="M3721" s="150" t="s">
        <v>334</v>
      </c>
      <c r="N3721" s="157">
        <v>44832.085023148145</v>
      </c>
      <c r="O3721" s="157">
        <v>44852.483715277776</v>
      </c>
    </row>
    <row r="3722" spans="2:15" x14ac:dyDescent="0.2">
      <c r="B3722" s="322" t="s">
        <v>151</v>
      </c>
      <c r="C3722" s="322" t="s">
        <v>1225</v>
      </c>
      <c r="D3722" s="322" t="s">
        <v>153</v>
      </c>
      <c r="E3722" s="322" t="s">
        <v>1225</v>
      </c>
      <c r="F3722" s="154" t="s">
        <v>244</v>
      </c>
      <c r="G3722" s="149" t="s">
        <v>369</v>
      </c>
      <c r="H3722" s="153" t="s">
        <v>370</v>
      </c>
      <c r="I3722" s="149" t="s">
        <v>1641</v>
      </c>
      <c r="J3722" s="163">
        <v>32.046999999999997</v>
      </c>
      <c r="K3722" s="163">
        <v>7.9749999999999996</v>
      </c>
      <c r="L3722" s="149" t="s">
        <v>116</v>
      </c>
      <c r="M3722" s="150" t="s">
        <v>117</v>
      </c>
      <c r="N3722" s="157">
        <v>44832.16128472222</v>
      </c>
      <c r="O3722" s="157">
        <v>44876.750497685185</v>
      </c>
    </row>
    <row r="3723" spans="2:15" x14ac:dyDescent="0.2">
      <c r="B3723" s="322" t="s">
        <v>151</v>
      </c>
      <c r="C3723" s="322" t="s">
        <v>1225</v>
      </c>
      <c r="D3723" s="322" t="s">
        <v>153</v>
      </c>
      <c r="E3723" s="322" t="s">
        <v>1225</v>
      </c>
      <c r="F3723" s="154" t="s">
        <v>244</v>
      </c>
      <c r="G3723" s="149" t="s">
        <v>369</v>
      </c>
      <c r="H3723" s="153" t="s">
        <v>370</v>
      </c>
      <c r="I3723" s="149" t="s">
        <v>1641</v>
      </c>
      <c r="J3723" s="163">
        <v>32.046999999999997</v>
      </c>
      <c r="K3723" s="163">
        <v>23.431999999999999</v>
      </c>
      <c r="L3723" s="149" t="s">
        <v>116</v>
      </c>
      <c r="M3723" s="150" t="s">
        <v>1049</v>
      </c>
      <c r="N3723" s="157">
        <v>44832.16128472222</v>
      </c>
      <c r="O3723" s="157">
        <v>44878.51152777778</v>
      </c>
    </row>
    <row r="3724" spans="2:15" x14ac:dyDescent="0.2">
      <c r="B3724" s="322" t="s">
        <v>151</v>
      </c>
      <c r="C3724" s="322" t="s">
        <v>1225</v>
      </c>
      <c r="D3724" s="322" t="s">
        <v>152</v>
      </c>
      <c r="E3724" s="322" t="s">
        <v>1225</v>
      </c>
      <c r="F3724" s="154" t="s">
        <v>114</v>
      </c>
      <c r="G3724" s="149" t="s">
        <v>286</v>
      </c>
      <c r="H3724" s="153" t="s">
        <v>115</v>
      </c>
      <c r="I3724" s="149" t="s">
        <v>2059</v>
      </c>
      <c r="J3724" s="163">
        <v>37.119</v>
      </c>
      <c r="K3724" s="163">
        <v>6.1269999999999998</v>
      </c>
      <c r="L3724" s="149" t="s">
        <v>212</v>
      </c>
      <c r="M3724" s="150" t="s">
        <v>1696</v>
      </c>
      <c r="N3724" s="157">
        <v>44832.265509259261</v>
      </c>
      <c r="O3724" s="157">
        <v>44850.263090277775</v>
      </c>
    </row>
    <row r="3725" spans="2:15" x14ac:dyDescent="0.2">
      <c r="B3725" s="322" t="s">
        <v>151</v>
      </c>
      <c r="C3725" s="322" t="s">
        <v>1225</v>
      </c>
      <c r="D3725" s="322" t="s">
        <v>152</v>
      </c>
      <c r="E3725" s="322" t="s">
        <v>1225</v>
      </c>
      <c r="F3725" s="154" t="s">
        <v>114</v>
      </c>
      <c r="G3725" s="149" t="s">
        <v>286</v>
      </c>
      <c r="H3725" s="153" t="s">
        <v>115</v>
      </c>
      <c r="I3725" s="149" t="s">
        <v>2059</v>
      </c>
      <c r="J3725" s="163">
        <v>37.119</v>
      </c>
      <c r="K3725" s="163">
        <v>3.0640000000000001</v>
      </c>
      <c r="L3725" s="149" t="s">
        <v>212</v>
      </c>
      <c r="M3725" s="150" t="s">
        <v>2375</v>
      </c>
      <c r="N3725" s="157">
        <v>44832.265509259261</v>
      </c>
      <c r="O3725" s="157">
        <v>44855.971875000003</v>
      </c>
    </row>
    <row r="3726" spans="2:15" x14ac:dyDescent="0.2">
      <c r="B3726" s="322" t="s">
        <v>151</v>
      </c>
      <c r="C3726" s="322" t="s">
        <v>1225</v>
      </c>
      <c r="D3726" s="322" t="s">
        <v>152</v>
      </c>
      <c r="E3726" s="322" t="s">
        <v>1225</v>
      </c>
      <c r="F3726" s="154" t="s">
        <v>114</v>
      </c>
      <c r="G3726" s="149" t="s">
        <v>286</v>
      </c>
      <c r="H3726" s="153" t="s">
        <v>115</v>
      </c>
      <c r="I3726" s="149" t="s">
        <v>2059</v>
      </c>
      <c r="J3726" s="163">
        <v>37.119</v>
      </c>
      <c r="K3726" s="163">
        <v>3.0640000000000001</v>
      </c>
      <c r="L3726" s="149" t="s">
        <v>212</v>
      </c>
      <c r="M3726" s="150" t="s">
        <v>2375</v>
      </c>
      <c r="N3726" s="157">
        <v>44832.265509259261</v>
      </c>
      <c r="O3726" s="157">
        <v>44855.972013888888</v>
      </c>
    </row>
    <row r="3727" spans="2:15" x14ac:dyDescent="0.2">
      <c r="B3727" s="322" t="s">
        <v>151</v>
      </c>
      <c r="C3727" s="322" t="s">
        <v>1225</v>
      </c>
      <c r="D3727" s="322" t="s">
        <v>153</v>
      </c>
      <c r="E3727" s="322" t="s">
        <v>1225</v>
      </c>
      <c r="F3727" s="154" t="s">
        <v>114</v>
      </c>
      <c r="G3727" s="149" t="s">
        <v>286</v>
      </c>
      <c r="H3727" s="153" t="s">
        <v>115</v>
      </c>
      <c r="I3727" s="149" t="s">
        <v>2059</v>
      </c>
      <c r="J3727" s="163">
        <v>37.119</v>
      </c>
      <c r="K3727" s="163">
        <v>21.545000000000002</v>
      </c>
      <c r="L3727" s="149" t="s">
        <v>212</v>
      </c>
      <c r="M3727" s="150" t="s">
        <v>1086</v>
      </c>
      <c r="N3727" s="157">
        <v>44832.265509259261</v>
      </c>
      <c r="O3727" s="157">
        <v>44871.956863425927</v>
      </c>
    </row>
    <row r="3728" spans="2:15" x14ac:dyDescent="0.2">
      <c r="B3728" s="322" t="s">
        <v>151</v>
      </c>
      <c r="C3728" s="322" t="s">
        <v>1225</v>
      </c>
      <c r="D3728" s="322" t="s">
        <v>152</v>
      </c>
      <c r="E3728" s="322" t="s">
        <v>1225</v>
      </c>
      <c r="F3728" s="154" t="s">
        <v>114</v>
      </c>
      <c r="G3728" s="149" t="s">
        <v>277</v>
      </c>
      <c r="H3728" s="153" t="s">
        <v>304</v>
      </c>
      <c r="I3728" s="149" t="s">
        <v>670</v>
      </c>
      <c r="J3728" s="163">
        <v>36.417000000000002</v>
      </c>
      <c r="K3728" s="163">
        <v>30.981999999999999</v>
      </c>
      <c r="L3728" s="149" t="s">
        <v>114</v>
      </c>
      <c r="M3728" s="150" t="s">
        <v>577</v>
      </c>
      <c r="N3728" s="157">
        <v>44832.778981481482</v>
      </c>
      <c r="O3728" s="157">
        <v>44838.111678240741</v>
      </c>
    </row>
    <row r="3729" spans="2:15" x14ac:dyDescent="0.2">
      <c r="B3729" s="322" t="s">
        <v>151</v>
      </c>
      <c r="C3729" s="322" t="s">
        <v>1225</v>
      </c>
      <c r="D3729" s="322" t="s">
        <v>152</v>
      </c>
      <c r="E3729" s="322" t="s">
        <v>1225</v>
      </c>
      <c r="F3729" s="154" t="s">
        <v>236</v>
      </c>
      <c r="G3729" s="149" t="s">
        <v>310</v>
      </c>
      <c r="H3729" s="153" t="s">
        <v>311</v>
      </c>
      <c r="I3729" s="149" t="s">
        <v>1945</v>
      </c>
      <c r="J3729" s="163">
        <v>55.73</v>
      </c>
      <c r="K3729" s="163">
        <v>24.032</v>
      </c>
      <c r="L3729" s="149" t="s">
        <v>116</v>
      </c>
      <c r="M3729" s="150" t="s">
        <v>339</v>
      </c>
      <c r="N3729" s="157">
        <v>44832.876585648148</v>
      </c>
      <c r="O3729" s="157">
        <v>44862.884351851855</v>
      </c>
    </row>
    <row r="3730" spans="2:15" x14ac:dyDescent="0.2">
      <c r="B3730" s="322" t="s">
        <v>151</v>
      </c>
      <c r="C3730" s="322" t="s">
        <v>1225</v>
      </c>
      <c r="D3730" s="322" t="s">
        <v>153</v>
      </c>
      <c r="E3730" s="322" t="s">
        <v>1225</v>
      </c>
      <c r="F3730" s="154" t="s">
        <v>236</v>
      </c>
      <c r="G3730" s="149" t="s">
        <v>310</v>
      </c>
      <c r="H3730" s="153" t="s">
        <v>311</v>
      </c>
      <c r="I3730" s="149" t="s">
        <v>1945</v>
      </c>
      <c r="J3730" s="163">
        <v>55.73</v>
      </c>
      <c r="K3730" s="163">
        <v>21.951000000000001</v>
      </c>
      <c r="L3730" s="149" t="s">
        <v>116</v>
      </c>
      <c r="M3730" s="150" t="s">
        <v>405</v>
      </c>
      <c r="N3730" s="157">
        <v>44832.876585648148</v>
      </c>
      <c r="O3730" s="157">
        <v>44881.748773148145</v>
      </c>
    </row>
    <row r="3731" spans="2:15" x14ac:dyDescent="0.2">
      <c r="B3731" s="322" t="s">
        <v>151</v>
      </c>
      <c r="C3731" s="322" t="s">
        <v>1225</v>
      </c>
      <c r="D3731" s="322" t="s">
        <v>153</v>
      </c>
      <c r="E3731" s="322" t="s">
        <v>1225</v>
      </c>
      <c r="F3731" s="154" t="s">
        <v>236</v>
      </c>
      <c r="G3731" s="149" t="s">
        <v>310</v>
      </c>
      <c r="H3731" s="153" t="s">
        <v>311</v>
      </c>
      <c r="I3731" s="149" t="s">
        <v>543</v>
      </c>
      <c r="J3731" s="163">
        <v>37.340000000000003</v>
      </c>
      <c r="K3731" s="163">
        <v>27.151</v>
      </c>
      <c r="L3731" s="149" t="s">
        <v>205</v>
      </c>
      <c r="M3731" s="150" t="s">
        <v>721</v>
      </c>
      <c r="N3731" s="157">
        <v>44833.084826388891</v>
      </c>
      <c r="O3731" s="157">
        <v>44881.083935185183</v>
      </c>
    </row>
    <row r="3732" spans="2:15" x14ac:dyDescent="0.2">
      <c r="B3732" s="322" t="s">
        <v>151</v>
      </c>
      <c r="C3732" s="322" t="s">
        <v>1225</v>
      </c>
      <c r="D3732" s="322" t="s">
        <v>153</v>
      </c>
      <c r="E3732" s="322" t="s">
        <v>1225</v>
      </c>
      <c r="F3732" s="154" t="s">
        <v>247</v>
      </c>
      <c r="G3732" s="149" t="s">
        <v>340</v>
      </c>
      <c r="H3732" s="153" t="s">
        <v>341</v>
      </c>
      <c r="I3732" s="149" t="s">
        <v>2376</v>
      </c>
      <c r="J3732" s="163">
        <v>36.064</v>
      </c>
      <c r="K3732" s="163">
        <v>5.5540000000000003</v>
      </c>
      <c r="L3732" s="149" t="s">
        <v>329</v>
      </c>
      <c r="M3732" s="150" t="s">
        <v>2377</v>
      </c>
      <c r="N3732" s="157">
        <v>44834.027662037035</v>
      </c>
      <c r="O3732" s="157">
        <v>44868.833391203705</v>
      </c>
    </row>
    <row r="3733" spans="2:15" x14ac:dyDescent="0.2">
      <c r="B3733" s="322" t="s">
        <v>151</v>
      </c>
      <c r="C3733" s="322" t="s">
        <v>1225</v>
      </c>
      <c r="D3733" s="322" t="s">
        <v>153</v>
      </c>
      <c r="E3733" s="322" t="s">
        <v>1225</v>
      </c>
      <c r="F3733" s="154" t="s">
        <v>247</v>
      </c>
      <c r="G3733" s="149" t="s">
        <v>340</v>
      </c>
      <c r="H3733" s="153" t="s">
        <v>341</v>
      </c>
      <c r="I3733" s="149" t="s">
        <v>2376</v>
      </c>
      <c r="J3733" s="163">
        <v>36.064</v>
      </c>
      <c r="K3733" s="163">
        <v>5.0490000000000004</v>
      </c>
      <c r="L3733" s="149" t="s">
        <v>329</v>
      </c>
      <c r="M3733" s="150" t="s">
        <v>1817</v>
      </c>
      <c r="N3733" s="157">
        <v>44834.027662037035</v>
      </c>
      <c r="O3733" s="157">
        <v>44873.418321759258</v>
      </c>
    </row>
    <row r="3734" spans="2:15" x14ac:dyDescent="0.2">
      <c r="B3734" s="322" t="s">
        <v>151</v>
      </c>
      <c r="C3734" s="322" t="s">
        <v>1225</v>
      </c>
      <c r="D3734" s="322" t="s">
        <v>153</v>
      </c>
      <c r="E3734" s="322" t="s">
        <v>1225</v>
      </c>
      <c r="F3734" s="154" t="s">
        <v>247</v>
      </c>
      <c r="G3734" s="149" t="s">
        <v>340</v>
      </c>
      <c r="H3734" s="153" t="s">
        <v>341</v>
      </c>
      <c r="I3734" s="149" t="s">
        <v>2376</v>
      </c>
      <c r="J3734" s="163">
        <v>36.064</v>
      </c>
      <c r="K3734" s="163">
        <v>24.739000000000001</v>
      </c>
      <c r="L3734" s="149" t="s">
        <v>329</v>
      </c>
      <c r="M3734" s="150" t="s">
        <v>344</v>
      </c>
      <c r="N3734" s="157">
        <v>44834.027662037035</v>
      </c>
      <c r="O3734" s="157">
        <v>44875.304837962962</v>
      </c>
    </row>
    <row r="3735" spans="2:15" x14ac:dyDescent="0.2">
      <c r="B3735" s="322" t="s">
        <v>151</v>
      </c>
      <c r="C3735" s="322" t="s">
        <v>1225</v>
      </c>
      <c r="D3735" s="322" t="s">
        <v>152</v>
      </c>
      <c r="E3735" s="322" t="s">
        <v>1225</v>
      </c>
      <c r="F3735" s="154" t="s">
        <v>244</v>
      </c>
      <c r="G3735" s="149" t="s">
        <v>369</v>
      </c>
      <c r="H3735" s="153" t="s">
        <v>370</v>
      </c>
      <c r="I3735" s="149" t="s">
        <v>632</v>
      </c>
      <c r="J3735" s="163">
        <v>31.858000000000001</v>
      </c>
      <c r="K3735" s="163">
        <v>29.687999999999999</v>
      </c>
      <c r="L3735" s="149" t="s">
        <v>216</v>
      </c>
      <c r="M3735" s="150" t="s">
        <v>288</v>
      </c>
      <c r="N3735" s="157">
        <v>44834.287986111114</v>
      </c>
      <c r="O3735" s="157">
        <v>44853.292812500003</v>
      </c>
    </row>
    <row r="3736" spans="2:15" x14ac:dyDescent="0.2">
      <c r="B3736" s="322" t="s">
        <v>151</v>
      </c>
      <c r="C3736" s="322" t="s">
        <v>1225</v>
      </c>
      <c r="D3736" s="322" t="s">
        <v>153</v>
      </c>
      <c r="E3736" s="322" t="s">
        <v>1225</v>
      </c>
      <c r="F3736" s="154" t="s">
        <v>114</v>
      </c>
      <c r="G3736" s="149" t="s">
        <v>310</v>
      </c>
      <c r="H3736" s="153" t="s">
        <v>115</v>
      </c>
      <c r="I3736" s="149" t="s">
        <v>2378</v>
      </c>
      <c r="J3736" s="163">
        <v>81.521000000000001</v>
      </c>
      <c r="K3736" s="163">
        <v>33.408000000000001</v>
      </c>
      <c r="L3736" s="149" t="s">
        <v>203</v>
      </c>
      <c r="M3736" s="150" t="s">
        <v>380</v>
      </c>
      <c r="N3736" s="157">
        <v>44834.362824074073</v>
      </c>
      <c r="O3736" s="157">
        <v>44888.854201388887</v>
      </c>
    </row>
    <row r="3737" spans="2:15" x14ac:dyDescent="0.2">
      <c r="B3737" s="322" t="s">
        <v>151</v>
      </c>
      <c r="C3737" s="322" t="s">
        <v>1225</v>
      </c>
      <c r="D3737" s="322" t="s">
        <v>154</v>
      </c>
      <c r="E3737" s="322" t="s">
        <v>1225</v>
      </c>
      <c r="F3737" s="154" t="s">
        <v>114</v>
      </c>
      <c r="G3737" s="149" t="s">
        <v>310</v>
      </c>
      <c r="H3737" s="153" t="s">
        <v>115</v>
      </c>
      <c r="I3737" s="149" t="s">
        <v>2378</v>
      </c>
      <c r="J3737" s="163">
        <v>81.521000000000001</v>
      </c>
      <c r="K3737" s="163">
        <v>30.841000000000001</v>
      </c>
      <c r="L3737" s="149" t="s">
        <v>203</v>
      </c>
      <c r="M3737" s="150" t="s">
        <v>380</v>
      </c>
      <c r="N3737" s="157">
        <v>44834.362824074073</v>
      </c>
      <c r="O3737" s="157">
        <v>44915.916041666664</v>
      </c>
    </row>
    <row r="3738" spans="2:15" x14ac:dyDescent="0.2">
      <c r="B3738" s="322" t="s">
        <v>151</v>
      </c>
      <c r="C3738" s="322" t="s">
        <v>1225</v>
      </c>
      <c r="D3738" s="322" t="s">
        <v>152</v>
      </c>
      <c r="E3738" s="322" t="s">
        <v>1225</v>
      </c>
      <c r="F3738" s="154" t="s">
        <v>114</v>
      </c>
      <c r="G3738" s="149" t="s">
        <v>277</v>
      </c>
      <c r="H3738" s="153" t="s">
        <v>304</v>
      </c>
      <c r="I3738" s="149" t="s">
        <v>584</v>
      </c>
      <c r="J3738" s="163">
        <v>39.064</v>
      </c>
      <c r="K3738" s="163">
        <v>30.399000000000001</v>
      </c>
      <c r="L3738" s="149" t="s">
        <v>114</v>
      </c>
      <c r="M3738" s="150" t="s">
        <v>700</v>
      </c>
      <c r="N3738" s="157">
        <v>44834.779131944444</v>
      </c>
      <c r="O3738" s="157">
        <v>44852.861840277779</v>
      </c>
    </row>
    <row r="3739" spans="2:15" x14ac:dyDescent="0.2">
      <c r="B3739" s="322" t="s">
        <v>151</v>
      </c>
      <c r="C3739" s="322" t="s">
        <v>1225</v>
      </c>
      <c r="D3739" s="322" t="s">
        <v>152</v>
      </c>
      <c r="E3739" s="322" t="s">
        <v>1225</v>
      </c>
      <c r="F3739" s="154" t="s">
        <v>114</v>
      </c>
      <c r="G3739" s="149" t="s">
        <v>286</v>
      </c>
      <c r="H3739" s="153" t="s">
        <v>115</v>
      </c>
      <c r="I3739" s="149" t="s">
        <v>2379</v>
      </c>
      <c r="J3739" s="163">
        <v>77.171000000000006</v>
      </c>
      <c r="K3739" s="163">
        <v>35.715000000000003</v>
      </c>
      <c r="L3739" s="149" t="s">
        <v>211</v>
      </c>
      <c r="M3739" s="150" t="s">
        <v>453</v>
      </c>
      <c r="N3739" s="157">
        <v>44834.807152777779</v>
      </c>
      <c r="O3739" s="157">
        <v>44855.487500000003</v>
      </c>
    </row>
    <row r="3740" spans="2:15" x14ac:dyDescent="0.2">
      <c r="B3740" s="322" t="s">
        <v>151</v>
      </c>
      <c r="C3740" s="322" t="s">
        <v>1225</v>
      </c>
      <c r="D3740" s="322" t="s">
        <v>153</v>
      </c>
      <c r="E3740" s="322" t="s">
        <v>1225</v>
      </c>
      <c r="F3740" s="154" t="s">
        <v>114</v>
      </c>
      <c r="G3740" s="149" t="s">
        <v>286</v>
      </c>
      <c r="H3740" s="153" t="s">
        <v>115</v>
      </c>
      <c r="I3740" s="149" t="s">
        <v>2379</v>
      </c>
      <c r="J3740" s="163">
        <v>77.171000000000006</v>
      </c>
      <c r="K3740" s="163">
        <v>29.361999999999998</v>
      </c>
      <c r="L3740" s="149" t="s">
        <v>211</v>
      </c>
      <c r="M3740" s="150" t="s">
        <v>314</v>
      </c>
      <c r="N3740" s="157">
        <v>44834.807152777779</v>
      </c>
      <c r="O3740" s="157">
        <v>44867.012152777781</v>
      </c>
    </row>
    <row r="3741" spans="2:15" x14ac:dyDescent="0.2">
      <c r="B3741" s="322" t="s">
        <v>152</v>
      </c>
      <c r="C3741" s="322" t="s">
        <v>1225</v>
      </c>
      <c r="D3741" s="322" t="s">
        <v>153</v>
      </c>
      <c r="E3741" s="322" t="s">
        <v>1225</v>
      </c>
      <c r="F3741" s="154" t="s">
        <v>114</v>
      </c>
      <c r="G3741" s="149" t="s">
        <v>286</v>
      </c>
      <c r="H3741" s="153" t="s">
        <v>115</v>
      </c>
      <c r="I3741" s="149" t="s">
        <v>2380</v>
      </c>
      <c r="J3741" s="163">
        <v>61.622</v>
      </c>
      <c r="K3741" s="163">
        <v>9.8849999999999998</v>
      </c>
      <c r="L3741" s="149" t="s">
        <v>208</v>
      </c>
      <c r="M3741" s="150" t="s">
        <v>368</v>
      </c>
      <c r="N3741" s="157">
        <v>44836.071122685185</v>
      </c>
      <c r="O3741" s="157">
        <v>44868.272812499999</v>
      </c>
    </row>
    <row r="3742" spans="2:15" x14ac:dyDescent="0.2">
      <c r="B3742" s="322" t="s">
        <v>152</v>
      </c>
      <c r="C3742" s="322" t="s">
        <v>1225</v>
      </c>
      <c r="D3742" s="322" t="s">
        <v>153</v>
      </c>
      <c r="E3742" s="322" t="s">
        <v>1225</v>
      </c>
      <c r="F3742" s="154" t="s">
        <v>114</v>
      </c>
      <c r="G3742" s="149" t="s">
        <v>286</v>
      </c>
      <c r="H3742" s="153" t="s">
        <v>115</v>
      </c>
      <c r="I3742" s="149" t="s">
        <v>2380</v>
      </c>
      <c r="J3742" s="163">
        <v>61.622</v>
      </c>
      <c r="K3742" s="163">
        <v>16.239999999999998</v>
      </c>
      <c r="L3742" s="149" t="s">
        <v>208</v>
      </c>
      <c r="M3742" s="150" t="s">
        <v>368</v>
      </c>
      <c r="N3742" s="157">
        <v>44836.071122685185</v>
      </c>
      <c r="O3742" s="157">
        <v>44869.677719907406</v>
      </c>
    </row>
    <row r="3743" spans="2:15" x14ac:dyDescent="0.2">
      <c r="B3743" s="322" t="s">
        <v>152</v>
      </c>
      <c r="C3743" s="322" t="s">
        <v>1225</v>
      </c>
      <c r="D3743" s="322" t="s">
        <v>153</v>
      </c>
      <c r="E3743" s="322" t="s">
        <v>1225</v>
      </c>
      <c r="F3743" s="154" t="s">
        <v>114</v>
      </c>
      <c r="G3743" s="149" t="s">
        <v>286</v>
      </c>
      <c r="H3743" s="153" t="s">
        <v>115</v>
      </c>
      <c r="I3743" s="149" t="s">
        <v>2380</v>
      </c>
      <c r="J3743" s="163">
        <v>61.622</v>
      </c>
      <c r="K3743" s="163">
        <v>32.488999999999997</v>
      </c>
      <c r="L3743" s="149" t="s">
        <v>208</v>
      </c>
      <c r="M3743" s="150" t="s">
        <v>523</v>
      </c>
      <c r="N3743" s="157">
        <v>44836.071122685185</v>
      </c>
      <c r="O3743" s="157">
        <v>44877.954861111109</v>
      </c>
    </row>
    <row r="3744" spans="2:15" x14ac:dyDescent="0.2">
      <c r="B3744" s="322" t="s">
        <v>152</v>
      </c>
      <c r="C3744" s="322" t="s">
        <v>1225</v>
      </c>
      <c r="D3744" s="322" t="s">
        <v>152</v>
      </c>
      <c r="E3744" s="322" t="s">
        <v>1225</v>
      </c>
      <c r="F3744" s="154" t="s">
        <v>114</v>
      </c>
      <c r="G3744" s="149" t="s">
        <v>277</v>
      </c>
      <c r="H3744" s="153" t="s">
        <v>304</v>
      </c>
      <c r="I3744" s="149" t="s">
        <v>1402</v>
      </c>
      <c r="J3744" s="163">
        <v>30.687999999999999</v>
      </c>
      <c r="K3744" s="163">
        <v>22.760999999999999</v>
      </c>
      <c r="L3744" s="149" t="s">
        <v>228</v>
      </c>
      <c r="M3744" s="150" t="s">
        <v>434</v>
      </c>
      <c r="N3744" s="157">
        <v>44836.081388888888</v>
      </c>
      <c r="O3744" s="157">
        <v>44861.913703703707</v>
      </c>
    </row>
    <row r="3745" spans="2:15" x14ac:dyDescent="0.2">
      <c r="B3745" s="322" t="s">
        <v>152</v>
      </c>
      <c r="C3745" s="322" t="s">
        <v>1225</v>
      </c>
      <c r="D3745" s="322" t="s">
        <v>153</v>
      </c>
      <c r="E3745" s="322" t="s">
        <v>1225</v>
      </c>
      <c r="F3745" s="154" t="s">
        <v>247</v>
      </c>
      <c r="G3745" s="149" t="s">
        <v>340</v>
      </c>
      <c r="H3745" s="153" t="s">
        <v>341</v>
      </c>
      <c r="I3745" s="149" t="s">
        <v>2381</v>
      </c>
      <c r="J3745" s="163">
        <v>37.79</v>
      </c>
      <c r="K3745" s="163">
        <v>6.4219999999999997</v>
      </c>
      <c r="L3745" s="149" t="s">
        <v>228</v>
      </c>
      <c r="M3745" s="150" t="s">
        <v>434</v>
      </c>
      <c r="N3745" s="157">
        <v>44836.611030092594</v>
      </c>
      <c r="O3745" s="157">
        <v>44874.98978009259</v>
      </c>
    </row>
    <row r="3746" spans="2:15" x14ac:dyDescent="0.2">
      <c r="B3746" s="322" t="s">
        <v>152</v>
      </c>
      <c r="C3746" s="322" t="s">
        <v>1225</v>
      </c>
      <c r="D3746" s="322" t="s">
        <v>153</v>
      </c>
      <c r="E3746" s="322" t="s">
        <v>1225</v>
      </c>
      <c r="F3746" s="154" t="s">
        <v>247</v>
      </c>
      <c r="G3746" s="149" t="s">
        <v>340</v>
      </c>
      <c r="H3746" s="153" t="s">
        <v>341</v>
      </c>
      <c r="I3746" s="149" t="s">
        <v>2381</v>
      </c>
      <c r="J3746" s="163">
        <v>37.79</v>
      </c>
      <c r="K3746" s="163">
        <v>28.478999999999999</v>
      </c>
      <c r="L3746" s="149" t="s">
        <v>329</v>
      </c>
      <c r="M3746" s="150" t="s">
        <v>649</v>
      </c>
      <c r="N3746" s="157">
        <v>44836.611030092594</v>
      </c>
      <c r="O3746" s="157">
        <v>44888.227118055554</v>
      </c>
    </row>
    <row r="3747" spans="2:15" x14ac:dyDescent="0.2">
      <c r="B3747" s="322" t="s">
        <v>152</v>
      </c>
      <c r="C3747" s="322" t="s">
        <v>1225</v>
      </c>
      <c r="D3747" s="322" t="s">
        <v>153</v>
      </c>
      <c r="E3747" s="322" t="s">
        <v>1225</v>
      </c>
      <c r="F3747" s="154" t="s">
        <v>114</v>
      </c>
      <c r="G3747" s="149" t="s">
        <v>286</v>
      </c>
      <c r="H3747" s="153" t="s">
        <v>115</v>
      </c>
      <c r="I3747" s="149" t="s">
        <v>1378</v>
      </c>
      <c r="J3747" s="163">
        <v>61.119</v>
      </c>
      <c r="K3747" s="163">
        <v>10.526</v>
      </c>
      <c r="L3747" s="149" t="s">
        <v>208</v>
      </c>
      <c r="M3747" s="150" t="s">
        <v>368</v>
      </c>
      <c r="N3747" s="157">
        <v>44837.598703703705</v>
      </c>
      <c r="O3747" s="157">
        <v>44867.530925925923</v>
      </c>
    </row>
    <row r="3748" spans="2:15" x14ac:dyDescent="0.2">
      <c r="B3748" s="322" t="s">
        <v>152</v>
      </c>
      <c r="C3748" s="322" t="s">
        <v>1225</v>
      </c>
      <c r="D3748" s="322" t="s">
        <v>153</v>
      </c>
      <c r="E3748" s="322" t="s">
        <v>1225</v>
      </c>
      <c r="F3748" s="154" t="s">
        <v>114</v>
      </c>
      <c r="G3748" s="149" t="s">
        <v>286</v>
      </c>
      <c r="H3748" s="153" t="s">
        <v>115</v>
      </c>
      <c r="I3748" s="149" t="s">
        <v>1378</v>
      </c>
      <c r="J3748" s="163">
        <v>61.119</v>
      </c>
      <c r="K3748" s="163">
        <v>14.736000000000001</v>
      </c>
      <c r="L3748" s="149" t="s">
        <v>208</v>
      </c>
      <c r="M3748" s="150" t="s">
        <v>368</v>
      </c>
      <c r="N3748" s="157">
        <v>44837.598703703705</v>
      </c>
      <c r="O3748" s="157">
        <v>44875.333865740744</v>
      </c>
    </row>
    <row r="3749" spans="2:15" x14ac:dyDescent="0.2">
      <c r="B3749" s="322" t="s">
        <v>152</v>
      </c>
      <c r="C3749" s="322" t="s">
        <v>1225</v>
      </c>
      <c r="D3749" s="322" t="s">
        <v>153</v>
      </c>
      <c r="E3749" s="322" t="s">
        <v>1225</v>
      </c>
      <c r="F3749" s="154" t="s">
        <v>114</v>
      </c>
      <c r="G3749" s="149" t="s">
        <v>286</v>
      </c>
      <c r="H3749" s="153" t="s">
        <v>115</v>
      </c>
      <c r="I3749" s="149" t="s">
        <v>1378</v>
      </c>
      <c r="J3749" s="163">
        <v>61.119</v>
      </c>
      <c r="K3749" s="163">
        <v>31.646999999999998</v>
      </c>
      <c r="L3749" s="149" t="s">
        <v>208</v>
      </c>
      <c r="M3749" s="150" t="s">
        <v>523</v>
      </c>
      <c r="N3749" s="157">
        <v>44837.598703703705</v>
      </c>
      <c r="O3749" s="157">
        <v>44880.931134259263</v>
      </c>
    </row>
    <row r="3750" spans="2:15" x14ac:dyDescent="0.2">
      <c r="B3750" s="322" t="s">
        <v>152</v>
      </c>
      <c r="C3750" s="322" t="s">
        <v>1225</v>
      </c>
      <c r="D3750" s="322" t="s">
        <v>152</v>
      </c>
      <c r="E3750" s="322" t="s">
        <v>1225</v>
      </c>
      <c r="F3750" s="154" t="s">
        <v>114</v>
      </c>
      <c r="G3750" s="149" t="s">
        <v>277</v>
      </c>
      <c r="H3750" s="153" t="s">
        <v>304</v>
      </c>
      <c r="I3750" s="149" t="s">
        <v>699</v>
      </c>
      <c r="J3750" s="163">
        <v>39.064</v>
      </c>
      <c r="K3750" s="163">
        <v>30.399000000000001</v>
      </c>
      <c r="L3750" s="149" t="s">
        <v>114</v>
      </c>
      <c r="M3750" s="150" t="s">
        <v>741</v>
      </c>
      <c r="N3750" s="157">
        <v>44838.154074074075</v>
      </c>
      <c r="O3750" s="157">
        <v>44860.745937500003</v>
      </c>
    </row>
    <row r="3751" spans="2:15" x14ac:dyDescent="0.2">
      <c r="B3751" s="322" t="s">
        <v>152</v>
      </c>
      <c r="C3751" s="322" t="s">
        <v>1225</v>
      </c>
      <c r="D3751" s="322" t="s">
        <v>152</v>
      </c>
      <c r="E3751" s="322" t="s">
        <v>1225</v>
      </c>
      <c r="F3751" s="154" t="s">
        <v>114</v>
      </c>
      <c r="G3751" s="149" t="s">
        <v>277</v>
      </c>
      <c r="H3751" s="153" t="s">
        <v>304</v>
      </c>
      <c r="I3751" s="149" t="s">
        <v>499</v>
      </c>
      <c r="J3751" s="163">
        <v>30.802</v>
      </c>
      <c r="K3751" s="163">
        <v>21.463000000000001</v>
      </c>
      <c r="L3751" s="149" t="s">
        <v>187</v>
      </c>
      <c r="M3751" s="150" t="s">
        <v>415</v>
      </c>
      <c r="N3751" s="157">
        <v>44838.695833333331</v>
      </c>
      <c r="O3751" s="157">
        <v>44855.819733796299</v>
      </c>
    </row>
    <row r="3752" spans="2:15" x14ac:dyDescent="0.2">
      <c r="B3752" s="322" t="s">
        <v>152</v>
      </c>
      <c r="C3752" s="322" t="s">
        <v>1225</v>
      </c>
      <c r="D3752" s="322" t="s">
        <v>152</v>
      </c>
      <c r="E3752" s="322" t="s">
        <v>1225</v>
      </c>
      <c r="F3752" s="154" t="s">
        <v>114</v>
      </c>
      <c r="G3752" s="149" t="s">
        <v>286</v>
      </c>
      <c r="H3752" s="153" t="s">
        <v>115</v>
      </c>
      <c r="I3752" s="149" t="s">
        <v>2382</v>
      </c>
      <c r="J3752" s="163">
        <v>81.92</v>
      </c>
      <c r="K3752" s="163">
        <v>25.420999999999999</v>
      </c>
      <c r="L3752" s="149" t="s">
        <v>211</v>
      </c>
      <c r="M3752" s="150" t="s">
        <v>453</v>
      </c>
      <c r="N3752" s="157">
        <v>44838.876574074071</v>
      </c>
      <c r="O3752" s="157">
        <v>44857.735925925925</v>
      </c>
    </row>
    <row r="3753" spans="2:15" x14ac:dyDescent="0.2">
      <c r="B3753" s="322" t="s">
        <v>152</v>
      </c>
      <c r="C3753" s="322" t="s">
        <v>1225</v>
      </c>
      <c r="D3753" s="322" t="s">
        <v>153</v>
      </c>
      <c r="E3753" s="322" t="s">
        <v>1225</v>
      </c>
      <c r="F3753" s="154" t="s">
        <v>114</v>
      </c>
      <c r="G3753" s="149" t="s">
        <v>286</v>
      </c>
      <c r="H3753" s="153" t="s">
        <v>115</v>
      </c>
      <c r="I3753" s="149" t="s">
        <v>2382</v>
      </c>
      <c r="J3753" s="163">
        <v>81.92</v>
      </c>
      <c r="K3753" s="163">
        <v>49.473999999999997</v>
      </c>
      <c r="L3753" s="149" t="s">
        <v>211</v>
      </c>
      <c r="M3753" s="150" t="s">
        <v>666</v>
      </c>
      <c r="N3753" s="157">
        <v>44838.876574074071</v>
      </c>
      <c r="O3753" s="157">
        <v>44868.903703703705</v>
      </c>
    </row>
    <row r="3754" spans="2:15" x14ac:dyDescent="0.2">
      <c r="B3754" s="322" t="s">
        <v>152</v>
      </c>
      <c r="C3754" s="322" t="s">
        <v>1225</v>
      </c>
      <c r="D3754" s="322" t="s">
        <v>153</v>
      </c>
      <c r="E3754" s="322" t="s">
        <v>1225</v>
      </c>
      <c r="F3754" s="154" t="s">
        <v>239</v>
      </c>
      <c r="G3754" s="149" t="s">
        <v>289</v>
      </c>
      <c r="H3754" s="153" t="s">
        <v>290</v>
      </c>
      <c r="I3754" s="149" t="s">
        <v>734</v>
      </c>
      <c r="J3754" s="163">
        <v>31.64</v>
      </c>
      <c r="K3754" s="163">
        <v>5.4189999999999996</v>
      </c>
      <c r="L3754" s="149" t="s">
        <v>116</v>
      </c>
      <c r="M3754" s="150" t="s">
        <v>437</v>
      </c>
      <c r="N3754" s="157">
        <v>44838.890219907407</v>
      </c>
      <c r="O3754" s="157">
        <v>44883.776782407411</v>
      </c>
    </row>
    <row r="3755" spans="2:15" x14ac:dyDescent="0.2">
      <c r="B3755" s="322" t="s">
        <v>152</v>
      </c>
      <c r="C3755" s="322" t="s">
        <v>1225</v>
      </c>
      <c r="D3755" s="322" t="s">
        <v>154</v>
      </c>
      <c r="E3755" s="322" t="s">
        <v>1225</v>
      </c>
      <c r="F3755" s="154" t="s">
        <v>239</v>
      </c>
      <c r="G3755" s="149" t="s">
        <v>289</v>
      </c>
      <c r="H3755" s="153" t="s">
        <v>290</v>
      </c>
      <c r="I3755" s="149" t="s">
        <v>734</v>
      </c>
      <c r="J3755" s="163">
        <v>31.64</v>
      </c>
      <c r="K3755" s="163">
        <v>25.588999999999999</v>
      </c>
      <c r="L3755" s="149" t="s">
        <v>116</v>
      </c>
      <c r="M3755" s="150" t="s">
        <v>352</v>
      </c>
      <c r="N3755" s="157">
        <v>44838.890219907407</v>
      </c>
      <c r="O3755" s="157">
        <v>44904.069641203707</v>
      </c>
    </row>
    <row r="3756" spans="2:15" x14ac:dyDescent="0.2">
      <c r="B3756" s="322" t="s">
        <v>152</v>
      </c>
      <c r="C3756" s="322" t="s">
        <v>1225</v>
      </c>
      <c r="D3756" s="322" t="s">
        <v>152</v>
      </c>
      <c r="E3756" s="322" t="s">
        <v>1225</v>
      </c>
      <c r="F3756" s="154" t="s">
        <v>239</v>
      </c>
      <c r="G3756" s="149" t="s">
        <v>359</v>
      </c>
      <c r="H3756" s="153" t="s">
        <v>278</v>
      </c>
      <c r="I3756" s="149" t="s">
        <v>2052</v>
      </c>
      <c r="J3756" s="163">
        <v>33.165999999999997</v>
      </c>
      <c r="K3756" s="163">
        <v>32.503</v>
      </c>
      <c r="L3756" s="149" t="s">
        <v>116</v>
      </c>
      <c r="M3756" s="150" t="s">
        <v>292</v>
      </c>
      <c r="N3756" s="157">
        <v>44839.431909722225</v>
      </c>
      <c r="O3756" s="157">
        <v>44862.328275462962</v>
      </c>
    </row>
    <row r="3757" spans="2:15" x14ac:dyDescent="0.2">
      <c r="B3757" s="322" t="s">
        <v>152</v>
      </c>
      <c r="C3757" s="322" t="s">
        <v>1225</v>
      </c>
      <c r="D3757" s="322" t="s">
        <v>153</v>
      </c>
      <c r="E3757" s="322" t="s">
        <v>1225</v>
      </c>
      <c r="F3757" s="154" t="s">
        <v>244</v>
      </c>
      <c r="G3757" s="149" t="s">
        <v>369</v>
      </c>
      <c r="H3757" s="153" t="s">
        <v>370</v>
      </c>
      <c r="I3757" s="149" t="s">
        <v>2383</v>
      </c>
      <c r="J3757" s="163">
        <v>56.93</v>
      </c>
      <c r="K3757" s="163">
        <v>55.790999999999997</v>
      </c>
      <c r="L3757" s="149" t="s">
        <v>211</v>
      </c>
      <c r="M3757" s="150" t="s">
        <v>453</v>
      </c>
      <c r="N3757" s="157">
        <v>44839.451516203706</v>
      </c>
      <c r="O3757" s="157">
        <v>44873.29146990741</v>
      </c>
    </row>
    <row r="3758" spans="2:15" x14ac:dyDescent="0.2">
      <c r="B3758" s="322" t="s">
        <v>152</v>
      </c>
      <c r="C3758" s="322" t="s">
        <v>1225</v>
      </c>
      <c r="D3758" s="322" t="s">
        <v>153</v>
      </c>
      <c r="E3758" s="322" t="s">
        <v>1225</v>
      </c>
      <c r="F3758" s="154" t="s">
        <v>114</v>
      </c>
      <c r="G3758" s="149" t="s">
        <v>310</v>
      </c>
      <c r="H3758" s="153" t="s">
        <v>115</v>
      </c>
      <c r="I3758" s="149" t="s">
        <v>1707</v>
      </c>
      <c r="J3758" s="163">
        <v>61.353000000000002</v>
      </c>
      <c r="K3758" s="163">
        <v>53.54</v>
      </c>
      <c r="L3758" s="149" t="s">
        <v>211</v>
      </c>
      <c r="M3758" s="150" t="s">
        <v>1133</v>
      </c>
      <c r="N3758" s="157">
        <v>44840.362337962964</v>
      </c>
      <c r="O3758" s="157">
        <v>44867.204710648148</v>
      </c>
    </row>
    <row r="3759" spans="2:15" x14ac:dyDescent="0.2">
      <c r="B3759" s="322" t="s">
        <v>152</v>
      </c>
      <c r="C3759" s="322" t="s">
        <v>1225</v>
      </c>
      <c r="D3759" s="322" t="s">
        <v>153</v>
      </c>
      <c r="E3759" s="322" t="s">
        <v>1225</v>
      </c>
      <c r="F3759" s="154" t="s">
        <v>329</v>
      </c>
      <c r="G3759" s="149" t="s">
        <v>286</v>
      </c>
      <c r="H3759" s="153" t="s">
        <v>330</v>
      </c>
      <c r="I3759" s="149" t="s">
        <v>381</v>
      </c>
      <c r="J3759" s="163">
        <v>35.466000000000001</v>
      </c>
      <c r="K3759" s="163">
        <v>34.756999999999998</v>
      </c>
      <c r="L3759" s="149" t="s">
        <v>116</v>
      </c>
      <c r="M3759" s="150" t="s">
        <v>405</v>
      </c>
      <c r="N3759" s="157">
        <v>44840.626655092594</v>
      </c>
      <c r="O3759" s="157">
        <v>44871.820497685185</v>
      </c>
    </row>
    <row r="3760" spans="2:15" x14ac:dyDescent="0.2">
      <c r="B3760" s="322" t="s">
        <v>152</v>
      </c>
      <c r="C3760" s="322" t="s">
        <v>1225</v>
      </c>
      <c r="D3760" s="322" t="s">
        <v>153</v>
      </c>
      <c r="E3760" s="322" t="s">
        <v>1225</v>
      </c>
      <c r="F3760" s="154" t="s">
        <v>239</v>
      </c>
      <c r="G3760" s="149" t="s">
        <v>277</v>
      </c>
      <c r="H3760" s="153" t="s">
        <v>278</v>
      </c>
      <c r="I3760" s="149" t="s">
        <v>1162</v>
      </c>
      <c r="J3760" s="163">
        <v>22.983000000000001</v>
      </c>
      <c r="K3760" s="163">
        <v>20.183</v>
      </c>
      <c r="L3760" s="149" t="s">
        <v>209</v>
      </c>
      <c r="M3760" s="150" t="s">
        <v>786</v>
      </c>
      <c r="N3760" s="157">
        <v>44840.918275462966</v>
      </c>
      <c r="O3760" s="157">
        <v>44893.876145833332</v>
      </c>
    </row>
    <row r="3761" spans="2:15" x14ac:dyDescent="0.2">
      <c r="B3761" s="322" t="s">
        <v>152</v>
      </c>
      <c r="C3761" s="322" t="s">
        <v>1225</v>
      </c>
      <c r="D3761" s="322" t="s">
        <v>152</v>
      </c>
      <c r="E3761" s="322" t="s">
        <v>1225</v>
      </c>
      <c r="F3761" s="154" t="s">
        <v>195</v>
      </c>
      <c r="G3761" s="149" t="s">
        <v>277</v>
      </c>
      <c r="H3761" s="153" t="s">
        <v>705</v>
      </c>
      <c r="I3761" s="149" t="s">
        <v>1972</v>
      </c>
      <c r="J3761" s="163">
        <v>37.869999999999997</v>
      </c>
      <c r="K3761" s="163">
        <v>25.858000000000001</v>
      </c>
      <c r="L3761" s="149" t="s">
        <v>230</v>
      </c>
      <c r="M3761" s="150" t="s">
        <v>356</v>
      </c>
      <c r="N3761" s="157">
        <v>44840.973599537036</v>
      </c>
      <c r="O3761" s="157">
        <v>44861.651053240741</v>
      </c>
    </row>
    <row r="3762" spans="2:15" x14ac:dyDescent="0.2">
      <c r="B3762" s="322" t="s">
        <v>152</v>
      </c>
      <c r="C3762" s="322" t="s">
        <v>1225</v>
      </c>
      <c r="D3762" s="322" t="s">
        <v>152</v>
      </c>
      <c r="E3762" s="322" t="s">
        <v>1225</v>
      </c>
      <c r="F3762" s="154" t="s">
        <v>237</v>
      </c>
      <c r="G3762" s="149" t="s">
        <v>277</v>
      </c>
      <c r="H3762" s="153" t="s">
        <v>978</v>
      </c>
      <c r="I3762" s="149" t="s">
        <v>2384</v>
      </c>
      <c r="J3762" s="163">
        <v>28.391999999999999</v>
      </c>
      <c r="K3762" s="163">
        <v>7.7679999999999998</v>
      </c>
      <c r="L3762" s="149" t="s">
        <v>189</v>
      </c>
      <c r="M3762" s="150" t="s">
        <v>1438</v>
      </c>
      <c r="N3762" s="157">
        <v>44841.043356481481</v>
      </c>
      <c r="O3762" s="157">
        <v>44848.626539351855</v>
      </c>
    </row>
    <row r="3763" spans="2:15" x14ac:dyDescent="0.2">
      <c r="B3763" s="322" t="s">
        <v>152</v>
      </c>
      <c r="C3763" s="322" t="s">
        <v>1225</v>
      </c>
      <c r="D3763" s="322" t="s">
        <v>152</v>
      </c>
      <c r="E3763" s="322" t="s">
        <v>1225</v>
      </c>
      <c r="F3763" s="154" t="s">
        <v>237</v>
      </c>
      <c r="G3763" s="149" t="s">
        <v>277</v>
      </c>
      <c r="H3763" s="153" t="s">
        <v>978</v>
      </c>
      <c r="I3763" s="149" t="s">
        <v>2384</v>
      </c>
      <c r="J3763" s="163">
        <v>28.391999999999999</v>
      </c>
      <c r="K3763" s="163">
        <v>16.225999999999999</v>
      </c>
      <c r="L3763" s="149" t="s">
        <v>251</v>
      </c>
      <c r="M3763" s="150" t="s">
        <v>664</v>
      </c>
      <c r="N3763" s="157">
        <v>44841.043356481481</v>
      </c>
      <c r="O3763" s="157">
        <v>44853.527708333335</v>
      </c>
    </row>
    <row r="3764" spans="2:15" x14ac:dyDescent="0.2">
      <c r="B3764" s="322" t="s">
        <v>152</v>
      </c>
      <c r="C3764" s="322" t="s">
        <v>1225</v>
      </c>
      <c r="D3764" s="322" t="s">
        <v>152</v>
      </c>
      <c r="E3764" s="322" t="s">
        <v>1225</v>
      </c>
      <c r="F3764" s="154" t="s">
        <v>114</v>
      </c>
      <c r="G3764" s="149" t="s">
        <v>277</v>
      </c>
      <c r="H3764" s="153" t="s">
        <v>304</v>
      </c>
      <c r="I3764" s="149" t="s">
        <v>2385</v>
      </c>
      <c r="J3764" s="163">
        <v>34.564</v>
      </c>
      <c r="K3764" s="163">
        <v>22.414000000000001</v>
      </c>
      <c r="L3764" s="149" t="s">
        <v>228</v>
      </c>
      <c r="M3764" s="150" t="s">
        <v>434</v>
      </c>
      <c r="N3764" s="157">
        <v>44841.168067129627</v>
      </c>
      <c r="O3764" s="157">
        <v>44857.735914351855</v>
      </c>
    </row>
    <row r="3765" spans="2:15" x14ac:dyDescent="0.2">
      <c r="B3765" s="322" t="s">
        <v>152</v>
      </c>
      <c r="C3765" s="322" t="s">
        <v>1225</v>
      </c>
      <c r="D3765" s="322" t="s">
        <v>153</v>
      </c>
      <c r="E3765" s="322" t="s">
        <v>1225</v>
      </c>
      <c r="F3765" s="154" t="s">
        <v>239</v>
      </c>
      <c r="G3765" s="149" t="s">
        <v>289</v>
      </c>
      <c r="H3765" s="153" t="s">
        <v>290</v>
      </c>
      <c r="I3765" s="149" t="s">
        <v>1052</v>
      </c>
      <c r="J3765" s="163">
        <v>33.19</v>
      </c>
      <c r="K3765" s="163">
        <v>32.526000000000003</v>
      </c>
      <c r="L3765" s="149" t="s">
        <v>116</v>
      </c>
      <c r="M3765" s="150" t="s">
        <v>651</v>
      </c>
      <c r="N3765" s="157">
        <v>44843.265347222223</v>
      </c>
      <c r="O3765" s="157">
        <v>44885.966354166667</v>
      </c>
    </row>
    <row r="3766" spans="2:15" x14ac:dyDescent="0.2">
      <c r="B3766" s="322" t="s">
        <v>152</v>
      </c>
      <c r="C3766" s="322" t="s">
        <v>1225</v>
      </c>
      <c r="D3766" s="322" t="s">
        <v>153</v>
      </c>
      <c r="E3766" s="322" t="s">
        <v>1225</v>
      </c>
      <c r="F3766" s="154" t="s">
        <v>239</v>
      </c>
      <c r="G3766" s="149" t="s">
        <v>359</v>
      </c>
      <c r="H3766" s="153" t="s">
        <v>278</v>
      </c>
      <c r="I3766" s="149" t="s">
        <v>1328</v>
      </c>
      <c r="J3766" s="163">
        <v>28.414000000000001</v>
      </c>
      <c r="K3766" s="163">
        <v>27.846</v>
      </c>
      <c r="L3766" s="149" t="s">
        <v>216</v>
      </c>
      <c r="M3766" s="150" t="s">
        <v>288</v>
      </c>
      <c r="N3766" s="157">
        <v>44843.404374999998</v>
      </c>
      <c r="O3766" s="157">
        <v>44884.848819444444</v>
      </c>
    </row>
    <row r="3767" spans="2:15" x14ac:dyDescent="0.2">
      <c r="B3767" s="322" t="s">
        <v>152</v>
      </c>
      <c r="C3767" s="322" t="s">
        <v>1225</v>
      </c>
      <c r="D3767" s="322" t="s">
        <v>152</v>
      </c>
      <c r="E3767" s="322" t="s">
        <v>1225</v>
      </c>
      <c r="F3767" s="154" t="s">
        <v>244</v>
      </c>
      <c r="G3767" s="149" t="s">
        <v>369</v>
      </c>
      <c r="H3767" s="153" t="s">
        <v>370</v>
      </c>
      <c r="I3767" s="149" t="s">
        <v>2386</v>
      </c>
      <c r="J3767" s="163">
        <v>32.473999999999997</v>
      </c>
      <c r="K3767" s="163">
        <v>31.824999999999999</v>
      </c>
      <c r="L3767" s="149" t="s">
        <v>2387</v>
      </c>
      <c r="M3767" s="150" t="s">
        <v>2388</v>
      </c>
      <c r="N3767" s="157">
        <v>44843.518611111111</v>
      </c>
      <c r="O3767" s="157">
        <v>44856.779189814813</v>
      </c>
    </row>
    <row r="3768" spans="2:15" x14ac:dyDescent="0.2">
      <c r="B3768" s="322" t="s">
        <v>152</v>
      </c>
      <c r="C3768" s="322" t="s">
        <v>1225</v>
      </c>
      <c r="D3768" s="322" t="s">
        <v>153</v>
      </c>
      <c r="E3768" s="322" t="s">
        <v>1225</v>
      </c>
      <c r="F3768" s="154" t="s">
        <v>329</v>
      </c>
      <c r="G3768" s="149" t="s">
        <v>286</v>
      </c>
      <c r="H3768" s="153" t="s">
        <v>330</v>
      </c>
      <c r="I3768" s="149" t="s">
        <v>2389</v>
      </c>
      <c r="J3768" s="163">
        <v>34.402000000000001</v>
      </c>
      <c r="K3768" s="163">
        <v>30.628</v>
      </c>
      <c r="L3768" s="149" t="s">
        <v>223</v>
      </c>
      <c r="M3768" s="150" t="s">
        <v>363</v>
      </c>
      <c r="N3768" s="157">
        <v>44844.446006944447</v>
      </c>
      <c r="O3768" s="157">
        <v>44873.473090277781</v>
      </c>
    </row>
    <row r="3769" spans="2:15" x14ac:dyDescent="0.2">
      <c r="B3769" s="322" t="s">
        <v>152</v>
      </c>
      <c r="C3769" s="322" t="s">
        <v>1225</v>
      </c>
      <c r="D3769" s="322" t="s">
        <v>152</v>
      </c>
      <c r="E3769" s="322" t="s">
        <v>1225</v>
      </c>
      <c r="F3769" s="154" t="s">
        <v>114</v>
      </c>
      <c r="G3769" s="149" t="s">
        <v>277</v>
      </c>
      <c r="H3769" s="153" t="s">
        <v>304</v>
      </c>
      <c r="I3769" s="149" t="s">
        <v>1451</v>
      </c>
      <c r="J3769" s="163">
        <v>30.696000000000002</v>
      </c>
      <c r="K3769" s="163">
        <v>21.004000000000001</v>
      </c>
      <c r="L3769" s="149" t="s">
        <v>189</v>
      </c>
      <c r="M3769" s="150" t="s">
        <v>526</v>
      </c>
      <c r="N3769" s="157">
        <v>44844.918356481481</v>
      </c>
      <c r="O3769" s="157">
        <v>44862.818495370368</v>
      </c>
    </row>
    <row r="3770" spans="2:15" x14ac:dyDescent="0.2">
      <c r="B3770" s="322" t="s">
        <v>152</v>
      </c>
      <c r="C3770" s="322" t="s">
        <v>1225</v>
      </c>
      <c r="D3770" s="322" t="s">
        <v>152</v>
      </c>
      <c r="E3770" s="322" t="s">
        <v>1225</v>
      </c>
      <c r="F3770" s="154" t="s">
        <v>244</v>
      </c>
      <c r="G3770" s="149" t="s">
        <v>369</v>
      </c>
      <c r="H3770" s="153" t="s">
        <v>370</v>
      </c>
      <c r="I3770" s="149" t="s">
        <v>928</v>
      </c>
      <c r="J3770" s="163">
        <v>56.088000000000001</v>
      </c>
      <c r="K3770" s="163">
        <v>46.113</v>
      </c>
      <c r="L3770" s="149" t="s">
        <v>209</v>
      </c>
      <c r="M3770" s="150" t="s">
        <v>392</v>
      </c>
      <c r="N3770" s="157">
        <v>44845.202488425923</v>
      </c>
      <c r="O3770" s="157">
        <v>44855.151782407411</v>
      </c>
    </row>
    <row r="3771" spans="2:15" x14ac:dyDescent="0.2">
      <c r="B3771" s="322" t="s">
        <v>152</v>
      </c>
      <c r="C3771" s="322" t="s">
        <v>1225</v>
      </c>
      <c r="D3771" s="322" t="s">
        <v>152</v>
      </c>
      <c r="E3771" s="322" t="s">
        <v>1225</v>
      </c>
      <c r="F3771" s="154" t="s">
        <v>114</v>
      </c>
      <c r="G3771" s="149" t="s">
        <v>277</v>
      </c>
      <c r="H3771" s="153" t="s">
        <v>304</v>
      </c>
      <c r="I3771" s="149" t="s">
        <v>1568</v>
      </c>
      <c r="J3771" s="163">
        <v>36.563000000000002</v>
      </c>
      <c r="K3771" s="163">
        <v>12.308999999999999</v>
      </c>
      <c r="L3771" s="149" t="s">
        <v>236</v>
      </c>
      <c r="M3771" s="150" t="s">
        <v>311</v>
      </c>
      <c r="N3771" s="157">
        <v>44845.709374999999</v>
      </c>
      <c r="O3771" s="157">
        <v>44862.194328703707</v>
      </c>
    </row>
    <row r="3772" spans="2:15" x14ac:dyDescent="0.2">
      <c r="B3772" s="322" t="s">
        <v>152</v>
      </c>
      <c r="C3772" s="322" t="s">
        <v>1225</v>
      </c>
      <c r="D3772" s="322" t="s">
        <v>152</v>
      </c>
      <c r="E3772" s="322" t="s">
        <v>1225</v>
      </c>
      <c r="F3772" s="154" t="s">
        <v>114</v>
      </c>
      <c r="G3772" s="149" t="s">
        <v>277</v>
      </c>
      <c r="H3772" s="153" t="s">
        <v>304</v>
      </c>
      <c r="I3772" s="149" t="s">
        <v>1568</v>
      </c>
      <c r="J3772" s="163">
        <v>36.563000000000002</v>
      </c>
      <c r="K3772" s="163">
        <v>12.308999999999999</v>
      </c>
      <c r="L3772" s="149" t="s">
        <v>236</v>
      </c>
      <c r="M3772" s="150" t="s">
        <v>311</v>
      </c>
      <c r="N3772" s="157">
        <v>44845.709374999999</v>
      </c>
      <c r="O3772" s="157">
        <v>44862.194467592592</v>
      </c>
    </row>
    <row r="3773" spans="2:15" x14ac:dyDescent="0.2">
      <c r="B3773" s="322" t="s">
        <v>152</v>
      </c>
      <c r="C3773" s="322" t="s">
        <v>1225</v>
      </c>
      <c r="D3773" s="322" t="s">
        <v>152</v>
      </c>
      <c r="E3773" s="322" t="s">
        <v>1225</v>
      </c>
      <c r="F3773" s="154" t="s">
        <v>237</v>
      </c>
      <c r="G3773" s="149" t="s">
        <v>277</v>
      </c>
      <c r="H3773" s="153" t="s">
        <v>978</v>
      </c>
      <c r="I3773" s="149" t="s">
        <v>2335</v>
      </c>
      <c r="J3773" s="163">
        <v>26.734999999999999</v>
      </c>
      <c r="K3773" s="163">
        <v>26.2</v>
      </c>
      <c r="L3773" s="149" t="s">
        <v>251</v>
      </c>
      <c r="M3773" s="150" t="s">
        <v>1845</v>
      </c>
      <c r="N3773" s="157">
        <v>44845.904374999998</v>
      </c>
      <c r="O3773" s="157">
        <v>44853.264398148145</v>
      </c>
    </row>
    <row r="3774" spans="2:15" x14ac:dyDescent="0.2">
      <c r="B3774" s="322" t="s">
        <v>152</v>
      </c>
      <c r="C3774" s="322" t="s">
        <v>1225</v>
      </c>
      <c r="D3774" s="322" t="s">
        <v>152</v>
      </c>
      <c r="E3774" s="322" t="s">
        <v>1225</v>
      </c>
      <c r="F3774" s="154" t="s">
        <v>329</v>
      </c>
      <c r="G3774" s="149" t="s">
        <v>286</v>
      </c>
      <c r="H3774" s="153" t="s">
        <v>330</v>
      </c>
      <c r="I3774" s="149" t="s">
        <v>2390</v>
      </c>
      <c r="J3774" s="163">
        <v>37.786000000000001</v>
      </c>
      <c r="K3774" s="163">
        <v>8.0259999999999998</v>
      </c>
      <c r="L3774" s="149" t="s">
        <v>212</v>
      </c>
      <c r="M3774" s="150" t="s">
        <v>2156</v>
      </c>
      <c r="N3774" s="157">
        <v>44846.112685185188</v>
      </c>
      <c r="O3774" s="157">
        <v>44864.925300925926</v>
      </c>
    </row>
    <row r="3775" spans="2:15" x14ac:dyDescent="0.2">
      <c r="B3775" s="322" t="s">
        <v>152</v>
      </c>
      <c r="C3775" s="322" t="s">
        <v>1225</v>
      </c>
      <c r="D3775" s="322" t="s">
        <v>153</v>
      </c>
      <c r="E3775" s="322" t="s">
        <v>1225</v>
      </c>
      <c r="F3775" s="154" t="s">
        <v>329</v>
      </c>
      <c r="G3775" s="149" t="s">
        <v>286</v>
      </c>
      <c r="H3775" s="153" t="s">
        <v>330</v>
      </c>
      <c r="I3775" s="149" t="s">
        <v>2390</v>
      </c>
      <c r="J3775" s="163">
        <v>37.786000000000001</v>
      </c>
      <c r="K3775" s="163">
        <v>23.66</v>
      </c>
      <c r="L3775" s="149" t="s">
        <v>212</v>
      </c>
      <c r="M3775" s="150" t="s">
        <v>626</v>
      </c>
      <c r="N3775" s="157">
        <v>44846.112685185188</v>
      </c>
      <c r="O3775" s="157">
        <v>44880.95888888889</v>
      </c>
    </row>
    <row r="3776" spans="2:15" x14ac:dyDescent="0.2">
      <c r="B3776" s="322" t="s">
        <v>152</v>
      </c>
      <c r="C3776" s="322" t="s">
        <v>1225</v>
      </c>
      <c r="D3776" s="322" t="s">
        <v>153</v>
      </c>
      <c r="E3776" s="322" t="s">
        <v>1225</v>
      </c>
      <c r="F3776" s="154" t="s">
        <v>239</v>
      </c>
      <c r="G3776" s="149" t="s">
        <v>359</v>
      </c>
      <c r="H3776" s="153" t="s">
        <v>278</v>
      </c>
      <c r="I3776" s="149" t="s">
        <v>2391</v>
      </c>
      <c r="J3776" s="163">
        <v>32.259</v>
      </c>
      <c r="K3776" s="163">
        <v>31.614000000000001</v>
      </c>
      <c r="L3776" s="149" t="s">
        <v>216</v>
      </c>
      <c r="M3776" s="150" t="s">
        <v>1859</v>
      </c>
      <c r="N3776" s="157">
        <v>44846.404409722221</v>
      </c>
      <c r="O3776" s="157">
        <v>44891.264652777776</v>
      </c>
    </row>
    <row r="3777" spans="2:15" x14ac:dyDescent="0.2">
      <c r="B3777" s="322" t="s">
        <v>152</v>
      </c>
      <c r="C3777" s="322" t="s">
        <v>1225</v>
      </c>
      <c r="D3777" s="322" t="s">
        <v>152</v>
      </c>
      <c r="E3777" s="322" t="s">
        <v>1225</v>
      </c>
      <c r="F3777" s="154" t="s">
        <v>114</v>
      </c>
      <c r="G3777" s="149" t="s">
        <v>277</v>
      </c>
      <c r="H3777" s="153" t="s">
        <v>304</v>
      </c>
      <c r="I3777" s="149" t="s">
        <v>670</v>
      </c>
      <c r="J3777" s="163">
        <v>36.417000000000002</v>
      </c>
      <c r="K3777" s="163">
        <v>30.981999999999999</v>
      </c>
      <c r="L3777" s="149" t="s">
        <v>114</v>
      </c>
      <c r="M3777" s="150" t="s">
        <v>577</v>
      </c>
      <c r="N3777" s="157">
        <v>44846.723935185182</v>
      </c>
      <c r="O3777" s="157">
        <v>44852.889861111114</v>
      </c>
    </row>
    <row r="3778" spans="2:15" x14ac:dyDescent="0.2">
      <c r="B3778" s="322" t="s">
        <v>152</v>
      </c>
      <c r="C3778" s="322" t="s">
        <v>1225</v>
      </c>
      <c r="D3778" s="322" t="s">
        <v>153</v>
      </c>
      <c r="E3778" s="322" t="s">
        <v>1225</v>
      </c>
      <c r="F3778" s="154" t="s">
        <v>114</v>
      </c>
      <c r="G3778" s="149" t="s">
        <v>286</v>
      </c>
      <c r="H3778" s="153" t="s">
        <v>115</v>
      </c>
      <c r="I3778" s="149" t="s">
        <v>2392</v>
      </c>
      <c r="J3778" s="163">
        <v>81.703999999999994</v>
      </c>
      <c r="K3778" s="163">
        <v>47.649000000000001</v>
      </c>
      <c r="L3778" s="149" t="s">
        <v>209</v>
      </c>
      <c r="M3778" s="150" t="s">
        <v>439</v>
      </c>
      <c r="N3778" s="157">
        <v>44846.793263888889</v>
      </c>
      <c r="O3778" s="157">
        <v>44883.47384259259</v>
      </c>
    </row>
    <row r="3779" spans="2:15" x14ac:dyDescent="0.2">
      <c r="B3779" s="322" t="s">
        <v>152</v>
      </c>
      <c r="C3779" s="322" t="s">
        <v>1225</v>
      </c>
      <c r="D3779" s="322" t="s">
        <v>154</v>
      </c>
      <c r="E3779" s="322" t="s">
        <v>1225</v>
      </c>
      <c r="F3779" s="154" t="s">
        <v>114</v>
      </c>
      <c r="G3779" s="149" t="s">
        <v>286</v>
      </c>
      <c r="H3779" s="153" t="s">
        <v>115</v>
      </c>
      <c r="I3779" s="149" t="s">
        <v>2392</v>
      </c>
      <c r="J3779" s="163">
        <v>81.703999999999994</v>
      </c>
      <c r="K3779" s="163">
        <v>32.420999999999999</v>
      </c>
      <c r="L3779" s="149" t="s">
        <v>209</v>
      </c>
      <c r="M3779" s="150" t="s">
        <v>392</v>
      </c>
      <c r="N3779" s="157">
        <v>44846.793263888889</v>
      </c>
      <c r="O3779" s="157">
        <v>44898.567719907405</v>
      </c>
    </row>
    <row r="3780" spans="2:15" x14ac:dyDescent="0.2">
      <c r="B3780" s="322" t="s">
        <v>152</v>
      </c>
      <c r="C3780" s="322" t="s">
        <v>1225</v>
      </c>
      <c r="D3780" s="322" t="s">
        <v>153</v>
      </c>
      <c r="E3780" s="322" t="s">
        <v>1225</v>
      </c>
      <c r="F3780" s="154" t="s">
        <v>114</v>
      </c>
      <c r="G3780" s="149" t="s">
        <v>286</v>
      </c>
      <c r="H3780" s="153" t="s">
        <v>115</v>
      </c>
      <c r="I3780" s="149" t="s">
        <v>1058</v>
      </c>
      <c r="J3780" s="163">
        <v>61.253999999999998</v>
      </c>
      <c r="K3780" s="163">
        <v>13.352</v>
      </c>
      <c r="L3780" s="149" t="s">
        <v>208</v>
      </c>
      <c r="M3780" s="150" t="s">
        <v>368</v>
      </c>
      <c r="N3780" s="157">
        <v>44847.834641203706</v>
      </c>
      <c r="O3780" s="157">
        <v>44882.242569444446</v>
      </c>
    </row>
    <row r="3781" spans="2:15" x14ac:dyDescent="0.2">
      <c r="B3781" s="322" t="s">
        <v>152</v>
      </c>
      <c r="C3781" s="322" t="s">
        <v>1225</v>
      </c>
      <c r="D3781" s="322" t="s">
        <v>153</v>
      </c>
      <c r="E3781" s="322" t="s">
        <v>1225</v>
      </c>
      <c r="F3781" s="154" t="s">
        <v>114</v>
      </c>
      <c r="G3781" s="149" t="s">
        <v>286</v>
      </c>
      <c r="H3781" s="153" t="s">
        <v>115</v>
      </c>
      <c r="I3781" s="149" t="s">
        <v>1058</v>
      </c>
      <c r="J3781" s="163">
        <v>61.253999999999998</v>
      </c>
      <c r="K3781" s="163">
        <v>14.054</v>
      </c>
      <c r="L3781" s="149" t="s">
        <v>208</v>
      </c>
      <c r="M3781" s="150" t="s">
        <v>368</v>
      </c>
      <c r="N3781" s="157">
        <v>44847.834641203706</v>
      </c>
      <c r="O3781" s="157">
        <v>44886.701620370368</v>
      </c>
    </row>
    <row r="3782" spans="2:15" x14ac:dyDescent="0.2">
      <c r="B3782" s="322" t="s">
        <v>152</v>
      </c>
      <c r="C3782" s="322" t="s">
        <v>1225</v>
      </c>
      <c r="D3782" s="322" t="s">
        <v>153</v>
      </c>
      <c r="E3782" s="322" t="s">
        <v>1225</v>
      </c>
      <c r="F3782" s="154" t="s">
        <v>114</v>
      </c>
      <c r="G3782" s="149" t="s">
        <v>286</v>
      </c>
      <c r="H3782" s="153" t="s">
        <v>115</v>
      </c>
      <c r="I3782" s="149" t="s">
        <v>1058</v>
      </c>
      <c r="J3782" s="163">
        <v>61.253999999999998</v>
      </c>
      <c r="K3782" s="163">
        <v>32.372</v>
      </c>
      <c r="L3782" s="149" t="s">
        <v>208</v>
      </c>
      <c r="M3782" s="150" t="s">
        <v>523</v>
      </c>
      <c r="N3782" s="157">
        <v>44847.834641203706</v>
      </c>
      <c r="O3782" s="157">
        <v>44895.495787037034</v>
      </c>
    </row>
    <row r="3783" spans="2:15" x14ac:dyDescent="0.2">
      <c r="B3783" s="322" t="s">
        <v>152</v>
      </c>
      <c r="C3783" s="322" t="s">
        <v>1225</v>
      </c>
      <c r="D3783" s="322" t="s">
        <v>153</v>
      </c>
      <c r="E3783" s="322" t="s">
        <v>1225</v>
      </c>
      <c r="F3783" s="154" t="s">
        <v>114</v>
      </c>
      <c r="G3783" s="149" t="s">
        <v>310</v>
      </c>
      <c r="H3783" s="153" t="s">
        <v>115</v>
      </c>
      <c r="I3783" s="149" t="s">
        <v>2393</v>
      </c>
      <c r="J3783" s="163">
        <v>61.235999999999997</v>
      </c>
      <c r="K3783" s="163">
        <v>11.227</v>
      </c>
      <c r="L3783" s="149" t="s">
        <v>211</v>
      </c>
      <c r="M3783" s="150" t="s">
        <v>390</v>
      </c>
      <c r="N3783" s="157">
        <v>44847.890416666669</v>
      </c>
      <c r="O3783" s="157">
        <v>44871.416747685187</v>
      </c>
    </row>
    <row r="3784" spans="2:15" x14ac:dyDescent="0.2">
      <c r="B3784" s="322" t="s">
        <v>152</v>
      </c>
      <c r="C3784" s="322" t="s">
        <v>1225</v>
      </c>
      <c r="D3784" s="322" t="s">
        <v>153</v>
      </c>
      <c r="E3784" s="322" t="s">
        <v>1225</v>
      </c>
      <c r="F3784" s="154" t="s">
        <v>114</v>
      </c>
      <c r="G3784" s="149" t="s">
        <v>310</v>
      </c>
      <c r="H3784" s="153" t="s">
        <v>115</v>
      </c>
      <c r="I3784" s="149" t="s">
        <v>2393</v>
      </c>
      <c r="J3784" s="163">
        <v>61.235999999999997</v>
      </c>
      <c r="K3784" s="163">
        <v>46.325000000000003</v>
      </c>
      <c r="L3784" s="149" t="s">
        <v>211</v>
      </c>
      <c r="M3784" s="150" t="s">
        <v>453</v>
      </c>
      <c r="N3784" s="157">
        <v>44847.890416666669</v>
      </c>
      <c r="O3784" s="157">
        <v>44874.441736111112</v>
      </c>
    </row>
    <row r="3785" spans="2:15" x14ac:dyDescent="0.2">
      <c r="B3785" s="322" t="s">
        <v>152</v>
      </c>
      <c r="C3785" s="322" t="s">
        <v>1225</v>
      </c>
      <c r="D3785" s="322" t="s">
        <v>153</v>
      </c>
      <c r="E3785" s="322" t="s">
        <v>1225</v>
      </c>
      <c r="F3785" s="154" t="s">
        <v>114</v>
      </c>
      <c r="G3785" s="149" t="s">
        <v>286</v>
      </c>
      <c r="H3785" s="153" t="s">
        <v>115</v>
      </c>
      <c r="I3785" s="149" t="s">
        <v>476</v>
      </c>
      <c r="J3785" s="163">
        <v>81.69</v>
      </c>
      <c r="K3785" s="163">
        <v>32.773000000000003</v>
      </c>
      <c r="L3785" s="149" t="s">
        <v>216</v>
      </c>
      <c r="M3785" s="150" t="s">
        <v>284</v>
      </c>
      <c r="N3785" s="157">
        <v>44849.098611111112</v>
      </c>
      <c r="O3785" s="157">
        <v>44880.845717592594</v>
      </c>
    </row>
    <row r="3786" spans="2:15" x14ac:dyDescent="0.2">
      <c r="B3786" s="322" t="s">
        <v>152</v>
      </c>
      <c r="C3786" s="322" t="s">
        <v>1225</v>
      </c>
      <c r="D3786" s="322" t="s">
        <v>154</v>
      </c>
      <c r="E3786" s="322" t="s">
        <v>1225</v>
      </c>
      <c r="F3786" s="154" t="s">
        <v>114</v>
      </c>
      <c r="G3786" s="149" t="s">
        <v>286</v>
      </c>
      <c r="H3786" s="153" t="s">
        <v>115</v>
      </c>
      <c r="I3786" s="149" t="s">
        <v>476</v>
      </c>
      <c r="J3786" s="163">
        <v>81.69</v>
      </c>
      <c r="K3786" s="163">
        <v>46.32</v>
      </c>
      <c r="L3786" s="149" t="s">
        <v>216</v>
      </c>
      <c r="M3786" s="150" t="s">
        <v>288</v>
      </c>
      <c r="N3786" s="157">
        <v>44849.098611111112</v>
      </c>
      <c r="O3786" s="157">
        <v>44896.77679398148</v>
      </c>
    </row>
    <row r="3787" spans="2:15" x14ac:dyDescent="0.2">
      <c r="B3787" s="322" t="s">
        <v>152</v>
      </c>
      <c r="C3787" s="322" t="s">
        <v>1225</v>
      </c>
      <c r="D3787" s="322" t="s">
        <v>153</v>
      </c>
      <c r="E3787" s="322" t="s">
        <v>1225</v>
      </c>
      <c r="F3787" s="154" t="s">
        <v>114</v>
      </c>
      <c r="G3787" s="149" t="s">
        <v>277</v>
      </c>
      <c r="H3787" s="153" t="s">
        <v>304</v>
      </c>
      <c r="I3787" s="149" t="s">
        <v>751</v>
      </c>
      <c r="J3787" s="163">
        <v>29.724</v>
      </c>
      <c r="K3787" s="163">
        <v>20.939</v>
      </c>
      <c r="L3787" s="149" t="s">
        <v>191</v>
      </c>
      <c r="M3787" s="150" t="s">
        <v>1268</v>
      </c>
      <c r="N3787" s="157">
        <v>44849.695821759262</v>
      </c>
      <c r="O3787" s="157">
        <v>44875.066400462965</v>
      </c>
    </row>
    <row r="3788" spans="2:15" x14ac:dyDescent="0.2">
      <c r="B3788" s="322" t="s">
        <v>152</v>
      </c>
      <c r="C3788" s="322" t="s">
        <v>1225</v>
      </c>
      <c r="D3788" s="322" t="s">
        <v>153</v>
      </c>
      <c r="E3788" s="322" t="s">
        <v>1225</v>
      </c>
      <c r="F3788" s="154" t="s">
        <v>114</v>
      </c>
      <c r="G3788" s="149" t="s">
        <v>286</v>
      </c>
      <c r="H3788" s="153" t="s">
        <v>115</v>
      </c>
      <c r="I3788" s="149" t="s">
        <v>1914</v>
      </c>
      <c r="J3788" s="163">
        <v>63.451999999999998</v>
      </c>
      <c r="K3788" s="163">
        <v>20.468</v>
      </c>
      <c r="L3788" s="149" t="s">
        <v>217</v>
      </c>
      <c r="M3788" s="150" t="s">
        <v>480</v>
      </c>
      <c r="N3788" s="157">
        <v>44851.18173611111</v>
      </c>
      <c r="O3788" s="157">
        <v>44882.476446759261</v>
      </c>
    </row>
    <row r="3789" spans="2:15" x14ac:dyDescent="0.2">
      <c r="B3789" s="322" t="s">
        <v>152</v>
      </c>
      <c r="C3789" s="322" t="s">
        <v>1225</v>
      </c>
      <c r="D3789" s="322" t="s">
        <v>153</v>
      </c>
      <c r="E3789" s="322" t="s">
        <v>1225</v>
      </c>
      <c r="F3789" s="154" t="s">
        <v>114</v>
      </c>
      <c r="G3789" s="149" t="s">
        <v>286</v>
      </c>
      <c r="H3789" s="153" t="s">
        <v>115</v>
      </c>
      <c r="I3789" s="149" t="s">
        <v>1914</v>
      </c>
      <c r="J3789" s="163">
        <v>63.451999999999998</v>
      </c>
      <c r="K3789" s="163">
        <v>33.680999999999997</v>
      </c>
      <c r="L3789" s="149" t="s">
        <v>216</v>
      </c>
      <c r="M3789" s="150" t="s">
        <v>288</v>
      </c>
      <c r="N3789" s="157">
        <v>44851.18173611111</v>
      </c>
      <c r="O3789" s="157">
        <v>44895.208414351851</v>
      </c>
    </row>
    <row r="3790" spans="2:15" x14ac:dyDescent="0.2">
      <c r="B3790" s="322" t="s">
        <v>152</v>
      </c>
      <c r="C3790" s="322" t="s">
        <v>1225</v>
      </c>
      <c r="D3790" s="322" t="s">
        <v>153</v>
      </c>
      <c r="E3790" s="322" t="s">
        <v>1225</v>
      </c>
      <c r="F3790" s="154" t="s">
        <v>239</v>
      </c>
      <c r="G3790" s="149" t="s">
        <v>289</v>
      </c>
      <c r="H3790" s="153" t="s">
        <v>290</v>
      </c>
      <c r="I3790" s="149" t="s">
        <v>1304</v>
      </c>
      <c r="J3790" s="163">
        <v>48.820999999999998</v>
      </c>
      <c r="K3790" s="163">
        <v>9.4039999999999999</v>
      </c>
      <c r="L3790" s="149" t="s">
        <v>116</v>
      </c>
      <c r="M3790" s="150" t="s">
        <v>293</v>
      </c>
      <c r="N3790" s="157">
        <v>44851.500405092593</v>
      </c>
      <c r="O3790" s="157">
        <v>44879.716608796298</v>
      </c>
    </row>
    <row r="3791" spans="2:15" x14ac:dyDescent="0.2">
      <c r="B3791" s="322" t="s">
        <v>152</v>
      </c>
      <c r="C3791" s="322" t="s">
        <v>1225</v>
      </c>
      <c r="D3791" s="322" t="s">
        <v>153</v>
      </c>
      <c r="E3791" s="322" t="s">
        <v>1225</v>
      </c>
      <c r="F3791" s="154" t="s">
        <v>239</v>
      </c>
      <c r="G3791" s="149" t="s">
        <v>289</v>
      </c>
      <c r="H3791" s="153" t="s">
        <v>290</v>
      </c>
      <c r="I3791" s="149" t="s">
        <v>1304</v>
      </c>
      <c r="J3791" s="163">
        <v>48.820999999999998</v>
      </c>
      <c r="K3791" s="163">
        <v>36.137999999999998</v>
      </c>
      <c r="L3791" s="149" t="s">
        <v>116</v>
      </c>
      <c r="M3791" s="150" t="s">
        <v>293</v>
      </c>
      <c r="N3791" s="157">
        <v>44851.500405092593</v>
      </c>
      <c r="O3791" s="157">
        <v>44883.814780092594</v>
      </c>
    </row>
    <row r="3792" spans="2:15" x14ac:dyDescent="0.2">
      <c r="B3792" s="322" t="s">
        <v>152</v>
      </c>
      <c r="C3792" s="322" t="s">
        <v>1225</v>
      </c>
      <c r="D3792" s="322" t="s">
        <v>153</v>
      </c>
      <c r="E3792" s="322" t="s">
        <v>1225</v>
      </c>
      <c r="F3792" s="154" t="s">
        <v>239</v>
      </c>
      <c r="G3792" s="149" t="s">
        <v>359</v>
      </c>
      <c r="H3792" s="153" t="s">
        <v>278</v>
      </c>
      <c r="I3792" s="149" t="s">
        <v>2394</v>
      </c>
      <c r="J3792" s="163">
        <v>34.148000000000003</v>
      </c>
      <c r="K3792" s="163">
        <v>26.425999999999998</v>
      </c>
      <c r="L3792" s="149" t="s">
        <v>116</v>
      </c>
      <c r="M3792" s="150" t="s">
        <v>117</v>
      </c>
      <c r="N3792" s="157">
        <v>44851.710046296299</v>
      </c>
      <c r="O3792" s="157">
        <v>44889.709224537037</v>
      </c>
    </row>
    <row r="3793" spans="2:15" x14ac:dyDescent="0.2">
      <c r="B3793" s="322" t="s">
        <v>152</v>
      </c>
      <c r="C3793" s="322" t="s">
        <v>1225</v>
      </c>
      <c r="D3793" s="322" t="s">
        <v>153</v>
      </c>
      <c r="E3793" s="322" t="s">
        <v>1225</v>
      </c>
      <c r="F3793" s="154" t="s">
        <v>114</v>
      </c>
      <c r="G3793" s="149" t="s">
        <v>310</v>
      </c>
      <c r="H3793" s="153" t="s">
        <v>115</v>
      </c>
      <c r="I3793" s="149" t="s">
        <v>494</v>
      </c>
      <c r="J3793" s="163">
        <v>31.922999999999998</v>
      </c>
      <c r="K3793" s="163">
        <v>31.285</v>
      </c>
      <c r="L3793" s="149" t="s">
        <v>553</v>
      </c>
      <c r="M3793" s="150" t="s">
        <v>554</v>
      </c>
      <c r="N3793" s="157">
        <v>44852.084594907406</v>
      </c>
      <c r="O3793" s="157">
        <v>44872.619722222225</v>
      </c>
    </row>
    <row r="3794" spans="2:15" x14ac:dyDescent="0.2">
      <c r="B3794" s="322" t="s">
        <v>152</v>
      </c>
      <c r="C3794" s="322" t="s">
        <v>1225</v>
      </c>
      <c r="D3794" s="322" t="s">
        <v>153</v>
      </c>
      <c r="E3794" s="322" t="s">
        <v>1225</v>
      </c>
      <c r="F3794" s="154" t="s">
        <v>114</v>
      </c>
      <c r="G3794" s="149" t="s">
        <v>277</v>
      </c>
      <c r="H3794" s="153" t="s">
        <v>304</v>
      </c>
      <c r="I3794" s="149" t="s">
        <v>2169</v>
      </c>
      <c r="J3794" s="163">
        <v>36.250999999999998</v>
      </c>
      <c r="K3794" s="163">
        <v>26.231000000000002</v>
      </c>
      <c r="L3794" s="149" t="s">
        <v>114</v>
      </c>
      <c r="M3794" s="150" t="s">
        <v>585</v>
      </c>
      <c r="N3794" s="157">
        <v>44852.77925925926</v>
      </c>
      <c r="O3794" s="157">
        <v>44889.220370370371</v>
      </c>
    </row>
    <row r="3795" spans="2:15" x14ac:dyDescent="0.2">
      <c r="B3795" s="322" t="s">
        <v>152</v>
      </c>
      <c r="C3795" s="322" t="s">
        <v>1225</v>
      </c>
      <c r="D3795" s="322" t="s">
        <v>153</v>
      </c>
      <c r="E3795" s="322" t="s">
        <v>1225</v>
      </c>
      <c r="F3795" s="154" t="s">
        <v>236</v>
      </c>
      <c r="G3795" s="149" t="s">
        <v>310</v>
      </c>
      <c r="H3795" s="153" t="s">
        <v>311</v>
      </c>
      <c r="I3795" s="149" t="s">
        <v>2395</v>
      </c>
      <c r="J3795" s="163">
        <v>58.786999999999999</v>
      </c>
      <c r="K3795" s="163">
        <v>8.2080000000000002</v>
      </c>
      <c r="L3795" s="149" t="s">
        <v>230</v>
      </c>
      <c r="M3795" s="150" t="s">
        <v>846</v>
      </c>
      <c r="N3795" s="157">
        <v>44853.45988425926</v>
      </c>
      <c r="O3795" s="157">
        <v>44874.028865740744</v>
      </c>
    </row>
    <row r="3796" spans="2:15" x14ac:dyDescent="0.2">
      <c r="B3796" s="322" t="s">
        <v>152</v>
      </c>
      <c r="C3796" s="322" t="s">
        <v>1225</v>
      </c>
      <c r="D3796" s="322" t="s">
        <v>153</v>
      </c>
      <c r="E3796" s="322" t="s">
        <v>1225</v>
      </c>
      <c r="F3796" s="154" t="s">
        <v>236</v>
      </c>
      <c r="G3796" s="149" t="s">
        <v>310</v>
      </c>
      <c r="H3796" s="153" t="s">
        <v>311</v>
      </c>
      <c r="I3796" s="149" t="s">
        <v>2395</v>
      </c>
      <c r="J3796" s="163">
        <v>58.786999999999999</v>
      </c>
      <c r="K3796" s="163">
        <v>7.1820000000000004</v>
      </c>
      <c r="L3796" s="149" t="s">
        <v>116</v>
      </c>
      <c r="M3796" s="150" t="s">
        <v>1784</v>
      </c>
      <c r="N3796" s="157">
        <v>44853.45988425926</v>
      </c>
      <c r="O3796" s="157">
        <v>44890.831469907411</v>
      </c>
    </row>
    <row r="3797" spans="2:15" x14ac:dyDescent="0.2">
      <c r="B3797" s="322" t="s">
        <v>152</v>
      </c>
      <c r="C3797" s="322" t="s">
        <v>1225</v>
      </c>
      <c r="D3797" s="322" t="s">
        <v>153</v>
      </c>
      <c r="E3797" s="322" t="s">
        <v>1225</v>
      </c>
      <c r="F3797" s="154" t="s">
        <v>236</v>
      </c>
      <c r="G3797" s="149" t="s">
        <v>310</v>
      </c>
      <c r="H3797" s="153" t="s">
        <v>311</v>
      </c>
      <c r="I3797" s="149" t="s">
        <v>2395</v>
      </c>
      <c r="J3797" s="163">
        <v>58.786999999999999</v>
      </c>
      <c r="K3797" s="163">
        <v>7.1820000000000004</v>
      </c>
      <c r="L3797" s="149" t="s">
        <v>116</v>
      </c>
      <c r="M3797" s="150" t="s">
        <v>1784</v>
      </c>
      <c r="N3797" s="157">
        <v>44853.45988425926</v>
      </c>
      <c r="O3797" s="157">
        <v>44890.831608796296</v>
      </c>
    </row>
    <row r="3798" spans="2:15" x14ac:dyDescent="0.2">
      <c r="B3798" s="322" t="s">
        <v>152</v>
      </c>
      <c r="C3798" s="322" t="s">
        <v>1225</v>
      </c>
      <c r="D3798" s="322" t="s">
        <v>154</v>
      </c>
      <c r="E3798" s="322" t="s">
        <v>1225</v>
      </c>
      <c r="F3798" s="154" t="s">
        <v>236</v>
      </c>
      <c r="G3798" s="149" t="s">
        <v>310</v>
      </c>
      <c r="H3798" s="153" t="s">
        <v>311</v>
      </c>
      <c r="I3798" s="149" t="s">
        <v>2395</v>
      </c>
      <c r="J3798" s="163">
        <v>58.786999999999999</v>
      </c>
      <c r="K3798" s="163">
        <v>20.975999999999999</v>
      </c>
      <c r="L3798" s="149" t="s">
        <v>116</v>
      </c>
      <c r="M3798" s="150" t="s">
        <v>405</v>
      </c>
      <c r="N3798" s="157">
        <v>44853.45988425926</v>
      </c>
      <c r="O3798" s="157">
        <v>44902.803993055553</v>
      </c>
    </row>
    <row r="3799" spans="2:15" x14ac:dyDescent="0.2">
      <c r="B3799" s="322" t="s">
        <v>152</v>
      </c>
      <c r="C3799" s="322" t="s">
        <v>1225</v>
      </c>
      <c r="D3799" s="322" t="s">
        <v>153</v>
      </c>
      <c r="E3799" s="322" t="s">
        <v>1225</v>
      </c>
      <c r="F3799" s="154" t="s">
        <v>247</v>
      </c>
      <c r="G3799" s="149" t="s">
        <v>340</v>
      </c>
      <c r="H3799" s="153" t="s">
        <v>341</v>
      </c>
      <c r="I3799" s="149" t="s">
        <v>1982</v>
      </c>
      <c r="J3799" s="163">
        <v>36.722000000000001</v>
      </c>
      <c r="K3799" s="163">
        <v>35.716000000000001</v>
      </c>
      <c r="L3799" s="149" t="s">
        <v>189</v>
      </c>
      <c r="M3799" s="150" t="s">
        <v>526</v>
      </c>
      <c r="N3799" s="157">
        <v>44853.609965277778</v>
      </c>
      <c r="O3799" s="157">
        <v>44890.098171296297</v>
      </c>
    </row>
    <row r="3800" spans="2:15" x14ac:dyDescent="0.2">
      <c r="B3800" s="322" t="s">
        <v>152</v>
      </c>
      <c r="C3800" s="322" t="s">
        <v>1225</v>
      </c>
      <c r="D3800" s="322" t="s">
        <v>153</v>
      </c>
      <c r="E3800" s="322" t="s">
        <v>1225</v>
      </c>
      <c r="F3800" s="154" t="s">
        <v>114</v>
      </c>
      <c r="G3800" s="149" t="s">
        <v>277</v>
      </c>
      <c r="H3800" s="153" t="s">
        <v>304</v>
      </c>
      <c r="I3800" s="149" t="s">
        <v>869</v>
      </c>
      <c r="J3800" s="163">
        <v>36.563000000000002</v>
      </c>
      <c r="K3800" s="163">
        <v>22.231999999999999</v>
      </c>
      <c r="L3800" s="149" t="s">
        <v>203</v>
      </c>
      <c r="M3800" s="150" t="s">
        <v>672</v>
      </c>
      <c r="N3800" s="157">
        <v>44853.959722222222</v>
      </c>
      <c r="O3800" s="157">
        <v>44877.668090277781</v>
      </c>
    </row>
    <row r="3801" spans="2:15" x14ac:dyDescent="0.2">
      <c r="B3801" s="322" t="s">
        <v>152</v>
      </c>
      <c r="C3801" s="322" t="s">
        <v>1225</v>
      </c>
      <c r="D3801" s="322" t="s">
        <v>153</v>
      </c>
      <c r="E3801" s="322" t="s">
        <v>1225</v>
      </c>
      <c r="F3801" s="154" t="s">
        <v>243</v>
      </c>
      <c r="G3801" s="149" t="s">
        <v>277</v>
      </c>
      <c r="H3801" s="153" t="s">
        <v>374</v>
      </c>
      <c r="I3801" s="149" t="s">
        <v>1789</v>
      </c>
      <c r="J3801" s="163">
        <v>32.750999999999998</v>
      </c>
      <c r="K3801" s="163">
        <v>28.175999999999998</v>
      </c>
      <c r="L3801" s="149" t="s">
        <v>376</v>
      </c>
      <c r="M3801" s="150" t="s">
        <v>378</v>
      </c>
      <c r="N3801" s="157">
        <v>44854.515451388892</v>
      </c>
      <c r="O3801" s="157">
        <v>44877.59611111111</v>
      </c>
    </row>
    <row r="3802" spans="2:15" x14ac:dyDescent="0.2">
      <c r="B3802" s="322" t="s">
        <v>152</v>
      </c>
      <c r="C3802" s="322" t="s">
        <v>1225</v>
      </c>
      <c r="D3802" s="322" t="s">
        <v>154</v>
      </c>
      <c r="E3802" s="322" t="s">
        <v>1225</v>
      </c>
      <c r="F3802" s="154" t="s">
        <v>237</v>
      </c>
      <c r="G3802" s="149" t="s">
        <v>277</v>
      </c>
      <c r="H3802" s="153" t="s">
        <v>978</v>
      </c>
      <c r="I3802" s="149" t="s">
        <v>2396</v>
      </c>
      <c r="J3802" s="163">
        <v>28.344000000000001</v>
      </c>
      <c r="K3802" s="163">
        <v>22.384</v>
      </c>
      <c r="L3802" s="149" t="s">
        <v>1322</v>
      </c>
      <c r="M3802" s="150" t="s">
        <v>1449</v>
      </c>
      <c r="N3802" s="157">
        <v>44854.598715277774</v>
      </c>
      <c r="O3802" s="157">
        <v>44897.70789351852</v>
      </c>
    </row>
    <row r="3803" spans="2:15" x14ac:dyDescent="0.2">
      <c r="B3803" s="322" t="s">
        <v>152</v>
      </c>
      <c r="C3803" s="322" t="s">
        <v>1225</v>
      </c>
      <c r="D3803" s="322" t="s">
        <v>153</v>
      </c>
      <c r="E3803" s="322" t="s">
        <v>1225</v>
      </c>
      <c r="F3803" s="154" t="s">
        <v>239</v>
      </c>
      <c r="G3803" s="149" t="s">
        <v>359</v>
      </c>
      <c r="H3803" s="153" t="s">
        <v>278</v>
      </c>
      <c r="I3803" s="149" t="s">
        <v>2397</v>
      </c>
      <c r="J3803" s="163">
        <v>57</v>
      </c>
      <c r="K3803" s="163">
        <v>35.692999999999998</v>
      </c>
      <c r="L3803" s="149" t="s">
        <v>329</v>
      </c>
      <c r="M3803" s="150" t="s">
        <v>395</v>
      </c>
      <c r="N3803" s="157">
        <v>44854.932129629633</v>
      </c>
      <c r="O3803" s="157">
        <v>44883.098101851851</v>
      </c>
    </row>
    <row r="3804" spans="2:15" x14ac:dyDescent="0.2">
      <c r="B3804" s="322" t="s">
        <v>152</v>
      </c>
      <c r="C3804" s="322" t="s">
        <v>1225</v>
      </c>
      <c r="D3804" s="322" t="s">
        <v>154</v>
      </c>
      <c r="E3804" s="322" t="s">
        <v>1225</v>
      </c>
      <c r="F3804" s="154" t="s">
        <v>236</v>
      </c>
      <c r="G3804" s="149" t="s">
        <v>310</v>
      </c>
      <c r="H3804" s="153" t="s">
        <v>311</v>
      </c>
      <c r="I3804" s="149" t="s">
        <v>2398</v>
      </c>
      <c r="J3804" s="163">
        <v>38.799999999999997</v>
      </c>
      <c r="K3804" s="163">
        <v>38.024000000000001</v>
      </c>
      <c r="L3804" s="149" t="s">
        <v>205</v>
      </c>
      <c r="M3804" s="150" t="s">
        <v>721</v>
      </c>
      <c r="N3804" s="157">
        <v>44855.084976851853</v>
      </c>
      <c r="O3804" s="157">
        <v>44896.080983796295</v>
      </c>
    </row>
    <row r="3805" spans="2:15" x14ac:dyDescent="0.2">
      <c r="B3805" s="322" t="s">
        <v>152</v>
      </c>
      <c r="C3805" s="322" t="s">
        <v>1225</v>
      </c>
      <c r="D3805" s="322" t="s">
        <v>154</v>
      </c>
      <c r="E3805" s="322" t="s">
        <v>1225</v>
      </c>
      <c r="F3805" s="154" t="s">
        <v>329</v>
      </c>
      <c r="G3805" s="149" t="s">
        <v>286</v>
      </c>
      <c r="H3805" s="153" t="s">
        <v>330</v>
      </c>
      <c r="I3805" s="149" t="s">
        <v>2399</v>
      </c>
      <c r="J3805" s="163">
        <v>36.753999999999998</v>
      </c>
      <c r="K3805" s="163">
        <v>24.806999999999999</v>
      </c>
      <c r="L3805" s="149" t="s">
        <v>230</v>
      </c>
      <c r="M3805" s="150" t="s">
        <v>514</v>
      </c>
      <c r="N3805" s="157">
        <v>44855.709791666668</v>
      </c>
      <c r="O3805" s="157">
        <v>44906.385150462964</v>
      </c>
    </row>
    <row r="3806" spans="2:15" x14ac:dyDescent="0.2">
      <c r="B3806" s="322" t="s">
        <v>152</v>
      </c>
      <c r="C3806" s="322" t="s">
        <v>1225</v>
      </c>
      <c r="D3806" s="322" t="s">
        <v>154</v>
      </c>
      <c r="E3806" s="322" t="s">
        <v>1225</v>
      </c>
      <c r="F3806" s="154" t="s">
        <v>239</v>
      </c>
      <c r="G3806" s="149" t="s">
        <v>359</v>
      </c>
      <c r="H3806" s="153" t="s">
        <v>278</v>
      </c>
      <c r="I3806" s="149" t="s">
        <v>2400</v>
      </c>
      <c r="J3806" s="163">
        <v>53.383000000000003</v>
      </c>
      <c r="K3806" s="163">
        <v>41.161000000000001</v>
      </c>
      <c r="L3806" s="149" t="s">
        <v>211</v>
      </c>
      <c r="M3806" s="150" t="s">
        <v>616</v>
      </c>
      <c r="N3806" s="157">
        <v>44855.723854166667</v>
      </c>
      <c r="O3806" s="157">
        <v>44904.400914351849</v>
      </c>
    </row>
    <row r="3807" spans="2:15" x14ac:dyDescent="0.2">
      <c r="B3807" s="322" t="s">
        <v>152</v>
      </c>
      <c r="C3807" s="322" t="s">
        <v>1225</v>
      </c>
      <c r="D3807" s="322" t="s">
        <v>153</v>
      </c>
      <c r="E3807" s="322" t="s">
        <v>1225</v>
      </c>
      <c r="F3807" s="154" t="s">
        <v>114</v>
      </c>
      <c r="G3807" s="149" t="s">
        <v>353</v>
      </c>
      <c r="H3807" s="153" t="s">
        <v>354</v>
      </c>
      <c r="I3807" s="149" t="s">
        <v>2401</v>
      </c>
      <c r="J3807" s="163">
        <v>16.201000000000001</v>
      </c>
      <c r="K3807" s="163">
        <v>15.877000000000001</v>
      </c>
      <c r="L3807" s="149" t="s">
        <v>203</v>
      </c>
      <c r="M3807" s="150" t="s">
        <v>380</v>
      </c>
      <c r="N3807" s="157">
        <v>44856.515509259261</v>
      </c>
      <c r="O3807" s="157">
        <v>44868.152314814812</v>
      </c>
    </row>
    <row r="3808" spans="2:15" x14ac:dyDescent="0.2">
      <c r="B3808" s="322" t="s">
        <v>152</v>
      </c>
      <c r="C3808" s="322" t="s">
        <v>1225</v>
      </c>
      <c r="D3808" s="322" t="s">
        <v>153</v>
      </c>
      <c r="E3808" s="322" t="s">
        <v>1225</v>
      </c>
      <c r="F3808" s="154" t="s">
        <v>195</v>
      </c>
      <c r="G3808" s="149" t="s">
        <v>277</v>
      </c>
      <c r="H3808" s="153" t="s">
        <v>705</v>
      </c>
      <c r="I3808" s="149" t="s">
        <v>2402</v>
      </c>
      <c r="J3808" s="163">
        <v>27.102</v>
      </c>
      <c r="K3808" s="163">
        <v>8.9120000000000008</v>
      </c>
      <c r="L3808" s="149" t="s">
        <v>192</v>
      </c>
      <c r="M3808" s="150" t="s">
        <v>2403</v>
      </c>
      <c r="N3808" s="157">
        <v>44856.723101851851</v>
      </c>
      <c r="O3808" s="157">
        <v>44869.929270833331</v>
      </c>
    </row>
    <row r="3809" spans="2:15" x14ac:dyDescent="0.2">
      <c r="B3809" s="322" t="s">
        <v>152</v>
      </c>
      <c r="C3809" s="322" t="s">
        <v>1225</v>
      </c>
      <c r="D3809" s="322" t="s">
        <v>153</v>
      </c>
      <c r="E3809" s="322" t="s">
        <v>1225</v>
      </c>
      <c r="F3809" s="154" t="s">
        <v>195</v>
      </c>
      <c r="G3809" s="149" t="s">
        <v>277</v>
      </c>
      <c r="H3809" s="153" t="s">
        <v>705</v>
      </c>
      <c r="I3809" s="149" t="s">
        <v>2402</v>
      </c>
      <c r="J3809" s="163">
        <v>27.102</v>
      </c>
      <c r="K3809" s="163">
        <v>17.648</v>
      </c>
      <c r="L3809" s="149" t="s">
        <v>192</v>
      </c>
      <c r="M3809" s="150" t="s">
        <v>1466</v>
      </c>
      <c r="N3809" s="157">
        <v>44856.723101851851</v>
      </c>
      <c r="O3809" s="157">
        <v>44875.208437499998</v>
      </c>
    </row>
    <row r="3810" spans="2:15" x14ac:dyDescent="0.2">
      <c r="B3810" s="322" t="s">
        <v>152</v>
      </c>
      <c r="C3810" s="322" t="s">
        <v>1225</v>
      </c>
      <c r="D3810" s="322" t="s">
        <v>153</v>
      </c>
      <c r="E3810" s="322" t="s">
        <v>1225</v>
      </c>
      <c r="F3810" s="154" t="s">
        <v>247</v>
      </c>
      <c r="G3810" s="149" t="s">
        <v>340</v>
      </c>
      <c r="H3810" s="153" t="s">
        <v>341</v>
      </c>
      <c r="I3810" s="149" t="s">
        <v>2404</v>
      </c>
      <c r="J3810" s="163">
        <v>38.71</v>
      </c>
      <c r="K3810" s="163">
        <v>14.856999999999999</v>
      </c>
      <c r="L3810" s="149" t="s">
        <v>237</v>
      </c>
      <c r="M3810" s="150" t="s">
        <v>915</v>
      </c>
      <c r="N3810" s="157">
        <v>44857.390300925923</v>
      </c>
      <c r="O3810" s="157">
        <v>44885.429375</v>
      </c>
    </row>
    <row r="3811" spans="2:15" x14ac:dyDescent="0.2">
      <c r="B3811" s="322" t="s">
        <v>152</v>
      </c>
      <c r="C3811" s="322" t="s">
        <v>1225</v>
      </c>
      <c r="D3811" s="322" t="s">
        <v>154</v>
      </c>
      <c r="E3811" s="322" t="s">
        <v>1225</v>
      </c>
      <c r="F3811" s="154" t="s">
        <v>247</v>
      </c>
      <c r="G3811" s="149" t="s">
        <v>340</v>
      </c>
      <c r="H3811" s="153" t="s">
        <v>341</v>
      </c>
      <c r="I3811" s="149" t="s">
        <v>2404</v>
      </c>
      <c r="J3811" s="163">
        <v>38.71</v>
      </c>
      <c r="K3811" s="163">
        <v>19.451000000000001</v>
      </c>
      <c r="L3811" s="149" t="s">
        <v>237</v>
      </c>
      <c r="M3811" s="150" t="s">
        <v>2405</v>
      </c>
      <c r="N3811" s="157">
        <v>44857.390300925923</v>
      </c>
      <c r="O3811" s="157">
        <v>44909.651909722219</v>
      </c>
    </row>
    <row r="3812" spans="2:15" x14ac:dyDescent="0.2">
      <c r="B3812" s="322" t="s">
        <v>152</v>
      </c>
      <c r="C3812" s="322" t="s">
        <v>1225</v>
      </c>
      <c r="D3812" s="322" t="s">
        <v>153</v>
      </c>
      <c r="E3812" s="322" t="s">
        <v>1225</v>
      </c>
      <c r="F3812" s="154" t="s">
        <v>244</v>
      </c>
      <c r="G3812" s="149" t="s">
        <v>369</v>
      </c>
      <c r="H3812" s="153" t="s">
        <v>370</v>
      </c>
      <c r="I3812" s="149" t="s">
        <v>2406</v>
      </c>
      <c r="J3812" s="163">
        <v>38.485999999999997</v>
      </c>
      <c r="K3812" s="163">
        <v>35.904000000000003</v>
      </c>
      <c r="L3812" s="149" t="s">
        <v>189</v>
      </c>
      <c r="M3812" s="150" t="s">
        <v>470</v>
      </c>
      <c r="N3812" s="157">
        <v>44857.66233796296</v>
      </c>
      <c r="O3812" s="157">
        <v>44885.458761574075</v>
      </c>
    </row>
    <row r="3813" spans="2:15" x14ac:dyDescent="0.2">
      <c r="B3813" s="322" t="s">
        <v>152</v>
      </c>
      <c r="C3813" s="322" t="s">
        <v>1225</v>
      </c>
      <c r="D3813" s="322" t="s">
        <v>153</v>
      </c>
      <c r="E3813" s="322" t="s">
        <v>1225</v>
      </c>
      <c r="F3813" s="154" t="s">
        <v>114</v>
      </c>
      <c r="G3813" s="149" t="s">
        <v>277</v>
      </c>
      <c r="H3813" s="153" t="s">
        <v>304</v>
      </c>
      <c r="I3813" s="149" t="s">
        <v>1226</v>
      </c>
      <c r="J3813" s="163">
        <v>39.069000000000003</v>
      </c>
      <c r="K3813" s="163">
        <v>15.201000000000001</v>
      </c>
      <c r="L3813" s="149" t="s">
        <v>114</v>
      </c>
      <c r="M3813" s="150" t="s">
        <v>700</v>
      </c>
      <c r="N3813" s="157">
        <v>44857.820567129631</v>
      </c>
      <c r="O3813" s="157">
        <v>44880.028252314813</v>
      </c>
    </row>
    <row r="3814" spans="2:15" x14ac:dyDescent="0.2">
      <c r="B3814" s="322" t="s">
        <v>152</v>
      </c>
      <c r="C3814" s="322" t="s">
        <v>1225</v>
      </c>
      <c r="D3814" s="322" t="s">
        <v>153</v>
      </c>
      <c r="E3814" s="322" t="s">
        <v>1225</v>
      </c>
      <c r="F3814" s="154" t="s">
        <v>114</v>
      </c>
      <c r="G3814" s="149" t="s">
        <v>277</v>
      </c>
      <c r="H3814" s="153" t="s">
        <v>304</v>
      </c>
      <c r="I3814" s="149" t="s">
        <v>1226</v>
      </c>
      <c r="J3814" s="163">
        <v>39.069000000000003</v>
      </c>
      <c r="K3814" s="163">
        <v>15.201000000000001</v>
      </c>
      <c r="L3814" s="149" t="s">
        <v>114</v>
      </c>
      <c r="M3814" s="150" t="s">
        <v>700</v>
      </c>
      <c r="N3814" s="157">
        <v>44857.820567129631</v>
      </c>
      <c r="O3814" s="157">
        <v>44880.028391203705</v>
      </c>
    </row>
    <row r="3815" spans="2:15" x14ac:dyDescent="0.2">
      <c r="B3815" s="322" t="s">
        <v>152</v>
      </c>
      <c r="C3815" s="322" t="s">
        <v>1225</v>
      </c>
      <c r="D3815" s="322" t="s">
        <v>154</v>
      </c>
      <c r="E3815" s="322" t="s">
        <v>1225</v>
      </c>
      <c r="F3815" s="154" t="s">
        <v>239</v>
      </c>
      <c r="G3815" s="149" t="s">
        <v>359</v>
      </c>
      <c r="H3815" s="153" t="s">
        <v>278</v>
      </c>
      <c r="I3815" s="149" t="s">
        <v>2407</v>
      </c>
      <c r="J3815" s="163">
        <v>55.637999999999998</v>
      </c>
      <c r="K3815" s="163">
        <v>42.529000000000003</v>
      </c>
      <c r="L3815" s="149" t="s">
        <v>211</v>
      </c>
      <c r="M3815" s="150" t="s">
        <v>666</v>
      </c>
      <c r="N3815" s="157">
        <v>44858.293356481481</v>
      </c>
      <c r="O3815" s="157">
        <v>44900.288298611114</v>
      </c>
    </row>
    <row r="3816" spans="2:15" x14ac:dyDescent="0.2">
      <c r="B3816" s="322" t="s">
        <v>152</v>
      </c>
      <c r="C3816" s="322" t="s">
        <v>1225</v>
      </c>
      <c r="D3816" s="322" t="s">
        <v>153</v>
      </c>
      <c r="E3816" s="322" t="s">
        <v>1225</v>
      </c>
      <c r="F3816" s="154" t="s">
        <v>329</v>
      </c>
      <c r="G3816" s="149" t="s">
        <v>286</v>
      </c>
      <c r="H3816" s="153" t="s">
        <v>330</v>
      </c>
      <c r="I3816" s="149" t="s">
        <v>2408</v>
      </c>
      <c r="J3816" s="163">
        <v>63.610999999999997</v>
      </c>
      <c r="K3816" s="163">
        <v>34.414000000000001</v>
      </c>
      <c r="L3816" s="149" t="s">
        <v>211</v>
      </c>
      <c r="M3816" s="150" t="s">
        <v>302</v>
      </c>
      <c r="N3816" s="157">
        <v>44859.446111111109</v>
      </c>
      <c r="O3816" s="157">
        <v>44890.112395833334</v>
      </c>
    </row>
    <row r="3817" spans="2:15" x14ac:dyDescent="0.2">
      <c r="B3817" s="322" t="s">
        <v>152</v>
      </c>
      <c r="C3817" s="322" t="s">
        <v>1225</v>
      </c>
      <c r="D3817" s="322" t="s">
        <v>154</v>
      </c>
      <c r="E3817" s="322" t="s">
        <v>1225</v>
      </c>
      <c r="F3817" s="154" t="s">
        <v>329</v>
      </c>
      <c r="G3817" s="149" t="s">
        <v>286</v>
      </c>
      <c r="H3817" s="153" t="s">
        <v>330</v>
      </c>
      <c r="I3817" s="149" t="s">
        <v>2408</v>
      </c>
      <c r="J3817" s="163">
        <v>63.610999999999997</v>
      </c>
      <c r="K3817" s="163">
        <v>18.66</v>
      </c>
      <c r="L3817" s="149" t="s">
        <v>211</v>
      </c>
      <c r="M3817" s="150" t="s">
        <v>303</v>
      </c>
      <c r="N3817" s="157">
        <v>44859.446111111109</v>
      </c>
      <c r="O3817" s="157">
        <v>44900.081793981481</v>
      </c>
    </row>
    <row r="3818" spans="2:15" x14ac:dyDescent="0.2">
      <c r="B3818" s="322" t="s">
        <v>152</v>
      </c>
      <c r="C3818" s="322" t="s">
        <v>1225</v>
      </c>
      <c r="D3818" s="322" t="s">
        <v>153</v>
      </c>
      <c r="E3818" s="322" t="s">
        <v>1225</v>
      </c>
      <c r="F3818" s="154" t="s">
        <v>269</v>
      </c>
      <c r="G3818" s="149" t="s">
        <v>2409</v>
      </c>
      <c r="H3818" s="153" t="s">
        <v>2410</v>
      </c>
      <c r="I3818" s="149" t="s">
        <v>2397</v>
      </c>
      <c r="J3818" s="163">
        <v>57</v>
      </c>
      <c r="K3818" s="163">
        <v>10.007999999999999</v>
      </c>
      <c r="L3818" s="149" t="s">
        <v>329</v>
      </c>
      <c r="M3818" s="150" t="s">
        <v>395</v>
      </c>
      <c r="N3818" s="157">
        <v>44859.529398148145</v>
      </c>
      <c r="O3818" s="157">
        <v>44883.098101851851</v>
      </c>
    </row>
    <row r="3819" spans="2:15" x14ac:dyDescent="0.2">
      <c r="B3819" s="322" t="s">
        <v>152</v>
      </c>
      <c r="C3819" s="322" t="s">
        <v>1225</v>
      </c>
      <c r="D3819" s="322" t="s">
        <v>153</v>
      </c>
      <c r="E3819" s="322" t="s">
        <v>1225</v>
      </c>
      <c r="F3819" s="154" t="s">
        <v>239</v>
      </c>
      <c r="G3819" s="149" t="s">
        <v>289</v>
      </c>
      <c r="H3819" s="153" t="s">
        <v>290</v>
      </c>
      <c r="I3819" s="149" t="s">
        <v>1692</v>
      </c>
      <c r="J3819" s="163">
        <v>29.123999999999999</v>
      </c>
      <c r="K3819" s="163">
        <v>8.2110000000000003</v>
      </c>
      <c r="L3819" s="149" t="s">
        <v>116</v>
      </c>
      <c r="M3819" s="150" t="s">
        <v>457</v>
      </c>
      <c r="N3819" s="157">
        <v>44859.640648148146</v>
      </c>
      <c r="O3819" s="157">
        <v>44884.599976851852</v>
      </c>
    </row>
    <row r="3820" spans="2:15" x14ac:dyDescent="0.2">
      <c r="B3820" s="322" t="s">
        <v>152</v>
      </c>
      <c r="C3820" s="322" t="s">
        <v>1225</v>
      </c>
      <c r="D3820" s="322" t="s">
        <v>154</v>
      </c>
      <c r="E3820" s="322" t="s">
        <v>1225</v>
      </c>
      <c r="F3820" s="154" t="s">
        <v>239</v>
      </c>
      <c r="G3820" s="149" t="s">
        <v>289</v>
      </c>
      <c r="H3820" s="153" t="s">
        <v>290</v>
      </c>
      <c r="I3820" s="149" t="s">
        <v>1692</v>
      </c>
      <c r="J3820" s="163">
        <v>29.123999999999999</v>
      </c>
      <c r="K3820" s="163">
        <v>19.797999999999998</v>
      </c>
      <c r="L3820" s="149" t="s">
        <v>116</v>
      </c>
      <c r="M3820" s="150" t="s">
        <v>651</v>
      </c>
      <c r="N3820" s="157">
        <v>44859.640648148146</v>
      </c>
      <c r="O3820" s="157">
        <v>44906.13553240741</v>
      </c>
    </row>
    <row r="3821" spans="2:15" x14ac:dyDescent="0.2">
      <c r="B3821" s="322" t="s">
        <v>152</v>
      </c>
      <c r="C3821" s="322" t="s">
        <v>1225</v>
      </c>
      <c r="D3821" s="322" t="s">
        <v>154</v>
      </c>
      <c r="E3821" s="322" t="s">
        <v>1225</v>
      </c>
      <c r="F3821" s="154" t="s">
        <v>239</v>
      </c>
      <c r="G3821" s="149" t="s">
        <v>1627</v>
      </c>
      <c r="H3821" s="153" t="s">
        <v>1628</v>
      </c>
      <c r="I3821" s="149" t="s">
        <v>2400</v>
      </c>
      <c r="J3821" s="163">
        <v>53.383000000000003</v>
      </c>
      <c r="K3821" s="163">
        <v>11.154999999999999</v>
      </c>
      <c r="L3821" s="149" t="s">
        <v>211</v>
      </c>
      <c r="M3821" s="150" t="s">
        <v>616</v>
      </c>
      <c r="N3821" s="157">
        <v>44859.653634259259</v>
      </c>
      <c r="O3821" s="157">
        <v>44904.400914351849</v>
      </c>
    </row>
    <row r="3822" spans="2:15" x14ac:dyDescent="0.2">
      <c r="B3822" s="322" t="s">
        <v>152</v>
      </c>
      <c r="C3822" s="322" t="s">
        <v>1225</v>
      </c>
      <c r="D3822" s="322" t="s">
        <v>154</v>
      </c>
      <c r="E3822" s="322" t="s">
        <v>1225</v>
      </c>
      <c r="F3822" s="154" t="s">
        <v>114</v>
      </c>
      <c r="G3822" s="149" t="s">
        <v>286</v>
      </c>
      <c r="H3822" s="153" t="s">
        <v>115</v>
      </c>
      <c r="I3822" s="149" t="s">
        <v>2411</v>
      </c>
      <c r="J3822" s="163">
        <v>63.591999999999999</v>
      </c>
      <c r="K3822" s="163">
        <v>12.845000000000001</v>
      </c>
      <c r="L3822" s="149" t="s">
        <v>208</v>
      </c>
      <c r="M3822" s="150" t="s">
        <v>368</v>
      </c>
      <c r="N3822" s="157">
        <v>44859.987800925926</v>
      </c>
      <c r="O3822" s="157">
        <v>44896.45789351852</v>
      </c>
    </row>
    <row r="3823" spans="2:15" x14ac:dyDescent="0.2">
      <c r="B3823" s="322" t="s">
        <v>152</v>
      </c>
      <c r="C3823" s="322" t="s">
        <v>1225</v>
      </c>
      <c r="D3823" s="322" t="s">
        <v>154</v>
      </c>
      <c r="E3823" s="322" t="s">
        <v>1225</v>
      </c>
      <c r="F3823" s="154" t="s">
        <v>114</v>
      </c>
      <c r="G3823" s="149" t="s">
        <v>286</v>
      </c>
      <c r="H3823" s="153" t="s">
        <v>115</v>
      </c>
      <c r="I3823" s="149" t="s">
        <v>2411</v>
      </c>
      <c r="J3823" s="163">
        <v>63.591999999999999</v>
      </c>
      <c r="K3823" s="163">
        <v>45.750999999999998</v>
      </c>
      <c r="L3823" s="149" t="s">
        <v>208</v>
      </c>
      <c r="M3823" s="150" t="s">
        <v>368</v>
      </c>
      <c r="N3823" s="157">
        <v>44859.987800925926</v>
      </c>
      <c r="O3823" s="157">
        <v>44905.832777777781</v>
      </c>
    </row>
    <row r="3824" spans="2:15" x14ac:dyDescent="0.2">
      <c r="B3824" s="322" t="s">
        <v>152</v>
      </c>
      <c r="C3824" s="322" t="s">
        <v>1225</v>
      </c>
      <c r="D3824" s="322" t="s">
        <v>153</v>
      </c>
      <c r="E3824" s="322" t="s">
        <v>1225</v>
      </c>
      <c r="F3824" s="154" t="s">
        <v>236</v>
      </c>
      <c r="G3824" s="149" t="s">
        <v>310</v>
      </c>
      <c r="H3824" s="153" t="s">
        <v>311</v>
      </c>
      <c r="I3824" s="149" t="s">
        <v>2412</v>
      </c>
      <c r="J3824" s="163">
        <v>57.981999999999999</v>
      </c>
      <c r="K3824" s="163">
        <v>12.145</v>
      </c>
      <c r="L3824" s="149" t="s">
        <v>116</v>
      </c>
      <c r="M3824" s="150" t="s">
        <v>292</v>
      </c>
      <c r="N3824" s="157">
        <v>44860.835046296299</v>
      </c>
      <c r="O3824" s="157">
        <v>44878.845462962963</v>
      </c>
    </row>
    <row r="3825" spans="2:15" x14ac:dyDescent="0.2">
      <c r="B3825" s="322" t="s">
        <v>152</v>
      </c>
      <c r="C3825" s="322" t="s">
        <v>1225</v>
      </c>
      <c r="D3825" s="322" t="s">
        <v>153</v>
      </c>
      <c r="E3825" s="322" t="s">
        <v>1225</v>
      </c>
      <c r="F3825" s="154" t="s">
        <v>236</v>
      </c>
      <c r="G3825" s="149" t="s">
        <v>310</v>
      </c>
      <c r="H3825" s="153" t="s">
        <v>311</v>
      </c>
      <c r="I3825" s="149" t="s">
        <v>2412</v>
      </c>
      <c r="J3825" s="163">
        <v>57.981999999999999</v>
      </c>
      <c r="K3825" s="163">
        <v>6.7469999999999999</v>
      </c>
      <c r="L3825" s="149" t="s">
        <v>116</v>
      </c>
      <c r="M3825" s="150" t="s">
        <v>886</v>
      </c>
      <c r="N3825" s="157">
        <v>44860.835046296299</v>
      </c>
      <c r="O3825" s="157">
        <v>44884.028020833335</v>
      </c>
    </row>
    <row r="3826" spans="2:15" x14ac:dyDescent="0.2">
      <c r="B3826" s="322" t="s">
        <v>152</v>
      </c>
      <c r="C3826" s="322" t="s">
        <v>1225</v>
      </c>
      <c r="D3826" s="322" t="s">
        <v>153</v>
      </c>
      <c r="E3826" s="322" t="s">
        <v>1225</v>
      </c>
      <c r="F3826" s="154" t="s">
        <v>236</v>
      </c>
      <c r="G3826" s="149" t="s">
        <v>310</v>
      </c>
      <c r="H3826" s="153" t="s">
        <v>311</v>
      </c>
      <c r="I3826" s="149" t="s">
        <v>2412</v>
      </c>
      <c r="J3826" s="163">
        <v>57.981999999999999</v>
      </c>
      <c r="K3826" s="163">
        <v>24.07</v>
      </c>
      <c r="L3826" s="149" t="s">
        <v>116</v>
      </c>
      <c r="M3826" s="150" t="s">
        <v>352</v>
      </c>
      <c r="N3826" s="157">
        <v>44860.835046296299</v>
      </c>
      <c r="O3826" s="157">
        <v>44890.846805555557</v>
      </c>
    </row>
    <row r="3827" spans="2:15" x14ac:dyDescent="0.2">
      <c r="B3827" s="322" t="s">
        <v>152</v>
      </c>
      <c r="C3827" s="322" t="s">
        <v>1225</v>
      </c>
      <c r="D3827" s="322" t="s">
        <v>152</v>
      </c>
      <c r="E3827" s="322" t="s">
        <v>1225</v>
      </c>
      <c r="F3827" s="154" t="s">
        <v>114</v>
      </c>
      <c r="G3827" s="149" t="s">
        <v>277</v>
      </c>
      <c r="H3827" s="153" t="s">
        <v>304</v>
      </c>
      <c r="I3827" s="149" t="s">
        <v>670</v>
      </c>
      <c r="J3827" s="163">
        <v>36.417000000000002</v>
      </c>
      <c r="K3827" s="163">
        <v>30.981999999999999</v>
      </c>
      <c r="L3827" s="149" t="s">
        <v>114</v>
      </c>
      <c r="M3827" s="150" t="s">
        <v>577</v>
      </c>
      <c r="N3827" s="157">
        <v>44860.876458333332</v>
      </c>
      <c r="O3827" s="157">
        <v>44865.862500000003</v>
      </c>
    </row>
    <row r="3828" spans="2:15" x14ac:dyDescent="0.2">
      <c r="B3828" s="322" t="s">
        <v>152</v>
      </c>
      <c r="C3828" s="322" t="s">
        <v>1225</v>
      </c>
      <c r="D3828" s="322" t="s">
        <v>154</v>
      </c>
      <c r="E3828" s="322" t="s">
        <v>1225</v>
      </c>
      <c r="F3828" s="154" t="s">
        <v>239</v>
      </c>
      <c r="G3828" s="149" t="s">
        <v>1627</v>
      </c>
      <c r="H3828" s="153" t="s">
        <v>1628</v>
      </c>
      <c r="I3828" s="149" t="s">
        <v>2407</v>
      </c>
      <c r="J3828" s="163">
        <v>55.637999999999998</v>
      </c>
      <c r="K3828" s="163">
        <v>11.996</v>
      </c>
      <c r="L3828" s="149" t="s">
        <v>211</v>
      </c>
      <c r="M3828" s="150" t="s">
        <v>666</v>
      </c>
      <c r="N3828" s="157">
        <v>44861.097881944443</v>
      </c>
      <c r="O3828" s="157">
        <v>44900.288298611114</v>
      </c>
    </row>
    <row r="3829" spans="2:15" x14ac:dyDescent="0.2">
      <c r="B3829" s="322" t="s">
        <v>152</v>
      </c>
      <c r="C3829" s="322" t="s">
        <v>1225</v>
      </c>
      <c r="D3829" s="322" t="s">
        <v>153</v>
      </c>
      <c r="E3829" s="322" t="s">
        <v>1225</v>
      </c>
      <c r="F3829" s="154" t="s">
        <v>239</v>
      </c>
      <c r="G3829" s="149" t="s">
        <v>359</v>
      </c>
      <c r="H3829" s="153" t="s">
        <v>278</v>
      </c>
      <c r="I3829" s="149" t="s">
        <v>2413</v>
      </c>
      <c r="J3829" s="163">
        <v>56.118000000000002</v>
      </c>
      <c r="K3829" s="163">
        <v>44.792000000000002</v>
      </c>
      <c r="L3829" s="149" t="s">
        <v>329</v>
      </c>
      <c r="M3829" s="150" t="s">
        <v>395</v>
      </c>
      <c r="N3829" s="157">
        <v>44862.737719907411</v>
      </c>
      <c r="O3829" s="157">
        <v>44888.902731481481</v>
      </c>
    </row>
    <row r="3830" spans="2:15" x14ac:dyDescent="0.2">
      <c r="B3830" s="322" t="s">
        <v>152</v>
      </c>
      <c r="C3830" s="322" t="s">
        <v>1225</v>
      </c>
      <c r="D3830" s="322" t="s">
        <v>153</v>
      </c>
      <c r="E3830" s="322" t="s">
        <v>1225</v>
      </c>
      <c r="F3830" s="154" t="s">
        <v>114</v>
      </c>
      <c r="G3830" s="149" t="s">
        <v>286</v>
      </c>
      <c r="H3830" s="153" t="s">
        <v>115</v>
      </c>
      <c r="I3830" s="149" t="s">
        <v>2414</v>
      </c>
      <c r="J3830" s="163">
        <v>61.414000000000001</v>
      </c>
      <c r="K3830" s="163">
        <v>50.671999999999997</v>
      </c>
      <c r="L3830" s="149" t="s">
        <v>217</v>
      </c>
      <c r="M3830" s="150" t="s">
        <v>308</v>
      </c>
      <c r="N3830" s="157">
        <v>44863.446064814816</v>
      </c>
      <c r="O3830" s="157">
        <v>44892.542997685188</v>
      </c>
    </row>
    <row r="3831" spans="2:15" x14ac:dyDescent="0.2">
      <c r="B3831" s="322" t="s">
        <v>152</v>
      </c>
      <c r="C3831" s="322" t="s">
        <v>1225</v>
      </c>
      <c r="D3831" s="322" t="s">
        <v>153</v>
      </c>
      <c r="E3831" s="322" t="s">
        <v>1225</v>
      </c>
      <c r="F3831" s="154" t="s">
        <v>114</v>
      </c>
      <c r="G3831" s="149" t="s">
        <v>277</v>
      </c>
      <c r="H3831" s="153" t="s">
        <v>304</v>
      </c>
      <c r="I3831" s="149" t="s">
        <v>697</v>
      </c>
      <c r="J3831" s="163">
        <v>30.809000000000001</v>
      </c>
      <c r="K3831" s="163">
        <v>20.64</v>
      </c>
      <c r="L3831" s="149" t="s">
        <v>189</v>
      </c>
      <c r="M3831" s="150" t="s">
        <v>470</v>
      </c>
      <c r="N3831" s="157">
        <v>44863.917523148149</v>
      </c>
      <c r="O3831" s="157">
        <v>44885.415775462963</v>
      </c>
    </row>
    <row r="3832" spans="2:15" x14ac:dyDescent="0.2">
      <c r="B3832" s="322" t="s">
        <v>152</v>
      </c>
      <c r="C3832" s="322" t="s">
        <v>1225</v>
      </c>
      <c r="D3832" s="322" t="s">
        <v>154</v>
      </c>
      <c r="E3832" s="322" t="s">
        <v>1225</v>
      </c>
      <c r="F3832" s="154" t="s">
        <v>195</v>
      </c>
      <c r="G3832" s="149" t="s">
        <v>277</v>
      </c>
      <c r="H3832" s="153" t="s">
        <v>705</v>
      </c>
      <c r="I3832" s="149" t="s">
        <v>2415</v>
      </c>
      <c r="J3832" s="163">
        <v>32.210999999999999</v>
      </c>
      <c r="K3832" s="163">
        <v>7.5789999999999997</v>
      </c>
      <c r="L3832" s="149" t="s">
        <v>357</v>
      </c>
      <c r="M3832" s="150" t="s">
        <v>508</v>
      </c>
      <c r="N3832" s="157">
        <v>44864.028796296298</v>
      </c>
      <c r="O3832" s="157">
        <v>44908.997337962966</v>
      </c>
    </row>
    <row r="3833" spans="2:15" x14ac:dyDescent="0.2">
      <c r="B3833" s="322" t="s">
        <v>152</v>
      </c>
      <c r="C3833" s="322" t="s">
        <v>1225</v>
      </c>
      <c r="D3833" s="322" t="s">
        <v>154</v>
      </c>
      <c r="E3833" s="322" t="s">
        <v>1225</v>
      </c>
      <c r="F3833" s="154" t="s">
        <v>195</v>
      </c>
      <c r="G3833" s="149" t="s">
        <v>277</v>
      </c>
      <c r="H3833" s="153" t="s">
        <v>705</v>
      </c>
      <c r="I3833" s="149" t="s">
        <v>2415</v>
      </c>
      <c r="J3833" s="163">
        <v>32.210999999999999</v>
      </c>
      <c r="K3833" s="163">
        <v>20.132999999999999</v>
      </c>
      <c r="L3833" s="149" t="s">
        <v>228</v>
      </c>
      <c r="M3833" s="150" t="s">
        <v>549</v>
      </c>
      <c r="N3833" s="157">
        <v>44864.028796296298</v>
      </c>
      <c r="O3833" s="157">
        <v>44916.544317129628</v>
      </c>
    </row>
    <row r="3834" spans="2:15" x14ac:dyDescent="0.2">
      <c r="B3834" s="322" t="s">
        <v>152</v>
      </c>
      <c r="C3834" s="322" t="s">
        <v>1225</v>
      </c>
      <c r="D3834" s="322" t="s">
        <v>153</v>
      </c>
      <c r="E3834" s="322" t="s">
        <v>1225</v>
      </c>
      <c r="F3834" s="154" t="s">
        <v>114</v>
      </c>
      <c r="G3834" s="149" t="s">
        <v>353</v>
      </c>
      <c r="H3834" s="153" t="s">
        <v>354</v>
      </c>
      <c r="I3834" s="149" t="s">
        <v>1721</v>
      </c>
      <c r="J3834" s="163">
        <v>56.838000000000001</v>
      </c>
      <c r="K3834" s="163">
        <v>16.568999999999999</v>
      </c>
      <c r="L3834" s="149" t="s">
        <v>116</v>
      </c>
      <c r="M3834" s="150" t="s">
        <v>292</v>
      </c>
      <c r="N3834" s="157">
        <v>44864.793275462966</v>
      </c>
      <c r="O3834" s="157">
        <v>44878.343842592592</v>
      </c>
    </row>
    <row r="3835" spans="2:15" x14ac:dyDescent="0.2">
      <c r="B3835" s="322" t="s">
        <v>152</v>
      </c>
      <c r="C3835" s="322" t="s">
        <v>1225</v>
      </c>
      <c r="D3835" s="322" t="s">
        <v>153</v>
      </c>
      <c r="E3835" s="322" t="s">
        <v>1225</v>
      </c>
      <c r="F3835" s="154" t="s">
        <v>114</v>
      </c>
      <c r="G3835" s="149" t="s">
        <v>353</v>
      </c>
      <c r="H3835" s="153" t="s">
        <v>354</v>
      </c>
      <c r="I3835" s="149" t="s">
        <v>1721</v>
      </c>
      <c r="J3835" s="163">
        <v>56.838000000000001</v>
      </c>
      <c r="K3835" s="163">
        <v>31.652999999999999</v>
      </c>
      <c r="L3835" s="149" t="s">
        <v>116</v>
      </c>
      <c r="M3835" s="150" t="s">
        <v>339</v>
      </c>
      <c r="N3835" s="157">
        <v>44864.793275462966</v>
      </c>
      <c r="O3835" s="157">
        <v>44893.041458333333</v>
      </c>
    </row>
    <row r="3836" spans="2:15" x14ac:dyDescent="0.2">
      <c r="B3836" s="322" t="s">
        <v>152</v>
      </c>
      <c r="C3836" s="322" t="s">
        <v>1225</v>
      </c>
      <c r="D3836" s="322" t="s">
        <v>154</v>
      </c>
      <c r="E3836" s="322" t="s">
        <v>1225</v>
      </c>
      <c r="F3836" s="154" t="s">
        <v>239</v>
      </c>
      <c r="G3836" s="149" t="s">
        <v>289</v>
      </c>
      <c r="H3836" s="153" t="s">
        <v>290</v>
      </c>
      <c r="I3836" s="149" t="s">
        <v>1426</v>
      </c>
      <c r="J3836" s="163">
        <v>29.091999999999999</v>
      </c>
      <c r="K3836" s="163">
        <v>28.51</v>
      </c>
      <c r="L3836" s="149" t="s">
        <v>116</v>
      </c>
      <c r="M3836" s="150" t="s">
        <v>339</v>
      </c>
      <c r="N3836" s="157">
        <v>44865.424988425926</v>
      </c>
      <c r="O3836" s="157">
        <v>44900.542037037034</v>
      </c>
    </row>
    <row r="3837" spans="2:15" x14ac:dyDescent="0.2">
      <c r="B3837" s="322" t="s">
        <v>153</v>
      </c>
      <c r="C3837" s="322" t="s">
        <v>1225</v>
      </c>
      <c r="D3837" s="322" t="s">
        <v>154</v>
      </c>
      <c r="E3837" s="322" t="s">
        <v>1225</v>
      </c>
      <c r="F3837" s="154" t="s">
        <v>114</v>
      </c>
      <c r="G3837" s="149" t="s">
        <v>286</v>
      </c>
      <c r="H3837" s="153" t="s">
        <v>115</v>
      </c>
      <c r="I3837" s="149" t="s">
        <v>2416</v>
      </c>
      <c r="J3837" s="163">
        <v>63.661999999999999</v>
      </c>
      <c r="K3837" s="163">
        <v>20.372</v>
      </c>
      <c r="L3837" s="149" t="s">
        <v>216</v>
      </c>
      <c r="M3837" s="150" t="s">
        <v>284</v>
      </c>
      <c r="N3837" s="157">
        <v>44866.140520833331</v>
      </c>
      <c r="O3837" s="157">
        <v>44901.737314814818</v>
      </c>
    </row>
    <row r="3838" spans="2:15" x14ac:dyDescent="0.2">
      <c r="B3838" s="322" t="s">
        <v>153</v>
      </c>
      <c r="C3838" s="322" t="s">
        <v>1225</v>
      </c>
      <c r="D3838" s="322" t="s">
        <v>154</v>
      </c>
      <c r="E3838" s="322" t="s">
        <v>1225</v>
      </c>
      <c r="F3838" s="154" t="s">
        <v>114</v>
      </c>
      <c r="G3838" s="149" t="s">
        <v>286</v>
      </c>
      <c r="H3838" s="153" t="s">
        <v>115</v>
      </c>
      <c r="I3838" s="149" t="s">
        <v>2416</v>
      </c>
      <c r="J3838" s="163">
        <v>63.661999999999999</v>
      </c>
      <c r="K3838" s="163">
        <v>41.701999999999998</v>
      </c>
      <c r="L3838" s="149" t="s">
        <v>216</v>
      </c>
      <c r="M3838" s="150" t="s">
        <v>288</v>
      </c>
      <c r="N3838" s="157">
        <v>44866.140520833331</v>
      </c>
      <c r="O3838" s="157">
        <v>44911.624907407408</v>
      </c>
    </row>
    <row r="3839" spans="2:15" x14ac:dyDescent="0.2">
      <c r="B3839" s="322" t="s">
        <v>153</v>
      </c>
      <c r="C3839" s="322" t="s">
        <v>1225</v>
      </c>
      <c r="D3839" s="322" t="s">
        <v>154</v>
      </c>
      <c r="E3839" s="322" t="s">
        <v>1225</v>
      </c>
      <c r="F3839" s="154" t="s">
        <v>114</v>
      </c>
      <c r="G3839" s="149" t="s">
        <v>286</v>
      </c>
      <c r="H3839" s="153" t="s">
        <v>115</v>
      </c>
      <c r="I3839" s="149" t="s">
        <v>1241</v>
      </c>
      <c r="J3839" s="163">
        <v>61.683</v>
      </c>
      <c r="K3839" s="163">
        <v>42.981999999999999</v>
      </c>
      <c r="L3839" s="149" t="s">
        <v>900</v>
      </c>
      <c r="M3839" s="150" t="s">
        <v>901</v>
      </c>
      <c r="N3839" s="157">
        <v>44866.61273148148</v>
      </c>
      <c r="O3839" s="157">
        <v>44898.931701388887</v>
      </c>
    </row>
    <row r="3840" spans="2:15" x14ac:dyDescent="0.2">
      <c r="B3840" s="322" t="s">
        <v>153</v>
      </c>
      <c r="C3840" s="322" t="s">
        <v>1225</v>
      </c>
      <c r="D3840" s="322" t="s">
        <v>154</v>
      </c>
      <c r="E3840" s="322" t="s">
        <v>1225</v>
      </c>
      <c r="F3840" s="154" t="s">
        <v>114</v>
      </c>
      <c r="G3840" s="149" t="s">
        <v>310</v>
      </c>
      <c r="H3840" s="153" t="s">
        <v>115</v>
      </c>
      <c r="I3840" s="149" t="s">
        <v>2417</v>
      </c>
      <c r="J3840" s="163">
        <v>61.593000000000004</v>
      </c>
      <c r="K3840" s="163">
        <v>53.814</v>
      </c>
      <c r="L3840" s="149" t="s">
        <v>217</v>
      </c>
      <c r="M3840" s="150" t="s">
        <v>309</v>
      </c>
      <c r="N3840" s="157">
        <v>44867.084953703707</v>
      </c>
      <c r="O3840" s="157">
        <v>44896.945127314815</v>
      </c>
    </row>
    <row r="3841" spans="2:15" x14ac:dyDescent="0.2">
      <c r="B3841" s="322" t="s">
        <v>153</v>
      </c>
      <c r="C3841" s="322" t="s">
        <v>1225</v>
      </c>
      <c r="D3841" s="322" t="s">
        <v>153</v>
      </c>
      <c r="E3841" s="322" t="s">
        <v>1225</v>
      </c>
      <c r="F3841" s="154" t="s">
        <v>114</v>
      </c>
      <c r="G3841" s="149" t="s">
        <v>286</v>
      </c>
      <c r="H3841" s="153" t="s">
        <v>115</v>
      </c>
      <c r="I3841" s="149" t="s">
        <v>2408</v>
      </c>
      <c r="J3841" s="163">
        <v>63.610999999999997</v>
      </c>
      <c r="K3841" s="163">
        <v>4.8929999999999998</v>
      </c>
      <c r="L3841" s="149" t="s">
        <v>211</v>
      </c>
      <c r="M3841" s="150" t="s">
        <v>302</v>
      </c>
      <c r="N3841" s="157">
        <v>44867.48773148148</v>
      </c>
      <c r="O3841" s="157">
        <v>44890.112395833334</v>
      </c>
    </row>
    <row r="3842" spans="2:15" x14ac:dyDescent="0.2">
      <c r="B3842" s="322" t="s">
        <v>153</v>
      </c>
      <c r="C3842" s="322" t="s">
        <v>1225</v>
      </c>
      <c r="D3842" s="322" t="s">
        <v>154</v>
      </c>
      <c r="E3842" s="322" t="s">
        <v>1225</v>
      </c>
      <c r="F3842" s="154" t="s">
        <v>114</v>
      </c>
      <c r="G3842" s="149" t="s">
        <v>286</v>
      </c>
      <c r="H3842" s="153" t="s">
        <v>115</v>
      </c>
      <c r="I3842" s="149" t="s">
        <v>2408</v>
      </c>
      <c r="J3842" s="163">
        <v>63.610999999999997</v>
      </c>
      <c r="K3842" s="163">
        <v>2.653</v>
      </c>
      <c r="L3842" s="149" t="s">
        <v>211</v>
      </c>
      <c r="M3842" s="150" t="s">
        <v>303</v>
      </c>
      <c r="N3842" s="157">
        <v>44867.48773148148</v>
      </c>
      <c r="O3842" s="157">
        <v>44900.081793981481</v>
      </c>
    </row>
    <row r="3843" spans="2:15" x14ac:dyDescent="0.2">
      <c r="B3843" s="322" t="s">
        <v>153</v>
      </c>
      <c r="C3843" s="322" t="s">
        <v>1225</v>
      </c>
      <c r="D3843" s="322" t="s">
        <v>153</v>
      </c>
      <c r="E3843" s="322" t="s">
        <v>1225</v>
      </c>
      <c r="F3843" s="154" t="s">
        <v>329</v>
      </c>
      <c r="G3843" s="149" t="s">
        <v>286</v>
      </c>
      <c r="H3843" s="153" t="s">
        <v>330</v>
      </c>
      <c r="I3843" s="149" t="s">
        <v>2418</v>
      </c>
      <c r="J3843" s="163">
        <v>36.26</v>
      </c>
      <c r="K3843" s="163">
        <v>35.534999999999997</v>
      </c>
      <c r="L3843" s="149" t="s">
        <v>333</v>
      </c>
      <c r="M3843" s="150" t="s">
        <v>334</v>
      </c>
      <c r="N3843" s="157">
        <v>44867.626574074071</v>
      </c>
      <c r="O3843" s="157">
        <v>44890.422372685185</v>
      </c>
    </row>
    <row r="3844" spans="2:15" x14ac:dyDescent="0.2">
      <c r="B3844" s="322" t="s">
        <v>153</v>
      </c>
      <c r="C3844" s="322" t="s">
        <v>1225</v>
      </c>
      <c r="D3844" s="322" t="s">
        <v>153</v>
      </c>
      <c r="E3844" s="322" t="s">
        <v>1225</v>
      </c>
      <c r="F3844" s="154" t="s">
        <v>244</v>
      </c>
      <c r="G3844" s="149" t="s">
        <v>369</v>
      </c>
      <c r="H3844" s="153" t="s">
        <v>370</v>
      </c>
      <c r="I3844" s="149" t="s">
        <v>2419</v>
      </c>
      <c r="J3844" s="163">
        <v>38.241999999999997</v>
      </c>
      <c r="K3844" s="163">
        <v>36.381</v>
      </c>
      <c r="L3844" s="149" t="s">
        <v>2387</v>
      </c>
      <c r="M3844" s="150" t="s">
        <v>2388</v>
      </c>
      <c r="N3844" s="157">
        <v>44868.513391203705</v>
      </c>
      <c r="O3844" s="157">
        <v>44879.570636574077</v>
      </c>
    </row>
    <row r="3845" spans="2:15" x14ac:dyDescent="0.2">
      <c r="B3845" s="322" t="s">
        <v>153</v>
      </c>
      <c r="C3845" s="322" t="s">
        <v>1225</v>
      </c>
      <c r="D3845" s="322" t="s">
        <v>153</v>
      </c>
      <c r="E3845" s="322" t="s">
        <v>1225</v>
      </c>
      <c r="F3845" s="154" t="s">
        <v>247</v>
      </c>
      <c r="G3845" s="149" t="s">
        <v>340</v>
      </c>
      <c r="H3845" s="153" t="s">
        <v>341</v>
      </c>
      <c r="I3845" s="149" t="s">
        <v>2295</v>
      </c>
      <c r="J3845" s="163">
        <v>35.530999999999999</v>
      </c>
      <c r="K3845" s="163">
        <v>5.3860000000000001</v>
      </c>
      <c r="L3845" s="149" t="s">
        <v>228</v>
      </c>
      <c r="M3845" s="150" t="s">
        <v>485</v>
      </c>
      <c r="N3845" s="157">
        <v>44868.788287037038</v>
      </c>
      <c r="O3845" s="157">
        <v>44890.875717592593</v>
      </c>
    </row>
    <row r="3846" spans="2:15" x14ac:dyDescent="0.2">
      <c r="B3846" s="322" t="s">
        <v>153</v>
      </c>
      <c r="C3846" s="322" t="s">
        <v>1225</v>
      </c>
      <c r="D3846" s="322" t="s">
        <v>154</v>
      </c>
      <c r="E3846" s="322" t="s">
        <v>1225</v>
      </c>
      <c r="F3846" s="154" t="s">
        <v>247</v>
      </c>
      <c r="G3846" s="149" t="s">
        <v>340</v>
      </c>
      <c r="H3846" s="153" t="s">
        <v>341</v>
      </c>
      <c r="I3846" s="149" t="s">
        <v>2295</v>
      </c>
      <c r="J3846" s="163">
        <v>35.530999999999999</v>
      </c>
      <c r="K3846" s="163">
        <v>29.434000000000001</v>
      </c>
      <c r="L3846" s="149" t="s">
        <v>228</v>
      </c>
      <c r="M3846" s="150" t="s">
        <v>549</v>
      </c>
      <c r="N3846" s="157">
        <v>44868.788287037038</v>
      </c>
      <c r="O3846" s="157">
        <v>44896.057071759256</v>
      </c>
    </row>
    <row r="3847" spans="2:15" x14ac:dyDescent="0.2">
      <c r="B3847" s="322" t="s">
        <v>153</v>
      </c>
      <c r="C3847" s="322" t="s">
        <v>1225</v>
      </c>
      <c r="D3847" s="322" t="s">
        <v>154</v>
      </c>
      <c r="E3847" s="322" t="s">
        <v>1225</v>
      </c>
      <c r="F3847" s="154" t="s">
        <v>114</v>
      </c>
      <c r="G3847" s="149" t="s">
        <v>310</v>
      </c>
      <c r="H3847" s="153" t="s">
        <v>115</v>
      </c>
      <c r="I3847" s="149" t="s">
        <v>2255</v>
      </c>
      <c r="J3847" s="163">
        <v>60.500999999999998</v>
      </c>
      <c r="K3847" s="163">
        <v>19.675999999999998</v>
      </c>
      <c r="L3847" s="149" t="s">
        <v>211</v>
      </c>
      <c r="M3847" s="150" t="s">
        <v>453</v>
      </c>
      <c r="N3847" s="157">
        <v>44868.890405092592</v>
      </c>
      <c r="O3847" s="157">
        <v>44899.945150462961</v>
      </c>
    </row>
    <row r="3848" spans="2:15" x14ac:dyDescent="0.2">
      <c r="B3848" s="322" t="s">
        <v>153</v>
      </c>
      <c r="C3848" s="322" t="s">
        <v>1225</v>
      </c>
      <c r="D3848" s="322" t="s">
        <v>154</v>
      </c>
      <c r="E3848" s="322" t="s">
        <v>1225</v>
      </c>
      <c r="F3848" s="154" t="s">
        <v>114</v>
      </c>
      <c r="G3848" s="149" t="s">
        <v>310</v>
      </c>
      <c r="H3848" s="153" t="s">
        <v>115</v>
      </c>
      <c r="I3848" s="149" t="s">
        <v>2255</v>
      </c>
      <c r="J3848" s="163">
        <v>60.500999999999998</v>
      </c>
      <c r="K3848" s="163">
        <v>36.96</v>
      </c>
      <c r="L3848" s="149" t="s">
        <v>211</v>
      </c>
      <c r="M3848" s="150" t="s">
        <v>666</v>
      </c>
      <c r="N3848" s="157">
        <v>44868.890405092592</v>
      </c>
      <c r="O3848" s="157">
        <v>44908.985358796293</v>
      </c>
    </row>
    <row r="3849" spans="2:15" x14ac:dyDescent="0.2">
      <c r="B3849" s="322" t="s">
        <v>153</v>
      </c>
      <c r="C3849" s="322" t="s">
        <v>1225</v>
      </c>
      <c r="D3849" s="322" t="s">
        <v>153</v>
      </c>
      <c r="E3849" s="322" t="s">
        <v>1225</v>
      </c>
      <c r="F3849" s="154" t="s">
        <v>114</v>
      </c>
      <c r="G3849" s="149" t="s">
        <v>277</v>
      </c>
      <c r="H3849" s="153" t="s">
        <v>304</v>
      </c>
      <c r="I3849" s="149" t="s">
        <v>584</v>
      </c>
      <c r="J3849" s="163">
        <v>39.064</v>
      </c>
      <c r="K3849" s="163">
        <v>29.172999999999998</v>
      </c>
      <c r="L3849" s="149" t="s">
        <v>114</v>
      </c>
      <c r="M3849" s="150" t="s">
        <v>1041</v>
      </c>
      <c r="N3849" s="157">
        <v>44869.015277777777</v>
      </c>
      <c r="O3849" s="157">
        <v>44882.65084490741</v>
      </c>
    </row>
    <row r="3850" spans="2:15" x14ac:dyDescent="0.2">
      <c r="B3850" s="322" t="s">
        <v>153</v>
      </c>
      <c r="C3850" s="322" t="s">
        <v>1225</v>
      </c>
      <c r="D3850" s="322" t="s">
        <v>153</v>
      </c>
      <c r="E3850" s="322" t="s">
        <v>1225</v>
      </c>
      <c r="F3850" s="154" t="s">
        <v>243</v>
      </c>
      <c r="G3850" s="149" t="s">
        <v>277</v>
      </c>
      <c r="H3850" s="153" t="s">
        <v>374</v>
      </c>
      <c r="I3850" s="149" t="s">
        <v>541</v>
      </c>
      <c r="J3850" s="163">
        <v>54.286000000000001</v>
      </c>
      <c r="K3850" s="163">
        <v>47.271000000000001</v>
      </c>
      <c r="L3850" s="149" t="s">
        <v>209</v>
      </c>
      <c r="M3850" s="150" t="s">
        <v>392</v>
      </c>
      <c r="N3850" s="157">
        <v>44869.640451388892</v>
      </c>
      <c r="O3850" s="157">
        <v>44882.326747685183</v>
      </c>
    </row>
    <row r="3851" spans="2:15" x14ac:dyDescent="0.2">
      <c r="B3851" s="322" t="s">
        <v>153</v>
      </c>
      <c r="C3851" s="322" t="s">
        <v>1225</v>
      </c>
      <c r="D3851" s="322" t="s">
        <v>154</v>
      </c>
      <c r="E3851" s="322" t="s">
        <v>1225</v>
      </c>
      <c r="F3851" s="154" t="s">
        <v>114</v>
      </c>
      <c r="G3851" s="149" t="s">
        <v>286</v>
      </c>
      <c r="H3851" s="153" t="s">
        <v>115</v>
      </c>
      <c r="I3851" s="149" t="s">
        <v>2420</v>
      </c>
      <c r="J3851" s="163">
        <v>63.478999999999999</v>
      </c>
      <c r="K3851" s="163">
        <v>56.997</v>
      </c>
      <c r="L3851" s="149" t="s">
        <v>209</v>
      </c>
      <c r="M3851" s="150" t="s">
        <v>439</v>
      </c>
      <c r="N3851" s="157">
        <v>44870.473865740743</v>
      </c>
      <c r="O3851" s="157">
        <v>44906.374456018515</v>
      </c>
    </row>
    <row r="3852" spans="2:15" x14ac:dyDescent="0.2">
      <c r="B3852" s="322" t="s">
        <v>153</v>
      </c>
      <c r="C3852" s="322" t="s">
        <v>1225</v>
      </c>
      <c r="D3852" s="322" t="s">
        <v>155</v>
      </c>
      <c r="E3852" s="322" t="s">
        <v>2366</v>
      </c>
      <c r="F3852" s="154" t="s">
        <v>239</v>
      </c>
      <c r="G3852" s="149" t="s">
        <v>289</v>
      </c>
      <c r="H3852" s="153" t="s">
        <v>290</v>
      </c>
      <c r="I3852" s="149" t="s">
        <v>2421</v>
      </c>
      <c r="J3852" s="163">
        <v>57.347000000000001</v>
      </c>
      <c r="K3852" s="163">
        <v>20.896000000000001</v>
      </c>
      <c r="L3852" s="149" t="s">
        <v>205</v>
      </c>
      <c r="M3852" s="150" t="s">
        <v>721</v>
      </c>
      <c r="N3852" s="157">
        <v>44870.48741898148</v>
      </c>
      <c r="O3852" s="157">
        <v>44928.862326388888</v>
      </c>
    </row>
    <row r="3853" spans="2:15" x14ac:dyDescent="0.2">
      <c r="B3853" s="322" t="s">
        <v>153</v>
      </c>
      <c r="C3853" s="322" t="s">
        <v>1225</v>
      </c>
      <c r="D3853" s="322" t="s">
        <v>154</v>
      </c>
      <c r="E3853" s="322" t="s">
        <v>1225</v>
      </c>
      <c r="F3853" s="154" t="s">
        <v>239</v>
      </c>
      <c r="G3853" s="149" t="s">
        <v>289</v>
      </c>
      <c r="H3853" s="153" t="s">
        <v>290</v>
      </c>
      <c r="I3853" s="149" t="s">
        <v>2421</v>
      </c>
      <c r="J3853" s="163">
        <v>57.347000000000001</v>
      </c>
      <c r="K3853" s="163">
        <v>13.685</v>
      </c>
      <c r="L3853" s="149" t="s">
        <v>205</v>
      </c>
      <c r="M3853" s="150" t="s">
        <v>505</v>
      </c>
      <c r="N3853" s="157">
        <v>44870.48741898148</v>
      </c>
      <c r="O3853" s="157">
        <v>44900.000474537039</v>
      </c>
    </row>
    <row r="3854" spans="2:15" x14ac:dyDescent="0.2">
      <c r="B3854" s="322" t="s">
        <v>153</v>
      </c>
      <c r="C3854" s="322" t="s">
        <v>1225</v>
      </c>
      <c r="D3854" s="322" t="s">
        <v>153</v>
      </c>
      <c r="E3854" s="322" t="s">
        <v>1225</v>
      </c>
      <c r="F3854" s="154" t="s">
        <v>236</v>
      </c>
      <c r="G3854" s="149" t="s">
        <v>310</v>
      </c>
      <c r="H3854" s="153" t="s">
        <v>311</v>
      </c>
      <c r="I3854" s="149" t="s">
        <v>407</v>
      </c>
      <c r="J3854" s="163">
        <v>34.96</v>
      </c>
      <c r="K3854" s="163">
        <v>7.7460000000000004</v>
      </c>
      <c r="L3854" s="149" t="s">
        <v>518</v>
      </c>
      <c r="M3854" s="150" t="s">
        <v>519</v>
      </c>
      <c r="N3854" s="157">
        <v>44870.779340277775</v>
      </c>
      <c r="O3854" s="157">
        <v>44891.603275462963</v>
      </c>
    </row>
    <row r="3855" spans="2:15" x14ac:dyDescent="0.2">
      <c r="B3855" s="322" t="s">
        <v>153</v>
      </c>
      <c r="C3855" s="322" t="s">
        <v>1225</v>
      </c>
      <c r="D3855" s="322" t="s">
        <v>154</v>
      </c>
      <c r="E3855" s="322" t="s">
        <v>1225</v>
      </c>
      <c r="F3855" s="154" t="s">
        <v>236</v>
      </c>
      <c r="G3855" s="149" t="s">
        <v>310</v>
      </c>
      <c r="H3855" s="153" t="s">
        <v>311</v>
      </c>
      <c r="I3855" s="149" t="s">
        <v>407</v>
      </c>
      <c r="J3855" s="163">
        <v>34.96</v>
      </c>
      <c r="K3855" s="163">
        <v>26.515000000000001</v>
      </c>
      <c r="L3855" s="149" t="s">
        <v>329</v>
      </c>
      <c r="M3855" s="150" t="s">
        <v>765</v>
      </c>
      <c r="N3855" s="157">
        <v>44870.779340277775</v>
      </c>
      <c r="O3855" s="157">
        <v>44913.054502314815</v>
      </c>
    </row>
    <row r="3856" spans="2:15" x14ac:dyDescent="0.2">
      <c r="B3856" s="322" t="s">
        <v>153</v>
      </c>
      <c r="C3856" s="322" t="s">
        <v>1225</v>
      </c>
      <c r="D3856" s="322" t="s">
        <v>153</v>
      </c>
      <c r="E3856" s="322" t="s">
        <v>1225</v>
      </c>
      <c r="F3856" s="154" t="s">
        <v>114</v>
      </c>
      <c r="G3856" s="149" t="s">
        <v>277</v>
      </c>
      <c r="H3856" s="153" t="s">
        <v>304</v>
      </c>
      <c r="I3856" s="149" t="s">
        <v>1739</v>
      </c>
      <c r="J3856" s="163">
        <v>36.244999999999997</v>
      </c>
      <c r="K3856" s="163">
        <v>5.2990000000000004</v>
      </c>
      <c r="L3856" s="149" t="s">
        <v>114</v>
      </c>
      <c r="M3856" s="150" t="s">
        <v>1840</v>
      </c>
      <c r="N3856" s="157">
        <v>44870.848726851851</v>
      </c>
      <c r="O3856" s="157">
        <v>44879.605370370373</v>
      </c>
    </row>
    <row r="3857" spans="2:15" x14ac:dyDescent="0.2">
      <c r="B3857" s="322" t="s">
        <v>153</v>
      </c>
      <c r="C3857" s="322" t="s">
        <v>1225</v>
      </c>
      <c r="D3857" s="322" t="s">
        <v>153</v>
      </c>
      <c r="E3857" s="322" t="s">
        <v>1225</v>
      </c>
      <c r="F3857" s="154" t="s">
        <v>239</v>
      </c>
      <c r="G3857" s="149" t="s">
        <v>289</v>
      </c>
      <c r="H3857" s="153" t="s">
        <v>1628</v>
      </c>
      <c r="I3857" s="149" t="s">
        <v>963</v>
      </c>
      <c r="J3857" s="163">
        <v>63.055999999999997</v>
      </c>
      <c r="K3857" s="163">
        <v>42.534999999999997</v>
      </c>
      <c r="L3857" s="149" t="s">
        <v>329</v>
      </c>
      <c r="M3857" s="150" t="s">
        <v>2159</v>
      </c>
      <c r="N3857" s="157">
        <v>44870.98773148148</v>
      </c>
      <c r="O3857" s="157">
        <v>44891.360590277778</v>
      </c>
    </row>
    <row r="3858" spans="2:15" x14ac:dyDescent="0.2">
      <c r="B3858" s="322" t="s">
        <v>153</v>
      </c>
      <c r="C3858" s="322" t="s">
        <v>1225</v>
      </c>
      <c r="D3858" s="322" t="s">
        <v>154</v>
      </c>
      <c r="E3858" s="322" t="s">
        <v>1225</v>
      </c>
      <c r="F3858" s="154" t="s">
        <v>236</v>
      </c>
      <c r="G3858" s="149" t="s">
        <v>310</v>
      </c>
      <c r="H3858" s="153" t="s">
        <v>311</v>
      </c>
      <c r="I3858" s="149" t="s">
        <v>952</v>
      </c>
      <c r="J3858" s="163">
        <v>60.512999999999998</v>
      </c>
      <c r="K3858" s="163">
        <v>53.017000000000003</v>
      </c>
      <c r="L3858" s="149" t="s">
        <v>211</v>
      </c>
      <c r="M3858" s="150" t="s">
        <v>453</v>
      </c>
      <c r="N3858" s="157">
        <v>44871.682013888887</v>
      </c>
      <c r="O3858" s="157">
        <v>44921.177928240744</v>
      </c>
    </row>
    <row r="3859" spans="2:15" x14ac:dyDescent="0.2">
      <c r="B3859" s="322" t="s">
        <v>153</v>
      </c>
      <c r="C3859" s="322" t="s">
        <v>1225</v>
      </c>
      <c r="D3859" s="322" t="s">
        <v>153</v>
      </c>
      <c r="E3859" s="322" t="s">
        <v>1225</v>
      </c>
      <c r="F3859" s="154" t="s">
        <v>243</v>
      </c>
      <c r="G3859" s="149" t="s">
        <v>277</v>
      </c>
      <c r="H3859" s="153" t="s">
        <v>374</v>
      </c>
      <c r="I3859" s="149" t="s">
        <v>2422</v>
      </c>
      <c r="J3859" s="163">
        <v>34.369</v>
      </c>
      <c r="K3859" s="163">
        <v>27.013000000000002</v>
      </c>
      <c r="L3859" s="149" t="s">
        <v>209</v>
      </c>
      <c r="M3859" s="150" t="s">
        <v>563</v>
      </c>
      <c r="N3859" s="157">
        <v>44872.140393518515</v>
      </c>
      <c r="O3859" s="157">
        <v>44887.760497685187</v>
      </c>
    </row>
    <row r="3860" spans="2:15" x14ac:dyDescent="0.2">
      <c r="B3860" s="322" t="s">
        <v>153</v>
      </c>
      <c r="C3860" s="322" t="s">
        <v>1225</v>
      </c>
      <c r="D3860" s="322" t="s">
        <v>154</v>
      </c>
      <c r="E3860" s="322" t="s">
        <v>1225</v>
      </c>
      <c r="F3860" s="154" t="s">
        <v>329</v>
      </c>
      <c r="G3860" s="149" t="s">
        <v>286</v>
      </c>
      <c r="H3860" s="153" t="s">
        <v>330</v>
      </c>
      <c r="I3860" s="149" t="s">
        <v>2423</v>
      </c>
      <c r="J3860" s="163">
        <v>63.2</v>
      </c>
      <c r="K3860" s="163">
        <v>7.0819999999999999</v>
      </c>
      <c r="L3860" s="149" t="s">
        <v>255</v>
      </c>
      <c r="M3860" s="150" t="s">
        <v>689</v>
      </c>
      <c r="N3860" s="157">
        <v>44873.306493055556</v>
      </c>
      <c r="O3860" s="157">
        <v>44898.584224537037</v>
      </c>
    </row>
    <row r="3861" spans="2:15" x14ac:dyDescent="0.2">
      <c r="B3861" s="322" t="s">
        <v>153</v>
      </c>
      <c r="C3861" s="322" t="s">
        <v>1225</v>
      </c>
      <c r="D3861" s="322" t="s">
        <v>154</v>
      </c>
      <c r="E3861" s="322" t="s">
        <v>1225</v>
      </c>
      <c r="F3861" s="154" t="s">
        <v>329</v>
      </c>
      <c r="G3861" s="149" t="s">
        <v>286</v>
      </c>
      <c r="H3861" s="153" t="s">
        <v>330</v>
      </c>
      <c r="I3861" s="149" t="s">
        <v>2423</v>
      </c>
      <c r="J3861" s="163">
        <v>63.2</v>
      </c>
      <c r="K3861" s="163">
        <v>29.065999999999999</v>
      </c>
      <c r="L3861" s="149" t="s">
        <v>232</v>
      </c>
      <c r="M3861" s="150" t="s">
        <v>386</v>
      </c>
      <c r="N3861" s="157">
        <v>44873.306493055556</v>
      </c>
      <c r="O3861" s="157">
        <v>44915.970648148148</v>
      </c>
    </row>
    <row r="3862" spans="2:15" x14ac:dyDescent="0.2">
      <c r="B3862" s="322" t="s">
        <v>153</v>
      </c>
      <c r="C3862" s="322" t="s">
        <v>1225</v>
      </c>
      <c r="D3862" s="322" t="s">
        <v>154</v>
      </c>
      <c r="E3862" s="322" t="s">
        <v>1225</v>
      </c>
      <c r="F3862" s="154" t="s">
        <v>114</v>
      </c>
      <c r="G3862" s="149" t="s">
        <v>286</v>
      </c>
      <c r="H3862" s="153" t="s">
        <v>115</v>
      </c>
      <c r="I3862" s="149" t="s">
        <v>2424</v>
      </c>
      <c r="J3862" s="163">
        <v>61.087000000000003</v>
      </c>
      <c r="K3862" s="163">
        <v>11.923</v>
      </c>
      <c r="L3862" s="149" t="s">
        <v>208</v>
      </c>
      <c r="M3862" s="150" t="s">
        <v>368</v>
      </c>
      <c r="N3862" s="157">
        <v>44873.348865740743</v>
      </c>
      <c r="O3862" s="157">
        <v>44909.091643518521</v>
      </c>
    </row>
    <row r="3863" spans="2:15" x14ac:dyDescent="0.2">
      <c r="B3863" s="322" t="s">
        <v>153</v>
      </c>
      <c r="C3863" s="322" t="s">
        <v>1225</v>
      </c>
      <c r="D3863" s="322" t="s">
        <v>154</v>
      </c>
      <c r="E3863" s="322" t="s">
        <v>1225</v>
      </c>
      <c r="F3863" s="154" t="s">
        <v>114</v>
      </c>
      <c r="G3863" s="149" t="s">
        <v>286</v>
      </c>
      <c r="H3863" s="153" t="s">
        <v>115</v>
      </c>
      <c r="I3863" s="149" t="s">
        <v>2424</v>
      </c>
      <c r="J3863" s="163">
        <v>61.087000000000003</v>
      </c>
      <c r="K3863" s="163">
        <v>47.06</v>
      </c>
      <c r="L3863" s="149" t="s">
        <v>208</v>
      </c>
      <c r="M3863" s="150" t="s">
        <v>368</v>
      </c>
      <c r="N3863" s="157">
        <v>44873.348865740743</v>
      </c>
      <c r="O3863" s="157">
        <v>44919.279097222221</v>
      </c>
    </row>
    <row r="3864" spans="2:15" x14ac:dyDescent="0.2">
      <c r="B3864" s="322" t="s">
        <v>153</v>
      </c>
      <c r="C3864" s="322" t="s">
        <v>1225</v>
      </c>
      <c r="D3864" s="322" t="s">
        <v>153</v>
      </c>
      <c r="E3864" s="322" t="s">
        <v>1225</v>
      </c>
      <c r="F3864" s="154" t="s">
        <v>243</v>
      </c>
      <c r="G3864" s="149" t="s">
        <v>277</v>
      </c>
      <c r="H3864" s="153" t="s">
        <v>374</v>
      </c>
      <c r="I3864" s="149" t="s">
        <v>2422</v>
      </c>
      <c r="J3864" s="163">
        <v>34.369</v>
      </c>
      <c r="K3864" s="163">
        <v>6.6689999999999996</v>
      </c>
      <c r="L3864" s="149" t="s">
        <v>209</v>
      </c>
      <c r="M3864" s="150" t="s">
        <v>563</v>
      </c>
      <c r="N3864" s="157">
        <v>44873.973483796297</v>
      </c>
      <c r="O3864" s="157">
        <v>44887.760497685187</v>
      </c>
    </row>
    <row r="3865" spans="2:15" x14ac:dyDescent="0.2">
      <c r="B3865" s="322" t="s">
        <v>153</v>
      </c>
      <c r="C3865" s="322" t="s">
        <v>1225</v>
      </c>
      <c r="D3865" s="322" t="s">
        <v>154</v>
      </c>
      <c r="E3865" s="322" t="s">
        <v>1225</v>
      </c>
      <c r="F3865" s="154" t="s">
        <v>114</v>
      </c>
      <c r="G3865" s="149" t="s">
        <v>277</v>
      </c>
      <c r="H3865" s="153" t="s">
        <v>304</v>
      </c>
      <c r="I3865" s="149" t="s">
        <v>1899</v>
      </c>
      <c r="J3865" s="163">
        <v>30.686</v>
      </c>
      <c r="K3865" s="163">
        <v>10.279</v>
      </c>
      <c r="L3865" s="149" t="s">
        <v>252</v>
      </c>
      <c r="M3865" s="150" t="s">
        <v>698</v>
      </c>
      <c r="N3865" s="157">
        <v>44874.043171296296</v>
      </c>
      <c r="O3865" s="157">
        <v>44899.554166666669</v>
      </c>
    </row>
    <row r="3866" spans="2:15" x14ac:dyDescent="0.2">
      <c r="B3866" s="322" t="s">
        <v>153</v>
      </c>
      <c r="C3866" s="322" t="s">
        <v>1225</v>
      </c>
      <c r="D3866" s="322" t="s">
        <v>154</v>
      </c>
      <c r="E3866" s="322" t="s">
        <v>1225</v>
      </c>
      <c r="F3866" s="154" t="s">
        <v>114</v>
      </c>
      <c r="G3866" s="149" t="s">
        <v>277</v>
      </c>
      <c r="H3866" s="153" t="s">
        <v>304</v>
      </c>
      <c r="I3866" s="149" t="s">
        <v>1899</v>
      </c>
      <c r="J3866" s="163">
        <v>30.686</v>
      </c>
      <c r="K3866" s="163">
        <v>10.279</v>
      </c>
      <c r="L3866" s="149" t="s">
        <v>252</v>
      </c>
      <c r="M3866" s="150" t="s">
        <v>698</v>
      </c>
      <c r="N3866" s="157">
        <v>44874.043171296296</v>
      </c>
      <c r="O3866" s="157">
        <v>44899.554305555554</v>
      </c>
    </row>
    <row r="3867" spans="2:15" x14ac:dyDescent="0.2">
      <c r="B3867" s="322" t="s">
        <v>153</v>
      </c>
      <c r="C3867" s="322" t="s">
        <v>1225</v>
      </c>
      <c r="D3867" s="322" t="s">
        <v>153</v>
      </c>
      <c r="E3867" s="322" t="s">
        <v>1225</v>
      </c>
      <c r="F3867" s="154" t="s">
        <v>244</v>
      </c>
      <c r="G3867" s="149" t="s">
        <v>277</v>
      </c>
      <c r="H3867" s="153" t="s">
        <v>370</v>
      </c>
      <c r="I3867" s="149" t="s">
        <v>2425</v>
      </c>
      <c r="J3867" s="163">
        <v>43.343000000000004</v>
      </c>
      <c r="K3867" s="163">
        <v>42.475999999999999</v>
      </c>
      <c r="L3867" s="149" t="s">
        <v>209</v>
      </c>
      <c r="M3867" s="150" t="s">
        <v>392</v>
      </c>
      <c r="N3867" s="157">
        <v>44874.613055555557</v>
      </c>
      <c r="O3867" s="157">
        <v>44890.703101851854</v>
      </c>
    </row>
    <row r="3868" spans="2:15" x14ac:dyDescent="0.2">
      <c r="B3868" s="322" t="s">
        <v>153</v>
      </c>
      <c r="C3868" s="322" t="s">
        <v>1225</v>
      </c>
      <c r="D3868" s="322" t="s">
        <v>153</v>
      </c>
      <c r="E3868" s="322" t="s">
        <v>1225</v>
      </c>
      <c r="F3868" s="154" t="s">
        <v>237</v>
      </c>
      <c r="G3868" s="149" t="s">
        <v>277</v>
      </c>
      <c r="H3868" s="153" t="s">
        <v>978</v>
      </c>
      <c r="I3868" s="149" t="s">
        <v>1844</v>
      </c>
      <c r="J3868" s="163">
        <v>30.765000000000001</v>
      </c>
      <c r="K3868" s="163">
        <v>26.21</v>
      </c>
      <c r="L3868" s="149" t="s">
        <v>251</v>
      </c>
      <c r="M3868" s="150" t="s">
        <v>1382</v>
      </c>
      <c r="N3868" s="157">
        <v>44874.682245370372</v>
      </c>
      <c r="O3868" s="157">
        <v>44882.345578703702</v>
      </c>
    </row>
    <row r="3869" spans="2:15" x14ac:dyDescent="0.2">
      <c r="B3869" s="322" t="s">
        <v>153</v>
      </c>
      <c r="C3869" s="322" t="s">
        <v>1225</v>
      </c>
      <c r="D3869" s="322" t="s">
        <v>155</v>
      </c>
      <c r="E3869" s="322" t="s">
        <v>2366</v>
      </c>
      <c r="F3869" s="154" t="s">
        <v>236</v>
      </c>
      <c r="G3869" s="149" t="s">
        <v>310</v>
      </c>
      <c r="H3869" s="153" t="s">
        <v>311</v>
      </c>
      <c r="I3869" s="149" t="s">
        <v>2082</v>
      </c>
      <c r="J3869" s="163">
        <v>60.476999999999997</v>
      </c>
      <c r="K3869" s="163">
        <v>37.834000000000003</v>
      </c>
      <c r="L3869" s="149" t="s">
        <v>116</v>
      </c>
      <c r="M3869" s="150" t="s">
        <v>352</v>
      </c>
      <c r="N3869" s="157">
        <v>44875.779236111113</v>
      </c>
      <c r="O3869" s="157">
        <v>44956.470937500002</v>
      </c>
    </row>
    <row r="3870" spans="2:15" x14ac:dyDescent="0.2">
      <c r="B3870" s="322" t="s">
        <v>153</v>
      </c>
      <c r="C3870" s="322" t="s">
        <v>1225</v>
      </c>
      <c r="D3870" s="322" t="s">
        <v>154</v>
      </c>
      <c r="E3870" s="322" t="s">
        <v>1225</v>
      </c>
      <c r="F3870" s="154" t="s">
        <v>236</v>
      </c>
      <c r="G3870" s="149" t="s">
        <v>310</v>
      </c>
      <c r="H3870" s="153" t="s">
        <v>311</v>
      </c>
      <c r="I3870" s="149" t="s">
        <v>2082</v>
      </c>
      <c r="J3870" s="163">
        <v>60.476999999999997</v>
      </c>
      <c r="K3870" s="163">
        <v>10.457000000000001</v>
      </c>
      <c r="L3870" s="149" t="s">
        <v>116</v>
      </c>
      <c r="M3870" s="150" t="s">
        <v>405</v>
      </c>
      <c r="N3870" s="157">
        <v>44875.779236111113</v>
      </c>
      <c r="O3870" s="157">
        <v>44896.987395833334</v>
      </c>
    </row>
    <row r="3871" spans="2:15" x14ac:dyDescent="0.2">
      <c r="B3871" s="322" t="s">
        <v>153</v>
      </c>
      <c r="C3871" s="322" t="s">
        <v>1225</v>
      </c>
      <c r="D3871" s="322" t="s">
        <v>153</v>
      </c>
      <c r="E3871" s="322" t="s">
        <v>1225</v>
      </c>
      <c r="F3871" s="154" t="s">
        <v>237</v>
      </c>
      <c r="G3871" s="149" t="s">
        <v>277</v>
      </c>
      <c r="H3871" s="153" t="s">
        <v>978</v>
      </c>
      <c r="I3871" s="149" t="s">
        <v>2426</v>
      </c>
      <c r="J3871" s="163">
        <v>33.343000000000004</v>
      </c>
      <c r="K3871" s="163">
        <v>32.676000000000002</v>
      </c>
      <c r="L3871" s="149" t="s">
        <v>189</v>
      </c>
      <c r="M3871" s="150" t="s">
        <v>1438</v>
      </c>
      <c r="N3871" s="157">
        <v>44876.015405092592</v>
      </c>
      <c r="O3871" s="157">
        <v>44882.527719907404</v>
      </c>
    </row>
    <row r="3872" spans="2:15" x14ac:dyDescent="0.2">
      <c r="B3872" s="322" t="s">
        <v>153</v>
      </c>
      <c r="C3872" s="322" t="s">
        <v>1225</v>
      </c>
      <c r="D3872" s="322" t="s">
        <v>154</v>
      </c>
      <c r="E3872" s="322" t="s">
        <v>1225</v>
      </c>
      <c r="F3872" s="154" t="s">
        <v>239</v>
      </c>
      <c r="G3872" s="149" t="s">
        <v>289</v>
      </c>
      <c r="H3872" s="153" t="s">
        <v>290</v>
      </c>
      <c r="I3872" s="149" t="s">
        <v>2070</v>
      </c>
      <c r="J3872" s="163">
        <v>38.009</v>
      </c>
      <c r="K3872" s="163">
        <v>9.5969999999999995</v>
      </c>
      <c r="L3872" s="149" t="s">
        <v>116</v>
      </c>
      <c r="M3872" s="150" t="s">
        <v>437</v>
      </c>
      <c r="N3872" s="157">
        <v>44876.167812500003</v>
      </c>
      <c r="O3872" s="157">
        <v>44902.959537037037</v>
      </c>
    </row>
    <row r="3873" spans="2:15" x14ac:dyDescent="0.2">
      <c r="B3873" s="322" t="s">
        <v>153</v>
      </c>
      <c r="C3873" s="322" t="s">
        <v>1225</v>
      </c>
      <c r="D3873" s="322" t="s">
        <v>154</v>
      </c>
      <c r="E3873" s="322" t="s">
        <v>1225</v>
      </c>
      <c r="F3873" s="154" t="s">
        <v>239</v>
      </c>
      <c r="G3873" s="149" t="s">
        <v>289</v>
      </c>
      <c r="H3873" s="153" t="s">
        <v>290</v>
      </c>
      <c r="I3873" s="149" t="s">
        <v>2070</v>
      </c>
      <c r="J3873" s="163">
        <v>38.009</v>
      </c>
      <c r="K3873" s="163">
        <v>27.132000000000001</v>
      </c>
      <c r="L3873" s="149" t="s">
        <v>116</v>
      </c>
      <c r="M3873" s="150" t="s">
        <v>117</v>
      </c>
      <c r="N3873" s="157">
        <v>44876.167812500003</v>
      </c>
      <c r="O3873" s="157">
        <v>44911.233425925922</v>
      </c>
    </row>
    <row r="3874" spans="2:15" x14ac:dyDescent="0.2">
      <c r="B3874" s="322" t="s">
        <v>153</v>
      </c>
      <c r="C3874" s="322" t="s">
        <v>1225</v>
      </c>
      <c r="D3874" s="322" t="s">
        <v>154</v>
      </c>
      <c r="E3874" s="322" t="s">
        <v>1225</v>
      </c>
      <c r="F3874" s="154" t="s">
        <v>114</v>
      </c>
      <c r="G3874" s="149" t="s">
        <v>310</v>
      </c>
      <c r="H3874" s="153" t="s">
        <v>115</v>
      </c>
      <c r="I3874" s="149" t="s">
        <v>2427</v>
      </c>
      <c r="J3874" s="163">
        <v>37.865000000000002</v>
      </c>
      <c r="K3874" s="163">
        <v>13.804</v>
      </c>
      <c r="L3874" s="149" t="s">
        <v>212</v>
      </c>
      <c r="M3874" s="150" t="s">
        <v>921</v>
      </c>
      <c r="N3874" s="157">
        <v>44876.348726851851</v>
      </c>
      <c r="O3874" s="157">
        <v>44910.941423611112</v>
      </c>
    </row>
    <row r="3875" spans="2:15" x14ac:dyDescent="0.2">
      <c r="B3875" s="322" t="s">
        <v>153</v>
      </c>
      <c r="C3875" s="322" t="s">
        <v>1225</v>
      </c>
      <c r="D3875" s="322" t="s">
        <v>154</v>
      </c>
      <c r="E3875" s="322" t="s">
        <v>1225</v>
      </c>
      <c r="F3875" s="154" t="s">
        <v>114</v>
      </c>
      <c r="G3875" s="149" t="s">
        <v>286</v>
      </c>
      <c r="H3875" s="153" t="s">
        <v>115</v>
      </c>
      <c r="I3875" s="149" t="s">
        <v>1060</v>
      </c>
      <c r="J3875" s="163">
        <v>61.378999999999998</v>
      </c>
      <c r="K3875" s="163">
        <v>27.945</v>
      </c>
      <c r="L3875" s="149" t="s">
        <v>376</v>
      </c>
      <c r="M3875" s="150" t="s">
        <v>397</v>
      </c>
      <c r="N3875" s="157">
        <v>44877.598773148151</v>
      </c>
      <c r="O3875" s="157">
        <v>44904.598009259258</v>
      </c>
    </row>
    <row r="3876" spans="2:15" x14ac:dyDescent="0.2">
      <c r="B3876" s="322" t="s">
        <v>153</v>
      </c>
      <c r="C3876" s="322" t="s">
        <v>1225</v>
      </c>
      <c r="D3876" s="322" t="s">
        <v>154</v>
      </c>
      <c r="E3876" s="322" t="s">
        <v>1225</v>
      </c>
      <c r="F3876" s="154" t="s">
        <v>114</v>
      </c>
      <c r="G3876" s="149" t="s">
        <v>286</v>
      </c>
      <c r="H3876" s="153" t="s">
        <v>115</v>
      </c>
      <c r="I3876" s="149" t="s">
        <v>1060</v>
      </c>
      <c r="J3876" s="163">
        <v>61.378999999999998</v>
      </c>
      <c r="K3876" s="163">
        <v>25.658000000000001</v>
      </c>
      <c r="L3876" s="149" t="s">
        <v>218</v>
      </c>
      <c r="M3876" s="150" t="s">
        <v>1315</v>
      </c>
      <c r="N3876" s="157">
        <v>44877.598773148151</v>
      </c>
      <c r="O3876" s="157">
        <v>44924.730868055558</v>
      </c>
    </row>
    <row r="3877" spans="2:15" x14ac:dyDescent="0.2">
      <c r="B3877" s="322" t="s">
        <v>153</v>
      </c>
      <c r="C3877" s="322" t="s">
        <v>1225</v>
      </c>
      <c r="D3877" s="322" t="s">
        <v>155</v>
      </c>
      <c r="E3877" s="322" t="s">
        <v>2366</v>
      </c>
      <c r="F3877" s="154" t="s">
        <v>239</v>
      </c>
      <c r="G3877" s="149" t="s">
        <v>359</v>
      </c>
      <c r="H3877" s="153" t="s">
        <v>278</v>
      </c>
      <c r="I3877" s="149" t="s">
        <v>2428</v>
      </c>
      <c r="J3877" s="163">
        <v>76.602000000000004</v>
      </c>
      <c r="K3877" s="163">
        <v>24.227</v>
      </c>
      <c r="L3877" s="149" t="s">
        <v>211</v>
      </c>
      <c r="M3877" s="150" t="s">
        <v>666</v>
      </c>
      <c r="N3877" s="157">
        <v>44877.751620370371</v>
      </c>
      <c r="O3877" s="157">
        <v>44930.346435185187</v>
      </c>
    </row>
    <row r="3878" spans="2:15" x14ac:dyDescent="0.2">
      <c r="B3878" s="322" t="s">
        <v>153</v>
      </c>
      <c r="C3878" s="322" t="s">
        <v>1225</v>
      </c>
      <c r="D3878" s="322" t="s">
        <v>155</v>
      </c>
      <c r="E3878" s="322" t="s">
        <v>2366</v>
      </c>
      <c r="F3878" s="154" t="s">
        <v>239</v>
      </c>
      <c r="G3878" s="149" t="s">
        <v>359</v>
      </c>
      <c r="H3878" s="153" t="s">
        <v>278</v>
      </c>
      <c r="I3878" s="149" t="s">
        <v>2428</v>
      </c>
      <c r="J3878" s="163">
        <v>76.602000000000004</v>
      </c>
      <c r="K3878" s="163">
        <v>24.227</v>
      </c>
      <c r="L3878" s="149" t="s">
        <v>211</v>
      </c>
      <c r="M3878" s="150" t="s">
        <v>666</v>
      </c>
      <c r="N3878" s="157">
        <v>44877.751620370371</v>
      </c>
      <c r="O3878" s="157">
        <v>44930.346574074072</v>
      </c>
    </row>
    <row r="3879" spans="2:15" x14ac:dyDescent="0.2">
      <c r="B3879" s="322" t="s">
        <v>153</v>
      </c>
      <c r="C3879" s="322" t="s">
        <v>1225</v>
      </c>
      <c r="D3879" s="322" t="s">
        <v>154</v>
      </c>
      <c r="E3879" s="322" t="s">
        <v>1225</v>
      </c>
      <c r="F3879" s="154" t="s">
        <v>114</v>
      </c>
      <c r="G3879" s="149" t="s">
        <v>277</v>
      </c>
      <c r="H3879" s="153" t="s">
        <v>304</v>
      </c>
      <c r="I3879" s="149" t="s">
        <v>968</v>
      </c>
      <c r="J3879" s="163">
        <v>34.564</v>
      </c>
      <c r="K3879" s="163">
        <v>21.143999999999998</v>
      </c>
      <c r="L3879" s="149" t="s">
        <v>188</v>
      </c>
      <c r="M3879" s="150" t="s">
        <v>610</v>
      </c>
      <c r="N3879" s="157">
        <v>44878.112627314818</v>
      </c>
      <c r="O3879" s="157">
        <v>44902.555648148147</v>
      </c>
    </row>
    <row r="3880" spans="2:15" x14ac:dyDescent="0.2">
      <c r="B3880" s="322" t="s">
        <v>153</v>
      </c>
      <c r="C3880" s="322" t="s">
        <v>1225</v>
      </c>
      <c r="D3880" s="322" t="s">
        <v>154</v>
      </c>
      <c r="E3880" s="322" t="s">
        <v>1225</v>
      </c>
      <c r="F3880" s="154" t="s">
        <v>114</v>
      </c>
      <c r="G3880" s="149" t="s">
        <v>286</v>
      </c>
      <c r="H3880" s="153" t="s">
        <v>115</v>
      </c>
      <c r="I3880" s="149" t="s">
        <v>1150</v>
      </c>
      <c r="J3880" s="163">
        <v>37.927</v>
      </c>
      <c r="K3880" s="163">
        <v>6.4450000000000003</v>
      </c>
      <c r="L3880" s="149" t="s">
        <v>212</v>
      </c>
      <c r="M3880" s="150" t="s">
        <v>627</v>
      </c>
      <c r="N3880" s="157">
        <v>44878.140451388892</v>
      </c>
      <c r="O3880" s="157">
        <v>44897.952708333331</v>
      </c>
    </row>
    <row r="3881" spans="2:15" x14ac:dyDescent="0.2">
      <c r="B3881" s="322" t="s">
        <v>153</v>
      </c>
      <c r="C3881" s="322" t="s">
        <v>1225</v>
      </c>
      <c r="D3881" s="322" t="s">
        <v>154</v>
      </c>
      <c r="E3881" s="322" t="s">
        <v>1225</v>
      </c>
      <c r="F3881" s="154" t="s">
        <v>114</v>
      </c>
      <c r="G3881" s="149" t="s">
        <v>286</v>
      </c>
      <c r="H3881" s="153" t="s">
        <v>115</v>
      </c>
      <c r="I3881" s="149" t="s">
        <v>1150</v>
      </c>
      <c r="J3881" s="163">
        <v>37.927</v>
      </c>
      <c r="K3881" s="163">
        <v>22.673999999999999</v>
      </c>
      <c r="L3881" s="149" t="s">
        <v>212</v>
      </c>
      <c r="M3881" s="150" t="s">
        <v>1086</v>
      </c>
      <c r="N3881" s="157">
        <v>44878.140451388892</v>
      </c>
      <c r="O3881" s="157">
        <v>44913.973541666666</v>
      </c>
    </row>
    <row r="3882" spans="2:15" x14ac:dyDescent="0.2">
      <c r="B3882" s="322" t="s">
        <v>153</v>
      </c>
      <c r="C3882" s="322" t="s">
        <v>1225</v>
      </c>
      <c r="D3882" s="322" t="s">
        <v>154</v>
      </c>
      <c r="E3882" s="322" t="s">
        <v>1225</v>
      </c>
      <c r="F3882" s="154" t="s">
        <v>329</v>
      </c>
      <c r="G3882" s="149" t="s">
        <v>277</v>
      </c>
      <c r="H3882" s="153" t="s">
        <v>2429</v>
      </c>
      <c r="I3882" s="149" t="s">
        <v>488</v>
      </c>
      <c r="J3882" s="163">
        <v>28.388999999999999</v>
      </c>
      <c r="K3882" s="163">
        <v>27.821000000000002</v>
      </c>
      <c r="L3882" s="149" t="s">
        <v>209</v>
      </c>
      <c r="M3882" s="150" t="s">
        <v>786</v>
      </c>
      <c r="N3882" s="157">
        <v>44878.876122685186</v>
      </c>
      <c r="O3882" s="157">
        <v>44919.775833333333</v>
      </c>
    </row>
    <row r="3883" spans="2:15" x14ac:dyDescent="0.2">
      <c r="B3883" s="322" t="s">
        <v>153</v>
      </c>
      <c r="C3883" s="322" t="s">
        <v>1225</v>
      </c>
      <c r="D3883" s="322" t="s">
        <v>154</v>
      </c>
      <c r="E3883" s="322" t="s">
        <v>1225</v>
      </c>
      <c r="F3883" s="154" t="s">
        <v>239</v>
      </c>
      <c r="G3883" s="149" t="s">
        <v>359</v>
      </c>
      <c r="H3883" s="153" t="s">
        <v>278</v>
      </c>
      <c r="I3883" s="149" t="s">
        <v>2430</v>
      </c>
      <c r="J3883" s="163">
        <v>32.527000000000001</v>
      </c>
      <c r="K3883" s="163">
        <v>31.876000000000001</v>
      </c>
      <c r="L3883" s="149" t="s">
        <v>228</v>
      </c>
      <c r="M3883" s="150" t="s">
        <v>434</v>
      </c>
      <c r="N3883" s="157">
        <v>44879.418298611112</v>
      </c>
      <c r="O3883" s="157">
        <v>44910.270821759259</v>
      </c>
    </row>
    <row r="3884" spans="2:15" x14ac:dyDescent="0.2">
      <c r="B3884" s="322" t="s">
        <v>153</v>
      </c>
      <c r="C3884" s="322" t="s">
        <v>1225</v>
      </c>
      <c r="D3884" s="322" t="s">
        <v>154</v>
      </c>
      <c r="E3884" s="322" t="s">
        <v>1225</v>
      </c>
      <c r="F3884" s="154" t="s">
        <v>114</v>
      </c>
      <c r="G3884" s="149" t="s">
        <v>286</v>
      </c>
      <c r="H3884" s="153" t="s">
        <v>115</v>
      </c>
      <c r="I3884" s="149" t="s">
        <v>2003</v>
      </c>
      <c r="J3884" s="163">
        <v>63.472000000000001</v>
      </c>
      <c r="K3884" s="163">
        <v>42.164000000000001</v>
      </c>
      <c r="L3884" s="149" t="s">
        <v>203</v>
      </c>
      <c r="M3884" s="150" t="s">
        <v>380</v>
      </c>
      <c r="N3884" s="157">
        <v>44879.709837962961</v>
      </c>
      <c r="O3884" s="157">
        <v>44918.694710648146</v>
      </c>
    </row>
    <row r="3885" spans="2:15" x14ac:dyDescent="0.2">
      <c r="B3885" s="322" t="s">
        <v>153</v>
      </c>
      <c r="C3885" s="322" t="s">
        <v>1225</v>
      </c>
      <c r="D3885" s="322" t="s">
        <v>154</v>
      </c>
      <c r="E3885" s="322" t="s">
        <v>1225</v>
      </c>
      <c r="F3885" s="154" t="s">
        <v>243</v>
      </c>
      <c r="G3885" s="149" t="s">
        <v>277</v>
      </c>
      <c r="H3885" s="153" t="s">
        <v>374</v>
      </c>
      <c r="I3885" s="149" t="s">
        <v>2431</v>
      </c>
      <c r="J3885" s="163">
        <v>56.850999999999999</v>
      </c>
      <c r="K3885" s="163">
        <v>50.222000000000001</v>
      </c>
      <c r="L3885" s="149" t="s">
        <v>211</v>
      </c>
      <c r="M3885" s="150" t="s">
        <v>1133</v>
      </c>
      <c r="N3885" s="157">
        <v>44879.874780092592</v>
      </c>
      <c r="O3885" s="157">
        <v>44904.693379629629</v>
      </c>
    </row>
    <row r="3886" spans="2:15" x14ac:dyDescent="0.2">
      <c r="B3886" s="322" t="s">
        <v>153</v>
      </c>
      <c r="C3886" s="322" t="s">
        <v>1225</v>
      </c>
      <c r="D3886" s="322" t="s">
        <v>154</v>
      </c>
      <c r="E3886" s="322" t="s">
        <v>1225</v>
      </c>
      <c r="F3886" s="154" t="s">
        <v>251</v>
      </c>
      <c r="G3886" s="149" t="s">
        <v>663</v>
      </c>
      <c r="H3886" s="153" t="s">
        <v>664</v>
      </c>
      <c r="I3886" s="149" t="s">
        <v>1094</v>
      </c>
      <c r="J3886" s="163">
        <v>34.569000000000003</v>
      </c>
      <c r="K3886" s="163">
        <v>5.3129999999999997</v>
      </c>
      <c r="L3886" s="149" t="s">
        <v>329</v>
      </c>
      <c r="M3886" s="150" t="s">
        <v>395</v>
      </c>
      <c r="N3886" s="157">
        <v>44879.876701388886</v>
      </c>
      <c r="O3886" s="157">
        <v>44911.48170138889</v>
      </c>
    </row>
    <row r="3887" spans="2:15" x14ac:dyDescent="0.2">
      <c r="B3887" s="322" t="s">
        <v>153</v>
      </c>
      <c r="C3887" s="322" t="s">
        <v>1225</v>
      </c>
      <c r="D3887" s="322" t="s">
        <v>153</v>
      </c>
      <c r="E3887" s="322" t="s">
        <v>1225</v>
      </c>
      <c r="F3887" s="154" t="s">
        <v>114</v>
      </c>
      <c r="G3887" s="149" t="s">
        <v>277</v>
      </c>
      <c r="H3887" s="153" t="s">
        <v>304</v>
      </c>
      <c r="I3887" s="149" t="s">
        <v>740</v>
      </c>
      <c r="J3887" s="163">
        <v>28.471</v>
      </c>
      <c r="K3887" s="163">
        <v>26.251000000000001</v>
      </c>
      <c r="L3887" s="149" t="s">
        <v>114</v>
      </c>
      <c r="M3887" s="150" t="s">
        <v>577</v>
      </c>
      <c r="N3887" s="157">
        <v>44881.279189814813</v>
      </c>
      <c r="O3887" s="157">
        <v>44886.903437499997</v>
      </c>
    </row>
    <row r="3888" spans="2:15" x14ac:dyDescent="0.2">
      <c r="B3888" s="322" t="s">
        <v>153</v>
      </c>
      <c r="C3888" s="322" t="s">
        <v>1225</v>
      </c>
      <c r="D3888" s="322" t="s">
        <v>155</v>
      </c>
      <c r="E3888" s="322" t="s">
        <v>2366</v>
      </c>
      <c r="F3888" s="154" t="s">
        <v>114</v>
      </c>
      <c r="G3888" s="149" t="s">
        <v>286</v>
      </c>
      <c r="H3888" s="153" t="s">
        <v>115</v>
      </c>
      <c r="I3888" s="149" t="s">
        <v>2023</v>
      </c>
      <c r="J3888" s="163">
        <v>58.798999999999999</v>
      </c>
      <c r="K3888" s="163">
        <v>29.138000000000002</v>
      </c>
      <c r="L3888" s="149" t="s">
        <v>116</v>
      </c>
      <c r="M3888" s="150" t="s">
        <v>117</v>
      </c>
      <c r="N3888" s="157">
        <v>44881.737650462965</v>
      </c>
      <c r="O3888" s="157">
        <v>44929.694490740738</v>
      </c>
    </row>
    <row r="3889" spans="2:15" x14ac:dyDescent="0.2">
      <c r="B3889" s="322" t="s">
        <v>153</v>
      </c>
      <c r="C3889" s="322" t="s">
        <v>1225</v>
      </c>
      <c r="D3889" s="322" t="s">
        <v>155</v>
      </c>
      <c r="E3889" s="322" t="s">
        <v>2366</v>
      </c>
      <c r="F3889" s="154" t="s">
        <v>114</v>
      </c>
      <c r="G3889" s="149" t="s">
        <v>286</v>
      </c>
      <c r="H3889" s="153" t="s">
        <v>115</v>
      </c>
      <c r="I3889" s="149" t="s">
        <v>2023</v>
      </c>
      <c r="J3889" s="163">
        <v>58.798999999999999</v>
      </c>
      <c r="K3889" s="163">
        <v>27.233000000000001</v>
      </c>
      <c r="L3889" s="149" t="s">
        <v>116</v>
      </c>
      <c r="M3889" s="150" t="s">
        <v>405</v>
      </c>
      <c r="N3889" s="157">
        <v>44881.737650462965</v>
      </c>
      <c r="O3889" s="157">
        <v>44935.804375</v>
      </c>
    </row>
    <row r="3890" spans="2:15" x14ac:dyDescent="0.2">
      <c r="B3890" s="322" t="s">
        <v>153</v>
      </c>
      <c r="C3890" s="322" t="s">
        <v>1225</v>
      </c>
      <c r="D3890" s="322" t="s">
        <v>153</v>
      </c>
      <c r="E3890" s="322" t="s">
        <v>1225</v>
      </c>
      <c r="F3890" s="154" t="s">
        <v>114</v>
      </c>
      <c r="G3890" s="149" t="s">
        <v>277</v>
      </c>
      <c r="H3890" s="153" t="s">
        <v>304</v>
      </c>
      <c r="I3890" s="149" t="s">
        <v>828</v>
      </c>
      <c r="J3890" s="163">
        <v>34.066000000000003</v>
      </c>
      <c r="K3890" s="163">
        <v>4.7119999999999997</v>
      </c>
      <c r="L3890" s="149" t="s">
        <v>329</v>
      </c>
      <c r="M3890" s="150" t="s">
        <v>829</v>
      </c>
      <c r="N3890" s="157">
        <v>44881.779293981483</v>
      </c>
      <c r="O3890" s="157">
        <v>44883.929409722223</v>
      </c>
    </row>
    <row r="3891" spans="2:15" x14ac:dyDescent="0.2">
      <c r="B3891" s="322" t="s">
        <v>153</v>
      </c>
      <c r="C3891" s="322" t="s">
        <v>1225</v>
      </c>
      <c r="D3891" s="322" t="s">
        <v>154</v>
      </c>
      <c r="E3891" s="322" t="s">
        <v>1225</v>
      </c>
      <c r="F3891" s="154" t="s">
        <v>114</v>
      </c>
      <c r="G3891" s="149" t="s">
        <v>310</v>
      </c>
      <c r="H3891" s="153" t="s">
        <v>115</v>
      </c>
      <c r="I3891" s="149" t="s">
        <v>613</v>
      </c>
      <c r="J3891" s="163">
        <v>37.811</v>
      </c>
      <c r="K3891" s="163">
        <v>33.838999999999999</v>
      </c>
      <c r="L3891" s="149" t="s">
        <v>214</v>
      </c>
      <c r="M3891" s="150" t="s">
        <v>779</v>
      </c>
      <c r="N3891" s="157">
        <v>44882.140393518515</v>
      </c>
      <c r="O3891" s="157">
        <v>44913.028009259258</v>
      </c>
    </row>
    <row r="3892" spans="2:15" x14ac:dyDescent="0.2">
      <c r="B3892" s="322" t="s">
        <v>153</v>
      </c>
      <c r="C3892" s="322" t="s">
        <v>1225</v>
      </c>
      <c r="D3892" s="322" t="s">
        <v>154</v>
      </c>
      <c r="E3892" s="322" t="s">
        <v>1225</v>
      </c>
      <c r="F3892" s="154" t="s">
        <v>244</v>
      </c>
      <c r="G3892" s="149" t="s">
        <v>369</v>
      </c>
      <c r="H3892" s="153" t="s">
        <v>370</v>
      </c>
      <c r="I3892" s="149" t="s">
        <v>861</v>
      </c>
      <c r="J3892" s="163">
        <v>81.855000000000004</v>
      </c>
      <c r="K3892" s="163">
        <v>27.094999999999999</v>
      </c>
      <c r="L3892" s="149" t="s">
        <v>211</v>
      </c>
      <c r="M3892" s="150" t="s">
        <v>303</v>
      </c>
      <c r="N3892" s="157">
        <v>44882.421585648146</v>
      </c>
      <c r="O3892" s="157">
        <v>44913.137592592589</v>
      </c>
    </row>
    <row r="3893" spans="2:15" x14ac:dyDescent="0.2">
      <c r="B3893" s="322" t="s">
        <v>153</v>
      </c>
      <c r="C3893" s="322" t="s">
        <v>1225</v>
      </c>
      <c r="D3893" s="322" t="s">
        <v>154</v>
      </c>
      <c r="E3893" s="322" t="s">
        <v>1225</v>
      </c>
      <c r="F3893" s="154" t="s">
        <v>244</v>
      </c>
      <c r="G3893" s="149" t="s">
        <v>369</v>
      </c>
      <c r="H3893" s="153" t="s">
        <v>370</v>
      </c>
      <c r="I3893" s="149" t="s">
        <v>861</v>
      </c>
      <c r="J3893" s="163">
        <v>81.855000000000004</v>
      </c>
      <c r="K3893" s="163">
        <v>45.201000000000001</v>
      </c>
      <c r="L3893" s="149" t="s">
        <v>211</v>
      </c>
      <c r="M3893" s="150" t="s">
        <v>826</v>
      </c>
      <c r="N3893" s="157">
        <v>44882.421585648146</v>
      </c>
      <c r="O3893" s="157">
        <v>44924.209074074075</v>
      </c>
    </row>
    <row r="3894" spans="2:15" x14ac:dyDescent="0.2">
      <c r="B3894" s="322" t="s">
        <v>153</v>
      </c>
      <c r="C3894" s="322" t="s">
        <v>1225</v>
      </c>
      <c r="D3894" s="322" t="s">
        <v>155</v>
      </c>
      <c r="E3894" s="322" t="s">
        <v>2366</v>
      </c>
      <c r="F3894" s="154" t="s">
        <v>239</v>
      </c>
      <c r="G3894" s="149" t="s">
        <v>1627</v>
      </c>
      <c r="H3894" s="153" t="s">
        <v>1628</v>
      </c>
      <c r="I3894" s="149" t="s">
        <v>2428</v>
      </c>
      <c r="J3894" s="163">
        <v>76.602000000000004</v>
      </c>
      <c r="K3894" s="163">
        <v>9.8740000000000006</v>
      </c>
      <c r="L3894" s="149" t="s">
        <v>211</v>
      </c>
      <c r="M3894" s="150" t="s">
        <v>666</v>
      </c>
      <c r="N3894" s="157">
        <v>44882.987256944441</v>
      </c>
      <c r="O3894" s="157">
        <v>44930.346435185187</v>
      </c>
    </row>
    <row r="3895" spans="2:15" x14ac:dyDescent="0.2">
      <c r="B3895" s="322" t="s">
        <v>153</v>
      </c>
      <c r="C3895" s="322" t="s">
        <v>1225</v>
      </c>
      <c r="D3895" s="322" t="s">
        <v>155</v>
      </c>
      <c r="E3895" s="322" t="s">
        <v>2366</v>
      </c>
      <c r="F3895" s="154" t="s">
        <v>239</v>
      </c>
      <c r="G3895" s="149" t="s">
        <v>1627</v>
      </c>
      <c r="H3895" s="153" t="s">
        <v>1628</v>
      </c>
      <c r="I3895" s="149" t="s">
        <v>2428</v>
      </c>
      <c r="J3895" s="163">
        <v>76.602000000000004</v>
      </c>
      <c r="K3895" s="163">
        <v>9.8740000000000006</v>
      </c>
      <c r="L3895" s="149" t="s">
        <v>211</v>
      </c>
      <c r="M3895" s="150" t="s">
        <v>666</v>
      </c>
      <c r="N3895" s="157">
        <v>44882.987256944441</v>
      </c>
      <c r="O3895" s="157">
        <v>44930.346574074072</v>
      </c>
    </row>
    <row r="3896" spans="2:15" x14ac:dyDescent="0.2">
      <c r="B3896" s="322" t="s">
        <v>153</v>
      </c>
      <c r="C3896" s="322" t="s">
        <v>1225</v>
      </c>
      <c r="D3896" s="322" t="s">
        <v>154</v>
      </c>
      <c r="E3896" s="322" t="s">
        <v>1225</v>
      </c>
      <c r="F3896" s="154" t="s">
        <v>243</v>
      </c>
      <c r="G3896" s="149" t="s">
        <v>277</v>
      </c>
      <c r="H3896" s="153" t="s">
        <v>374</v>
      </c>
      <c r="I3896" s="149" t="s">
        <v>1165</v>
      </c>
      <c r="J3896" s="163">
        <v>55.085000000000001</v>
      </c>
      <c r="K3896" s="163">
        <v>8.2780000000000005</v>
      </c>
      <c r="L3896" s="149" t="s">
        <v>211</v>
      </c>
      <c r="M3896" s="150" t="s">
        <v>666</v>
      </c>
      <c r="N3896" s="157">
        <v>44883.47320601852</v>
      </c>
      <c r="O3896" s="157">
        <v>44909.316423611112</v>
      </c>
    </row>
    <row r="3897" spans="2:15" x14ac:dyDescent="0.2">
      <c r="B3897" s="322" t="s">
        <v>153</v>
      </c>
      <c r="C3897" s="322" t="s">
        <v>1225</v>
      </c>
      <c r="D3897" s="322" t="s">
        <v>154</v>
      </c>
      <c r="E3897" s="322" t="s">
        <v>1225</v>
      </c>
      <c r="F3897" s="154" t="s">
        <v>243</v>
      </c>
      <c r="G3897" s="149" t="s">
        <v>277</v>
      </c>
      <c r="H3897" s="153" t="s">
        <v>374</v>
      </c>
      <c r="I3897" s="149" t="s">
        <v>1165</v>
      </c>
      <c r="J3897" s="163">
        <v>55.085000000000001</v>
      </c>
      <c r="K3897" s="163">
        <v>30.033999999999999</v>
      </c>
      <c r="L3897" s="149" t="s">
        <v>211</v>
      </c>
      <c r="M3897" s="150" t="s">
        <v>691</v>
      </c>
      <c r="N3897" s="157">
        <v>44883.47320601852</v>
      </c>
      <c r="O3897" s="157">
        <v>44915.178483796299</v>
      </c>
    </row>
    <row r="3898" spans="2:15" x14ac:dyDescent="0.2">
      <c r="B3898" s="322" t="s">
        <v>153</v>
      </c>
      <c r="C3898" s="322" t="s">
        <v>1225</v>
      </c>
      <c r="D3898" s="322" t="s">
        <v>154</v>
      </c>
      <c r="E3898" s="322" t="s">
        <v>1225</v>
      </c>
      <c r="F3898" s="154" t="s">
        <v>114</v>
      </c>
      <c r="G3898" s="149" t="s">
        <v>277</v>
      </c>
      <c r="H3898" s="153" t="s">
        <v>304</v>
      </c>
      <c r="I3898" s="149" t="s">
        <v>790</v>
      </c>
      <c r="J3898" s="163">
        <v>30.806000000000001</v>
      </c>
      <c r="K3898" s="163">
        <v>21.08</v>
      </c>
      <c r="L3898" s="149" t="s">
        <v>187</v>
      </c>
      <c r="M3898" s="150" t="s">
        <v>415</v>
      </c>
      <c r="N3898" s="157">
        <v>44883.612523148149</v>
      </c>
      <c r="O3898" s="157">
        <v>44907.928912037038</v>
      </c>
    </row>
    <row r="3899" spans="2:15" x14ac:dyDescent="0.2">
      <c r="B3899" s="322" t="s">
        <v>153</v>
      </c>
      <c r="C3899" s="322" t="s">
        <v>1225</v>
      </c>
      <c r="D3899" s="322" t="s">
        <v>155</v>
      </c>
      <c r="E3899" s="322" t="s">
        <v>2366</v>
      </c>
      <c r="F3899" s="154" t="s">
        <v>239</v>
      </c>
      <c r="G3899" s="149" t="s">
        <v>359</v>
      </c>
      <c r="H3899" s="153" t="s">
        <v>278</v>
      </c>
      <c r="I3899" s="149" t="s">
        <v>2432</v>
      </c>
      <c r="J3899" s="163">
        <v>75.594999999999999</v>
      </c>
      <c r="K3899" s="163">
        <v>48.488999999999997</v>
      </c>
      <c r="L3899" s="149" t="s">
        <v>211</v>
      </c>
      <c r="M3899" s="150" t="s">
        <v>303</v>
      </c>
      <c r="N3899" s="157">
        <v>44884.848935185182</v>
      </c>
      <c r="O3899" s="157">
        <v>44941.482395833336</v>
      </c>
    </row>
    <row r="3900" spans="2:15" x14ac:dyDescent="0.2">
      <c r="B3900" s="322" t="s">
        <v>153</v>
      </c>
      <c r="C3900" s="322" t="s">
        <v>1225</v>
      </c>
      <c r="D3900" s="322" t="s">
        <v>154</v>
      </c>
      <c r="E3900" s="322" t="s">
        <v>1225</v>
      </c>
      <c r="F3900" s="154" t="s">
        <v>329</v>
      </c>
      <c r="G3900" s="149" t="s">
        <v>286</v>
      </c>
      <c r="H3900" s="153" t="s">
        <v>330</v>
      </c>
      <c r="I3900" s="149" t="s">
        <v>2433</v>
      </c>
      <c r="J3900" s="163">
        <v>37.723999999999997</v>
      </c>
      <c r="K3900" s="163">
        <v>8.8219999999999992</v>
      </c>
      <c r="L3900" s="149" t="s">
        <v>211</v>
      </c>
      <c r="M3900" s="150" t="s">
        <v>314</v>
      </c>
      <c r="N3900" s="157">
        <v>44884.917534722219</v>
      </c>
      <c r="O3900" s="157">
        <v>44907.401250000003</v>
      </c>
    </row>
    <row r="3901" spans="2:15" x14ac:dyDescent="0.2">
      <c r="B3901" s="322" t="s">
        <v>153</v>
      </c>
      <c r="C3901" s="322" t="s">
        <v>1225</v>
      </c>
      <c r="D3901" s="322" t="s">
        <v>154</v>
      </c>
      <c r="E3901" s="322" t="s">
        <v>1225</v>
      </c>
      <c r="F3901" s="154" t="s">
        <v>329</v>
      </c>
      <c r="G3901" s="149" t="s">
        <v>286</v>
      </c>
      <c r="H3901" s="153" t="s">
        <v>330</v>
      </c>
      <c r="I3901" s="149" t="s">
        <v>2433</v>
      </c>
      <c r="J3901" s="163">
        <v>37.723999999999997</v>
      </c>
      <c r="K3901" s="163">
        <v>26.567</v>
      </c>
      <c r="L3901" s="149" t="s">
        <v>214</v>
      </c>
      <c r="M3901" s="150" t="s">
        <v>332</v>
      </c>
      <c r="N3901" s="157">
        <v>44884.917534722219</v>
      </c>
      <c r="O3901" s="157">
        <v>44911.550613425927</v>
      </c>
    </row>
    <row r="3902" spans="2:15" x14ac:dyDescent="0.2">
      <c r="B3902" s="322" t="s">
        <v>153</v>
      </c>
      <c r="C3902" s="322" t="s">
        <v>1225</v>
      </c>
      <c r="D3902" s="322" t="s">
        <v>154</v>
      </c>
      <c r="E3902" s="322" t="s">
        <v>1225</v>
      </c>
      <c r="F3902" s="154" t="s">
        <v>244</v>
      </c>
      <c r="G3902" s="149" t="s">
        <v>369</v>
      </c>
      <c r="H3902" s="153" t="s">
        <v>370</v>
      </c>
      <c r="I3902" s="149" t="s">
        <v>2434</v>
      </c>
      <c r="J3902" s="163">
        <v>56.615000000000002</v>
      </c>
      <c r="K3902" s="163">
        <v>34.17</v>
      </c>
      <c r="L3902" s="149" t="s">
        <v>2387</v>
      </c>
      <c r="M3902" s="150" t="s">
        <v>2388</v>
      </c>
      <c r="N3902" s="157">
        <v>44885.693043981482</v>
      </c>
      <c r="O3902" s="157">
        <v>44898.830474537041</v>
      </c>
    </row>
    <row r="3903" spans="2:15" x14ac:dyDescent="0.2">
      <c r="B3903" s="322" t="s">
        <v>153</v>
      </c>
      <c r="C3903" s="322" t="s">
        <v>1225</v>
      </c>
      <c r="D3903" s="322" t="s">
        <v>154</v>
      </c>
      <c r="E3903" s="322" t="s">
        <v>1225</v>
      </c>
      <c r="F3903" s="154" t="s">
        <v>239</v>
      </c>
      <c r="G3903" s="149" t="s">
        <v>289</v>
      </c>
      <c r="H3903" s="153" t="s">
        <v>290</v>
      </c>
      <c r="I3903" s="149" t="s">
        <v>2435</v>
      </c>
      <c r="J3903" s="163">
        <v>34.417000000000002</v>
      </c>
      <c r="K3903" s="163">
        <v>12.92</v>
      </c>
      <c r="L3903" s="149" t="s">
        <v>116</v>
      </c>
      <c r="M3903" s="150" t="s">
        <v>405</v>
      </c>
      <c r="N3903" s="157">
        <v>44886.001562500001</v>
      </c>
      <c r="O3903" s="157">
        <v>44912.432245370372</v>
      </c>
    </row>
    <row r="3904" spans="2:15" x14ac:dyDescent="0.2">
      <c r="B3904" s="322" t="s">
        <v>153</v>
      </c>
      <c r="C3904" s="322" t="s">
        <v>1225</v>
      </c>
      <c r="D3904" s="322" t="s">
        <v>154</v>
      </c>
      <c r="E3904" s="322" t="s">
        <v>1225</v>
      </c>
      <c r="F3904" s="154" t="s">
        <v>239</v>
      </c>
      <c r="G3904" s="149" t="s">
        <v>289</v>
      </c>
      <c r="H3904" s="153" t="s">
        <v>290</v>
      </c>
      <c r="I3904" s="149" t="s">
        <v>2435</v>
      </c>
      <c r="J3904" s="163">
        <v>34.417000000000002</v>
      </c>
      <c r="K3904" s="163">
        <v>20.809000000000001</v>
      </c>
      <c r="L3904" s="149" t="s">
        <v>116</v>
      </c>
      <c r="M3904" s="150" t="s">
        <v>117</v>
      </c>
      <c r="N3904" s="157">
        <v>44886.001562500001</v>
      </c>
      <c r="O3904" s="157">
        <v>44922.927291666667</v>
      </c>
    </row>
    <row r="3905" spans="2:15" x14ac:dyDescent="0.2">
      <c r="B3905" s="322" t="s">
        <v>153</v>
      </c>
      <c r="C3905" s="322" t="s">
        <v>1225</v>
      </c>
      <c r="D3905" s="322" t="s">
        <v>154</v>
      </c>
      <c r="E3905" s="322" t="s">
        <v>1225</v>
      </c>
      <c r="F3905" s="154" t="s">
        <v>243</v>
      </c>
      <c r="G3905" s="149" t="s">
        <v>277</v>
      </c>
      <c r="H3905" s="153" t="s">
        <v>374</v>
      </c>
      <c r="I3905" s="149" t="s">
        <v>1165</v>
      </c>
      <c r="J3905" s="163">
        <v>55.085000000000001</v>
      </c>
      <c r="K3905" s="163">
        <v>2.883</v>
      </c>
      <c r="L3905" s="149" t="s">
        <v>211</v>
      </c>
      <c r="M3905" s="150" t="s">
        <v>666</v>
      </c>
      <c r="N3905" s="157">
        <v>44886.001597222225</v>
      </c>
      <c r="O3905" s="157">
        <v>44909.316423611112</v>
      </c>
    </row>
    <row r="3906" spans="2:15" x14ac:dyDescent="0.2">
      <c r="B3906" s="322" t="s">
        <v>153</v>
      </c>
      <c r="C3906" s="322" t="s">
        <v>1225</v>
      </c>
      <c r="D3906" s="322" t="s">
        <v>154</v>
      </c>
      <c r="E3906" s="322" t="s">
        <v>1225</v>
      </c>
      <c r="F3906" s="154" t="s">
        <v>243</v>
      </c>
      <c r="G3906" s="149" t="s">
        <v>277</v>
      </c>
      <c r="H3906" s="153" t="s">
        <v>374</v>
      </c>
      <c r="I3906" s="149" t="s">
        <v>1165</v>
      </c>
      <c r="J3906" s="163">
        <v>55.085000000000001</v>
      </c>
      <c r="K3906" s="163">
        <v>10.461</v>
      </c>
      <c r="L3906" s="149" t="s">
        <v>211</v>
      </c>
      <c r="M3906" s="150" t="s">
        <v>691</v>
      </c>
      <c r="N3906" s="157">
        <v>44886.001597222225</v>
      </c>
      <c r="O3906" s="157">
        <v>44915.178483796299</v>
      </c>
    </row>
    <row r="3907" spans="2:15" x14ac:dyDescent="0.2">
      <c r="B3907" s="322" t="s">
        <v>153</v>
      </c>
      <c r="C3907" s="322" t="s">
        <v>1225</v>
      </c>
      <c r="D3907" s="322" t="s">
        <v>155</v>
      </c>
      <c r="E3907" s="322" t="s">
        <v>2366</v>
      </c>
      <c r="F3907" s="154" t="s">
        <v>244</v>
      </c>
      <c r="G3907" s="149" t="s">
        <v>369</v>
      </c>
      <c r="H3907" s="153" t="s">
        <v>370</v>
      </c>
      <c r="I3907" s="149" t="s">
        <v>2436</v>
      </c>
      <c r="J3907" s="163">
        <v>28.18</v>
      </c>
      <c r="K3907" s="163">
        <v>23.382999999999999</v>
      </c>
      <c r="L3907" s="149" t="s">
        <v>376</v>
      </c>
      <c r="M3907" s="150" t="s">
        <v>397</v>
      </c>
      <c r="N3907" s="157">
        <v>44886.654085648152</v>
      </c>
      <c r="O3907" s="157">
        <v>44934.915439814817</v>
      </c>
    </row>
    <row r="3908" spans="2:15" x14ac:dyDescent="0.2">
      <c r="B3908" s="322" t="s">
        <v>153</v>
      </c>
      <c r="C3908" s="322" t="s">
        <v>1225</v>
      </c>
      <c r="D3908" s="322" t="s">
        <v>154</v>
      </c>
      <c r="E3908" s="322" t="s">
        <v>1225</v>
      </c>
      <c r="F3908" s="154" t="s">
        <v>243</v>
      </c>
      <c r="G3908" s="149" t="s">
        <v>277</v>
      </c>
      <c r="H3908" s="153" t="s">
        <v>374</v>
      </c>
      <c r="I3908" s="149" t="s">
        <v>2437</v>
      </c>
      <c r="J3908" s="163">
        <v>55.863</v>
      </c>
      <c r="K3908" s="163">
        <v>51.119</v>
      </c>
      <c r="L3908" s="149" t="s">
        <v>209</v>
      </c>
      <c r="M3908" s="150" t="s">
        <v>786</v>
      </c>
      <c r="N3908" s="157">
        <v>44887.765243055554</v>
      </c>
      <c r="O3908" s="157">
        <v>44903.020416666666</v>
      </c>
    </row>
    <row r="3909" spans="2:15" x14ac:dyDescent="0.2">
      <c r="B3909" s="322" t="s">
        <v>153</v>
      </c>
      <c r="C3909" s="322" t="s">
        <v>1225</v>
      </c>
      <c r="D3909" s="322" t="s">
        <v>154</v>
      </c>
      <c r="E3909" s="322" t="s">
        <v>1225</v>
      </c>
      <c r="F3909" s="154" t="s">
        <v>114</v>
      </c>
      <c r="G3909" s="149" t="s">
        <v>277</v>
      </c>
      <c r="H3909" s="153" t="s">
        <v>304</v>
      </c>
      <c r="I3909" s="149" t="s">
        <v>1805</v>
      </c>
      <c r="J3909" s="163">
        <v>30.693000000000001</v>
      </c>
      <c r="K3909" s="163">
        <v>21.443000000000001</v>
      </c>
      <c r="L3909" s="149" t="s">
        <v>191</v>
      </c>
      <c r="M3909" s="150" t="s">
        <v>2336</v>
      </c>
      <c r="N3909" s="157">
        <v>44887.945983796293</v>
      </c>
      <c r="O3909" s="157">
        <v>44912.330555555556</v>
      </c>
    </row>
    <row r="3910" spans="2:15" x14ac:dyDescent="0.2">
      <c r="B3910" s="322" t="s">
        <v>153</v>
      </c>
      <c r="C3910" s="322" t="s">
        <v>1225</v>
      </c>
      <c r="D3910" s="322" t="s">
        <v>154</v>
      </c>
      <c r="E3910" s="322" t="s">
        <v>1225</v>
      </c>
      <c r="F3910" s="154" t="s">
        <v>114</v>
      </c>
      <c r="G3910" s="149" t="s">
        <v>277</v>
      </c>
      <c r="H3910" s="153" t="s">
        <v>304</v>
      </c>
      <c r="I3910" s="149" t="s">
        <v>584</v>
      </c>
      <c r="J3910" s="163">
        <v>39.064</v>
      </c>
      <c r="K3910" s="163">
        <v>15.199</v>
      </c>
      <c r="L3910" s="149" t="s">
        <v>114</v>
      </c>
      <c r="M3910" s="150" t="s">
        <v>585</v>
      </c>
      <c r="N3910" s="157">
        <v>44888.682245370372</v>
      </c>
      <c r="O3910" s="157">
        <v>44900.289479166669</v>
      </c>
    </row>
    <row r="3911" spans="2:15" x14ac:dyDescent="0.2">
      <c r="B3911" s="322" t="s">
        <v>153</v>
      </c>
      <c r="C3911" s="322" t="s">
        <v>1225</v>
      </c>
      <c r="D3911" s="322" t="s">
        <v>154</v>
      </c>
      <c r="E3911" s="322" t="s">
        <v>1225</v>
      </c>
      <c r="F3911" s="154" t="s">
        <v>114</v>
      </c>
      <c r="G3911" s="149" t="s">
        <v>277</v>
      </c>
      <c r="H3911" s="153" t="s">
        <v>304</v>
      </c>
      <c r="I3911" s="149" t="s">
        <v>584</v>
      </c>
      <c r="J3911" s="163">
        <v>39.064</v>
      </c>
      <c r="K3911" s="163">
        <v>15.199</v>
      </c>
      <c r="L3911" s="149" t="s">
        <v>114</v>
      </c>
      <c r="M3911" s="150" t="s">
        <v>585</v>
      </c>
      <c r="N3911" s="157">
        <v>44888.682245370372</v>
      </c>
      <c r="O3911" s="157">
        <v>44900.289618055554</v>
      </c>
    </row>
    <row r="3912" spans="2:15" x14ac:dyDescent="0.2">
      <c r="B3912" s="322" t="s">
        <v>153</v>
      </c>
      <c r="C3912" s="322" t="s">
        <v>1225</v>
      </c>
      <c r="D3912" s="322" t="s">
        <v>154</v>
      </c>
      <c r="E3912" s="322" t="s">
        <v>1225</v>
      </c>
      <c r="F3912" s="154" t="s">
        <v>329</v>
      </c>
      <c r="G3912" s="149" t="s">
        <v>286</v>
      </c>
      <c r="H3912" s="153" t="s">
        <v>330</v>
      </c>
      <c r="I3912" s="149" t="s">
        <v>348</v>
      </c>
      <c r="J3912" s="163">
        <v>37.686</v>
      </c>
      <c r="K3912" s="163">
        <v>34.767000000000003</v>
      </c>
      <c r="L3912" s="149" t="s">
        <v>557</v>
      </c>
      <c r="M3912" s="150" t="s">
        <v>558</v>
      </c>
      <c r="N3912" s="157">
        <v>44888.890462962961</v>
      </c>
      <c r="O3912" s="157">
        <v>44925.817800925928</v>
      </c>
    </row>
    <row r="3913" spans="2:15" x14ac:dyDescent="0.2">
      <c r="B3913" s="322" t="s">
        <v>153</v>
      </c>
      <c r="C3913" s="322" t="s">
        <v>1225</v>
      </c>
      <c r="D3913" s="322" t="s">
        <v>153</v>
      </c>
      <c r="E3913" s="322" t="s">
        <v>1225</v>
      </c>
      <c r="F3913" s="154" t="s">
        <v>114</v>
      </c>
      <c r="G3913" s="149" t="s">
        <v>277</v>
      </c>
      <c r="H3913" s="153" t="s">
        <v>304</v>
      </c>
      <c r="I3913" s="149" t="s">
        <v>1739</v>
      </c>
      <c r="J3913" s="163">
        <v>36.244999999999997</v>
      </c>
      <c r="K3913" s="163">
        <v>25.591000000000001</v>
      </c>
      <c r="L3913" s="149" t="s">
        <v>114</v>
      </c>
      <c r="M3913" s="150" t="s">
        <v>1417</v>
      </c>
      <c r="N3913" s="157">
        <v>44889.126423611109</v>
      </c>
      <c r="O3913" s="157">
        <v>44894.41684027778</v>
      </c>
    </row>
    <row r="3914" spans="2:15" x14ac:dyDescent="0.2">
      <c r="B3914" s="322" t="s">
        <v>153</v>
      </c>
      <c r="C3914" s="322" t="s">
        <v>1225</v>
      </c>
      <c r="D3914" s="322" t="s">
        <v>154</v>
      </c>
      <c r="E3914" s="322" t="s">
        <v>1225</v>
      </c>
      <c r="F3914" s="154" t="s">
        <v>114</v>
      </c>
      <c r="G3914" s="149" t="s">
        <v>310</v>
      </c>
      <c r="H3914" s="153" t="s">
        <v>115</v>
      </c>
      <c r="I3914" s="149" t="s">
        <v>1974</v>
      </c>
      <c r="J3914" s="163">
        <v>31.759</v>
      </c>
      <c r="K3914" s="163">
        <v>31.123999999999999</v>
      </c>
      <c r="L3914" s="149" t="s">
        <v>553</v>
      </c>
      <c r="M3914" s="150" t="s">
        <v>554</v>
      </c>
      <c r="N3914" s="157">
        <v>44889.58494212963</v>
      </c>
      <c r="O3914" s="157">
        <v>44908.550844907404</v>
      </c>
    </row>
    <row r="3915" spans="2:15" x14ac:dyDescent="0.2">
      <c r="B3915" s="322" t="s">
        <v>153</v>
      </c>
      <c r="C3915" s="322" t="s">
        <v>1225</v>
      </c>
      <c r="D3915" s="322" t="s">
        <v>155</v>
      </c>
      <c r="E3915" s="322" t="s">
        <v>2366</v>
      </c>
      <c r="F3915" s="154" t="s">
        <v>114</v>
      </c>
      <c r="G3915" s="149" t="s">
        <v>286</v>
      </c>
      <c r="H3915" s="153" t="s">
        <v>115</v>
      </c>
      <c r="I3915" s="149" t="s">
        <v>2438</v>
      </c>
      <c r="J3915" s="163">
        <v>63.503</v>
      </c>
      <c r="K3915" s="163">
        <v>33.002000000000002</v>
      </c>
      <c r="L3915" s="149" t="s">
        <v>216</v>
      </c>
      <c r="M3915" s="150" t="s">
        <v>288</v>
      </c>
      <c r="N3915" s="157">
        <v>44889.807280092595</v>
      </c>
      <c r="O3915" s="157">
        <v>44931.20888888889</v>
      </c>
    </row>
    <row r="3916" spans="2:15" x14ac:dyDescent="0.2">
      <c r="B3916" s="322" t="s">
        <v>153</v>
      </c>
      <c r="C3916" s="322" t="s">
        <v>1225</v>
      </c>
      <c r="D3916" s="322" t="s">
        <v>154</v>
      </c>
      <c r="E3916" s="322" t="s">
        <v>1225</v>
      </c>
      <c r="F3916" s="154" t="s">
        <v>114</v>
      </c>
      <c r="G3916" s="149" t="s">
        <v>286</v>
      </c>
      <c r="H3916" s="153" t="s">
        <v>115</v>
      </c>
      <c r="I3916" s="149" t="s">
        <v>2438</v>
      </c>
      <c r="J3916" s="163">
        <v>63.503</v>
      </c>
      <c r="K3916" s="163">
        <v>28.960999999999999</v>
      </c>
      <c r="L3916" s="149" t="s">
        <v>216</v>
      </c>
      <c r="M3916" s="150" t="s">
        <v>284</v>
      </c>
      <c r="N3916" s="157">
        <v>44889.807280092595</v>
      </c>
      <c r="O3916" s="157">
        <v>44921.150416666664</v>
      </c>
    </row>
    <row r="3917" spans="2:15" x14ac:dyDescent="0.2">
      <c r="B3917" s="322" t="s">
        <v>153</v>
      </c>
      <c r="C3917" s="322" t="s">
        <v>1225</v>
      </c>
      <c r="D3917" s="322" t="s">
        <v>154</v>
      </c>
      <c r="E3917" s="322" t="s">
        <v>1225</v>
      </c>
      <c r="F3917" s="154" t="s">
        <v>114</v>
      </c>
      <c r="G3917" s="149" t="s">
        <v>277</v>
      </c>
      <c r="H3917" s="153" t="s">
        <v>304</v>
      </c>
      <c r="I3917" s="149" t="s">
        <v>1106</v>
      </c>
      <c r="J3917" s="163">
        <v>37.420999999999999</v>
      </c>
      <c r="K3917" s="163">
        <v>14.266999999999999</v>
      </c>
      <c r="L3917" s="149" t="s">
        <v>114</v>
      </c>
      <c r="M3917" s="150" t="s">
        <v>1041</v>
      </c>
      <c r="N3917" s="157">
        <v>44890.028946759259</v>
      </c>
      <c r="O3917" s="157">
        <v>44915.927997685183</v>
      </c>
    </row>
    <row r="3918" spans="2:15" x14ac:dyDescent="0.2">
      <c r="B3918" s="322" t="s">
        <v>153</v>
      </c>
      <c r="C3918" s="322" t="s">
        <v>1225</v>
      </c>
      <c r="D3918" s="322" t="s">
        <v>154</v>
      </c>
      <c r="E3918" s="322" t="s">
        <v>1225</v>
      </c>
      <c r="F3918" s="154" t="s">
        <v>114</v>
      </c>
      <c r="G3918" s="149" t="s">
        <v>277</v>
      </c>
      <c r="H3918" s="153" t="s">
        <v>304</v>
      </c>
      <c r="I3918" s="149" t="s">
        <v>1106</v>
      </c>
      <c r="J3918" s="163">
        <v>37.420999999999999</v>
      </c>
      <c r="K3918" s="163">
        <v>14.266999999999999</v>
      </c>
      <c r="L3918" s="149" t="s">
        <v>114</v>
      </c>
      <c r="M3918" s="150" t="s">
        <v>1041</v>
      </c>
      <c r="N3918" s="157">
        <v>44890.028946759259</v>
      </c>
      <c r="O3918" s="157">
        <v>44915.928136574075</v>
      </c>
    </row>
    <row r="3919" spans="2:15" x14ac:dyDescent="0.2">
      <c r="B3919" s="322" t="s">
        <v>153</v>
      </c>
      <c r="C3919" s="322" t="s">
        <v>1225</v>
      </c>
      <c r="D3919" s="322" t="s">
        <v>154</v>
      </c>
      <c r="E3919" s="322" t="s">
        <v>1225</v>
      </c>
      <c r="F3919" s="154" t="s">
        <v>237</v>
      </c>
      <c r="G3919" s="149" t="s">
        <v>277</v>
      </c>
      <c r="H3919" s="153" t="s">
        <v>978</v>
      </c>
      <c r="I3919" s="149" t="s">
        <v>2439</v>
      </c>
      <c r="J3919" s="163">
        <v>38.994999999999997</v>
      </c>
      <c r="K3919" s="163">
        <v>26.452999999999999</v>
      </c>
      <c r="L3919" s="149" t="s">
        <v>251</v>
      </c>
      <c r="M3919" s="150" t="s">
        <v>2186</v>
      </c>
      <c r="N3919" s="157">
        <v>44890.529247685183</v>
      </c>
      <c r="O3919" s="157">
        <v>44898.471134259256</v>
      </c>
    </row>
    <row r="3920" spans="2:15" x14ac:dyDescent="0.2">
      <c r="B3920" s="322" t="s">
        <v>153</v>
      </c>
      <c r="C3920" s="322" t="s">
        <v>1225</v>
      </c>
      <c r="D3920" s="322" t="s">
        <v>155</v>
      </c>
      <c r="E3920" s="322" t="s">
        <v>2366</v>
      </c>
      <c r="F3920" s="154" t="s">
        <v>236</v>
      </c>
      <c r="G3920" s="149" t="s">
        <v>310</v>
      </c>
      <c r="H3920" s="153" t="s">
        <v>311</v>
      </c>
      <c r="I3920" s="149" t="s">
        <v>1604</v>
      </c>
      <c r="J3920" s="163">
        <v>58.728999999999999</v>
      </c>
      <c r="K3920" s="163">
        <v>7.19</v>
      </c>
      <c r="L3920" s="149" t="s">
        <v>116</v>
      </c>
      <c r="M3920" s="150" t="s">
        <v>293</v>
      </c>
      <c r="N3920" s="157">
        <v>44891.293333333335</v>
      </c>
      <c r="O3920" s="157">
        <v>44933.570347222223</v>
      </c>
    </row>
    <row r="3921" spans="2:15" x14ac:dyDescent="0.2">
      <c r="B3921" s="322" t="s">
        <v>153</v>
      </c>
      <c r="C3921" s="322" t="s">
        <v>1225</v>
      </c>
      <c r="D3921" s="322" t="s">
        <v>155</v>
      </c>
      <c r="E3921" s="322" t="s">
        <v>2366</v>
      </c>
      <c r="F3921" s="154" t="s">
        <v>236</v>
      </c>
      <c r="G3921" s="149" t="s">
        <v>310</v>
      </c>
      <c r="H3921" s="153" t="s">
        <v>311</v>
      </c>
      <c r="I3921" s="149" t="s">
        <v>1604</v>
      </c>
      <c r="J3921" s="163">
        <v>58.728999999999999</v>
      </c>
      <c r="K3921" s="163">
        <v>2.2829999999999999</v>
      </c>
      <c r="L3921" s="149" t="s">
        <v>116</v>
      </c>
      <c r="M3921" s="150" t="s">
        <v>437</v>
      </c>
      <c r="N3921" s="157">
        <v>44891.293333333335</v>
      </c>
      <c r="O3921" s="157">
        <v>44945.087638888886</v>
      </c>
    </row>
    <row r="3922" spans="2:15" x14ac:dyDescent="0.2">
      <c r="B3922" s="322" t="s">
        <v>153</v>
      </c>
      <c r="C3922" s="322" t="s">
        <v>1225</v>
      </c>
      <c r="D3922" s="322" t="s">
        <v>155</v>
      </c>
      <c r="E3922" s="322" t="s">
        <v>2366</v>
      </c>
      <c r="F3922" s="154" t="s">
        <v>236</v>
      </c>
      <c r="G3922" s="149" t="s">
        <v>310</v>
      </c>
      <c r="H3922" s="153" t="s">
        <v>311</v>
      </c>
      <c r="I3922" s="149" t="s">
        <v>1604</v>
      </c>
      <c r="J3922" s="163">
        <v>58.728999999999999</v>
      </c>
      <c r="K3922" s="163">
        <v>2.8530000000000002</v>
      </c>
      <c r="L3922" s="149" t="s">
        <v>116</v>
      </c>
      <c r="M3922" s="150" t="s">
        <v>437</v>
      </c>
      <c r="N3922" s="157">
        <v>44891.293333333335</v>
      </c>
      <c r="O3922" s="157">
        <v>44945.087685185186</v>
      </c>
    </row>
    <row r="3923" spans="2:15" x14ac:dyDescent="0.2">
      <c r="B3923" s="322" t="s">
        <v>153</v>
      </c>
      <c r="C3923" s="322" t="s">
        <v>1225</v>
      </c>
      <c r="D3923" s="322" t="s">
        <v>155</v>
      </c>
      <c r="E3923" s="322" t="s">
        <v>2366</v>
      </c>
      <c r="F3923" s="154" t="s">
        <v>236</v>
      </c>
      <c r="G3923" s="149" t="s">
        <v>310</v>
      </c>
      <c r="H3923" s="153" t="s">
        <v>311</v>
      </c>
      <c r="I3923" s="149" t="s">
        <v>1604</v>
      </c>
      <c r="J3923" s="163">
        <v>58.728999999999999</v>
      </c>
      <c r="K3923" s="163">
        <v>5.8310000000000004</v>
      </c>
      <c r="L3923" s="149" t="s">
        <v>116</v>
      </c>
      <c r="M3923" s="150" t="s">
        <v>405</v>
      </c>
      <c r="N3923" s="157">
        <v>44891.293333333335</v>
      </c>
      <c r="O3923" s="157">
        <v>44952.793414351851</v>
      </c>
    </row>
    <row r="3924" spans="2:15" x14ac:dyDescent="0.2">
      <c r="B3924" s="322" t="s">
        <v>153</v>
      </c>
      <c r="C3924" s="322" t="s">
        <v>1225</v>
      </c>
      <c r="D3924" s="322" t="s">
        <v>155</v>
      </c>
      <c r="E3924" s="322" t="s">
        <v>2366</v>
      </c>
      <c r="F3924" s="154" t="s">
        <v>236</v>
      </c>
      <c r="G3924" s="149" t="s">
        <v>310</v>
      </c>
      <c r="H3924" s="153" t="s">
        <v>311</v>
      </c>
      <c r="I3924" s="149" t="s">
        <v>1604</v>
      </c>
      <c r="J3924" s="163">
        <v>58.728999999999999</v>
      </c>
      <c r="K3924" s="163">
        <v>6.4139999999999997</v>
      </c>
      <c r="L3924" s="149" t="s">
        <v>116</v>
      </c>
      <c r="M3924" s="150" t="s">
        <v>405</v>
      </c>
      <c r="N3924" s="157">
        <v>44891.293333333335</v>
      </c>
      <c r="O3924" s="157">
        <v>44952.79346064815</v>
      </c>
    </row>
    <row r="3925" spans="2:15" x14ac:dyDescent="0.2">
      <c r="B3925" s="322" t="s">
        <v>153</v>
      </c>
      <c r="C3925" s="322" t="s">
        <v>1225</v>
      </c>
      <c r="D3925" s="322" t="s">
        <v>155</v>
      </c>
      <c r="E3925" s="322" t="s">
        <v>2366</v>
      </c>
      <c r="F3925" s="154" t="s">
        <v>239</v>
      </c>
      <c r="G3925" s="149" t="s">
        <v>1627</v>
      </c>
      <c r="H3925" s="153" t="s">
        <v>1628</v>
      </c>
      <c r="I3925" s="149" t="s">
        <v>2432</v>
      </c>
      <c r="J3925" s="163">
        <v>75.594999999999999</v>
      </c>
      <c r="K3925" s="163">
        <v>24.449000000000002</v>
      </c>
      <c r="L3925" s="149" t="s">
        <v>211</v>
      </c>
      <c r="M3925" s="150" t="s">
        <v>303</v>
      </c>
      <c r="N3925" s="157">
        <v>44892.126643518517</v>
      </c>
      <c r="O3925" s="157">
        <v>44941.482395833336</v>
      </c>
    </row>
    <row r="3926" spans="2:15" x14ac:dyDescent="0.2">
      <c r="B3926" s="322" t="s">
        <v>153</v>
      </c>
      <c r="C3926" s="322" t="s">
        <v>1225</v>
      </c>
      <c r="D3926" s="322" t="s">
        <v>155</v>
      </c>
      <c r="E3926" s="322" t="s">
        <v>2366</v>
      </c>
      <c r="F3926" s="154" t="s">
        <v>239</v>
      </c>
      <c r="G3926" s="149" t="s">
        <v>359</v>
      </c>
      <c r="H3926" s="153" t="s">
        <v>278</v>
      </c>
      <c r="I3926" s="149" t="s">
        <v>2259</v>
      </c>
      <c r="J3926" s="163">
        <v>30.9</v>
      </c>
      <c r="K3926" s="163">
        <v>26.748999999999999</v>
      </c>
      <c r="L3926" s="149" t="s">
        <v>116</v>
      </c>
      <c r="M3926" s="150" t="s">
        <v>339</v>
      </c>
      <c r="N3926" s="157">
        <v>44892.417673611111</v>
      </c>
      <c r="O3926" s="157">
        <v>44932.376134259262</v>
      </c>
    </row>
    <row r="3927" spans="2:15" x14ac:dyDescent="0.2">
      <c r="B3927" s="322" t="s">
        <v>153</v>
      </c>
      <c r="C3927" s="322" t="s">
        <v>1225</v>
      </c>
      <c r="D3927" s="322" t="s">
        <v>154</v>
      </c>
      <c r="E3927" s="322" t="s">
        <v>1225</v>
      </c>
      <c r="F3927" s="154" t="s">
        <v>247</v>
      </c>
      <c r="G3927" s="149" t="s">
        <v>340</v>
      </c>
      <c r="H3927" s="153" t="s">
        <v>341</v>
      </c>
      <c r="I3927" s="149" t="s">
        <v>2440</v>
      </c>
      <c r="J3927" s="163">
        <v>40.097999999999999</v>
      </c>
      <c r="K3927" s="163">
        <v>24.356000000000002</v>
      </c>
      <c r="L3927" s="149" t="s">
        <v>266</v>
      </c>
      <c r="M3927" s="150" t="s">
        <v>298</v>
      </c>
      <c r="N3927" s="157">
        <v>44892.945173611108</v>
      </c>
      <c r="O3927" s="157">
        <v>44915.819143518522</v>
      </c>
    </row>
    <row r="3928" spans="2:15" x14ac:dyDescent="0.2">
      <c r="B3928" s="322" t="s">
        <v>153</v>
      </c>
      <c r="C3928" s="322" t="s">
        <v>1225</v>
      </c>
      <c r="D3928" s="322" t="s">
        <v>154</v>
      </c>
      <c r="E3928" s="322" t="s">
        <v>1225</v>
      </c>
      <c r="F3928" s="154" t="s">
        <v>239</v>
      </c>
      <c r="G3928" s="149" t="s">
        <v>289</v>
      </c>
      <c r="H3928" s="153" t="s">
        <v>278</v>
      </c>
      <c r="I3928" s="149" t="s">
        <v>1088</v>
      </c>
      <c r="J3928" s="163">
        <v>61.287999999999997</v>
      </c>
      <c r="K3928" s="163">
        <v>35.35</v>
      </c>
      <c r="L3928" s="149" t="s">
        <v>329</v>
      </c>
      <c r="M3928" s="150" t="s">
        <v>395</v>
      </c>
      <c r="N3928" s="157">
        <v>44893.362662037034</v>
      </c>
      <c r="O3928" s="157">
        <v>44924.16746527778</v>
      </c>
    </row>
    <row r="3929" spans="2:15" x14ac:dyDescent="0.2">
      <c r="B3929" s="322" t="s">
        <v>153</v>
      </c>
      <c r="C3929" s="322" t="s">
        <v>1225</v>
      </c>
      <c r="D3929" s="322" t="s">
        <v>155</v>
      </c>
      <c r="E3929" s="322" t="s">
        <v>2366</v>
      </c>
      <c r="F3929" s="154" t="s">
        <v>239</v>
      </c>
      <c r="G3929" s="149" t="s">
        <v>359</v>
      </c>
      <c r="H3929" s="153" t="s">
        <v>278</v>
      </c>
      <c r="I3929" s="149" t="s">
        <v>2441</v>
      </c>
      <c r="J3929" s="163">
        <v>32.091999999999999</v>
      </c>
      <c r="K3929" s="163">
        <v>20.962</v>
      </c>
      <c r="L3929" s="149" t="s">
        <v>116</v>
      </c>
      <c r="M3929" s="150" t="s">
        <v>651</v>
      </c>
      <c r="N3929" s="157">
        <v>44893.904351851852</v>
      </c>
      <c r="O3929" s="157">
        <v>44929.597407407404</v>
      </c>
    </row>
    <row r="3930" spans="2:15" x14ac:dyDescent="0.2">
      <c r="B3930" s="322" t="s">
        <v>153</v>
      </c>
      <c r="C3930" s="322" t="s">
        <v>1225</v>
      </c>
      <c r="D3930" s="322" t="s">
        <v>154</v>
      </c>
      <c r="E3930" s="322" t="s">
        <v>1225</v>
      </c>
      <c r="F3930" s="154" t="s">
        <v>244</v>
      </c>
      <c r="G3930" s="149" t="s">
        <v>369</v>
      </c>
      <c r="H3930" s="153" t="s">
        <v>370</v>
      </c>
      <c r="I3930" s="149" t="s">
        <v>2442</v>
      </c>
      <c r="J3930" s="163">
        <v>22.05</v>
      </c>
      <c r="K3930" s="163">
        <v>18.401</v>
      </c>
      <c r="L3930" s="149" t="s">
        <v>202</v>
      </c>
      <c r="M3930" s="150" t="s">
        <v>402</v>
      </c>
      <c r="N3930" s="157">
        <v>44894.447789351849</v>
      </c>
      <c r="O3930" s="157">
        <v>44896</v>
      </c>
    </row>
    <row r="3931" spans="2:15" x14ac:dyDescent="0.2">
      <c r="B3931" s="322" t="s">
        <v>153</v>
      </c>
      <c r="C3931" s="322" t="s">
        <v>1225</v>
      </c>
      <c r="D3931" s="322" t="s">
        <v>154</v>
      </c>
      <c r="E3931" s="322" t="s">
        <v>1225</v>
      </c>
      <c r="F3931" s="154" t="s">
        <v>243</v>
      </c>
      <c r="G3931" s="149" t="s">
        <v>2443</v>
      </c>
      <c r="H3931" s="153" t="s">
        <v>707</v>
      </c>
      <c r="I3931" s="149" t="s">
        <v>2444</v>
      </c>
      <c r="J3931" s="163">
        <v>63.466999999999999</v>
      </c>
      <c r="K3931" s="163">
        <v>60.515999999999998</v>
      </c>
      <c r="L3931" s="149" t="s">
        <v>329</v>
      </c>
      <c r="M3931" s="150" t="s">
        <v>395</v>
      </c>
      <c r="N3931" s="157">
        <v>44894.584722222222</v>
      </c>
      <c r="O3931" s="157">
        <v>44922.404305555552</v>
      </c>
    </row>
    <row r="3932" spans="2:15" x14ac:dyDescent="0.2">
      <c r="B3932" s="322" t="s">
        <v>153</v>
      </c>
      <c r="C3932" s="322" t="s">
        <v>1225</v>
      </c>
      <c r="D3932" s="322" t="s">
        <v>155</v>
      </c>
      <c r="E3932" s="322" t="s">
        <v>2366</v>
      </c>
      <c r="F3932" s="154" t="s">
        <v>239</v>
      </c>
      <c r="G3932" s="149" t="s">
        <v>289</v>
      </c>
      <c r="H3932" s="153" t="s">
        <v>290</v>
      </c>
      <c r="I3932" s="149" t="s">
        <v>654</v>
      </c>
      <c r="J3932" s="163">
        <v>55.7</v>
      </c>
      <c r="K3932" s="163">
        <v>39.347999999999999</v>
      </c>
      <c r="L3932" s="149" t="s">
        <v>116</v>
      </c>
      <c r="M3932" s="150" t="s">
        <v>293</v>
      </c>
      <c r="N3932" s="157">
        <v>44895.37667824074</v>
      </c>
      <c r="O3932" s="157">
        <v>44932.527685185189</v>
      </c>
    </row>
    <row r="3933" spans="2:15" x14ac:dyDescent="0.2">
      <c r="B3933" s="322" t="s">
        <v>154</v>
      </c>
      <c r="C3933" s="322" t="s">
        <v>1225</v>
      </c>
      <c r="D3933" s="322" t="s">
        <v>154</v>
      </c>
      <c r="E3933" s="322" t="s">
        <v>1225</v>
      </c>
      <c r="F3933" s="154" t="s">
        <v>114</v>
      </c>
      <c r="G3933" s="149" t="s">
        <v>286</v>
      </c>
      <c r="H3933" s="153" t="s">
        <v>115</v>
      </c>
      <c r="I3933" s="149" t="s">
        <v>1257</v>
      </c>
      <c r="J3933" s="163">
        <v>63.448999999999998</v>
      </c>
      <c r="K3933" s="163">
        <v>55.558999999999997</v>
      </c>
      <c r="L3933" s="149" t="s">
        <v>211</v>
      </c>
      <c r="M3933" s="150" t="s">
        <v>390</v>
      </c>
      <c r="N3933" s="157">
        <v>44896.043032407404</v>
      </c>
      <c r="O3933" s="157">
        <v>44920.329236111109</v>
      </c>
    </row>
    <row r="3934" spans="2:15" x14ac:dyDescent="0.2">
      <c r="B3934" s="322" t="s">
        <v>154</v>
      </c>
      <c r="C3934" s="322" t="s">
        <v>1225</v>
      </c>
      <c r="D3934" s="322" t="s">
        <v>155</v>
      </c>
      <c r="E3934" s="322" t="s">
        <v>2366</v>
      </c>
      <c r="F3934" s="154" t="s">
        <v>114</v>
      </c>
      <c r="G3934" s="149" t="s">
        <v>286</v>
      </c>
      <c r="H3934" s="153" t="s">
        <v>115</v>
      </c>
      <c r="I3934" s="149" t="s">
        <v>2445</v>
      </c>
      <c r="J3934" s="163">
        <v>63.68</v>
      </c>
      <c r="K3934" s="163">
        <v>14.362</v>
      </c>
      <c r="L3934" s="149" t="s">
        <v>216</v>
      </c>
      <c r="M3934" s="150" t="s">
        <v>284</v>
      </c>
      <c r="N3934" s="157">
        <v>44896.181493055556</v>
      </c>
      <c r="O3934" s="157">
        <v>44927.996712962966</v>
      </c>
    </row>
    <row r="3935" spans="2:15" x14ac:dyDescent="0.2">
      <c r="B3935" s="322" t="s">
        <v>154</v>
      </c>
      <c r="C3935" s="322" t="s">
        <v>1225</v>
      </c>
      <c r="D3935" s="322" t="s">
        <v>155</v>
      </c>
      <c r="E3935" s="322" t="s">
        <v>2366</v>
      </c>
      <c r="F3935" s="154" t="s">
        <v>114</v>
      </c>
      <c r="G3935" s="149" t="s">
        <v>286</v>
      </c>
      <c r="H3935" s="153" t="s">
        <v>115</v>
      </c>
      <c r="I3935" s="149" t="s">
        <v>2445</v>
      </c>
      <c r="J3935" s="163">
        <v>63.68</v>
      </c>
      <c r="K3935" s="163">
        <v>7.04</v>
      </c>
      <c r="L3935" s="149" t="s">
        <v>217</v>
      </c>
      <c r="M3935" s="150" t="s">
        <v>308</v>
      </c>
      <c r="N3935" s="157">
        <v>44896.181493055556</v>
      </c>
      <c r="O3935" s="157">
        <v>44933.398935185185</v>
      </c>
    </row>
    <row r="3936" spans="2:15" x14ac:dyDescent="0.2">
      <c r="B3936" s="322" t="s">
        <v>154</v>
      </c>
      <c r="C3936" s="322" t="s">
        <v>1225</v>
      </c>
      <c r="D3936" s="322" t="s">
        <v>155</v>
      </c>
      <c r="E3936" s="322" t="s">
        <v>2366</v>
      </c>
      <c r="F3936" s="154" t="s">
        <v>114</v>
      </c>
      <c r="G3936" s="149" t="s">
        <v>286</v>
      </c>
      <c r="H3936" s="153" t="s">
        <v>115</v>
      </c>
      <c r="I3936" s="149" t="s">
        <v>2445</v>
      </c>
      <c r="J3936" s="163">
        <v>63.68</v>
      </c>
      <c r="K3936" s="163">
        <v>10.561</v>
      </c>
      <c r="L3936" s="149" t="s">
        <v>217</v>
      </c>
      <c r="M3936" s="150" t="s">
        <v>309</v>
      </c>
      <c r="N3936" s="157">
        <v>44896.181493055556</v>
      </c>
      <c r="O3936" s="157">
        <v>44939.277141203704</v>
      </c>
    </row>
    <row r="3937" spans="2:15" x14ac:dyDescent="0.2">
      <c r="B3937" s="322" t="s">
        <v>154</v>
      </c>
      <c r="C3937" s="322" t="s">
        <v>1225</v>
      </c>
      <c r="D3937" s="322" t="s">
        <v>155</v>
      </c>
      <c r="E3937" s="322" t="s">
        <v>2366</v>
      </c>
      <c r="F3937" s="154" t="s">
        <v>114</v>
      </c>
      <c r="G3937" s="149" t="s">
        <v>286</v>
      </c>
      <c r="H3937" s="153" t="s">
        <v>115</v>
      </c>
      <c r="I3937" s="149" t="s">
        <v>2445</v>
      </c>
      <c r="J3937" s="163">
        <v>63.68</v>
      </c>
      <c r="K3937" s="163">
        <v>26.366</v>
      </c>
      <c r="L3937" s="149" t="s">
        <v>218</v>
      </c>
      <c r="M3937" s="150" t="s">
        <v>1168</v>
      </c>
      <c r="N3937" s="157">
        <v>44896.181493055556</v>
      </c>
      <c r="O3937" s="157">
        <v>44949.4294212963</v>
      </c>
    </row>
    <row r="3938" spans="2:15" x14ac:dyDescent="0.2">
      <c r="B3938" s="322" t="s">
        <v>154</v>
      </c>
      <c r="C3938" s="322" t="s">
        <v>1225</v>
      </c>
      <c r="D3938" s="322" t="s">
        <v>154</v>
      </c>
      <c r="E3938" s="322" t="s">
        <v>1225</v>
      </c>
      <c r="F3938" s="154" t="s">
        <v>329</v>
      </c>
      <c r="G3938" s="149" t="s">
        <v>286</v>
      </c>
      <c r="H3938" s="153" t="s">
        <v>330</v>
      </c>
      <c r="I3938" s="149" t="s">
        <v>297</v>
      </c>
      <c r="J3938" s="163">
        <v>35.484999999999999</v>
      </c>
      <c r="K3938" s="163">
        <v>33.366</v>
      </c>
      <c r="L3938" s="149" t="s">
        <v>333</v>
      </c>
      <c r="M3938" s="150" t="s">
        <v>334</v>
      </c>
      <c r="N3938" s="157">
        <v>44896.279467592591</v>
      </c>
      <c r="O3938" s="157">
        <v>44920.555034722223</v>
      </c>
    </row>
    <row r="3939" spans="2:15" x14ac:dyDescent="0.2">
      <c r="B3939" s="322" t="s">
        <v>154</v>
      </c>
      <c r="C3939" s="322" t="s">
        <v>1225</v>
      </c>
      <c r="D3939" s="322" t="s">
        <v>155</v>
      </c>
      <c r="E3939" s="322" t="s">
        <v>2366</v>
      </c>
      <c r="F3939" s="154" t="s">
        <v>114</v>
      </c>
      <c r="G3939" s="149" t="s">
        <v>277</v>
      </c>
      <c r="H3939" s="153" t="s">
        <v>304</v>
      </c>
      <c r="I3939" s="149" t="s">
        <v>1256</v>
      </c>
      <c r="J3939" s="163">
        <v>26.722000000000001</v>
      </c>
      <c r="K3939" s="163">
        <v>5.1760000000000002</v>
      </c>
      <c r="L3939" s="149" t="s">
        <v>325</v>
      </c>
      <c r="M3939" s="150" t="s">
        <v>326</v>
      </c>
      <c r="N3939" s="157">
        <v>44896.584004629629</v>
      </c>
      <c r="O3939" s="157">
        <v>44954.759270833332</v>
      </c>
    </row>
    <row r="3940" spans="2:15" x14ac:dyDescent="0.2">
      <c r="B3940" s="322" t="s">
        <v>154</v>
      </c>
      <c r="C3940" s="322" t="s">
        <v>1225</v>
      </c>
      <c r="D3940" s="322" t="s">
        <v>156</v>
      </c>
      <c r="E3940" s="322" t="s">
        <v>2366</v>
      </c>
      <c r="F3940" s="154" t="s">
        <v>114</v>
      </c>
      <c r="G3940" s="149" t="s">
        <v>277</v>
      </c>
      <c r="H3940" s="153" t="s">
        <v>304</v>
      </c>
      <c r="I3940" s="149" t="s">
        <v>1256</v>
      </c>
      <c r="J3940" s="163">
        <v>26.722000000000001</v>
      </c>
      <c r="K3940" s="163">
        <v>13.333</v>
      </c>
      <c r="L3940" s="149" t="s">
        <v>346</v>
      </c>
      <c r="M3940" s="150" t="s">
        <v>347</v>
      </c>
      <c r="N3940" s="157">
        <v>44896.584004629629</v>
      </c>
      <c r="O3940" s="157">
        <v>44964.318796296298</v>
      </c>
    </row>
    <row r="3941" spans="2:15" x14ac:dyDescent="0.2">
      <c r="B3941" s="322" t="s">
        <v>154</v>
      </c>
      <c r="C3941" s="322" t="s">
        <v>1225</v>
      </c>
      <c r="D3941" s="322" t="s">
        <v>154</v>
      </c>
      <c r="E3941" s="322" t="s">
        <v>1225</v>
      </c>
      <c r="F3941" s="154" t="s">
        <v>114</v>
      </c>
      <c r="G3941" s="149" t="s">
        <v>277</v>
      </c>
      <c r="H3941" s="153" t="s">
        <v>304</v>
      </c>
      <c r="I3941" s="149" t="s">
        <v>740</v>
      </c>
      <c r="J3941" s="163">
        <v>28.471</v>
      </c>
      <c r="K3941" s="163">
        <v>27.8</v>
      </c>
      <c r="L3941" s="149" t="s">
        <v>114</v>
      </c>
      <c r="M3941" s="150" t="s">
        <v>585</v>
      </c>
      <c r="N3941" s="157">
        <v>44897.01525462963</v>
      </c>
      <c r="O3941" s="157">
        <v>44908.177291666667</v>
      </c>
    </row>
    <row r="3942" spans="2:15" x14ac:dyDescent="0.2">
      <c r="B3942" s="322" t="s">
        <v>154</v>
      </c>
      <c r="C3942" s="322" t="s">
        <v>1225</v>
      </c>
      <c r="D3942" s="322" t="s">
        <v>154</v>
      </c>
      <c r="E3942" s="322" t="s">
        <v>1225</v>
      </c>
      <c r="F3942" s="154" t="s">
        <v>239</v>
      </c>
      <c r="G3942" s="149" t="s">
        <v>289</v>
      </c>
      <c r="H3942" s="153" t="s">
        <v>1628</v>
      </c>
      <c r="I3942" s="149" t="s">
        <v>1088</v>
      </c>
      <c r="J3942" s="163">
        <v>61.287999999999997</v>
      </c>
      <c r="K3942" s="163">
        <v>24.712</v>
      </c>
      <c r="L3942" s="149" t="s">
        <v>329</v>
      </c>
      <c r="M3942" s="150" t="s">
        <v>395</v>
      </c>
      <c r="N3942" s="157">
        <v>44897.320937500001</v>
      </c>
      <c r="O3942" s="157">
        <v>44924.16746527778</v>
      </c>
    </row>
    <row r="3943" spans="2:15" x14ac:dyDescent="0.2">
      <c r="B3943" s="322" t="s">
        <v>154</v>
      </c>
      <c r="C3943" s="322" t="s">
        <v>1225</v>
      </c>
      <c r="D3943" s="322" t="s">
        <v>154</v>
      </c>
      <c r="E3943" s="322" t="s">
        <v>1225</v>
      </c>
      <c r="F3943" s="154" t="s">
        <v>243</v>
      </c>
      <c r="G3943" s="149" t="s">
        <v>2238</v>
      </c>
      <c r="H3943" s="153" t="s">
        <v>707</v>
      </c>
      <c r="I3943" s="149" t="s">
        <v>2446</v>
      </c>
      <c r="J3943" s="163">
        <v>28.494</v>
      </c>
      <c r="K3943" s="163">
        <v>27.923999999999999</v>
      </c>
      <c r="L3943" s="149" t="s">
        <v>116</v>
      </c>
      <c r="M3943" s="150" t="s">
        <v>760</v>
      </c>
      <c r="N3943" s="157">
        <v>44897.626006944447</v>
      </c>
      <c r="O3943" s="157">
        <v>44919.554328703707</v>
      </c>
    </row>
    <row r="3944" spans="2:15" x14ac:dyDescent="0.2">
      <c r="B3944" s="322" t="s">
        <v>154</v>
      </c>
      <c r="C3944" s="322" t="s">
        <v>1225</v>
      </c>
      <c r="D3944" s="322" t="s">
        <v>155</v>
      </c>
      <c r="E3944" s="322" t="s">
        <v>2366</v>
      </c>
      <c r="F3944" s="154" t="s">
        <v>195</v>
      </c>
      <c r="G3944" s="149" t="s">
        <v>277</v>
      </c>
      <c r="H3944" s="153" t="s">
        <v>705</v>
      </c>
      <c r="I3944" s="149" t="s">
        <v>2447</v>
      </c>
      <c r="J3944" s="163">
        <v>53.113</v>
      </c>
      <c r="K3944" s="163">
        <v>46.423000000000002</v>
      </c>
      <c r="L3944" s="149" t="s">
        <v>211</v>
      </c>
      <c r="M3944" s="150" t="s">
        <v>691</v>
      </c>
      <c r="N3944" s="157">
        <v>44897.682245370372</v>
      </c>
      <c r="O3944" s="157">
        <v>44944.208032407405</v>
      </c>
    </row>
    <row r="3945" spans="2:15" x14ac:dyDescent="0.2">
      <c r="B3945" s="322" t="s">
        <v>154</v>
      </c>
      <c r="C3945" s="322" t="s">
        <v>1225</v>
      </c>
      <c r="D3945" s="322" t="s">
        <v>155</v>
      </c>
      <c r="E3945" s="322" t="s">
        <v>2366</v>
      </c>
      <c r="F3945" s="154" t="s">
        <v>114</v>
      </c>
      <c r="G3945" s="149" t="s">
        <v>286</v>
      </c>
      <c r="H3945" s="153" t="s">
        <v>115</v>
      </c>
      <c r="I3945" s="149" t="s">
        <v>2448</v>
      </c>
      <c r="J3945" s="163">
        <v>63.726999999999997</v>
      </c>
      <c r="K3945" s="163">
        <v>15.47</v>
      </c>
      <c r="L3945" s="149" t="s">
        <v>208</v>
      </c>
      <c r="M3945" s="150" t="s">
        <v>368</v>
      </c>
      <c r="N3945" s="157">
        <v>44898.445937500001</v>
      </c>
      <c r="O3945" s="157">
        <v>44931.750474537039</v>
      </c>
    </row>
    <row r="3946" spans="2:15" x14ac:dyDescent="0.2">
      <c r="B3946" s="322" t="s">
        <v>154</v>
      </c>
      <c r="C3946" s="322" t="s">
        <v>1225</v>
      </c>
      <c r="D3946" s="322" t="s">
        <v>155</v>
      </c>
      <c r="E3946" s="322" t="s">
        <v>2366</v>
      </c>
      <c r="F3946" s="154" t="s">
        <v>114</v>
      </c>
      <c r="G3946" s="149" t="s">
        <v>286</v>
      </c>
      <c r="H3946" s="153" t="s">
        <v>115</v>
      </c>
      <c r="I3946" s="149" t="s">
        <v>2448</v>
      </c>
      <c r="J3946" s="163">
        <v>63.726999999999997</v>
      </c>
      <c r="K3946" s="163">
        <v>18.283000000000001</v>
      </c>
      <c r="L3946" s="149" t="s">
        <v>208</v>
      </c>
      <c r="M3946" s="150" t="s">
        <v>368</v>
      </c>
      <c r="N3946" s="157">
        <v>44898.445937500001</v>
      </c>
      <c r="O3946" s="157">
        <v>44956.557118055556</v>
      </c>
    </row>
    <row r="3947" spans="2:15" x14ac:dyDescent="0.2">
      <c r="B3947" s="322" t="s">
        <v>154</v>
      </c>
      <c r="C3947" s="322" t="s">
        <v>1225</v>
      </c>
      <c r="D3947" s="322" t="s">
        <v>156</v>
      </c>
      <c r="E3947" s="322" t="s">
        <v>2366</v>
      </c>
      <c r="F3947" s="154" t="s">
        <v>114</v>
      </c>
      <c r="G3947" s="149" t="s">
        <v>286</v>
      </c>
      <c r="H3947" s="153" t="s">
        <v>115</v>
      </c>
      <c r="I3947" s="149" t="s">
        <v>2448</v>
      </c>
      <c r="J3947" s="163">
        <v>63.726999999999997</v>
      </c>
      <c r="K3947" s="163">
        <v>27.681000000000001</v>
      </c>
      <c r="L3947" s="149" t="s">
        <v>208</v>
      </c>
      <c r="M3947" s="150" t="s">
        <v>523</v>
      </c>
      <c r="N3947" s="157">
        <v>44898.445937500001</v>
      </c>
      <c r="O3947" s="157">
        <v>44962.422013888892</v>
      </c>
    </row>
    <row r="3948" spans="2:15" x14ac:dyDescent="0.2">
      <c r="B3948" s="322" t="s">
        <v>154</v>
      </c>
      <c r="C3948" s="322" t="s">
        <v>1225</v>
      </c>
      <c r="D3948" s="322" t="s">
        <v>155</v>
      </c>
      <c r="E3948" s="322" t="s">
        <v>2366</v>
      </c>
      <c r="F3948" s="154" t="s">
        <v>114</v>
      </c>
      <c r="G3948" s="149" t="s">
        <v>277</v>
      </c>
      <c r="H3948" s="153" t="s">
        <v>304</v>
      </c>
      <c r="I3948" s="149" t="s">
        <v>668</v>
      </c>
      <c r="J3948" s="163">
        <v>35.884999999999998</v>
      </c>
      <c r="K3948" s="163">
        <v>7.27</v>
      </c>
      <c r="L3948" s="149" t="s">
        <v>192</v>
      </c>
      <c r="M3948" s="150" t="s">
        <v>2303</v>
      </c>
      <c r="N3948" s="157">
        <v>44898.793206018519</v>
      </c>
      <c r="O3948" s="157">
        <v>44933.83252314815</v>
      </c>
    </row>
    <row r="3949" spans="2:15" x14ac:dyDescent="0.2">
      <c r="B3949" s="322" t="s">
        <v>154</v>
      </c>
      <c r="C3949" s="322" t="s">
        <v>1225</v>
      </c>
      <c r="D3949" s="322" t="s">
        <v>154</v>
      </c>
      <c r="E3949" s="322" t="s">
        <v>1225</v>
      </c>
      <c r="F3949" s="154" t="s">
        <v>114</v>
      </c>
      <c r="G3949" s="149" t="s">
        <v>277</v>
      </c>
      <c r="H3949" s="153" t="s">
        <v>304</v>
      </c>
      <c r="I3949" s="149" t="s">
        <v>668</v>
      </c>
      <c r="J3949" s="163">
        <v>35.884999999999998</v>
      </c>
      <c r="K3949" s="163">
        <v>12.223000000000001</v>
      </c>
      <c r="L3949" s="149" t="s">
        <v>203</v>
      </c>
      <c r="M3949" s="150" t="s">
        <v>672</v>
      </c>
      <c r="N3949" s="157">
        <v>44898.793206018519</v>
      </c>
      <c r="O3949" s="157">
        <v>44923.695092592592</v>
      </c>
    </row>
    <row r="3950" spans="2:15" x14ac:dyDescent="0.2">
      <c r="B3950" s="322" t="s">
        <v>154</v>
      </c>
      <c r="C3950" s="322" t="s">
        <v>1225</v>
      </c>
      <c r="D3950" s="322" t="s">
        <v>155</v>
      </c>
      <c r="E3950" s="322" t="s">
        <v>2366</v>
      </c>
      <c r="F3950" s="154" t="s">
        <v>236</v>
      </c>
      <c r="G3950" s="149" t="s">
        <v>310</v>
      </c>
      <c r="H3950" s="153" t="s">
        <v>311</v>
      </c>
      <c r="I3950" s="149" t="s">
        <v>2449</v>
      </c>
      <c r="J3950" s="163">
        <v>37.44</v>
      </c>
      <c r="K3950" s="163">
        <v>35.067</v>
      </c>
      <c r="L3950" s="149" t="s">
        <v>219</v>
      </c>
      <c r="M3950" s="150" t="s">
        <v>429</v>
      </c>
      <c r="N3950" s="157">
        <v>44898.890416666669</v>
      </c>
      <c r="O3950" s="157">
        <v>44934.570069444446</v>
      </c>
    </row>
    <row r="3951" spans="2:15" x14ac:dyDescent="0.2">
      <c r="B3951" s="322" t="s">
        <v>154</v>
      </c>
      <c r="C3951" s="322" t="s">
        <v>1225</v>
      </c>
      <c r="D3951" s="322" t="s">
        <v>155</v>
      </c>
      <c r="E3951" s="322" t="s">
        <v>2366</v>
      </c>
      <c r="F3951" s="154" t="s">
        <v>239</v>
      </c>
      <c r="G3951" s="149" t="s">
        <v>277</v>
      </c>
      <c r="H3951" s="153" t="s">
        <v>1628</v>
      </c>
      <c r="I3951" s="149" t="s">
        <v>2450</v>
      </c>
      <c r="J3951" s="163">
        <v>38.220999999999997</v>
      </c>
      <c r="K3951" s="163">
        <v>33.685000000000002</v>
      </c>
      <c r="L3951" s="149" t="s">
        <v>116</v>
      </c>
      <c r="M3951" s="150" t="s">
        <v>457</v>
      </c>
      <c r="N3951" s="157">
        <v>44900.87636574074</v>
      </c>
      <c r="O3951" s="157">
        <v>44930.065428240741</v>
      </c>
    </row>
    <row r="3952" spans="2:15" x14ac:dyDescent="0.2">
      <c r="B3952" s="322" t="s">
        <v>154</v>
      </c>
      <c r="C3952" s="322" t="s">
        <v>1225</v>
      </c>
      <c r="D3952" s="322" t="s">
        <v>154</v>
      </c>
      <c r="E3952" s="322" t="s">
        <v>1225</v>
      </c>
      <c r="F3952" s="154" t="s">
        <v>243</v>
      </c>
      <c r="G3952" s="149" t="s">
        <v>277</v>
      </c>
      <c r="H3952" s="153" t="s">
        <v>374</v>
      </c>
      <c r="I3952" s="149" t="s">
        <v>1495</v>
      </c>
      <c r="J3952" s="163">
        <v>55.847999999999999</v>
      </c>
      <c r="K3952" s="163">
        <v>51.036999999999999</v>
      </c>
      <c r="L3952" s="149" t="s">
        <v>209</v>
      </c>
      <c r="M3952" s="150" t="s">
        <v>392</v>
      </c>
      <c r="N3952" s="157">
        <v>44901.279224537036</v>
      </c>
      <c r="O3952" s="157">
        <v>44912.564942129633</v>
      </c>
    </row>
    <row r="3953" spans="2:15" x14ac:dyDescent="0.2">
      <c r="B3953" s="322" t="s">
        <v>154</v>
      </c>
      <c r="C3953" s="322" t="s">
        <v>1225</v>
      </c>
      <c r="D3953" s="322" t="s">
        <v>154</v>
      </c>
      <c r="E3953" s="322" t="s">
        <v>1225</v>
      </c>
      <c r="F3953" s="154" t="s">
        <v>114</v>
      </c>
      <c r="G3953" s="149" t="s">
        <v>277</v>
      </c>
      <c r="H3953" s="153" t="s">
        <v>304</v>
      </c>
      <c r="I3953" s="149" t="s">
        <v>304</v>
      </c>
      <c r="J3953" s="163">
        <v>34.433</v>
      </c>
      <c r="K3953" s="163">
        <v>24.256</v>
      </c>
      <c r="L3953" s="149" t="s">
        <v>114</v>
      </c>
      <c r="M3953" s="150" t="s">
        <v>577</v>
      </c>
      <c r="N3953" s="157">
        <v>44901.709780092591</v>
      </c>
      <c r="O3953" s="157">
        <v>44907.264108796298</v>
      </c>
    </row>
    <row r="3954" spans="2:15" x14ac:dyDescent="0.2">
      <c r="B3954" s="322" t="s">
        <v>154</v>
      </c>
      <c r="C3954" s="322" t="s">
        <v>1225</v>
      </c>
      <c r="D3954" s="322" t="s">
        <v>155</v>
      </c>
      <c r="E3954" s="322" t="s">
        <v>2366</v>
      </c>
      <c r="F3954" s="154" t="s">
        <v>114</v>
      </c>
      <c r="G3954" s="149" t="s">
        <v>286</v>
      </c>
      <c r="H3954" s="153" t="s">
        <v>115</v>
      </c>
      <c r="I3954" s="149" t="s">
        <v>2451</v>
      </c>
      <c r="J3954" s="163">
        <v>63.554000000000002</v>
      </c>
      <c r="K3954" s="163">
        <v>62.283000000000001</v>
      </c>
      <c r="L3954" s="149" t="s">
        <v>209</v>
      </c>
      <c r="M3954" s="150" t="s">
        <v>439</v>
      </c>
      <c r="N3954" s="157">
        <v>44902.196111111109</v>
      </c>
      <c r="O3954" s="157">
        <v>44944.98978009259</v>
      </c>
    </row>
    <row r="3955" spans="2:15" x14ac:dyDescent="0.2">
      <c r="B3955" s="322" t="s">
        <v>154</v>
      </c>
      <c r="C3955" s="322" t="s">
        <v>1225</v>
      </c>
      <c r="D3955" s="322" t="s">
        <v>154</v>
      </c>
      <c r="E3955" s="322" t="s">
        <v>1225</v>
      </c>
      <c r="F3955" s="154" t="s">
        <v>114</v>
      </c>
      <c r="G3955" s="149" t="s">
        <v>277</v>
      </c>
      <c r="H3955" s="153" t="s">
        <v>304</v>
      </c>
      <c r="I3955" s="149" t="s">
        <v>699</v>
      </c>
      <c r="J3955" s="163">
        <v>39.064</v>
      </c>
      <c r="K3955" s="163">
        <v>30.399000000000001</v>
      </c>
      <c r="L3955" s="149" t="s">
        <v>114</v>
      </c>
      <c r="M3955" s="150" t="s">
        <v>700</v>
      </c>
      <c r="N3955" s="157">
        <v>44902.209664351853</v>
      </c>
      <c r="O3955" s="157">
        <v>44907.984340277777</v>
      </c>
    </row>
    <row r="3956" spans="2:15" x14ac:dyDescent="0.2">
      <c r="B3956" s="322" t="s">
        <v>154</v>
      </c>
      <c r="C3956" s="322" t="s">
        <v>1225</v>
      </c>
      <c r="D3956" s="322" t="s">
        <v>155</v>
      </c>
      <c r="E3956" s="322" t="s">
        <v>2366</v>
      </c>
      <c r="F3956" s="154" t="s">
        <v>243</v>
      </c>
      <c r="G3956" s="149" t="s">
        <v>2338</v>
      </c>
      <c r="H3956" s="153" t="s">
        <v>707</v>
      </c>
      <c r="I3956" s="149" t="s">
        <v>2452</v>
      </c>
      <c r="J3956" s="163">
        <v>63.008000000000003</v>
      </c>
      <c r="K3956" s="163">
        <v>40.432000000000002</v>
      </c>
      <c r="L3956" s="149" t="s">
        <v>329</v>
      </c>
      <c r="M3956" s="150" t="s">
        <v>395</v>
      </c>
      <c r="N3956" s="157">
        <v>44902.223495370374</v>
      </c>
      <c r="O3956" s="157">
        <v>44936.235254629632</v>
      </c>
    </row>
    <row r="3957" spans="2:15" x14ac:dyDescent="0.2">
      <c r="B3957" s="322" t="s">
        <v>154</v>
      </c>
      <c r="C3957" s="322" t="s">
        <v>1225</v>
      </c>
      <c r="D3957" s="322" t="s">
        <v>154</v>
      </c>
      <c r="E3957" s="322" t="s">
        <v>1225</v>
      </c>
      <c r="F3957" s="154" t="s">
        <v>114</v>
      </c>
      <c r="G3957" s="149" t="s">
        <v>277</v>
      </c>
      <c r="H3957" s="153" t="s">
        <v>304</v>
      </c>
      <c r="I3957" s="149" t="s">
        <v>1529</v>
      </c>
      <c r="J3957" s="163">
        <v>36.673999999999999</v>
      </c>
      <c r="K3957" s="163">
        <v>30.533000000000001</v>
      </c>
      <c r="L3957" s="149" t="s">
        <v>329</v>
      </c>
      <c r="M3957" s="150" t="s">
        <v>829</v>
      </c>
      <c r="N3957" s="157">
        <v>44902.376504629632</v>
      </c>
      <c r="O3957" s="157">
        <v>44911.45857638889</v>
      </c>
    </row>
    <row r="3958" spans="2:15" x14ac:dyDescent="0.2">
      <c r="B3958" s="322" t="s">
        <v>154</v>
      </c>
      <c r="C3958" s="322" t="s">
        <v>1225</v>
      </c>
      <c r="D3958" s="322" t="s">
        <v>154</v>
      </c>
      <c r="E3958" s="322" t="s">
        <v>1225</v>
      </c>
      <c r="F3958" s="154" t="s">
        <v>114</v>
      </c>
      <c r="G3958" s="149" t="s">
        <v>277</v>
      </c>
      <c r="H3958" s="153" t="s">
        <v>304</v>
      </c>
      <c r="I3958" s="149" t="s">
        <v>1160</v>
      </c>
      <c r="J3958" s="163">
        <v>27.55</v>
      </c>
      <c r="K3958" s="163">
        <v>11.211</v>
      </c>
      <c r="L3958" s="149" t="s">
        <v>114</v>
      </c>
      <c r="M3958" s="150" t="s">
        <v>1161</v>
      </c>
      <c r="N3958" s="157">
        <v>44902.847222222219</v>
      </c>
      <c r="O3958" s="157">
        <v>44904.501145833332</v>
      </c>
    </row>
    <row r="3959" spans="2:15" x14ac:dyDescent="0.2">
      <c r="B3959" s="322" t="s">
        <v>154</v>
      </c>
      <c r="C3959" s="322" t="s">
        <v>1225</v>
      </c>
      <c r="D3959" s="322" t="s">
        <v>154</v>
      </c>
      <c r="E3959" s="322" t="s">
        <v>1225</v>
      </c>
      <c r="F3959" s="154" t="s">
        <v>114</v>
      </c>
      <c r="G3959" s="149" t="s">
        <v>277</v>
      </c>
      <c r="H3959" s="153" t="s">
        <v>304</v>
      </c>
      <c r="I3959" s="149" t="s">
        <v>1160</v>
      </c>
      <c r="J3959" s="163">
        <v>27.55</v>
      </c>
      <c r="K3959" s="163">
        <v>11.211</v>
      </c>
      <c r="L3959" s="149" t="s">
        <v>114</v>
      </c>
      <c r="M3959" s="150" t="s">
        <v>1161</v>
      </c>
      <c r="N3959" s="157">
        <v>44902.847222222219</v>
      </c>
      <c r="O3959" s="157">
        <v>44904.501284722224</v>
      </c>
    </row>
    <row r="3960" spans="2:15" x14ac:dyDescent="0.2">
      <c r="B3960" s="322" t="s">
        <v>154</v>
      </c>
      <c r="C3960" s="322" t="s">
        <v>1225</v>
      </c>
      <c r="D3960" s="322" t="s">
        <v>154</v>
      </c>
      <c r="E3960" s="322" t="s">
        <v>1225</v>
      </c>
      <c r="F3960" s="154" t="s">
        <v>239</v>
      </c>
      <c r="G3960" s="149" t="s">
        <v>289</v>
      </c>
      <c r="H3960" s="153" t="s">
        <v>290</v>
      </c>
      <c r="I3960" s="149" t="s">
        <v>1451</v>
      </c>
      <c r="J3960" s="163">
        <v>30.696000000000002</v>
      </c>
      <c r="K3960" s="163">
        <v>29.815000000000001</v>
      </c>
      <c r="L3960" s="149" t="s">
        <v>295</v>
      </c>
      <c r="M3960" s="150" t="s">
        <v>296</v>
      </c>
      <c r="N3960" s="157">
        <v>44904.126469907409</v>
      </c>
      <c r="O3960" s="157">
        <v>44921.904108796298</v>
      </c>
    </row>
    <row r="3961" spans="2:15" x14ac:dyDescent="0.2">
      <c r="B3961" s="322" t="s">
        <v>154</v>
      </c>
      <c r="C3961" s="322" t="s">
        <v>1225</v>
      </c>
      <c r="D3961" s="322" t="s">
        <v>154</v>
      </c>
      <c r="E3961" s="322" t="s">
        <v>1225</v>
      </c>
      <c r="F3961" s="154" t="s">
        <v>114</v>
      </c>
      <c r="G3961" s="149" t="s">
        <v>277</v>
      </c>
      <c r="H3961" s="153" t="s">
        <v>304</v>
      </c>
      <c r="I3961" s="149" t="s">
        <v>967</v>
      </c>
      <c r="J3961" s="163">
        <v>36.988</v>
      </c>
      <c r="K3961" s="163">
        <v>28.202999999999999</v>
      </c>
      <c r="L3961" s="149" t="s">
        <v>114</v>
      </c>
      <c r="M3961" s="150" t="s">
        <v>700</v>
      </c>
      <c r="N3961" s="157">
        <v>44904.237650462965</v>
      </c>
      <c r="O3961" s="157">
        <v>44909.924155092594</v>
      </c>
    </row>
    <row r="3962" spans="2:15" x14ac:dyDescent="0.2">
      <c r="B3962" s="322" t="s">
        <v>154</v>
      </c>
      <c r="C3962" s="322" t="s">
        <v>1225</v>
      </c>
      <c r="D3962" s="322" t="s">
        <v>155</v>
      </c>
      <c r="E3962" s="322" t="s">
        <v>2366</v>
      </c>
      <c r="F3962" s="154" t="s">
        <v>114</v>
      </c>
      <c r="G3962" s="149" t="s">
        <v>286</v>
      </c>
      <c r="H3962" s="153" t="s">
        <v>115</v>
      </c>
      <c r="I3962" s="149" t="s">
        <v>2254</v>
      </c>
      <c r="J3962" s="163">
        <v>58.031999999999996</v>
      </c>
      <c r="K3962" s="163">
        <v>9.4369999999999994</v>
      </c>
      <c r="L3962" s="149" t="s">
        <v>217</v>
      </c>
      <c r="M3962" s="150" t="s">
        <v>308</v>
      </c>
      <c r="N3962" s="157">
        <v>44904.320949074077</v>
      </c>
      <c r="O3962" s="157">
        <v>44939.915347222224</v>
      </c>
    </row>
    <row r="3963" spans="2:15" x14ac:dyDescent="0.2">
      <c r="B3963" s="322" t="s">
        <v>154</v>
      </c>
      <c r="C3963" s="322" t="s">
        <v>1225</v>
      </c>
      <c r="D3963" s="322" t="s">
        <v>155</v>
      </c>
      <c r="E3963" s="322" t="s">
        <v>2366</v>
      </c>
      <c r="F3963" s="154" t="s">
        <v>114</v>
      </c>
      <c r="G3963" s="149" t="s">
        <v>286</v>
      </c>
      <c r="H3963" s="153" t="s">
        <v>115</v>
      </c>
      <c r="I3963" s="149" t="s">
        <v>2254</v>
      </c>
      <c r="J3963" s="163">
        <v>58.031999999999996</v>
      </c>
      <c r="K3963" s="163">
        <v>23.824999999999999</v>
      </c>
      <c r="L3963" s="149" t="s">
        <v>216</v>
      </c>
      <c r="M3963" s="150" t="s">
        <v>288</v>
      </c>
      <c r="N3963" s="157">
        <v>44904.320949074077</v>
      </c>
      <c r="O3963" s="157">
        <v>44946.385821759257</v>
      </c>
    </row>
    <row r="3964" spans="2:15" x14ac:dyDescent="0.2">
      <c r="B3964" s="322" t="s">
        <v>154</v>
      </c>
      <c r="C3964" s="322" t="s">
        <v>1225</v>
      </c>
      <c r="D3964" s="322" t="s">
        <v>156</v>
      </c>
      <c r="E3964" s="322" t="s">
        <v>2366</v>
      </c>
      <c r="F3964" s="154" t="s">
        <v>114</v>
      </c>
      <c r="G3964" s="149" t="s">
        <v>286</v>
      </c>
      <c r="H3964" s="153" t="s">
        <v>115</v>
      </c>
      <c r="I3964" s="149" t="s">
        <v>2254</v>
      </c>
      <c r="J3964" s="163">
        <v>58.031999999999996</v>
      </c>
      <c r="K3964" s="163">
        <v>23.609000000000002</v>
      </c>
      <c r="L3964" s="149" t="s">
        <v>217</v>
      </c>
      <c r="M3964" s="150" t="s">
        <v>480</v>
      </c>
      <c r="N3964" s="157">
        <v>44904.320949074077</v>
      </c>
      <c r="O3964" s="157">
        <v>44963.314247685186</v>
      </c>
    </row>
    <row r="3965" spans="2:15" x14ac:dyDescent="0.2">
      <c r="B3965" s="322" t="s">
        <v>154</v>
      </c>
      <c r="C3965" s="322" t="s">
        <v>1225</v>
      </c>
      <c r="D3965" s="322" t="s">
        <v>156</v>
      </c>
      <c r="E3965" s="322" t="s">
        <v>2366</v>
      </c>
      <c r="F3965" s="154" t="s">
        <v>239</v>
      </c>
      <c r="G3965" s="149" t="s">
        <v>359</v>
      </c>
      <c r="H3965" s="153" t="s">
        <v>278</v>
      </c>
      <c r="I3965" s="149" t="s">
        <v>813</v>
      </c>
      <c r="J3965" s="163">
        <v>63.515999999999998</v>
      </c>
      <c r="K3965" s="163">
        <v>43.384999999999998</v>
      </c>
      <c r="L3965" s="149" t="s">
        <v>211</v>
      </c>
      <c r="M3965" s="150" t="s">
        <v>388</v>
      </c>
      <c r="N3965" s="157">
        <v>44905.765509259261</v>
      </c>
      <c r="O3965" s="157">
        <v>44962.093900462962</v>
      </c>
    </row>
    <row r="3966" spans="2:15" x14ac:dyDescent="0.2">
      <c r="B3966" s="322" t="s">
        <v>154</v>
      </c>
      <c r="C3966" s="322" t="s">
        <v>1225</v>
      </c>
      <c r="D3966" s="322" t="s">
        <v>154</v>
      </c>
      <c r="E3966" s="322" t="s">
        <v>1225</v>
      </c>
      <c r="F3966" s="154" t="s">
        <v>114</v>
      </c>
      <c r="G3966" s="149" t="s">
        <v>277</v>
      </c>
      <c r="H3966" s="153" t="s">
        <v>304</v>
      </c>
      <c r="I3966" s="149" t="s">
        <v>670</v>
      </c>
      <c r="J3966" s="163">
        <v>36.417000000000002</v>
      </c>
      <c r="K3966" s="163">
        <v>30.981999999999999</v>
      </c>
      <c r="L3966" s="149" t="s">
        <v>114</v>
      </c>
      <c r="M3966" s="150" t="s">
        <v>577</v>
      </c>
      <c r="N3966" s="157">
        <v>44905.820902777778</v>
      </c>
      <c r="O3966" s="157">
        <v>44910.833506944444</v>
      </c>
    </row>
    <row r="3967" spans="2:15" x14ac:dyDescent="0.2">
      <c r="B3967" s="322" t="s">
        <v>154</v>
      </c>
      <c r="C3967" s="322" t="s">
        <v>1225</v>
      </c>
      <c r="D3967" s="322" t="s">
        <v>155</v>
      </c>
      <c r="E3967" s="322" t="s">
        <v>2366</v>
      </c>
      <c r="F3967" s="154" t="s">
        <v>329</v>
      </c>
      <c r="G3967" s="149" t="s">
        <v>286</v>
      </c>
      <c r="H3967" s="153" t="s">
        <v>330</v>
      </c>
      <c r="I3967" s="149" t="s">
        <v>2017</v>
      </c>
      <c r="J3967" s="163">
        <v>55.887999999999998</v>
      </c>
      <c r="K3967" s="163">
        <v>47.863999999999997</v>
      </c>
      <c r="L3967" s="149" t="s">
        <v>192</v>
      </c>
      <c r="M3967" s="150" t="s">
        <v>366</v>
      </c>
      <c r="N3967" s="157">
        <v>44906.071076388886</v>
      </c>
      <c r="O3967" s="157">
        <v>44945.510833333334</v>
      </c>
    </row>
    <row r="3968" spans="2:15" x14ac:dyDescent="0.2">
      <c r="B3968" s="322" t="s">
        <v>154</v>
      </c>
      <c r="C3968" s="322" t="s">
        <v>1225</v>
      </c>
      <c r="D3968" s="322" t="s">
        <v>155</v>
      </c>
      <c r="E3968" s="322" t="s">
        <v>2366</v>
      </c>
      <c r="F3968" s="154" t="s">
        <v>239</v>
      </c>
      <c r="G3968" s="149" t="s">
        <v>277</v>
      </c>
      <c r="H3968" s="153" t="s">
        <v>1628</v>
      </c>
      <c r="I3968" s="149" t="s">
        <v>1354</v>
      </c>
      <c r="J3968" s="163">
        <v>81.465999999999994</v>
      </c>
      <c r="K3968" s="163">
        <v>33.542000000000002</v>
      </c>
      <c r="L3968" s="149" t="s">
        <v>211</v>
      </c>
      <c r="M3968" s="150" t="s">
        <v>691</v>
      </c>
      <c r="N3968" s="157">
        <v>44906.497314814813</v>
      </c>
      <c r="O3968" s="157">
        <v>44957.556087962963</v>
      </c>
    </row>
    <row r="3969" spans="2:15" x14ac:dyDescent="0.2">
      <c r="B3969" s="322" t="s">
        <v>154</v>
      </c>
      <c r="C3969" s="322" t="s">
        <v>1225</v>
      </c>
      <c r="D3969" s="322" t="s">
        <v>156</v>
      </c>
      <c r="E3969" s="322" t="s">
        <v>2366</v>
      </c>
      <c r="F3969" s="154" t="s">
        <v>239</v>
      </c>
      <c r="G3969" s="149" t="s">
        <v>277</v>
      </c>
      <c r="H3969" s="153" t="s">
        <v>1628</v>
      </c>
      <c r="I3969" s="149" t="s">
        <v>1354</v>
      </c>
      <c r="J3969" s="163">
        <v>81.465999999999994</v>
      </c>
      <c r="K3969" s="163">
        <v>37.860999999999997</v>
      </c>
      <c r="L3969" s="149" t="s">
        <v>211</v>
      </c>
      <c r="M3969" s="150" t="s">
        <v>636</v>
      </c>
      <c r="N3969" s="157">
        <v>44906.497314814813</v>
      </c>
      <c r="O3969" s="157">
        <v>44972.283333333333</v>
      </c>
    </row>
    <row r="3970" spans="2:15" x14ac:dyDescent="0.2">
      <c r="B3970" s="322" t="s">
        <v>154</v>
      </c>
      <c r="C3970" s="322" t="s">
        <v>1225</v>
      </c>
      <c r="D3970" s="322" t="s">
        <v>155</v>
      </c>
      <c r="E3970" s="322" t="s">
        <v>2366</v>
      </c>
      <c r="F3970" s="154" t="s">
        <v>114</v>
      </c>
      <c r="G3970" s="149" t="s">
        <v>286</v>
      </c>
      <c r="H3970" s="153" t="s">
        <v>115</v>
      </c>
      <c r="I3970" s="149" t="s">
        <v>1407</v>
      </c>
      <c r="J3970" s="163">
        <v>37.14</v>
      </c>
      <c r="K3970" s="163">
        <v>29.638999999999999</v>
      </c>
      <c r="L3970" s="149" t="s">
        <v>230</v>
      </c>
      <c r="M3970" s="150" t="s">
        <v>846</v>
      </c>
      <c r="N3970" s="157">
        <v>44906.723715277774</v>
      </c>
      <c r="O3970" s="157">
        <v>44930.840208333335</v>
      </c>
    </row>
    <row r="3971" spans="2:15" x14ac:dyDescent="0.2">
      <c r="B3971" s="322" t="s">
        <v>154</v>
      </c>
      <c r="C3971" s="322" t="s">
        <v>1225</v>
      </c>
      <c r="D3971" s="322" t="s">
        <v>154</v>
      </c>
      <c r="E3971" s="322" t="s">
        <v>1225</v>
      </c>
      <c r="F3971" s="154" t="s">
        <v>114</v>
      </c>
      <c r="G3971" s="149" t="s">
        <v>277</v>
      </c>
      <c r="H3971" s="153" t="s">
        <v>304</v>
      </c>
      <c r="I3971" s="149" t="s">
        <v>584</v>
      </c>
      <c r="J3971" s="163">
        <v>39.064</v>
      </c>
      <c r="K3971" s="163">
        <v>30.399000000000001</v>
      </c>
      <c r="L3971" s="149" t="s">
        <v>114</v>
      </c>
      <c r="M3971" s="150" t="s">
        <v>579</v>
      </c>
      <c r="N3971" s="157">
        <v>44906.876423611109</v>
      </c>
      <c r="O3971" s="157">
        <v>44922.565763888888</v>
      </c>
    </row>
    <row r="3972" spans="2:15" x14ac:dyDescent="0.2">
      <c r="B3972" s="322" t="s">
        <v>154</v>
      </c>
      <c r="C3972" s="322" t="s">
        <v>1225</v>
      </c>
      <c r="D3972" s="322" t="s">
        <v>155</v>
      </c>
      <c r="E3972" s="322" t="s">
        <v>2366</v>
      </c>
      <c r="F3972" s="154" t="s">
        <v>114</v>
      </c>
      <c r="G3972" s="149" t="s">
        <v>310</v>
      </c>
      <c r="H3972" s="153" t="s">
        <v>115</v>
      </c>
      <c r="I3972" s="149" t="s">
        <v>694</v>
      </c>
      <c r="J3972" s="163">
        <v>43.368000000000002</v>
      </c>
      <c r="K3972" s="163">
        <v>18.997</v>
      </c>
      <c r="L3972" s="149" t="s">
        <v>230</v>
      </c>
      <c r="M3972" s="150" t="s">
        <v>514</v>
      </c>
      <c r="N3972" s="157">
        <v>44907.404236111113</v>
      </c>
      <c r="O3972" s="157">
        <v>44933.598078703704</v>
      </c>
    </row>
    <row r="3973" spans="2:15" x14ac:dyDescent="0.2">
      <c r="B3973" s="322" t="s">
        <v>154</v>
      </c>
      <c r="C3973" s="322" t="s">
        <v>1225</v>
      </c>
      <c r="D3973" s="322" t="s">
        <v>154</v>
      </c>
      <c r="E3973" s="322" t="s">
        <v>1225</v>
      </c>
      <c r="F3973" s="154" t="s">
        <v>114</v>
      </c>
      <c r="G3973" s="149" t="s">
        <v>310</v>
      </c>
      <c r="H3973" s="153" t="s">
        <v>115</v>
      </c>
      <c r="I3973" s="149" t="s">
        <v>694</v>
      </c>
      <c r="J3973" s="163">
        <v>43.368000000000002</v>
      </c>
      <c r="K3973" s="163">
        <v>10.842000000000001</v>
      </c>
      <c r="L3973" s="149" t="s">
        <v>515</v>
      </c>
      <c r="M3973" s="150" t="s">
        <v>516</v>
      </c>
      <c r="N3973" s="157">
        <v>44907.404236111113</v>
      </c>
      <c r="O3973" s="157">
        <v>44926.060567129629</v>
      </c>
    </row>
    <row r="3974" spans="2:15" x14ac:dyDescent="0.2">
      <c r="B3974" s="322" t="s">
        <v>154</v>
      </c>
      <c r="C3974" s="322" t="s">
        <v>1225</v>
      </c>
      <c r="D3974" s="322" t="s">
        <v>155</v>
      </c>
      <c r="E3974" s="322" t="s">
        <v>2366</v>
      </c>
      <c r="F3974" s="154" t="s">
        <v>247</v>
      </c>
      <c r="G3974" s="149" t="s">
        <v>340</v>
      </c>
      <c r="H3974" s="153" t="s">
        <v>341</v>
      </c>
      <c r="I3974" s="149" t="s">
        <v>1822</v>
      </c>
      <c r="J3974" s="163">
        <v>37.713000000000001</v>
      </c>
      <c r="K3974" s="163">
        <v>35.896999999999998</v>
      </c>
      <c r="L3974" s="149" t="s">
        <v>189</v>
      </c>
      <c r="M3974" s="150" t="s">
        <v>526</v>
      </c>
      <c r="N3974" s="157">
        <v>44907.817407407405</v>
      </c>
      <c r="O3974" s="157">
        <v>44933.778344907405</v>
      </c>
    </row>
    <row r="3975" spans="2:15" x14ac:dyDescent="0.2">
      <c r="B3975" s="322" t="s">
        <v>154</v>
      </c>
      <c r="C3975" s="322" t="s">
        <v>1225</v>
      </c>
      <c r="D3975" s="322" t="s">
        <v>155</v>
      </c>
      <c r="E3975" s="322" t="s">
        <v>2366</v>
      </c>
      <c r="F3975" s="154" t="s">
        <v>236</v>
      </c>
      <c r="G3975" s="149" t="s">
        <v>310</v>
      </c>
      <c r="H3975" s="153" t="s">
        <v>311</v>
      </c>
      <c r="I3975" s="149" t="s">
        <v>1564</v>
      </c>
      <c r="J3975" s="163">
        <v>30.77</v>
      </c>
      <c r="K3975" s="163">
        <v>21.658999999999999</v>
      </c>
      <c r="L3975" s="149" t="s">
        <v>230</v>
      </c>
      <c r="M3975" s="150" t="s">
        <v>846</v>
      </c>
      <c r="N3975" s="157">
        <v>44907.97388888889</v>
      </c>
      <c r="O3975" s="157">
        <v>44942.546990740739</v>
      </c>
    </row>
    <row r="3976" spans="2:15" x14ac:dyDescent="0.2">
      <c r="B3976" s="322" t="s">
        <v>154</v>
      </c>
      <c r="C3976" s="322" t="s">
        <v>1225</v>
      </c>
      <c r="D3976" s="322" t="s">
        <v>154</v>
      </c>
      <c r="E3976" s="322" t="s">
        <v>1225</v>
      </c>
      <c r="F3976" s="154" t="s">
        <v>237</v>
      </c>
      <c r="G3976" s="149" t="s">
        <v>277</v>
      </c>
      <c r="H3976" s="153" t="s">
        <v>978</v>
      </c>
      <c r="I3976" s="149" t="s">
        <v>1783</v>
      </c>
      <c r="J3976" s="163">
        <v>38.981000000000002</v>
      </c>
      <c r="K3976" s="163">
        <v>38.201000000000001</v>
      </c>
      <c r="L3976" s="149" t="s">
        <v>251</v>
      </c>
      <c r="M3976" s="150" t="s">
        <v>664</v>
      </c>
      <c r="N3976" s="157">
        <v>44908.696087962962</v>
      </c>
      <c r="O3976" s="157">
        <v>44917.679803240739</v>
      </c>
    </row>
    <row r="3977" spans="2:15" x14ac:dyDescent="0.2">
      <c r="B3977" s="322" t="s">
        <v>154</v>
      </c>
      <c r="C3977" s="322" t="s">
        <v>1225</v>
      </c>
      <c r="D3977" s="322" t="s">
        <v>155</v>
      </c>
      <c r="E3977" s="322" t="s">
        <v>2366</v>
      </c>
      <c r="F3977" s="154" t="s">
        <v>239</v>
      </c>
      <c r="G3977" s="149" t="s">
        <v>359</v>
      </c>
      <c r="H3977" s="153" t="s">
        <v>278</v>
      </c>
      <c r="I3977" s="149" t="s">
        <v>2118</v>
      </c>
      <c r="J3977" s="163">
        <v>32.929000000000002</v>
      </c>
      <c r="K3977" s="163">
        <v>32.270000000000003</v>
      </c>
      <c r="L3977" s="149" t="s">
        <v>116</v>
      </c>
      <c r="M3977" s="150" t="s">
        <v>292</v>
      </c>
      <c r="N3977" s="157">
        <v>44908.834907407407</v>
      </c>
      <c r="O3977" s="157">
        <v>44930.368310185186</v>
      </c>
    </row>
    <row r="3978" spans="2:15" x14ac:dyDescent="0.2">
      <c r="B3978" s="322" t="s">
        <v>154</v>
      </c>
      <c r="C3978" s="322" t="s">
        <v>1225</v>
      </c>
      <c r="D3978" s="322" t="s">
        <v>155</v>
      </c>
      <c r="E3978" s="322" t="s">
        <v>2366</v>
      </c>
      <c r="F3978" s="154" t="s">
        <v>243</v>
      </c>
      <c r="G3978" s="149" t="s">
        <v>2338</v>
      </c>
      <c r="H3978" s="153" t="s">
        <v>707</v>
      </c>
      <c r="I3978" s="149" t="s">
        <v>2452</v>
      </c>
      <c r="J3978" s="163">
        <v>63.008000000000003</v>
      </c>
      <c r="K3978" s="163">
        <v>21.315999999999999</v>
      </c>
      <c r="L3978" s="149" t="s">
        <v>329</v>
      </c>
      <c r="M3978" s="150" t="s">
        <v>395</v>
      </c>
      <c r="N3978" s="157">
        <v>44908.987581018519</v>
      </c>
      <c r="O3978" s="157">
        <v>44936.235254629632</v>
      </c>
    </row>
    <row r="3979" spans="2:15" x14ac:dyDescent="0.2">
      <c r="B3979" s="322" t="s">
        <v>154</v>
      </c>
      <c r="C3979" s="322" t="s">
        <v>1225</v>
      </c>
      <c r="D3979" s="322" t="s">
        <v>155</v>
      </c>
      <c r="E3979" s="322" t="s">
        <v>2366</v>
      </c>
      <c r="F3979" s="154" t="s">
        <v>114</v>
      </c>
      <c r="G3979" s="149" t="s">
        <v>277</v>
      </c>
      <c r="H3979" s="153" t="s">
        <v>304</v>
      </c>
      <c r="I3979" s="149" t="s">
        <v>2453</v>
      </c>
      <c r="J3979" s="163">
        <v>30.372</v>
      </c>
      <c r="K3979" s="163">
        <v>20.940999999999999</v>
      </c>
      <c r="L3979" s="149" t="s">
        <v>203</v>
      </c>
      <c r="M3979" s="150" t="s">
        <v>380</v>
      </c>
      <c r="N3979" s="157">
        <v>44909.043206018519</v>
      </c>
      <c r="O3979" s="157">
        <v>44936.648425925923</v>
      </c>
    </row>
    <row r="3980" spans="2:15" x14ac:dyDescent="0.2">
      <c r="B3980" s="322" t="s">
        <v>154</v>
      </c>
      <c r="C3980" s="322" t="s">
        <v>1225</v>
      </c>
      <c r="D3980" s="322" t="s">
        <v>155</v>
      </c>
      <c r="E3980" s="322" t="s">
        <v>2366</v>
      </c>
      <c r="F3980" s="154" t="s">
        <v>243</v>
      </c>
      <c r="G3980" s="149" t="s">
        <v>277</v>
      </c>
      <c r="H3980" s="153" t="s">
        <v>374</v>
      </c>
      <c r="I3980" s="149" t="s">
        <v>646</v>
      </c>
      <c r="J3980" s="163">
        <v>52.392000000000003</v>
      </c>
      <c r="K3980" s="163">
        <v>34.478000000000002</v>
      </c>
      <c r="L3980" s="149" t="s">
        <v>209</v>
      </c>
      <c r="M3980" s="150" t="s">
        <v>786</v>
      </c>
      <c r="N3980" s="157">
        <v>44909.236284722225</v>
      </c>
      <c r="O3980" s="157">
        <v>44930.8903125</v>
      </c>
    </row>
    <row r="3981" spans="2:15" x14ac:dyDescent="0.2">
      <c r="B3981" s="322" t="s">
        <v>154</v>
      </c>
      <c r="C3981" s="322" t="s">
        <v>1225</v>
      </c>
      <c r="D3981" s="322" t="s">
        <v>155</v>
      </c>
      <c r="E3981" s="322" t="s">
        <v>2366</v>
      </c>
      <c r="F3981" s="154" t="s">
        <v>239</v>
      </c>
      <c r="G3981" s="149" t="s">
        <v>289</v>
      </c>
      <c r="H3981" s="153" t="s">
        <v>2454</v>
      </c>
      <c r="I3981" s="149" t="s">
        <v>2455</v>
      </c>
      <c r="J3981" s="163">
        <v>56.497999999999998</v>
      </c>
      <c r="K3981" s="163">
        <v>2.4159999999999999</v>
      </c>
      <c r="L3981" s="149" t="s">
        <v>116</v>
      </c>
      <c r="M3981" s="150" t="s">
        <v>437</v>
      </c>
      <c r="N3981" s="157">
        <v>44909.321006944447</v>
      </c>
      <c r="O3981" s="157">
        <v>44931.386134259257</v>
      </c>
    </row>
    <row r="3982" spans="2:15" x14ac:dyDescent="0.2">
      <c r="B3982" s="322" t="s">
        <v>154</v>
      </c>
      <c r="C3982" s="322" t="s">
        <v>1225</v>
      </c>
      <c r="D3982" s="322" t="s">
        <v>155</v>
      </c>
      <c r="E3982" s="322" t="s">
        <v>2366</v>
      </c>
      <c r="F3982" s="154" t="s">
        <v>239</v>
      </c>
      <c r="G3982" s="149" t="s">
        <v>289</v>
      </c>
      <c r="H3982" s="153" t="s">
        <v>2454</v>
      </c>
      <c r="I3982" s="149" t="s">
        <v>2455</v>
      </c>
      <c r="J3982" s="163">
        <v>56.497999999999998</v>
      </c>
      <c r="K3982" s="163">
        <v>0.80500000000000005</v>
      </c>
      <c r="L3982" s="149" t="s">
        <v>116</v>
      </c>
      <c r="M3982" s="150" t="s">
        <v>437</v>
      </c>
      <c r="N3982" s="157">
        <v>44909.321006944447</v>
      </c>
      <c r="O3982" s="157">
        <v>44931.38616898148</v>
      </c>
    </row>
    <row r="3983" spans="2:15" x14ac:dyDescent="0.2">
      <c r="B3983" s="322" t="s">
        <v>154</v>
      </c>
      <c r="C3983" s="322" t="s">
        <v>1225</v>
      </c>
      <c r="D3983" s="322" t="s">
        <v>155</v>
      </c>
      <c r="E3983" s="322" t="s">
        <v>2366</v>
      </c>
      <c r="F3983" s="154" t="s">
        <v>239</v>
      </c>
      <c r="G3983" s="149" t="s">
        <v>289</v>
      </c>
      <c r="H3983" s="153" t="s">
        <v>2454</v>
      </c>
      <c r="I3983" s="149" t="s">
        <v>2455</v>
      </c>
      <c r="J3983" s="163">
        <v>56.497999999999998</v>
      </c>
      <c r="K3983" s="163">
        <v>1.61</v>
      </c>
      <c r="L3983" s="149" t="s">
        <v>116</v>
      </c>
      <c r="M3983" s="150" t="s">
        <v>437</v>
      </c>
      <c r="N3983" s="157">
        <v>44909.321006944447</v>
      </c>
      <c r="O3983" s="157">
        <v>44931.386203703703</v>
      </c>
    </row>
    <row r="3984" spans="2:15" x14ac:dyDescent="0.2">
      <c r="B3984" s="322" t="s">
        <v>154</v>
      </c>
      <c r="C3984" s="322" t="s">
        <v>1225</v>
      </c>
      <c r="D3984" s="322" t="s">
        <v>155</v>
      </c>
      <c r="E3984" s="322" t="s">
        <v>2366</v>
      </c>
      <c r="F3984" s="154" t="s">
        <v>239</v>
      </c>
      <c r="G3984" s="149" t="s">
        <v>277</v>
      </c>
      <c r="H3984" s="153" t="s">
        <v>2454</v>
      </c>
      <c r="I3984" s="149" t="s">
        <v>2455</v>
      </c>
      <c r="J3984" s="163">
        <v>56.497999999999998</v>
      </c>
      <c r="K3984" s="163">
        <v>9.61</v>
      </c>
      <c r="L3984" s="149" t="s">
        <v>116</v>
      </c>
      <c r="M3984" s="150" t="s">
        <v>352</v>
      </c>
      <c r="N3984" s="157">
        <v>44909.321006944447</v>
      </c>
      <c r="O3984" s="157">
        <v>44942.567974537036</v>
      </c>
    </row>
    <row r="3985" spans="2:15" x14ac:dyDescent="0.2">
      <c r="B3985" s="322" t="s">
        <v>154</v>
      </c>
      <c r="C3985" s="322" t="s">
        <v>1225</v>
      </c>
      <c r="D3985" s="322" t="s">
        <v>155</v>
      </c>
      <c r="E3985" s="322" t="s">
        <v>2366</v>
      </c>
      <c r="F3985" s="154" t="s">
        <v>114</v>
      </c>
      <c r="G3985" s="149" t="s">
        <v>286</v>
      </c>
      <c r="H3985" s="153" t="s">
        <v>115</v>
      </c>
      <c r="I3985" s="149" t="s">
        <v>1390</v>
      </c>
      <c r="J3985" s="163">
        <v>61.395000000000003</v>
      </c>
      <c r="K3985" s="163">
        <v>16.079000000000001</v>
      </c>
      <c r="L3985" s="149" t="s">
        <v>208</v>
      </c>
      <c r="M3985" s="150" t="s">
        <v>368</v>
      </c>
      <c r="N3985" s="157">
        <v>44909.446006944447</v>
      </c>
      <c r="O3985" s="157">
        <v>44944.583391203705</v>
      </c>
    </row>
    <row r="3986" spans="2:15" x14ac:dyDescent="0.2">
      <c r="B3986" s="322" t="s">
        <v>154</v>
      </c>
      <c r="C3986" s="322" t="s">
        <v>1225</v>
      </c>
      <c r="D3986" s="322" t="s">
        <v>156</v>
      </c>
      <c r="E3986" s="322" t="s">
        <v>2366</v>
      </c>
      <c r="F3986" s="154" t="s">
        <v>114</v>
      </c>
      <c r="G3986" s="149" t="s">
        <v>286</v>
      </c>
      <c r="H3986" s="153" t="s">
        <v>115</v>
      </c>
      <c r="I3986" s="149" t="s">
        <v>1390</v>
      </c>
      <c r="J3986" s="163">
        <v>61.395000000000003</v>
      </c>
      <c r="K3986" s="163">
        <v>11.884</v>
      </c>
      <c r="L3986" s="149" t="s">
        <v>208</v>
      </c>
      <c r="M3986" s="150" t="s">
        <v>368</v>
      </c>
      <c r="N3986" s="157">
        <v>44909.446006944447</v>
      </c>
      <c r="O3986" s="157">
        <v>44959.751157407409</v>
      </c>
    </row>
    <row r="3987" spans="2:15" x14ac:dyDescent="0.2">
      <c r="B3987" s="322" t="s">
        <v>154</v>
      </c>
      <c r="C3987" s="322" t="s">
        <v>1225</v>
      </c>
      <c r="D3987" s="322" t="s">
        <v>156</v>
      </c>
      <c r="E3987" s="322" t="s">
        <v>2366</v>
      </c>
      <c r="F3987" s="154" t="s">
        <v>114</v>
      </c>
      <c r="G3987" s="149" t="s">
        <v>286</v>
      </c>
      <c r="H3987" s="153" t="s">
        <v>115</v>
      </c>
      <c r="I3987" s="149" t="s">
        <v>1390</v>
      </c>
      <c r="J3987" s="163">
        <v>61.395000000000003</v>
      </c>
      <c r="K3987" s="163">
        <v>32.204000000000001</v>
      </c>
      <c r="L3987" s="149" t="s">
        <v>208</v>
      </c>
      <c r="M3987" s="150" t="s">
        <v>523</v>
      </c>
      <c r="N3987" s="157">
        <v>44909.446006944447</v>
      </c>
      <c r="O3987" s="157">
        <v>44970.566840277781</v>
      </c>
    </row>
    <row r="3988" spans="2:15" x14ac:dyDescent="0.2">
      <c r="B3988" s="322" t="s">
        <v>154</v>
      </c>
      <c r="C3988" s="322" t="s">
        <v>1225</v>
      </c>
      <c r="D3988" s="322" t="s">
        <v>155</v>
      </c>
      <c r="E3988" s="322" t="s">
        <v>2366</v>
      </c>
      <c r="F3988" s="154" t="s">
        <v>114</v>
      </c>
      <c r="G3988" s="149" t="s">
        <v>353</v>
      </c>
      <c r="H3988" s="153" t="s">
        <v>354</v>
      </c>
      <c r="I3988" s="149" t="s">
        <v>1364</v>
      </c>
      <c r="J3988" s="163">
        <v>61.484000000000002</v>
      </c>
      <c r="K3988" s="163">
        <v>6.7389999999999999</v>
      </c>
      <c r="L3988" s="149" t="s">
        <v>116</v>
      </c>
      <c r="M3988" s="150" t="s">
        <v>352</v>
      </c>
      <c r="N3988" s="157">
        <v>44909.82099537037</v>
      </c>
      <c r="O3988" s="157">
        <v>44933.792303240742</v>
      </c>
    </row>
    <row r="3989" spans="2:15" x14ac:dyDescent="0.2">
      <c r="B3989" s="322" t="s">
        <v>154</v>
      </c>
      <c r="C3989" s="322" t="s">
        <v>1225</v>
      </c>
      <c r="D3989" s="322" t="s">
        <v>156</v>
      </c>
      <c r="E3989" s="322" t="s">
        <v>2366</v>
      </c>
      <c r="F3989" s="154" t="s">
        <v>114</v>
      </c>
      <c r="G3989" s="149" t="s">
        <v>353</v>
      </c>
      <c r="H3989" s="153" t="s">
        <v>354</v>
      </c>
      <c r="I3989" s="149" t="s">
        <v>1364</v>
      </c>
      <c r="J3989" s="163">
        <v>61.484000000000002</v>
      </c>
      <c r="K3989" s="163">
        <v>15.928000000000001</v>
      </c>
      <c r="L3989" s="149" t="s">
        <v>116</v>
      </c>
      <c r="M3989" s="150" t="s">
        <v>352</v>
      </c>
      <c r="N3989" s="157">
        <v>44909.82099537037</v>
      </c>
      <c r="O3989" s="157">
        <v>44963.346655092595</v>
      </c>
    </row>
    <row r="3990" spans="2:15" x14ac:dyDescent="0.2">
      <c r="B3990" s="322" t="s">
        <v>154</v>
      </c>
      <c r="C3990" s="322" t="s">
        <v>1225</v>
      </c>
      <c r="D3990" s="322" t="s">
        <v>156</v>
      </c>
      <c r="E3990" s="322" t="s">
        <v>2366</v>
      </c>
      <c r="F3990" s="154" t="s">
        <v>114</v>
      </c>
      <c r="G3990" s="149" t="s">
        <v>353</v>
      </c>
      <c r="H3990" s="153" t="s">
        <v>354</v>
      </c>
      <c r="I3990" s="149" t="s">
        <v>1364</v>
      </c>
      <c r="J3990" s="163">
        <v>61.484000000000002</v>
      </c>
      <c r="K3990" s="163">
        <v>20.257999999999999</v>
      </c>
      <c r="L3990" s="149" t="s">
        <v>232</v>
      </c>
      <c r="M3990" s="150" t="s">
        <v>386</v>
      </c>
      <c r="N3990" s="157">
        <v>44909.82099537037</v>
      </c>
      <c r="O3990" s="157">
        <v>44970.88559027778</v>
      </c>
    </row>
    <row r="3991" spans="2:15" x14ac:dyDescent="0.2">
      <c r="B3991" s="322" t="s">
        <v>154</v>
      </c>
      <c r="C3991" s="322" t="s">
        <v>1225</v>
      </c>
      <c r="D3991" s="322" t="s">
        <v>155</v>
      </c>
      <c r="E3991" s="322" t="s">
        <v>2366</v>
      </c>
      <c r="F3991" s="154" t="s">
        <v>329</v>
      </c>
      <c r="G3991" s="149" t="s">
        <v>286</v>
      </c>
      <c r="H3991" s="153" t="s">
        <v>330</v>
      </c>
      <c r="I3991" s="149" t="s">
        <v>561</v>
      </c>
      <c r="J3991" s="163">
        <v>35.866</v>
      </c>
      <c r="K3991" s="163">
        <v>33.746000000000002</v>
      </c>
      <c r="L3991" s="149" t="s">
        <v>333</v>
      </c>
      <c r="M3991" s="150" t="s">
        <v>334</v>
      </c>
      <c r="N3991" s="157">
        <v>44909.945451388892</v>
      </c>
      <c r="O3991" s="157">
        <v>44933.937280092592</v>
      </c>
    </row>
    <row r="3992" spans="2:15" x14ac:dyDescent="0.2">
      <c r="B3992" s="322" t="s">
        <v>154</v>
      </c>
      <c r="C3992" s="322" t="s">
        <v>1225</v>
      </c>
      <c r="D3992" s="322" t="s">
        <v>158</v>
      </c>
      <c r="E3992" s="322" t="s">
        <v>2366</v>
      </c>
      <c r="F3992" s="154" t="s">
        <v>114</v>
      </c>
      <c r="G3992" s="149" t="s">
        <v>277</v>
      </c>
      <c r="H3992" s="153" t="s">
        <v>304</v>
      </c>
      <c r="I3992" s="149" t="s">
        <v>576</v>
      </c>
      <c r="J3992" s="163">
        <v>36.415999999999997</v>
      </c>
      <c r="K3992" s="163">
        <v>30.981000000000002</v>
      </c>
      <c r="L3992" s="149" t="s">
        <v>114</v>
      </c>
      <c r="M3992" s="150" t="s">
        <v>700</v>
      </c>
      <c r="N3992" s="157">
        <v>44911.195763888885</v>
      </c>
      <c r="O3992" s="157">
        <v>45020.639560185184</v>
      </c>
    </row>
    <row r="3993" spans="2:15" x14ac:dyDescent="0.2">
      <c r="B3993" s="322" t="s">
        <v>154</v>
      </c>
      <c r="C3993" s="322" t="s">
        <v>1225</v>
      </c>
      <c r="D3993" s="322" t="s">
        <v>155</v>
      </c>
      <c r="E3993" s="322" t="s">
        <v>2366</v>
      </c>
      <c r="F3993" s="154" t="s">
        <v>243</v>
      </c>
      <c r="G3993" s="149" t="s">
        <v>277</v>
      </c>
      <c r="H3993" s="153" t="s">
        <v>374</v>
      </c>
      <c r="I3993" s="149" t="s">
        <v>646</v>
      </c>
      <c r="J3993" s="163">
        <v>52.392000000000003</v>
      </c>
      <c r="K3993" s="163">
        <v>15.156000000000001</v>
      </c>
      <c r="L3993" s="149" t="s">
        <v>209</v>
      </c>
      <c r="M3993" s="150" t="s">
        <v>786</v>
      </c>
      <c r="N3993" s="157">
        <v>44911.501400462963</v>
      </c>
      <c r="O3993" s="157">
        <v>44930.8903125</v>
      </c>
    </row>
    <row r="3994" spans="2:15" x14ac:dyDescent="0.2">
      <c r="B3994" s="322" t="s">
        <v>154</v>
      </c>
      <c r="C3994" s="322" t="s">
        <v>1225</v>
      </c>
      <c r="D3994" s="322" t="s">
        <v>157</v>
      </c>
      <c r="E3994" s="322" t="s">
        <v>2366</v>
      </c>
      <c r="F3994" s="154" t="s">
        <v>114</v>
      </c>
      <c r="G3994" s="149" t="s">
        <v>277</v>
      </c>
      <c r="H3994" s="153" t="s">
        <v>304</v>
      </c>
      <c r="I3994" s="149" t="s">
        <v>1625</v>
      </c>
      <c r="J3994" s="163">
        <v>34.863999999999997</v>
      </c>
      <c r="K3994" s="163">
        <v>31.048999999999999</v>
      </c>
      <c r="L3994" s="149" t="s">
        <v>114</v>
      </c>
      <c r="M3994" s="150" t="s">
        <v>579</v>
      </c>
      <c r="N3994" s="157">
        <v>44913.001562500001</v>
      </c>
      <c r="O3994" s="157">
        <v>45009.890324074076</v>
      </c>
    </row>
    <row r="3995" spans="2:15" x14ac:dyDescent="0.2">
      <c r="B3995" s="322" t="s">
        <v>154</v>
      </c>
      <c r="C3995" s="322" t="s">
        <v>1225</v>
      </c>
      <c r="D3995" s="322" t="s">
        <v>154</v>
      </c>
      <c r="E3995" s="322" t="s">
        <v>1225</v>
      </c>
      <c r="F3995" s="154" t="s">
        <v>209</v>
      </c>
      <c r="G3995" s="149" t="s">
        <v>277</v>
      </c>
      <c r="H3995" s="153" t="s">
        <v>529</v>
      </c>
      <c r="I3995" s="149" t="s">
        <v>2456</v>
      </c>
      <c r="J3995" s="163">
        <v>58.648000000000003</v>
      </c>
      <c r="K3995" s="163">
        <v>57.311999999999998</v>
      </c>
      <c r="L3995" s="149" t="s">
        <v>209</v>
      </c>
      <c r="M3995" s="150" t="s">
        <v>786</v>
      </c>
      <c r="N3995" s="157">
        <v>44913.015266203707</v>
      </c>
      <c r="O3995" s="157">
        <v>44915.353229166663</v>
      </c>
    </row>
    <row r="3996" spans="2:15" x14ac:dyDescent="0.2">
      <c r="B3996" s="322" t="s">
        <v>154</v>
      </c>
      <c r="C3996" s="322" t="s">
        <v>1225</v>
      </c>
      <c r="D3996" s="322" t="s">
        <v>156</v>
      </c>
      <c r="E3996" s="322" t="s">
        <v>2366</v>
      </c>
      <c r="F3996" s="154" t="s">
        <v>239</v>
      </c>
      <c r="G3996" s="149" t="s">
        <v>289</v>
      </c>
      <c r="H3996" s="153" t="s">
        <v>290</v>
      </c>
      <c r="I3996" s="149" t="s">
        <v>2457</v>
      </c>
      <c r="J3996" s="163">
        <v>56.042000000000002</v>
      </c>
      <c r="K3996" s="163">
        <v>39.579000000000001</v>
      </c>
      <c r="L3996" s="149" t="s">
        <v>116</v>
      </c>
      <c r="M3996" s="150" t="s">
        <v>352</v>
      </c>
      <c r="N3996" s="157">
        <v>44914.056793981479</v>
      </c>
      <c r="O3996" s="157">
        <v>44972.626527777778</v>
      </c>
    </row>
    <row r="3997" spans="2:15" x14ac:dyDescent="0.2">
      <c r="B3997" s="322" t="s">
        <v>154</v>
      </c>
      <c r="C3997" s="322" t="s">
        <v>1225</v>
      </c>
      <c r="D3997" s="322" t="s">
        <v>155</v>
      </c>
      <c r="E3997" s="322" t="s">
        <v>2366</v>
      </c>
      <c r="F3997" s="154" t="s">
        <v>243</v>
      </c>
      <c r="G3997" s="149" t="s">
        <v>2238</v>
      </c>
      <c r="H3997" s="153" t="s">
        <v>707</v>
      </c>
      <c r="I3997" s="149" t="s">
        <v>2458</v>
      </c>
      <c r="J3997" s="163">
        <v>63.331000000000003</v>
      </c>
      <c r="K3997" s="163">
        <v>48.996000000000002</v>
      </c>
      <c r="L3997" s="149" t="s">
        <v>116</v>
      </c>
      <c r="M3997" s="150" t="s">
        <v>760</v>
      </c>
      <c r="N3997" s="157">
        <v>44914.071099537039</v>
      </c>
      <c r="O3997" s="157">
        <v>44937.292766203704</v>
      </c>
    </row>
    <row r="3998" spans="2:15" x14ac:dyDescent="0.2">
      <c r="B3998" s="322" t="s">
        <v>154</v>
      </c>
      <c r="C3998" s="322" t="s">
        <v>1225</v>
      </c>
      <c r="D3998" s="322" t="s">
        <v>155</v>
      </c>
      <c r="E3998" s="322" t="s">
        <v>2366</v>
      </c>
      <c r="F3998" s="154" t="s">
        <v>238</v>
      </c>
      <c r="G3998" s="149" t="s">
        <v>281</v>
      </c>
      <c r="H3998" s="153" t="s">
        <v>282</v>
      </c>
      <c r="I3998" s="149" t="s">
        <v>2459</v>
      </c>
      <c r="J3998" s="163">
        <v>38.981000000000002</v>
      </c>
      <c r="K3998" s="163">
        <v>29.148</v>
      </c>
      <c r="L3998" s="149" t="s">
        <v>192</v>
      </c>
      <c r="M3998" s="150" t="s">
        <v>2302</v>
      </c>
      <c r="N3998" s="157">
        <v>44914.251261574071</v>
      </c>
      <c r="O3998" s="157">
        <v>44946.900613425925</v>
      </c>
    </row>
    <row r="3999" spans="2:15" x14ac:dyDescent="0.2">
      <c r="B3999" s="322" t="s">
        <v>154</v>
      </c>
      <c r="C3999" s="322" t="s">
        <v>1225</v>
      </c>
      <c r="D3999" s="322" t="s">
        <v>155</v>
      </c>
      <c r="E3999" s="322" t="s">
        <v>2366</v>
      </c>
      <c r="F3999" s="154" t="s">
        <v>239</v>
      </c>
      <c r="G3999" s="149" t="s">
        <v>277</v>
      </c>
      <c r="H3999" s="153" t="s">
        <v>1628</v>
      </c>
      <c r="I3999" s="149" t="s">
        <v>2460</v>
      </c>
      <c r="J3999" s="163">
        <v>57.695999999999998</v>
      </c>
      <c r="K3999" s="163">
        <v>39.706000000000003</v>
      </c>
      <c r="L3999" s="149" t="s">
        <v>116</v>
      </c>
      <c r="M3999" s="150" t="s">
        <v>117</v>
      </c>
      <c r="N3999" s="157">
        <v>44914.501388888886</v>
      </c>
      <c r="O3999" s="157">
        <v>44940.223379629628</v>
      </c>
    </row>
    <row r="4000" spans="2:15" x14ac:dyDescent="0.2">
      <c r="B4000" s="322" t="s">
        <v>154</v>
      </c>
      <c r="C4000" s="322" t="s">
        <v>1225</v>
      </c>
      <c r="D4000" s="322" t="s">
        <v>155</v>
      </c>
      <c r="E4000" s="322" t="s">
        <v>2366</v>
      </c>
      <c r="F4000" s="154" t="s">
        <v>243</v>
      </c>
      <c r="G4000" s="149" t="s">
        <v>277</v>
      </c>
      <c r="H4000" s="153" t="s">
        <v>374</v>
      </c>
      <c r="I4000" s="149" t="s">
        <v>1601</v>
      </c>
      <c r="J4000" s="163">
        <v>34.369999999999997</v>
      </c>
      <c r="K4000" s="163">
        <v>25.471</v>
      </c>
      <c r="L4000" s="149" t="s">
        <v>212</v>
      </c>
      <c r="M4000" s="150" t="s">
        <v>1863</v>
      </c>
      <c r="N4000" s="157">
        <v>44914.543217592596</v>
      </c>
      <c r="O4000" s="157">
        <v>44945.082175925927</v>
      </c>
    </row>
    <row r="4001" spans="2:15" x14ac:dyDescent="0.2">
      <c r="B4001" s="322" t="s">
        <v>154</v>
      </c>
      <c r="C4001" s="322" t="s">
        <v>1225</v>
      </c>
      <c r="D4001" s="322" t="s">
        <v>154</v>
      </c>
      <c r="E4001" s="322" t="s">
        <v>1225</v>
      </c>
      <c r="F4001" s="154" t="s">
        <v>114</v>
      </c>
      <c r="G4001" s="149" t="s">
        <v>277</v>
      </c>
      <c r="H4001" s="153" t="s">
        <v>304</v>
      </c>
      <c r="I4001" s="149" t="s">
        <v>740</v>
      </c>
      <c r="J4001" s="163">
        <v>28.471</v>
      </c>
      <c r="K4001" s="163">
        <v>13.9</v>
      </c>
      <c r="L4001" s="149" t="s">
        <v>114</v>
      </c>
      <c r="M4001" s="150" t="s">
        <v>741</v>
      </c>
      <c r="N4001" s="157">
        <v>44914.751296296294</v>
      </c>
      <c r="O4001" s="157">
        <v>44922.810381944444</v>
      </c>
    </row>
    <row r="4002" spans="2:15" x14ac:dyDescent="0.2">
      <c r="B4002" s="322" t="s">
        <v>154</v>
      </c>
      <c r="C4002" s="322" t="s">
        <v>1225</v>
      </c>
      <c r="D4002" s="322" t="s">
        <v>154</v>
      </c>
      <c r="E4002" s="322" t="s">
        <v>1225</v>
      </c>
      <c r="F4002" s="154" t="s">
        <v>114</v>
      </c>
      <c r="G4002" s="149" t="s">
        <v>277</v>
      </c>
      <c r="H4002" s="153" t="s">
        <v>304</v>
      </c>
      <c r="I4002" s="149" t="s">
        <v>740</v>
      </c>
      <c r="J4002" s="163">
        <v>28.471</v>
      </c>
      <c r="K4002" s="163">
        <v>13.9</v>
      </c>
      <c r="L4002" s="149" t="s">
        <v>114</v>
      </c>
      <c r="M4002" s="150" t="s">
        <v>741</v>
      </c>
      <c r="N4002" s="157">
        <v>44914.751296296294</v>
      </c>
      <c r="O4002" s="157">
        <v>44922.810520833336</v>
      </c>
    </row>
    <row r="4003" spans="2:15" x14ac:dyDescent="0.2">
      <c r="B4003" s="322" t="s">
        <v>154</v>
      </c>
      <c r="C4003" s="322" t="s">
        <v>1225</v>
      </c>
      <c r="D4003" s="322" t="s">
        <v>155</v>
      </c>
      <c r="E4003" s="322" t="s">
        <v>2366</v>
      </c>
      <c r="F4003" s="154" t="s">
        <v>114</v>
      </c>
      <c r="G4003" s="149" t="s">
        <v>277</v>
      </c>
      <c r="H4003" s="153" t="s">
        <v>304</v>
      </c>
      <c r="I4003" s="149" t="s">
        <v>383</v>
      </c>
      <c r="J4003" s="163">
        <v>29.8</v>
      </c>
      <c r="K4003" s="163">
        <v>20.149999999999999</v>
      </c>
      <c r="L4003" s="149" t="s">
        <v>203</v>
      </c>
      <c r="M4003" s="150" t="s">
        <v>672</v>
      </c>
      <c r="N4003" s="157">
        <v>44915.16810185185</v>
      </c>
      <c r="O4003" s="157">
        <v>44948.611770833333</v>
      </c>
    </row>
    <row r="4004" spans="2:15" x14ac:dyDescent="0.2">
      <c r="B4004" s="322" t="s">
        <v>154</v>
      </c>
      <c r="C4004" s="322" t="s">
        <v>1225</v>
      </c>
      <c r="D4004" s="322" t="s">
        <v>154</v>
      </c>
      <c r="E4004" s="322" t="s">
        <v>1225</v>
      </c>
      <c r="F4004" s="154" t="s">
        <v>114</v>
      </c>
      <c r="G4004" s="149" t="s">
        <v>277</v>
      </c>
      <c r="H4004" s="153" t="s">
        <v>304</v>
      </c>
      <c r="I4004" s="149" t="s">
        <v>578</v>
      </c>
      <c r="J4004" s="163">
        <v>37.411000000000001</v>
      </c>
      <c r="K4004" s="163">
        <v>14.555999999999999</v>
      </c>
      <c r="L4004" s="149" t="s">
        <v>114</v>
      </c>
      <c r="M4004" s="150" t="s">
        <v>579</v>
      </c>
      <c r="N4004" s="157">
        <v>44916.056956018518</v>
      </c>
      <c r="O4004" s="157">
        <v>44922.791875000003</v>
      </c>
    </row>
    <row r="4005" spans="2:15" x14ac:dyDescent="0.2">
      <c r="B4005" s="322" t="s">
        <v>154</v>
      </c>
      <c r="C4005" s="322" t="s">
        <v>1225</v>
      </c>
      <c r="D4005" s="322" t="s">
        <v>154</v>
      </c>
      <c r="E4005" s="322" t="s">
        <v>1225</v>
      </c>
      <c r="F4005" s="154" t="s">
        <v>114</v>
      </c>
      <c r="G4005" s="149" t="s">
        <v>277</v>
      </c>
      <c r="H4005" s="153" t="s">
        <v>304</v>
      </c>
      <c r="I4005" s="149" t="s">
        <v>578</v>
      </c>
      <c r="J4005" s="163">
        <v>37.411000000000001</v>
      </c>
      <c r="K4005" s="163">
        <v>14.555999999999999</v>
      </c>
      <c r="L4005" s="149" t="s">
        <v>114</v>
      </c>
      <c r="M4005" s="150" t="s">
        <v>579</v>
      </c>
      <c r="N4005" s="157">
        <v>44916.056956018518</v>
      </c>
      <c r="O4005" s="157">
        <v>44922.792013888888</v>
      </c>
    </row>
    <row r="4006" spans="2:15" x14ac:dyDescent="0.2">
      <c r="B4006" s="322" t="s">
        <v>154</v>
      </c>
      <c r="C4006" s="322" t="s">
        <v>1225</v>
      </c>
      <c r="D4006" s="322" t="s">
        <v>155</v>
      </c>
      <c r="E4006" s="322" t="s">
        <v>2366</v>
      </c>
      <c r="F4006" s="154" t="s">
        <v>236</v>
      </c>
      <c r="G4006" s="149" t="s">
        <v>310</v>
      </c>
      <c r="H4006" s="153" t="s">
        <v>311</v>
      </c>
      <c r="I4006" s="149" t="s">
        <v>1733</v>
      </c>
      <c r="J4006" s="163">
        <v>37.390999999999998</v>
      </c>
      <c r="K4006" s="163">
        <v>7.0369999999999999</v>
      </c>
      <c r="L4006" s="149" t="s">
        <v>329</v>
      </c>
      <c r="M4006" s="150" t="s">
        <v>2461</v>
      </c>
      <c r="N4006" s="157">
        <v>44916.778668981482</v>
      </c>
      <c r="O4006" s="157">
        <v>44948.693449074075</v>
      </c>
    </row>
    <row r="4007" spans="2:15" x14ac:dyDescent="0.2">
      <c r="B4007" s="322" t="s">
        <v>154</v>
      </c>
      <c r="C4007" s="322" t="s">
        <v>1225</v>
      </c>
      <c r="D4007" s="322" t="s">
        <v>156</v>
      </c>
      <c r="E4007" s="322" t="s">
        <v>2366</v>
      </c>
      <c r="F4007" s="154" t="s">
        <v>236</v>
      </c>
      <c r="G4007" s="149" t="s">
        <v>310</v>
      </c>
      <c r="H4007" s="153" t="s">
        <v>311</v>
      </c>
      <c r="I4007" s="149" t="s">
        <v>1733</v>
      </c>
      <c r="J4007" s="163">
        <v>37.390999999999998</v>
      </c>
      <c r="K4007" s="163">
        <v>24.887</v>
      </c>
      <c r="L4007" s="149" t="s">
        <v>329</v>
      </c>
      <c r="M4007" s="150" t="s">
        <v>629</v>
      </c>
      <c r="N4007" s="157">
        <v>44916.778668981482</v>
      </c>
      <c r="O4007" s="157">
        <v>44960.20784722222</v>
      </c>
    </row>
    <row r="4008" spans="2:15" x14ac:dyDescent="0.2">
      <c r="B4008" s="322" t="s">
        <v>154</v>
      </c>
      <c r="C4008" s="322" t="s">
        <v>1225</v>
      </c>
      <c r="D4008" s="322" t="s">
        <v>155</v>
      </c>
      <c r="E4008" s="322" t="s">
        <v>2366</v>
      </c>
      <c r="F4008" s="154" t="s">
        <v>244</v>
      </c>
      <c r="G4008" s="149" t="s">
        <v>369</v>
      </c>
      <c r="H4008" s="153" t="s">
        <v>370</v>
      </c>
      <c r="I4008" s="149" t="s">
        <v>2462</v>
      </c>
      <c r="J4008" s="163">
        <v>37.877000000000002</v>
      </c>
      <c r="K4008" s="163">
        <v>36.277000000000001</v>
      </c>
      <c r="L4008" s="149" t="s">
        <v>216</v>
      </c>
      <c r="M4008" s="150" t="s">
        <v>288</v>
      </c>
      <c r="N4008" s="157">
        <v>44916.835925925923</v>
      </c>
      <c r="O4008" s="157">
        <v>44940.00818287037</v>
      </c>
    </row>
    <row r="4009" spans="2:15" x14ac:dyDescent="0.2">
      <c r="B4009" s="322" t="s">
        <v>154</v>
      </c>
      <c r="C4009" s="322" t="s">
        <v>1225</v>
      </c>
      <c r="D4009" s="322" t="s">
        <v>155</v>
      </c>
      <c r="E4009" s="322" t="s">
        <v>2366</v>
      </c>
      <c r="F4009" s="154" t="s">
        <v>114</v>
      </c>
      <c r="G4009" s="149" t="s">
        <v>286</v>
      </c>
      <c r="H4009" s="153" t="s">
        <v>115</v>
      </c>
      <c r="I4009" s="149" t="s">
        <v>1473</v>
      </c>
      <c r="J4009" s="163">
        <v>60.259</v>
      </c>
      <c r="K4009" s="163">
        <v>16.571999999999999</v>
      </c>
      <c r="L4009" s="149" t="s">
        <v>216</v>
      </c>
      <c r="M4009" s="150" t="s">
        <v>288</v>
      </c>
      <c r="N4009" s="157">
        <v>44917.362604166665</v>
      </c>
      <c r="O4009" s="157">
        <v>44947.777662037035</v>
      </c>
    </row>
    <row r="4010" spans="2:15" x14ac:dyDescent="0.2">
      <c r="B4010" s="322" t="s">
        <v>154</v>
      </c>
      <c r="C4010" s="322" t="s">
        <v>1225</v>
      </c>
      <c r="D4010" s="322" t="s">
        <v>155</v>
      </c>
      <c r="E4010" s="322" t="s">
        <v>2366</v>
      </c>
      <c r="F4010" s="154" t="s">
        <v>114</v>
      </c>
      <c r="G4010" s="149" t="s">
        <v>286</v>
      </c>
      <c r="H4010" s="153" t="s">
        <v>115</v>
      </c>
      <c r="I4010" s="149" t="s">
        <v>1473</v>
      </c>
      <c r="J4010" s="163">
        <v>60.259</v>
      </c>
      <c r="K4010" s="163">
        <v>41.442999999999998</v>
      </c>
      <c r="L4010" s="149" t="s">
        <v>216</v>
      </c>
      <c r="M4010" s="150" t="s">
        <v>1699</v>
      </c>
      <c r="N4010" s="157">
        <v>44917.362604166665</v>
      </c>
      <c r="O4010" s="157">
        <v>44952.957835648151</v>
      </c>
    </row>
    <row r="4011" spans="2:15" x14ac:dyDescent="0.2">
      <c r="B4011" s="322" t="s">
        <v>154</v>
      </c>
      <c r="C4011" s="322" t="s">
        <v>1225</v>
      </c>
      <c r="D4011" s="322" t="s">
        <v>155</v>
      </c>
      <c r="E4011" s="322" t="s">
        <v>2366</v>
      </c>
      <c r="F4011" s="154" t="s">
        <v>247</v>
      </c>
      <c r="G4011" s="149" t="s">
        <v>340</v>
      </c>
      <c r="H4011" s="153" t="s">
        <v>341</v>
      </c>
      <c r="I4011" s="149" t="s">
        <v>1631</v>
      </c>
      <c r="J4011" s="163">
        <v>18.305</v>
      </c>
      <c r="K4011" s="163">
        <v>14.95</v>
      </c>
      <c r="L4011" s="149" t="s">
        <v>205</v>
      </c>
      <c r="M4011" s="150" t="s">
        <v>505</v>
      </c>
      <c r="N4011" s="157">
        <v>44917.90965277778</v>
      </c>
      <c r="O4011" s="157">
        <v>44942.362546296295</v>
      </c>
    </row>
    <row r="4012" spans="2:15" x14ac:dyDescent="0.2">
      <c r="B4012" s="322" t="s">
        <v>154</v>
      </c>
      <c r="C4012" s="322" t="s">
        <v>1225</v>
      </c>
      <c r="D4012" s="322" t="s">
        <v>156</v>
      </c>
      <c r="E4012" s="322" t="s">
        <v>2366</v>
      </c>
      <c r="F4012" s="154" t="s">
        <v>239</v>
      </c>
      <c r="G4012" s="149" t="s">
        <v>277</v>
      </c>
      <c r="H4012" s="153" t="s">
        <v>1628</v>
      </c>
      <c r="I4012" s="149" t="s">
        <v>813</v>
      </c>
      <c r="J4012" s="163">
        <v>63.515999999999998</v>
      </c>
      <c r="K4012" s="163">
        <v>18.86</v>
      </c>
      <c r="L4012" s="149" t="s">
        <v>211</v>
      </c>
      <c r="M4012" s="150" t="s">
        <v>388</v>
      </c>
      <c r="N4012" s="157">
        <v>44918.001446759263</v>
      </c>
      <c r="O4012" s="157">
        <v>44962.093900462962</v>
      </c>
    </row>
    <row r="4013" spans="2:15" x14ac:dyDescent="0.2">
      <c r="B4013" s="322" t="s">
        <v>154</v>
      </c>
      <c r="C4013" s="322" t="s">
        <v>1225</v>
      </c>
      <c r="D4013" s="322" t="s">
        <v>155</v>
      </c>
      <c r="E4013" s="322" t="s">
        <v>2366</v>
      </c>
      <c r="F4013" s="154" t="s">
        <v>114</v>
      </c>
      <c r="G4013" s="149" t="s">
        <v>286</v>
      </c>
      <c r="H4013" s="153" t="s">
        <v>115</v>
      </c>
      <c r="I4013" s="149" t="s">
        <v>2463</v>
      </c>
      <c r="J4013" s="163">
        <v>63.451999999999998</v>
      </c>
      <c r="K4013" s="163">
        <v>54.15</v>
      </c>
      <c r="L4013" s="149" t="s">
        <v>116</v>
      </c>
      <c r="M4013" s="150" t="s">
        <v>117</v>
      </c>
      <c r="N4013" s="157">
        <v>44918.196006944447</v>
      </c>
      <c r="O4013" s="157">
        <v>44953.473090277781</v>
      </c>
    </row>
    <row r="4014" spans="2:15" x14ac:dyDescent="0.2">
      <c r="B4014" s="322" t="s">
        <v>154</v>
      </c>
      <c r="C4014" s="322" t="s">
        <v>1225</v>
      </c>
      <c r="D4014" s="322" t="s">
        <v>155</v>
      </c>
      <c r="E4014" s="322" t="s">
        <v>2366</v>
      </c>
      <c r="F4014" s="154" t="s">
        <v>244</v>
      </c>
      <c r="G4014" s="149" t="s">
        <v>369</v>
      </c>
      <c r="H4014" s="153" t="s">
        <v>370</v>
      </c>
      <c r="I4014" s="149" t="s">
        <v>2464</v>
      </c>
      <c r="J4014" s="163">
        <v>55.947000000000003</v>
      </c>
      <c r="K4014" s="163">
        <v>44.570999999999998</v>
      </c>
      <c r="L4014" s="149" t="s">
        <v>216</v>
      </c>
      <c r="M4014" s="150" t="s">
        <v>288</v>
      </c>
      <c r="N4014" s="157">
        <v>44918.459780092591</v>
      </c>
      <c r="O4014" s="157">
        <v>44949.416539351849</v>
      </c>
    </row>
    <row r="4015" spans="2:15" x14ac:dyDescent="0.2">
      <c r="B4015" s="322" t="s">
        <v>154</v>
      </c>
      <c r="C4015" s="322" t="s">
        <v>1225</v>
      </c>
      <c r="D4015" s="322" t="s">
        <v>156</v>
      </c>
      <c r="E4015" s="322" t="s">
        <v>2366</v>
      </c>
      <c r="F4015" s="154" t="s">
        <v>114</v>
      </c>
      <c r="G4015" s="149" t="s">
        <v>310</v>
      </c>
      <c r="H4015" s="153" t="s">
        <v>115</v>
      </c>
      <c r="I4015" s="149" t="s">
        <v>2465</v>
      </c>
      <c r="J4015" s="163">
        <v>63.606999999999999</v>
      </c>
      <c r="K4015" s="163">
        <v>52.186</v>
      </c>
      <c r="L4015" s="149" t="s">
        <v>209</v>
      </c>
      <c r="M4015" s="150" t="s">
        <v>323</v>
      </c>
      <c r="N4015" s="157">
        <v>44918.598171296297</v>
      </c>
      <c r="O4015" s="157">
        <v>44960.223865740743</v>
      </c>
    </row>
    <row r="4016" spans="2:15" x14ac:dyDescent="0.2">
      <c r="B4016" s="322" t="s">
        <v>154</v>
      </c>
      <c r="C4016" s="322" t="s">
        <v>1225</v>
      </c>
      <c r="D4016" s="322" t="s">
        <v>155</v>
      </c>
      <c r="E4016" s="322" t="s">
        <v>2366</v>
      </c>
      <c r="F4016" s="154" t="s">
        <v>244</v>
      </c>
      <c r="G4016" s="149" t="s">
        <v>369</v>
      </c>
      <c r="H4016" s="153" t="s">
        <v>370</v>
      </c>
      <c r="I4016" s="149" t="s">
        <v>2466</v>
      </c>
      <c r="J4016" s="163">
        <v>36.49</v>
      </c>
      <c r="K4016" s="163">
        <v>34.405000000000001</v>
      </c>
      <c r="L4016" s="149" t="s">
        <v>217</v>
      </c>
      <c r="M4016" s="150" t="s">
        <v>1370</v>
      </c>
      <c r="N4016" s="157">
        <v>44919.252442129633</v>
      </c>
      <c r="O4016" s="157">
        <v>44949.616805555554</v>
      </c>
    </row>
    <row r="4017" spans="2:15" x14ac:dyDescent="0.2">
      <c r="B4017" s="322" t="s">
        <v>154</v>
      </c>
      <c r="C4017" s="322" t="s">
        <v>1225</v>
      </c>
      <c r="D4017" s="322" t="s">
        <v>156</v>
      </c>
      <c r="E4017" s="322" t="s">
        <v>2366</v>
      </c>
      <c r="F4017" s="154" t="s">
        <v>236</v>
      </c>
      <c r="G4017" s="149" t="s">
        <v>277</v>
      </c>
      <c r="H4017" s="153" t="s">
        <v>311</v>
      </c>
      <c r="I4017" s="149" t="s">
        <v>2467</v>
      </c>
      <c r="J4017" s="163">
        <v>37.430999999999997</v>
      </c>
      <c r="K4017" s="163">
        <v>8.1129999999999995</v>
      </c>
      <c r="L4017" s="149" t="s">
        <v>116</v>
      </c>
      <c r="M4017" s="150" t="s">
        <v>437</v>
      </c>
      <c r="N4017" s="157">
        <v>44919.277083333334</v>
      </c>
      <c r="O4017" s="157">
        <v>44958.821018518516</v>
      </c>
    </row>
    <row r="4018" spans="2:15" x14ac:dyDescent="0.2">
      <c r="B4018" s="322" t="s">
        <v>154</v>
      </c>
      <c r="C4018" s="322" t="s">
        <v>1225</v>
      </c>
      <c r="D4018" s="322" t="s">
        <v>156</v>
      </c>
      <c r="E4018" s="322" t="s">
        <v>2366</v>
      </c>
      <c r="F4018" s="154" t="s">
        <v>236</v>
      </c>
      <c r="G4018" s="149" t="s">
        <v>277</v>
      </c>
      <c r="H4018" s="153" t="s">
        <v>311</v>
      </c>
      <c r="I4018" s="149" t="s">
        <v>2467</v>
      </c>
      <c r="J4018" s="163">
        <v>37.430999999999997</v>
      </c>
      <c r="K4018" s="163">
        <v>24.834</v>
      </c>
      <c r="L4018" s="149" t="s">
        <v>116</v>
      </c>
      <c r="M4018" s="150" t="s">
        <v>117</v>
      </c>
      <c r="N4018" s="157">
        <v>44919.277083333334</v>
      </c>
      <c r="O4018" s="157">
        <v>44966.720173611109</v>
      </c>
    </row>
    <row r="4019" spans="2:15" x14ac:dyDescent="0.2">
      <c r="B4019" s="322" t="s">
        <v>154</v>
      </c>
      <c r="C4019" s="322" t="s">
        <v>1225</v>
      </c>
      <c r="D4019" s="322" t="s">
        <v>155</v>
      </c>
      <c r="E4019" s="322" t="s">
        <v>2366</v>
      </c>
      <c r="F4019" s="154" t="s">
        <v>239</v>
      </c>
      <c r="G4019" s="149" t="s">
        <v>289</v>
      </c>
      <c r="H4019" s="153" t="s">
        <v>290</v>
      </c>
      <c r="I4019" s="149" t="s">
        <v>2468</v>
      </c>
      <c r="J4019" s="163">
        <v>38.243000000000002</v>
      </c>
      <c r="K4019" s="163">
        <v>37.478000000000002</v>
      </c>
      <c r="L4019" s="149" t="s">
        <v>116</v>
      </c>
      <c r="M4019" s="150" t="s">
        <v>292</v>
      </c>
      <c r="N4019" s="157">
        <v>44920.279074074075</v>
      </c>
      <c r="O4019" s="157">
        <v>44946.191435185188</v>
      </c>
    </row>
    <row r="4020" spans="2:15" x14ac:dyDescent="0.2">
      <c r="B4020" s="322" t="s">
        <v>154</v>
      </c>
      <c r="C4020" s="322" t="s">
        <v>1225</v>
      </c>
      <c r="D4020" s="322" t="s">
        <v>155</v>
      </c>
      <c r="E4020" s="322" t="s">
        <v>2366</v>
      </c>
      <c r="F4020" s="154" t="s">
        <v>114</v>
      </c>
      <c r="G4020" s="149" t="s">
        <v>277</v>
      </c>
      <c r="H4020" s="153" t="s">
        <v>304</v>
      </c>
      <c r="I4020" s="149" t="s">
        <v>967</v>
      </c>
      <c r="J4020" s="163">
        <v>36.988</v>
      </c>
      <c r="K4020" s="163">
        <v>28.783000000000001</v>
      </c>
      <c r="L4020" s="149" t="s">
        <v>114</v>
      </c>
      <c r="M4020" s="150" t="s">
        <v>1110</v>
      </c>
      <c r="N4020" s="157">
        <v>44920.862199074072</v>
      </c>
      <c r="O4020" s="157">
        <v>44932.833113425928</v>
      </c>
    </row>
    <row r="4021" spans="2:15" x14ac:dyDescent="0.2">
      <c r="B4021" s="322" t="s">
        <v>154</v>
      </c>
      <c r="C4021" s="322" t="s">
        <v>1225</v>
      </c>
      <c r="D4021" s="322" t="s">
        <v>155</v>
      </c>
      <c r="E4021" s="322" t="s">
        <v>2366</v>
      </c>
      <c r="F4021" s="154" t="s">
        <v>114</v>
      </c>
      <c r="G4021" s="149" t="s">
        <v>277</v>
      </c>
      <c r="H4021" s="153" t="s">
        <v>304</v>
      </c>
      <c r="I4021" s="149" t="s">
        <v>1106</v>
      </c>
      <c r="J4021" s="163">
        <v>37.420999999999999</v>
      </c>
      <c r="K4021" s="163">
        <v>14.56</v>
      </c>
      <c r="L4021" s="149" t="s">
        <v>114</v>
      </c>
      <c r="M4021" s="150" t="s">
        <v>1895</v>
      </c>
      <c r="N4021" s="157">
        <v>44923.792951388888</v>
      </c>
      <c r="O4021" s="157">
        <v>44932.653715277775</v>
      </c>
    </row>
    <row r="4022" spans="2:15" x14ac:dyDescent="0.2">
      <c r="B4022" s="322" t="s">
        <v>154</v>
      </c>
      <c r="C4022" s="322" t="s">
        <v>1225</v>
      </c>
      <c r="D4022" s="322" t="s">
        <v>155</v>
      </c>
      <c r="E4022" s="322" t="s">
        <v>2366</v>
      </c>
      <c r="F4022" s="154" t="s">
        <v>114</v>
      </c>
      <c r="G4022" s="149" t="s">
        <v>277</v>
      </c>
      <c r="H4022" s="153" t="s">
        <v>304</v>
      </c>
      <c r="I4022" s="149" t="s">
        <v>1106</v>
      </c>
      <c r="J4022" s="163">
        <v>37.420999999999999</v>
      </c>
      <c r="K4022" s="163">
        <v>14.56</v>
      </c>
      <c r="L4022" s="149" t="s">
        <v>114</v>
      </c>
      <c r="M4022" s="150" t="s">
        <v>1895</v>
      </c>
      <c r="N4022" s="157">
        <v>44923.792951388888</v>
      </c>
      <c r="O4022" s="157">
        <v>44932.653854166667</v>
      </c>
    </row>
    <row r="4023" spans="2:15" x14ac:dyDescent="0.2">
      <c r="B4023" s="322" t="s">
        <v>154</v>
      </c>
      <c r="C4023" s="322" t="s">
        <v>1225</v>
      </c>
      <c r="D4023" s="322" t="s">
        <v>156</v>
      </c>
      <c r="E4023" s="322" t="s">
        <v>2366</v>
      </c>
      <c r="F4023" s="154" t="s">
        <v>329</v>
      </c>
      <c r="G4023" s="149" t="s">
        <v>286</v>
      </c>
      <c r="H4023" s="153" t="s">
        <v>330</v>
      </c>
      <c r="I4023" s="149" t="s">
        <v>2469</v>
      </c>
      <c r="J4023" s="163">
        <v>56.811</v>
      </c>
      <c r="K4023" s="163">
        <v>29.651</v>
      </c>
      <c r="L4023" s="149" t="s">
        <v>116</v>
      </c>
      <c r="M4023" s="150" t="s">
        <v>405</v>
      </c>
      <c r="N4023" s="157">
        <v>44923.946099537039</v>
      </c>
      <c r="O4023" s="157">
        <v>44965.444548611114</v>
      </c>
    </row>
    <row r="4024" spans="2:15" x14ac:dyDescent="0.2">
      <c r="B4024" s="322" t="s">
        <v>154</v>
      </c>
      <c r="C4024" s="322" t="s">
        <v>1225</v>
      </c>
      <c r="D4024" s="322" t="s">
        <v>155</v>
      </c>
      <c r="E4024" s="322" t="s">
        <v>2366</v>
      </c>
      <c r="F4024" s="154" t="s">
        <v>239</v>
      </c>
      <c r="G4024" s="149" t="s">
        <v>289</v>
      </c>
      <c r="H4024" s="153" t="s">
        <v>290</v>
      </c>
      <c r="I4024" s="149" t="s">
        <v>2470</v>
      </c>
      <c r="J4024" s="163">
        <v>37.387</v>
      </c>
      <c r="K4024" s="163">
        <v>35.777000000000001</v>
      </c>
      <c r="L4024" s="149" t="s">
        <v>116</v>
      </c>
      <c r="M4024" s="150" t="s">
        <v>352</v>
      </c>
      <c r="N4024" s="157">
        <v>44924.485810185186</v>
      </c>
      <c r="O4024" s="157">
        <v>44955.014907407407</v>
      </c>
    </row>
    <row r="4025" spans="2:15" x14ac:dyDescent="0.2">
      <c r="B4025" s="322" t="s">
        <v>154</v>
      </c>
      <c r="C4025" s="322" t="s">
        <v>1225</v>
      </c>
      <c r="D4025" s="322" t="s">
        <v>155</v>
      </c>
      <c r="E4025" s="322" t="s">
        <v>2366</v>
      </c>
      <c r="F4025" s="154" t="s">
        <v>247</v>
      </c>
      <c r="G4025" s="149" t="s">
        <v>340</v>
      </c>
      <c r="H4025" s="153" t="s">
        <v>341</v>
      </c>
      <c r="I4025" s="149" t="s">
        <v>2471</v>
      </c>
      <c r="J4025" s="163">
        <v>40.265999999999998</v>
      </c>
      <c r="K4025" s="163">
        <v>36.158000000000001</v>
      </c>
      <c r="L4025" s="149" t="s">
        <v>228</v>
      </c>
      <c r="M4025" s="150" t="s">
        <v>485</v>
      </c>
      <c r="N4025" s="157">
        <v>44924.847060185188</v>
      </c>
      <c r="O4025" s="157">
        <v>44935.655659722222</v>
      </c>
    </row>
    <row r="4026" spans="2:15" x14ac:dyDescent="0.2">
      <c r="B4026" s="322" t="s">
        <v>154</v>
      </c>
      <c r="C4026" s="322" t="s">
        <v>1225</v>
      </c>
      <c r="D4026" s="322" t="s">
        <v>155</v>
      </c>
      <c r="E4026" s="322" t="s">
        <v>2366</v>
      </c>
      <c r="F4026" s="154" t="s">
        <v>243</v>
      </c>
      <c r="G4026" s="149" t="s">
        <v>277</v>
      </c>
      <c r="H4026" s="153" t="s">
        <v>374</v>
      </c>
      <c r="I4026" s="149" t="s">
        <v>1756</v>
      </c>
      <c r="J4026" s="163">
        <v>38.340000000000003</v>
      </c>
      <c r="K4026" s="163">
        <v>35.009</v>
      </c>
      <c r="L4026" s="149" t="s">
        <v>211</v>
      </c>
      <c r="M4026" s="150" t="s">
        <v>453</v>
      </c>
      <c r="N4026" s="157">
        <v>44925.279340277775</v>
      </c>
      <c r="O4026" s="157">
        <v>44957.611956018518</v>
      </c>
    </row>
    <row r="4027" spans="2:15" x14ac:dyDescent="0.2">
      <c r="B4027" s="322" t="s">
        <v>154</v>
      </c>
      <c r="C4027" s="322" t="s">
        <v>1225</v>
      </c>
      <c r="D4027" s="322" t="s">
        <v>155</v>
      </c>
      <c r="E4027" s="322" t="s">
        <v>2366</v>
      </c>
      <c r="F4027" s="154" t="s">
        <v>114</v>
      </c>
      <c r="G4027" s="149" t="s">
        <v>353</v>
      </c>
      <c r="H4027" s="153" t="s">
        <v>354</v>
      </c>
      <c r="I4027" s="149" t="s">
        <v>2472</v>
      </c>
      <c r="J4027" s="163">
        <v>61.085000000000001</v>
      </c>
      <c r="K4027" s="163">
        <v>40.747</v>
      </c>
      <c r="L4027" s="149" t="s">
        <v>442</v>
      </c>
      <c r="M4027" s="150" t="s">
        <v>443</v>
      </c>
      <c r="N4027" s="157">
        <v>44925.376631944448</v>
      </c>
      <c r="O4027" s="157">
        <v>44954.528935185182</v>
      </c>
    </row>
    <row r="4028" spans="2:15" x14ac:dyDescent="0.2">
      <c r="B4028" s="322" t="s">
        <v>154</v>
      </c>
      <c r="C4028" s="322" t="s">
        <v>1225</v>
      </c>
      <c r="D4028" s="322" t="s">
        <v>155</v>
      </c>
      <c r="E4028" s="322" t="s">
        <v>2366</v>
      </c>
      <c r="F4028" s="154" t="s">
        <v>243</v>
      </c>
      <c r="G4028" s="149" t="s">
        <v>663</v>
      </c>
      <c r="H4028" s="153" t="s">
        <v>707</v>
      </c>
      <c r="I4028" s="149" t="s">
        <v>2473</v>
      </c>
      <c r="J4028" s="163">
        <v>45.600999999999999</v>
      </c>
      <c r="K4028" s="163">
        <v>10.5</v>
      </c>
      <c r="L4028" s="149" t="s">
        <v>116</v>
      </c>
      <c r="M4028" s="150" t="s">
        <v>292</v>
      </c>
      <c r="N4028" s="157">
        <v>44925.486747685187</v>
      </c>
      <c r="O4028" s="157">
        <v>44950.820023148146</v>
      </c>
    </row>
    <row r="4029" spans="2:15" x14ac:dyDescent="0.2">
      <c r="B4029" s="322" t="s">
        <v>154</v>
      </c>
      <c r="C4029" s="322" t="s">
        <v>1225</v>
      </c>
      <c r="D4029" s="322" t="s">
        <v>156</v>
      </c>
      <c r="E4029" s="322" t="s">
        <v>2366</v>
      </c>
      <c r="F4029" s="154" t="s">
        <v>243</v>
      </c>
      <c r="G4029" s="149" t="s">
        <v>2474</v>
      </c>
      <c r="H4029" s="153" t="s">
        <v>707</v>
      </c>
      <c r="I4029" s="149" t="s">
        <v>2473</v>
      </c>
      <c r="J4029" s="163">
        <v>45.600999999999999</v>
      </c>
      <c r="K4029" s="163">
        <v>27.888000000000002</v>
      </c>
      <c r="L4029" s="149" t="s">
        <v>116</v>
      </c>
      <c r="M4029" s="150" t="s">
        <v>405</v>
      </c>
      <c r="N4029" s="157">
        <v>44925.486747685187</v>
      </c>
      <c r="O4029" s="157">
        <v>44964.790856481479</v>
      </c>
    </row>
    <row r="4030" spans="2:15" x14ac:dyDescent="0.2">
      <c r="B4030" s="322" t="s">
        <v>154</v>
      </c>
      <c r="C4030" s="322" t="s">
        <v>1225</v>
      </c>
      <c r="D4030" s="322" t="s">
        <v>155</v>
      </c>
      <c r="E4030" s="322" t="s">
        <v>2366</v>
      </c>
      <c r="F4030" s="154" t="s">
        <v>237</v>
      </c>
      <c r="G4030" s="149" t="s">
        <v>663</v>
      </c>
      <c r="H4030" s="153" t="s">
        <v>978</v>
      </c>
      <c r="I4030" s="149" t="s">
        <v>2475</v>
      </c>
      <c r="J4030" s="163">
        <v>39.072000000000003</v>
      </c>
      <c r="K4030" s="163">
        <v>32.963000000000001</v>
      </c>
      <c r="L4030" s="149" t="s">
        <v>116</v>
      </c>
      <c r="M4030" s="150" t="s">
        <v>405</v>
      </c>
      <c r="N4030" s="157">
        <v>44925.807175925926</v>
      </c>
      <c r="O4030" s="157">
        <v>44944.598437499997</v>
      </c>
    </row>
    <row r="4031" spans="2:15" x14ac:dyDescent="0.2">
      <c r="B4031" s="322" t="s">
        <v>154</v>
      </c>
      <c r="C4031" s="322" t="s">
        <v>1225</v>
      </c>
      <c r="D4031" s="322" t="s">
        <v>155</v>
      </c>
      <c r="E4031" s="322" t="s">
        <v>2366</v>
      </c>
      <c r="F4031" s="154" t="s">
        <v>114</v>
      </c>
      <c r="G4031" s="149" t="s">
        <v>277</v>
      </c>
      <c r="H4031" s="153" t="s">
        <v>304</v>
      </c>
      <c r="I4031" s="149" t="s">
        <v>1236</v>
      </c>
      <c r="J4031" s="163">
        <v>19.39</v>
      </c>
      <c r="K4031" s="163">
        <v>8.0250000000000004</v>
      </c>
      <c r="L4031" s="149" t="s">
        <v>114</v>
      </c>
      <c r="M4031" s="150" t="s">
        <v>2271</v>
      </c>
      <c r="N4031" s="157">
        <v>44926.237719907411</v>
      </c>
      <c r="O4031" s="157">
        <v>44945.612384259257</v>
      </c>
    </row>
    <row r="4032" spans="2:15" x14ac:dyDescent="0.2">
      <c r="B4032" s="322" t="s">
        <v>154</v>
      </c>
      <c r="C4032" s="322" t="s">
        <v>1225</v>
      </c>
      <c r="D4032" s="322" t="s">
        <v>155</v>
      </c>
      <c r="E4032" s="322" t="s">
        <v>2366</v>
      </c>
      <c r="F4032" s="154" t="s">
        <v>114</v>
      </c>
      <c r="G4032" s="149" t="s">
        <v>277</v>
      </c>
      <c r="H4032" s="153" t="s">
        <v>304</v>
      </c>
      <c r="I4032" s="149" t="s">
        <v>1236</v>
      </c>
      <c r="J4032" s="163">
        <v>19.39</v>
      </c>
      <c r="K4032" s="163">
        <v>8.0250000000000004</v>
      </c>
      <c r="L4032" s="149" t="s">
        <v>114</v>
      </c>
      <c r="M4032" s="150" t="s">
        <v>2271</v>
      </c>
      <c r="N4032" s="157">
        <v>44926.237719907411</v>
      </c>
      <c r="O4032" s="157">
        <v>44945.612523148149</v>
      </c>
    </row>
    <row r="4033" spans="2:15" x14ac:dyDescent="0.2">
      <c r="B4033" s="322" t="s">
        <v>154</v>
      </c>
      <c r="C4033" s="322" t="s">
        <v>1225</v>
      </c>
      <c r="D4033" s="322" t="s">
        <v>155</v>
      </c>
      <c r="E4033" s="322" t="s">
        <v>2366</v>
      </c>
      <c r="F4033" s="154" t="s">
        <v>239</v>
      </c>
      <c r="G4033" s="149" t="s">
        <v>359</v>
      </c>
      <c r="H4033" s="153" t="s">
        <v>278</v>
      </c>
      <c r="I4033" s="149" t="s">
        <v>2476</v>
      </c>
      <c r="J4033" s="163">
        <v>38.14</v>
      </c>
      <c r="K4033" s="163">
        <v>12.499000000000001</v>
      </c>
      <c r="L4033" s="149" t="s">
        <v>116</v>
      </c>
      <c r="M4033" s="150" t="s">
        <v>940</v>
      </c>
      <c r="N4033" s="157">
        <v>44926.733796296299</v>
      </c>
      <c r="O4033" s="157">
        <v>44951.375474537039</v>
      </c>
    </row>
    <row r="4034" spans="2:15" x14ac:dyDescent="0.2">
      <c r="B4034" s="322" t="s">
        <v>154</v>
      </c>
      <c r="C4034" s="322" t="s">
        <v>1225</v>
      </c>
      <c r="D4034" s="322" t="s">
        <v>156</v>
      </c>
      <c r="E4034" s="322" t="s">
        <v>2366</v>
      </c>
      <c r="F4034" s="154" t="s">
        <v>239</v>
      </c>
      <c r="G4034" s="149" t="s">
        <v>359</v>
      </c>
      <c r="H4034" s="153" t="s">
        <v>278</v>
      </c>
      <c r="I4034" s="149" t="s">
        <v>2476</v>
      </c>
      <c r="J4034" s="163">
        <v>38.14</v>
      </c>
      <c r="K4034" s="163">
        <v>11.912000000000001</v>
      </c>
      <c r="L4034" s="149" t="s">
        <v>116</v>
      </c>
      <c r="M4034" s="150" t="s">
        <v>405</v>
      </c>
      <c r="N4034" s="157">
        <v>44926.733796296299</v>
      </c>
      <c r="O4034" s="157">
        <v>44959.930347222224</v>
      </c>
    </row>
    <row r="4035" spans="2:15" x14ac:dyDescent="0.2">
      <c r="B4035" s="322" t="s">
        <v>154</v>
      </c>
      <c r="C4035" s="322" t="s">
        <v>1225</v>
      </c>
      <c r="D4035" s="322" t="s">
        <v>156</v>
      </c>
      <c r="E4035" s="322" t="s">
        <v>2366</v>
      </c>
      <c r="F4035" s="154" t="s">
        <v>239</v>
      </c>
      <c r="G4035" s="149" t="s">
        <v>359</v>
      </c>
      <c r="H4035" s="153" t="s">
        <v>278</v>
      </c>
      <c r="I4035" s="149" t="s">
        <v>2476</v>
      </c>
      <c r="J4035" s="163">
        <v>38.14</v>
      </c>
      <c r="K4035" s="163">
        <v>11.912000000000001</v>
      </c>
      <c r="L4035" s="149" t="s">
        <v>116</v>
      </c>
      <c r="M4035" s="150" t="s">
        <v>405</v>
      </c>
      <c r="N4035" s="157">
        <v>44926.733796296299</v>
      </c>
      <c r="O4035" s="157">
        <v>44959.930486111109</v>
      </c>
    </row>
    <row r="4036" spans="2:15" x14ac:dyDescent="0.2">
      <c r="B4036" s="322" t="s">
        <v>154</v>
      </c>
      <c r="C4036" s="322" t="s">
        <v>1225</v>
      </c>
      <c r="D4036" s="322" t="s">
        <v>155</v>
      </c>
      <c r="E4036" s="322" t="s">
        <v>2366</v>
      </c>
      <c r="F4036" s="154" t="s">
        <v>195</v>
      </c>
      <c r="G4036" s="149" t="s">
        <v>277</v>
      </c>
      <c r="H4036" s="153" t="s">
        <v>705</v>
      </c>
      <c r="I4036" s="149" t="s">
        <v>1905</v>
      </c>
      <c r="J4036" s="163">
        <v>32.582999999999998</v>
      </c>
      <c r="K4036" s="163">
        <v>14.579000000000001</v>
      </c>
      <c r="L4036" s="149" t="s">
        <v>192</v>
      </c>
      <c r="M4036" s="150" t="s">
        <v>2302</v>
      </c>
      <c r="N4036" s="157">
        <v>44926.77888888889</v>
      </c>
      <c r="O4036" s="157">
        <v>44954.944050925929</v>
      </c>
    </row>
    <row r="4037" spans="2:15" x14ac:dyDescent="0.2">
      <c r="B4037" s="322" t="s">
        <v>154</v>
      </c>
      <c r="C4037" s="322" t="s">
        <v>1225</v>
      </c>
      <c r="D4037" s="322" t="s">
        <v>156</v>
      </c>
      <c r="E4037" s="322" t="s">
        <v>2366</v>
      </c>
      <c r="F4037" s="154" t="s">
        <v>195</v>
      </c>
      <c r="G4037" s="149" t="s">
        <v>277</v>
      </c>
      <c r="H4037" s="153" t="s">
        <v>705</v>
      </c>
      <c r="I4037" s="149" t="s">
        <v>1905</v>
      </c>
      <c r="J4037" s="163">
        <v>32.582999999999998</v>
      </c>
      <c r="K4037" s="163">
        <v>12.654999999999999</v>
      </c>
      <c r="L4037" s="149" t="s">
        <v>192</v>
      </c>
      <c r="M4037" s="150" t="s">
        <v>2303</v>
      </c>
      <c r="N4037" s="157">
        <v>44926.77888888889</v>
      </c>
      <c r="O4037" s="157">
        <v>44964.361307870371</v>
      </c>
    </row>
    <row r="4038" spans="2:15" x14ac:dyDescent="0.2">
      <c r="B4038" s="322" t="s">
        <v>154</v>
      </c>
      <c r="C4038" s="322" t="s">
        <v>1225</v>
      </c>
      <c r="D4038" s="322" t="s">
        <v>155</v>
      </c>
      <c r="E4038" s="322" t="s">
        <v>2366</v>
      </c>
      <c r="F4038" s="154" t="s">
        <v>239</v>
      </c>
      <c r="G4038" s="149" t="s">
        <v>2409</v>
      </c>
      <c r="H4038" s="153" t="s">
        <v>278</v>
      </c>
      <c r="I4038" s="149" t="s">
        <v>995</v>
      </c>
      <c r="J4038" s="163">
        <v>57.7</v>
      </c>
      <c r="K4038" s="163">
        <v>44.451000000000001</v>
      </c>
      <c r="L4038" s="149" t="s">
        <v>329</v>
      </c>
      <c r="M4038" s="150" t="s">
        <v>1999</v>
      </c>
      <c r="N4038" s="157">
        <v>44926.97383101852</v>
      </c>
      <c r="O4038" s="157">
        <v>44953.751377314817</v>
      </c>
    </row>
    <row r="4039" spans="2:15" x14ac:dyDescent="0.2">
      <c r="B4039" s="322" t="s">
        <v>154</v>
      </c>
      <c r="C4039" s="322" t="s">
        <v>1225</v>
      </c>
      <c r="D4039" s="322" t="s">
        <v>156</v>
      </c>
      <c r="E4039" s="322" t="s">
        <v>2366</v>
      </c>
      <c r="F4039" s="154" t="s">
        <v>114</v>
      </c>
      <c r="G4039" s="149" t="s">
        <v>286</v>
      </c>
      <c r="H4039" s="153" t="s">
        <v>115</v>
      </c>
      <c r="I4039" s="149" t="s">
        <v>2279</v>
      </c>
      <c r="J4039" s="163">
        <v>64.498999999999995</v>
      </c>
      <c r="K4039" s="163">
        <v>20.640999999999998</v>
      </c>
      <c r="L4039" s="149" t="s">
        <v>187</v>
      </c>
      <c r="M4039" s="150" t="s">
        <v>415</v>
      </c>
      <c r="N4039" s="157">
        <v>44926.973865740743</v>
      </c>
      <c r="O4039" s="157">
        <v>44962.972187500003</v>
      </c>
    </row>
    <row r="4040" spans="2:15" x14ac:dyDescent="0.2">
      <c r="B4040" s="322" t="s">
        <v>154</v>
      </c>
      <c r="C4040" s="322" t="s">
        <v>1225</v>
      </c>
      <c r="D4040" s="322" t="s">
        <v>156</v>
      </c>
      <c r="E4040" s="322" t="s">
        <v>2366</v>
      </c>
      <c r="F4040" s="154" t="s">
        <v>114</v>
      </c>
      <c r="G4040" s="149" t="s">
        <v>286</v>
      </c>
      <c r="H4040" s="153" t="s">
        <v>115</v>
      </c>
      <c r="I4040" s="149" t="s">
        <v>2279</v>
      </c>
      <c r="J4040" s="163">
        <v>64.498999999999995</v>
      </c>
      <c r="K4040" s="163">
        <v>20.640999999999998</v>
      </c>
      <c r="L4040" s="149" t="s">
        <v>187</v>
      </c>
      <c r="M4040" s="150" t="s">
        <v>415</v>
      </c>
      <c r="N4040" s="157">
        <v>44926.973865740743</v>
      </c>
      <c r="O4040" s="157">
        <v>44962.972326388888</v>
      </c>
    </row>
    <row r="4041" spans="2:15" x14ac:dyDescent="0.2">
      <c r="B4041" s="322" t="s">
        <v>155</v>
      </c>
      <c r="C4041" s="322" t="s">
        <v>2366</v>
      </c>
      <c r="D4041" s="322" t="s">
        <v>155</v>
      </c>
      <c r="E4041" s="322" t="s">
        <v>2366</v>
      </c>
      <c r="F4041" s="154" t="s">
        <v>114</v>
      </c>
      <c r="G4041" s="149" t="s">
        <v>277</v>
      </c>
      <c r="H4041" s="153" t="s">
        <v>304</v>
      </c>
      <c r="I4041" s="149" t="s">
        <v>888</v>
      </c>
      <c r="J4041" s="163">
        <v>15.85</v>
      </c>
      <c r="K4041" s="163">
        <v>15.532999999999999</v>
      </c>
      <c r="L4041" s="149" t="s">
        <v>114</v>
      </c>
      <c r="M4041" s="150" t="s">
        <v>579</v>
      </c>
      <c r="N4041" s="157">
        <v>44927.098391203705</v>
      </c>
      <c r="O4041" s="157">
        <v>44930.79</v>
      </c>
    </row>
    <row r="4042" spans="2:15" x14ac:dyDescent="0.2">
      <c r="B4042" s="322" t="s">
        <v>155</v>
      </c>
      <c r="C4042" s="322" t="s">
        <v>2366</v>
      </c>
      <c r="D4042" s="322" t="s">
        <v>155</v>
      </c>
      <c r="E4042" s="322" t="s">
        <v>2366</v>
      </c>
      <c r="F4042" s="154" t="s">
        <v>114</v>
      </c>
      <c r="G4042" s="149" t="s">
        <v>310</v>
      </c>
      <c r="H4042" s="153" t="s">
        <v>115</v>
      </c>
      <c r="I4042" s="149" t="s">
        <v>2477</v>
      </c>
      <c r="J4042" s="163">
        <v>36.887999999999998</v>
      </c>
      <c r="K4042" s="163">
        <v>36.15</v>
      </c>
      <c r="L4042" s="149" t="s">
        <v>557</v>
      </c>
      <c r="M4042" s="150" t="s">
        <v>1702</v>
      </c>
      <c r="N4042" s="157">
        <v>44927.126423611109</v>
      </c>
      <c r="O4042" s="157">
        <v>44954.028912037036</v>
      </c>
    </row>
    <row r="4043" spans="2:15" x14ac:dyDescent="0.2">
      <c r="B4043" s="322" t="s">
        <v>155</v>
      </c>
      <c r="C4043" s="322" t="s">
        <v>2366</v>
      </c>
      <c r="D4043" s="322" t="s">
        <v>155</v>
      </c>
      <c r="E4043" s="322" t="s">
        <v>2366</v>
      </c>
      <c r="F4043" s="154" t="s">
        <v>239</v>
      </c>
      <c r="G4043" s="149" t="s">
        <v>359</v>
      </c>
      <c r="H4043" s="153" t="s">
        <v>278</v>
      </c>
      <c r="I4043" s="149" t="s">
        <v>1583</v>
      </c>
      <c r="J4043" s="163">
        <v>62.145000000000003</v>
      </c>
      <c r="K4043" s="163">
        <v>9.9890000000000008</v>
      </c>
      <c r="L4043" s="149" t="s">
        <v>116</v>
      </c>
      <c r="M4043" s="150" t="s">
        <v>292</v>
      </c>
      <c r="N4043" s="157">
        <v>44928.862719907411</v>
      </c>
      <c r="O4043" s="157">
        <v>44954.075972222221</v>
      </c>
    </row>
    <row r="4044" spans="2:15" x14ac:dyDescent="0.2">
      <c r="B4044" s="322" t="s">
        <v>155</v>
      </c>
      <c r="C4044" s="322" t="s">
        <v>2366</v>
      </c>
      <c r="D4044" s="322" t="s">
        <v>156</v>
      </c>
      <c r="E4044" s="322" t="s">
        <v>2366</v>
      </c>
      <c r="F4044" s="154" t="s">
        <v>239</v>
      </c>
      <c r="G4044" s="149" t="s">
        <v>359</v>
      </c>
      <c r="H4044" s="153" t="s">
        <v>278</v>
      </c>
      <c r="I4044" s="149" t="s">
        <v>1583</v>
      </c>
      <c r="J4044" s="163">
        <v>62.145000000000003</v>
      </c>
      <c r="K4044" s="163">
        <v>25.757000000000001</v>
      </c>
      <c r="L4044" s="149" t="s">
        <v>116</v>
      </c>
      <c r="M4044" s="150" t="s">
        <v>437</v>
      </c>
      <c r="N4044" s="157">
        <v>44928.862719907411</v>
      </c>
      <c r="O4044" s="157">
        <v>44962.514456018522</v>
      </c>
    </row>
    <row r="4045" spans="2:15" x14ac:dyDescent="0.2">
      <c r="B4045" s="322" t="s">
        <v>155</v>
      </c>
      <c r="C4045" s="322" t="s">
        <v>2366</v>
      </c>
      <c r="D4045" s="322" t="s">
        <v>155</v>
      </c>
      <c r="E4045" s="322" t="s">
        <v>2366</v>
      </c>
      <c r="F4045" s="154" t="s">
        <v>114</v>
      </c>
      <c r="G4045" s="149" t="s">
        <v>286</v>
      </c>
      <c r="H4045" s="153" t="s">
        <v>115</v>
      </c>
      <c r="I4045" s="149" t="s">
        <v>1214</v>
      </c>
      <c r="J4045" s="163">
        <v>63.389000000000003</v>
      </c>
      <c r="K4045" s="163">
        <v>12.804</v>
      </c>
      <c r="L4045" s="149" t="s">
        <v>214</v>
      </c>
      <c r="M4045" s="150" t="s">
        <v>1349</v>
      </c>
      <c r="N4045" s="157">
        <v>44929.667453703703</v>
      </c>
      <c r="O4045" s="157">
        <v>44953.04247685185</v>
      </c>
    </row>
    <row r="4046" spans="2:15" x14ac:dyDescent="0.2">
      <c r="B4046" s="322" t="s">
        <v>155</v>
      </c>
      <c r="C4046" s="322" t="s">
        <v>2366</v>
      </c>
      <c r="D4046" s="322" t="s">
        <v>156</v>
      </c>
      <c r="E4046" s="322" t="s">
        <v>2366</v>
      </c>
      <c r="F4046" s="154" t="s">
        <v>114</v>
      </c>
      <c r="G4046" s="149" t="s">
        <v>286</v>
      </c>
      <c r="H4046" s="153" t="s">
        <v>115</v>
      </c>
      <c r="I4046" s="149" t="s">
        <v>1214</v>
      </c>
      <c r="J4046" s="163">
        <v>63.389000000000003</v>
      </c>
      <c r="K4046" s="163">
        <v>29.244</v>
      </c>
      <c r="L4046" s="149" t="s">
        <v>214</v>
      </c>
      <c r="M4046" s="150" t="s">
        <v>332</v>
      </c>
      <c r="N4046" s="157">
        <v>44929.667453703703</v>
      </c>
      <c r="O4046" s="157">
        <v>44962.299085648148</v>
      </c>
    </row>
    <row r="4047" spans="2:15" x14ac:dyDescent="0.2">
      <c r="B4047" s="322" t="s">
        <v>155</v>
      </c>
      <c r="C4047" s="322" t="s">
        <v>2366</v>
      </c>
      <c r="D4047" s="322" t="s">
        <v>156</v>
      </c>
      <c r="E4047" s="322" t="s">
        <v>2366</v>
      </c>
      <c r="F4047" s="154" t="s">
        <v>114</v>
      </c>
      <c r="G4047" s="149" t="s">
        <v>286</v>
      </c>
      <c r="H4047" s="153" t="s">
        <v>115</v>
      </c>
      <c r="I4047" s="149" t="s">
        <v>2478</v>
      </c>
      <c r="J4047" s="163">
        <v>61.082999999999998</v>
      </c>
      <c r="K4047" s="163">
        <v>12.622999999999999</v>
      </c>
      <c r="L4047" s="149" t="s">
        <v>208</v>
      </c>
      <c r="M4047" s="150" t="s">
        <v>368</v>
      </c>
      <c r="N4047" s="157">
        <v>44929.987754629627</v>
      </c>
      <c r="O4047" s="157">
        <v>44967.388298611113</v>
      </c>
    </row>
    <row r="4048" spans="2:15" x14ac:dyDescent="0.2">
      <c r="B4048" s="322" t="s">
        <v>155</v>
      </c>
      <c r="C4048" s="322" t="s">
        <v>2366</v>
      </c>
      <c r="D4048" s="322" t="s">
        <v>156</v>
      </c>
      <c r="E4048" s="322" t="s">
        <v>2366</v>
      </c>
      <c r="F4048" s="154" t="s">
        <v>114</v>
      </c>
      <c r="G4048" s="149" t="s">
        <v>286</v>
      </c>
      <c r="H4048" s="153" t="s">
        <v>115</v>
      </c>
      <c r="I4048" s="149" t="s">
        <v>2478</v>
      </c>
      <c r="J4048" s="163">
        <v>61.082999999999998</v>
      </c>
      <c r="K4048" s="163">
        <v>10.519</v>
      </c>
      <c r="L4048" s="149" t="s">
        <v>208</v>
      </c>
      <c r="M4048" s="150" t="s">
        <v>368</v>
      </c>
      <c r="N4048" s="157">
        <v>44929.987754629627</v>
      </c>
      <c r="O4048" s="157">
        <v>44975.748368055552</v>
      </c>
    </row>
    <row r="4049" spans="2:15" x14ac:dyDescent="0.2">
      <c r="B4049" s="322" t="s">
        <v>155</v>
      </c>
      <c r="C4049" s="322" t="s">
        <v>2366</v>
      </c>
      <c r="D4049" s="322" t="s">
        <v>156</v>
      </c>
      <c r="E4049" s="322" t="s">
        <v>2366</v>
      </c>
      <c r="F4049" s="154" t="s">
        <v>114</v>
      </c>
      <c r="G4049" s="149" t="s">
        <v>286</v>
      </c>
      <c r="H4049" s="153" t="s">
        <v>115</v>
      </c>
      <c r="I4049" s="149" t="s">
        <v>2478</v>
      </c>
      <c r="J4049" s="163">
        <v>61.082999999999998</v>
      </c>
      <c r="K4049" s="163">
        <v>36.537999999999997</v>
      </c>
      <c r="L4049" s="149" t="s">
        <v>208</v>
      </c>
      <c r="M4049" s="150" t="s">
        <v>523</v>
      </c>
      <c r="N4049" s="157">
        <v>44929.987754629627</v>
      </c>
      <c r="O4049" s="157">
        <v>44983.043252314812</v>
      </c>
    </row>
    <row r="4050" spans="2:15" x14ac:dyDescent="0.2">
      <c r="B4050" s="322" t="s">
        <v>155</v>
      </c>
      <c r="C4050" s="322" t="s">
        <v>2366</v>
      </c>
      <c r="D4050" s="322" t="s">
        <v>156</v>
      </c>
      <c r="E4050" s="322" t="s">
        <v>2366</v>
      </c>
      <c r="F4050" s="154" t="s">
        <v>114</v>
      </c>
      <c r="G4050" s="149" t="s">
        <v>310</v>
      </c>
      <c r="H4050" s="153" t="s">
        <v>115</v>
      </c>
      <c r="I4050" s="149" t="s">
        <v>2479</v>
      </c>
      <c r="J4050" s="163">
        <v>63.371000000000002</v>
      </c>
      <c r="K4050" s="163">
        <v>19.736999999999998</v>
      </c>
      <c r="L4050" s="149" t="s">
        <v>247</v>
      </c>
      <c r="M4050" s="150" t="s">
        <v>2480</v>
      </c>
      <c r="N4050" s="157">
        <v>44931.557037037041</v>
      </c>
      <c r="O4050" s="157">
        <v>44974.111840277779</v>
      </c>
    </row>
    <row r="4051" spans="2:15" x14ac:dyDescent="0.2">
      <c r="B4051" s="322" t="s">
        <v>155</v>
      </c>
      <c r="C4051" s="322" t="s">
        <v>2366</v>
      </c>
      <c r="D4051" s="322" t="s">
        <v>156</v>
      </c>
      <c r="E4051" s="322" t="s">
        <v>2366</v>
      </c>
      <c r="F4051" s="154" t="s">
        <v>114</v>
      </c>
      <c r="G4051" s="149" t="s">
        <v>310</v>
      </c>
      <c r="H4051" s="153" t="s">
        <v>115</v>
      </c>
      <c r="I4051" s="149" t="s">
        <v>2479</v>
      </c>
      <c r="J4051" s="163">
        <v>63.371000000000002</v>
      </c>
      <c r="K4051" s="163">
        <v>33.637999999999998</v>
      </c>
      <c r="L4051" s="149" t="s">
        <v>247</v>
      </c>
      <c r="M4051" s="150" t="s">
        <v>1901</v>
      </c>
      <c r="N4051" s="157">
        <v>44931.557037037041</v>
      </c>
      <c r="O4051" s="157">
        <v>44984.485995370371</v>
      </c>
    </row>
    <row r="4052" spans="2:15" x14ac:dyDescent="0.2">
      <c r="B4052" s="322" t="s">
        <v>155</v>
      </c>
      <c r="C4052" s="322" t="s">
        <v>2366</v>
      </c>
      <c r="D4052" s="322" t="s">
        <v>155</v>
      </c>
      <c r="E4052" s="322" t="s">
        <v>2366</v>
      </c>
      <c r="F4052" s="154" t="s">
        <v>237</v>
      </c>
      <c r="G4052" s="149" t="s">
        <v>277</v>
      </c>
      <c r="H4052" s="153" t="s">
        <v>978</v>
      </c>
      <c r="I4052" s="149" t="s">
        <v>2481</v>
      </c>
      <c r="J4052" s="163">
        <v>35.033000000000001</v>
      </c>
      <c r="K4052" s="163">
        <v>34.332000000000001</v>
      </c>
      <c r="L4052" s="149" t="s">
        <v>251</v>
      </c>
      <c r="M4052" s="150" t="s">
        <v>664</v>
      </c>
      <c r="N4052" s="157">
        <v>44931.668333333335</v>
      </c>
      <c r="O4052" s="157">
        <v>44939.626331018517</v>
      </c>
    </row>
    <row r="4053" spans="2:15" x14ac:dyDescent="0.2">
      <c r="B4053" s="322" t="s">
        <v>155</v>
      </c>
      <c r="C4053" s="322" t="s">
        <v>2366</v>
      </c>
      <c r="D4053" s="322" t="s">
        <v>156</v>
      </c>
      <c r="E4053" s="322" t="s">
        <v>2366</v>
      </c>
      <c r="F4053" s="154" t="s">
        <v>329</v>
      </c>
      <c r="G4053" s="149" t="s">
        <v>286</v>
      </c>
      <c r="H4053" s="153" t="s">
        <v>330</v>
      </c>
      <c r="I4053" s="149" t="s">
        <v>2482</v>
      </c>
      <c r="J4053" s="163">
        <v>37.636000000000003</v>
      </c>
      <c r="K4053" s="163">
        <v>10.657</v>
      </c>
      <c r="L4053" s="149" t="s">
        <v>223</v>
      </c>
      <c r="M4053" s="150" t="s">
        <v>349</v>
      </c>
      <c r="N4053" s="157">
        <v>44932.000173611108</v>
      </c>
      <c r="O4053" s="157">
        <v>44970.1249537037</v>
      </c>
    </row>
    <row r="4054" spans="2:15" x14ac:dyDescent="0.2">
      <c r="B4054" s="322" t="s">
        <v>155</v>
      </c>
      <c r="C4054" s="322" t="s">
        <v>2366</v>
      </c>
      <c r="D4054" s="322" t="s">
        <v>156</v>
      </c>
      <c r="E4054" s="322" t="s">
        <v>2366</v>
      </c>
      <c r="F4054" s="154" t="s">
        <v>329</v>
      </c>
      <c r="G4054" s="149" t="s">
        <v>286</v>
      </c>
      <c r="H4054" s="153" t="s">
        <v>330</v>
      </c>
      <c r="I4054" s="149" t="s">
        <v>2482</v>
      </c>
      <c r="J4054" s="163">
        <v>37.636000000000003</v>
      </c>
      <c r="K4054" s="163">
        <v>26.225999999999999</v>
      </c>
      <c r="L4054" s="149" t="s">
        <v>223</v>
      </c>
      <c r="M4054" s="150" t="s">
        <v>350</v>
      </c>
      <c r="N4054" s="157">
        <v>44932.000173611108</v>
      </c>
      <c r="O4054" s="157">
        <v>44974.297476851854</v>
      </c>
    </row>
    <row r="4055" spans="2:15" x14ac:dyDescent="0.2">
      <c r="B4055" s="322" t="s">
        <v>155</v>
      </c>
      <c r="C4055" s="322" t="s">
        <v>2366</v>
      </c>
      <c r="D4055" s="322" t="s">
        <v>156</v>
      </c>
      <c r="E4055" s="322" t="s">
        <v>2366</v>
      </c>
      <c r="F4055" s="154" t="s">
        <v>114</v>
      </c>
      <c r="G4055" s="149" t="s">
        <v>286</v>
      </c>
      <c r="H4055" s="153" t="s">
        <v>115</v>
      </c>
      <c r="I4055" s="149" t="s">
        <v>1329</v>
      </c>
      <c r="J4055" s="163">
        <v>61.298999999999999</v>
      </c>
      <c r="K4055" s="163">
        <v>20.699000000000002</v>
      </c>
      <c r="L4055" s="149" t="s">
        <v>216</v>
      </c>
      <c r="M4055" s="150" t="s">
        <v>284</v>
      </c>
      <c r="N4055" s="157">
        <v>44932.085046296299</v>
      </c>
      <c r="O4055" s="157">
        <v>44966.750381944446</v>
      </c>
    </row>
    <row r="4056" spans="2:15" x14ac:dyDescent="0.2">
      <c r="B4056" s="322" t="s">
        <v>155</v>
      </c>
      <c r="C4056" s="322" t="s">
        <v>2366</v>
      </c>
      <c r="D4056" s="322" t="s">
        <v>156</v>
      </c>
      <c r="E4056" s="322" t="s">
        <v>2366</v>
      </c>
      <c r="F4056" s="154" t="s">
        <v>114</v>
      </c>
      <c r="G4056" s="149" t="s">
        <v>286</v>
      </c>
      <c r="H4056" s="153" t="s">
        <v>115</v>
      </c>
      <c r="I4056" s="149" t="s">
        <v>1329</v>
      </c>
      <c r="J4056" s="163">
        <v>61.298999999999999</v>
      </c>
      <c r="K4056" s="163">
        <v>39.374000000000002</v>
      </c>
      <c r="L4056" s="149" t="s">
        <v>216</v>
      </c>
      <c r="M4056" s="150" t="s">
        <v>288</v>
      </c>
      <c r="N4056" s="157">
        <v>44932.085046296299</v>
      </c>
      <c r="O4056" s="157">
        <v>44977.097199074073</v>
      </c>
    </row>
    <row r="4057" spans="2:15" x14ac:dyDescent="0.2">
      <c r="B4057" s="322" t="s">
        <v>155</v>
      </c>
      <c r="C4057" s="322" t="s">
        <v>2366</v>
      </c>
      <c r="D4057" s="322" t="s">
        <v>155</v>
      </c>
      <c r="E4057" s="322" t="s">
        <v>2366</v>
      </c>
      <c r="F4057" s="154" t="s">
        <v>114</v>
      </c>
      <c r="G4057" s="149" t="s">
        <v>286</v>
      </c>
      <c r="H4057" s="153" t="s">
        <v>115</v>
      </c>
      <c r="I4057" s="149" t="s">
        <v>2483</v>
      </c>
      <c r="J4057" s="163">
        <v>31.905000000000001</v>
      </c>
      <c r="K4057" s="163">
        <v>26.667000000000002</v>
      </c>
      <c r="L4057" s="149" t="s">
        <v>212</v>
      </c>
      <c r="M4057" s="150" t="s">
        <v>447</v>
      </c>
      <c r="N4057" s="157">
        <v>44932.807175925926</v>
      </c>
      <c r="O4057" s="157">
        <v>44957.916261574072</v>
      </c>
    </row>
    <row r="4058" spans="2:15" x14ac:dyDescent="0.2">
      <c r="B4058" s="322" t="s">
        <v>155</v>
      </c>
      <c r="C4058" s="322" t="s">
        <v>2366</v>
      </c>
      <c r="D4058" s="322" t="s">
        <v>155</v>
      </c>
      <c r="E4058" s="322" t="s">
        <v>2366</v>
      </c>
      <c r="F4058" s="154" t="s">
        <v>114</v>
      </c>
      <c r="G4058" s="149" t="s">
        <v>277</v>
      </c>
      <c r="H4058" s="153" t="s">
        <v>304</v>
      </c>
      <c r="I4058" s="149" t="s">
        <v>1160</v>
      </c>
      <c r="J4058" s="163">
        <v>27.55</v>
      </c>
      <c r="K4058" s="163">
        <v>2.2490000000000001</v>
      </c>
      <c r="L4058" s="149" t="s">
        <v>114</v>
      </c>
      <c r="M4058" s="150" t="s">
        <v>1161</v>
      </c>
      <c r="N4058" s="157">
        <v>44933.761562500003</v>
      </c>
      <c r="O4058" s="157">
        <v>44935.347592592596</v>
      </c>
    </row>
    <row r="4059" spans="2:15" x14ac:dyDescent="0.2">
      <c r="B4059" s="322" t="s">
        <v>155</v>
      </c>
      <c r="C4059" s="322" t="s">
        <v>2366</v>
      </c>
      <c r="D4059" s="322" t="s">
        <v>155</v>
      </c>
      <c r="E4059" s="322" t="s">
        <v>2366</v>
      </c>
      <c r="F4059" s="154" t="s">
        <v>114</v>
      </c>
      <c r="G4059" s="149" t="s">
        <v>277</v>
      </c>
      <c r="H4059" s="153" t="s">
        <v>304</v>
      </c>
      <c r="I4059" s="149" t="s">
        <v>1160</v>
      </c>
      <c r="J4059" s="163">
        <v>27.55</v>
      </c>
      <c r="K4059" s="163">
        <v>2.2490000000000001</v>
      </c>
      <c r="L4059" s="149" t="s">
        <v>114</v>
      </c>
      <c r="M4059" s="150" t="s">
        <v>1161</v>
      </c>
      <c r="N4059" s="157">
        <v>44933.761562500003</v>
      </c>
      <c r="O4059" s="157">
        <v>44935.347731481481</v>
      </c>
    </row>
    <row r="4060" spans="2:15" x14ac:dyDescent="0.2">
      <c r="B4060" s="322" t="s">
        <v>155</v>
      </c>
      <c r="C4060" s="322" t="s">
        <v>2366</v>
      </c>
      <c r="D4060" s="322" t="s">
        <v>155</v>
      </c>
      <c r="E4060" s="322" t="s">
        <v>2366</v>
      </c>
      <c r="F4060" s="154" t="s">
        <v>114</v>
      </c>
      <c r="G4060" s="149" t="s">
        <v>277</v>
      </c>
      <c r="H4060" s="153" t="s">
        <v>304</v>
      </c>
      <c r="I4060" s="149" t="s">
        <v>1160</v>
      </c>
      <c r="J4060" s="163">
        <v>27.55</v>
      </c>
      <c r="K4060" s="163">
        <v>10.536</v>
      </c>
      <c r="L4060" s="149" t="s">
        <v>114</v>
      </c>
      <c r="M4060" s="150" t="s">
        <v>306</v>
      </c>
      <c r="N4060" s="157">
        <v>44933.761562500003</v>
      </c>
      <c r="O4060" s="157">
        <v>44957.539606481485</v>
      </c>
    </row>
    <row r="4061" spans="2:15" x14ac:dyDescent="0.2">
      <c r="B4061" s="322" t="s">
        <v>155</v>
      </c>
      <c r="C4061" s="322" t="s">
        <v>2366</v>
      </c>
      <c r="D4061" s="322" t="s">
        <v>155</v>
      </c>
      <c r="E4061" s="322" t="s">
        <v>2366</v>
      </c>
      <c r="F4061" s="154" t="s">
        <v>114</v>
      </c>
      <c r="G4061" s="149" t="s">
        <v>277</v>
      </c>
      <c r="H4061" s="153" t="s">
        <v>304</v>
      </c>
      <c r="I4061" s="149" t="s">
        <v>1160</v>
      </c>
      <c r="J4061" s="163">
        <v>27.55</v>
      </c>
      <c r="K4061" s="163">
        <v>10.536</v>
      </c>
      <c r="L4061" s="149" t="s">
        <v>114</v>
      </c>
      <c r="M4061" s="150" t="s">
        <v>306</v>
      </c>
      <c r="N4061" s="157">
        <v>44933.761562500003</v>
      </c>
      <c r="O4061" s="157">
        <v>44957.53974537037</v>
      </c>
    </row>
    <row r="4062" spans="2:15" x14ac:dyDescent="0.2">
      <c r="B4062" s="322" t="s">
        <v>155</v>
      </c>
      <c r="C4062" s="322" t="s">
        <v>2366</v>
      </c>
      <c r="D4062" s="322" t="s">
        <v>156</v>
      </c>
      <c r="E4062" s="322" t="s">
        <v>2366</v>
      </c>
      <c r="F4062" s="154" t="s">
        <v>239</v>
      </c>
      <c r="G4062" s="149" t="s">
        <v>359</v>
      </c>
      <c r="H4062" s="153" t="s">
        <v>278</v>
      </c>
      <c r="I4062" s="149" t="s">
        <v>1966</v>
      </c>
      <c r="J4062" s="163">
        <v>53.588999999999999</v>
      </c>
      <c r="K4062" s="163">
        <v>43.957000000000001</v>
      </c>
      <c r="L4062" s="149" t="s">
        <v>116</v>
      </c>
      <c r="M4062" s="150" t="s">
        <v>352</v>
      </c>
      <c r="N4062" s="157">
        <v>44934.404398148145</v>
      </c>
      <c r="O4062" s="157">
        <v>44977.02915509259</v>
      </c>
    </row>
    <row r="4063" spans="2:15" x14ac:dyDescent="0.2">
      <c r="B4063" s="322" t="s">
        <v>155</v>
      </c>
      <c r="C4063" s="322" t="s">
        <v>2366</v>
      </c>
      <c r="D4063" s="322" t="s">
        <v>156</v>
      </c>
      <c r="E4063" s="322" t="s">
        <v>2366</v>
      </c>
      <c r="F4063" s="154" t="s">
        <v>239</v>
      </c>
      <c r="G4063" s="149" t="s">
        <v>359</v>
      </c>
      <c r="H4063" s="153" t="s">
        <v>278</v>
      </c>
      <c r="I4063" s="149" t="s">
        <v>2484</v>
      </c>
      <c r="J4063" s="163">
        <v>34.340000000000003</v>
      </c>
      <c r="K4063" s="163">
        <v>29.681000000000001</v>
      </c>
      <c r="L4063" s="149" t="s">
        <v>116</v>
      </c>
      <c r="M4063" s="150" t="s">
        <v>339</v>
      </c>
      <c r="N4063" s="157">
        <v>44934.94604166667</v>
      </c>
      <c r="O4063" s="157">
        <v>44982.276504629626</v>
      </c>
    </row>
    <row r="4064" spans="2:15" x14ac:dyDescent="0.2">
      <c r="B4064" s="322" t="s">
        <v>155</v>
      </c>
      <c r="C4064" s="322" t="s">
        <v>2366</v>
      </c>
      <c r="D4064" s="322" t="s">
        <v>155</v>
      </c>
      <c r="E4064" s="322" t="s">
        <v>2366</v>
      </c>
      <c r="F4064" s="154" t="s">
        <v>114</v>
      </c>
      <c r="G4064" s="149" t="s">
        <v>286</v>
      </c>
      <c r="H4064" s="153" t="s">
        <v>115</v>
      </c>
      <c r="I4064" s="149" t="s">
        <v>2171</v>
      </c>
      <c r="J4064" s="163">
        <v>63.405000000000001</v>
      </c>
      <c r="K4064" s="163">
        <v>53.404000000000003</v>
      </c>
      <c r="L4064" s="149" t="s">
        <v>211</v>
      </c>
      <c r="M4064" s="150" t="s">
        <v>453</v>
      </c>
      <c r="N4064" s="157">
        <v>44935.779340277775</v>
      </c>
      <c r="O4064" s="157">
        <v>44955.873171296298</v>
      </c>
    </row>
    <row r="4065" spans="2:15" x14ac:dyDescent="0.2">
      <c r="B4065" s="322" t="s">
        <v>155</v>
      </c>
      <c r="C4065" s="322" t="s">
        <v>2366</v>
      </c>
      <c r="D4065" s="322" t="s">
        <v>155</v>
      </c>
      <c r="E4065" s="322" t="s">
        <v>2366</v>
      </c>
      <c r="F4065" s="154" t="s">
        <v>114</v>
      </c>
      <c r="G4065" s="149" t="s">
        <v>353</v>
      </c>
      <c r="H4065" s="153" t="s">
        <v>354</v>
      </c>
      <c r="I4065" s="149" t="s">
        <v>381</v>
      </c>
      <c r="J4065" s="163">
        <v>35.466000000000001</v>
      </c>
      <c r="K4065" s="163">
        <v>3.7050000000000001</v>
      </c>
      <c r="L4065" s="149" t="s">
        <v>116</v>
      </c>
      <c r="M4065" s="150" t="s">
        <v>437</v>
      </c>
      <c r="N4065" s="157">
        <v>44936.209907407407</v>
      </c>
      <c r="O4065" s="157">
        <v>44950.732673611114</v>
      </c>
    </row>
    <row r="4066" spans="2:15" x14ac:dyDescent="0.2">
      <c r="B4066" s="322" t="s">
        <v>155</v>
      </c>
      <c r="C4066" s="322" t="s">
        <v>2366</v>
      </c>
      <c r="D4066" s="322" t="s">
        <v>155</v>
      </c>
      <c r="E4066" s="322" t="s">
        <v>2366</v>
      </c>
      <c r="F4066" s="154" t="s">
        <v>114</v>
      </c>
      <c r="G4066" s="149" t="s">
        <v>353</v>
      </c>
      <c r="H4066" s="153" t="s">
        <v>354</v>
      </c>
      <c r="I4066" s="149" t="s">
        <v>381</v>
      </c>
      <c r="J4066" s="163">
        <v>35.466000000000001</v>
      </c>
      <c r="K4066" s="163">
        <v>3.7050000000000001</v>
      </c>
      <c r="L4066" s="149" t="s">
        <v>116</v>
      </c>
      <c r="M4066" s="150" t="s">
        <v>437</v>
      </c>
      <c r="N4066" s="157">
        <v>44936.209907407407</v>
      </c>
      <c r="O4066" s="157">
        <v>44950.732812499999</v>
      </c>
    </row>
    <row r="4067" spans="2:15" x14ac:dyDescent="0.2">
      <c r="B4067" s="322" t="s">
        <v>155</v>
      </c>
      <c r="C4067" s="322" t="s">
        <v>2366</v>
      </c>
      <c r="D4067" s="322" t="s">
        <v>156</v>
      </c>
      <c r="E4067" s="322" t="s">
        <v>2366</v>
      </c>
      <c r="F4067" s="154" t="s">
        <v>114</v>
      </c>
      <c r="G4067" s="149" t="s">
        <v>353</v>
      </c>
      <c r="H4067" s="153" t="s">
        <v>354</v>
      </c>
      <c r="I4067" s="149" t="s">
        <v>381</v>
      </c>
      <c r="J4067" s="163">
        <v>35.466000000000001</v>
      </c>
      <c r="K4067" s="163">
        <v>24.879000000000001</v>
      </c>
      <c r="L4067" s="149" t="s">
        <v>116</v>
      </c>
      <c r="M4067" s="150" t="s">
        <v>352</v>
      </c>
      <c r="N4067" s="157">
        <v>44936.209907407407</v>
      </c>
      <c r="O4067" s="157">
        <v>44966.177905092591</v>
      </c>
    </row>
    <row r="4068" spans="2:15" x14ac:dyDescent="0.2">
      <c r="B4068" s="322" t="s">
        <v>155</v>
      </c>
      <c r="C4068" s="322" t="s">
        <v>2366</v>
      </c>
      <c r="D4068" s="322" t="s">
        <v>156</v>
      </c>
      <c r="E4068" s="322" t="s">
        <v>2366</v>
      </c>
      <c r="F4068" s="154" t="s">
        <v>244</v>
      </c>
      <c r="G4068" s="149" t="s">
        <v>369</v>
      </c>
      <c r="H4068" s="153" t="s">
        <v>370</v>
      </c>
      <c r="I4068" s="149" t="s">
        <v>2485</v>
      </c>
      <c r="J4068" s="163">
        <v>63.473999999999997</v>
      </c>
      <c r="K4068" s="163">
        <v>21.18</v>
      </c>
      <c r="L4068" s="149" t="s">
        <v>211</v>
      </c>
      <c r="M4068" s="150" t="s">
        <v>616</v>
      </c>
      <c r="N4068" s="157">
        <v>44936.667430555557</v>
      </c>
      <c r="O4068" s="157">
        <v>44967.388009259259</v>
      </c>
    </row>
    <row r="4069" spans="2:15" x14ac:dyDescent="0.2">
      <c r="B4069" s="322" t="s">
        <v>155</v>
      </c>
      <c r="C4069" s="322" t="s">
        <v>2366</v>
      </c>
      <c r="D4069" s="322" t="s">
        <v>156</v>
      </c>
      <c r="E4069" s="322" t="s">
        <v>2366</v>
      </c>
      <c r="F4069" s="154" t="s">
        <v>244</v>
      </c>
      <c r="G4069" s="149" t="s">
        <v>369</v>
      </c>
      <c r="H4069" s="153" t="s">
        <v>370</v>
      </c>
      <c r="I4069" s="149" t="s">
        <v>2485</v>
      </c>
      <c r="J4069" s="163">
        <v>63.473999999999997</v>
      </c>
      <c r="K4069" s="163">
        <v>41.024999999999999</v>
      </c>
      <c r="L4069" s="149" t="s">
        <v>211</v>
      </c>
      <c r="M4069" s="150" t="s">
        <v>314</v>
      </c>
      <c r="N4069" s="157">
        <v>44936.667430555557</v>
      </c>
      <c r="O4069" s="157">
        <v>44974.372199074074</v>
      </c>
    </row>
    <row r="4070" spans="2:15" x14ac:dyDescent="0.2">
      <c r="B4070" s="322" t="s">
        <v>155</v>
      </c>
      <c r="C4070" s="322" t="s">
        <v>2366</v>
      </c>
      <c r="D4070" s="322" t="s">
        <v>155</v>
      </c>
      <c r="E4070" s="322" t="s">
        <v>2366</v>
      </c>
      <c r="F4070" s="154" t="s">
        <v>329</v>
      </c>
      <c r="G4070" s="149" t="s">
        <v>286</v>
      </c>
      <c r="H4070" s="153" t="s">
        <v>330</v>
      </c>
      <c r="I4070" s="149" t="s">
        <v>2318</v>
      </c>
      <c r="J4070" s="163">
        <v>55.768000000000001</v>
      </c>
      <c r="K4070" s="163">
        <v>35.930999999999997</v>
      </c>
      <c r="L4070" s="149" t="s">
        <v>211</v>
      </c>
      <c r="M4070" s="150" t="s">
        <v>314</v>
      </c>
      <c r="N4070" s="157">
        <v>44936.779293981483</v>
      </c>
      <c r="O4070" s="157">
        <v>44955.354328703703</v>
      </c>
    </row>
    <row r="4071" spans="2:15" x14ac:dyDescent="0.2">
      <c r="B4071" s="322" t="s">
        <v>155</v>
      </c>
      <c r="C4071" s="322" t="s">
        <v>2366</v>
      </c>
      <c r="D4071" s="322" t="s">
        <v>156</v>
      </c>
      <c r="E4071" s="322" t="s">
        <v>2366</v>
      </c>
      <c r="F4071" s="154" t="s">
        <v>236</v>
      </c>
      <c r="G4071" s="149" t="s">
        <v>310</v>
      </c>
      <c r="H4071" s="153" t="s">
        <v>311</v>
      </c>
      <c r="I4071" s="149" t="s">
        <v>2486</v>
      </c>
      <c r="J4071" s="163">
        <v>33.387</v>
      </c>
      <c r="K4071" s="163">
        <v>32.719000000000001</v>
      </c>
      <c r="L4071" s="149" t="s">
        <v>2387</v>
      </c>
      <c r="M4071" s="150" t="s">
        <v>2388</v>
      </c>
      <c r="N4071" s="157">
        <v>44937.348310185182</v>
      </c>
      <c r="O4071" s="157">
        <v>44968.637523148151</v>
      </c>
    </row>
    <row r="4072" spans="2:15" x14ac:dyDescent="0.2">
      <c r="B4072" s="322" t="s">
        <v>155</v>
      </c>
      <c r="C4072" s="322" t="s">
        <v>2366</v>
      </c>
      <c r="D4072" s="322" t="s">
        <v>156</v>
      </c>
      <c r="E4072" s="322" t="s">
        <v>2366</v>
      </c>
      <c r="F4072" s="154" t="s">
        <v>114</v>
      </c>
      <c r="G4072" s="149" t="s">
        <v>286</v>
      </c>
      <c r="H4072" s="153" t="s">
        <v>115</v>
      </c>
      <c r="I4072" s="149" t="s">
        <v>1166</v>
      </c>
      <c r="J4072" s="163">
        <v>63.468000000000004</v>
      </c>
      <c r="K4072" s="163">
        <v>12.002000000000001</v>
      </c>
      <c r="L4072" s="149" t="s">
        <v>208</v>
      </c>
      <c r="M4072" s="150" t="s">
        <v>368</v>
      </c>
      <c r="N4072" s="157">
        <v>44937.821076388886</v>
      </c>
      <c r="O4072" s="157">
        <v>44974.445787037039</v>
      </c>
    </row>
    <row r="4073" spans="2:15" x14ac:dyDescent="0.2">
      <c r="B4073" s="322" t="s">
        <v>155</v>
      </c>
      <c r="C4073" s="322" t="s">
        <v>2366</v>
      </c>
      <c r="D4073" s="322" t="s">
        <v>157</v>
      </c>
      <c r="E4073" s="322" t="s">
        <v>2366</v>
      </c>
      <c r="F4073" s="154" t="s">
        <v>114</v>
      </c>
      <c r="G4073" s="149" t="s">
        <v>286</v>
      </c>
      <c r="H4073" s="153" t="s">
        <v>115</v>
      </c>
      <c r="I4073" s="149" t="s">
        <v>1166</v>
      </c>
      <c r="J4073" s="163">
        <v>63.468000000000004</v>
      </c>
      <c r="K4073" s="163">
        <v>12.002000000000001</v>
      </c>
      <c r="L4073" s="149" t="s">
        <v>208</v>
      </c>
      <c r="M4073" s="150" t="s">
        <v>523</v>
      </c>
      <c r="N4073" s="157">
        <v>44937.821076388886</v>
      </c>
      <c r="O4073" s="157">
        <v>45003.888564814813</v>
      </c>
    </row>
    <row r="4074" spans="2:15" x14ac:dyDescent="0.2">
      <c r="B4074" s="322" t="s">
        <v>155</v>
      </c>
      <c r="C4074" s="322" t="s">
        <v>2366</v>
      </c>
      <c r="D4074" s="322" t="s">
        <v>157</v>
      </c>
      <c r="E4074" s="322" t="s">
        <v>2366</v>
      </c>
      <c r="F4074" s="154" t="s">
        <v>114</v>
      </c>
      <c r="G4074" s="149" t="s">
        <v>286</v>
      </c>
      <c r="H4074" s="153" t="s">
        <v>115</v>
      </c>
      <c r="I4074" s="149" t="s">
        <v>1166</v>
      </c>
      <c r="J4074" s="163">
        <v>63.468000000000004</v>
      </c>
      <c r="K4074" s="163">
        <v>32.984000000000002</v>
      </c>
      <c r="L4074" s="149" t="s">
        <v>208</v>
      </c>
      <c r="M4074" s="150" t="s">
        <v>523</v>
      </c>
      <c r="N4074" s="157">
        <v>44937.821076388886</v>
      </c>
      <c r="O4074" s="157">
        <v>45009.1406712963</v>
      </c>
    </row>
    <row r="4075" spans="2:15" x14ac:dyDescent="0.2">
      <c r="B4075" s="322" t="s">
        <v>155</v>
      </c>
      <c r="C4075" s="322" t="s">
        <v>2366</v>
      </c>
      <c r="D4075" s="322" t="s">
        <v>156</v>
      </c>
      <c r="E4075" s="322" t="s">
        <v>2366</v>
      </c>
      <c r="F4075" s="154" t="s">
        <v>239</v>
      </c>
      <c r="G4075" s="149" t="s">
        <v>359</v>
      </c>
      <c r="H4075" s="153" t="s">
        <v>278</v>
      </c>
      <c r="I4075" s="149" t="s">
        <v>2487</v>
      </c>
      <c r="J4075" s="163">
        <v>52.677</v>
      </c>
      <c r="K4075" s="163">
        <v>25.863</v>
      </c>
      <c r="L4075" s="149" t="s">
        <v>228</v>
      </c>
      <c r="M4075" s="150" t="s">
        <v>434</v>
      </c>
      <c r="N4075" s="157">
        <v>44938.932268518518</v>
      </c>
      <c r="O4075" s="157">
        <v>44980.165335648147</v>
      </c>
    </row>
    <row r="4076" spans="2:15" x14ac:dyDescent="0.2">
      <c r="B4076" s="322" t="s">
        <v>155</v>
      </c>
      <c r="C4076" s="322" t="s">
        <v>2366</v>
      </c>
      <c r="D4076" s="322" t="s">
        <v>156</v>
      </c>
      <c r="E4076" s="322" t="s">
        <v>2366</v>
      </c>
      <c r="F4076" s="154" t="s">
        <v>239</v>
      </c>
      <c r="G4076" s="149" t="s">
        <v>359</v>
      </c>
      <c r="H4076" s="153" t="s">
        <v>278</v>
      </c>
      <c r="I4076" s="149" t="s">
        <v>2487</v>
      </c>
      <c r="J4076" s="163">
        <v>52.677</v>
      </c>
      <c r="K4076" s="163">
        <v>19.960999999999999</v>
      </c>
      <c r="L4076" s="149" t="s">
        <v>228</v>
      </c>
      <c r="M4076" s="150" t="s">
        <v>752</v>
      </c>
      <c r="N4076" s="157">
        <v>44938.932268518518</v>
      </c>
      <c r="O4076" s="157">
        <v>44985.509583333333</v>
      </c>
    </row>
    <row r="4077" spans="2:15" x14ac:dyDescent="0.2">
      <c r="B4077" s="322" t="s">
        <v>155</v>
      </c>
      <c r="C4077" s="322" t="s">
        <v>2366</v>
      </c>
      <c r="D4077" s="322" t="s">
        <v>156</v>
      </c>
      <c r="E4077" s="322" t="s">
        <v>2366</v>
      </c>
      <c r="F4077" s="154" t="s">
        <v>244</v>
      </c>
      <c r="G4077" s="149" t="s">
        <v>369</v>
      </c>
      <c r="H4077" s="153" t="s">
        <v>370</v>
      </c>
      <c r="I4077" s="149" t="s">
        <v>2488</v>
      </c>
      <c r="J4077" s="163">
        <v>22.108000000000001</v>
      </c>
      <c r="K4077" s="163">
        <v>18.009</v>
      </c>
      <c r="L4077" s="149" t="s">
        <v>295</v>
      </c>
      <c r="M4077" s="150" t="s">
        <v>296</v>
      </c>
      <c r="N4077" s="157">
        <v>44940.360393518517</v>
      </c>
      <c r="O4077" s="157">
        <v>44959.83494212963</v>
      </c>
    </row>
    <row r="4078" spans="2:15" x14ac:dyDescent="0.2">
      <c r="B4078" s="322" t="s">
        <v>155</v>
      </c>
      <c r="C4078" s="322" t="s">
        <v>2366</v>
      </c>
      <c r="D4078" s="322" t="s">
        <v>156</v>
      </c>
      <c r="E4078" s="322" t="s">
        <v>2366</v>
      </c>
      <c r="F4078" s="154" t="s">
        <v>195</v>
      </c>
      <c r="G4078" s="149" t="s">
        <v>277</v>
      </c>
      <c r="H4078" s="153" t="s">
        <v>705</v>
      </c>
      <c r="I4078" s="149" t="s">
        <v>2489</v>
      </c>
      <c r="J4078" s="163">
        <v>63.414999999999999</v>
      </c>
      <c r="K4078" s="163">
        <v>47.064</v>
      </c>
      <c r="L4078" s="149" t="s">
        <v>211</v>
      </c>
      <c r="M4078" s="150" t="s">
        <v>691</v>
      </c>
      <c r="N4078" s="157">
        <v>44940.792766203704</v>
      </c>
      <c r="O4078" s="157">
        <v>44981.136608796296</v>
      </c>
    </row>
    <row r="4079" spans="2:15" x14ac:dyDescent="0.2">
      <c r="B4079" s="322" t="s">
        <v>155</v>
      </c>
      <c r="C4079" s="322" t="s">
        <v>2366</v>
      </c>
      <c r="D4079" s="322" t="s">
        <v>157</v>
      </c>
      <c r="E4079" s="322" t="s">
        <v>2366</v>
      </c>
      <c r="F4079" s="154" t="s">
        <v>329</v>
      </c>
      <c r="G4079" s="149" t="s">
        <v>286</v>
      </c>
      <c r="H4079" s="153" t="s">
        <v>330</v>
      </c>
      <c r="I4079" s="149" t="s">
        <v>2490</v>
      </c>
      <c r="J4079" s="163">
        <v>63.462000000000003</v>
      </c>
      <c r="K4079" s="163">
        <v>0.89700000000000002</v>
      </c>
      <c r="L4079" s="149" t="s">
        <v>116</v>
      </c>
      <c r="M4079" s="150" t="s">
        <v>352</v>
      </c>
      <c r="N4079" s="157">
        <v>44941.30709490741</v>
      </c>
      <c r="O4079" s="157">
        <v>44993.694687499999</v>
      </c>
    </row>
    <row r="4080" spans="2:15" x14ac:dyDescent="0.2">
      <c r="B4080" s="322" t="s">
        <v>155</v>
      </c>
      <c r="C4080" s="322" t="s">
        <v>2366</v>
      </c>
      <c r="D4080" s="322" t="s">
        <v>157</v>
      </c>
      <c r="E4080" s="322" t="s">
        <v>2366</v>
      </c>
      <c r="F4080" s="154" t="s">
        <v>329</v>
      </c>
      <c r="G4080" s="149" t="s">
        <v>286</v>
      </c>
      <c r="H4080" s="153" t="s">
        <v>330</v>
      </c>
      <c r="I4080" s="149" t="s">
        <v>2490</v>
      </c>
      <c r="J4080" s="163">
        <v>63.462000000000003</v>
      </c>
      <c r="K4080" s="163">
        <v>3.6280000000000001</v>
      </c>
      <c r="L4080" s="149" t="s">
        <v>116</v>
      </c>
      <c r="M4080" s="150" t="s">
        <v>352</v>
      </c>
      <c r="N4080" s="157">
        <v>44941.30709490741</v>
      </c>
      <c r="O4080" s="157">
        <v>44993.694826388892</v>
      </c>
    </row>
    <row r="4081" spans="2:15" x14ac:dyDescent="0.2">
      <c r="B4081" s="322" t="s">
        <v>155</v>
      </c>
      <c r="C4081" s="322" t="s">
        <v>2366</v>
      </c>
      <c r="D4081" s="322" t="s">
        <v>157</v>
      </c>
      <c r="E4081" s="322" t="s">
        <v>2366</v>
      </c>
      <c r="F4081" s="154" t="s">
        <v>329</v>
      </c>
      <c r="G4081" s="149" t="s">
        <v>286</v>
      </c>
      <c r="H4081" s="153" t="s">
        <v>330</v>
      </c>
      <c r="I4081" s="149" t="s">
        <v>2490</v>
      </c>
      <c r="J4081" s="163">
        <v>63.462000000000003</v>
      </c>
      <c r="K4081" s="163">
        <v>13.69</v>
      </c>
      <c r="L4081" s="149" t="s">
        <v>116</v>
      </c>
      <c r="M4081" s="150" t="s">
        <v>352</v>
      </c>
      <c r="N4081" s="157">
        <v>44941.30709490741</v>
      </c>
      <c r="O4081" s="157">
        <v>44993.694837962961</v>
      </c>
    </row>
    <row r="4082" spans="2:15" x14ac:dyDescent="0.2">
      <c r="B4082" s="322" t="s">
        <v>155</v>
      </c>
      <c r="C4082" s="322" t="s">
        <v>2366</v>
      </c>
      <c r="D4082" s="322" t="s">
        <v>157</v>
      </c>
      <c r="E4082" s="322" t="s">
        <v>2366</v>
      </c>
      <c r="F4082" s="154" t="s">
        <v>329</v>
      </c>
      <c r="G4082" s="149" t="s">
        <v>286</v>
      </c>
      <c r="H4082" s="153" t="s">
        <v>330</v>
      </c>
      <c r="I4082" s="149" t="s">
        <v>2490</v>
      </c>
      <c r="J4082" s="163">
        <v>63.462000000000003</v>
      </c>
      <c r="K4082" s="163">
        <v>25.574000000000002</v>
      </c>
      <c r="L4082" s="149" t="s">
        <v>116</v>
      </c>
      <c r="M4082" s="150" t="s">
        <v>117</v>
      </c>
      <c r="N4082" s="157">
        <v>44941.30709490741</v>
      </c>
      <c r="O4082" s="157">
        <v>45001.302847222221</v>
      </c>
    </row>
    <row r="4083" spans="2:15" x14ac:dyDescent="0.2">
      <c r="B4083" s="322" t="s">
        <v>155</v>
      </c>
      <c r="C4083" s="322" t="s">
        <v>2366</v>
      </c>
      <c r="D4083" s="322" t="s">
        <v>156</v>
      </c>
      <c r="E4083" s="322" t="s">
        <v>2366</v>
      </c>
      <c r="F4083" s="154" t="s">
        <v>114</v>
      </c>
      <c r="G4083" s="149" t="s">
        <v>353</v>
      </c>
      <c r="H4083" s="153" t="s">
        <v>354</v>
      </c>
      <c r="I4083" s="149" t="s">
        <v>2491</v>
      </c>
      <c r="J4083" s="163">
        <v>63.412999999999997</v>
      </c>
      <c r="K4083" s="163">
        <v>50.603999999999999</v>
      </c>
      <c r="L4083" s="149" t="s">
        <v>116</v>
      </c>
      <c r="M4083" s="150" t="s">
        <v>117</v>
      </c>
      <c r="N4083" s="157">
        <v>44941.3903587963</v>
      </c>
      <c r="O4083" s="157">
        <v>44961.025046296294</v>
      </c>
    </row>
    <row r="4084" spans="2:15" x14ac:dyDescent="0.2">
      <c r="B4084" s="322" t="s">
        <v>155</v>
      </c>
      <c r="C4084" s="322" t="s">
        <v>2366</v>
      </c>
      <c r="D4084" s="322" t="s">
        <v>156</v>
      </c>
      <c r="E4084" s="322" t="s">
        <v>2366</v>
      </c>
      <c r="F4084" s="154" t="s">
        <v>251</v>
      </c>
      <c r="G4084" s="149" t="s">
        <v>663</v>
      </c>
      <c r="H4084" s="153" t="s">
        <v>664</v>
      </c>
      <c r="I4084" s="149" t="s">
        <v>1970</v>
      </c>
      <c r="J4084" s="163">
        <v>36.563000000000002</v>
      </c>
      <c r="K4084" s="163">
        <v>25.140999999999998</v>
      </c>
      <c r="L4084" s="149" t="s">
        <v>329</v>
      </c>
      <c r="M4084" s="150" t="s">
        <v>460</v>
      </c>
      <c r="N4084" s="157">
        <v>44942.529305555552</v>
      </c>
      <c r="O4084" s="157">
        <v>44970.259780092594</v>
      </c>
    </row>
    <row r="4085" spans="2:15" x14ac:dyDescent="0.2">
      <c r="B4085" s="322" t="s">
        <v>155</v>
      </c>
      <c r="C4085" s="322" t="s">
        <v>2366</v>
      </c>
      <c r="D4085" s="322" t="s">
        <v>156</v>
      </c>
      <c r="E4085" s="322" t="s">
        <v>2366</v>
      </c>
      <c r="F4085" s="154" t="s">
        <v>195</v>
      </c>
      <c r="G4085" s="149" t="s">
        <v>277</v>
      </c>
      <c r="H4085" s="153" t="s">
        <v>705</v>
      </c>
      <c r="I4085" s="149" t="s">
        <v>1208</v>
      </c>
      <c r="J4085" s="163">
        <v>36.582999999999998</v>
      </c>
      <c r="K4085" s="163">
        <v>4.6120000000000001</v>
      </c>
      <c r="L4085" s="149" t="s">
        <v>515</v>
      </c>
      <c r="M4085" s="150" t="s">
        <v>516</v>
      </c>
      <c r="N4085" s="157">
        <v>44942.723726851851</v>
      </c>
      <c r="O4085" s="157">
        <v>44966.79184027778</v>
      </c>
    </row>
    <row r="4086" spans="2:15" x14ac:dyDescent="0.2">
      <c r="B4086" s="322" t="s">
        <v>155</v>
      </c>
      <c r="C4086" s="322" t="s">
        <v>2366</v>
      </c>
      <c r="D4086" s="322" t="s">
        <v>156</v>
      </c>
      <c r="E4086" s="322" t="s">
        <v>2366</v>
      </c>
      <c r="F4086" s="154" t="s">
        <v>195</v>
      </c>
      <c r="G4086" s="149" t="s">
        <v>277</v>
      </c>
      <c r="H4086" s="153" t="s">
        <v>705</v>
      </c>
      <c r="I4086" s="149" t="s">
        <v>1208</v>
      </c>
      <c r="J4086" s="163">
        <v>36.582999999999998</v>
      </c>
      <c r="K4086" s="163">
        <v>7.1529999999999996</v>
      </c>
      <c r="L4086" s="149" t="s">
        <v>357</v>
      </c>
      <c r="M4086" s="150" t="s">
        <v>508</v>
      </c>
      <c r="N4086" s="157">
        <v>44942.723726851851</v>
      </c>
      <c r="O4086" s="157">
        <v>44974.012881944444</v>
      </c>
    </row>
    <row r="4087" spans="2:15" x14ac:dyDescent="0.2">
      <c r="B4087" s="322" t="s">
        <v>155</v>
      </c>
      <c r="C4087" s="322" t="s">
        <v>2366</v>
      </c>
      <c r="D4087" s="322" t="s">
        <v>156</v>
      </c>
      <c r="E4087" s="322" t="s">
        <v>2366</v>
      </c>
      <c r="F4087" s="154" t="s">
        <v>236</v>
      </c>
      <c r="G4087" s="149" t="s">
        <v>310</v>
      </c>
      <c r="H4087" s="153" t="s">
        <v>311</v>
      </c>
      <c r="I4087" s="149" t="s">
        <v>630</v>
      </c>
      <c r="J4087" s="163">
        <v>35.963999999999999</v>
      </c>
      <c r="K4087" s="163">
        <v>35.244999999999997</v>
      </c>
      <c r="L4087" s="149" t="s">
        <v>263</v>
      </c>
      <c r="M4087" s="150" t="s">
        <v>880</v>
      </c>
      <c r="N4087" s="157">
        <v>44943.029305555552</v>
      </c>
      <c r="O4087" s="157">
        <v>44972.358611111114</v>
      </c>
    </row>
    <row r="4088" spans="2:15" x14ac:dyDescent="0.2">
      <c r="B4088" s="322" t="s">
        <v>155</v>
      </c>
      <c r="C4088" s="322" t="s">
        <v>2366</v>
      </c>
      <c r="D4088" s="322" t="s">
        <v>157</v>
      </c>
      <c r="E4088" s="322" t="s">
        <v>2366</v>
      </c>
      <c r="F4088" s="154" t="s">
        <v>244</v>
      </c>
      <c r="G4088" s="149" t="s">
        <v>369</v>
      </c>
      <c r="H4088" s="153" t="s">
        <v>370</v>
      </c>
      <c r="I4088" s="149" t="s">
        <v>2492</v>
      </c>
      <c r="J4088" s="163">
        <v>33.143999999999998</v>
      </c>
      <c r="K4088" s="163">
        <v>12.587</v>
      </c>
      <c r="L4088" s="149" t="s">
        <v>223</v>
      </c>
      <c r="M4088" s="150" t="s">
        <v>349</v>
      </c>
      <c r="N4088" s="157">
        <v>44944.474606481483</v>
      </c>
      <c r="O4088" s="157">
        <v>44998.348703703705</v>
      </c>
    </row>
    <row r="4089" spans="2:15" x14ac:dyDescent="0.2">
      <c r="B4089" s="322" t="s">
        <v>155</v>
      </c>
      <c r="C4089" s="322" t="s">
        <v>2366</v>
      </c>
      <c r="D4089" s="322" t="s">
        <v>157</v>
      </c>
      <c r="E4089" s="322" t="s">
        <v>2366</v>
      </c>
      <c r="F4089" s="154" t="s">
        <v>244</v>
      </c>
      <c r="G4089" s="149" t="s">
        <v>369</v>
      </c>
      <c r="H4089" s="153" t="s">
        <v>370</v>
      </c>
      <c r="I4089" s="149" t="s">
        <v>2492</v>
      </c>
      <c r="J4089" s="163">
        <v>33.143999999999998</v>
      </c>
      <c r="K4089" s="163">
        <v>16.596</v>
      </c>
      <c r="L4089" s="149" t="s">
        <v>223</v>
      </c>
      <c r="M4089" s="150" t="s">
        <v>350</v>
      </c>
      <c r="N4089" s="157">
        <v>44944.474606481483</v>
      </c>
      <c r="O4089" s="157">
        <v>45007.942962962959</v>
      </c>
    </row>
    <row r="4090" spans="2:15" x14ac:dyDescent="0.2">
      <c r="B4090" s="322" t="s">
        <v>155</v>
      </c>
      <c r="C4090" s="322" t="s">
        <v>2366</v>
      </c>
      <c r="D4090" s="322" t="s">
        <v>156</v>
      </c>
      <c r="E4090" s="322" t="s">
        <v>2366</v>
      </c>
      <c r="F4090" s="154" t="s">
        <v>329</v>
      </c>
      <c r="G4090" s="149" t="s">
        <v>286</v>
      </c>
      <c r="H4090" s="153" t="s">
        <v>1689</v>
      </c>
      <c r="I4090" s="149" t="s">
        <v>748</v>
      </c>
      <c r="J4090" s="163">
        <v>62.466000000000001</v>
      </c>
      <c r="K4090" s="163">
        <v>22.332999999999998</v>
      </c>
      <c r="L4090" s="149" t="s">
        <v>116</v>
      </c>
      <c r="M4090" s="150" t="s">
        <v>117</v>
      </c>
      <c r="N4090" s="157">
        <v>44944.682210648149</v>
      </c>
      <c r="O4090" s="157">
        <v>44963.827418981484</v>
      </c>
    </row>
    <row r="4091" spans="2:15" x14ac:dyDescent="0.2">
      <c r="B4091" s="322" t="s">
        <v>155</v>
      </c>
      <c r="C4091" s="322" t="s">
        <v>2366</v>
      </c>
      <c r="D4091" s="322" t="s">
        <v>157</v>
      </c>
      <c r="E4091" s="322" t="s">
        <v>2366</v>
      </c>
      <c r="F4091" s="154" t="s">
        <v>236</v>
      </c>
      <c r="G4091" s="149" t="s">
        <v>310</v>
      </c>
      <c r="H4091" s="153" t="s">
        <v>311</v>
      </c>
      <c r="I4091" s="149" t="s">
        <v>2493</v>
      </c>
      <c r="J4091" s="163">
        <v>38.476999999999997</v>
      </c>
      <c r="K4091" s="163">
        <v>35.497</v>
      </c>
      <c r="L4091" s="149" t="s">
        <v>116</v>
      </c>
      <c r="M4091" s="150" t="s">
        <v>339</v>
      </c>
      <c r="N4091" s="157">
        <v>44945.084791666668</v>
      </c>
      <c r="O4091" s="157">
        <v>44986.222986111112</v>
      </c>
    </row>
    <row r="4092" spans="2:15" x14ac:dyDescent="0.2">
      <c r="B4092" s="322" t="s">
        <v>155</v>
      </c>
      <c r="C4092" s="322" t="s">
        <v>2366</v>
      </c>
      <c r="D4092" s="322" t="s">
        <v>156</v>
      </c>
      <c r="E4092" s="322" t="s">
        <v>2366</v>
      </c>
      <c r="F4092" s="154" t="s">
        <v>239</v>
      </c>
      <c r="G4092" s="149" t="s">
        <v>289</v>
      </c>
      <c r="H4092" s="153" t="s">
        <v>290</v>
      </c>
      <c r="I4092" s="149" t="s">
        <v>2494</v>
      </c>
      <c r="J4092" s="163">
        <v>37.899000000000001</v>
      </c>
      <c r="K4092" s="163">
        <v>17.170999999999999</v>
      </c>
      <c r="L4092" s="149" t="s">
        <v>116</v>
      </c>
      <c r="M4092" s="150" t="s">
        <v>292</v>
      </c>
      <c r="N4092" s="157">
        <v>44945.49790509259</v>
      </c>
      <c r="O4092" s="157">
        <v>44969.901886574073</v>
      </c>
    </row>
    <row r="4093" spans="2:15" x14ac:dyDescent="0.2">
      <c r="B4093" s="322" t="s">
        <v>155</v>
      </c>
      <c r="C4093" s="322" t="s">
        <v>2366</v>
      </c>
      <c r="D4093" s="322" t="s">
        <v>156</v>
      </c>
      <c r="E4093" s="322" t="s">
        <v>2366</v>
      </c>
      <c r="F4093" s="154" t="s">
        <v>239</v>
      </c>
      <c r="G4093" s="149" t="s">
        <v>289</v>
      </c>
      <c r="H4093" s="153" t="s">
        <v>290</v>
      </c>
      <c r="I4093" s="149" t="s">
        <v>2494</v>
      </c>
      <c r="J4093" s="163">
        <v>37.899000000000001</v>
      </c>
      <c r="K4093" s="163">
        <v>19.97</v>
      </c>
      <c r="L4093" s="149" t="s">
        <v>116</v>
      </c>
      <c r="M4093" s="150" t="s">
        <v>887</v>
      </c>
      <c r="N4093" s="157">
        <v>44945.49790509259</v>
      </c>
      <c r="O4093" s="157">
        <v>44981.934502314813</v>
      </c>
    </row>
    <row r="4094" spans="2:15" x14ac:dyDescent="0.2">
      <c r="B4094" s="322" t="s">
        <v>155</v>
      </c>
      <c r="C4094" s="322" t="s">
        <v>2366</v>
      </c>
      <c r="D4094" s="322" t="s">
        <v>156</v>
      </c>
      <c r="E4094" s="322" t="s">
        <v>2366</v>
      </c>
      <c r="F4094" s="154" t="s">
        <v>114</v>
      </c>
      <c r="G4094" s="149" t="s">
        <v>310</v>
      </c>
      <c r="H4094" s="153" t="s">
        <v>115</v>
      </c>
      <c r="I4094" s="149" t="s">
        <v>1715</v>
      </c>
      <c r="J4094" s="163">
        <v>61.558999999999997</v>
      </c>
      <c r="K4094" s="163">
        <v>17.634</v>
      </c>
      <c r="L4094" s="149" t="s">
        <v>116</v>
      </c>
      <c r="M4094" s="150" t="s">
        <v>405</v>
      </c>
      <c r="N4094" s="157">
        <v>44946.08488425926</v>
      </c>
      <c r="O4094" s="157">
        <v>44985.498229166667</v>
      </c>
    </row>
    <row r="4095" spans="2:15" x14ac:dyDescent="0.2">
      <c r="B4095" s="322" t="s">
        <v>155</v>
      </c>
      <c r="C4095" s="322" t="s">
        <v>2366</v>
      </c>
      <c r="D4095" s="322" t="s">
        <v>157</v>
      </c>
      <c r="E4095" s="322" t="s">
        <v>2366</v>
      </c>
      <c r="F4095" s="154" t="s">
        <v>114</v>
      </c>
      <c r="G4095" s="149" t="s">
        <v>310</v>
      </c>
      <c r="H4095" s="153" t="s">
        <v>115</v>
      </c>
      <c r="I4095" s="149" t="s">
        <v>1715</v>
      </c>
      <c r="J4095" s="163">
        <v>61.558999999999997</v>
      </c>
      <c r="K4095" s="163">
        <v>6.3479999999999999</v>
      </c>
      <c r="L4095" s="149" t="s">
        <v>116</v>
      </c>
      <c r="M4095" s="150" t="s">
        <v>405</v>
      </c>
      <c r="N4095" s="157">
        <v>44946.08488425926</v>
      </c>
      <c r="O4095" s="157">
        <v>44992.372824074075</v>
      </c>
    </row>
    <row r="4096" spans="2:15" x14ac:dyDescent="0.2">
      <c r="B4096" s="322" t="s">
        <v>155</v>
      </c>
      <c r="C4096" s="322" t="s">
        <v>2366</v>
      </c>
      <c r="D4096" s="322" t="s">
        <v>157</v>
      </c>
      <c r="E4096" s="322" t="s">
        <v>2366</v>
      </c>
      <c r="F4096" s="154" t="s">
        <v>114</v>
      </c>
      <c r="G4096" s="149" t="s">
        <v>310</v>
      </c>
      <c r="H4096" s="153" t="s">
        <v>115</v>
      </c>
      <c r="I4096" s="149" t="s">
        <v>1715</v>
      </c>
      <c r="J4096" s="163">
        <v>61.558999999999997</v>
      </c>
      <c r="K4096" s="163">
        <v>6.3479999999999999</v>
      </c>
      <c r="L4096" s="149" t="s">
        <v>116</v>
      </c>
      <c r="M4096" s="150" t="s">
        <v>405</v>
      </c>
      <c r="N4096" s="157">
        <v>44946.08488425926</v>
      </c>
      <c r="O4096" s="157">
        <v>44992.372835648152</v>
      </c>
    </row>
    <row r="4097" spans="2:15" x14ac:dyDescent="0.2">
      <c r="B4097" s="322" t="s">
        <v>155</v>
      </c>
      <c r="C4097" s="322" t="s">
        <v>2366</v>
      </c>
      <c r="D4097" s="322" t="s">
        <v>157</v>
      </c>
      <c r="E4097" s="322" t="s">
        <v>2366</v>
      </c>
      <c r="F4097" s="154" t="s">
        <v>114</v>
      </c>
      <c r="G4097" s="149" t="s">
        <v>310</v>
      </c>
      <c r="H4097" s="153" t="s">
        <v>115</v>
      </c>
      <c r="I4097" s="149" t="s">
        <v>1715</v>
      </c>
      <c r="J4097" s="163">
        <v>61.558999999999997</v>
      </c>
      <c r="K4097" s="163">
        <v>28.928999999999998</v>
      </c>
      <c r="L4097" s="149" t="s">
        <v>116</v>
      </c>
      <c r="M4097" s="150" t="s">
        <v>117</v>
      </c>
      <c r="N4097" s="157">
        <v>44946.08488425926</v>
      </c>
      <c r="O4097" s="157">
        <v>45000.139861111114</v>
      </c>
    </row>
    <row r="4098" spans="2:15" x14ac:dyDescent="0.2">
      <c r="B4098" s="322" t="s">
        <v>155</v>
      </c>
      <c r="C4098" s="322" t="s">
        <v>2366</v>
      </c>
      <c r="D4098" s="322" t="s">
        <v>156</v>
      </c>
      <c r="E4098" s="322" t="s">
        <v>2366</v>
      </c>
      <c r="F4098" s="154" t="s">
        <v>244</v>
      </c>
      <c r="G4098" s="149" t="s">
        <v>369</v>
      </c>
      <c r="H4098" s="153" t="s">
        <v>370</v>
      </c>
      <c r="I4098" s="149" t="s">
        <v>1841</v>
      </c>
      <c r="J4098" s="163">
        <v>32.244999999999997</v>
      </c>
      <c r="K4098" s="163">
        <v>31.187999999999999</v>
      </c>
      <c r="L4098" s="149" t="s">
        <v>216</v>
      </c>
      <c r="M4098" s="150" t="s">
        <v>288</v>
      </c>
      <c r="N4098" s="157">
        <v>44946.789756944447</v>
      </c>
      <c r="O4098" s="157">
        <v>44967.223009259258</v>
      </c>
    </row>
    <row r="4099" spans="2:15" x14ac:dyDescent="0.2">
      <c r="B4099" s="322" t="s">
        <v>155</v>
      </c>
      <c r="C4099" s="322" t="s">
        <v>2366</v>
      </c>
      <c r="D4099" s="322" t="s">
        <v>156</v>
      </c>
      <c r="E4099" s="322" t="s">
        <v>2366</v>
      </c>
      <c r="F4099" s="154" t="s">
        <v>329</v>
      </c>
      <c r="G4099" s="149" t="s">
        <v>286</v>
      </c>
      <c r="H4099" s="153" t="s">
        <v>330</v>
      </c>
      <c r="I4099" s="149" t="s">
        <v>2495</v>
      </c>
      <c r="J4099" s="163">
        <v>61.47</v>
      </c>
      <c r="K4099" s="163">
        <v>26.091999999999999</v>
      </c>
      <c r="L4099" s="149" t="s">
        <v>211</v>
      </c>
      <c r="M4099" s="150" t="s">
        <v>2496</v>
      </c>
      <c r="N4099" s="157">
        <v>44947.085057870368</v>
      </c>
      <c r="O4099" s="157">
        <v>44968.086909722224</v>
      </c>
    </row>
    <row r="4100" spans="2:15" x14ac:dyDescent="0.2">
      <c r="B4100" s="322" t="s">
        <v>155</v>
      </c>
      <c r="C4100" s="322" t="s">
        <v>2366</v>
      </c>
      <c r="D4100" s="322" t="s">
        <v>156</v>
      </c>
      <c r="E4100" s="322" t="s">
        <v>2366</v>
      </c>
      <c r="F4100" s="154" t="s">
        <v>329</v>
      </c>
      <c r="G4100" s="149" t="s">
        <v>286</v>
      </c>
      <c r="H4100" s="153" t="s">
        <v>330</v>
      </c>
      <c r="I4100" s="149" t="s">
        <v>2495</v>
      </c>
      <c r="J4100" s="163">
        <v>61.47</v>
      </c>
      <c r="K4100" s="163">
        <v>28.254999999999999</v>
      </c>
      <c r="L4100" s="149" t="s">
        <v>211</v>
      </c>
      <c r="M4100" s="150" t="s">
        <v>390</v>
      </c>
      <c r="N4100" s="157">
        <v>44947.085057870368</v>
      </c>
      <c r="O4100" s="157">
        <v>44974.301354166666</v>
      </c>
    </row>
    <row r="4101" spans="2:15" x14ac:dyDescent="0.2">
      <c r="B4101" s="322" t="s">
        <v>155</v>
      </c>
      <c r="C4101" s="322" t="s">
        <v>2366</v>
      </c>
      <c r="D4101" s="322" t="s">
        <v>156</v>
      </c>
      <c r="E4101" s="322" t="s">
        <v>2366</v>
      </c>
      <c r="F4101" s="154" t="s">
        <v>236</v>
      </c>
      <c r="G4101" s="149" t="s">
        <v>310</v>
      </c>
      <c r="H4101" s="153" t="s">
        <v>311</v>
      </c>
      <c r="I4101" s="149" t="s">
        <v>2497</v>
      </c>
      <c r="J4101" s="163">
        <v>61.271000000000001</v>
      </c>
      <c r="K4101" s="163">
        <v>10.544</v>
      </c>
      <c r="L4101" s="149" t="s">
        <v>116</v>
      </c>
      <c r="M4101" s="150" t="s">
        <v>292</v>
      </c>
      <c r="N4101" s="157">
        <v>44947.181979166664</v>
      </c>
      <c r="O4101" s="157">
        <v>44962.889918981484</v>
      </c>
    </row>
    <row r="4102" spans="2:15" x14ac:dyDescent="0.2">
      <c r="B4102" s="322" t="s">
        <v>155</v>
      </c>
      <c r="C4102" s="322" t="s">
        <v>2366</v>
      </c>
      <c r="D4102" s="322" t="s">
        <v>156</v>
      </c>
      <c r="E4102" s="322" t="s">
        <v>2366</v>
      </c>
      <c r="F4102" s="154" t="s">
        <v>236</v>
      </c>
      <c r="G4102" s="149" t="s">
        <v>310</v>
      </c>
      <c r="H4102" s="153" t="s">
        <v>311</v>
      </c>
      <c r="I4102" s="149" t="s">
        <v>2497</v>
      </c>
      <c r="J4102" s="163">
        <v>61.271000000000001</v>
      </c>
      <c r="K4102" s="163">
        <v>30.975000000000001</v>
      </c>
      <c r="L4102" s="149" t="s">
        <v>116</v>
      </c>
      <c r="M4102" s="150" t="s">
        <v>1049</v>
      </c>
      <c r="N4102" s="157">
        <v>44947.181979166664</v>
      </c>
      <c r="O4102" s="157">
        <v>44981.464745370373</v>
      </c>
    </row>
    <row r="4103" spans="2:15" x14ac:dyDescent="0.2">
      <c r="B4103" s="322" t="s">
        <v>155</v>
      </c>
      <c r="C4103" s="322" t="s">
        <v>2366</v>
      </c>
      <c r="D4103" s="322" t="s">
        <v>156</v>
      </c>
      <c r="E4103" s="322" t="s">
        <v>2366</v>
      </c>
      <c r="F4103" s="154" t="s">
        <v>114</v>
      </c>
      <c r="G4103" s="149" t="s">
        <v>286</v>
      </c>
      <c r="H4103" s="153" t="s">
        <v>115</v>
      </c>
      <c r="I4103" s="149" t="s">
        <v>1502</v>
      </c>
      <c r="J4103" s="163">
        <v>61.3</v>
      </c>
      <c r="K4103" s="163">
        <v>45.161999999999999</v>
      </c>
      <c r="L4103" s="149" t="s">
        <v>116</v>
      </c>
      <c r="M4103" s="150" t="s">
        <v>1791</v>
      </c>
      <c r="N4103" s="157">
        <v>44947.196087962962</v>
      </c>
      <c r="O4103" s="157">
        <v>44983.820543981485</v>
      </c>
    </row>
    <row r="4104" spans="2:15" x14ac:dyDescent="0.2">
      <c r="B4104" s="322" t="s">
        <v>155</v>
      </c>
      <c r="C4104" s="322" t="s">
        <v>2366</v>
      </c>
      <c r="D4104" s="322" t="s">
        <v>156</v>
      </c>
      <c r="E4104" s="322" t="s">
        <v>2366</v>
      </c>
      <c r="F4104" s="154" t="s">
        <v>114</v>
      </c>
      <c r="G4104" s="149" t="s">
        <v>286</v>
      </c>
      <c r="H4104" s="153" t="s">
        <v>115</v>
      </c>
      <c r="I4104" s="149" t="s">
        <v>1197</v>
      </c>
      <c r="J4104" s="163">
        <v>63.386000000000003</v>
      </c>
      <c r="K4104" s="163">
        <v>44.927</v>
      </c>
      <c r="L4104" s="149" t="s">
        <v>216</v>
      </c>
      <c r="M4104" s="150" t="s">
        <v>288</v>
      </c>
      <c r="N4104" s="157">
        <v>44948.446064814816</v>
      </c>
      <c r="O4104" s="157">
        <v>44983.038287037038</v>
      </c>
    </row>
    <row r="4105" spans="2:15" x14ac:dyDescent="0.2">
      <c r="B4105" s="322" t="s">
        <v>155</v>
      </c>
      <c r="C4105" s="322" t="s">
        <v>2366</v>
      </c>
      <c r="D4105" s="322" t="s">
        <v>156</v>
      </c>
      <c r="E4105" s="322" t="s">
        <v>2366</v>
      </c>
      <c r="F4105" s="154" t="s">
        <v>195</v>
      </c>
      <c r="G4105" s="149" t="s">
        <v>277</v>
      </c>
      <c r="H4105" s="153" t="s">
        <v>705</v>
      </c>
      <c r="I4105" s="149" t="s">
        <v>598</v>
      </c>
      <c r="J4105" s="163">
        <v>34.448999999999998</v>
      </c>
      <c r="K4105" s="163">
        <v>4.6970000000000001</v>
      </c>
      <c r="L4105" s="149" t="s">
        <v>230</v>
      </c>
      <c r="M4105" s="150" t="s">
        <v>356</v>
      </c>
      <c r="N4105" s="157">
        <v>44948.612361111111</v>
      </c>
      <c r="O4105" s="157">
        <v>44971.417916666665</v>
      </c>
    </row>
    <row r="4106" spans="2:15" x14ac:dyDescent="0.2">
      <c r="B4106" s="322" t="s">
        <v>155</v>
      </c>
      <c r="C4106" s="322" t="s">
        <v>2366</v>
      </c>
      <c r="D4106" s="322" t="s">
        <v>156</v>
      </c>
      <c r="E4106" s="322" t="s">
        <v>2366</v>
      </c>
      <c r="F4106" s="154" t="s">
        <v>195</v>
      </c>
      <c r="G4106" s="149" t="s">
        <v>277</v>
      </c>
      <c r="H4106" s="153" t="s">
        <v>705</v>
      </c>
      <c r="I4106" s="149" t="s">
        <v>598</v>
      </c>
      <c r="J4106" s="163">
        <v>34.448999999999998</v>
      </c>
      <c r="K4106" s="163">
        <v>19.309999999999999</v>
      </c>
      <c r="L4106" s="149" t="s">
        <v>230</v>
      </c>
      <c r="M4106" s="150" t="s">
        <v>514</v>
      </c>
      <c r="N4106" s="157">
        <v>44948.612361111111</v>
      </c>
      <c r="O4106" s="157">
        <v>44984.946099537039</v>
      </c>
    </row>
    <row r="4107" spans="2:15" x14ac:dyDescent="0.2">
      <c r="B4107" s="322" t="s">
        <v>155</v>
      </c>
      <c r="C4107" s="322" t="s">
        <v>2366</v>
      </c>
      <c r="D4107" s="322" t="s">
        <v>156</v>
      </c>
      <c r="E4107" s="322" t="s">
        <v>2366</v>
      </c>
      <c r="F4107" s="154" t="s">
        <v>114</v>
      </c>
      <c r="G4107" s="149" t="s">
        <v>353</v>
      </c>
      <c r="H4107" s="153" t="s">
        <v>354</v>
      </c>
      <c r="I4107" s="149" t="s">
        <v>2498</v>
      </c>
      <c r="J4107" s="163">
        <v>28.401</v>
      </c>
      <c r="K4107" s="163">
        <v>5.181</v>
      </c>
      <c r="L4107" s="149" t="s">
        <v>325</v>
      </c>
      <c r="M4107" s="150" t="s">
        <v>1229</v>
      </c>
      <c r="N4107" s="157">
        <v>44949.181990740741</v>
      </c>
      <c r="O4107" s="157">
        <v>44966.735659722224</v>
      </c>
    </row>
    <row r="4108" spans="2:15" x14ac:dyDescent="0.2">
      <c r="B4108" s="322" t="s">
        <v>155</v>
      </c>
      <c r="C4108" s="322" t="s">
        <v>2366</v>
      </c>
      <c r="D4108" s="322" t="s">
        <v>156</v>
      </c>
      <c r="E4108" s="322" t="s">
        <v>2366</v>
      </c>
      <c r="F4108" s="154" t="s">
        <v>114</v>
      </c>
      <c r="G4108" s="149" t="s">
        <v>353</v>
      </c>
      <c r="H4108" s="153" t="s">
        <v>354</v>
      </c>
      <c r="I4108" s="149" t="s">
        <v>2498</v>
      </c>
      <c r="J4108" s="163">
        <v>28.401</v>
      </c>
      <c r="K4108" s="163">
        <v>17.526</v>
      </c>
      <c r="L4108" s="149" t="s">
        <v>325</v>
      </c>
      <c r="M4108" s="150" t="s">
        <v>326</v>
      </c>
      <c r="N4108" s="157">
        <v>44949.181990740741</v>
      </c>
      <c r="O4108" s="157">
        <v>44985.026620370372</v>
      </c>
    </row>
    <row r="4109" spans="2:15" x14ac:dyDescent="0.2">
      <c r="B4109" s="322" t="s">
        <v>155</v>
      </c>
      <c r="C4109" s="322" t="s">
        <v>2366</v>
      </c>
      <c r="D4109" s="322" t="s">
        <v>156</v>
      </c>
      <c r="E4109" s="322" t="s">
        <v>2366</v>
      </c>
      <c r="F4109" s="154" t="s">
        <v>239</v>
      </c>
      <c r="G4109" s="149" t="s">
        <v>289</v>
      </c>
      <c r="H4109" s="153" t="s">
        <v>1628</v>
      </c>
      <c r="I4109" s="149" t="s">
        <v>2499</v>
      </c>
      <c r="J4109" s="163">
        <v>57.021999999999998</v>
      </c>
      <c r="K4109" s="163">
        <v>6.4729999999999999</v>
      </c>
      <c r="L4109" s="149" t="s">
        <v>116</v>
      </c>
      <c r="M4109" s="150" t="s">
        <v>352</v>
      </c>
      <c r="N4109" s="157">
        <v>44949.432291666664</v>
      </c>
      <c r="O4109" s="157">
        <v>44974.554293981484</v>
      </c>
    </row>
    <row r="4110" spans="2:15" x14ac:dyDescent="0.2">
      <c r="B4110" s="322" t="s">
        <v>155</v>
      </c>
      <c r="C4110" s="322" t="s">
        <v>2366</v>
      </c>
      <c r="D4110" s="322" t="s">
        <v>156</v>
      </c>
      <c r="E4110" s="322" t="s">
        <v>2366</v>
      </c>
      <c r="F4110" s="154" t="s">
        <v>239</v>
      </c>
      <c r="G4110" s="149" t="s">
        <v>289</v>
      </c>
      <c r="H4110" s="153" t="s">
        <v>1628</v>
      </c>
      <c r="I4110" s="149" t="s">
        <v>2499</v>
      </c>
      <c r="J4110" s="163">
        <v>57.021999999999998</v>
      </c>
      <c r="K4110" s="163">
        <v>0.77900000000000003</v>
      </c>
      <c r="L4110" s="149" t="s">
        <v>116</v>
      </c>
      <c r="M4110" s="150" t="s">
        <v>405</v>
      </c>
      <c r="N4110" s="157">
        <v>44949.432291666664</v>
      </c>
      <c r="O4110" s="157">
        <v>44983.556192129632</v>
      </c>
    </row>
    <row r="4111" spans="2:15" x14ac:dyDescent="0.2">
      <c r="B4111" s="322" t="s">
        <v>155</v>
      </c>
      <c r="C4111" s="322" t="s">
        <v>2366</v>
      </c>
      <c r="D4111" s="322" t="s">
        <v>156</v>
      </c>
      <c r="E4111" s="322" t="s">
        <v>2366</v>
      </c>
      <c r="F4111" s="154" t="s">
        <v>239</v>
      </c>
      <c r="G4111" s="149" t="s">
        <v>289</v>
      </c>
      <c r="H4111" s="153" t="s">
        <v>1628</v>
      </c>
      <c r="I4111" s="149" t="s">
        <v>2499</v>
      </c>
      <c r="J4111" s="163">
        <v>57.021999999999998</v>
      </c>
      <c r="K4111" s="163">
        <v>7.7930000000000001</v>
      </c>
      <c r="L4111" s="149" t="s">
        <v>116</v>
      </c>
      <c r="M4111" s="150" t="s">
        <v>405</v>
      </c>
      <c r="N4111" s="157">
        <v>44949.432291666664</v>
      </c>
      <c r="O4111" s="157">
        <v>44983.556215277778</v>
      </c>
    </row>
    <row r="4112" spans="2:15" x14ac:dyDescent="0.2">
      <c r="B4112" s="322" t="s">
        <v>155</v>
      </c>
      <c r="C4112" s="322" t="s">
        <v>2366</v>
      </c>
      <c r="D4112" s="322" t="s">
        <v>156</v>
      </c>
      <c r="E4112" s="322" t="s">
        <v>2366</v>
      </c>
      <c r="F4112" s="154" t="s">
        <v>239</v>
      </c>
      <c r="G4112" s="149" t="s">
        <v>289</v>
      </c>
      <c r="H4112" s="153" t="s">
        <v>1628</v>
      </c>
      <c r="I4112" s="149" t="s">
        <v>2499</v>
      </c>
      <c r="J4112" s="163">
        <v>57.021999999999998</v>
      </c>
      <c r="K4112" s="163">
        <v>3.117</v>
      </c>
      <c r="L4112" s="149" t="s">
        <v>116</v>
      </c>
      <c r="M4112" s="150" t="s">
        <v>405</v>
      </c>
      <c r="N4112" s="157">
        <v>44949.432291666664</v>
      </c>
      <c r="O4112" s="157">
        <v>44983.556238425925</v>
      </c>
    </row>
    <row r="4113" spans="2:15" x14ac:dyDescent="0.2">
      <c r="B4113" s="322" t="s">
        <v>155</v>
      </c>
      <c r="C4113" s="322" t="s">
        <v>2366</v>
      </c>
      <c r="D4113" s="322" t="s">
        <v>156</v>
      </c>
      <c r="E4113" s="322" t="s">
        <v>2366</v>
      </c>
      <c r="F4113" s="154" t="s">
        <v>239</v>
      </c>
      <c r="G4113" s="149" t="s">
        <v>289</v>
      </c>
      <c r="H4113" s="153" t="s">
        <v>1628</v>
      </c>
      <c r="I4113" s="149" t="s">
        <v>2499</v>
      </c>
      <c r="J4113" s="163">
        <v>57.021999999999998</v>
      </c>
      <c r="K4113" s="163">
        <v>1.169</v>
      </c>
      <c r="L4113" s="149" t="s">
        <v>116</v>
      </c>
      <c r="M4113" s="150" t="s">
        <v>405</v>
      </c>
      <c r="N4113" s="157">
        <v>44949.432291666664</v>
      </c>
      <c r="O4113" s="157">
        <v>44983.556261574071</v>
      </c>
    </row>
    <row r="4114" spans="2:15" x14ac:dyDescent="0.2">
      <c r="B4114" s="322" t="s">
        <v>155</v>
      </c>
      <c r="C4114" s="322" t="s">
        <v>2366</v>
      </c>
      <c r="D4114" s="322" t="s">
        <v>156</v>
      </c>
      <c r="E4114" s="322" t="s">
        <v>2366</v>
      </c>
      <c r="F4114" s="154" t="s">
        <v>239</v>
      </c>
      <c r="G4114" s="149" t="s">
        <v>277</v>
      </c>
      <c r="H4114" s="153" t="s">
        <v>1628</v>
      </c>
      <c r="I4114" s="149" t="s">
        <v>2499</v>
      </c>
      <c r="J4114" s="163">
        <v>57.021999999999998</v>
      </c>
      <c r="K4114" s="163">
        <v>7.4029999999999996</v>
      </c>
      <c r="L4114" s="149" t="s">
        <v>116</v>
      </c>
      <c r="M4114" s="150" t="s">
        <v>405</v>
      </c>
      <c r="N4114" s="157">
        <v>44949.432291666664</v>
      </c>
      <c r="O4114" s="157">
        <v>44983.556284722225</v>
      </c>
    </row>
    <row r="4115" spans="2:15" x14ac:dyDescent="0.2">
      <c r="B4115" s="322" t="s">
        <v>155</v>
      </c>
      <c r="C4115" s="322" t="s">
        <v>2366</v>
      </c>
      <c r="D4115" s="322" t="s">
        <v>156</v>
      </c>
      <c r="E4115" s="322" t="s">
        <v>2366</v>
      </c>
      <c r="F4115" s="154" t="s">
        <v>238</v>
      </c>
      <c r="G4115" s="149" t="s">
        <v>281</v>
      </c>
      <c r="H4115" s="153" t="s">
        <v>278</v>
      </c>
      <c r="I4115" s="149" t="s">
        <v>1421</v>
      </c>
      <c r="J4115" s="163">
        <v>36.798000000000002</v>
      </c>
      <c r="K4115" s="163">
        <v>36.061999999999998</v>
      </c>
      <c r="L4115" s="149" t="s">
        <v>116</v>
      </c>
      <c r="M4115" s="150" t="s">
        <v>117</v>
      </c>
      <c r="N4115" s="157">
        <v>44949.459328703706</v>
      </c>
      <c r="O4115" s="157">
        <v>44974.140370370369</v>
      </c>
    </row>
    <row r="4116" spans="2:15" x14ac:dyDescent="0.2">
      <c r="B4116" s="322" t="s">
        <v>155</v>
      </c>
      <c r="C4116" s="322" t="s">
        <v>2366</v>
      </c>
      <c r="D4116" s="322" t="s">
        <v>156</v>
      </c>
      <c r="E4116" s="322" t="s">
        <v>2366</v>
      </c>
      <c r="F4116" s="154" t="s">
        <v>239</v>
      </c>
      <c r="G4116" s="149" t="s">
        <v>277</v>
      </c>
      <c r="H4116" s="153" t="s">
        <v>1628</v>
      </c>
      <c r="I4116" s="149" t="s">
        <v>1722</v>
      </c>
      <c r="J4116" s="163">
        <v>56.121000000000002</v>
      </c>
      <c r="K4116" s="163">
        <v>36.917999999999999</v>
      </c>
      <c r="L4116" s="149" t="s">
        <v>116</v>
      </c>
      <c r="M4116" s="150" t="s">
        <v>292</v>
      </c>
      <c r="N4116" s="157">
        <v>44949.654421296298</v>
      </c>
      <c r="O4116" s="157">
        <v>44974.638958333337</v>
      </c>
    </row>
    <row r="4117" spans="2:15" x14ac:dyDescent="0.2">
      <c r="B4117" s="322" t="s">
        <v>155</v>
      </c>
      <c r="C4117" s="322" t="s">
        <v>2366</v>
      </c>
      <c r="D4117" s="322" t="s">
        <v>157</v>
      </c>
      <c r="E4117" s="322" t="s">
        <v>2366</v>
      </c>
      <c r="F4117" s="154" t="s">
        <v>114</v>
      </c>
      <c r="G4117" s="149" t="s">
        <v>286</v>
      </c>
      <c r="H4117" s="153" t="s">
        <v>115</v>
      </c>
      <c r="I4117" s="149" t="s">
        <v>2500</v>
      </c>
      <c r="J4117" s="163">
        <v>57.835999999999999</v>
      </c>
      <c r="K4117" s="163">
        <v>42.848999999999997</v>
      </c>
      <c r="L4117" s="149" t="s">
        <v>187</v>
      </c>
      <c r="M4117" s="150" t="s">
        <v>415</v>
      </c>
      <c r="N4117" s="157">
        <v>44950.293240740742</v>
      </c>
      <c r="O4117" s="157">
        <v>44988.055671296293</v>
      </c>
    </row>
    <row r="4118" spans="2:15" x14ac:dyDescent="0.2">
      <c r="B4118" s="322" t="s">
        <v>155</v>
      </c>
      <c r="C4118" s="322" t="s">
        <v>2366</v>
      </c>
      <c r="D4118" s="322" t="s">
        <v>156</v>
      </c>
      <c r="E4118" s="322" t="s">
        <v>2366</v>
      </c>
      <c r="F4118" s="154" t="s">
        <v>114</v>
      </c>
      <c r="G4118" s="149" t="s">
        <v>286</v>
      </c>
      <c r="H4118" s="153" t="s">
        <v>115</v>
      </c>
      <c r="I4118" s="149" t="s">
        <v>2501</v>
      </c>
      <c r="J4118" s="163">
        <v>80.995999999999995</v>
      </c>
      <c r="K4118" s="163">
        <v>26.795000000000002</v>
      </c>
      <c r="L4118" s="149" t="s">
        <v>211</v>
      </c>
      <c r="M4118" s="150" t="s">
        <v>302</v>
      </c>
      <c r="N4118" s="157">
        <v>44950.321134259262</v>
      </c>
      <c r="O4118" s="157">
        <v>44977.556574074071</v>
      </c>
    </row>
    <row r="4119" spans="2:15" x14ac:dyDescent="0.2">
      <c r="B4119" s="322" t="s">
        <v>155</v>
      </c>
      <c r="C4119" s="322" t="s">
        <v>2366</v>
      </c>
      <c r="D4119" s="322" t="s">
        <v>157</v>
      </c>
      <c r="E4119" s="322" t="s">
        <v>2366</v>
      </c>
      <c r="F4119" s="154" t="s">
        <v>114</v>
      </c>
      <c r="G4119" s="149" t="s">
        <v>286</v>
      </c>
      <c r="H4119" s="153" t="s">
        <v>115</v>
      </c>
      <c r="I4119" s="149" t="s">
        <v>2501</v>
      </c>
      <c r="J4119" s="163">
        <v>80.995999999999995</v>
      </c>
      <c r="K4119" s="163">
        <v>19.55</v>
      </c>
      <c r="L4119" s="149" t="s">
        <v>211</v>
      </c>
      <c r="M4119" s="150" t="s">
        <v>666</v>
      </c>
      <c r="N4119" s="157">
        <v>44950.321134259262</v>
      </c>
      <c r="O4119" s="157">
        <v>44986.223506944443</v>
      </c>
    </row>
    <row r="4120" spans="2:15" x14ac:dyDescent="0.2">
      <c r="B4120" s="322" t="s">
        <v>155</v>
      </c>
      <c r="C4120" s="322" t="s">
        <v>2366</v>
      </c>
      <c r="D4120" s="322" t="s">
        <v>156</v>
      </c>
      <c r="E4120" s="322" t="s">
        <v>2366</v>
      </c>
      <c r="F4120" s="154" t="s">
        <v>239</v>
      </c>
      <c r="G4120" s="149" t="s">
        <v>289</v>
      </c>
      <c r="H4120" s="153" t="s">
        <v>290</v>
      </c>
      <c r="I4120" s="149" t="s">
        <v>2502</v>
      </c>
      <c r="J4120" s="163">
        <v>36.892000000000003</v>
      </c>
      <c r="K4120" s="163">
        <v>28.123000000000001</v>
      </c>
      <c r="L4120" s="149" t="s">
        <v>116</v>
      </c>
      <c r="M4120" s="150" t="s">
        <v>293</v>
      </c>
      <c r="N4120" s="157">
        <v>44951.293182870373</v>
      </c>
      <c r="O4120" s="157">
        <v>44983.732511574075</v>
      </c>
    </row>
    <row r="4121" spans="2:15" x14ac:dyDescent="0.2">
      <c r="B4121" s="322" t="s">
        <v>155</v>
      </c>
      <c r="C4121" s="322" t="s">
        <v>2366</v>
      </c>
      <c r="D4121" s="322" t="s">
        <v>156</v>
      </c>
      <c r="E4121" s="322" t="s">
        <v>2366</v>
      </c>
      <c r="F4121" s="154" t="s">
        <v>236</v>
      </c>
      <c r="G4121" s="149" t="s">
        <v>310</v>
      </c>
      <c r="H4121" s="153" t="s">
        <v>311</v>
      </c>
      <c r="I4121" s="149" t="s">
        <v>1890</v>
      </c>
      <c r="J4121" s="163">
        <v>34.564</v>
      </c>
      <c r="K4121" s="163">
        <v>30.016999999999999</v>
      </c>
      <c r="L4121" s="149" t="s">
        <v>230</v>
      </c>
      <c r="M4121" s="150" t="s">
        <v>846</v>
      </c>
      <c r="N4121" s="157">
        <v>44951.445636574077</v>
      </c>
      <c r="O4121" s="157">
        <v>44969.990393518521</v>
      </c>
    </row>
    <row r="4122" spans="2:15" x14ac:dyDescent="0.2">
      <c r="B4122" s="322" t="s">
        <v>155</v>
      </c>
      <c r="C4122" s="322" t="s">
        <v>2366</v>
      </c>
      <c r="D4122" s="322" t="s">
        <v>156</v>
      </c>
      <c r="E4122" s="322" t="s">
        <v>2366</v>
      </c>
      <c r="F4122" s="154" t="s">
        <v>243</v>
      </c>
      <c r="G4122" s="149" t="s">
        <v>663</v>
      </c>
      <c r="H4122" s="153" t="s">
        <v>707</v>
      </c>
      <c r="I4122" s="149" t="s">
        <v>2503</v>
      </c>
      <c r="J4122" s="163">
        <v>55.447000000000003</v>
      </c>
      <c r="K4122" s="163">
        <v>11.766999999999999</v>
      </c>
      <c r="L4122" s="149" t="s">
        <v>116</v>
      </c>
      <c r="M4122" s="150" t="s">
        <v>117</v>
      </c>
      <c r="N4122" s="157">
        <v>44952.654340277775</v>
      </c>
      <c r="O4122" s="157">
        <v>44974.817210648151</v>
      </c>
    </row>
    <row r="4123" spans="2:15" x14ac:dyDescent="0.2">
      <c r="B4123" s="322" t="s">
        <v>155</v>
      </c>
      <c r="C4123" s="322" t="s">
        <v>2366</v>
      </c>
      <c r="D4123" s="322" t="s">
        <v>156</v>
      </c>
      <c r="E4123" s="322" t="s">
        <v>2366</v>
      </c>
      <c r="F4123" s="154" t="s">
        <v>243</v>
      </c>
      <c r="G4123" s="149" t="s">
        <v>663</v>
      </c>
      <c r="H4123" s="153" t="s">
        <v>707</v>
      </c>
      <c r="I4123" s="149" t="s">
        <v>2503</v>
      </c>
      <c r="J4123" s="163">
        <v>55.447000000000003</v>
      </c>
      <c r="K4123" s="163">
        <v>8.0950000000000006</v>
      </c>
      <c r="L4123" s="149" t="s">
        <v>116</v>
      </c>
      <c r="M4123" s="150" t="s">
        <v>117</v>
      </c>
      <c r="N4123" s="157">
        <v>44952.654340277775</v>
      </c>
      <c r="O4123" s="157">
        <v>44974.817349537036</v>
      </c>
    </row>
    <row r="4124" spans="2:15" x14ac:dyDescent="0.2">
      <c r="B4124" s="322" t="s">
        <v>155</v>
      </c>
      <c r="C4124" s="322" t="s">
        <v>2366</v>
      </c>
      <c r="D4124" s="322" t="s">
        <v>157</v>
      </c>
      <c r="E4124" s="322" t="s">
        <v>2366</v>
      </c>
      <c r="F4124" s="154" t="s">
        <v>243</v>
      </c>
      <c r="G4124" s="149" t="s">
        <v>277</v>
      </c>
      <c r="H4124" s="153" t="s">
        <v>707</v>
      </c>
      <c r="I4124" s="149" t="s">
        <v>2503</v>
      </c>
      <c r="J4124" s="163">
        <v>55.447000000000003</v>
      </c>
      <c r="K4124" s="163">
        <v>7.9450000000000003</v>
      </c>
      <c r="L4124" s="149" t="s">
        <v>116</v>
      </c>
      <c r="M4124" s="150" t="s">
        <v>424</v>
      </c>
      <c r="N4124" s="157">
        <v>44952.654340277775</v>
      </c>
      <c r="O4124" s="157">
        <v>44991.251354166663</v>
      </c>
    </row>
    <row r="4125" spans="2:15" x14ac:dyDescent="0.2">
      <c r="B4125" s="322" t="s">
        <v>155</v>
      </c>
      <c r="C4125" s="322" t="s">
        <v>2366</v>
      </c>
      <c r="D4125" s="322" t="s">
        <v>157</v>
      </c>
      <c r="E4125" s="322" t="s">
        <v>2366</v>
      </c>
      <c r="F4125" s="154" t="s">
        <v>243</v>
      </c>
      <c r="G4125" s="149" t="s">
        <v>277</v>
      </c>
      <c r="H4125" s="153" t="s">
        <v>707</v>
      </c>
      <c r="I4125" s="149" t="s">
        <v>2503</v>
      </c>
      <c r="J4125" s="163">
        <v>55.447000000000003</v>
      </c>
      <c r="K4125" s="163">
        <v>26.317</v>
      </c>
      <c r="L4125" s="149" t="s">
        <v>116</v>
      </c>
      <c r="M4125" s="150" t="s">
        <v>405</v>
      </c>
      <c r="N4125" s="157">
        <v>44952.654340277775</v>
      </c>
      <c r="O4125" s="157">
        <v>44994.818541666667</v>
      </c>
    </row>
    <row r="4126" spans="2:15" x14ac:dyDescent="0.2">
      <c r="B4126" s="322" t="s">
        <v>155</v>
      </c>
      <c r="C4126" s="322" t="s">
        <v>2366</v>
      </c>
      <c r="D4126" s="322" t="s">
        <v>157</v>
      </c>
      <c r="E4126" s="322" t="s">
        <v>2366</v>
      </c>
      <c r="F4126" s="154" t="s">
        <v>114</v>
      </c>
      <c r="G4126" s="149" t="s">
        <v>310</v>
      </c>
      <c r="H4126" s="153" t="s">
        <v>115</v>
      </c>
      <c r="I4126" s="149" t="s">
        <v>2504</v>
      </c>
      <c r="J4126" s="163">
        <v>61.411000000000001</v>
      </c>
      <c r="K4126" s="163">
        <v>55.064999999999998</v>
      </c>
      <c r="L4126" s="149" t="s">
        <v>187</v>
      </c>
      <c r="M4126" s="150" t="s">
        <v>948</v>
      </c>
      <c r="N4126" s="157">
        <v>44952.695856481485</v>
      </c>
      <c r="O4126" s="157">
        <v>44999.805694444447</v>
      </c>
    </row>
    <row r="4127" spans="2:15" x14ac:dyDescent="0.2">
      <c r="B4127" s="322" t="s">
        <v>155</v>
      </c>
      <c r="C4127" s="322" t="s">
        <v>2366</v>
      </c>
      <c r="D4127" s="322" t="s">
        <v>157</v>
      </c>
      <c r="E4127" s="322" t="s">
        <v>2366</v>
      </c>
      <c r="F4127" s="154" t="s">
        <v>114</v>
      </c>
      <c r="G4127" s="149" t="s">
        <v>286</v>
      </c>
      <c r="H4127" s="153" t="s">
        <v>115</v>
      </c>
      <c r="I4127" s="149" t="s">
        <v>2505</v>
      </c>
      <c r="J4127" s="163">
        <v>63.2</v>
      </c>
      <c r="K4127" s="163">
        <v>56.817</v>
      </c>
      <c r="L4127" s="149" t="s">
        <v>116</v>
      </c>
      <c r="M4127" s="150" t="s">
        <v>352</v>
      </c>
      <c r="N4127" s="157">
        <v>44952.779386574075</v>
      </c>
      <c r="O4127" s="157">
        <v>44995.650937500002</v>
      </c>
    </row>
    <row r="4128" spans="2:15" x14ac:dyDescent="0.2">
      <c r="B4128" s="322" t="s">
        <v>155</v>
      </c>
      <c r="C4128" s="322" t="s">
        <v>2366</v>
      </c>
      <c r="D4128" s="322" t="s">
        <v>156</v>
      </c>
      <c r="E4128" s="322" t="s">
        <v>2366</v>
      </c>
      <c r="F4128" s="154" t="s">
        <v>239</v>
      </c>
      <c r="G4128" s="149" t="s">
        <v>289</v>
      </c>
      <c r="H4128" s="153" t="s">
        <v>1628</v>
      </c>
      <c r="I4128" s="149" t="s">
        <v>2506</v>
      </c>
      <c r="J4128" s="163">
        <v>55.698999999999998</v>
      </c>
      <c r="K4128" s="163">
        <v>54.585000000000001</v>
      </c>
      <c r="L4128" s="149" t="s">
        <v>329</v>
      </c>
      <c r="M4128" s="150" t="s">
        <v>395</v>
      </c>
      <c r="N4128" s="157">
        <v>44952.820810185185</v>
      </c>
      <c r="O4128" s="157">
        <v>44978.083171296297</v>
      </c>
    </row>
    <row r="4129" spans="2:15" x14ac:dyDescent="0.2">
      <c r="B4129" s="322" t="s">
        <v>155</v>
      </c>
      <c r="C4129" s="322" t="s">
        <v>2366</v>
      </c>
      <c r="D4129" s="322" t="s">
        <v>156</v>
      </c>
      <c r="E4129" s="322" t="s">
        <v>2366</v>
      </c>
      <c r="F4129" s="154" t="s">
        <v>237</v>
      </c>
      <c r="G4129" s="149" t="s">
        <v>277</v>
      </c>
      <c r="H4129" s="153" t="s">
        <v>978</v>
      </c>
      <c r="I4129" s="149" t="s">
        <v>2507</v>
      </c>
      <c r="J4129" s="163">
        <v>27.111999999999998</v>
      </c>
      <c r="K4129" s="163">
        <v>22.873999999999999</v>
      </c>
      <c r="L4129" s="149" t="s">
        <v>251</v>
      </c>
      <c r="M4129" s="150" t="s">
        <v>664</v>
      </c>
      <c r="N4129" s="157">
        <v>44952.94604166667</v>
      </c>
      <c r="O4129" s="157">
        <v>44963.98741898148</v>
      </c>
    </row>
    <row r="4130" spans="2:15" x14ac:dyDescent="0.2">
      <c r="B4130" s="322" t="s">
        <v>155</v>
      </c>
      <c r="C4130" s="322" t="s">
        <v>2366</v>
      </c>
      <c r="D4130" s="322" t="s">
        <v>156</v>
      </c>
      <c r="E4130" s="322" t="s">
        <v>2366</v>
      </c>
      <c r="F4130" s="154" t="s">
        <v>114</v>
      </c>
      <c r="G4130" s="149" t="s">
        <v>286</v>
      </c>
      <c r="H4130" s="153" t="s">
        <v>115</v>
      </c>
      <c r="I4130" s="149" t="s">
        <v>2508</v>
      </c>
      <c r="J4130" s="163">
        <v>28.225999999999999</v>
      </c>
      <c r="K4130" s="163">
        <v>27.661000000000001</v>
      </c>
      <c r="L4130" s="149" t="s">
        <v>230</v>
      </c>
      <c r="M4130" s="150" t="s">
        <v>356</v>
      </c>
      <c r="N4130" s="157">
        <v>44953.23746527778</v>
      </c>
      <c r="O4130" s="157">
        <v>44978.207835648151</v>
      </c>
    </row>
    <row r="4131" spans="2:15" x14ac:dyDescent="0.2">
      <c r="B4131" s="322" t="s">
        <v>155</v>
      </c>
      <c r="C4131" s="322" t="s">
        <v>2366</v>
      </c>
      <c r="D4131" s="322" t="s">
        <v>157</v>
      </c>
      <c r="E4131" s="322" t="s">
        <v>2366</v>
      </c>
      <c r="F4131" s="154" t="s">
        <v>329</v>
      </c>
      <c r="G4131" s="149" t="s">
        <v>286</v>
      </c>
      <c r="H4131" s="153" t="s">
        <v>330</v>
      </c>
      <c r="I4131" s="149" t="s">
        <v>1800</v>
      </c>
      <c r="J4131" s="163">
        <v>37.710999999999999</v>
      </c>
      <c r="K4131" s="163">
        <v>25.268000000000001</v>
      </c>
      <c r="L4131" s="149" t="s">
        <v>223</v>
      </c>
      <c r="M4131" s="150" t="s">
        <v>758</v>
      </c>
      <c r="N4131" s="157">
        <v>44953.862638888888</v>
      </c>
      <c r="O4131" s="157">
        <v>44999.763703703706</v>
      </c>
    </row>
    <row r="4132" spans="2:15" x14ac:dyDescent="0.2">
      <c r="B4132" s="322" t="s">
        <v>155</v>
      </c>
      <c r="C4132" s="322" t="s">
        <v>2366</v>
      </c>
      <c r="D4132" s="322" t="s">
        <v>156</v>
      </c>
      <c r="E4132" s="322" t="s">
        <v>2366</v>
      </c>
      <c r="F4132" s="154" t="s">
        <v>239</v>
      </c>
      <c r="G4132" s="149" t="s">
        <v>359</v>
      </c>
      <c r="H4132" s="153" t="s">
        <v>278</v>
      </c>
      <c r="I4132" s="149" t="s">
        <v>2509</v>
      </c>
      <c r="J4132" s="163">
        <v>38.167000000000002</v>
      </c>
      <c r="K4132" s="163">
        <v>5.9470000000000001</v>
      </c>
      <c r="L4132" s="149" t="s">
        <v>116</v>
      </c>
      <c r="M4132" s="150" t="s">
        <v>457</v>
      </c>
      <c r="N4132" s="157">
        <v>44955.47378472222</v>
      </c>
      <c r="O4132" s="157">
        <v>44979.446053240739</v>
      </c>
    </row>
    <row r="4133" spans="2:15" x14ac:dyDescent="0.2">
      <c r="B4133" s="322" t="s">
        <v>155</v>
      </c>
      <c r="C4133" s="322" t="s">
        <v>2366</v>
      </c>
      <c r="D4133" s="322" t="s">
        <v>156</v>
      </c>
      <c r="E4133" s="322" t="s">
        <v>2366</v>
      </c>
      <c r="F4133" s="154" t="s">
        <v>239</v>
      </c>
      <c r="G4133" s="149" t="s">
        <v>359</v>
      </c>
      <c r="H4133" s="153" t="s">
        <v>278</v>
      </c>
      <c r="I4133" s="149" t="s">
        <v>2509</v>
      </c>
      <c r="J4133" s="163">
        <v>38.167000000000002</v>
      </c>
      <c r="K4133" s="163">
        <v>6.4880000000000004</v>
      </c>
      <c r="L4133" s="149" t="s">
        <v>116</v>
      </c>
      <c r="M4133" s="150" t="s">
        <v>117</v>
      </c>
      <c r="N4133" s="157">
        <v>44955.47378472222</v>
      </c>
      <c r="O4133" s="157">
        <v>44983.098437499997</v>
      </c>
    </row>
    <row r="4134" spans="2:15" x14ac:dyDescent="0.2">
      <c r="B4134" s="322" t="s">
        <v>155</v>
      </c>
      <c r="C4134" s="322" t="s">
        <v>2366</v>
      </c>
      <c r="D4134" s="322" t="s">
        <v>157</v>
      </c>
      <c r="E4134" s="322" t="s">
        <v>2366</v>
      </c>
      <c r="F4134" s="154" t="s">
        <v>239</v>
      </c>
      <c r="G4134" s="149" t="s">
        <v>492</v>
      </c>
      <c r="H4134" s="153" t="s">
        <v>278</v>
      </c>
      <c r="I4134" s="149" t="s">
        <v>2509</v>
      </c>
      <c r="J4134" s="163">
        <v>38.167000000000002</v>
      </c>
      <c r="K4134" s="163">
        <v>22.292999999999999</v>
      </c>
      <c r="L4134" s="149" t="s">
        <v>116</v>
      </c>
      <c r="M4134" s="150" t="s">
        <v>405</v>
      </c>
      <c r="N4134" s="157">
        <v>44955.47378472222</v>
      </c>
      <c r="O4134" s="157">
        <v>44994.319571759261</v>
      </c>
    </row>
    <row r="4135" spans="2:15" x14ac:dyDescent="0.2">
      <c r="B4135" s="322" t="s">
        <v>155</v>
      </c>
      <c r="C4135" s="322" t="s">
        <v>2366</v>
      </c>
      <c r="D4135" s="322" t="s">
        <v>157</v>
      </c>
      <c r="E4135" s="322" t="s">
        <v>2366</v>
      </c>
      <c r="F4135" s="154" t="s">
        <v>247</v>
      </c>
      <c r="G4135" s="149" t="s">
        <v>340</v>
      </c>
      <c r="H4135" s="153" t="s">
        <v>341</v>
      </c>
      <c r="I4135" s="149" t="s">
        <v>965</v>
      </c>
      <c r="J4135" s="163">
        <v>35.313000000000002</v>
      </c>
      <c r="K4135" s="163">
        <v>34.22</v>
      </c>
      <c r="L4135" s="149" t="s">
        <v>116</v>
      </c>
      <c r="M4135" s="150" t="s">
        <v>352</v>
      </c>
      <c r="N4135" s="157">
        <v>44955.825312499997</v>
      </c>
      <c r="O4135" s="157">
        <v>44987.612754629627</v>
      </c>
    </row>
    <row r="4136" spans="2:15" x14ac:dyDescent="0.2">
      <c r="B4136" s="322" t="s">
        <v>155</v>
      </c>
      <c r="C4136" s="322" t="s">
        <v>2366</v>
      </c>
      <c r="D4136" s="322" t="s">
        <v>156</v>
      </c>
      <c r="E4136" s="322" t="s">
        <v>2366</v>
      </c>
      <c r="F4136" s="154" t="s">
        <v>239</v>
      </c>
      <c r="G4136" s="149" t="s">
        <v>289</v>
      </c>
      <c r="H4136" s="153" t="s">
        <v>290</v>
      </c>
      <c r="I4136" s="149" t="s">
        <v>1723</v>
      </c>
      <c r="J4136" s="163">
        <v>36.009</v>
      </c>
      <c r="K4136" s="163">
        <v>35.289000000000001</v>
      </c>
      <c r="L4136" s="149" t="s">
        <v>116</v>
      </c>
      <c r="M4136" s="150" t="s">
        <v>437</v>
      </c>
      <c r="N4136" s="157">
        <v>44955.945520833331</v>
      </c>
      <c r="O4136" s="157">
        <v>44979.831099537034</v>
      </c>
    </row>
    <row r="4137" spans="2:15" x14ac:dyDescent="0.2">
      <c r="B4137" s="322" t="s">
        <v>155</v>
      </c>
      <c r="C4137" s="322" t="s">
        <v>2366</v>
      </c>
      <c r="D4137" s="322" t="s">
        <v>156</v>
      </c>
      <c r="E4137" s="322" t="s">
        <v>2366</v>
      </c>
      <c r="F4137" s="154" t="s">
        <v>329</v>
      </c>
      <c r="G4137" s="149" t="s">
        <v>286</v>
      </c>
      <c r="H4137" s="153" t="s">
        <v>330</v>
      </c>
      <c r="I4137" s="149" t="s">
        <v>2510</v>
      </c>
      <c r="J4137" s="163">
        <v>58.594999999999999</v>
      </c>
      <c r="K4137" s="163">
        <v>37.899000000000001</v>
      </c>
      <c r="L4137" s="149" t="s">
        <v>230</v>
      </c>
      <c r="M4137" s="150" t="s">
        <v>514</v>
      </c>
      <c r="N4137" s="157">
        <v>44956.487673611111</v>
      </c>
      <c r="O4137" s="157">
        <v>44978.246018518519</v>
      </c>
    </row>
    <row r="4138" spans="2:15" x14ac:dyDescent="0.2">
      <c r="B4138" s="322" t="s">
        <v>155</v>
      </c>
      <c r="C4138" s="322" t="s">
        <v>2366</v>
      </c>
      <c r="D4138" s="322" t="s">
        <v>157</v>
      </c>
      <c r="E4138" s="322" t="s">
        <v>2366</v>
      </c>
      <c r="F4138" s="154" t="s">
        <v>114</v>
      </c>
      <c r="G4138" s="149" t="s">
        <v>310</v>
      </c>
      <c r="H4138" s="153" t="s">
        <v>115</v>
      </c>
      <c r="I4138" s="149" t="s">
        <v>1800</v>
      </c>
      <c r="J4138" s="163">
        <v>37.710999999999999</v>
      </c>
      <c r="K4138" s="163">
        <v>6.7130000000000001</v>
      </c>
      <c r="L4138" s="149" t="s">
        <v>223</v>
      </c>
      <c r="M4138" s="150" t="s">
        <v>758</v>
      </c>
      <c r="N4138" s="157">
        <v>44956.612627314818</v>
      </c>
      <c r="O4138" s="157">
        <v>44999.763703703706</v>
      </c>
    </row>
    <row r="4139" spans="2:15" x14ac:dyDescent="0.2">
      <c r="B4139" s="322" t="s">
        <v>155</v>
      </c>
      <c r="C4139" s="322" t="s">
        <v>2366</v>
      </c>
      <c r="D4139" s="322" t="s">
        <v>156</v>
      </c>
      <c r="E4139" s="322" t="s">
        <v>2366</v>
      </c>
      <c r="F4139" s="154" t="s">
        <v>114</v>
      </c>
      <c r="G4139" s="149" t="s">
        <v>286</v>
      </c>
      <c r="H4139" s="153" t="s">
        <v>115</v>
      </c>
      <c r="I4139" s="149" t="s">
        <v>2501</v>
      </c>
      <c r="J4139" s="163">
        <v>80.995999999999995</v>
      </c>
      <c r="K4139" s="163">
        <v>19.097000000000001</v>
      </c>
      <c r="L4139" s="149" t="s">
        <v>211</v>
      </c>
      <c r="M4139" s="150" t="s">
        <v>302</v>
      </c>
      <c r="N4139" s="157">
        <v>44956.862835648149</v>
      </c>
      <c r="O4139" s="157">
        <v>44977.556574074071</v>
      </c>
    </row>
    <row r="4140" spans="2:15" x14ac:dyDescent="0.2">
      <c r="B4140" s="322" t="s">
        <v>155</v>
      </c>
      <c r="C4140" s="322" t="s">
        <v>2366</v>
      </c>
      <c r="D4140" s="322" t="s">
        <v>157</v>
      </c>
      <c r="E4140" s="322" t="s">
        <v>2366</v>
      </c>
      <c r="F4140" s="154" t="s">
        <v>114</v>
      </c>
      <c r="G4140" s="149" t="s">
        <v>286</v>
      </c>
      <c r="H4140" s="153" t="s">
        <v>115</v>
      </c>
      <c r="I4140" s="149" t="s">
        <v>2501</v>
      </c>
      <c r="J4140" s="163">
        <v>80.995999999999995</v>
      </c>
      <c r="K4140" s="163">
        <v>13.933999999999999</v>
      </c>
      <c r="L4140" s="149" t="s">
        <v>211</v>
      </c>
      <c r="M4140" s="150" t="s">
        <v>666</v>
      </c>
      <c r="N4140" s="157">
        <v>44956.862835648149</v>
      </c>
      <c r="O4140" s="157">
        <v>44986.223506944443</v>
      </c>
    </row>
    <row r="4141" spans="2:15" x14ac:dyDescent="0.2">
      <c r="B4141" s="322" t="s">
        <v>155</v>
      </c>
      <c r="C4141" s="322" t="s">
        <v>2366</v>
      </c>
      <c r="D4141" s="322" t="s">
        <v>157</v>
      </c>
      <c r="E4141" s="322" t="s">
        <v>2366</v>
      </c>
      <c r="F4141" s="154" t="s">
        <v>238</v>
      </c>
      <c r="G4141" s="149" t="s">
        <v>281</v>
      </c>
      <c r="H4141" s="153" t="s">
        <v>278</v>
      </c>
      <c r="I4141" s="149" t="s">
        <v>2244</v>
      </c>
      <c r="J4141" s="163">
        <v>58.551000000000002</v>
      </c>
      <c r="K4141" s="163">
        <v>41.744999999999997</v>
      </c>
      <c r="L4141" s="149" t="s">
        <v>209</v>
      </c>
      <c r="M4141" s="150" t="s">
        <v>392</v>
      </c>
      <c r="N4141" s="157">
        <v>44956.959618055553</v>
      </c>
      <c r="O4141" s="157">
        <v>44988.18476851852</v>
      </c>
    </row>
    <row r="4142" spans="2:15" x14ac:dyDescent="0.2">
      <c r="B4142" s="322" t="s">
        <v>155</v>
      </c>
      <c r="C4142" s="322" t="s">
        <v>2366</v>
      </c>
      <c r="D4142" s="322" t="s">
        <v>156</v>
      </c>
      <c r="E4142" s="322" t="s">
        <v>2366</v>
      </c>
      <c r="F4142" s="154" t="s">
        <v>243</v>
      </c>
      <c r="G4142" s="149" t="s">
        <v>277</v>
      </c>
      <c r="H4142" s="153" t="s">
        <v>374</v>
      </c>
      <c r="I4142" s="149" t="s">
        <v>2511</v>
      </c>
      <c r="J4142" s="163">
        <v>37.204999999999998</v>
      </c>
      <c r="K4142" s="163">
        <v>29.800999999999998</v>
      </c>
      <c r="L4142" s="149" t="s">
        <v>189</v>
      </c>
      <c r="M4142" s="150" t="s">
        <v>470</v>
      </c>
      <c r="N4142" s="157">
        <v>44957.890405092592</v>
      </c>
      <c r="O4142" s="157">
        <v>44977.276886574073</v>
      </c>
    </row>
    <row r="4143" spans="2:15" x14ac:dyDescent="0.2">
      <c r="B4143" s="322" t="s">
        <v>156</v>
      </c>
      <c r="C4143" s="322" t="s">
        <v>2366</v>
      </c>
      <c r="D4143" s="322" t="s">
        <v>157</v>
      </c>
      <c r="E4143" s="322" t="s">
        <v>2366</v>
      </c>
      <c r="F4143" s="154" t="s">
        <v>195</v>
      </c>
      <c r="G4143" s="149" t="s">
        <v>277</v>
      </c>
      <c r="H4143" s="153" t="s">
        <v>705</v>
      </c>
      <c r="I4143" s="149" t="s">
        <v>2512</v>
      </c>
      <c r="J4143" s="163">
        <v>63.656999999999996</v>
      </c>
      <c r="K4143" s="163">
        <v>45.798000000000002</v>
      </c>
      <c r="L4143" s="149" t="s">
        <v>219</v>
      </c>
      <c r="M4143" s="150" t="s">
        <v>429</v>
      </c>
      <c r="N4143" s="157">
        <v>44958.321145833332</v>
      </c>
      <c r="O4143" s="157">
        <v>44998.194004629629</v>
      </c>
    </row>
    <row r="4144" spans="2:15" x14ac:dyDescent="0.2">
      <c r="B4144" s="322" t="s">
        <v>156</v>
      </c>
      <c r="C4144" s="322" t="s">
        <v>2366</v>
      </c>
      <c r="D4144" s="322" t="s">
        <v>156</v>
      </c>
      <c r="E4144" s="322" t="s">
        <v>2366</v>
      </c>
      <c r="F4144" s="154" t="s">
        <v>237</v>
      </c>
      <c r="G4144" s="149" t="s">
        <v>277</v>
      </c>
      <c r="H4144" s="153" t="s">
        <v>978</v>
      </c>
      <c r="I4144" s="149" t="s">
        <v>2513</v>
      </c>
      <c r="J4144" s="163">
        <v>34.536999999999999</v>
      </c>
      <c r="K4144" s="163">
        <v>25.599</v>
      </c>
      <c r="L4144" s="149" t="s">
        <v>856</v>
      </c>
      <c r="M4144" s="150" t="s">
        <v>2514</v>
      </c>
      <c r="N4144" s="157">
        <v>44958.682280092595</v>
      </c>
      <c r="O4144" s="157">
        <v>44965.348402777781</v>
      </c>
    </row>
    <row r="4145" spans="2:15" x14ac:dyDescent="0.2">
      <c r="B4145" s="322" t="s">
        <v>156</v>
      </c>
      <c r="C4145" s="322" t="s">
        <v>2366</v>
      </c>
      <c r="D4145" s="322" t="s">
        <v>157</v>
      </c>
      <c r="E4145" s="322" t="s">
        <v>2366</v>
      </c>
      <c r="F4145" s="154" t="s">
        <v>114</v>
      </c>
      <c r="G4145" s="149" t="s">
        <v>286</v>
      </c>
      <c r="H4145" s="153" t="s">
        <v>115</v>
      </c>
      <c r="I4145" s="149" t="s">
        <v>2515</v>
      </c>
      <c r="J4145" s="163">
        <v>81.781999999999996</v>
      </c>
      <c r="K4145" s="163">
        <v>77.307000000000002</v>
      </c>
      <c r="L4145" s="149" t="s">
        <v>116</v>
      </c>
      <c r="M4145" s="150" t="s">
        <v>352</v>
      </c>
      <c r="N4145" s="157">
        <v>44959.210069444445</v>
      </c>
      <c r="O4145" s="157">
        <v>45013.486134259256</v>
      </c>
    </row>
    <row r="4146" spans="2:15" x14ac:dyDescent="0.2">
      <c r="B4146" s="322" t="s">
        <v>156</v>
      </c>
      <c r="C4146" s="322" t="s">
        <v>2366</v>
      </c>
      <c r="D4146" s="322" t="s">
        <v>156</v>
      </c>
      <c r="E4146" s="322" t="s">
        <v>2366</v>
      </c>
      <c r="F4146" s="154" t="s">
        <v>239</v>
      </c>
      <c r="G4146" s="149" t="s">
        <v>359</v>
      </c>
      <c r="H4146" s="153" t="s">
        <v>278</v>
      </c>
      <c r="I4146" s="149" t="s">
        <v>1052</v>
      </c>
      <c r="J4146" s="163">
        <v>33.19</v>
      </c>
      <c r="K4146" s="163">
        <v>5.5629999999999997</v>
      </c>
      <c r="L4146" s="149" t="s">
        <v>116</v>
      </c>
      <c r="M4146" s="150" t="s">
        <v>292</v>
      </c>
      <c r="N4146" s="157">
        <v>44959.404363425929</v>
      </c>
      <c r="O4146" s="157">
        <v>44979.973425925928</v>
      </c>
    </row>
    <row r="4147" spans="2:15" x14ac:dyDescent="0.2">
      <c r="B4147" s="322" t="s">
        <v>156</v>
      </c>
      <c r="C4147" s="322" t="s">
        <v>2366</v>
      </c>
      <c r="D4147" s="322" t="s">
        <v>157</v>
      </c>
      <c r="E4147" s="322" t="s">
        <v>2366</v>
      </c>
      <c r="F4147" s="154" t="s">
        <v>239</v>
      </c>
      <c r="G4147" s="149" t="s">
        <v>359</v>
      </c>
      <c r="H4147" s="153" t="s">
        <v>278</v>
      </c>
      <c r="I4147" s="149" t="s">
        <v>1052</v>
      </c>
      <c r="J4147" s="163">
        <v>33.19</v>
      </c>
      <c r="K4147" s="163">
        <v>26.143999999999998</v>
      </c>
      <c r="L4147" s="149" t="s">
        <v>116</v>
      </c>
      <c r="M4147" s="150" t="s">
        <v>339</v>
      </c>
      <c r="N4147" s="157">
        <v>44959.404363425929</v>
      </c>
      <c r="O4147" s="157">
        <v>45015.654456018521</v>
      </c>
    </row>
    <row r="4148" spans="2:15" x14ac:dyDescent="0.2">
      <c r="B4148" s="322" t="s">
        <v>156</v>
      </c>
      <c r="C4148" s="322" t="s">
        <v>2366</v>
      </c>
      <c r="D4148" s="322" t="s">
        <v>158</v>
      </c>
      <c r="E4148" s="322" t="s">
        <v>2366</v>
      </c>
      <c r="F4148" s="154" t="s">
        <v>239</v>
      </c>
      <c r="G4148" s="149" t="s">
        <v>2516</v>
      </c>
      <c r="H4148" s="153" t="s">
        <v>290</v>
      </c>
      <c r="I4148" s="149" t="s">
        <v>2517</v>
      </c>
      <c r="J4148" s="163">
        <v>40.006999999999998</v>
      </c>
      <c r="K4148" s="163">
        <v>39.207000000000001</v>
      </c>
      <c r="L4148" s="149" t="s">
        <v>116</v>
      </c>
      <c r="M4148" s="150" t="s">
        <v>352</v>
      </c>
      <c r="N4148" s="157">
        <v>44960.86959490741</v>
      </c>
      <c r="O4148" s="157">
        <v>45046.037916666668</v>
      </c>
    </row>
    <row r="4149" spans="2:15" x14ac:dyDescent="0.2">
      <c r="B4149" s="322" t="s">
        <v>156</v>
      </c>
      <c r="C4149" s="322" t="s">
        <v>2366</v>
      </c>
      <c r="D4149" s="322" t="s">
        <v>158</v>
      </c>
      <c r="E4149" s="322" t="s">
        <v>2366</v>
      </c>
      <c r="F4149" s="154" t="s">
        <v>239</v>
      </c>
      <c r="G4149" s="149" t="s">
        <v>289</v>
      </c>
      <c r="H4149" s="153" t="s">
        <v>290</v>
      </c>
      <c r="I4149" s="149" t="s">
        <v>2518</v>
      </c>
      <c r="J4149" s="163">
        <v>30.361000000000001</v>
      </c>
      <c r="K4149" s="163">
        <v>29.754000000000001</v>
      </c>
      <c r="L4149" s="149" t="s">
        <v>116</v>
      </c>
      <c r="M4149" s="150" t="s">
        <v>339</v>
      </c>
      <c r="N4149" s="157">
        <v>44961.066643518519</v>
      </c>
      <c r="O4149" s="157">
        <v>45020.731631944444</v>
      </c>
    </row>
    <row r="4150" spans="2:15" x14ac:dyDescent="0.2">
      <c r="B4150" s="322" t="s">
        <v>156</v>
      </c>
      <c r="C4150" s="322" t="s">
        <v>2366</v>
      </c>
      <c r="D4150" s="322" t="s">
        <v>158</v>
      </c>
      <c r="E4150" s="322" t="s">
        <v>2366</v>
      </c>
      <c r="F4150" s="154" t="s">
        <v>211</v>
      </c>
      <c r="G4150" s="149" t="s">
        <v>2474</v>
      </c>
      <c r="H4150" s="153" t="s">
        <v>658</v>
      </c>
      <c r="I4150" s="149" t="s">
        <v>2519</v>
      </c>
      <c r="J4150" s="163">
        <v>60.514000000000003</v>
      </c>
      <c r="K4150" s="163">
        <v>14.528</v>
      </c>
      <c r="L4150" s="149" t="s">
        <v>116</v>
      </c>
      <c r="M4150" s="150" t="s">
        <v>405</v>
      </c>
      <c r="N4150" s="157">
        <v>44961.070300925923</v>
      </c>
      <c r="O4150" s="157">
        <v>45018.597986111112</v>
      </c>
    </row>
    <row r="4151" spans="2:15" x14ac:dyDescent="0.2">
      <c r="B4151" s="322" t="s">
        <v>156</v>
      </c>
      <c r="C4151" s="322" t="s">
        <v>2366</v>
      </c>
      <c r="D4151" s="322" t="s">
        <v>158</v>
      </c>
      <c r="E4151" s="322" t="s">
        <v>2366</v>
      </c>
      <c r="F4151" s="154" t="s">
        <v>211</v>
      </c>
      <c r="G4151" s="149" t="s">
        <v>277</v>
      </c>
      <c r="H4151" s="153" t="s">
        <v>658</v>
      </c>
      <c r="I4151" s="149" t="s">
        <v>2519</v>
      </c>
      <c r="J4151" s="163">
        <v>60.514000000000003</v>
      </c>
      <c r="K4151" s="163">
        <v>8.8209999999999997</v>
      </c>
      <c r="L4151" s="149" t="s">
        <v>116</v>
      </c>
      <c r="M4151" s="150" t="s">
        <v>424</v>
      </c>
      <c r="N4151" s="157">
        <v>44961.070300925923</v>
      </c>
      <c r="O4151" s="157">
        <v>45027.467094907406</v>
      </c>
    </row>
    <row r="4152" spans="2:15" x14ac:dyDescent="0.2">
      <c r="B4152" s="322" t="s">
        <v>156</v>
      </c>
      <c r="C4152" s="322" t="s">
        <v>2366</v>
      </c>
      <c r="D4152" s="322" t="s">
        <v>158</v>
      </c>
      <c r="E4152" s="322" t="s">
        <v>2366</v>
      </c>
      <c r="F4152" s="154" t="s">
        <v>211</v>
      </c>
      <c r="G4152" s="149" t="s">
        <v>2520</v>
      </c>
      <c r="H4152" s="153" t="s">
        <v>658</v>
      </c>
      <c r="I4152" s="149" t="s">
        <v>2519</v>
      </c>
      <c r="J4152" s="163">
        <v>60.514000000000003</v>
      </c>
      <c r="K4152" s="163">
        <v>19.475999999999999</v>
      </c>
      <c r="L4152" s="149" t="s">
        <v>116</v>
      </c>
      <c r="M4152" s="150" t="s">
        <v>1049</v>
      </c>
      <c r="N4152" s="157">
        <v>44961.070300925923</v>
      </c>
      <c r="O4152" s="157">
        <v>45029.575266203705</v>
      </c>
    </row>
    <row r="4153" spans="2:15" x14ac:dyDescent="0.2">
      <c r="B4153" s="322" t="s">
        <v>156</v>
      </c>
      <c r="C4153" s="322" t="s">
        <v>2366</v>
      </c>
      <c r="D4153" s="322" t="s">
        <v>157</v>
      </c>
      <c r="E4153" s="322" t="s">
        <v>2366</v>
      </c>
      <c r="F4153" s="154" t="s">
        <v>329</v>
      </c>
      <c r="G4153" s="149" t="s">
        <v>286</v>
      </c>
      <c r="H4153" s="153" t="s">
        <v>330</v>
      </c>
      <c r="I4153" s="149" t="s">
        <v>2521</v>
      </c>
      <c r="J4153" s="163">
        <v>63.155000000000001</v>
      </c>
      <c r="K4153" s="163">
        <v>55.936999999999998</v>
      </c>
      <c r="L4153" s="149" t="s">
        <v>116</v>
      </c>
      <c r="M4153" s="150" t="s">
        <v>117</v>
      </c>
      <c r="N4153" s="157">
        <v>44961.431712962964</v>
      </c>
      <c r="O4153" s="157">
        <v>44995.861168981479</v>
      </c>
    </row>
    <row r="4154" spans="2:15" x14ac:dyDescent="0.2">
      <c r="B4154" s="322" t="s">
        <v>156</v>
      </c>
      <c r="C4154" s="322" t="s">
        <v>2366</v>
      </c>
      <c r="D4154" s="322" t="s">
        <v>157</v>
      </c>
      <c r="E4154" s="322" t="s">
        <v>2366</v>
      </c>
      <c r="F4154" s="154" t="s">
        <v>236</v>
      </c>
      <c r="G4154" s="149" t="s">
        <v>310</v>
      </c>
      <c r="H4154" s="153" t="s">
        <v>311</v>
      </c>
      <c r="I4154" s="149" t="s">
        <v>2522</v>
      </c>
      <c r="J4154" s="163">
        <v>38.69</v>
      </c>
      <c r="K4154" s="163">
        <v>29.890999999999998</v>
      </c>
      <c r="L4154" s="149" t="s">
        <v>325</v>
      </c>
      <c r="M4154" s="150" t="s">
        <v>326</v>
      </c>
      <c r="N4154" s="157">
        <v>44961.681898148148</v>
      </c>
      <c r="O4154" s="157">
        <v>44989.096712962964</v>
      </c>
    </row>
    <row r="4155" spans="2:15" x14ac:dyDescent="0.2">
      <c r="B4155" s="322" t="s">
        <v>156</v>
      </c>
      <c r="C4155" s="322" t="s">
        <v>2366</v>
      </c>
      <c r="D4155" s="322" t="s">
        <v>157</v>
      </c>
      <c r="E4155" s="322" t="s">
        <v>2366</v>
      </c>
      <c r="F4155" s="154" t="s">
        <v>239</v>
      </c>
      <c r="G4155" s="149" t="s">
        <v>359</v>
      </c>
      <c r="H4155" s="153" t="s">
        <v>278</v>
      </c>
      <c r="I4155" s="149" t="s">
        <v>2523</v>
      </c>
      <c r="J4155" s="163">
        <v>56.898000000000003</v>
      </c>
      <c r="K4155" s="163">
        <v>9.282</v>
      </c>
      <c r="L4155" s="149" t="s">
        <v>518</v>
      </c>
      <c r="M4155" s="150" t="s">
        <v>519</v>
      </c>
      <c r="N4155" s="157">
        <v>44964.042673611111</v>
      </c>
      <c r="O4155" s="157">
        <v>44997.083229166667</v>
      </c>
    </row>
    <row r="4156" spans="2:15" x14ac:dyDescent="0.2">
      <c r="B4156" s="322" t="s">
        <v>156</v>
      </c>
      <c r="C4156" s="322" t="s">
        <v>2366</v>
      </c>
      <c r="D4156" s="322" t="s">
        <v>157</v>
      </c>
      <c r="E4156" s="322" t="s">
        <v>2366</v>
      </c>
      <c r="F4156" s="154" t="s">
        <v>239</v>
      </c>
      <c r="G4156" s="149" t="s">
        <v>359</v>
      </c>
      <c r="H4156" s="153" t="s">
        <v>278</v>
      </c>
      <c r="I4156" s="149" t="s">
        <v>2523</v>
      </c>
      <c r="J4156" s="163">
        <v>56.898000000000003</v>
      </c>
      <c r="K4156" s="163">
        <v>5.1559999999999997</v>
      </c>
      <c r="L4156" s="149" t="s">
        <v>228</v>
      </c>
      <c r="M4156" s="150" t="s">
        <v>752</v>
      </c>
      <c r="N4156" s="157">
        <v>44964.042673611111</v>
      </c>
      <c r="O4156" s="157">
        <v>45006.872013888889</v>
      </c>
    </row>
    <row r="4157" spans="2:15" x14ac:dyDescent="0.2">
      <c r="B4157" s="322" t="s">
        <v>156</v>
      </c>
      <c r="C4157" s="322" t="s">
        <v>2366</v>
      </c>
      <c r="D4157" s="322" t="s">
        <v>157</v>
      </c>
      <c r="E4157" s="322" t="s">
        <v>2366</v>
      </c>
      <c r="F4157" s="154" t="s">
        <v>239</v>
      </c>
      <c r="G4157" s="149" t="s">
        <v>359</v>
      </c>
      <c r="H4157" s="153" t="s">
        <v>278</v>
      </c>
      <c r="I4157" s="149" t="s">
        <v>2523</v>
      </c>
      <c r="J4157" s="163">
        <v>56.898000000000003</v>
      </c>
      <c r="K4157" s="163">
        <v>25.628</v>
      </c>
      <c r="L4157" s="149" t="s">
        <v>228</v>
      </c>
      <c r="M4157" s="150" t="s">
        <v>434</v>
      </c>
      <c r="N4157" s="157">
        <v>44964.042673611111</v>
      </c>
      <c r="O4157" s="157">
        <v>45010.080578703702</v>
      </c>
    </row>
    <row r="4158" spans="2:15" x14ac:dyDescent="0.2">
      <c r="B4158" s="322" t="s">
        <v>156</v>
      </c>
      <c r="C4158" s="322" t="s">
        <v>2366</v>
      </c>
      <c r="D4158" s="322" t="s">
        <v>157</v>
      </c>
      <c r="E4158" s="322" t="s">
        <v>2366</v>
      </c>
      <c r="F4158" s="154" t="s">
        <v>239</v>
      </c>
      <c r="G4158" s="149" t="s">
        <v>289</v>
      </c>
      <c r="H4158" s="153" t="s">
        <v>290</v>
      </c>
      <c r="I4158" s="149" t="s">
        <v>2524</v>
      </c>
      <c r="J4158" s="163">
        <v>30.123999999999999</v>
      </c>
      <c r="K4158" s="163">
        <v>29.521999999999998</v>
      </c>
      <c r="L4158" s="149" t="s">
        <v>116</v>
      </c>
      <c r="M4158" s="150" t="s">
        <v>352</v>
      </c>
      <c r="N4158" s="157">
        <v>44964.374861111108</v>
      </c>
      <c r="O4158" s="157">
        <v>44991.861921296295</v>
      </c>
    </row>
    <row r="4159" spans="2:15" x14ac:dyDescent="0.2">
      <c r="B4159" s="322" t="s">
        <v>156</v>
      </c>
      <c r="C4159" s="322" t="s">
        <v>2366</v>
      </c>
      <c r="D4159" s="322" t="s">
        <v>157</v>
      </c>
      <c r="E4159" s="322" t="s">
        <v>2366</v>
      </c>
      <c r="F4159" s="154" t="s">
        <v>239</v>
      </c>
      <c r="G4159" s="149" t="s">
        <v>359</v>
      </c>
      <c r="H4159" s="153" t="s">
        <v>278</v>
      </c>
      <c r="I4159" s="149" t="s">
        <v>963</v>
      </c>
      <c r="J4159" s="163">
        <v>63.055999999999997</v>
      </c>
      <c r="K4159" s="163">
        <v>46.073</v>
      </c>
      <c r="L4159" s="149" t="s">
        <v>329</v>
      </c>
      <c r="M4159" s="150" t="s">
        <v>395</v>
      </c>
      <c r="N4159" s="157">
        <v>44964.404490740744</v>
      </c>
      <c r="O4159" s="157">
        <v>44990.928888888891</v>
      </c>
    </row>
    <row r="4160" spans="2:15" x14ac:dyDescent="0.2">
      <c r="B4160" s="322" t="s">
        <v>156</v>
      </c>
      <c r="C4160" s="322" t="s">
        <v>2366</v>
      </c>
      <c r="D4160" s="322" t="s">
        <v>157</v>
      </c>
      <c r="E4160" s="322" t="s">
        <v>2366</v>
      </c>
      <c r="F4160" s="154" t="s">
        <v>114</v>
      </c>
      <c r="G4160" s="149" t="s">
        <v>286</v>
      </c>
      <c r="H4160" s="153" t="s">
        <v>115</v>
      </c>
      <c r="I4160" s="149" t="s">
        <v>2525</v>
      </c>
      <c r="J4160" s="163">
        <v>63.845999999999997</v>
      </c>
      <c r="K4160" s="163">
        <v>13.412000000000001</v>
      </c>
      <c r="L4160" s="149" t="s">
        <v>217</v>
      </c>
      <c r="M4160" s="150" t="s">
        <v>308</v>
      </c>
      <c r="N4160" s="157">
        <v>44965.765509259261</v>
      </c>
      <c r="O4160" s="157">
        <v>44998.056747685187</v>
      </c>
    </row>
    <row r="4161" spans="2:15" x14ac:dyDescent="0.2">
      <c r="B4161" s="322" t="s">
        <v>156</v>
      </c>
      <c r="C4161" s="322" t="s">
        <v>2366</v>
      </c>
      <c r="D4161" s="322" t="s">
        <v>157</v>
      </c>
      <c r="E4161" s="322" t="s">
        <v>2366</v>
      </c>
      <c r="F4161" s="154" t="s">
        <v>114</v>
      </c>
      <c r="G4161" s="149" t="s">
        <v>286</v>
      </c>
      <c r="H4161" s="153" t="s">
        <v>115</v>
      </c>
      <c r="I4161" s="149" t="s">
        <v>2525</v>
      </c>
      <c r="J4161" s="163">
        <v>63.845999999999997</v>
      </c>
      <c r="K4161" s="163">
        <v>34.198999999999998</v>
      </c>
      <c r="L4161" s="149" t="s">
        <v>217</v>
      </c>
      <c r="M4161" s="150" t="s">
        <v>480</v>
      </c>
      <c r="N4161" s="157">
        <v>44965.765509259261</v>
      </c>
      <c r="O4161" s="157">
        <v>45006.313171296293</v>
      </c>
    </row>
    <row r="4162" spans="2:15" x14ac:dyDescent="0.2">
      <c r="B4162" s="322" t="s">
        <v>156</v>
      </c>
      <c r="C4162" s="322" t="s">
        <v>2366</v>
      </c>
      <c r="D4162" s="322" t="s">
        <v>157</v>
      </c>
      <c r="E4162" s="322" t="s">
        <v>2366</v>
      </c>
      <c r="F4162" s="154" t="s">
        <v>114</v>
      </c>
      <c r="G4162" s="149" t="s">
        <v>286</v>
      </c>
      <c r="H4162" s="153" t="s">
        <v>115</v>
      </c>
      <c r="I4162" s="149" t="s">
        <v>2526</v>
      </c>
      <c r="J4162" s="163">
        <v>37.765999999999998</v>
      </c>
      <c r="K4162" s="163">
        <v>37.011000000000003</v>
      </c>
      <c r="L4162" s="149" t="s">
        <v>557</v>
      </c>
      <c r="M4162" s="150" t="s">
        <v>558</v>
      </c>
      <c r="N4162" s="157">
        <v>44966.181747685187</v>
      </c>
      <c r="O4162" s="157">
        <v>44989.806550925925</v>
      </c>
    </row>
    <row r="4163" spans="2:15" x14ac:dyDescent="0.2">
      <c r="B4163" s="322" t="s">
        <v>156</v>
      </c>
      <c r="C4163" s="322" t="s">
        <v>2366</v>
      </c>
      <c r="D4163" s="322" t="s">
        <v>157</v>
      </c>
      <c r="E4163" s="322" t="s">
        <v>2366</v>
      </c>
      <c r="F4163" s="154" t="s">
        <v>114</v>
      </c>
      <c r="G4163" s="149" t="s">
        <v>353</v>
      </c>
      <c r="H4163" s="153" t="s">
        <v>354</v>
      </c>
      <c r="I4163" s="149" t="s">
        <v>2527</v>
      </c>
      <c r="J4163" s="163">
        <v>63.475000000000001</v>
      </c>
      <c r="K4163" s="163">
        <v>13.414999999999999</v>
      </c>
      <c r="L4163" s="149" t="s">
        <v>116</v>
      </c>
      <c r="M4163" s="150" t="s">
        <v>339</v>
      </c>
      <c r="N4163" s="157">
        <v>44966.223923611113</v>
      </c>
      <c r="O4163" s="157">
        <v>44994.348055555558</v>
      </c>
    </row>
    <row r="4164" spans="2:15" x14ac:dyDescent="0.2">
      <c r="B4164" s="322" t="s">
        <v>156</v>
      </c>
      <c r="C4164" s="322" t="s">
        <v>2366</v>
      </c>
      <c r="D4164" s="322" t="s">
        <v>157</v>
      </c>
      <c r="E4164" s="322" t="s">
        <v>2366</v>
      </c>
      <c r="F4164" s="154" t="s">
        <v>114</v>
      </c>
      <c r="G4164" s="149" t="s">
        <v>353</v>
      </c>
      <c r="H4164" s="153" t="s">
        <v>354</v>
      </c>
      <c r="I4164" s="149" t="s">
        <v>2527</v>
      </c>
      <c r="J4164" s="163">
        <v>63.475000000000001</v>
      </c>
      <c r="K4164" s="163">
        <v>9.8849999999999998</v>
      </c>
      <c r="L4164" s="149" t="s">
        <v>116</v>
      </c>
      <c r="M4164" s="150" t="s">
        <v>292</v>
      </c>
      <c r="N4164" s="157">
        <v>44966.223923611113</v>
      </c>
      <c r="O4164" s="157">
        <v>45000.956678240742</v>
      </c>
    </row>
    <row r="4165" spans="2:15" x14ac:dyDescent="0.2">
      <c r="B4165" s="322" t="s">
        <v>156</v>
      </c>
      <c r="C4165" s="322" t="s">
        <v>2366</v>
      </c>
      <c r="D4165" s="322" t="s">
        <v>157</v>
      </c>
      <c r="E4165" s="322" t="s">
        <v>2366</v>
      </c>
      <c r="F4165" s="154" t="s">
        <v>114</v>
      </c>
      <c r="G4165" s="149" t="s">
        <v>353</v>
      </c>
      <c r="H4165" s="153" t="s">
        <v>354</v>
      </c>
      <c r="I4165" s="149" t="s">
        <v>2527</v>
      </c>
      <c r="J4165" s="163">
        <v>63.475000000000001</v>
      </c>
      <c r="K4165" s="163">
        <v>25.927</v>
      </c>
      <c r="L4165" s="149" t="s">
        <v>116</v>
      </c>
      <c r="M4165" s="150" t="s">
        <v>352</v>
      </c>
      <c r="N4165" s="157">
        <v>44966.223923611113</v>
      </c>
      <c r="O4165" s="157">
        <v>45010.040081018517</v>
      </c>
    </row>
    <row r="4166" spans="2:15" x14ac:dyDescent="0.2">
      <c r="B4166" s="322" t="s">
        <v>156</v>
      </c>
      <c r="C4166" s="322" t="s">
        <v>2366</v>
      </c>
      <c r="D4166" s="322" t="s">
        <v>158</v>
      </c>
      <c r="E4166" s="322" t="s">
        <v>2366</v>
      </c>
      <c r="F4166" s="154" t="s">
        <v>239</v>
      </c>
      <c r="G4166" s="149" t="s">
        <v>277</v>
      </c>
      <c r="H4166" s="153" t="s">
        <v>1628</v>
      </c>
      <c r="I4166" s="149" t="s">
        <v>2528</v>
      </c>
      <c r="J4166" s="163">
        <v>78.932000000000002</v>
      </c>
      <c r="K4166" s="163">
        <v>14.22</v>
      </c>
      <c r="L4166" s="149" t="s">
        <v>211</v>
      </c>
      <c r="M4166" s="150" t="s">
        <v>691</v>
      </c>
      <c r="N4166" s="157">
        <v>44966.418356481481</v>
      </c>
      <c r="O4166" s="157">
        <v>45025.241932870369</v>
      </c>
    </row>
    <row r="4167" spans="2:15" x14ac:dyDescent="0.2">
      <c r="B4167" s="322" t="s">
        <v>156</v>
      </c>
      <c r="C4167" s="322" t="s">
        <v>2366</v>
      </c>
      <c r="D4167" s="322" t="s">
        <v>158</v>
      </c>
      <c r="E4167" s="322" t="s">
        <v>2366</v>
      </c>
      <c r="F4167" s="154" t="s">
        <v>239</v>
      </c>
      <c r="G4167" s="149" t="s">
        <v>277</v>
      </c>
      <c r="H4167" s="153" t="s">
        <v>1628</v>
      </c>
      <c r="I4167" s="149" t="s">
        <v>2528</v>
      </c>
      <c r="J4167" s="163">
        <v>78.932000000000002</v>
      </c>
      <c r="K4167" s="163">
        <v>24.006</v>
      </c>
      <c r="L4167" s="149" t="s">
        <v>211</v>
      </c>
      <c r="M4167" s="150" t="s">
        <v>636</v>
      </c>
      <c r="N4167" s="157">
        <v>44966.418356481481</v>
      </c>
      <c r="O4167" s="157">
        <v>45034.529432870368</v>
      </c>
    </row>
    <row r="4168" spans="2:15" x14ac:dyDescent="0.2">
      <c r="B4168" s="322" t="s">
        <v>156</v>
      </c>
      <c r="C4168" s="322" t="s">
        <v>2366</v>
      </c>
      <c r="D4168" s="322" t="s">
        <v>156</v>
      </c>
      <c r="E4168" s="322" t="s">
        <v>2366</v>
      </c>
      <c r="F4168" s="154" t="s">
        <v>237</v>
      </c>
      <c r="G4168" s="149" t="s">
        <v>277</v>
      </c>
      <c r="H4168" s="153" t="s">
        <v>978</v>
      </c>
      <c r="I4168" s="149" t="s">
        <v>2430</v>
      </c>
      <c r="J4168" s="163">
        <v>32.527000000000001</v>
      </c>
      <c r="K4168" s="163">
        <v>4.7519999999999998</v>
      </c>
      <c r="L4168" s="149" t="s">
        <v>251</v>
      </c>
      <c r="M4168" s="150" t="s">
        <v>1845</v>
      </c>
      <c r="N4168" s="157">
        <v>44968.015520833331</v>
      </c>
      <c r="O4168" s="157">
        <v>44976.472905092596</v>
      </c>
    </row>
    <row r="4169" spans="2:15" x14ac:dyDescent="0.2">
      <c r="B4169" s="322" t="s">
        <v>156</v>
      </c>
      <c r="C4169" s="322" t="s">
        <v>2366</v>
      </c>
      <c r="D4169" s="322" t="s">
        <v>156</v>
      </c>
      <c r="E4169" s="322" t="s">
        <v>2366</v>
      </c>
      <c r="F4169" s="154" t="s">
        <v>237</v>
      </c>
      <c r="G4169" s="149" t="s">
        <v>277</v>
      </c>
      <c r="H4169" s="153" t="s">
        <v>978</v>
      </c>
      <c r="I4169" s="149" t="s">
        <v>2430</v>
      </c>
      <c r="J4169" s="163">
        <v>32.527000000000001</v>
      </c>
      <c r="K4169" s="163">
        <v>22.468</v>
      </c>
      <c r="L4169" s="149" t="s">
        <v>251</v>
      </c>
      <c r="M4169" s="150" t="s">
        <v>664</v>
      </c>
      <c r="N4169" s="157">
        <v>44968.015520833331</v>
      </c>
      <c r="O4169" s="157">
        <v>44981.028981481482</v>
      </c>
    </row>
    <row r="4170" spans="2:15" x14ac:dyDescent="0.2">
      <c r="B4170" s="322" t="s">
        <v>156</v>
      </c>
      <c r="C4170" s="322" t="s">
        <v>2366</v>
      </c>
      <c r="D4170" s="322" t="s">
        <v>157</v>
      </c>
      <c r="E4170" s="322" t="s">
        <v>2366</v>
      </c>
      <c r="F4170" s="154" t="s">
        <v>114</v>
      </c>
      <c r="G4170" s="149" t="s">
        <v>286</v>
      </c>
      <c r="H4170" s="153" t="s">
        <v>115</v>
      </c>
      <c r="I4170" s="149" t="s">
        <v>1218</v>
      </c>
      <c r="J4170" s="163">
        <v>61.645000000000003</v>
      </c>
      <c r="K4170" s="163">
        <v>12.714</v>
      </c>
      <c r="L4170" s="149" t="s">
        <v>116</v>
      </c>
      <c r="M4170" s="150" t="s">
        <v>405</v>
      </c>
      <c r="N4170" s="157">
        <v>44968.987581018519</v>
      </c>
      <c r="O4170" s="157">
        <v>45002.945439814815</v>
      </c>
    </row>
    <row r="4171" spans="2:15" x14ac:dyDescent="0.2">
      <c r="B4171" s="322" t="s">
        <v>156</v>
      </c>
      <c r="C4171" s="322" t="s">
        <v>2366</v>
      </c>
      <c r="D4171" s="322" t="s">
        <v>157</v>
      </c>
      <c r="E4171" s="322" t="s">
        <v>2366</v>
      </c>
      <c r="F4171" s="154" t="s">
        <v>114</v>
      </c>
      <c r="G4171" s="149" t="s">
        <v>286</v>
      </c>
      <c r="H4171" s="153" t="s">
        <v>115</v>
      </c>
      <c r="I4171" s="149" t="s">
        <v>1218</v>
      </c>
      <c r="J4171" s="163">
        <v>61.645000000000003</v>
      </c>
      <c r="K4171" s="163">
        <v>33.914000000000001</v>
      </c>
      <c r="L4171" s="149" t="s">
        <v>116</v>
      </c>
      <c r="M4171" s="150" t="s">
        <v>405</v>
      </c>
      <c r="N4171" s="157">
        <v>44968.987581018519</v>
      </c>
      <c r="O4171" s="157">
        <v>45004.191041666665</v>
      </c>
    </row>
    <row r="4172" spans="2:15" x14ac:dyDescent="0.2">
      <c r="B4172" s="322" t="s">
        <v>156</v>
      </c>
      <c r="C4172" s="322" t="s">
        <v>2366</v>
      </c>
      <c r="D4172" s="322" t="s">
        <v>158</v>
      </c>
      <c r="E4172" s="322" t="s">
        <v>2366</v>
      </c>
      <c r="F4172" s="154" t="s">
        <v>239</v>
      </c>
      <c r="G4172" s="149" t="s">
        <v>359</v>
      </c>
      <c r="H4172" s="153" t="s">
        <v>278</v>
      </c>
      <c r="I4172" s="149" t="s">
        <v>2529</v>
      </c>
      <c r="J4172" s="163">
        <v>34.529000000000003</v>
      </c>
      <c r="K4172" s="163">
        <v>33.838000000000001</v>
      </c>
      <c r="L4172" s="149" t="s">
        <v>211</v>
      </c>
      <c r="M4172" s="150" t="s">
        <v>666</v>
      </c>
      <c r="N4172" s="157">
        <v>44970.43204861111</v>
      </c>
      <c r="O4172" s="157">
        <v>45017.345648148148</v>
      </c>
    </row>
    <row r="4173" spans="2:15" x14ac:dyDescent="0.2">
      <c r="B4173" s="322" t="s">
        <v>156</v>
      </c>
      <c r="C4173" s="322" t="s">
        <v>2366</v>
      </c>
      <c r="D4173" s="322" t="s">
        <v>157</v>
      </c>
      <c r="E4173" s="322" t="s">
        <v>2366</v>
      </c>
      <c r="F4173" s="154" t="s">
        <v>114</v>
      </c>
      <c r="G4173" s="149" t="s">
        <v>310</v>
      </c>
      <c r="H4173" s="153" t="s">
        <v>115</v>
      </c>
      <c r="I4173" s="149" t="s">
        <v>2530</v>
      </c>
      <c r="J4173" s="163">
        <v>61.351999999999997</v>
      </c>
      <c r="K4173" s="163">
        <v>11.891999999999999</v>
      </c>
      <c r="L4173" s="149" t="s">
        <v>230</v>
      </c>
      <c r="M4173" s="150" t="s">
        <v>846</v>
      </c>
      <c r="N4173" s="157">
        <v>44970.473599537036</v>
      </c>
      <c r="O4173" s="157">
        <v>44999.024895833332</v>
      </c>
    </row>
    <row r="4174" spans="2:15" x14ac:dyDescent="0.2">
      <c r="B4174" s="322" t="s">
        <v>156</v>
      </c>
      <c r="C4174" s="322" t="s">
        <v>2366</v>
      </c>
      <c r="D4174" s="322" t="s">
        <v>157</v>
      </c>
      <c r="E4174" s="322" t="s">
        <v>2366</v>
      </c>
      <c r="F4174" s="154" t="s">
        <v>114</v>
      </c>
      <c r="G4174" s="149" t="s">
        <v>310</v>
      </c>
      <c r="H4174" s="153" t="s">
        <v>115</v>
      </c>
      <c r="I4174" s="149" t="s">
        <v>2530</v>
      </c>
      <c r="J4174" s="163">
        <v>61.351999999999997</v>
      </c>
      <c r="K4174" s="163">
        <v>12.592000000000001</v>
      </c>
      <c r="L4174" s="149" t="s">
        <v>116</v>
      </c>
      <c r="M4174" s="150" t="s">
        <v>1784</v>
      </c>
      <c r="N4174" s="157">
        <v>44970.473599537036</v>
      </c>
      <c r="O4174" s="157">
        <v>45015.205983796295</v>
      </c>
    </row>
    <row r="4175" spans="2:15" x14ac:dyDescent="0.2">
      <c r="B4175" s="322" t="s">
        <v>156</v>
      </c>
      <c r="C4175" s="322" t="s">
        <v>2366</v>
      </c>
      <c r="D4175" s="322" t="s">
        <v>158</v>
      </c>
      <c r="E4175" s="322" t="s">
        <v>2366</v>
      </c>
      <c r="F4175" s="154" t="s">
        <v>114</v>
      </c>
      <c r="G4175" s="149" t="s">
        <v>310</v>
      </c>
      <c r="H4175" s="153" t="s">
        <v>115</v>
      </c>
      <c r="I4175" s="149" t="s">
        <v>2530</v>
      </c>
      <c r="J4175" s="163">
        <v>61.351999999999997</v>
      </c>
      <c r="K4175" s="163">
        <v>12.872999999999999</v>
      </c>
      <c r="L4175" s="149" t="s">
        <v>116</v>
      </c>
      <c r="M4175" s="150" t="s">
        <v>1049</v>
      </c>
      <c r="N4175" s="157">
        <v>44970.473599537036</v>
      </c>
      <c r="O4175" s="157">
        <v>45023.792638888888</v>
      </c>
    </row>
    <row r="4176" spans="2:15" x14ac:dyDescent="0.2">
      <c r="B4176" s="322" t="s">
        <v>156</v>
      </c>
      <c r="C4176" s="322" t="s">
        <v>2366</v>
      </c>
      <c r="D4176" s="322" t="s">
        <v>158</v>
      </c>
      <c r="E4176" s="322" t="s">
        <v>2366</v>
      </c>
      <c r="F4176" s="154" t="s">
        <v>114</v>
      </c>
      <c r="G4176" s="149" t="s">
        <v>310</v>
      </c>
      <c r="H4176" s="153" t="s">
        <v>115</v>
      </c>
      <c r="I4176" s="149" t="s">
        <v>2530</v>
      </c>
      <c r="J4176" s="163">
        <v>61.351999999999997</v>
      </c>
      <c r="K4176" s="163">
        <v>12.872999999999999</v>
      </c>
      <c r="L4176" s="149" t="s">
        <v>116</v>
      </c>
      <c r="M4176" s="150" t="s">
        <v>1049</v>
      </c>
      <c r="N4176" s="157">
        <v>44970.473599537036</v>
      </c>
      <c r="O4176" s="157">
        <v>45023.792650462965</v>
      </c>
    </row>
    <row r="4177" spans="2:15" x14ac:dyDescent="0.2">
      <c r="B4177" s="322" t="s">
        <v>156</v>
      </c>
      <c r="C4177" s="322" t="s">
        <v>2366</v>
      </c>
      <c r="D4177" s="322" t="s">
        <v>157</v>
      </c>
      <c r="E4177" s="322" t="s">
        <v>2366</v>
      </c>
      <c r="F4177" s="154" t="s">
        <v>329</v>
      </c>
      <c r="G4177" s="149" t="s">
        <v>286</v>
      </c>
      <c r="H4177" s="153" t="s">
        <v>330</v>
      </c>
      <c r="I4177" s="149" t="s">
        <v>297</v>
      </c>
      <c r="J4177" s="163">
        <v>35.484999999999999</v>
      </c>
      <c r="K4177" s="163">
        <v>34.426000000000002</v>
      </c>
      <c r="L4177" s="149" t="s">
        <v>212</v>
      </c>
      <c r="M4177" s="150" t="s">
        <v>971</v>
      </c>
      <c r="N4177" s="157">
        <v>44970.862835648149</v>
      </c>
      <c r="O4177" s="157">
        <v>44994.334745370368</v>
      </c>
    </row>
    <row r="4178" spans="2:15" x14ac:dyDescent="0.2">
      <c r="B4178" s="322" t="s">
        <v>156</v>
      </c>
      <c r="C4178" s="322" t="s">
        <v>2366</v>
      </c>
      <c r="D4178" s="322" t="s">
        <v>157</v>
      </c>
      <c r="E4178" s="322" t="s">
        <v>2366</v>
      </c>
      <c r="F4178" s="154" t="s">
        <v>114</v>
      </c>
      <c r="G4178" s="149" t="s">
        <v>286</v>
      </c>
      <c r="H4178" s="153" t="s">
        <v>115</v>
      </c>
      <c r="I4178" s="149" t="s">
        <v>1274</v>
      </c>
      <c r="J4178" s="163">
        <v>61.220999999999997</v>
      </c>
      <c r="K4178" s="163">
        <v>44.22</v>
      </c>
      <c r="L4178" s="149" t="s">
        <v>187</v>
      </c>
      <c r="M4178" s="150" t="s">
        <v>415</v>
      </c>
      <c r="N4178" s="157">
        <v>44971.196030092593</v>
      </c>
      <c r="O4178" s="157">
        <v>45010.61204861111</v>
      </c>
    </row>
    <row r="4179" spans="2:15" x14ac:dyDescent="0.2">
      <c r="B4179" s="322" t="s">
        <v>156</v>
      </c>
      <c r="C4179" s="322" t="s">
        <v>2366</v>
      </c>
      <c r="D4179" s="322" t="s">
        <v>157</v>
      </c>
      <c r="E4179" s="322" t="s">
        <v>2366</v>
      </c>
      <c r="F4179" s="154" t="s">
        <v>244</v>
      </c>
      <c r="G4179" s="149" t="s">
        <v>369</v>
      </c>
      <c r="H4179" s="153" t="s">
        <v>370</v>
      </c>
      <c r="I4179" s="149" t="s">
        <v>2531</v>
      </c>
      <c r="J4179" s="163">
        <v>28.332999999999998</v>
      </c>
      <c r="K4179" s="163">
        <v>27.765999999999998</v>
      </c>
      <c r="L4179" s="149" t="s">
        <v>216</v>
      </c>
      <c r="M4179" s="150" t="s">
        <v>288</v>
      </c>
      <c r="N4179" s="157">
        <v>44971.520590277774</v>
      </c>
      <c r="O4179" s="157">
        <v>44999.166284722225</v>
      </c>
    </row>
    <row r="4180" spans="2:15" x14ac:dyDescent="0.2">
      <c r="B4180" s="322" t="s">
        <v>156</v>
      </c>
      <c r="C4180" s="322" t="s">
        <v>2366</v>
      </c>
      <c r="D4180" s="322" t="s">
        <v>157</v>
      </c>
      <c r="E4180" s="322" t="s">
        <v>2366</v>
      </c>
      <c r="F4180" s="154" t="s">
        <v>239</v>
      </c>
      <c r="G4180" s="149" t="s">
        <v>359</v>
      </c>
      <c r="H4180" s="153" t="s">
        <v>278</v>
      </c>
      <c r="I4180" s="149" t="s">
        <v>2532</v>
      </c>
      <c r="J4180" s="163">
        <v>34.039000000000001</v>
      </c>
      <c r="K4180" s="163">
        <v>5.6379999999999999</v>
      </c>
      <c r="L4180" s="149" t="s">
        <v>116</v>
      </c>
      <c r="M4180" s="150" t="s">
        <v>1784</v>
      </c>
      <c r="N4180" s="157">
        <v>44972.445891203701</v>
      </c>
      <c r="O4180" s="157">
        <v>44996.581446759257</v>
      </c>
    </row>
    <row r="4181" spans="2:15" x14ac:dyDescent="0.2">
      <c r="B4181" s="322" t="s">
        <v>156</v>
      </c>
      <c r="C4181" s="322" t="s">
        <v>2366</v>
      </c>
      <c r="D4181" s="322" t="s">
        <v>157</v>
      </c>
      <c r="E4181" s="322" t="s">
        <v>2366</v>
      </c>
      <c r="F4181" s="154" t="s">
        <v>239</v>
      </c>
      <c r="G4181" s="149" t="s">
        <v>359</v>
      </c>
      <c r="H4181" s="153" t="s">
        <v>278</v>
      </c>
      <c r="I4181" s="149" t="s">
        <v>2532</v>
      </c>
      <c r="J4181" s="163">
        <v>34.039000000000001</v>
      </c>
      <c r="K4181" s="163">
        <v>2.819</v>
      </c>
      <c r="L4181" s="149" t="s">
        <v>116</v>
      </c>
      <c r="M4181" s="150" t="s">
        <v>1784</v>
      </c>
      <c r="N4181" s="157">
        <v>44972.445891203701</v>
      </c>
      <c r="O4181" s="157">
        <v>44996.581585648149</v>
      </c>
    </row>
    <row r="4182" spans="2:15" x14ac:dyDescent="0.2">
      <c r="B4182" s="322" t="s">
        <v>156</v>
      </c>
      <c r="C4182" s="322" t="s">
        <v>2366</v>
      </c>
      <c r="D4182" s="322" t="s">
        <v>157</v>
      </c>
      <c r="E4182" s="322" t="s">
        <v>2366</v>
      </c>
      <c r="F4182" s="154" t="s">
        <v>239</v>
      </c>
      <c r="G4182" s="149" t="s">
        <v>359</v>
      </c>
      <c r="H4182" s="153" t="s">
        <v>278</v>
      </c>
      <c r="I4182" s="149" t="s">
        <v>2532</v>
      </c>
      <c r="J4182" s="163">
        <v>34.039000000000001</v>
      </c>
      <c r="K4182" s="163">
        <v>5.6379999999999999</v>
      </c>
      <c r="L4182" s="149" t="s">
        <v>116</v>
      </c>
      <c r="M4182" s="150" t="s">
        <v>1784</v>
      </c>
      <c r="N4182" s="157">
        <v>44972.445891203701</v>
      </c>
      <c r="O4182" s="157">
        <v>44996.581597222219</v>
      </c>
    </row>
    <row r="4183" spans="2:15" x14ac:dyDescent="0.2">
      <c r="B4183" s="322" t="s">
        <v>156</v>
      </c>
      <c r="C4183" s="322" t="s">
        <v>2366</v>
      </c>
      <c r="D4183" s="322" t="s">
        <v>157</v>
      </c>
      <c r="E4183" s="322" t="s">
        <v>2366</v>
      </c>
      <c r="F4183" s="154" t="s">
        <v>239</v>
      </c>
      <c r="G4183" s="149" t="s">
        <v>359</v>
      </c>
      <c r="H4183" s="153" t="s">
        <v>278</v>
      </c>
      <c r="I4183" s="149" t="s">
        <v>2532</v>
      </c>
      <c r="J4183" s="163">
        <v>34.039000000000001</v>
      </c>
      <c r="K4183" s="163">
        <v>19.263000000000002</v>
      </c>
      <c r="L4183" s="149" t="s">
        <v>116</v>
      </c>
      <c r="M4183" s="150" t="s">
        <v>292</v>
      </c>
      <c r="N4183" s="157">
        <v>44972.445891203701</v>
      </c>
      <c r="O4183" s="157">
        <v>45004.681238425925</v>
      </c>
    </row>
    <row r="4184" spans="2:15" x14ac:dyDescent="0.2">
      <c r="B4184" s="322" t="s">
        <v>156</v>
      </c>
      <c r="C4184" s="322" t="s">
        <v>2366</v>
      </c>
      <c r="D4184" s="322" t="s">
        <v>158</v>
      </c>
      <c r="E4184" s="322" t="s">
        <v>2366</v>
      </c>
      <c r="F4184" s="154" t="s">
        <v>239</v>
      </c>
      <c r="G4184" s="149" t="s">
        <v>277</v>
      </c>
      <c r="H4184" s="153" t="s">
        <v>1628</v>
      </c>
      <c r="I4184" s="149" t="s">
        <v>2528</v>
      </c>
      <c r="J4184" s="163">
        <v>78.932000000000002</v>
      </c>
      <c r="K4184" s="163">
        <v>10.409000000000001</v>
      </c>
      <c r="L4184" s="149" t="s">
        <v>211</v>
      </c>
      <c r="M4184" s="150" t="s">
        <v>691</v>
      </c>
      <c r="N4184" s="157">
        <v>44972.653090277781</v>
      </c>
      <c r="O4184" s="157">
        <v>45025.241932870369</v>
      </c>
    </row>
    <row r="4185" spans="2:15" x14ac:dyDescent="0.2">
      <c r="B4185" s="322" t="s">
        <v>156</v>
      </c>
      <c r="C4185" s="322" t="s">
        <v>2366</v>
      </c>
      <c r="D4185" s="322" t="s">
        <v>158</v>
      </c>
      <c r="E4185" s="322" t="s">
        <v>2366</v>
      </c>
      <c r="F4185" s="154" t="s">
        <v>239</v>
      </c>
      <c r="G4185" s="149" t="s">
        <v>277</v>
      </c>
      <c r="H4185" s="153" t="s">
        <v>1628</v>
      </c>
      <c r="I4185" s="149" t="s">
        <v>2528</v>
      </c>
      <c r="J4185" s="163">
        <v>78.932000000000002</v>
      </c>
      <c r="K4185" s="163">
        <v>17.571999999999999</v>
      </c>
      <c r="L4185" s="149" t="s">
        <v>211</v>
      </c>
      <c r="M4185" s="150" t="s">
        <v>636</v>
      </c>
      <c r="N4185" s="157">
        <v>44972.653090277781</v>
      </c>
      <c r="O4185" s="157">
        <v>45034.529432870368</v>
      </c>
    </row>
    <row r="4186" spans="2:15" x14ac:dyDescent="0.2">
      <c r="B4186" s="322" t="s">
        <v>156</v>
      </c>
      <c r="C4186" s="322" t="s">
        <v>2366</v>
      </c>
      <c r="D4186" s="322" t="s">
        <v>157</v>
      </c>
      <c r="E4186" s="322" t="s">
        <v>2366</v>
      </c>
      <c r="F4186" s="154" t="s">
        <v>114</v>
      </c>
      <c r="G4186" s="149" t="s">
        <v>286</v>
      </c>
      <c r="H4186" s="153" t="s">
        <v>115</v>
      </c>
      <c r="I4186" s="149" t="s">
        <v>476</v>
      </c>
      <c r="J4186" s="163">
        <v>81.69</v>
      </c>
      <c r="K4186" s="163">
        <v>19.155999999999999</v>
      </c>
      <c r="L4186" s="149" t="s">
        <v>216</v>
      </c>
      <c r="M4186" s="150" t="s">
        <v>284</v>
      </c>
      <c r="N4186" s="157">
        <v>44972.696006944447</v>
      </c>
      <c r="O4186" s="157">
        <v>45002.950601851851</v>
      </c>
    </row>
    <row r="4187" spans="2:15" x14ac:dyDescent="0.2">
      <c r="B4187" s="322" t="s">
        <v>156</v>
      </c>
      <c r="C4187" s="322" t="s">
        <v>2366</v>
      </c>
      <c r="D4187" s="322" t="s">
        <v>157</v>
      </c>
      <c r="E4187" s="322" t="s">
        <v>2366</v>
      </c>
      <c r="F4187" s="154" t="s">
        <v>114</v>
      </c>
      <c r="G4187" s="149" t="s">
        <v>286</v>
      </c>
      <c r="H4187" s="153" t="s">
        <v>115</v>
      </c>
      <c r="I4187" s="149" t="s">
        <v>476</v>
      </c>
      <c r="J4187" s="163">
        <v>81.69</v>
      </c>
      <c r="K4187" s="163">
        <v>60.9</v>
      </c>
      <c r="L4187" s="149" t="s">
        <v>216</v>
      </c>
      <c r="M4187" s="150" t="s">
        <v>288</v>
      </c>
      <c r="N4187" s="157">
        <v>44972.696006944447</v>
      </c>
      <c r="O4187" s="157">
        <v>45012.068912037037</v>
      </c>
    </row>
    <row r="4188" spans="2:15" x14ac:dyDescent="0.2">
      <c r="B4188" s="322" t="s">
        <v>156</v>
      </c>
      <c r="C4188" s="322" t="s">
        <v>2366</v>
      </c>
      <c r="D4188" s="322" t="s">
        <v>158</v>
      </c>
      <c r="E4188" s="322" t="s">
        <v>2366</v>
      </c>
      <c r="F4188" s="154" t="s">
        <v>211</v>
      </c>
      <c r="G4188" s="149" t="s">
        <v>2474</v>
      </c>
      <c r="H4188" s="153" t="s">
        <v>388</v>
      </c>
      <c r="I4188" s="149" t="s">
        <v>2519</v>
      </c>
      <c r="J4188" s="163">
        <v>60.514000000000003</v>
      </c>
      <c r="K4188" s="163">
        <v>5.125</v>
      </c>
      <c r="L4188" s="149" t="s">
        <v>116</v>
      </c>
      <c r="M4188" s="150" t="s">
        <v>405</v>
      </c>
      <c r="N4188" s="157">
        <v>44972.709814814814</v>
      </c>
      <c r="O4188" s="157">
        <v>45018.597986111112</v>
      </c>
    </row>
    <row r="4189" spans="2:15" x14ac:dyDescent="0.2">
      <c r="B4189" s="322" t="s">
        <v>156</v>
      </c>
      <c r="C4189" s="322" t="s">
        <v>2366</v>
      </c>
      <c r="D4189" s="322" t="s">
        <v>158</v>
      </c>
      <c r="E4189" s="322" t="s">
        <v>2366</v>
      </c>
      <c r="F4189" s="154" t="s">
        <v>211</v>
      </c>
      <c r="G4189" s="149" t="s">
        <v>277</v>
      </c>
      <c r="H4189" s="153" t="s">
        <v>388</v>
      </c>
      <c r="I4189" s="149" t="s">
        <v>2519</v>
      </c>
      <c r="J4189" s="163">
        <v>60.514000000000003</v>
      </c>
      <c r="K4189" s="163">
        <v>3.1110000000000002</v>
      </c>
      <c r="L4189" s="149" t="s">
        <v>116</v>
      </c>
      <c r="M4189" s="150" t="s">
        <v>424</v>
      </c>
      <c r="N4189" s="157">
        <v>44972.709814814814</v>
      </c>
      <c r="O4189" s="157">
        <v>45027.467094907406</v>
      </c>
    </row>
    <row r="4190" spans="2:15" x14ac:dyDescent="0.2">
      <c r="B4190" s="322" t="s">
        <v>156</v>
      </c>
      <c r="C4190" s="322" t="s">
        <v>2366</v>
      </c>
      <c r="D4190" s="322" t="s">
        <v>158</v>
      </c>
      <c r="E4190" s="322" t="s">
        <v>2366</v>
      </c>
      <c r="F4190" s="154" t="s">
        <v>211</v>
      </c>
      <c r="G4190" s="149" t="s">
        <v>2520</v>
      </c>
      <c r="H4190" s="153" t="s">
        <v>388</v>
      </c>
      <c r="I4190" s="149" t="s">
        <v>2519</v>
      </c>
      <c r="J4190" s="163">
        <v>60.514000000000003</v>
      </c>
      <c r="K4190" s="163">
        <v>6.87</v>
      </c>
      <c r="L4190" s="149" t="s">
        <v>116</v>
      </c>
      <c r="M4190" s="150" t="s">
        <v>1049</v>
      </c>
      <c r="N4190" s="157">
        <v>44972.709814814814</v>
      </c>
      <c r="O4190" s="157">
        <v>45029.575266203705</v>
      </c>
    </row>
    <row r="4191" spans="2:15" x14ac:dyDescent="0.2">
      <c r="B4191" s="322" t="s">
        <v>156</v>
      </c>
      <c r="C4191" s="322" t="s">
        <v>2366</v>
      </c>
      <c r="D4191" s="322" t="s">
        <v>157</v>
      </c>
      <c r="E4191" s="322" t="s">
        <v>2366</v>
      </c>
      <c r="F4191" s="154" t="s">
        <v>243</v>
      </c>
      <c r="G4191" s="149" t="s">
        <v>663</v>
      </c>
      <c r="H4191" s="153" t="s">
        <v>707</v>
      </c>
      <c r="I4191" s="149" t="s">
        <v>791</v>
      </c>
      <c r="J4191" s="163">
        <v>58.743000000000002</v>
      </c>
      <c r="K4191" s="163">
        <v>10.375</v>
      </c>
      <c r="L4191" s="149" t="s">
        <v>116</v>
      </c>
      <c r="M4191" s="150" t="s">
        <v>760</v>
      </c>
      <c r="N4191" s="157">
        <v>44972.709872685184</v>
      </c>
      <c r="O4191" s="157">
        <v>44997.403657407405</v>
      </c>
    </row>
    <row r="4192" spans="2:15" x14ac:dyDescent="0.2">
      <c r="B4192" s="322" t="s">
        <v>156</v>
      </c>
      <c r="C4192" s="322" t="s">
        <v>2366</v>
      </c>
      <c r="D4192" s="322" t="s">
        <v>158</v>
      </c>
      <c r="E4192" s="322" t="s">
        <v>2366</v>
      </c>
      <c r="F4192" s="154" t="s">
        <v>243</v>
      </c>
      <c r="G4192" s="149" t="s">
        <v>277</v>
      </c>
      <c r="H4192" s="153" t="s">
        <v>707</v>
      </c>
      <c r="I4192" s="149" t="s">
        <v>791</v>
      </c>
      <c r="J4192" s="163">
        <v>58.743000000000002</v>
      </c>
      <c r="K4192" s="163">
        <v>40.234000000000002</v>
      </c>
      <c r="L4192" s="149" t="s">
        <v>116</v>
      </c>
      <c r="M4192" s="150" t="s">
        <v>339</v>
      </c>
      <c r="N4192" s="157">
        <v>44972.709872685184</v>
      </c>
      <c r="O4192" s="157">
        <v>45031.306944444441</v>
      </c>
    </row>
    <row r="4193" spans="2:15" x14ac:dyDescent="0.2">
      <c r="B4193" s="322" t="s">
        <v>156</v>
      </c>
      <c r="C4193" s="322" t="s">
        <v>2366</v>
      </c>
      <c r="D4193" s="322" t="s">
        <v>157</v>
      </c>
      <c r="E4193" s="322" t="s">
        <v>2366</v>
      </c>
      <c r="F4193" s="154" t="s">
        <v>114</v>
      </c>
      <c r="G4193" s="149" t="s">
        <v>286</v>
      </c>
      <c r="H4193" s="153" t="s">
        <v>115</v>
      </c>
      <c r="I4193" s="149" t="s">
        <v>996</v>
      </c>
      <c r="J4193" s="163">
        <v>57.893000000000001</v>
      </c>
      <c r="K4193" s="163">
        <v>6.9560000000000004</v>
      </c>
      <c r="L4193" s="149" t="s">
        <v>536</v>
      </c>
      <c r="M4193" s="150" t="s">
        <v>537</v>
      </c>
      <c r="N4193" s="157">
        <v>44972.945960648147</v>
      </c>
      <c r="O4193" s="157">
        <v>45002.136331018519</v>
      </c>
    </row>
    <row r="4194" spans="2:15" x14ac:dyDescent="0.2">
      <c r="B4194" s="322" t="s">
        <v>156</v>
      </c>
      <c r="C4194" s="322" t="s">
        <v>2366</v>
      </c>
      <c r="D4194" s="322" t="s">
        <v>158</v>
      </c>
      <c r="E4194" s="322" t="s">
        <v>2366</v>
      </c>
      <c r="F4194" s="154" t="s">
        <v>114</v>
      </c>
      <c r="G4194" s="149" t="s">
        <v>286</v>
      </c>
      <c r="H4194" s="153" t="s">
        <v>115</v>
      </c>
      <c r="I4194" s="149" t="s">
        <v>996</v>
      </c>
      <c r="J4194" s="163">
        <v>57.893000000000001</v>
      </c>
      <c r="K4194" s="163">
        <v>24.158000000000001</v>
      </c>
      <c r="L4194" s="149" t="s">
        <v>230</v>
      </c>
      <c r="M4194" s="150" t="s">
        <v>514</v>
      </c>
      <c r="N4194" s="157">
        <v>44972.945960648147</v>
      </c>
      <c r="O4194" s="157">
        <v>45020.959560185183</v>
      </c>
    </row>
    <row r="4195" spans="2:15" x14ac:dyDescent="0.2">
      <c r="B4195" s="322" t="s">
        <v>156</v>
      </c>
      <c r="C4195" s="322" t="s">
        <v>2366</v>
      </c>
      <c r="D4195" s="322" t="s">
        <v>157</v>
      </c>
      <c r="E4195" s="322" t="s">
        <v>2366</v>
      </c>
      <c r="F4195" s="154" t="s">
        <v>244</v>
      </c>
      <c r="G4195" s="149" t="s">
        <v>369</v>
      </c>
      <c r="H4195" s="153" t="s">
        <v>370</v>
      </c>
      <c r="I4195" s="149" t="s">
        <v>2533</v>
      </c>
      <c r="J4195" s="163">
        <v>56.741</v>
      </c>
      <c r="K4195" s="163">
        <v>25.344999999999999</v>
      </c>
      <c r="L4195" s="149" t="s">
        <v>211</v>
      </c>
      <c r="M4195" s="150" t="s">
        <v>303</v>
      </c>
      <c r="N4195" s="157">
        <v>44974.144733796296</v>
      </c>
      <c r="O4195" s="157">
        <v>45005.055868055555</v>
      </c>
    </row>
    <row r="4196" spans="2:15" x14ac:dyDescent="0.2">
      <c r="B4196" s="322" t="s">
        <v>156</v>
      </c>
      <c r="C4196" s="322" t="s">
        <v>2366</v>
      </c>
      <c r="D4196" s="322" t="s">
        <v>157</v>
      </c>
      <c r="E4196" s="322" t="s">
        <v>2366</v>
      </c>
      <c r="F4196" s="154" t="s">
        <v>244</v>
      </c>
      <c r="G4196" s="149" t="s">
        <v>369</v>
      </c>
      <c r="H4196" s="153" t="s">
        <v>370</v>
      </c>
      <c r="I4196" s="149" t="s">
        <v>2533</v>
      </c>
      <c r="J4196" s="163">
        <v>56.741</v>
      </c>
      <c r="K4196" s="163">
        <v>30.262</v>
      </c>
      <c r="L4196" s="149" t="s">
        <v>211</v>
      </c>
      <c r="M4196" s="150" t="s">
        <v>616</v>
      </c>
      <c r="N4196" s="157">
        <v>44974.144733796296</v>
      </c>
      <c r="O4196" s="157">
        <v>45011.412939814814</v>
      </c>
    </row>
    <row r="4197" spans="2:15" x14ac:dyDescent="0.2">
      <c r="B4197" s="322" t="s">
        <v>156</v>
      </c>
      <c r="C4197" s="322" t="s">
        <v>2366</v>
      </c>
      <c r="D4197" s="322" t="s">
        <v>157</v>
      </c>
      <c r="E4197" s="322" t="s">
        <v>2366</v>
      </c>
      <c r="F4197" s="154" t="s">
        <v>244</v>
      </c>
      <c r="G4197" s="149" t="s">
        <v>369</v>
      </c>
      <c r="H4197" s="153" t="s">
        <v>370</v>
      </c>
      <c r="I4197" s="149" t="s">
        <v>1932</v>
      </c>
      <c r="J4197" s="163">
        <v>20.692</v>
      </c>
      <c r="K4197" s="163">
        <v>5.3689999999999998</v>
      </c>
      <c r="L4197" s="149" t="s">
        <v>187</v>
      </c>
      <c r="M4197" s="150" t="s">
        <v>415</v>
      </c>
      <c r="N4197" s="157">
        <v>44974.581122685187</v>
      </c>
      <c r="O4197" s="157">
        <v>45002.375347222223</v>
      </c>
    </row>
    <row r="4198" spans="2:15" x14ac:dyDescent="0.2">
      <c r="B4198" s="322" t="s">
        <v>156</v>
      </c>
      <c r="C4198" s="322" t="s">
        <v>2366</v>
      </c>
      <c r="D4198" s="322" t="s">
        <v>157</v>
      </c>
      <c r="E4198" s="322" t="s">
        <v>2366</v>
      </c>
      <c r="F4198" s="154" t="s">
        <v>239</v>
      </c>
      <c r="G4198" s="149" t="s">
        <v>289</v>
      </c>
      <c r="H4198" s="153" t="s">
        <v>290</v>
      </c>
      <c r="I4198" s="149" t="s">
        <v>2534</v>
      </c>
      <c r="J4198" s="163">
        <v>34.957999999999998</v>
      </c>
      <c r="K4198" s="163">
        <v>9.8460000000000001</v>
      </c>
      <c r="L4198" s="149" t="s">
        <v>116</v>
      </c>
      <c r="M4198" s="150" t="s">
        <v>292</v>
      </c>
      <c r="N4198" s="157">
        <v>44975.511979166666</v>
      </c>
      <c r="O4198" s="157">
        <v>44997.834479166668</v>
      </c>
    </row>
    <row r="4199" spans="2:15" x14ac:dyDescent="0.2">
      <c r="B4199" s="322" t="s">
        <v>156</v>
      </c>
      <c r="C4199" s="322" t="s">
        <v>2366</v>
      </c>
      <c r="D4199" s="322" t="s">
        <v>158</v>
      </c>
      <c r="E4199" s="322" t="s">
        <v>2366</v>
      </c>
      <c r="F4199" s="154" t="s">
        <v>239</v>
      </c>
      <c r="G4199" s="149" t="s">
        <v>289</v>
      </c>
      <c r="H4199" s="153" t="s">
        <v>290</v>
      </c>
      <c r="I4199" s="149" t="s">
        <v>2534</v>
      </c>
      <c r="J4199" s="163">
        <v>34.957999999999998</v>
      </c>
      <c r="K4199" s="163">
        <v>24.413</v>
      </c>
      <c r="L4199" s="149" t="s">
        <v>116</v>
      </c>
      <c r="M4199" s="150" t="s">
        <v>117</v>
      </c>
      <c r="N4199" s="157">
        <v>44975.511979166666</v>
      </c>
      <c r="O4199" s="157">
        <v>45021.560740740744</v>
      </c>
    </row>
    <row r="4200" spans="2:15" x14ac:dyDescent="0.2">
      <c r="B4200" s="322" t="s">
        <v>156</v>
      </c>
      <c r="C4200" s="322" t="s">
        <v>2366</v>
      </c>
      <c r="D4200" s="322" t="s">
        <v>157</v>
      </c>
      <c r="E4200" s="322" t="s">
        <v>2366</v>
      </c>
      <c r="F4200" s="154" t="s">
        <v>114</v>
      </c>
      <c r="G4200" s="149" t="s">
        <v>286</v>
      </c>
      <c r="H4200" s="153" t="s">
        <v>115</v>
      </c>
      <c r="I4200" s="149" t="s">
        <v>2535</v>
      </c>
      <c r="J4200" s="163">
        <v>77.105000000000004</v>
      </c>
      <c r="K4200" s="163">
        <v>23.899000000000001</v>
      </c>
      <c r="L4200" s="149" t="s">
        <v>211</v>
      </c>
      <c r="M4200" s="150" t="s">
        <v>453</v>
      </c>
      <c r="N4200" s="157">
        <v>44976.529374999998</v>
      </c>
      <c r="O4200" s="157">
        <v>45005.848437499997</v>
      </c>
    </row>
    <row r="4201" spans="2:15" x14ac:dyDescent="0.2">
      <c r="B4201" s="322" t="s">
        <v>156</v>
      </c>
      <c r="C4201" s="322" t="s">
        <v>2366</v>
      </c>
      <c r="D4201" s="322" t="s">
        <v>157</v>
      </c>
      <c r="E4201" s="322" t="s">
        <v>2366</v>
      </c>
      <c r="F4201" s="154" t="s">
        <v>114</v>
      </c>
      <c r="G4201" s="149" t="s">
        <v>286</v>
      </c>
      <c r="H4201" s="153" t="s">
        <v>115</v>
      </c>
      <c r="I4201" s="149" t="s">
        <v>2535</v>
      </c>
      <c r="J4201" s="163">
        <v>77.105000000000004</v>
      </c>
      <c r="K4201" s="163">
        <v>49.652999999999999</v>
      </c>
      <c r="L4201" s="149" t="s">
        <v>211</v>
      </c>
      <c r="M4201" s="150" t="s">
        <v>303</v>
      </c>
      <c r="N4201" s="157">
        <v>44976.529374999998</v>
      </c>
      <c r="O4201" s="157">
        <v>45013.790578703702</v>
      </c>
    </row>
    <row r="4202" spans="2:15" x14ac:dyDescent="0.2">
      <c r="B4202" s="322" t="s">
        <v>156</v>
      </c>
      <c r="C4202" s="322" t="s">
        <v>2366</v>
      </c>
      <c r="D4202" s="322" t="s">
        <v>157</v>
      </c>
      <c r="E4202" s="322" t="s">
        <v>2366</v>
      </c>
      <c r="F4202" s="154" t="s">
        <v>114</v>
      </c>
      <c r="G4202" s="149" t="s">
        <v>310</v>
      </c>
      <c r="H4202" s="153" t="s">
        <v>115</v>
      </c>
      <c r="I4202" s="149" t="s">
        <v>794</v>
      </c>
      <c r="J4202" s="163">
        <v>61.25</v>
      </c>
      <c r="K4202" s="163">
        <v>47.829000000000001</v>
      </c>
      <c r="L4202" s="149" t="s">
        <v>209</v>
      </c>
      <c r="M4202" s="150" t="s">
        <v>323</v>
      </c>
      <c r="N4202" s="157">
        <v>44976.557291666664</v>
      </c>
      <c r="O4202" s="157">
        <v>45015.692453703705</v>
      </c>
    </row>
    <row r="4203" spans="2:15" x14ac:dyDescent="0.2">
      <c r="B4203" s="322" t="s">
        <v>156</v>
      </c>
      <c r="C4203" s="322" t="s">
        <v>2366</v>
      </c>
      <c r="D4203" s="322" t="s">
        <v>157</v>
      </c>
      <c r="E4203" s="322" t="s">
        <v>2366</v>
      </c>
      <c r="F4203" s="154" t="s">
        <v>329</v>
      </c>
      <c r="G4203" s="149" t="s">
        <v>286</v>
      </c>
      <c r="H4203" s="153" t="s">
        <v>330</v>
      </c>
      <c r="I4203" s="149" t="s">
        <v>996</v>
      </c>
      <c r="J4203" s="163">
        <v>57.893000000000001</v>
      </c>
      <c r="K4203" s="163">
        <v>1.1279999999999999</v>
      </c>
      <c r="L4203" s="149" t="s">
        <v>536</v>
      </c>
      <c r="M4203" s="150" t="s">
        <v>537</v>
      </c>
      <c r="N4203" s="157">
        <v>44976.654444444444</v>
      </c>
      <c r="O4203" s="157">
        <v>45002.136331018519</v>
      </c>
    </row>
    <row r="4204" spans="2:15" x14ac:dyDescent="0.2">
      <c r="B4204" s="322" t="s">
        <v>156</v>
      </c>
      <c r="C4204" s="322" t="s">
        <v>2366</v>
      </c>
      <c r="D4204" s="322" t="s">
        <v>158</v>
      </c>
      <c r="E4204" s="322" t="s">
        <v>2366</v>
      </c>
      <c r="F4204" s="154" t="s">
        <v>329</v>
      </c>
      <c r="G4204" s="149" t="s">
        <v>286</v>
      </c>
      <c r="H4204" s="153" t="s">
        <v>330</v>
      </c>
      <c r="I4204" s="149" t="s">
        <v>996</v>
      </c>
      <c r="J4204" s="163">
        <v>57.893000000000001</v>
      </c>
      <c r="K4204" s="163">
        <v>3.9169999999999998</v>
      </c>
      <c r="L4204" s="149" t="s">
        <v>230</v>
      </c>
      <c r="M4204" s="150" t="s">
        <v>514</v>
      </c>
      <c r="N4204" s="157">
        <v>44976.654444444444</v>
      </c>
      <c r="O4204" s="157">
        <v>45020.959560185183</v>
      </c>
    </row>
    <row r="4205" spans="2:15" x14ac:dyDescent="0.2">
      <c r="B4205" s="322" t="s">
        <v>156</v>
      </c>
      <c r="C4205" s="322" t="s">
        <v>2366</v>
      </c>
      <c r="D4205" s="322" t="s">
        <v>157</v>
      </c>
      <c r="E4205" s="322" t="s">
        <v>2366</v>
      </c>
      <c r="F4205" s="154" t="s">
        <v>244</v>
      </c>
      <c r="G4205" s="149" t="s">
        <v>369</v>
      </c>
      <c r="H4205" s="153" t="s">
        <v>370</v>
      </c>
      <c r="I4205" s="149" t="s">
        <v>2536</v>
      </c>
      <c r="J4205" s="163">
        <v>24.959</v>
      </c>
      <c r="K4205" s="163">
        <v>24.46</v>
      </c>
      <c r="L4205" s="149" t="s">
        <v>189</v>
      </c>
      <c r="M4205" s="150" t="s">
        <v>470</v>
      </c>
      <c r="N4205" s="157">
        <v>44976.838692129626</v>
      </c>
      <c r="O4205" s="157">
        <v>44992.095868055556</v>
      </c>
    </row>
    <row r="4206" spans="2:15" x14ac:dyDescent="0.2">
      <c r="B4206" s="322" t="s">
        <v>156</v>
      </c>
      <c r="C4206" s="322" t="s">
        <v>2366</v>
      </c>
      <c r="D4206" s="322" t="s">
        <v>158</v>
      </c>
      <c r="E4206" s="322" t="s">
        <v>2366</v>
      </c>
      <c r="F4206" s="154" t="s">
        <v>329</v>
      </c>
      <c r="G4206" s="149" t="s">
        <v>286</v>
      </c>
      <c r="H4206" s="153" t="s">
        <v>330</v>
      </c>
      <c r="I4206" s="149" t="s">
        <v>2537</v>
      </c>
      <c r="J4206" s="163">
        <v>58.098999999999997</v>
      </c>
      <c r="K4206" s="163">
        <v>11.433999999999999</v>
      </c>
      <c r="L4206" s="149" t="s">
        <v>116</v>
      </c>
      <c r="M4206" s="150" t="s">
        <v>117</v>
      </c>
      <c r="N4206" s="157">
        <v>44977.806770833333</v>
      </c>
      <c r="O4206" s="157">
        <v>45021.984583333331</v>
      </c>
    </row>
    <row r="4207" spans="2:15" x14ac:dyDescent="0.2">
      <c r="B4207" s="322" t="s">
        <v>156</v>
      </c>
      <c r="C4207" s="322" t="s">
        <v>2366</v>
      </c>
      <c r="D4207" s="322" t="s">
        <v>158</v>
      </c>
      <c r="E4207" s="322" t="s">
        <v>2366</v>
      </c>
      <c r="F4207" s="154" t="s">
        <v>329</v>
      </c>
      <c r="G4207" s="149" t="s">
        <v>286</v>
      </c>
      <c r="H4207" s="153" t="s">
        <v>330</v>
      </c>
      <c r="I4207" s="149" t="s">
        <v>2537</v>
      </c>
      <c r="J4207" s="163">
        <v>58.098999999999997</v>
      </c>
      <c r="K4207" s="163">
        <v>20.605</v>
      </c>
      <c r="L4207" s="149" t="s">
        <v>116</v>
      </c>
      <c r="M4207" s="150" t="s">
        <v>424</v>
      </c>
      <c r="N4207" s="157">
        <v>44977.806770833333</v>
      </c>
      <c r="O4207" s="157">
        <v>45045.124791666669</v>
      </c>
    </row>
    <row r="4208" spans="2:15" x14ac:dyDescent="0.2">
      <c r="B4208" s="322" t="s">
        <v>156</v>
      </c>
      <c r="C4208" s="322" t="s">
        <v>2366</v>
      </c>
      <c r="D4208" s="322" t="s">
        <v>157</v>
      </c>
      <c r="E4208" s="322" t="s">
        <v>2366</v>
      </c>
      <c r="F4208" s="154" t="s">
        <v>236</v>
      </c>
      <c r="G4208" s="149" t="s">
        <v>310</v>
      </c>
      <c r="H4208" s="153" t="s">
        <v>311</v>
      </c>
      <c r="I4208" s="149" t="s">
        <v>1138</v>
      </c>
      <c r="J4208" s="163">
        <v>38.436</v>
      </c>
      <c r="K4208" s="163">
        <v>23.545000000000002</v>
      </c>
      <c r="L4208" s="149" t="s">
        <v>211</v>
      </c>
      <c r="M4208" s="150" t="s">
        <v>388</v>
      </c>
      <c r="N4208" s="157">
        <v>44979.181574074071</v>
      </c>
      <c r="O4208" s="157">
        <v>45016.278668981482</v>
      </c>
    </row>
    <row r="4209" spans="2:15" x14ac:dyDescent="0.2">
      <c r="B4209" s="322" t="s">
        <v>156</v>
      </c>
      <c r="C4209" s="322" t="s">
        <v>2366</v>
      </c>
      <c r="D4209" s="322" t="s">
        <v>158</v>
      </c>
      <c r="E4209" s="322" t="s">
        <v>2366</v>
      </c>
      <c r="F4209" s="154" t="s">
        <v>236</v>
      </c>
      <c r="G4209" s="149" t="s">
        <v>310</v>
      </c>
      <c r="H4209" s="153" t="s">
        <v>311</v>
      </c>
      <c r="I4209" s="149" t="s">
        <v>1138</v>
      </c>
      <c r="J4209" s="163">
        <v>38.436</v>
      </c>
      <c r="K4209" s="163">
        <v>14.122999999999999</v>
      </c>
      <c r="L4209" s="149" t="s">
        <v>376</v>
      </c>
      <c r="M4209" s="150" t="s">
        <v>2538</v>
      </c>
      <c r="N4209" s="157">
        <v>44979.181574074071</v>
      </c>
      <c r="O4209" s="157">
        <v>45023.201273148145</v>
      </c>
    </row>
    <row r="4210" spans="2:15" x14ac:dyDescent="0.2">
      <c r="B4210" s="322" t="s">
        <v>156</v>
      </c>
      <c r="C4210" s="322" t="s">
        <v>2366</v>
      </c>
      <c r="D4210" s="322" t="s">
        <v>158</v>
      </c>
      <c r="E4210" s="322" t="s">
        <v>2366</v>
      </c>
      <c r="F4210" s="154" t="s">
        <v>114</v>
      </c>
      <c r="G4210" s="149" t="s">
        <v>286</v>
      </c>
      <c r="H4210" s="153" t="s">
        <v>115</v>
      </c>
      <c r="I4210" s="149" t="s">
        <v>2539</v>
      </c>
      <c r="J4210" s="163">
        <v>63.704999999999998</v>
      </c>
      <c r="K4210" s="163">
        <v>52.274999999999999</v>
      </c>
      <c r="L4210" s="149" t="s">
        <v>116</v>
      </c>
      <c r="M4210" s="150" t="s">
        <v>117</v>
      </c>
      <c r="N4210" s="157">
        <v>44979.362523148149</v>
      </c>
      <c r="O4210" s="157">
        <v>45020.458912037036</v>
      </c>
    </row>
    <row r="4211" spans="2:15" x14ac:dyDescent="0.2">
      <c r="B4211" s="322" t="s">
        <v>156</v>
      </c>
      <c r="C4211" s="322" t="s">
        <v>2366</v>
      </c>
      <c r="D4211" s="322" t="s">
        <v>157</v>
      </c>
      <c r="E4211" s="322" t="s">
        <v>2366</v>
      </c>
      <c r="F4211" s="154" t="s">
        <v>243</v>
      </c>
      <c r="G4211" s="149" t="s">
        <v>277</v>
      </c>
      <c r="H4211" s="153" t="s">
        <v>374</v>
      </c>
      <c r="I4211" s="149" t="s">
        <v>2395</v>
      </c>
      <c r="J4211" s="163">
        <v>58.786999999999999</v>
      </c>
      <c r="K4211" s="163">
        <v>19.152000000000001</v>
      </c>
      <c r="L4211" s="149" t="s">
        <v>211</v>
      </c>
      <c r="M4211" s="150" t="s">
        <v>666</v>
      </c>
      <c r="N4211" s="157">
        <v>44979.362685185188</v>
      </c>
      <c r="O4211" s="157">
        <v>45004.082094907404</v>
      </c>
    </row>
    <row r="4212" spans="2:15" x14ac:dyDescent="0.2">
      <c r="B4212" s="322" t="s">
        <v>156</v>
      </c>
      <c r="C4212" s="322" t="s">
        <v>2366</v>
      </c>
      <c r="D4212" s="322" t="s">
        <v>157</v>
      </c>
      <c r="E4212" s="322" t="s">
        <v>2366</v>
      </c>
      <c r="F4212" s="154" t="s">
        <v>243</v>
      </c>
      <c r="G4212" s="149" t="s">
        <v>277</v>
      </c>
      <c r="H4212" s="153" t="s">
        <v>374</v>
      </c>
      <c r="I4212" s="149" t="s">
        <v>2395</v>
      </c>
      <c r="J4212" s="163">
        <v>58.786999999999999</v>
      </c>
      <c r="K4212" s="163">
        <v>30.552</v>
      </c>
      <c r="L4212" s="149" t="s">
        <v>211</v>
      </c>
      <c r="M4212" s="150" t="s">
        <v>691</v>
      </c>
      <c r="N4212" s="157">
        <v>44979.362685185188</v>
      </c>
      <c r="O4212" s="157">
        <v>45014.112141203703</v>
      </c>
    </row>
    <row r="4213" spans="2:15" x14ac:dyDescent="0.2">
      <c r="B4213" s="322" t="s">
        <v>156</v>
      </c>
      <c r="C4213" s="322" t="s">
        <v>2366</v>
      </c>
      <c r="D4213" s="322" t="s">
        <v>157</v>
      </c>
      <c r="E4213" s="322" t="s">
        <v>2366</v>
      </c>
      <c r="F4213" s="154" t="s">
        <v>244</v>
      </c>
      <c r="G4213" s="149" t="s">
        <v>369</v>
      </c>
      <c r="H4213" s="153" t="s">
        <v>370</v>
      </c>
      <c r="I4213" s="149" t="s">
        <v>2540</v>
      </c>
      <c r="J4213" s="163">
        <v>37.4</v>
      </c>
      <c r="K4213" s="163">
        <v>5.3040000000000003</v>
      </c>
      <c r="L4213" s="149" t="s">
        <v>223</v>
      </c>
      <c r="M4213" s="150" t="s">
        <v>1961</v>
      </c>
      <c r="N4213" s="157">
        <v>44980.198518518519</v>
      </c>
      <c r="O4213" s="157">
        <v>45010.306030092594</v>
      </c>
    </row>
    <row r="4214" spans="2:15" x14ac:dyDescent="0.2">
      <c r="B4214" s="322" t="s">
        <v>156</v>
      </c>
      <c r="C4214" s="322" t="s">
        <v>2366</v>
      </c>
      <c r="D4214" s="322" t="s">
        <v>158</v>
      </c>
      <c r="E4214" s="322" t="s">
        <v>2366</v>
      </c>
      <c r="F4214" s="154" t="s">
        <v>244</v>
      </c>
      <c r="G4214" s="149" t="s">
        <v>369</v>
      </c>
      <c r="H4214" s="153" t="s">
        <v>370</v>
      </c>
      <c r="I4214" s="149" t="s">
        <v>2540</v>
      </c>
      <c r="J4214" s="163">
        <v>37.4</v>
      </c>
      <c r="K4214" s="163">
        <v>29.315999999999999</v>
      </c>
      <c r="L4214" s="149" t="s">
        <v>223</v>
      </c>
      <c r="M4214" s="150" t="s">
        <v>328</v>
      </c>
      <c r="N4214" s="157">
        <v>44980.198518518519</v>
      </c>
      <c r="O4214" s="157">
        <v>45017.09783564815</v>
      </c>
    </row>
    <row r="4215" spans="2:15" x14ac:dyDescent="0.2">
      <c r="B4215" s="322" t="s">
        <v>156</v>
      </c>
      <c r="C4215" s="322" t="s">
        <v>2366</v>
      </c>
      <c r="D4215" s="322" t="s">
        <v>157</v>
      </c>
      <c r="E4215" s="322" t="s">
        <v>2366</v>
      </c>
      <c r="F4215" s="154" t="s">
        <v>114</v>
      </c>
      <c r="G4215" s="149" t="s">
        <v>310</v>
      </c>
      <c r="H4215" s="153" t="s">
        <v>115</v>
      </c>
      <c r="I4215" s="149" t="s">
        <v>2541</v>
      </c>
      <c r="J4215" s="163">
        <v>38.680999999999997</v>
      </c>
      <c r="K4215" s="163">
        <v>36.35</v>
      </c>
      <c r="L4215" s="149" t="s">
        <v>223</v>
      </c>
      <c r="M4215" s="150" t="s">
        <v>1961</v>
      </c>
      <c r="N4215" s="157">
        <v>44980.362222222226</v>
      </c>
      <c r="O4215" s="157">
        <v>45015.542523148149</v>
      </c>
    </row>
    <row r="4216" spans="2:15" x14ac:dyDescent="0.2">
      <c r="B4216" s="322" t="s">
        <v>156</v>
      </c>
      <c r="C4216" s="322" t="s">
        <v>2366</v>
      </c>
      <c r="D4216" s="322" t="s">
        <v>157</v>
      </c>
      <c r="E4216" s="322" t="s">
        <v>2366</v>
      </c>
      <c r="F4216" s="154" t="s">
        <v>239</v>
      </c>
      <c r="G4216" s="149" t="s">
        <v>289</v>
      </c>
      <c r="H4216" s="153" t="s">
        <v>290</v>
      </c>
      <c r="I4216" s="149" t="s">
        <v>2542</v>
      </c>
      <c r="J4216" s="163">
        <v>33.19</v>
      </c>
      <c r="K4216" s="163">
        <v>32.526000000000003</v>
      </c>
      <c r="L4216" s="149" t="s">
        <v>116</v>
      </c>
      <c r="M4216" s="150" t="s">
        <v>117</v>
      </c>
      <c r="N4216" s="157">
        <v>44980.862430555557</v>
      </c>
      <c r="O4216" s="157">
        <v>45013.89744212963</v>
      </c>
    </row>
    <row r="4217" spans="2:15" x14ac:dyDescent="0.2">
      <c r="B4217" s="322" t="s">
        <v>156</v>
      </c>
      <c r="C4217" s="322" t="s">
        <v>2366</v>
      </c>
      <c r="D4217" s="322" t="s">
        <v>158</v>
      </c>
      <c r="E4217" s="322" t="s">
        <v>2366</v>
      </c>
      <c r="F4217" s="154" t="s">
        <v>114</v>
      </c>
      <c r="G4217" s="149" t="s">
        <v>286</v>
      </c>
      <c r="H4217" s="153" t="s">
        <v>115</v>
      </c>
      <c r="I4217" s="149" t="s">
        <v>2543</v>
      </c>
      <c r="J4217" s="163">
        <v>63.262</v>
      </c>
      <c r="K4217" s="163">
        <v>19.878</v>
      </c>
      <c r="L4217" s="149" t="s">
        <v>216</v>
      </c>
      <c r="M4217" s="150" t="s">
        <v>284</v>
      </c>
      <c r="N4217" s="157">
        <v>44981.223900462966</v>
      </c>
      <c r="O4217" s="157">
        <v>45034.347743055558</v>
      </c>
    </row>
    <row r="4218" spans="2:15" x14ac:dyDescent="0.2">
      <c r="B4218" s="322" t="s">
        <v>156</v>
      </c>
      <c r="C4218" s="322" t="s">
        <v>2366</v>
      </c>
      <c r="D4218" s="322" t="s">
        <v>158</v>
      </c>
      <c r="E4218" s="322" t="s">
        <v>2366</v>
      </c>
      <c r="F4218" s="154" t="s">
        <v>114</v>
      </c>
      <c r="G4218" s="149" t="s">
        <v>286</v>
      </c>
      <c r="H4218" s="153" t="s">
        <v>115</v>
      </c>
      <c r="I4218" s="149" t="s">
        <v>2543</v>
      </c>
      <c r="J4218" s="163">
        <v>63.262</v>
      </c>
      <c r="K4218" s="163">
        <v>40.543999999999997</v>
      </c>
      <c r="L4218" s="149" t="s">
        <v>216</v>
      </c>
      <c r="M4218" s="150" t="s">
        <v>288</v>
      </c>
      <c r="N4218" s="157">
        <v>44981.223900462966</v>
      </c>
      <c r="O4218" s="157">
        <v>45041.307187500002</v>
      </c>
    </row>
    <row r="4219" spans="2:15" x14ac:dyDescent="0.2">
      <c r="B4219" s="322" t="s">
        <v>156</v>
      </c>
      <c r="C4219" s="322" t="s">
        <v>2366</v>
      </c>
      <c r="D4219" s="322" t="s">
        <v>158</v>
      </c>
      <c r="E4219" s="322" t="s">
        <v>2366</v>
      </c>
      <c r="F4219" s="154" t="s">
        <v>114</v>
      </c>
      <c r="G4219" s="149" t="s">
        <v>286</v>
      </c>
      <c r="H4219" s="153" t="s">
        <v>115</v>
      </c>
      <c r="I4219" s="149" t="s">
        <v>2020</v>
      </c>
      <c r="J4219" s="163">
        <v>63.481999999999999</v>
      </c>
      <c r="K4219" s="163">
        <v>54.174999999999997</v>
      </c>
      <c r="L4219" s="149" t="s">
        <v>116</v>
      </c>
      <c r="M4219" s="150" t="s">
        <v>117</v>
      </c>
      <c r="N4219" s="157">
        <v>44982.029282407406</v>
      </c>
      <c r="O4219" s="157">
        <v>45017.250972222224</v>
      </c>
    </row>
    <row r="4220" spans="2:15" x14ac:dyDescent="0.2">
      <c r="B4220" s="322" t="s">
        <v>156</v>
      </c>
      <c r="C4220" s="322" t="s">
        <v>2366</v>
      </c>
      <c r="D4220" s="322" t="s">
        <v>157</v>
      </c>
      <c r="E4220" s="322" t="s">
        <v>2366</v>
      </c>
      <c r="F4220" s="154" t="s">
        <v>329</v>
      </c>
      <c r="G4220" s="149" t="s">
        <v>286</v>
      </c>
      <c r="H4220" s="153" t="s">
        <v>330</v>
      </c>
      <c r="I4220" s="149" t="s">
        <v>2152</v>
      </c>
      <c r="J4220" s="163">
        <v>62.600999999999999</v>
      </c>
      <c r="K4220" s="163">
        <v>21.06</v>
      </c>
      <c r="L4220" s="149" t="s">
        <v>211</v>
      </c>
      <c r="M4220" s="150" t="s">
        <v>314</v>
      </c>
      <c r="N4220" s="157">
        <v>44982.154409722221</v>
      </c>
      <c r="O4220" s="157">
        <v>45010.375173611108</v>
      </c>
    </row>
    <row r="4221" spans="2:15" x14ac:dyDescent="0.2">
      <c r="B4221" s="322" t="s">
        <v>156</v>
      </c>
      <c r="C4221" s="322" t="s">
        <v>2366</v>
      </c>
      <c r="D4221" s="322" t="s">
        <v>157</v>
      </c>
      <c r="E4221" s="322" t="s">
        <v>2366</v>
      </c>
      <c r="F4221" s="154" t="s">
        <v>329</v>
      </c>
      <c r="G4221" s="149" t="s">
        <v>286</v>
      </c>
      <c r="H4221" s="153" t="s">
        <v>330</v>
      </c>
      <c r="I4221" s="149" t="s">
        <v>2152</v>
      </c>
      <c r="J4221" s="163">
        <v>62.600999999999999</v>
      </c>
      <c r="K4221" s="163">
        <v>14.093999999999999</v>
      </c>
      <c r="L4221" s="149" t="s">
        <v>211</v>
      </c>
      <c r="M4221" s="150" t="s">
        <v>2544</v>
      </c>
      <c r="N4221" s="157">
        <v>44982.154409722221</v>
      </c>
      <c r="O4221" s="157">
        <v>45014.111006944448</v>
      </c>
    </row>
    <row r="4222" spans="2:15" x14ac:dyDescent="0.2">
      <c r="B4222" s="322" t="s">
        <v>156</v>
      </c>
      <c r="C4222" s="322" t="s">
        <v>2366</v>
      </c>
      <c r="D4222" s="322" t="s">
        <v>157</v>
      </c>
      <c r="E4222" s="322" t="s">
        <v>2366</v>
      </c>
      <c r="F4222" s="154" t="s">
        <v>244</v>
      </c>
      <c r="G4222" s="149" t="s">
        <v>369</v>
      </c>
      <c r="H4222" s="153" t="s">
        <v>370</v>
      </c>
      <c r="I4222" s="149" t="s">
        <v>652</v>
      </c>
      <c r="J4222" s="163">
        <v>63.384999999999998</v>
      </c>
      <c r="K4222" s="163">
        <v>22.731000000000002</v>
      </c>
      <c r="L4222" s="149" t="s">
        <v>211</v>
      </c>
      <c r="M4222" s="150" t="s">
        <v>303</v>
      </c>
      <c r="N4222" s="157">
        <v>44982.268541666665</v>
      </c>
      <c r="O4222" s="157">
        <v>45016.694560185184</v>
      </c>
    </row>
    <row r="4223" spans="2:15" x14ac:dyDescent="0.2">
      <c r="B4223" s="322" t="s">
        <v>156</v>
      </c>
      <c r="C4223" s="322" t="s">
        <v>2366</v>
      </c>
      <c r="D4223" s="322" t="s">
        <v>158</v>
      </c>
      <c r="E4223" s="322" t="s">
        <v>2366</v>
      </c>
      <c r="F4223" s="154" t="s">
        <v>244</v>
      </c>
      <c r="G4223" s="149" t="s">
        <v>369</v>
      </c>
      <c r="H4223" s="153" t="s">
        <v>370</v>
      </c>
      <c r="I4223" s="149" t="s">
        <v>652</v>
      </c>
      <c r="J4223" s="163">
        <v>63.384999999999998</v>
      </c>
      <c r="K4223" s="163">
        <v>37.685000000000002</v>
      </c>
      <c r="L4223" s="149" t="s">
        <v>211</v>
      </c>
      <c r="M4223" s="150" t="s">
        <v>390</v>
      </c>
      <c r="N4223" s="157">
        <v>44982.268541666665</v>
      </c>
      <c r="O4223" s="157">
        <v>45024.305787037039</v>
      </c>
    </row>
    <row r="4224" spans="2:15" x14ac:dyDescent="0.2">
      <c r="B4224" s="322" t="s">
        <v>156</v>
      </c>
      <c r="C4224" s="322" t="s">
        <v>2366</v>
      </c>
      <c r="D4224" s="322" t="s">
        <v>157</v>
      </c>
      <c r="E4224" s="322" t="s">
        <v>2366</v>
      </c>
      <c r="F4224" s="154" t="s">
        <v>114</v>
      </c>
      <c r="G4224" s="149" t="s">
        <v>310</v>
      </c>
      <c r="H4224" s="153" t="s">
        <v>115</v>
      </c>
      <c r="I4224" s="149" t="s">
        <v>2545</v>
      </c>
      <c r="J4224" s="163">
        <v>33.158000000000001</v>
      </c>
      <c r="K4224" s="163">
        <v>32.494999999999997</v>
      </c>
      <c r="L4224" s="149" t="s">
        <v>553</v>
      </c>
      <c r="M4224" s="150" t="s">
        <v>554</v>
      </c>
      <c r="N4224" s="157">
        <v>44982.418321759258</v>
      </c>
      <c r="O4224" s="157">
        <v>45007.035567129627</v>
      </c>
    </row>
    <row r="4225" spans="2:15" x14ac:dyDescent="0.2">
      <c r="B4225" s="322" t="s">
        <v>156</v>
      </c>
      <c r="C4225" s="322" t="s">
        <v>2366</v>
      </c>
      <c r="D4225" s="322" t="s">
        <v>157</v>
      </c>
      <c r="E4225" s="322" t="s">
        <v>2366</v>
      </c>
      <c r="F4225" s="154" t="s">
        <v>247</v>
      </c>
      <c r="G4225" s="149" t="s">
        <v>340</v>
      </c>
      <c r="H4225" s="153" t="s">
        <v>341</v>
      </c>
      <c r="I4225" s="149" t="s">
        <v>495</v>
      </c>
      <c r="J4225" s="163">
        <v>35.048000000000002</v>
      </c>
      <c r="K4225" s="163">
        <v>10.569000000000001</v>
      </c>
      <c r="L4225" s="149" t="s">
        <v>228</v>
      </c>
      <c r="M4225" s="150" t="s">
        <v>485</v>
      </c>
      <c r="N4225" s="157">
        <v>44982.750219907408</v>
      </c>
      <c r="O4225" s="157">
        <v>44994.292696759258</v>
      </c>
    </row>
    <row r="4226" spans="2:15" x14ac:dyDescent="0.2">
      <c r="B4226" s="322" t="s">
        <v>156</v>
      </c>
      <c r="C4226" s="322" t="s">
        <v>2366</v>
      </c>
      <c r="D4226" s="322" t="s">
        <v>157</v>
      </c>
      <c r="E4226" s="322" t="s">
        <v>2366</v>
      </c>
      <c r="F4226" s="154" t="s">
        <v>247</v>
      </c>
      <c r="G4226" s="149" t="s">
        <v>340</v>
      </c>
      <c r="H4226" s="153" t="s">
        <v>341</v>
      </c>
      <c r="I4226" s="149" t="s">
        <v>495</v>
      </c>
      <c r="J4226" s="163">
        <v>35.048000000000002</v>
      </c>
      <c r="K4226" s="163">
        <v>22.495999999999999</v>
      </c>
      <c r="L4226" s="149" t="s">
        <v>228</v>
      </c>
      <c r="M4226" s="150" t="s">
        <v>549</v>
      </c>
      <c r="N4226" s="157">
        <v>44982.750219907408</v>
      </c>
      <c r="O4226" s="157">
        <v>44999.774756944447</v>
      </c>
    </row>
    <row r="4227" spans="2:15" x14ac:dyDescent="0.2">
      <c r="B4227" s="322" t="s">
        <v>156</v>
      </c>
      <c r="C4227" s="322" t="s">
        <v>2366</v>
      </c>
      <c r="D4227" s="322" t="s">
        <v>157</v>
      </c>
      <c r="E4227" s="322" t="s">
        <v>2366</v>
      </c>
      <c r="F4227" s="154" t="s">
        <v>244</v>
      </c>
      <c r="G4227" s="149" t="s">
        <v>369</v>
      </c>
      <c r="H4227" s="153" t="s">
        <v>370</v>
      </c>
      <c r="I4227" s="149" t="s">
        <v>2546</v>
      </c>
      <c r="J4227" s="163">
        <v>74.885999999999996</v>
      </c>
      <c r="K4227" s="163">
        <v>46.07</v>
      </c>
      <c r="L4227" s="149" t="s">
        <v>209</v>
      </c>
      <c r="M4227" s="150" t="s">
        <v>911</v>
      </c>
      <c r="N4227" s="157">
        <v>44982.953067129631</v>
      </c>
      <c r="O4227" s="157">
        <v>45016.937754629631</v>
      </c>
    </row>
    <row r="4228" spans="2:15" x14ac:dyDescent="0.2">
      <c r="B4228" s="322" t="s">
        <v>156</v>
      </c>
      <c r="C4228" s="322" t="s">
        <v>2366</v>
      </c>
      <c r="D4228" s="322" t="s">
        <v>158</v>
      </c>
      <c r="E4228" s="322" t="s">
        <v>2366</v>
      </c>
      <c r="F4228" s="154" t="s">
        <v>329</v>
      </c>
      <c r="G4228" s="149" t="s">
        <v>286</v>
      </c>
      <c r="H4228" s="153" t="s">
        <v>330</v>
      </c>
      <c r="I4228" s="149" t="s">
        <v>2537</v>
      </c>
      <c r="J4228" s="163">
        <v>58.098999999999997</v>
      </c>
      <c r="K4228" s="163">
        <v>7.984</v>
      </c>
      <c r="L4228" s="149" t="s">
        <v>116</v>
      </c>
      <c r="M4228" s="150" t="s">
        <v>117</v>
      </c>
      <c r="N4228" s="157">
        <v>44983.390335648146</v>
      </c>
      <c r="O4228" s="157">
        <v>45021.984583333331</v>
      </c>
    </row>
    <row r="4229" spans="2:15" x14ac:dyDescent="0.2">
      <c r="B4229" s="322" t="s">
        <v>156</v>
      </c>
      <c r="C4229" s="322" t="s">
        <v>2366</v>
      </c>
      <c r="D4229" s="322" t="s">
        <v>158</v>
      </c>
      <c r="E4229" s="322" t="s">
        <v>2366</v>
      </c>
      <c r="F4229" s="154" t="s">
        <v>329</v>
      </c>
      <c r="G4229" s="149" t="s">
        <v>286</v>
      </c>
      <c r="H4229" s="153" t="s">
        <v>330</v>
      </c>
      <c r="I4229" s="149" t="s">
        <v>2537</v>
      </c>
      <c r="J4229" s="163">
        <v>58.098999999999997</v>
      </c>
      <c r="K4229" s="163">
        <v>14.387</v>
      </c>
      <c r="L4229" s="149" t="s">
        <v>116</v>
      </c>
      <c r="M4229" s="150" t="s">
        <v>424</v>
      </c>
      <c r="N4229" s="157">
        <v>44983.390335648146</v>
      </c>
      <c r="O4229" s="157">
        <v>45045.124791666669</v>
      </c>
    </row>
    <row r="4230" spans="2:15" x14ac:dyDescent="0.2">
      <c r="B4230" s="322" t="s">
        <v>156</v>
      </c>
      <c r="C4230" s="322" t="s">
        <v>2366</v>
      </c>
      <c r="D4230" s="322" t="s">
        <v>157</v>
      </c>
      <c r="E4230" s="322" t="s">
        <v>2366</v>
      </c>
      <c r="F4230" s="154" t="s">
        <v>238</v>
      </c>
      <c r="G4230" s="149" t="s">
        <v>281</v>
      </c>
      <c r="H4230" s="153" t="s">
        <v>278</v>
      </c>
      <c r="I4230" s="149" t="s">
        <v>2435</v>
      </c>
      <c r="J4230" s="163">
        <v>34.417000000000002</v>
      </c>
      <c r="K4230" s="163">
        <v>5.3449999999999998</v>
      </c>
      <c r="L4230" s="149" t="s">
        <v>116</v>
      </c>
      <c r="M4230" s="150" t="s">
        <v>117</v>
      </c>
      <c r="N4230" s="157">
        <v>44983.418182870373</v>
      </c>
      <c r="O4230" s="157">
        <v>45014.538240740738</v>
      </c>
    </row>
    <row r="4231" spans="2:15" x14ac:dyDescent="0.2">
      <c r="B4231" s="322" t="s">
        <v>156</v>
      </c>
      <c r="C4231" s="322" t="s">
        <v>2366</v>
      </c>
      <c r="D4231" s="322" t="s">
        <v>157</v>
      </c>
      <c r="E4231" s="322" t="s">
        <v>2366</v>
      </c>
      <c r="F4231" s="154" t="s">
        <v>238</v>
      </c>
      <c r="G4231" s="149" t="s">
        <v>281</v>
      </c>
      <c r="H4231" s="153" t="s">
        <v>278</v>
      </c>
      <c r="I4231" s="149" t="s">
        <v>2435</v>
      </c>
      <c r="J4231" s="163">
        <v>34.417000000000002</v>
      </c>
      <c r="K4231" s="163">
        <v>5.3449999999999998</v>
      </c>
      <c r="L4231" s="149" t="s">
        <v>116</v>
      </c>
      <c r="M4231" s="150" t="s">
        <v>117</v>
      </c>
      <c r="N4231" s="157">
        <v>44983.418182870373</v>
      </c>
      <c r="O4231" s="157">
        <v>45014.53837962963</v>
      </c>
    </row>
    <row r="4232" spans="2:15" x14ac:dyDescent="0.2">
      <c r="B4232" s="322" t="s">
        <v>156</v>
      </c>
      <c r="C4232" s="322" t="s">
        <v>2366</v>
      </c>
      <c r="D4232" s="322" t="s">
        <v>158</v>
      </c>
      <c r="E4232" s="322" t="s">
        <v>2366</v>
      </c>
      <c r="F4232" s="154" t="s">
        <v>238</v>
      </c>
      <c r="G4232" s="149" t="s">
        <v>281</v>
      </c>
      <c r="H4232" s="153" t="s">
        <v>278</v>
      </c>
      <c r="I4232" s="149" t="s">
        <v>2435</v>
      </c>
      <c r="J4232" s="163">
        <v>34.417000000000002</v>
      </c>
      <c r="K4232" s="163">
        <v>11.52</v>
      </c>
      <c r="L4232" s="149" t="s">
        <v>116</v>
      </c>
      <c r="M4232" s="150" t="s">
        <v>405</v>
      </c>
      <c r="N4232" s="157">
        <v>44983.418182870373</v>
      </c>
      <c r="O4232" s="157">
        <v>45022.569918981484</v>
      </c>
    </row>
    <row r="4233" spans="2:15" x14ac:dyDescent="0.2">
      <c r="B4233" s="322" t="s">
        <v>156</v>
      </c>
      <c r="C4233" s="322" t="s">
        <v>2366</v>
      </c>
      <c r="D4233" s="322" t="s">
        <v>158</v>
      </c>
      <c r="E4233" s="322" t="s">
        <v>2366</v>
      </c>
      <c r="F4233" s="154" t="s">
        <v>238</v>
      </c>
      <c r="G4233" s="149" t="s">
        <v>281</v>
      </c>
      <c r="H4233" s="153" t="s">
        <v>278</v>
      </c>
      <c r="I4233" s="149" t="s">
        <v>2435</v>
      </c>
      <c r="J4233" s="163">
        <v>34.417000000000002</v>
      </c>
      <c r="K4233" s="163">
        <v>11.52</v>
      </c>
      <c r="L4233" s="149" t="s">
        <v>116</v>
      </c>
      <c r="M4233" s="150" t="s">
        <v>405</v>
      </c>
      <c r="N4233" s="157">
        <v>44983.418182870373</v>
      </c>
      <c r="O4233" s="157">
        <v>45022.570057870369</v>
      </c>
    </row>
    <row r="4234" spans="2:15" x14ac:dyDescent="0.2">
      <c r="B4234" s="322" t="s">
        <v>156</v>
      </c>
      <c r="C4234" s="322" t="s">
        <v>2366</v>
      </c>
      <c r="D4234" s="322" t="s">
        <v>158</v>
      </c>
      <c r="E4234" s="322" t="s">
        <v>2366</v>
      </c>
      <c r="F4234" s="154" t="s">
        <v>243</v>
      </c>
      <c r="G4234" s="149" t="s">
        <v>277</v>
      </c>
      <c r="H4234" s="153" t="s">
        <v>374</v>
      </c>
      <c r="I4234" s="149" t="s">
        <v>917</v>
      </c>
      <c r="J4234" s="163">
        <v>57.97</v>
      </c>
      <c r="K4234" s="163">
        <v>7.4329999999999998</v>
      </c>
      <c r="L4234" s="149" t="s">
        <v>211</v>
      </c>
      <c r="M4234" s="150" t="s">
        <v>666</v>
      </c>
      <c r="N4234" s="157">
        <v>44983.626631944448</v>
      </c>
      <c r="O4234" s="157">
        <v>45019.556342592594</v>
      </c>
    </row>
    <row r="4235" spans="2:15" x14ac:dyDescent="0.2">
      <c r="B4235" s="322" t="s">
        <v>156</v>
      </c>
      <c r="C4235" s="322" t="s">
        <v>2366</v>
      </c>
      <c r="D4235" s="322" t="s">
        <v>158</v>
      </c>
      <c r="E4235" s="322" t="s">
        <v>2366</v>
      </c>
      <c r="F4235" s="154" t="s">
        <v>243</v>
      </c>
      <c r="G4235" s="149" t="s">
        <v>277</v>
      </c>
      <c r="H4235" s="153" t="s">
        <v>374</v>
      </c>
      <c r="I4235" s="149" t="s">
        <v>917</v>
      </c>
      <c r="J4235" s="163">
        <v>57.97</v>
      </c>
      <c r="K4235" s="163">
        <v>7.4329999999999998</v>
      </c>
      <c r="L4235" s="149" t="s">
        <v>211</v>
      </c>
      <c r="M4235" s="150" t="s">
        <v>666</v>
      </c>
      <c r="N4235" s="157">
        <v>44983.626631944448</v>
      </c>
      <c r="O4235" s="157">
        <v>45023.082430555558</v>
      </c>
    </row>
    <row r="4236" spans="2:15" x14ac:dyDescent="0.2">
      <c r="B4236" s="322" t="s">
        <v>156</v>
      </c>
      <c r="C4236" s="322" t="s">
        <v>2366</v>
      </c>
      <c r="D4236" s="322" t="s">
        <v>158</v>
      </c>
      <c r="E4236" s="322" t="s">
        <v>2366</v>
      </c>
      <c r="F4236" s="154" t="s">
        <v>243</v>
      </c>
      <c r="G4236" s="149" t="s">
        <v>277</v>
      </c>
      <c r="H4236" s="153" t="s">
        <v>374</v>
      </c>
      <c r="I4236" s="149" t="s">
        <v>917</v>
      </c>
      <c r="J4236" s="163">
        <v>57.97</v>
      </c>
      <c r="K4236" s="163">
        <v>17.343</v>
      </c>
      <c r="L4236" s="149" t="s">
        <v>211</v>
      </c>
      <c r="M4236" s="150" t="s">
        <v>314</v>
      </c>
      <c r="N4236" s="157">
        <v>44983.626631944448</v>
      </c>
      <c r="O4236" s="157">
        <v>45029.131504629629</v>
      </c>
    </row>
    <row r="4237" spans="2:15" x14ac:dyDescent="0.2">
      <c r="B4237" s="322" t="s">
        <v>156</v>
      </c>
      <c r="C4237" s="322" t="s">
        <v>2366</v>
      </c>
      <c r="D4237" s="322" t="s">
        <v>158</v>
      </c>
      <c r="E4237" s="322" t="s">
        <v>2366</v>
      </c>
      <c r="F4237" s="154" t="s">
        <v>243</v>
      </c>
      <c r="G4237" s="149" t="s">
        <v>277</v>
      </c>
      <c r="H4237" s="153" t="s">
        <v>374</v>
      </c>
      <c r="I4237" s="149" t="s">
        <v>917</v>
      </c>
      <c r="J4237" s="163">
        <v>57.97</v>
      </c>
      <c r="K4237" s="163">
        <v>12.023999999999999</v>
      </c>
      <c r="L4237" s="149" t="s">
        <v>211</v>
      </c>
      <c r="M4237" s="150" t="s">
        <v>636</v>
      </c>
      <c r="N4237" s="157">
        <v>44983.626631944448</v>
      </c>
      <c r="O4237" s="157">
        <v>45032.417349537034</v>
      </c>
    </row>
    <row r="4238" spans="2:15" x14ac:dyDescent="0.2">
      <c r="B4238" s="322" t="s">
        <v>156</v>
      </c>
      <c r="C4238" s="322" t="s">
        <v>2366</v>
      </c>
      <c r="D4238" s="322" t="s">
        <v>157</v>
      </c>
      <c r="E4238" s="322" t="s">
        <v>2366</v>
      </c>
      <c r="F4238" s="154" t="s">
        <v>329</v>
      </c>
      <c r="G4238" s="149" t="s">
        <v>353</v>
      </c>
      <c r="H4238" s="153" t="s">
        <v>629</v>
      </c>
      <c r="I4238" s="149" t="s">
        <v>2547</v>
      </c>
      <c r="J4238" s="163">
        <v>38.906999999999996</v>
      </c>
      <c r="K4238" s="163">
        <v>32.704999999999998</v>
      </c>
      <c r="L4238" s="149" t="s">
        <v>116</v>
      </c>
      <c r="M4238" s="150" t="s">
        <v>352</v>
      </c>
      <c r="N4238" s="157">
        <v>44983.862662037034</v>
      </c>
      <c r="O4238" s="157">
        <v>45004.902256944442</v>
      </c>
    </row>
    <row r="4239" spans="2:15" x14ac:dyDescent="0.2">
      <c r="B4239" s="322" t="s">
        <v>156</v>
      </c>
      <c r="C4239" s="322" t="s">
        <v>2366</v>
      </c>
      <c r="D4239" s="322" t="s">
        <v>158</v>
      </c>
      <c r="E4239" s="322" t="s">
        <v>2366</v>
      </c>
      <c r="F4239" s="154" t="s">
        <v>195</v>
      </c>
      <c r="G4239" s="149" t="s">
        <v>277</v>
      </c>
      <c r="H4239" s="153" t="s">
        <v>705</v>
      </c>
      <c r="I4239" s="149" t="s">
        <v>2279</v>
      </c>
      <c r="J4239" s="163">
        <v>64.498999999999995</v>
      </c>
      <c r="K4239" s="163">
        <v>49.960999999999999</v>
      </c>
      <c r="L4239" s="149" t="s">
        <v>211</v>
      </c>
      <c r="M4239" s="150" t="s">
        <v>691</v>
      </c>
      <c r="N4239" s="157">
        <v>44984.265439814815</v>
      </c>
      <c r="O4239" s="157">
        <v>45020.233935185184</v>
      </c>
    </row>
    <row r="4240" spans="2:15" x14ac:dyDescent="0.2">
      <c r="B4240" s="322" t="s">
        <v>156</v>
      </c>
      <c r="C4240" s="322" t="s">
        <v>2366</v>
      </c>
      <c r="D4240" s="322" t="s">
        <v>157</v>
      </c>
      <c r="E4240" s="322" t="s">
        <v>2366</v>
      </c>
      <c r="F4240" s="154" t="s">
        <v>236</v>
      </c>
      <c r="G4240" s="149" t="s">
        <v>310</v>
      </c>
      <c r="H4240" s="153" t="s">
        <v>311</v>
      </c>
      <c r="I4240" s="149" t="s">
        <v>481</v>
      </c>
      <c r="J4240" s="163">
        <v>63.448999999999998</v>
      </c>
      <c r="K4240" s="163">
        <v>18.251000000000001</v>
      </c>
      <c r="L4240" s="149" t="s">
        <v>116</v>
      </c>
      <c r="M4240" s="150" t="s">
        <v>352</v>
      </c>
      <c r="N4240" s="157">
        <v>44984.695752314816</v>
      </c>
      <c r="O4240" s="157">
        <v>45003.986192129632</v>
      </c>
    </row>
    <row r="4241" spans="2:15" x14ac:dyDescent="0.2">
      <c r="B4241" s="322" t="s">
        <v>156</v>
      </c>
      <c r="C4241" s="322" t="s">
        <v>2366</v>
      </c>
      <c r="D4241" s="322" t="s">
        <v>157</v>
      </c>
      <c r="E4241" s="322" t="s">
        <v>2366</v>
      </c>
      <c r="F4241" s="154" t="s">
        <v>236</v>
      </c>
      <c r="G4241" s="149" t="s">
        <v>310</v>
      </c>
      <c r="H4241" s="153" t="s">
        <v>311</v>
      </c>
      <c r="I4241" s="149" t="s">
        <v>481</v>
      </c>
      <c r="J4241" s="163">
        <v>63.448999999999998</v>
      </c>
      <c r="K4241" s="163">
        <v>18.251000000000001</v>
      </c>
      <c r="L4241" s="149" t="s">
        <v>116</v>
      </c>
      <c r="M4241" s="150" t="s">
        <v>352</v>
      </c>
      <c r="N4241" s="157">
        <v>44984.695752314816</v>
      </c>
      <c r="O4241" s="157">
        <v>45003.986203703702</v>
      </c>
    </row>
    <row r="4242" spans="2:15" x14ac:dyDescent="0.2">
      <c r="B4242" s="322" t="s">
        <v>156</v>
      </c>
      <c r="C4242" s="322" t="s">
        <v>2366</v>
      </c>
      <c r="D4242" s="322" t="s">
        <v>157</v>
      </c>
      <c r="E4242" s="322" t="s">
        <v>2366</v>
      </c>
      <c r="F4242" s="154" t="s">
        <v>237</v>
      </c>
      <c r="G4242" s="149" t="s">
        <v>277</v>
      </c>
      <c r="H4242" s="153" t="s">
        <v>978</v>
      </c>
      <c r="I4242" s="149" t="s">
        <v>1332</v>
      </c>
      <c r="J4242" s="163">
        <v>34.427999999999997</v>
      </c>
      <c r="K4242" s="163">
        <v>32.351999999999997</v>
      </c>
      <c r="L4242" s="149" t="s">
        <v>251</v>
      </c>
      <c r="M4242" s="150" t="s">
        <v>664</v>
      </c>
      <c r="N4242" s="157">
        <v>44984.960046296299</v>
      </c>
      <c r="O4242" s="157">
        <v>44994.265243055554</v>
      </c>
    </row>
    <row r="4243" spans="2:15" x14ac:dyDescent="0.2">
      <c r="B4243" s="322" t="s">
        <v>156</v>
      </c>
      <c r="C4243" s="322" t="s">
        <v>2366</v>
      </c>
      <c r="D4243" s="322" t="s">
        <v>157</v>
      </c>
      <c r="E4243" s="322" t="s">
        <v>2366</v>
      </c>
      <c r="F4243" s="154" t="s">
        <v>329</v>
      </c>
      <c r="G4243" s="149" t="s">
        <v>353</v>
      </c>
      <c r="H4243" s="153" t="s">
        <v>629</v>
      </c>
      <c r="I4243" s="149" t="s">
        <v>2547</v>
      </c>
      <c r="J4243" s="163">
        <v>38.906999999999996</v>
      </c>
      <c r="K4243" s="163">
        <v>5.4240000000000004</v>
      </c>
      <c r="L4243" s="149" t="s">
        <v>116</v>
      </c>
      <c r="M4243" s="150" t="s">
        <v>352</v>
      </c>
      <c r="N4243" s="157">
        <v>44984.973877314813</v>
      </c>
      <c r="O4243" s="157">
        <v>45004.902256944442</v>
      </c>
    </row>
    <row r="4244" spans="2:15" x14ac:dyDescent="0.2">
      <c r="B4244" s="322" t="s">
        <v>156</v>
      </c>
      <c r="C4244" s="322" t="s">
        <v>2366</v>
      </c>
      <c r="D4244" s="322" t="s">
        <v>157</v>
      </c>
      <c r="E4244" s="322" t="s">
        <v>2366</v>
      </c>
      <c r="F4244" s="154" t="s">
        <v>243</v>
      </c>
      <c r="G4244" s="149" t="s">
        <v>2234</v>
      </c>
      <c r="H4244" s="153" t="s">
        <v>707</v>
      </c>
      <c r="I4244" s="149" t="s">
        <v>1830</v>
      </c>
      <c r="J4244" s="163">
        <v>37.186999999999998</v>
      </c>
      <c r="K4244" s="163">
        <v>36.442999999999998</v>
      </c>
      <c r="L4244" s="149" t="s">
        <v>329</v>
      </c>
      <c r="M4244" s="150" t="s">
        <v>361</v>
      </c>
      <c r="N4244" s="157">
        <v>44985.001689814817</v>
      </c>
      <c r="O4244" s="157">
        <v>45013.554837962962</v>
      </c>
    </row>
    <row r="4245" spans="2:15" x14ac:dyDescent="0.2">
      <c r="B4245" s="322" t="s">
        <v>156</v>
      </c>
      <c r="C4245" s="322" t="s">
        <v>2366</v>
      </c>
      <c r="D4245" s="322" t="s">
        <v>157</v>
      </c>
      <c r="E4245" s="322" t="s">
        <v>2366</v>
      </c>
      <c r="F4245" s="154" t="s">
        <v>251</v>
      </c>
      <c r="G4245" s="149" t="s">
        <v>663</v>
      </c>
      <c r="H4245" s="153" t="s">
        <v>664</v>
      </c>
      <c r="I4245" s="149" t="s">
        <v>2548</v>
      </c>
      <c r="J4245" s="163">
        <v>37.194000000000003</v>
      </c>
      <c r="K4245" s="163">
        <v>26.099</v>
      </c>
      <c r="L4245" s="149" t="s">
        <v>116</v>
      </c>
      <c r="M4245" s="150" t="s">
        <v>424</v>
      </c>
      <c r="N4245" s="157">
        <v>44985.23777777778</v>
      </c>
      <c r="O4245" s="157">
        <v>45007.833981481483</v>
      </c>
    </row>
    <row r="4246" spans="2:15" x14ac:dyDescent="0.2">
      <c r="B4246" s="322" t="s">
        <v>157</v>
      </c>
      <c r="C4246" s="322" t="s">
        <v>2366</v>
      </c>
      <c r="D4246" s="322" t="s">
        <v>158</v>
      </c>
      <c r="E4246" s="322" t="s">
        <v>2366</v>
      </c>
      <c r="F4246" s="154" t="s">
        <v>243</v>
      </c>
      <c r="G4246" s="149" t="s">
        <v>277</v>
      </c>
      <c r="H4246" s="153" t="s">
        <v>374</v>
      </c>
      <c r="I4246" s="149" t="s">
        <v>917</v>
      </c>
      <c r="J4246" s="163">
        <v>57.97</v>
      </c>
      <c r="K4246" s="163">
        <v>2.1139999999999999</v>
      </c>
      <c r="L4246" s="149" t="s">
        <v>211</v>
      </c>
      <c r="M4246" s="150" t="s">
        <v>666</v>
      </c>
      <c r="N4246" s="157">
        <v>44987.112430555557</v>
      </c>
      <c r="O4246" s="157">
        <v>45019.556342592594</v>
      </c>
    </row>
    <row r="4247" spans="2:15" x14ac:dyDescent="0.2">
      <c r="B4247" s="322" t="s">
        <v>157</v>
      </c>
      <c r="C4247" s="322" t="s">
        <v>2366</v>
      </c>
      <c r="D4247" s="322" t="s">
        <v>158</v>
      </c>
      <c r="E4247" s="322" t="s">
        <v>2366</v>
      </c>
      <c r="F4247" s="154" t="s">
        <v>243</v>
      </c>
      <c r="G4247" s="149" t="s">
        <v>277</v>
      </c>
      <c r="H4247" s="153" t="s">
        <v>374</v>
      </c>
      <c r="I4247" s="149" t="s">
        <v>917</v>
      </c>
      <c r="J4247" s="163">
        <v>57.97</v>
      </c>
      <c r="K4247" s="163">
        <v>2.1139999999999999</v>
      </c>
      <c r="L4247" s="149" t="s">
        <v>211</v>
      </c>
      <c r="M4247" s="150" t="s">
        <v>666</v>
      </c>
      <c r="N4247" s="157">
        <v>44987.112430555557</v>
      </c>
      <c r="O4247" s="157">
        <v>45023.082430555558</v>
      </c>
    </row>
    <row r="4248" spans="2:15" x14ac:dyDescent="0.2">
      <c r="B4248" s="322" t="s">
        <v>157</v>
      </c>
      <c r="C4248" s="322" t="s">
        <v>2366</v>
      </c>
      <c r="D4248" s="322" t="s">
        <v>158</v>
      </c>
      <c r="E4248" s="322" t="s">
        <v>2366</v>
      </c>
      <c r="F4248" s="154" t="s">
        <v>243</v>
      </c>
      <c r="G4248" s="149" t="s">
        <v>277</v>
      </c>
      <c r="H4248" s="153" t="s">
        <v>374</v>
      </c>
      <c r="I4248" s="149" t="s">
        <v>917</v>
      </c>
      <c r="J4248" s="163">
        <v>57.97</v>
      </c>
      <c r="K4248" s="163">
        <v>4.9320000000000004</v>
      </c>
      <c r="L4248" s="149" t="s">
        <v>211</v>
      </c>
      <c r="M4248" s="150" t="s">
        <v>314</v>
      </c>
      <c r="N4248" s="157">
        <v>44987.112430555557</v>
      </c>
      <c r="O4248" s="157">
        <v>45029.131504629629</v>
      </c>
    </row>
    <row r="4249" spans="2:15" x14ac:dyDescent="0.2">
      <c r="B4249" s="322" t="s">
        <v>157</v>
      </c>
      <c r="C4249" s="322" t="s">
        <v>2366</v>
      </c>
      <c r="D4249" s="322" t="s">
        <v>158</v>
      </c>
      <c r="E4249" s="322" t="s">
        <v>2366</v>
      </c>
      <c r="F4249" s="154" t="s">
        <v>243</v>
      </c>
      <c r="G4249" s="149" t="s">
        <v>277</v>
      </c>
      <c r="H4249" s="153" t="s">
        <v>374</v>
      </c>
      <c r="I4249" s="149" t="s">
        <v>917</v>
      </c>
      <c r="J4249" s="163">
        <v>57.97</v>
      </c>
      <c r="K4249" s="163">
        <v>3.419</v>
      </c>
      <c r="L4249" s="149" t="s">
        <v>211</v>
      </c>
      <c r="M4249" s="150" t="s">
        <v>636</v>
      </c>
      <c r="N4249" s="157">
        <v>44987.112430555557</v>
      </c>
      <c r="O4249" s="157">
        <v>45032.417349537034</v>
      </c>
    </row>
    <row r="4250" spans="2:15" x14ac:dyDescent="0.2">
      <c r="B4250" s="322" t="s">
        <v>157</v>
      </c>
      <c r="C4250" s="322" t="s">
        <v>2366</v>
      </c>
      <c r="D4250" s="322" t="s">
        <v>157</v>
      </c>
      <c r="E4250" s="322" t="s">
        <v>2366</v>
      </c>
      <c r="F4250" s="154" t="s">
        <v>114</v>
      </c>
      <c r="G4250" s="149" t="s">
        <v>286</v>
      </c>
      <c r="H4250" s="153" t="s">
        <v>115</v>
      </c>
      <c r="I4250" s="149" t="s">
        <v>2549</v>
      </c>
      <c r="J4250" s="163">
        <v>34.457999999999998</v>
      </c>
      <c r="K4250" s="163">
        <v>7.3310000000000004</v>
      </c>
      <c r="L4250" s="149" t="s">
        <v>212</v>
      </c>
      <c r="M4250" s="150" t="s">
        <v>626</v>
      </c>
      <c r="N4250" s="157">
        <v>44987.945844907408</v>
      </c>
      <c r="O4250" s="157">
        <v>45006.959293981483</v>
      </c>
    </row>
    <row r="4251" spans="2:15" x14ac:dyDescent="0.2">
      <c r="B4251" s="322" t="s">
        <v>157</v>
      </c>
      <c r="C4251" s="322" t="s">
        <v>2366</v>
      </c>
      <c r="D4251" s="322" t="s">
        <v>157</v>
      </c>
      <c r="E4251" s="322" t="s">
        <v>2366</v>
      </c>
      <c r="F4251" s="154" t="s">
        <v>114</v>
      </c>
      <c r="G4251" s="149" t="s">
        <v>286</v>
      </c>
      <c r="H4251" s="153" t="s">
        <v>115</v>
      </c>
      <c r="I4251" s="149" t="s">
        <v>2549</v>
      </c>
      <c r="J4251" s="163">
        <v>34.457999999999998</v>
      </c>
      <c r="K4251" s="163">
        <v>24.917999999999999</v>
      </c>
      <c r="L4251" s="149" t="s">
        <v>212</v>
      </c>
      <c r="M4251" s="150" t="s">
        <v>1696</v>
      </c>
      <c r="N4251" s="157">
        <v>44987.945844907408</v>
      </c>
      <c r="O4251" s="157">
        <v>45016.250717592593</v>
      </c>
    </row>
    <row r="4252" spans="2:15" x14ac:dyDescent="0.2">
      <c r="B4252" s="322" t="s">
        <v>157</v>
      </c>
      <c r="C4252" s="322" t="s">
        <v>2366</v>
      </c>
      <c r="D4252" s="322" t="s">
        <v>158</v>
      </c>
      <c r="E4252" s="322" t="s">
        <v>2366</v>
      </c>
      <c r="F4252" s="154" t="s">
        <v>114</v>
      </c>
      <c r="G4252" s="149" t="s">
        <v>353</v>
      </c>
      <c r="H4252" s="153" t="s">
        <v>354</v>
      </c>
      <c r="I4252" s="149" t="s">
        <v>2365</v>
      </c>
      <c r="J4252" s="163">
        <v>30.803000000000001</v>
      </c>
      <c r="K4252" s="163">
        <v>22.184999999999999</v>
      </c>
      <c r="L4252" s="149" t="s">
        <v>116</v>
      </c>
      <c r="M4252" s="150" t="s">
        <v>339</v>
      </c>
      <c r="N4252" s="157">
        <v>44988.00172453704</v>
      </c>
      <c r="O4252" s="157">
        <v>45039.556817129633</v>
      </c>
    </row>
    <row r="4253" spans="2:15" x14ac:dyDescent="0.2">
      <c r="B4253" s="322" t="s">
        <v>157</v>
      </c>
      <c r="C4253" s="322" t="s">
        <v>2366</v>
      </c>
      <c r="D4253" s="322" t="s">
        <v>157</v>
      </c>
      <c r="E4253" s="322" t="s">
        <v>2366</v>
      </c>
      <c r="F4253" s="154" t="s">
        <v>189</v>
      </c>
      <c r="G4253" s="149" t="s">
        <v>663</v>
      </c>
      <c r="H4253" s="153" t="s">
        <v>1438</v>
      </c>
      <c r="I4253" s="149" t="s">
        <v>2548</v>
      </c>
      <c r="J4253" s="163">
        <v>37.194000000000003</v>
      </c>
      <c r="K4253" s="163">
        <v>5.5519999999999996</v>
      </c>
      <c r="L4253" s="149" t="s">
        <v>116</v>
      </c>
      <c r="M4253" s="150" t="s">
        <v>424</v>
      </c>
      <c r="N4253" s="157">
        <v>44988.668310185189</v>
      </c>
      <c r="O4253" s="157">
        <v>45007.833981481483</v>
      </c>
    </row>
    <row r="4254" spans="2:15" x14ac:dyDescent="0.2">
      <c r="B4254" s="322" t="s">
        <v>157</v>
      </c>
      <c r="C4254" s="322" t="s">
        <v>2366</v>
      </c>
      <c r="D4254" s="322" t="s">
        <v>158</v>
      </c>
      <c r="E4254" s="322" t="s">
        <v>2366</v>
      </c>
      <c r="F4254" s="154" t="s">
        <v>211</v>
      </c>
      <c r="G4254" s="149" t="s">
        <v>2101</v>
      </c>
      <c r="H4254" s="153" t="s">
        <v>2550</v>
      </c>
      <c r="I4254" s="149" t="s">
        <v>2551</v>
      </c>
      <c r="J4254" s="163">
        <v>81.933999999999997</v>
      </c>
      <c r="K4254" s="163">
        <v>15.920999999999999</v>
      </c>
      <c r="L4254" s="149" t="s">
        <v>116</v>
      </c>
      <c r="M4254" s="150" t="s">
        <v>405</v>
      </c>
      <c r="N4254" s="157">
        <v>44988.918136574073</v>
      </c>
      <c r="O4254" s="157">
        <v>45035.761886574073</v>
      </c>
    </row>
    <row r="4255" spans="2:15" x14ac:dyDescent="0.2">
      <c r="B4255" s="322" t="s">
        <v>157</v>
      </c>
      <c r="C4255" s="322" t="s">
        <v>2366</v>
      </c>
      <c r="D4255" s="322" t="s">
        <v>158</v>
      </c>
      <c r="E4255" s="322" t="s">
        <v>2366</v>
      </c>
      <c r="F4255" s="154" t="s">
        <v>211</v>
      </c>
      <c r="G4255" s="149" t="s">
        <v>277</v>
      </c>
      <c r="H4255" s="153" t="s">
        <v>2550</v>
      </c>
      <c r="I4255" s="149" t="s">
        <v>2551</v>
      </c>
      <c r="J4255" s="163">
        <v>81.933999999999997</v>
      </c>
      <c r="K4255" s="163">
        <v>9.141</v>
      </c>
      <c r="L4255" s="149" t="s">
        <v>116</v>
      </c>
      <c r="M4255" s="150" t="s">
        <v>352</v>
      </c>
      <c r="N4255" s="157">
        <v>44988.918136574073</v>
      </c>
      <c r="O4255" s="157">
        <v>45041.83321759259</v>
      </c>
    </row>
    <row r="4256" spans="2:15" x14ac:dyDescent="0.2">
      <c r="B4256" s="322" t="s">
        <v>157</v>
      </c>
      <c r="C4256" s="322" t="s">
        <v>2366</v>
      </c>
      <c r="D4256" s="322" t="s">
        <v>158</v>
      </c>
      <c r="E4256" s="322" t="s">
        <v>2366</v>
      </c>
      <c r="F4256" s="154" t="s">
        <v>211</v>
      </c>
      <c r="G4256" s="149" t="s">
        <v>277</v>
      </c>
      <c r="H4256" s="153" t="s">
        <v>2550</v>
      </c>
      <c r="I4256" s="149" t="s">
        <v>2551</v>
      </c>
      <c r="J4256" s="163">
        <v>81.933999999999997</v>
      </c>
      <c r="K4256" s="163">
        <v>7.6180000000000003</v>
      </c>
      <c r="L4256" s="149" t="s">
        <v>116</v>
      </c>
      <c r="M4256" s="150" t="s">
        <v>352</v>
      </c>
      <c r="N4256" s="157">
        <v>44988.918136574073</v>
      </c>
      <c r="O4256" s="157">
        <v>45041.833356481482</v>
      </c>
    </row>
    <row r="4257" spans="2:15" x14ac:dyDescent="0.2">
      <c r="B4257" s="322" t="s">
        <v>157</v>
      </c>
      <c r="C4257" s="322" t="s">
        <v>2366</v>
      </c>
      <c r="D4257" s="322" t="s">
        <v>159</v>
      </c>
      <c r="E4257" s="322" t="s">
        <v>2366</v>
      </c>
      <c r="F4257" s="154" t="s">
        <v>211</v>
      </c>
      <c r="G4257" s="149" t="s">
        <v>277</v>
      </c>
      <c r="H4257" s="153" t="s">
        <v>2550</v>
      </c>
      <c r="I4257" s="149" t="s">
        <v>2551</v>
      </c>
      <c r="J4257" s="163">
        <v>81.933999999999997</v>
      </c>
      <c r="K4257" s="163">
        <v>33.384</v>
      </c>
      <c r="L4257" s="149" t="s">
        <v>116</v>
      </c>
      <c r="M4257" s="150" t="s">
        <v>405</v>
      </c>
      <c r="N4257" s="157">
        <v>44988.918136574073</v>
      </c>
      <c r="O4257" s="157">
        <v>45061.055208333331</v>
      </c>
    </row>
    <row r="4258" spans="2:15" x14ac:dyDescent="0.2">
      <c r="B4258" s="322" t="s">
        <v>157</v>
      </c>
      <c r="C4258" s="322" t="s">
        <v>2366</v>
      </c>
      <c r="D4258" s="322" t="s">
        <v>158</v>
      </c>
      <c r="E4258" s="322" t="s">
        <v>2366</v>
      </c>
      <c r="F4258" s="154" t="s">
        <v>238</v>
      </c>
      <c r="G4258" s="149" t="s">
        <v>281</v>
      </c>
      <c r="H4258" s="153" t="s">
        <v>278</v>
      </c>
      <c r="I4258" s="149" t="s">
        <v>2552</v>
      </c>
      <c r="J4258" s="163">
        <v>52.454000000000001</v>
      </c>
      <c r="K4258" s="163">
        <v>6.1870000000000003</v>
      </c>
      <c r="L4258" s="149" t="s">
        <v>116</v>
      </c>
      <c r="M4258" s="150" t="s">
        <v>292</v>
      </c>
      <c r="N4258" s="157">
        <v>44989.376493055555</v>
      </c>
      <c r="O4258" s="157">
        <v>45019.792268518519</v>
      </c>
    </row>
    <row r="4259" spans="2:15" x14ac:dyDescent="0.2">
      <c r="B4259" s="322" t="s">
        <v>157</v>
      </c>
      <c r="C4259" s="322" t="s">
        <v>2366</v>
      </c>
      <c r="D4259" s="322" t="s">
        <v>158</v>
      </c>
      <c r="E4259" s="322" t="s">
        <v>2366</v>
      </c>
      <c r="F4259" s="154" t="s">
        <v>238</v>
      </c>
      <c r="G4259" s="149" t="s">
        <v>281</v>
      </c>
      <c r="H4259" s="153" t="s">
        <v>278</v>
      </c>
      <c r="I4259" s="149" t="s">
        <v>2552</v>
      </c>
      <c r="J4259" s="163">
        <v>52.454000000000001</v>
      </c>
      <c r="K4259" s="163">
        <v>6.1870000000000003</v>
      </c>
      <c r="L4259" s="149" t="s">
        <v>116</v>
      </c>
      <c r="M4259" s="150" t="s">
        <v>292</v>
      </c>
      <c r="N4259" s="157">
        <v>44989.376493055555</v>
      </c>
      <c r="O4259" s="157">
        <v>45019.792407407411</v>
      </c>
    </row>
    <row r="4260" spans="2:15" x14ac:dyDescent="0.2">
      <c r="B4260" s="322" t="s">
        <v>157</v>
      </c>
      <c r="C4260" s="322" t="s">
        <v>2366</v>
      </c>
      <c r="D4260" s="322" t="s">
        <v>158</v>
      </c>
      <c r="E4260" s="322" t="s">
        <v>2366</v>
      </c>
      <c r="F4260" s="154" t="s">
        <v>238</v>
      </c>
      <c r="G4260" s="149" t="s">
        <v>281</v>
      </c>
      <c r="H4260" s="153" t="s">
        <v>278</v>
      </c>
      <c r="I4260" s="149" t="s">
        <v>2552</v>
      </c>
      <c r="J4260" s="163">
        <v>52.454000000000001</v>
      </c>
      <c r="K4260" s="163">
        <v>14.108000000000001</v>
      </c>
      <c r="L4260" s="149" t="s">
        <v>116</v>
      </c>
      <c r="M4260" s="150" t="s">
        <v>1784</v>
      </c>
      <c r="N4260" s="157">
        <v>44989.376493055555</v>
      </c>
      <c r="O4260" s="157">
        <v>45031.778067129628</v>
      </c>
    </row>
    <row r="4261" spans="2:15" x14ac:dyDescent="0.2">
      <c r="B4261" s="322" t="s">
        <v>157</v>
      </c>
      <c r="C4261" s="322" t="s">
        <v>2366</v>
      </c>
      <c r="D4261" s="322" t="s">
        <v>158</v>
      </c>
      <c r="E4261" s="322" t="s">
        <v>2366</v>
      </c>
      <c r="F4261" s="154" t="s">
        <v>238</v>
      </c>
      <c r="G4261" s="149" t="s">
        <v>281</v>
      </c>
      <c r="H4261" s="153" t="s">
        <v>278</v>
      </c>
      <c r="I4261" s="149" t="s">
        <v>2552</v>
      </c>
      <c r="J4261" s="163">
        <v>52.454000000000001</v>
      </c>
      <c r="K4261" s="163">
        <v>14.108000000000001</v>
      </c>
      <c r="L4261" s="149" t="s">
        <v>116</v>
      </c>
      <c r="M4261" s="150" t="s">
        <v>1784</v>
      </c>
      <c r="N4261" s="157">
        <v>44989.376493055555</v>
      </c>
      <c r="O4261" s="157">
        <v>45031.77820601852</v>
      </c>
    </row>
    <row r="4262" spans="2:15" x14ac:dyDescent="0.2">
      <c r="B4262" s="322" t="s">
        <v>157</v>
      </c>
      <c r="C4262" s="322" t="s">
        <v>2366</v>
      </c>
      <c r="D4262" s="322" t="s">
        <v>158</v>
      </c>
      <c r="E4262" s="322" t="s">
        <v>2366</v>
      </c>
      <c r="F4262" s="154" t="s">
        <v>239</v>
      </c>
      <c r="G4262" s="149" t="s">
        <v>277</v>
      </c>
      <c r="H4262" s="153" t="s">
        <v>1628</v>
      </c>
      <c r="I4262" s="149" t="s">
        <v>2553</v>
      </c>
      <c r="J4262" s="163">
        <v>62.646999999999998</v>
      </c>
      <c r="K4262" s="163">
        <v>61.393999999999998</v>
      </c>
      <c r="L4262" s="149" t="s">
        <v>116</v>
      </c>
      <c r="M4262" s="150" t="s">
        <v>352</v>
      </c>
      <c r="N4262" s="157">
        <v>44989.570879629631</v>
      </c>
      <c r="O4262" s="157">
        <v>45022.485856481479</v>
      </c>
    </row>
    <row r="4263" spans="2:15" x14ac:dyDescent="0.2">
      <c r="B4263" s="322" t="s">
        <v>157</v>
      </c>
      <c r="C4263" s="322" t="s">
        <v>2366</v>
      </c>
      <c r="D4263" s="322" t="s">
        <v>158</v>
      </c>
      <c r="E4263" s="322" t="s">
        <v>2366</v>
      </c>
      <c r="F4263" s="154" t="s">
        <v>114</v>
      </c>
      <c r="G4263" s="149" t="s">
        <v>286</v>
      </c>
      <c r="H4263" s="153" t="s">
        <v>115</v>
      </c>
      <c r="I4263" s="149" t="s">
        <v>990</v>
      </c>
      <c r="J4263" s="163">
        <v>83.688000000000002</v>
      </c>
      <c r="K4263" s="163">
        <v>80.935000000000002</v>
      </c>
      <c r="L4263" s="149" t="s">
        <v>116</v>
      </c>
      <c r="M4263" s="150" t="s">
        <v>352</v>
      </c>
      <c r="N4263" s="157">
        <v>44990.196006944447</v>
      </c>
      <c r="O4263" s="157">
        <v>45028.694571759261</v>
      </c>
    </row>
    <row r="4264" spans="2:15" x14ac:dyDescent="0.2">
      <c r="B4264" s="322" t="s">
        <v>157</v>
      </c>
      <c r="C4264" s="322" t="s">
        <v>2366</v>
      </c>
      <c r="D4264" s="322" t="s">
        <v>158</v>
      </c>
      <c r="E4264" s="322" t="s">
        <v>2366</v>
      </c>
      <c r="F4264" s="154" t="s">
        <v>329</v>
      </c>
      <c r="G4264" s="149" t="s">
        <v>286</v>
      </c>
      <c r="H4264" s="153" t="s">
        <v>330</v>
      </c>
      <c r="I4264" s="149" t="s">
        <v>2554</v>
      </c>
      <c r="J4264" s="163">
        <v>61.63</v>
      </c>
      <c r="K4264" s="163">
        <v>29.658999999999999</v>
      </c>
      <c r="L4264" s="149" t="s">
        <v>223</v>
      </c>
      <c r="M4264" s="150" t="s">
        <v>349</v>
      </c>
      <c r="N4264" s="157">
        <v>44990.751585648148</v>
      </c>
      <c r="O4264" s="157">
        <v>45023.289780092593</v>
      </c>
    </row>
    <row r="4265" spans="2:15" x14ac:dyDescent="0.2">
      <c r="B4265" s="322" t="s">
        <v>157</v>
      </c>
      <c r="C4265" s="322" t="s">
        <v>2366</v>
      </c>
      <c r="D4265" s="322" t="s">
        <v>158</v>
      </c>
      <c r="E4265" s="322" t="s">
        <v>2366</v>
      </c>
      <c r="F4265" s="154" t="s">
        <v>329</v>
      </c>
      <c r="G4265" s="149" t="s">
        <v>286</v>
      </c>
      <c r="H4265" s="153" t="s">
        <v>330</v>
      </c>
      <c r="I4265" s="149" t="s">
        <v>2554</v>
      </c>
      <c r="J4265" s="163">
        <v>61.63</v>
      </c>
      <c r="K4265" s="163">
        <v>23.312999999999999</v>
      </c>
      <c r="L4265" s="149" t="s">
        <v>223</v>
      </c>
      <c r="M4265" s="150" t="s">
        <v>350</v>
      </c>
      <c r="N4265" s="157">
        <v>44990.751585648148</v>
      </c>
      <c r="O4265" s="157">
        <v>45033.969918981478</v>
      </c>
    </row>
    <row r="4266" spans="2:15" x14ac:dyDescent="0.2">
      <c r="B4266" s="322" t="s">
        <v>157</v>
      </c>
      <c r="C4266" s="322" t="s">
        <v>2366</v>
      </c>
      <c r="D4266" s="322" t="s">
        <v>158</v>
      </c>
      <c r="E4266" s="322" t="s">
        <v>2366</v>
      </c>
      <c r="F4266" s="154" t="s">
        <v>239</v>
      </c>
      <c r="G4266" s="149" t="s">
        <v>277</v>
      </c>
      <c r="H4266" s="153" t="s">
        <v>1628</v>
      </c>
      <c r="I4266" s="149" t="s">
        <v>1747</v>
      </c>
      <c r="J4266" s="163">
        <v>34.816000000000003</v>
      </c>
      <c r="K4266" s="163">
        <v>1.137</v>
      </c>
      <c r="L4266" s="149" t="s">
        <v>116</v>
      </c>
      <c r="M4266" s="150" t="s">
        <v>117</v>
      </c>
      <c r="N4266" s="157">
        <v>44991.987615740742</v>
      </c>
      <c r="O4266" s="157">
        <v>45027.284814814811</v>
      </c>
    </row>
    <row r="4267" spans="2:15" x14ac:dyDescent="0.2">
      <c r="B4267" s="322" t="s">
        <v>157</v>
      </c>
      <c r="C4267" s="322" t="s">
        <v>2366</v>
      </c>
      <c r="D4267" s="322" t="s">
        <v>158</v>
      </c>
      <c r="E4267" s="322" t="s">
        <v>2366</v>
      </c>
      <c r="F4267" s="154" t="s">
        <v>239</v>
      </c>
      <c r="G4267" s="149" t="s">
        <v>277</v>
      </c>
      <c r="H4267" s="153" t="s">
        <v>1628</v>
      </c>
      <c r="I4267" s="149" t="s">
        <v>1747</v>
      </c>
      <c r="J4267" s="163">
        <v>34.816000000000003</v>
      </c>
      <c r="K4267" s="163">
        <v>0.627</v>
      </c>
      <c r="L4267" s="149" t="s">
        <v>116</v>
      </c>
      <c r="M4267" s="150" t="s">
        <v>117</v>
      </c>
      <c r="N4267" s="157">
        <v>44991.987615740742</v>
      </c>
      <c r="O4267" s="157">
        <v>45027.284837962965</v>
      </c>
    </row>
    <row r="4268" spans="2:15" x14ac:dyDescent="0.2">
      <c r="B4268" s="322" t="s">
        <v>157</v>
      </c>
      <c r="C4268" s="322" t="s">
        <v>2366</v>
      </c>
      <c r="D4268" s="322" t="s">
        <v>158</v>
      </c>
      <c r="E4268" s="322" t="s">
        <v>2366</v>
      </c>
      <c r="F4268" s="154" t="s">
        <v>239</v>
      </c>
      <c r="G4268" s="149" t="s">
        <v>359</v>
      </c>
      <c r="H4268" s="153" t="s">
        <v>1628</v>
      </c>
      <c r="I4268" s="149" t="s">
        <v>1747</v>
      </c>
      <c r="J4268" s="163">
        <v>34.816000000000003</v>
      </c>
      <c r="K4268" s="163">
        <v>9.1999999999999993</v>
      </c>
      <c r="L4268" s="149" t="s">
        <v>116</v>
      </c>
      <c r="M4268" s="150" t="s">
        <v>117</v>
      </c>
      <c r="N4268" s="157">
        <v>44991.987615740742</v>
      </c>
      <c r="O4268" s="157">
        <v>45035.692002314812</v>
      </c>
    </row>
    <row r="4269" spans="2:15" x14ac:dyDescent="0.2">
      <c r="B4269" s="322" t="s">
        <v>157</v>
      </c>
      <c r="C4269" s="322" t="s">
        <v>2366</v>
      </c>
      <c r="D4269" s="322" t="s">
        <v>158</v>
      </c>
      <c r="E4269" s="322" t="s">
        <v>2366</v>
      </c>
      <c r="F4269" s="154" t="s">
        <v>329</v>
      </c>
      <c r="G4269" s="149" t="s">
        <v>286</v>
      </c>
      <c r="H4269" s="153" t="s">
        <v>330</v>
      </c>
      <c r="I4269" s="149" t="s">
        <v>2555</v>
      </c>
      <c r="J4269" s="163">
        <v>63.023000000000003</v>
      </c>
      <c r="K4269" s="163">
        <v>57.219000000000001</v>
      </c>
      <c r="L4269" s="149" t="s">
        <v>116</v>
      </c>
      <c r="M4269" s="150" t="s">
        <v>117</v>
      </c>
      <c r="N4269" s="157">
        <v>44993.182164351849</v>
      </c>
      <c r="O4269" s="157">
        <v>45037.316122685188</v>
      </c>
    </row>
    <row r="4270" spans="2:15" x14ac:dyDescent="0.2">
      <c r="B4270" s="322" t="s">
        <v>157</v>
      </c>
      <c r="C4270" s="322" t="s">
        <v>2366</v>
      </c>
      <c r="D4270" s="322" t="s">
        <v>157</v>
      </c>
      <c r="E4270" s="322" t="s">
        <v>2366</v>
      </c>
      <c r="F4270" s="154" t="s">
        <v>114</v>
      </c>
      <c r="G4270" s="149" t="s">
        <v>310</v>
      </c>
      <c r="H4270" s="153" t="s">
        <v>115</v>
      </c>
      <c r="I4270" s="149" t="s">
        <v>2556</v>
      </c>
      <c r="J4270" s="163">
        <v>63.402999999999999</v>
      </c>
      <c r="K4270" s="163">
        <v>56.999000000000002</v>
      </c>
      <c r="L4270" s="149" t="s">
        <v>211</v>
      </c>
      <c r="M4270" s="150" t="s">
        <v>302</v>
      </c>
      <c r="N4270" s="157">
        <v>44993.834756944445</v>
      </c>
      <c r="O4270" s="157">
        <v>45016.026099537034</v>
      </c>
    </row>
    <row r="4271" spans="2:15" x14ac:dyDescent="0.2">
      <c r="B4271" s="322" t="s">
        <v>157</v>
      </c>
      <c r="C4271" s="322" t="s">
        <v>2366</v>
      </c>
      <c r="D4271" s="322" t="s">
        <v>158</v>
      </c>
      <c r="E4271" s="322" t="s">
        <v>2366</v>
      </c>
      <c r="F4271" s="154" t="s">
        <v>114</v>
      </c>
      <c r="G4271" s="149" t="s">
        <v>353</v>
      </c>
      <c r="H4271" s="153" t="s">
        <v>354</v>
      </c>
      <c r="I4271" s="149" t="s">
        <v>2557</v>
      </c>
      <c r="J4271" s="163">
        <v>34.93</v>
      </c>
      <c r="K4271" s="163">
        <v>23.135999999999999</v>
      </c>
      <c r="L4271" s="149" t="s">
        <v>228</v>
      </c>
      <c r="M4271" s="150" t="s">
        <v>434</v>
      </c>
      <c r="N4271" s="157">
        <v>44994.15425925926</v>
      </c>
      <c r="O4271" s="157">
        <v>45027.947974537034</v>
      </c>
    </row>
    <row r="4272" spans="2:15" x14ac:dyDescent="0.2">
      <c r="B4272" s="322" t="s">
        <v>157</v>
      </c>
      <c r="C4272" s="322" t="s">
        <v>2366</v>
      </c>
      <c r="D4272" s="322" t="s">
        <v>158</v>
      </c>
      <c r="E4272" s="322" t="s">
        <v>2366</v>
      </c>
      <c r="F4272" s="154" t="s">
        <v>114</v>
      </c>
      <c r="G4272" s="149" t="s">
        <v>286</v>
      </c>
      <c r="H4272" s="153" t="s">
        <v>115</v>
      </c>
      <c r="I4272" s="149" t="s">
        <v>2558</v>
      </c>
      <c r="J4272" s="163">
        <v>63.807000000000002</v>
      </c>
      <c r="K4272" s="163">
        <v>21.132000000000001</v>
      </c>
      <c r="L4272" s="149" t="s">
        <v>116</v>
      </c>
      <c r="M4272" s="150" t="s">
        <v>405</v>
      </c>
      <c r="N4272" s="157">
        <v>44994.36273148148</v>
      </c>
      <c r="O4272" s="157">
        <v>45028.774409722224</v>
      </c>
    </row>
    <row r="4273" spans="2:15" x14ac:dyDescent="0.2">
      <c r="B4273" s="322" t="s">
        <v>157</v>
      </c>
      <c r="C4273" s="322" t="s">
        <v>2366</v>
      </c>
      <c r="D4273" s="322" t="s">
        <v>158</v>
      </c>
      <c r="E4273" s="322" t="s">
        <v>2366</v>
      </c>
      <c r="F4273" s="154" t="s">
        <v>114</v>
      </c>
      <c r="G4273" s="149" t="s">
        <v>286</v>
      </c>
      <c r="H4273" s="153" t="s">
        <v>115</v>
      </c>
      <c r="I4273" s="149" t="s">
        <v>2558</v>
      </c>
      <c r="J4273" s="163">
        <v>63.807000000000002</v>
      </c>
      <c r="K4273" s="163">
        <v>30.56</v>
      </c>
      <c r="L4273" s="149" t="s">
        <v>116</v>
      </c>
      <c r="M4273" s="150" t="s">
        <v>405</v>
      </c>
      <c r="N4273" s="157">
        <v>44994.36273148148</v>
      </c>
      <c r="O4273" s="157">
        <v>45033.473136574074</v>
      </c>
    </row>
    <row r="4274" spans="2:15" x14ac:dyDescent="0.2">
      <c r="B4274" s="322" t="s">
        <v>157</v>
      </c>
      <c r="C4274" s="322" t="s">
        <v>2366</v>
      </c>
      <c r="D4274" s="322" t="s">
        <v>158</v>
      </c>
      <c r="E4274" s="322" t="s">
        <v>2366</v>
      </c>
      <c r="F4274" s="154" t="s">
        <v>244</v>
      </c>
      <c r="G4274" s="149" t="s">
        <v>369</v>
      </c>
      <c r="H4274" s="153" t="s">
        <v>370</v>
      </c>
      <c r="I4274" s="149" t="s">
        <v>2559</v>
      </c>
      <c r="J4274" s="163">
        <v>56.555999999999997</v>
      </c>
      <c r="K4274" s="163">
        <v>53.259</v>
      </c>
      <c r="L4274" s="149" t="s">
        <v>211</v>
      </c>
      <c r="M4274" s="150" t="s">
        <v>666</v>
      </c>
      <c r="N4274" s="157">
        <v>44994.528993055559</v>
      </c>
      <c r="O4274" s="157">
        <v>45031.179837962962</v>
      </c>
    </row>
    <row r="4275" spans="2:15" x14ac:dyDescent="0.2">
      <c r="B4275" s="322" t="s">
        <v>157</v>
      </c>
      <c r="C4275" s="322" t="s">
        <v>2366</v>
      </c>
      <c r="D4275" s="322" t="s">
        <v>157</v>
      </c>
      <c r="E4275" s="322" t="s">
        <v>2366</v>
      </c>
      <c r="F4275" s="154" t="s">
        <v>247</v>
      </c>
      <c r="G4275" s="149" t="s">
        <v>340</v>
      </c>
      <c r="H4275" s="153" t="s">
        <v>341</v>
      </c>
      <c r="I4275" s="149" t="s">
        <v>731</v>
      </c>
      <c r="J4275" s="163">
        <v>35.442999999999998</v>
      </c>
      <c r="K4275" s="163">
        <v>5.3730000000000002</v>
      </c>
      <c r="L4275" s="149" t="s">
        <v>228</v>
      </c>
      <c r="M4275" s="150" t="s">
        <v>434</v>
      </c>
      <c r="N4275" s="157">
        <v>44994.681585648148</v>
      </c>
      <c r="O4275" s="157">
        <v>45013.834780092591</v>
      </c>
    </row>
    <row r="4276" spans="2:15" x14ac:dyDescent="0.2">
      <c r="B4276" s="322" t="s">
        <v>157</v>
      </c>
      <c r="C4276" s="322" t="s">
        <v>2366</v>
      </c>
      <c r="D4276" s="322" t="s">
        <v>158</v>
      </c>
      <c r="E4276" s="322" t="s">
        <v>2366</v>
      </c>
      <c r="F4276" s="154" t="s">
        <v>247</v>
      </c>
      <c r="G4276" s="149" t="s">
        <v>340</v>
      </c>
      <c r="H4276" s="153" t="s">
        <v>341</v>
      </c>
      <c r="I4276" s="149" t="s">
        <v>731</v>
      </c>
      <c r="J4276" s="163">
        <v>35.442999999999998</v>
      </c>
      <c r="K4276" s="163">
        <v>9.3979999999999997</v>
      </c>
      <c r="L4276" s="149" t="s">
        <v>329</v>
      </c>
      <c r="M4276" s="150" t="s">
        <v>649</v>
      </c>
      <c r="N4276" s="157">
        <v>44994.681585648148</v>
      </c>
      <c r="O4276" s="157">
        <v>45028.070254629631</v>
      </c>
    </row>
    <row r="4277" spans="2:15" x14ac:dyDescent="0.2">
      <c r="B4277" s="322" t="s">
        <v>157</v>
      </c>
      <c r="C4277" s="322" t="s">
        <v>2366</v>
      </c>
      <c r="D4277" s="322" t="s">
        <v>158</v>
      </c>
      <c r="E4277" s="322" t="s">
        <v>2366</v>
      </c>
      <c r="F4277" s="154" t="s">
        <v>247</v>
      </c>
      <c r="G4277" s="149" t="s">
        <v>340</v>
      </c>
      <c r="H4277" s="153" t="s">
        <v>341</v>
      </c>
      <c r="I4277" s="149" t="s">
        <v>731</v>
      </c>
      <c r="J4277" s="163">
        <v>35.442999999999998</v>
      </c>
      <c r="K4277" s="163">
        <v>19.963000000000001</v>
      </c>
      <c r="L4277" s="149" t="s">
        <v>329</v>
      </c>
      <c r="M4277" s="150" t="s">
        <v>344</v>
      </c>
      <c r="N4277" s="157">
        <v>44994.681585648148</v>
      </c>
      <c r="O4277" s="157">
        <v>45034.261817129627</v>
      </c>
    </row>
    <row r="4278" spans="2:15" x14ac:dyDescent="0.2">
      <c r="B4278" s="322" t="s">
        <v>157</v>
      </c>
      <c r="C4278" s="322" t="s">
        <v>2366</v>
      </c>
      <c r="D4278" s="322" t="s">
        <v>157</v>
      </c>
      <c r="E4278" s="322" t="s">
        <v>2366</v>
      </c>
      <c r="F4278" s="154" t="s">
        <v>329</v>
      </c>
      <c r="G4278" s="149" t="s">
        <v>286</v>
      </c>
      <c r="H4278" s="153" t="s">
        <v>330</v>
      </c>
      <c r="I4278" s="149" t="s">
        <v>2560</v>
      </c>
      <c r="J4278" s="163">
        <v>64.722999999999999</v>
      </c>
      <c r="K4278" s="163">
        <v>40.883000000000003</v>
      </c>
      <c r="L4278" s="149" t="s">
        <v>333</v>
      </c>
      <c r="M4278" s="150" t="s">
        <v>334</v>
      </c>
      <c r="N4278" s="157">
        <v>44994.793298611112</v>
      </c>
      <c r="O4278" s="157">
        <v>45016.16505787037</v>
      </c>
    </row>
    <row r="4279" spans="2:15" x14ac:dyDescent="0.2">
      <c r="B4279" s="322" t="s">
        <v>157</v>
      </c>
      <c r="C4279" s="322" t="s">
        <v>2366</v>
      </c>
      <c r="D4279" s="322" t="s">
        <v>158</v>
      </c>
      <c r="E4279" s="322" t="s">
        <v>2366</v>
      </c>
      <c r="F4279" s="154" t="s">
        <v>243</v>
      </c>
      <c r="G4279" s="149" t="s">
        <v>277</v>
      </c>
      <c r="H4279" s="153" t="s">
        <v>374</v>
      </c>
      <c r="I4279" s="149" t="s">
        <v>1461</v>
      </c>
      <c r="J4279" s="163">
        <v>34.387</v>
      </c>
      <c r="K4279" s="163">
        <v>33.698999999999998</v>
      </c>
      <c r="L4279" s="149" t="s">
        <v>333</v>
      </c>
      <c r="M4279" s="150" t="s">
        <v>501</v>
      </c>
      <c r="N4279" s="157">
        <v>44994.903958333336</v>
      </c>
      <c r="O4279" s="157">
        <v>45022.982372685183</v>
      </c>
    </row>
    <row r="4280" spans="2:15" x14ac:dyDescent="0.2">
      <c r="B4280" s="322" t="s">
        <v>157</v>
      </c>
      <c r="C4280" s="322" t="s">
        <v>2366</v>
      </c>
      <c r="D4280" s="322" t="s">
        <v>158</v>
      </c>
      <c r="E4280" s="322" t="s">
        <v>2366</v>
      </c>
      <c r="F4280" s="154" t="s">
        <v>244</v>
      </c>
      <c r="G4280" s="149" t="s">
        <v>369</v>
      </c>
      <c r="H4280" s="153" t="s">
        <v>370</v>
      </c>
      <c r="I4280" s="149" t="s">
        <v>2561</v>
      </c>
      <c r="J4280" s="163">
        <v>63.811999999999998</v>
      </c>
      <c r="K4280" s="163">
        <v>45.354999999999997</v>
      </c>
      <c r="L4280" s="149" t="s">
        <v>116</v>
      </c>
      <c r="M4280" s="150" t="s">
        <v>117</v>
      </c>
      <c r="N4280" s="157">
        <v>44995.612754629627</v>
      </c>
      <c r="O4280" s="157">
        <v>45028.589039351849</v>
      </c>
    </row>
    <row r="4281" spans="2:15" x14ac:dyDescent="0.2">
      <c r="B4281" s="322" t="s">
        <v>157</v>
      </c>
      <c r="C4281" s="322" t="s">
        <v>2366</v>
      </c>
      <c r="D4281" s="322" t="s">
        <v>158</v>
      </c>
      <c r="E4281" s="322" t="s">
        <v>2366</v>
      </c>
      <c r="F4281" s="154" t="s">
        <v>114</v>
      </c>
      <c r="G4281" s="149" t="s">
        <v>286</v>
      </c>
      <c r="H4281" s="153" t="s">
        <v>115</v>
      </c>
      <c r="I4281" s="149" t="s">
        <v>2562</v>
      </c>
      <c r="J4281" s="163">
        <v>55.468000000000004</v>
      </c>
      <c r="K4281" s="163">
        <v>11.920999999999999</v>
      </c>
      <c r="L4281" s="149" t="s">
        <v>116</v>
      </c>
      <c r="M4281" s="150" t="s">
        <v>352</v>
      </c>
      <c r="N4281" s="157">
        <v>44995.848796296297</v>
      </c>
      <c r="O4281" s="157">
        <v>45028.973333333335</v>
      </c>
    </row>
    <row r="4282" spans="2:15" x14ac:dyDescent="0.2">
      <c r="B4282" s="322" t="s">
        <v>157</v>
      </c>
      <c r="C4282" s="322" t="s">
        <v>2366</v>
      </c>
      <c r="D4282" s="322" t="s">
        <v>158</v>
      </c>
      <c r="E4282" s="322" t="s">
        <v>2366</v>
      </c>
      <c r="F4282" s="154" t="s">
        <v>114</v>
      </c>
      <c r="G4282" s="149" t="s">
        <v>286</v>
      </c>
      <c r="H4282" s="153" t="s">
        <v>115</v>
      </c>
      <c r="I4282" s="149" t="s">
        <v>2562</v>
      </c>
      <c r="J4282" s="163">
        <v>55.468000000000004</v>
      </c>
      <c r="K4282" s="163">
        <v>10.597</v>
      </c>
      <c r="L4282" s="149" t="s">
        <v>116</v>
      </c>
      <c r="M4282" s="150" t="s">
        <v>405</v>
      </c>
      <c r="N4282" s="157">
        <v>44995.848796296297</v>
      </c>
      <c r="O4282" s="157">
        <v>45036.83222222222</v>
      </c>
    </row>
    <row r="4283" spans="2:15" x14ac:dyDescent="0.2">
      <c r="B4283" s="322" t="s">
        <v>157</v>
      </c>
      <c r="C4283" s="322" t="s">
        <v>2366</v>
      </c>
      <c r="D4283" s="322" t="s">
        <v>158</v>
      </c>
      <c r="E4283" s="322" t="s">
        <v>2366</v>
      </c>
      <c r="F4283" s="154" t="s">
        <v>114</v>
      </c>
      <c r="G4283" s="149" t="s">
        <v>286</v>
      </c>
      <c r="H4283" s="153" t="s">
        <v>115</v>
      </c>
      <c r="I4283" s="149" t="s">
        <v>2562</v>
      </c>
      <c r="J4283" s="163">
        <v>55.468000000000004</v>
      </c>
      <c r="K4283" s="163">
        <v>25.664000000000001</v>
      </c>
      <c r="L4283" s="149" t="s">
        <v>232</v>
      </c>
      <c r="M4283" s="150" t="s">
        <v>386</v>
      </c>
      <c r="N4283" s="157">
        <v>44995.848796296297</v>
      </c>
      <c r="O4283" s="157">
        <v>45042.736817129633</v>
      </c>
    </row>
    <row r="4284" spans="2:15" x14ac:dyDescent="0.2">
      <c r="B4284" s="322" t="s">
        <v>157</v>
      </c>
      <c r="C4284" s="322" t="s">
        <v>2366</v>
      </c>
      <c r="D4284" s="322" t="s">
        <v>158</v>
      </c>
      <c r="E4284" s="322" t="s">
        <v>2366</v>
      </c>
      <c r="F4284" s="154" t="s">
        <v>114</v>
      </c>
      <c r="G4284" s="149" t="s">
        <v>310</v>
      </c>
      <c r="H4284" s="153" t="s">
        <v>115</v>
      </c>
      <c r="I4284" s="149" t="s">
        <v>2563</v>
      </c>
      <c r="J4284" s="163">
        <v>63.679000000000002</v>
      </c>
      <c r="K4284" s="163">
        <v>16.414999999999999</v>
      </c>
      <c r="L4284" s="149" t="s">
        <v>116</v>
      </c>
      <c r="M4284" s="150" t="s">
        <v>117</v>
      </c>
      <c r="N4284" s="157">
        <v>44995.904085648152</v>
      </c>
      <c r="O4284" s="157">
        <v>45037.334606481483</v>
      </c>
    </row>
    <row r="4285" spans="2:15" x14ac:dyDescent="0.2">
      <c r="B4285" s="322" t="s">
        <v>157</v>
      </c>
      <c r="C4285" s="322" t="s">
        <v>2366</v>
      </c>
      <c r="D4285" s="322" t="s">
        <v>159</v>
      </c>
      <c r="E4285" s="322" t="s">
        <v>2366</v>
      </c>
      <c r="F4285" s="154" t="s">
        <v>114</v>
      </c>
      <c r="G4285" s="149" t="s">
        <v>310</v>
      </c>
      <c r="H4285" s="153" t="s">
        <v>115</v>
      </c>
      <c r="I4285" s="149" t="s">
        <v>2563</v>
      </c>
      <c r="J4285" s="163">
        <v>63.679000000000002</v>
      </c>
      <c r="K4285" s="163">
        <v>44.287999999999997</v>
      </c>
      <c r="L4285" s="149" t="s">
        <v>116</v>
      </c>
      <c r="M4285" s="150" t="s">
        <v>352</v>
      </c>
      <c r="N4285" s="157">
        <v>44995.904085648152</v>
      </c>
      <c r="O4285" s="157">
        <v>45048.930196759262</v>
      </c>
    </row>
    <row r="4286" spans="2:15" x14ac:dyDescent="0.2">
      <c r="B4286" s="322" t="s">
        <v>157</v>
      </c>
      <c r="C4286" s="322" t="s">
        <v>2366</v>
      </c>
      <c r="D4286" s="322" t="s">
        <v>158</v>
      </c>
      <c r="E4286" s="322" t="s">
        <v>2366</v>
      </c>
      <c r="F4286" s="154" t="s">
        <v>239</v>
      </c>
      <c r="G4286" s="149" t="s">
        <v>277</v>
      </c>
      <c r="H4286" s="153" t="s">
        <v>1628</v>
      </c>
      <c r="I4286" s="149" t="s">
        <v>2564</v>
      </c>
      <c r="J4286" s="163">
        <v>50.206000000000003</v>
      </c>
      <c r="K4286" s="163">
        <v>16.966000000000001</v>
      </c>
      <c r="L4286" s="149" t="s">
        <v>255</v>
      </c>
      <c r="M4286" s="150" t="s">
        <v>1471</v>
      </c>
      <c r="N4286" s="157">
        <v>44996.358206018522</v>
      </c>
      <c r="O4286" s="157">
        <v>45027.081620370373</v>
      </c>
    </row>
    <row r="4287" spans="2:15" x14ac:dyDescent="0.2">
      <c r="B4287" s="322" t="s">
        <v>157</v>
      </c>
      <c r="C4287" s="322" t="s">
        <v>2366</v>
      </c>
      <c r="D4287" s="322" t="s">
        <v>158</v>
      </c>
      <c r="E4287" s="322" t="s">
        <v>2366</v>
      </c>
      <c r="F4287" s="154" t="s">
        <v>239</v>
      </c>
      <c r="G4287" s="149" t="s">
        <v>277</v>
      </c>
      <c r="H4287" s="153" t="s">
        <v>1628</v>
      </c>
      <c r="I4287" s="149" t="s">
        <v>2564</v>
      </c>
      <c r="J4287" s="163">
        <v>50.206000000000003</v>
      </c>
      <c r="K4287" s="163">
        <v>27.427</v>
      </c>
      <c r="L4287" s="149" t="s">
        <v>255</v>
      </c>
      <c r="M4287" s="150" t="s">
        <v>538</v>
      </c>
      <c r="N4287" s="157">
        <v>44996.358206018522</v>
      </c>
      <c r="O4287" s="157">
        <v>45031.518865740742</v>
      </c>
    </row>
    <row r="4288" spans="2:15" x14ac:dyDescent="0.2">
      <c r="B4288" s="322" t="s">
        <v>157</v>
      </c>
      <c r="C4288" s="322" t="s">
        <v>2366</v>
      </c>
      <c r="D4288" s="322" t="s">
        <v>158</v>
      </c>
      <c r="E4288" s="322" t="s">
        <v>2366</v>
      </c>
      <c r="F4288" s="154" t="s">
        <v>236</v>
      </c>
      <c r="G4288" s="149" t="s">
        <v>310</v>
      </c>
      <c r="H4288" s="153" t="s">
        <v>311</v>
      </c>
      <c r="I4288" s="149" t="s">
        <v>712</v>
      </c>
      <c r="J4288" s="163">
        <v>60.436999999999998</v>
      </c>
      <c r="K4288" s="163">
        <v>5.1749999999999998</v>
      </c>
      <c r="L4288" s="149" t="s">
        <v>116</v>
      </c>
      <c r="M4288" s="150" t="s">
        <v>352</v>
      </c>
      <c r="N4288" s="157">
        <v>44996.820925925924</v>
      </c>
      <c r="O4288" s="157">
        <v>45019.306631944448</v>
      </c>
    </row>
    <row r="4289" spans="2:15" x14ac:dyDescent="0.2">
      <c r="B4289" s="322" t="s">
        <v>157</v>
      </c>
      <c r="C4289" s="322" t="s">
        <v>2366</v>
      </c>
      <c r="D4289" s="322" t="s">
        <v>158</v>
      </c>
      <c r="E4289" s="322" t="s">
        <v>2366</v>
      </c>
      <c r="F4289" s="154" t="s">
        <v>236</v>
      </c>
      <c r="G4289" s="149" t="s">
        <v>310</v>
      </c>
      <c r="H4289" s="153" t="s">
        <v>311</v>
      </c>
      <c r="I4289" s="149" t="s">
        <v>712</v>
      </c>
      <c r="J4289" s="163">
        <v>60.436999999999998</v>
      </c>
      <c r="K4289" s="163">
        <v>11.888999999999999</v>
      </c>
      <c r="L4289" s="149" t="s">
        <v>116</v>
      </c>
      <c r="M4289" s="150" t="s">
        <v>405</v>
      </c>
      <c r="N4289" s="157">
        <v>44996.820925925924</v>
      </c>
      <c r="O4289" s="157">
        <v>45031.208298611113</v>
      </c>
    </row>
    <row r="4290" spans="2:15" x14ac:dyDescent="0.2">
      <c r="B4290" s="322" t="s">
        <v>157</v>
      </c>
      <c r="C4290" s="322" t="s">
        <v>2366</v>
      </c>
      <c r="D4290" s="322" t="s">
        <v>158</v>
      </c>
      <c r="E4290" s="322" t="s">
        <v>2366</v>
      </c>
      <c r="F4290" s="154" t="s">
        <v>114</v>
      </c>
      <c r="G4290" s="149" t="s">
        <v>353</v>
      </c>
      <c r="H4290" s="153" t="s">
        <v>354</v>
      </c>
      <c r="I4290" s="149" t="s">
        <v>2565</v>
      </c>
      <c r="J4290" s="163">
        <v>63.22</v>
      </c>
      <c r="K4290" s="163">
        <v>29.088000000000001</v>
      </c>
      <c r="L4290" s="149" t="s">
        <v>116</v>
      </c>
      <c r="M4290" s="150" t="s">
        <v>339</v>
      </c>
      <c r="N4290" s="157">
        <v>44997.265416666669</v>
      </c>
      <c r="O4290" s="157">
        <v>45040.986967592595</v>
      </c>
    </row>
    <row r="4291" spans="2:15" x14ac:dyDescent="0.2">
      <c r="B4291" s="322" t="s">
        <v>157</v>
      </c>
      <c r="C4291" s="322" t="s">
        <v>2366</v>
      </c>
      <c r="D4291" s="322" t="s">
        <v>160</v>
      </c>
      <c r="E4291" s="322" t="s">
        <v>2366</v>
      </c>
      <c r="F4291" s="154" t="s">
        <v>114</v>
      </c>
      <c r="G4291" s="149" t="s">
        <v>353</v>
      </c>
      <c r="H4291" s="153" t="s">
        <v>354</v>
      </c>
      <c r="I4291" s="149" t="s">
        <v>2565</v>
      </c>
      <c r="J4291" s="163">
        <v>63.22</v>
      </c>
      <c r="K4291" s="163">
        <v>27.747</v>
      </c>
      <c r="L4291" s="149" t="s">
        <v>116</v>
      </c>
      <c r="M4291" s="150" t="s">
        <v>352</v>
      </c>
      <c r="N4291" s="157">
        <v>44997.265416666669</v>
      </c>
      <c r="O4291" s="157">
        <v>45082.319560185184</v>
      </c>
    </row>
    <row r="4292" spans="2:15" x14ac:dyDescent="0.2">
      <c r="B4292" s="322" t="s">
        <v>157</v>
      </c>
      <c r="C4292" s="322" t="s">
        <v>2366</v>
      </c>
      <c r="D4292" s="322" t="s">
        <v>158</v>
      </c>
      <c r="E4292" s="322" t="s">
        <v>2366</v>
      </c>
      <c r="F4292" s="154" t="s">
        <v>114</v>
      </c>
      <c r="G4292" s="149" t="s">
        <v>286</v>
      </c>
      <c r="H4292" s="153" t="s">
        <v>115</v>
      </c>
      <c r="I4292" s="149" t="s">
        <v>2566</v>
      </c>
      <c r="J4292" s="163">
        <v>63.511000000000003</v>
      </c>
      <c r="K4292" s="163">
        <v>58.841999999999999</v>
      </c>
      <c r="L4292" s="149" t="s">
        <v>333</v>
      </c>
      <c r="M4292" s="150" t="s">
        <v>876</v>
      </c>
      <c r="N4292" s="157">
        <v>44997.390613425923</v>
      </c>
      <c r="O4292" s="157">
        <v>45038.722303240742</v>
      </c>
    </row>
    <row r="4293" spans="2:15" x14ac:dyDescent="0.2">
      <c r="B4293" s="322" t="s">
        <v>157</v>
      </c>
      <c r="C4293" s="322" t="s">
        <v>2366</v>
      </c>
      <c r="D4293" s="322" t="s">
        <v>158</v>
      </c>
      <c r="E4293" s="322" t="s">
        <v>2366</v>
      </c>
      <c r="F4293" s="154" t="s">
        <v>239</v>
      </c>
      <c r="G4293" s="149" t="s">
        <v>2567</v>
      </c>
      <c r="H4293" s="153" t="s">
        <v>278</v>
      </c>
      <c r="I4293" s="149" t="s">
        <v>2568</v>
      </c>
      <c r="J4293" s="163">
        <v>56.951999999999998</v>
      </c>
      <c r="K4293" s="163">
        <v>46.326999999999998</v>
      </c>
      <c r="L4293" s="149" t="s">
        <v>116</v>
      </c>
      <c r="M4293" s="150" t="s">
        <v>117</v>
      </c>
      <c r="N4293" s="157">
        <v>44997.515555555554</v>
      </c>
      <c r="O4293" s="157">
        <v>45031.707789351851</v>
      </c>
    </row>
    <row r="4294" spans="2:15" x14ac:dyDescent="0.2">
      <c r="B4294" s="322" t="s">
        <v>157</v>
      </c>
      <c r="C4294" s="322" t="s">
        <v>2366</v>
      </c>
      <c r="D4294" s="322" t="s">
        <v>158</v>
      </c>
      <c r="E4294" s="322" t="s">
        <v>2366</v>
      </c>
      <c r="F4294" s="154" t="s">
        <v>114</v>
      </c>
      <c r="G4294" s="149" t="s">
        <v>353</v>
      </c>
      <c r="H4294" s="153" t="s">
        <v>354</v>
      </c>
      <c r="I4294" s="149" t="s">
        <v>2365</v>
      </c>
      <c r="J4294" s="163">
        <v>30.803000000000001</v>
      </c>
      <c r="K4294" s="163">
        <v>7.2919999999999998</v>
      </c>
      <c r="L4294" s="149" t="s">
        <v>116</v>
      </c>
      <c r="M4294" s="150" t="s">
        <v>339</v>
      </c>
      <c r="N4294" s="157">
        <v>44998.293356481481</v>
      </c>
      <c r="O4294" s="157">
        <v>45039.556817129633</v>
      </c>
    </row>
    <row r="4295" spans="2:15" x14ac:dyDescent="0.2">
      <c r="B4295" s="322" t="s">
        <v>157</v>
      </c>
      <c r="C4295" s="322" t="s">
        <v>2366</v>
      </c>
      <c r="D4295" s="322" t="s">
        <v>157</v>
      </c>
      <c r="E4295" s="322" t="s">
        <v>2366</v>
      </c>
      <c r="F4295" s="154" t="s">
        <v>237</v>
      </c>
      <c r="G4295" s="149" t="s">
        <v>277</v>
      </c>
      <c r="H4295" s="153" t="s">
        <v>978</v>
      </c>
      <c r="I4295" s="149" t="s">
        <v>979</v>
      </c>
      <c r="J4295" s="163">
        <v>24.154</v>
      </c>
      <c r="K4295" s="163">
        <v>21.484000000000002</v>
      </c>
      <c r="L4295" s="149" t="s">
        <v>251</v>
      </c>
      <c r="M4295" s="150" t="s">
        <v>1382</v>
      </c>
      <c r="N4295" s="157">
        <v>44998.86277777778</v>
      </c>
      <c r="O4295" s="157">
        <v>45009.651979166665</v>
      </c>
    </row>
    <row r="4296" spans="2:15" x14ac:dyDescent="0.2">
      <c r="B4296" s="322" t="s">
        <v>157</v>
      </c>
      <c r="C4296" s="322" t="s">
        <v>2366</v>
      </c>
      <c r="D4296" s="322" t="s">
        <v>158</v>
      </c>
      <c r="E4296" s="322" t="s">
        <v>2366</v>
      </c>
      <c r="F4296" s="154" t="s">
        <v>239</v>
      </c>
      <c r="G4296" s="149" t="s">
        <v>289</v>
      </c>
      <c r="H4296" s="153" t="s">
        <v>1628</v>
      </c>
      <c r="I4296" s="149" t="s">
        <v>2569</v>
      </c>
      <c r="J4296" s="163">
        <v>32.401000000000003</v>
      </c>
      <c r="K4296" s="163">
        <v>6.1920000000000002</v>
      </c>
      <c r="L4296" s="149" t="s">
        <v>116</v>
      </c>
      <c r="M4296" s="150" t="s">
        <v>292</v>
      </c>
      <c r="N4296" s="157">
        <v>44998.918344907404</v>
      </c>
      <c r="O4296" s="157">
        <v>45034.358599537038</v>
      </c>
    </row>
    <row r="4297" spans="2:15" x14ac:dyDescent="0.2">
      <c r="B4297" s="322" t="s">
        <v>157</v>
      </c>
      <c r="C4297" s="322" t="s">
        <v>2366</v>
      </c>
      <c r="D4297" s="322" t="s">
        <v>159</v>
      </c>
      <c r="E4297" s="322" t="s">
        <v>2366</v>
      </c>
      <c r="F4297" s="154" t="s">
        <v>239</v>
      </c>
      <c r="G4297" s="149" t="s">
        <v>277</v>
      </c>
      <c r="H4297" s="153" t="s">
        <v>1628</v>
      </c>
      <c r="I4297" s="149" t="s">
        <v>2569</v>
      </c>
      <c r="J4297" s="163">
        <v>32.401000000000003</v>
      </c>
      <c r="K4297" s="163">
        <v>25.561</v>
      </c>
      <c r="L4297" s="149" t="s">
        <v>116</v>
      </c>
      <c r="M4297" s="150" t="s">
        <v>117</v>
      </c>
      <c r="N4297" s="157">
        <v>44998.918344907404</v>
      </c>
      <c r="O4297" s="157">
        <v>45055.347534722219</v>
      </c>
    </row>
    <row r="4298" spans="2:15" x14ac:dyDescent="0.2">
      <c r="B4298" s="322" t="s">
        <v>157</v>
      </c>
      <c r="C4298" s="322" t="s">
        <v>2366</v>
      </c>
      <c r="D4298" s="322" t="s">
        <v>158</v>
      </c>
      <c r="E4298" s="322" t="s">
        <v>2366</v>
      </c>
      <c r="F4298" s="154" t="s">
        <v>195</v>
      </c>
      <c r="G4298" s="149" t="s">
        <v>277</v>
      </c>
      <c r="H4298" s="153" t="s">
        <v>705</v>
      </c>
      <c r="I4298" s="149" t="s">
        <v>2511</v>
      </c>
      <c r="J4298" s="163">
        <v>37.204999999999998</v>
      </c>
      <c r="K4298" s="163">
        <v>5.8170000000000002</v>
      </c>
      <c r="L4298" s="149" t="s">
        <v>515</v>
      </c>
      <c r="M4298" s="150" t="s">
        <v>516</v>
      </c>
      <c r="N4298" s="157">
        <v>44999.403749999998</v>
      </c>
      <c r="O4298" s="157">
        <v>45025.662719907406</v>
      </c>
    </row>
    <row r="4299" spans="2:15" x14ac:dyDescent="0.2">
      <c r="B4299" s="322" t="s">
        <v>157</v>
      </c>
      <c r="C4299" s="322" t="s">
        <v>2366</v>
      </c>
      <c r="D4299" s="322" t="s">
        <v>158</v>
      </c>
      <c r="E4299" s="322" t="s">
        <v>2366</v>
      </c>
      <c r="F4299" s="154" t="s">
        <v>195</v>
      </c>
      <c r="G4299" s="149" t="s">
        <v>277</v>
      </c>
      <c r="H4299" s="153" t="s">
        <v>705</v>
      </c>
      <c r="I4299" s="149" t="s">
        <v>2511</v>
      </c>
      <c r="J4299" s="163">
        <v>37.204999999999998</v>
      </c>
      <c r="K4299" s="163">
        <v>26.628</v>
      </c>
      <c r="L4299" s="149" t="s">
        <v>357</v>
      </c>
      <c r="M4299" s="150" t="s">
        <v>508</v>
      </c>
      <c r="N4299" s="157">
        <v>44999.403749999998</v>
      </c>
      <c r="O4299" s="157">
        <v>45043.563854166663</v>
      </c>
    </row>
    <row r="4300" spans="2:15" x14ac:dyDescent="0.2">
      <c r="B4300" s="322" t="s">
        <v>157</v>
      </c>
      <c r="C4300" s="322" t="s">
        <v>2366</v>
      </c>
      <c r="D4300" s="322" t="s">
        <v>158</v>
      </c>
      <c r="E4300" s="322" t="s">
        <v>2366</v>
      </c>
      <c r="F4300" s="154" t="s">
        <v>114</v>
      </c>
      <c r="G4300" s="149" t="s">
        <v>286</v>
      </c>
      <c r="H4300" s="153" t="s">
        <v>115</v>
      </c>
      <c r="I4300" s="149" t="s">
        <v>2570</v>
      </c>
      <c r="J4300" s="163">
        <v>61.262999999999998</v>
      </c>
      <c r="K4300" s="163">
        <v>13.635</v>
      </c>
      <c r="L4300" s="149" t="s">
        <v>219</v>
      </c>
      <c r="M4300" s="150" t="s">
        <v>429</v>
      </c>
      <c r="N4300" s="157">
        <v>44999.682175925926</v>
      </c>
      <c r="O4300" s="157">
        <v>45033.639027777775</v>
      </c>
    </row>
    <row r="4301" spans="2:15" x14ac:dyDescent="0.2">
      <c r="B4301" s="322" t="s">
        <v>157</v>
      </c>
      <c r="C4301" s="322" t="s">
        <v>2366</v>
      </c>
      <c r="D4301" s="322" t="s">
        <v>158</v>
      </c>
      <c r="E4301" s="322" t="s">
        <v>2366</v>
      </c>
      <c r="F4301" s="154" t="s">
        <v>114</v>
      </c>
      <c r="G4301" s="149" t="s">
        <v>286</v>
      </c>
      <c r="H4301" s="153" t="s">
        <v>115</v>
      </c>
      <c r="I4301" s="149" t="s">
        <v>2570</v>
      </c>
      <c r="J4301" s="163">
        <v>61.262999999999998</v>
      </c>
      <c r="K4301" s="163">
        <v>14.997999999999999</v>
      </c>
      <c r="L4301" s="149" t="s">
        <v>217</v>
      </c>
      <c r="M4301" s="150" t="s">
        <v>309</v>
      </c>
      <c r="N4301" s="157">
        <v>44999.682175925926</v>
      </c>
      <c r="O4301" s="157">
        <v>45040.414652777778</v>
      </c>
    </row>
    <row r="4302" spans="2:15" x14ac:dyDescent="0.2">
      <c r="B4302" s="322" t="s">
        <v>157</v>
      </c>
      <c r="C4302" s="322" t="s">
        <v>2366</v>
      </c>
      <c r="D4302" s="322" t="s">
        <v>158</v>
      </c>
      <c r="E4302" s="322" t="s">
        <v>2366</v>
      </c>
      <c r="F4302" s="154" t="s">
        <v>114</v>
      </c>
      <c r="G4302" s="149" t="s">
        <v>286</v>
      </c>
      <c r="H4302" s="153" t="s">
        <v>115</v>
      </c>
      <c r="I4302" s="149" t="s">
        <v>2570</v>
      </c>
      <c r="J4302" s="163">
        <v>61.262999999999998</v>
      </c>
      <c r="K4302" s="163">
        <v>31.405000000000001</v>
      </c>
      <c r="L4302" s="149" t="s">
        <v>217</v>
      </c>
      <c r="M4302" s="150" t="s">
        <v>308</v>
      </c>
      <c r="N4302" s="157">
        <v>44999.682175925926</v>
      </c>
      <c r="O4302" s="157">
        <v>45044.806886574072</v>
      </c>
    </row>
    <row r="4303" spans="2:15" x14ac:dyDescent="0.2">
      <c r="B4303" s="322" t="s">
        <v>157</v>
      </c>
      <c r="C4303" s="322" t="s">
        <v>2366</v>
      </c>
      <c r="D4303" s="322" t="s">
        <v>157</v>
      </c>
      <c r="E4303" s="322" t="s">
        <v>2366</v>
      </c>
      <c r="F4303" s="154" t="s">
        <v>329</v>
      </c>
      <c r="G4303" s="149" t="s">
        <v>2230</v>
      </c>
      <c r="H4303" s="153" t="s">
        <v>361</v>
      </c>
      <c r="I4303" s="149" t="s">
        <v>2571</v>
      </c>
      <c r="J4303" s="163">
        <v>34.328000000000003</v>
      </c>
      <c r="K4303" s="163">
        <v>5.2229999999999999</v>
      </c>
      <c r="L4303" s="149" t="s">
        <v>230</v>
      </c>
      <c r="M4303" s="150" t="s">
        <v>846</v>
      </c>
      <c r="N4303" s="157">
        <v>44999.723807870374</v>
      </c>
      <c r="O4303" s="157">
        <v>45009.911273148151</v>
      </c>
    </row>
    <row r="4304" spans="2:15" x14ac:dyDescent="0.2">
      <c r="B4304" s="322" t="s">
        <v>157</v>
      </c>
      <c r="C4304" s="322" t="s">
        <v>2366</v>
      </c>
      <c r="D4304" s="322" t="s">
        <v>158</v>
      </c>
      <c r="E4304" s="322" t="s">
        <v>2366</v>
      </c>
      <c r="F4304" s="154" t="s">
        <v>329</v>
      </c>
      <c r="G4304" s="149" t="s">
        <v>2230</v>
      </c>
      <c r="H4304" s="153" t="s">
        <v>361</v>
      </c>
      <c r="I4304" s="149" t="s">
        <v>2571</v>
      </c>
      <c r="J4304" s="163">
        <v>34.328000000000003</v>
      </c>
      <c r="K4304" s="163">
        <v>8.74</v>
      </c>
      <c r="L4304" s="149" t="s">
        <v>230</v>
      </c>
      <c r="M4304" s="150" t="s">
        <v>514</v>
      </c>
      <c r="N4304" s="157">
        <v>44999.723807870374</v>
      </c>
      <c r="O4304" s="157">
        <v>45020.486550925925</v>
      </c>
    </row>
    <row r="4305" spans="2:15" x14ac:dyDescent="0.2">
      <c r="B4305" s="322" t="s">
        <v>157</v>
      </c>
      <c r="C4305" s="322" t="s">
        <v>2366</v>
      </c>
      <c r="D4305" s="322" t="s">
        <v>158</v>
      </c>
      <c r="E4305" s="322" t="s">
        <v>2366</v>
      </c>
      <c r="F4305" s="154" t="s">
        <v>329</v>
      </c>
      <c r="G4305" s="149" t="s">
        <v>2230</v>
      </c>
      <c r="H4305" s="153" t="s">
        <v>361</v>
      </c>
      <c r="I4305" s="149" t="s">
        <v>2571</v>
      </c>
      <c r="J4305" s="163">
        <v>34.328000000000003</v>
      </c>
      <c r="K4305" s="163">
        <v>19.678000000000001</v>
      </c>
      <c r="L4305" s="149" t="s">
        <v>266</v>
      </c>
      <c r="M4305" s="150" t="s">
        <v>298</v>
      </c>
      <c r="N4305" s="157">
        <v>44999.723807870374</v>
      </c>
      <c r="O4305" s="157">
        <v>45028.179247685184</v>
      </c>
    </row>
    <row r="4306" spans="2:15" x14ac:dyDescent="0.2">
      <c r="B4306" s="322" t="s">
        <v>157</v>
      </c>
      <c r="C4306" s="322" t="s">
        <v>2366</v>
      </c>
      <c r="D4306" s="322" t="s">
        <v>158</v>
      </c>
      <c r="E4306" s="322" t="s">
        <v>2366</v>
      </c>
      <c r="F4306" s="154" t="s">
        <v>239</v>
      </c>
      <c r="G4306" s="149" t="s">
        <v>289</v>
      </c>
      <c r="H4306" s="153" t="s">
        <v>290</v>
      </c>
      <c r="I4306" s="149" t="s">
        <v>2394</v>
      </c>
      <c r="J4306" s="163">
        <v>34.148000000000003</v>
      </c>
      <c r="K4306" s="163">
        <v>13.917</v>
      </c>
      <c r="L4306" s="149" t="s">
        <v>116</v>
      </c>
      <c r="M4306" s="150" t="s">
        <v>293</v>
      </c>
      <c r="N4306" s="157">
        <v>44999.779178240744</v>
      </c>
      <c r="O4306" s="157">
        <v>45025.626527777778</v>
      </c>
    </row>
    <row r="4307" spans="2:15" x14ac:dyDescent="0.2">
      <c r="B4307" s="322" t="s">
        <v>157</v>
      </c>
      <c r="C4307" s="322" t="s">
        <v>2366</v>
      </c>
      <c r="D4307" s="322" t="s">
        <v>158</v>
      </c>
      <c r="E4307" s="322" t="s">
        <v>2366</v>
      </c>
      <c r="F4307" s="154" t="s">
        <v>239</v>
      </c>
      <c r="G4307" s="149" t="s">
        <v>289</v>
      </c>
      <c r="H4307" s="153" t="s">
        <v>290</v>
      </c>
      <c r="I4307" s="149" t="s">
        <v>2394</v>
      </c>
      <c r="J4307" s="163">
        <v>34.148000000000003</v>
      </c>
      <c r="K4307" s="163">
        <v>19.547999999999998</v>
      </c>
      <c r="L4307" s="149" t="s">
        <v>116</v>
      </c>
      <c r="M4307" s="150" t="s">
        <v>293</v>
      </c>
      <c r="N4307" s="157">
        <v>44999.779178240744</v>
      </c>
      <c r="O4307" s="157">
        <v>45042.652939814812</v>
      </c>
    </row>
    <row r="4308" spans="2:15" x14ac:dyDescent="0.2">
      <c r="B4308" s="322" t="s">
        <v>157</v>
      </c>
      <c r="C4308" s="322" t="s">
        <v>2366</v>
      </c>
      <c r="D4308" s="322" t="s">
        <v>158</v>
      </c>
      <c r="E4308" s="322" t="s">
        <v>2366</v>
      </c>
      <c r="F4308" s="154" t="s">
        <v>329</v>
      </c>
      <c r="G4308" s="149" t="s">
        <v>286</v>
      </c>
      <c r="H4308" s="153" t="s">
        <v>330</v>
      </c>
      <c r="I4308" s="149" t="s">
        <v>348</v>
      </c>
      <c r="J4308" s="163">
        <v>37.686</v>
      </c>
      <c r="K4308" s="163">
        <v>29.460999999999999</v>
      </c>
      <c r="L4308" s="149" t="s">
        <v>223</v>
      </c>
      <c r="M4308" s="150" t="s">
        <v>363</v>
      </c>
      <c r="N4308" s="157">
        <v>45001.014780092592</v>
      </c>
      <c r="O4308" s="157">
        <v>45027.1643287037</v>
      </c>
    </row>
    <row r="4309" spans="2:15" x14ac:dyDescent="0.2">
      <c r="B4309" s="322" t="s">
        <v>157</v>
      </c>
      <c r="C4309" s="322" t="s">
        <v>2366</v>
      </c>
      <c r="D4309" s="322" t="s">
        <v>158</v>
      </c>
      <c r="E4309" s="322" t="s">
        <v>2366</v>
      </c>
      <c r="F4309" s="154" t="s">
        <v>114</v>
      </c>
      <c r="G4309" s="149" t="s">
        <v>310</v>
      </c>
      <c r="H4309" s="153" t="s">
        <v>115</v>
      </c>
      <c r="I4309" s="149" t="s">
        <v>2572</v>
      </c>
      <c r="J4309" s="163">
        <v>81.563000000000002</v>
      </c>
      <c r="K4309" s="163">
        <v>57.552999999999997</v>
      </c>
      <c r="L4309" s="149" t="s">
        <v>223</v>
      </c>
      <c r="M4309" s="150" t="s">
        <v>349</v>
      </c>
      <c r="N4309" s="157">
        <v>45003.234409722223</v>
      </c>
      <c r="O4309" s="157">
        <v>45037.246759259258</v>
      </c>
    </row>
    <row r="4310" spans="2:15" x14ac:dyDescent="0.2">
      <c r="B4310" s="322" t="s">
        <v>157</v>
      </c>
      <c r="C4310" s="322" t="s">
        <v>2366</v>
      </c>
      <c r="D4310" s="322" t="s">
        <v>158</v>
      </c>
      <c r="E4310" s="322" t="s">
        <v>2366</v>
      </c>
      <c r="F4310" s="154" t="s">
        <v>239</v>
      </c>
      <c r="G4310" s="149" t="s">
        <v>359</v>
      </c>
      <c r="H4310" s="153" t="s">
        <v>278</v>
      </c>
      <c r="I4310" s="149" t="s">
        <v>2573</v>
      </c>
      <c r="J4310" s="163">
        <v>34.603999999999999</v>
      </c>
      <c r="K4310" s="163">
        <v>33.1</v>
      </c>
      <c r="L4310" s="149" t="s">
        <v>116</v>
      </c>
      <c r="M4310" s="150" t="s">
        <v>352</v>
      </c>
      <c r="N4310" s="157">
        <v>45003.390451388892</v>
      </c>
      <c r="O4310" s="157">
        <v>45038.875902777778</v>
      </c>
    </row>
    <row r="4311" spans="2:15" x14ac:dyDescent="0.2">
      <c r="B4311" s="322" t="s">
        <v>157</v>
      </c>
      <c r="C4311" s="322" t="s">
        <v>2366</v>
      </c>
      <c r="D4311" s="322" t="s">
        <v>159</v>
      </c>
      <c r="E4311" s="322" t="s">
        <v>2366</v>
      </c>
      <c r="F4311" s="154" t="s">
        <v>244</v>
      </c>
      <c r="G4311" s="149" t="s">
        <v>369</v>
      </c>
      <c r="H4311" s="153" t="s">
        <v>370</v>
      </c>
      <c r="I4311" s="149" t="s">
        <v>2574</v>
      </c>
      <c r="J4311" s="163">
        <v>28.338999999999999</v>
      </c>
      <c r="K4311" s="163">
        <v>6.4619999999999997</v>
      </c>
      <c r="L4311" s="149" t="s">
        <v>217</v>
      </c>
      <c r="M4311" s="150" t="s">
        <v>308</v>
      </c>
      <c r="N4311" s="157">
        <v>45003.805509259262</v>
      </c>
      <c r="O4311" s="157">
        <v>45054.981273148151</v>
      </c>
    </row>
    <row r="4312" spans="2:15" x14ac:dyDescent="0.2">
      <c r="B4312" s="322" t="s">
        <v>157</v>
      </c>
      <c r="C4312" s="322" t="s">
        <v>2366</v>
      </c>
      <c r="D4312" s="322" t="s">
        <v>159</v>
      </c>
      <c r="E4312" s="322" t="s">
        <v>2366</v>
      </c>
      <c r="F4312" s="154" t="s">
        <v>244</v>
      </c>
      <c r="G4312" s="149" t="s">
        <v>369</v>
      </c>
      <c r="H4312" s="153" t="s">
        <v>370</v>
      </c>
      <c r="I4312" s="149" t="s">
        <v>2574</v>
      </c>
      <c r="J4312" s="163">
        <v>28.338999999999999</v>
      </c>
      <c r="K4312" s="163">
        <v>17.919</v>
      </c>
      <c r="L4312" s="149" t="s">
        <v>217</v>
      </c>
      <c r="M4312" s="150" t="s">
        <v>970</v>
      </c>
      <c r="N4312" s="157">
        <v>45003.805509259262</v>
      </c>
      <c r="O4312" s="157">
        <v>45060.875763888886</v>
      </c>
    </row>
    <row r="4313" spans="2:15" x14ac:dyDescent="0.2">
      <c r="B4313" s="322" t="s">
        <v>157</v>
      </c>
      <c r="C4313" s="322" t="s">
        <v>2366</v>
      </c>
      <c r="D4313" s="322" t="s">
        <v>158</v>
      </c>
      <c r="E4313" s="322" t="s">
        <v>2366</v>
      </c>
      <c r="F4313" s="154" t="s">
        <v>114</v>
      </c>
      <c r="G4313" s="149" t="s">
        <v>286</v>
      </c>
      <c r="H4313" s="153" t="s">
        <v>115</v>
      </c>
      <c r="I4313" s="149" t="s">
        <v>2575</v>
      </c>
      <c r="J4313" s="163">
        <v>78.173000000000002</v>
      </c>
      <c r="K4313" s="163">
        <v>74.293999999999997</v>
      </c>
      <c r="L4313" s="149" t="s">
        <v>116</v>
      </c>
      <c r="M4313" s="150" t="s">
        <v>352</v>
      </c>
      <c r="N4313" s="157">
        <v>45003.946064814816</v>
      </c>
      <c r="O4313" s="157">
        <v>45041.292407407411</v>
      </c>
    </row>
    <row r="4314" spans="2:15" x14ac:dyDescent="0.2">
      <c r="B4314" s="322" t="s">
        <v>157</v>
      </c>
      <c r="C4314" s="322" t="s">
        <v>2366</v>
      </c>
      <c r="D4314" s="322" t="s">
        <v>159</v>
      </c>
      <c r="E4314" s="322" t="s">
        <v>2366</v>
      </c>
      <c r="F4314" s="154" t="s">
        <v>239</v>
      </c>
      <c r="G4314" s="149" t="s">
        <v>277</v>
      </c>
      <c r="H4314" s="153" t="s">
        <v>1628</v>
      </c>
      <c r="I4314" s="149" t="s">
        <v>2576</v>
      </c>
      <c r="J4314" s="163">
        <v>31.018000000000001</v>
      </c>
      <c r="K4314" s="163">
        <v>30.398</v>
      </c>
      <c r="L4314" s="149" t="s">
        <v>116</v>
      </c>
      <c r="M4314" s="150" t="s">
        <v>293</v>
      </c>
      <c r="N4314" s="157">
        <v>45005.376099537039</v>
      </c>
      <c r="O4314" s="157">
        <v>45053.584803240738</v>
      </c>
    </row>
    <row r="4315" spans="2:15" x14ac:dyDescent="0.2">
      <c r="B4315" s="322" t="s">
        <v>157</v>
      </c>
      <c r="C4315" s="322" t="s">
        <v>2366</v>
      </c>
      <c r="D4315" s="322" t="s">
        <v>158</v>
      </c>
      <c r="E4315" s="322" t="s">
        <v>2366</v>
      </c>
      <c r="F4315" s="154" t="s">
        <v>329</v>
      </c>
      <c r="G4315" s="149" t="s">
        <v>2230</v>
      </c>
      <c r="H4315" s="153" t="s">
        <v>361</v>
      </c>
      <c r="I4315" s="149" t="s">
        <v>2577</v>
      </c>
      <c r="J4315" s="163">
        <v>28.364999999999998</v>
      </c>
      <c r="K4315" s="163">
        <v>5.0739999999999998</v>
      </c>
      <c r="L4315" s="149" t="s">
        <v>325</v>
      </c>
      <c r="M4315" s="150" t="s">
        <v>1229</v>
      </c>
      <c r="N4315" s="157">
        <v>45005.821145833332</v>
      </c>
      <c r="O4315" s="157">
        <v>45032.624432870369</v>
      </c>
    </row>
    <row r="4316" spans="2:15" x14ac:dyDescent="0.2">
      <c r="B4316" s="322" t="s">
        <v>157</v>
      </c>
      <c r="C4316" s="322" t="s">
        <v>2366</v>
      </c>
      <c r="D4316" s="322" t="s">
        <v>158</v>
      </c>
      <c r="E4316" s="322" t="s">
        <v>2366</v>
      </c>
      <c r="F4316" s="154" t="s">
        <v>329</v>
      </c>
      <c r="G4316" s="149" t="s">
        <v>2230</v>
      </c>
      <c r="H4316" s="153" t="s">
        <v>361</v>
      </c>
      <c r="I4316" s="149" t="s">
        <v>2577</v>
      </c>
      <c r="J4316" s="163">
        <v>28.364999999999998</v>
      </c>
      <c r="K4316" s="163">
        <v>4.1619999999999999</v>
      </c>
      <c r="L4316" s="149" t="s">
        <v>325</v>
      </c>
      <c r="M4316" s="150" t="s">
        <v>1229</v>
      </c>
      <c r="N4316" s="157">
        <v>45005.821145833332</v>
      </c>
      <c r="O4316" s="157">
        <v>45037.55296296296</v>
      </c>
    </row>
    <row r="4317" spans="2:15" x14ac:dyDescent="0.2">
      <c r="B4317" s="322" t="s">
        <v>157</v>
      </c>
      <c r="C4317" s="322" t="s">
        <v>2366</v>
      </c>
      <c r="D4317" s="322" t="s">
        <v>158</v>
      </c>
      <c r="E4317" s="322" t="s">
        <v>2366</v>
      </c>
      <c r="F4317" s="154" t="s">
        <v>329</v>
      </c>
      <c r="G4317" s="149" t="s">
        <v>2230</v>
      </c>
      <c r="H4317" s="153" t="s">
        <v>361</v>
      </c>
      <c r="I4317" s="149" t="s">
        <v>2577</v>
      </c>
      <c r="J4317" s="163">
        <v>28.364999999999998</v>
      </c>
      <c r="K4317" s="163">
        <v>18.562000000000001</v>
      </c>
      <c r="L4317" s="149" t="s">
        <v>325</v>
      </c>
      <c r="M4317" s="150" t="s">
        <v>1229</v>
      </c>
      <c r="N4317" s="157">
        <v>45005.821145833332</v>
      </c>
      <c r="O4317" s="157">
        <v>45041.774745370371</v>
      </c>
    </row>
    <row r="4318" spans="2:15" x14ac:dyDescent="0.2">
      <c r="B4318" s="322" t="s">
        <v>157</v>
      </c>
      <c r="C4318" s="322" t="s">
        <v>2366</v>
      </c>
      <c r="D4318" s="322" t="s">
        <v>158</v>
      </c>
      <c r="E4318" s="322" t="s">
        <v>2366</v>
      </c>
      <c r="F4318" s="154" t="s">
        <v>114</v>
      </c>
      <c r="G4318" s="149" t="s">
        <v>286</v>
      </c>
      <c r="H4318" s="153" t="s">
        <v>115</v>
      </c>
      <c r="I4318" s="149" t="s">
        <v>1565</v>
      </c>
      <c r="J4318" s="163">
        <v>61.423999999999999</v>
      </c>
      <c r="K4318" s="163">
        <v>10.57</v>
      </c>
      <c r="L4318" s="149" t="s">
        <v>211</v>
      </c>
      <c r="M4318" s="150" t="s">
        <v>302</v>
      </c>
      <c r="N4318" s="157">
        <v>45008.682106481479</v>
      </c>
      <c r="O4318" s="157">
        <v>45032.319097222222</v>
      </c>
    </row>
    <row r="4319" spans="2:15" x14ac:dyDescent="0.2">
      <c r="B4319" s="322" t="s">
        <v>157</v>
      </c>
      <c r="C4319" s="322" t="s">
        <v>2366</v>
      </c>
      <c r="D4319" s="322" t="s">
        <v>158</v>
      </c>
      <c r="E4319" s="322" t="s">
        <v>2366</v>
      </c>
      <c r="F4319" s="154" t="s">
        <v>114</v>
      </c>
      <c r="G4319" s="149" t="s">
        <v>286</v>
      </c>
      <c r="H4319" s="153" t="s">
        <v>115</v>
      </c>
      <c r="I4319" s="149" t="s">
        <v>1565</v>
      </c>
      <c r="J4319" s="163">
        <v>61.423999999999999</v>
      </c>
      <c r="K4319" s="163">
        <v>42.326999999999998</v>
      </c>
      <c r="L4319" s="149" t="s">
        <v>211</v>
      </c>
      <c r="M4319" s="150" t="s">
        <v>666</v>
      </c>
      <c r="N4319" s="157">
        <v>45008.682106481479</v>
      </c>
      <c r="O4319" s="157">
        <v>45040.413206018522</v>
      </c>
    </row>
    <row r="4320" spans="2:15" x14ac:dyDescent="0.2">
      <c r="B4320" s="322" t="s">
        <v>157</v>
      </c>
      <c r="C4320" s="322" t="s">
        <v>2366</v>
      </c>
      <c r="D4320" s="322" t="s">
        <v>159</v>
      </c>
      <c r="E4320" s="322" t="s">
        <v>2366</v>
      </c>
      <c r="F4320" s="154" t="s">
        <v>114</v>
      </c>
      <c r="G4320" s="149" t="s">
        <v>277</v>
      </c>
      <c r="H4320" s="153" t="s">
        <v>2578</v>
      </c>
      <c r="I4320" s="149" t="s">
        <v>1214</v>
      </c>
      <c r="J4320" s="163">
        <v>63.389000000000003</v>
      </c>
      <c r="K4320" s="163">
        <v>12.151999999999999</v>
      </c>
      <c r="L4320" s="149" t="s">
        <v>217</v>
      </c>
      <c r="M4320" s="150" t="s">
        <v>308</v>
      </c>
      <c r="N4320" s="157">
        <v>45009.084791666668</v>
      </c>
      <c r="O4320" s="157">
        <v>45051.792962962965</v>
      </c>
    </row>
    <row r="4321" spans="2:15" x14ac:dyDescent="0.2">
      <c r="B4321" s="322" t="s">
        <v>157</v>
      </c>
      <c r="C4321" s="322" t="s">
        <v>2366</v>
      </c>
      <c r="D4321" s="322" t="s">
        <v>159</v>
      </c>
      <c r="E4321" s="322" t="s">
        <v>2366</v>
      </c>
      <c r="F4321" s="154" t="s">
        <v>114</v>
      </c>
      <c r="G4321" s="149" t="s">
        <v>277</v>
      </c>
      <c r="H4321" s="153" t="s">
        <v>2578</v>
      </c>
      <c r="I4321" s="149" t="s">
        <v>1214</v>
      </c>
      <c r="J4321" s="163">
        <v>63.389000000000003</v>
      </c>
      <c r="K4321" s="163">
        <v>37.128999999999998</v>
      </c>
      <c r="L4321" s="149" t="s">
        <v>217</v>
      </c>
      <c r="M4321" s="150" t="s">
        <v>480</v>
      </c>
      <c r="N4321" s="157">
        <v>45009.084791666668</v>
      </c>
      <c r="O4321" s="157">
        <v>45067.197430555556</v>
      </c>
    </row>
    <row r="4322" spans="2:15" x14ac:dyDescent="0.2">
      <c r="B4322" s="322" t="s">
        <v>157</v>
      </c>
      <c r="C4322" s="322" t="s">
        <v>2366</v>
      </c>
      <c r="D4322" s="322" t="s">
        <v>159</v>
      </c>
      <c r="E4322" s="322" t="s">
        <v>2366</v>
      </c>
      <c r="F4322" s="154" t="s">
        <v>114</v>
      </c>
      <c r="G4322" s="149" t="s">
        <v>286</v>
      </c>
      <c r="H4322" s="153" t="s">
        <v>115</v>
      </c>
      <c r="I4322" s="149" t="s">
        <v>2579</v>
      </c>
      <c r="J4322" s="163">
        <v>61.206000000000003</v>
      </c>
      <c r="K4322" s="163">
        <v>10.52</v>
      </c>
      <c r="L4322" s="149" t="s">
        <v>116</v>
      </c>
      <c r="M4322" s="150" t="s">
        <v>424</v>
      </c>
      <c r="N4322" s="157">
        <v>45009.570960648147</v>
      </c>
      <c r="O4322" s="157">
        <v>45058.872766203705</v>
      </c>
    </row>
    <row r="4323" spans="2:15" x14ac:dyDescent="0.2">
      <c r="B4323" s="322" t="s">
        <v>157</v>
      </c>
      <c r="C4323" s="322" t="s">
        <v>2366</v>
      </c>
      <c r="D4323" s="322" t="s">
        <v>159</v>
      </c>
      <c r="E4323" s="322" t="s">
        <v>2366</v>
      </c>
      <c r="F4323" s="154" t="s">
        <v>114</v>
      </c>
      <c r="G4323" s="149" t="s">
        <v>286</v>
      </c>
      <c r="H4323" s="153" t="s">
        <v>115</v>
      </c>
      <c r="I4323" s="149" t="s">
        <v>2579</v>
      </c>
      <c r="J4323" s="163">
        <v>61.206000000000003</v>
      </c>
      <c r="K4323" s="163">
        <v>39.287999999999997</v>
      </c>
      <c r="L4323" s="149" t="s">
        <v>116</v>
      </c>
      <c r="M4323" s="150" t="s">
        <v>352</v>
      </c>
      <c r="N4323" s="157">
        <v>45009.570960648147</v>
      </c>
      <c r="O4323" s="157">
        <v>45061.264999999999</v>
      </c>
    </row>
    <row r="4324" spans="2:15" x14ac:dyDescent="0.2">
      <c r="B4324" s="322" t="s">
        <v>157</v>
      </c>
      <c r="C4324" s="322" t="s">
        <v>2366</v>
      </c>
      <c r="D4324" s="322" t="s">
        <v>158</v>
      </c>
      <c r="E4324" s="322" t="s">
        <v>2366</v>
      </c>
      <c r="F4324" s="154" t="s">
        <v>237</v>
      </c>
      <c r="G4324" s="149" t="s">
        <v>277</v>
      </c>
      <c r="H4324" s="153" t="s">
        <v>978</v>
      </c>
      <c r="I4324" s="149" t="s">
        <v>1034</v>
      </c>
      <c r="J4324" s="163">
        <v>27.779</v>
      </c>
      <c r="K4324" s="163">
        <v>27.222999999999999</v>
      </c>
      <c r="L4324" s="149" t="s">
        <v>251</v>
      </c>
      <c r="M4324" s="150" t="s">
        <v>664</v>
      </c>
      <c r="N4324" s="157">
        <v>45009.571168981478</v>
      </c>
      <c r="O4324" s="157">
        <v>45017.570243055554</v>
      </c>
    </row>
    <row r="4325" spans="2:15" x14ac:dyDescent="0.2">
      <c r="B4325" s="322" t="s">
        <v>157</v>
      </c>
      <c r="C4325" s="322" t="s">
        <v>2366</v>
      </c>
      <c r="D4325" s="322" t="s">
        <v>158</v>
      </c>
      <c r="E4325" s="322" t="s">
        <v>2366</v>
      </c>
      <c r="F4325" s="154" t="s">
        <v>329</v>
      </c>
      <c r="G4325" s="149" t="s">
        <v>286</v>
      </c>
      <c r="H4325" s="153" t="s">
        <v>1689</v>
      </c>
      <c r="I4325" s="149" t="s">
        <v>2580</v>
      </c>
      <c r="J4325" s="163">
        <v>63.65</v>
      </c>
      <c r="K4325" s="163">
        <v>43.243000000000002</v>
      </c>
      <c r="L4325" s="149" t="s">
        <v>116</v>
      </c>
      <c r="M4325" s="150" t="s">
        <v>293</v>
      </c>
      <c r="N4325" s="157">
        <v>45009.626446759263</v>
      </c>
      <c r="O4325" s="157">
        <v>45019.470821759256</v>
      </c>
    </row>
    <row r="4326" spans="2:15" x14ac:dyDescent="0.2">
      <c r="B4326" s="322" t="s">
        <v>157</v>
      </c>
      <c r="C4326" s="322" t="s">
        <v>2366</v>
      </c>
      <c r="D4326" s="322" t="s">
        <v>159</v>
      </c>
      <c r="E4326" s="322" t="s">
        <v>2366</v>
      </c>
      <c r="F4326" s="154" t="s">
        <v>236</v>
      </c>
      <c r="G4326" s="149" t="s">
        <v>310</v>
      </c>
      <c r="H4326" s="153" t="s">
        <v>311</v>
      </c>
      <c r="I4326" s="149" t="s">
        <v>2581</v>
      </c>
      <c r="J4326" s="163">
        <v>63.165999999999997</v>
      </c>
      <c r="K4326" s="163">
        <v>53.241999999999997</v>
      </c>
      <c r="L4326" s="149" t="s">
        <v>211</v>
      </c>
      <c r="M4326" s="150" t="s">
        <v>303</v>
      </c>
      <c r="N4326" s="157">
        <v>45009.765127314815</v>
      </c>
      <c r="O4326" s="157">
        <v>45052.968206018515</v>
      </c>
    </row>
    <row r="4327" spans="2:15" x14ac:dyDescent="0.2">
      <c r="B4327" s="322" t="s">
        <v>157</v>
      </c>
      <c r="C4327" s="322" t="s">
        <v>2366</v>
      </c>
      <c r="D4327" s="322" t="s">
        <v>158</v>
      </c>
      <c r="E4327" s="322" t="s">
        <v>2366</v>
      </c>
      <c r="F4327" s="154" t="s">
        <v>244</v>
      </c>
      <c r="G4327" s="149" t="s">
        <v>369</v>
      </c>
      <c r="H4327" s="153" t="s">
        <v>370</v>
      </c>
      <c r="I4327" s="149" t="s">
        <v>2582</v>
      </c>
      <c r="J4327" s="163">
        <v>66.643000000000001</v>
      </c>
      <c r="K4327" s="163">
        <v>65.31</v>
      </c>
      <c r="L4327" s="149" t="s">
        <v>211</v>
      </c>
      <c r="M4327" s="150" t="s">
        <v>691</v>
      </c>
      <c r="N4327" s="157">
        <v>45009.998333333337</v>
      </c>
      <c r="O4327" s="157">
        <v>45034.749965277777</v>
      </c>
    </row>
    <row r="4328" spans="2:15" x14ac:dyDescent="0.2">
      <c r="B4328" s="322" t="s">
        <v>157</v>
      </c>
      <c r="C4328" s="322" t="s">
        <v>2366</v>
      </c>
      <c r="D4328" s="322" t="s">
        <v>159</v>
      </c>
      <c r="E4328" s="322" t="s">
        <v>2366</v>
      </c>
      <c r="F4328" s="154" t="s">
        <v>114</v>
      </c>
      <c r="G4328" s="149" t="s">
        <v>286</v>
      </c>
      <c r="H4328" s="153" t="s">
        <v>115</v>
      </c>
      <c r="I4328" s="149" t="s">
        <v>1214</v>
      </c>
      <c r="J4328" s="163">
        <v>63.389000000000003</v>
      </c>
      <c r="K4328" s="163">
        <v>2.0760000000000001</v>
      </c>
      <c r="L4328" s="149" t="s">
        <v>217</v>
      </c>
      <c r="M4328" s="150" t="s">
        <v>308</v>
      </c>
      <c r="N4328" s="157">
        <v>45010.570902777778</v>
      </c>
      <c r="O4328" s="157">
        <v>45051.792962962965</v>
      </c>
    </row>
    <row r="4329" spans="2:15" x14ac:dyDescent="0.2">
      <c r="B4329" s="322" t="s">
        <v>157</v>
      </c>
      <c r="C4329" s="322" t="s">
        <v>2366</v>
      </c>
      <c r="D4329" s="322" t="s">
        <v>159</v>
      </c>
      <c r="E4329" s="322" t="s">
        <v>2366</v>
      </c>
      <c r="F4329" s="154" t="s">
        <v>114</v>
      </c>
      <c r="G4329" s="149" t="s">
        <v>286</v>
      </c>
      <c r="H4329" s="153" t="s">
        <v>115</v>
      </c>
      <c r="I4329" s="149" t="s">
        <v>1214</v>
      </c>
      <c r="J4329" s="163">
        <v>63.389000000000003</v>
      </c>
      <c r="K4329" s="163">
        <v>6.3419999999999996</v>
      </c>
      <c r="L4329" s="149" t="s">
        <v>217</v>
      </c>
      <c r="M4329" s="150" t="s">
        <v>480</v>
      </c>
      <c r="N4329" s="157">
        <v>45010.570902777778</v>
      </c>
      <c r="O4329" s="157">
        <v>45067.197430555556</v>
      </c>
    </row>
    <row r="4330" spans="2:15" x14ac:dyDescent="0.2">
      <c r="B4330" s="322" t="s">
        <v>157</v>
      </c>
      <c r="C4330" s="322" t="s">
        <v>2366</v>
      </c>
      <c r="D4330" s="322" t="s">
        <v>158</v>
      </c>
      <c r="E4330" s="322" t="s">
        <v>2366</v>
      </c>
      <c r="F4330" s="154" t="s">
        <v>238</v>
      </c>
      <c r="G4330" s="149" t="s">
        <v>281</v>
      </c>
      <c r="H4330" s="153" t="s">
        <v>278</v>
      </c>
      <c r="I4330" s="149" t="s">
        <v>2583</v>
      </c>
      <c r="J4330" s="163">
        <v>63.057000000000002</v>
      </c>
      <c r="K4330" s="163">
        <v>4.593</v>
      </c>
      <c r="L4330" s="149" t="s">
        <v>116</v>
      </c>
      <c r="M4330" s="150" t="s">
        <v>292</v>
      </c>
      <c r="N4330" s="157">
        <v>45010.890393518515</v>
      </c>
      <c r="O4330" s="157">
        <v>45041.014444444445</v>
      </c>
    </row>
    <row r="4331" spans="2:15" x14ac:dyDescent="0.2">
      <c r="B4331" s="322" t="s">
        <v>157</v>
      </c>
      <c r="C4331" s="322" t="s">
        <v>2366</v>
      </c>
      <c r="D4331" s="322" t="s">
        <v>158</v>
      </c>
      <c r="E4331" s="322" t="s">
        <v>2366</v>
      </c>
      <c r="F4331" s="154" t="s">
        <v>238</v>
      </c>
      <c r="G4331" s="149" t="s">
        <v>281</v>
      </c>
      <c r="H4331" s="153" t="s">
        <v>278</v>
      </c>
      <c r="I4331" s="149" t="s">
        <v>2583</v>
      </c>
      <c r="J4331" s="163">
        <v>63.057000000000002</v>
      </c>
      <c r="K4331" s="163">
        <v>4.593</v>
      </c>
      <c r="L4331" s="149" t="s">
        <v>116</v>
      </c>
      <c r="M4331" s="150" t="s">
        <v>292</v>
      </c>
      <c r="N4331" s="157">
        <v>45010.890393518515</v>
      </c>
      <c r="O4331" s="157">
        <v>45041.01458333333</v>
      </c>
    </row>
    <row r="4332" spans="2:15" x14ac:dyDescent="0.2">
      <c r="B4332" s="322" t="s">
        <v>157</v>
      </c>
      <c r="C4332" s="322" t="s">
        <v>2366</v>
      </c>
      <c r="D4332" s="322" t="s">
        <v>159</v>
      </c>
      <c r="E4332" s="322" t="s">
        <v>2366</v>
      </c>
      <c r="F4332" s="154" t="s">
        <v>238</v>
      </c>
      <c r="G4332" s="149" t="s">
        <v>281</v>
      </c>
      <c r="H4332" s="153" t="s">
        <v>278</v>
      </c>
      <c r="I4332" s="149" t="s">
        <v>2583</v>
      </c>
      <c r="J4332" s="163">
        <v>63.057000000000002</v>
      </c>
      <c r="K4332" s="163">
        <v>18.038</v>
      </c>
      <c r="L4332" s="149" t="s">
        <v>116</v>
      </c>
      <c r="M4332" s="150" t="s">
        <v>1784</v>
      </c>
      <c r="N4332" s="157">
        <v>45010.890393518515</v>
      </c>
      <c r="O4332" s="157">
        <v>45047.736817129633</v>
      </c>
    </row>
    <row r="4333" spans="2:15" x14ac:dyDescent="0.2">
      <c r="B4333" s="322" t="s">
        <v>157</v>
      </c>
      <c r="C4333" s="322" t="s">
        <v>2366</v>
      </c>
      <c r="D4333" s="322" t="s">
        <v>159</v>
      </c>
      <c r="E4333" s="322" t="s">
        <v>2366</v>
      </c>
      <c r="F4333" s="154" t="s">
        <v>238</v>
      </c>
      <c r="G4333" s="149" t="s">
        <v>281</v>
      </c>
      <c r="H4333" s="153" t="s">
        <v>278</v>
      </c>
      <c r="I4333" s="149" t="s">
        <v>2583</v>
      </c>
      <c r="J4333" s="163">
        <v>63.057000000000002</v>
      </c>
      <c r="K4333" s="163">
        <v>18.038</v>
      </c>
      <c r="L4333" s="149" t="s">
        <v>116</v>
      </c>
      <c r="M4333" s="150" t="s">
        <v>1784</v>
      </c>
      <c r="N4333" s="157">
        <v>45010.890393518515</v>
      </c>
      <c r="O4333" s="157">
        <v>45047.736956018518</v>
      </c>
    </row>
    <row r="4334" spans="2:15" x14ac:dyDescent="0.2">
      <c r="B4334" s="322" t="s">
        <v>157</v>
      </c>
      <c r="C4334" s="322" t="s">
        <v>2366</v>
      </c>
      <c r="D4334" s="322" t="s">
        <v>158</v>
      </c>
      <c r="E4334" s="322" t="s">
        <v>2366</v>
      </c>
      <c r="F4334" s="154" t="s">
        <v>247</v>
      </c>
      <c r="G4334" s="149" t="s">
        <v>340</v>
      </c>
      <c r="H4334" s="153" t="s">
        <v>341</v>
      </c>
      <c r="I4334" s="149" t="s">
        <v>2584</v>
      </c>
      <c r="J4334" s="163">
        <v>35.212000000000003</v>
      </c>
      <c r="K4334" s="163">
        <v>6.8</v>
      </c>
      <c r="L4334" s="149" t="s">
        <v>205</v>
      </c>
      <c r="M4334" s="150" t="s">
        <v>505</v>
      </c>
      <c r="N4334" s="157">
        <v>45011.108368055553</v>
      </c>
      <c r="O4334" s="157">
        <v>45032.278749999998</v>
      </c>
    </row>
    <row r="4335" spans="2:15" x14ac:dyDescent="0.2">
      <c r="B4335" s="322" t="s">
        <v>157</v>
      </c>
      <c r="C4335" s="322" t="s">
        <v>2366</v>
      </c>
      <c r="D4335" s="322" t="s">
        <v>158</v>
      </c>
      <c r="E4335" s="322" t="s">
        <v>2366</v>
      </c>
      <c r="F4335" s="154" t="s">
        <v>247</v>
      </c>
      <c r="G4335" s="149" t="s">
        <v>340</v>
      </c>
      <c r="H4335" s="153" t="s">
        <v>341</v>
      </c>
      <c r="I4335" s="149" t="s">
        <v>2584</v>
      </c>
      <c r="J4335" s="163">
        <v>35.212000000000003</v>
      </c>
      <c r="K4335" s="163">
        <v>26.858000000000001</v>
      </c>
      <c r="L4335" s="149" t="s">
        <v>205</v>
      </c>
      <c r="M4335" s="150" t="s">
        <v>721</v>
      </c>
      <c r="N4335" s="157">
        <v>45011.108368055553</v>
      </c>
      <c r="O4335" s="157">
        <v>45037.789456018516</v>
      </c>
    </row>
    <row r="4336" spans="2:15" x14ac:dyDescent="0.2">
      <c r="B4336" s="322" t="s">
        <v>157</v>
      </c>
      <c r="C4336" s="322" t="s">
        <v>2366</v>
      </c>
      <c r="D4336" s="322" t="s">
        <v>158</v>
      </c>
      <c r="E4336" s="322" t="s">
        <v>2366</v>
      </c>
      <c r="F4336" s="154" t="s">
        <v>329</v>
      </c>
      <c r="G4336" s="149" t="s">
        <v>286</v>
      </c>
      <c r="H4336" s="153" t="s">
        <v>330</v>
      </c>
      <c r="I4336" s="149" t="s">
        <v>2585</v>
      </c>
      <c r="J4336" s="163">
        <v>64.25</v>
      </c>
      <c r="K4336" s="163">
        <v>10.635</v>
      </c>
      <c r="L4336" s="149" t="s">
        <v>536</v>
      </c>
      <c r="M4336" s="150" t="s">
        <v>537</v>
      </c>
      <c r="N4336" s="157">
        <v>45011.307037037041</v>
      </c>
      <c r="O4336" s="157">
        <v>45043.099097222221</v>
      </c>
    </row>
    <row r="4337" spans="2:15" x14ac:dyDescent="0.2">
      <c r="B4337" s="322" t="s">
        <v>157</v>
      </c>
      <c r="C4337" s="322" t="s">
        <v>2366</v>
      </c>
      <c r="D4337" s="322" t="s">
        <v>159</v>
      </c>
      <c r="E4337" s="322" t="s">
        <v>2366</v>
      </c>
      <c r="F4337" s="154" t="s">
        <v>329</v>
      </c>
      <c r="G4337" s="149" t="s">
        <v>286</v>
      </c>
      <c r="H4337" s="153" t="s">
        <v>330</v>
      </c>
      <c r="I4337" s="149" t="s">
        <v>2585</v>
      </c>
      <c r="J4337" s="163">
        <v>64.25</v>
      </c>
      <c r="K4337" s="163">
        <v>34.293999999999997</v>
      </c>
      <c r="L4337" s="149" t="s">
        <v>230</v>
      </c>
      <c r="M4337" s="150" t="s">
        <v>514</v>
      </c>
      <c r="N4337" s="157">
        <v>45011.307037037041</v>
      </c>
      <c r="O4337" s="157">
        <v>45061.969583333332</v>
      </c>
    </row>
    <row r="4338" spans="2:15" x14ac:dyDescent="0.2">
      <c r="B4338" s="322" t="s">
        <v>157</v>
      </c>
      <c r="C4338" s="322" t="s">
        <v>2366</v>
      </c>
      <c r="D4338" s="322" t="s">
        <v>159</v>
      </c>
      <c r="E4338" s="322" t="s">
        <v>2366</v>
      </c>
      <c r="F4338" s="154" t="s">
        <v>195</v>
      </c>
      <c r="G4338" s="149" t="s">
        <v>277</v>
      </c>
      <c r="H4338" s="153" t="s">
        <v>705</v>
      </c>
      <c r="I4338" s="149" t="s">
        <v>2119</v>
      </c>
      <c r="J4338" s="163">
        <v>61.167000000000002</v>
      </c>
      <c r="K4338" s="163">
        <v>49.228999999999999</v>
      </c>
      <c r="L4338" s="149" t="s">
        <v>211</v>
      </c>
      <c r="M4338" s="150" t="s">
        <v>691</v>
      </c>
      <c r="N4338" s="157">
        <v>45011.76525462963</v>
      </c>
      <c r="O4338" s="157">
        <v>45056.26</v>
      </c>
    </row>
    <row r="4339" spans="2:15" x14ac:dyDescent="0.2">
      <c r="B4339" s="322" t="s">
        <v>157</v>
      </c>
      <c r="C4339" s="322" t="s">
        <v>2366</v>
      </c>
      <c r="D4339" s="322" t="s">
        <v>158</v>
      </c>
      <c r="E4339" s="322" t="s">
        <v>2366</v>
      </c>
      <c r="F4339" s="154" t="s">
        <v>239</v>
      </c>
      <c r="G4339" s="149" t="s">
        <v>359</v>
      </c>
      <c r="H4339" s="153" t="s">
        <v>278</v>
      </c>
      <c r="I4339" s="149" t="s">
        <v>1265</v>
      </c>
      <c r="J4339" s="163">
        <v>57.05</v>
      </c>
      <c r="K4339" s="163">
        <v>40.167999999999999</v>
      </c>
      <c r="L4339" s="149" t="s">
        <v>329</v>
      </c>
      <c r="M4339" s="150" t="s">
        <v>395</v>
      </c>
      <c r="N4339" s="157">
        <v>45011.779467592591</v>
      </c>
      <c r="O4339" s="157">
        <v>45045.320902777778</v>
      </c>
    </row>
    <row r="4340" spans="2:15" x14ac:dyDescent="0.2">
      <c r="B4340" s="322" t="s">
        <v>157</v>
      </c>
      <c r="C4340" s="322" t="s">
        <v>2366</v>
      </c>
      <c r="D4340" s="322" t="s">
        <v>158</v>
      </c>
      <c r="E4340" s="322" t="s">
        <v>2366</v>
      </c>
      <c r="F4340" s="154" t="s">
        <v>195</v>
      </c>
      <c r="G4340" s="149" t="s">
        <v>277</v>
      </c>
      <c r="H4340" s="153" t="s">
        <v>705</v>
      </c>
      <c r="I4340" s="149" t="s">
        <v>1511</v>
      </c>
      <c r="J4340" s="163">
        <v>37.917999999999999</v>
      </c>
      <c r="K4340" s="163">
        <v>33.945</v>
      </c>
      <c r="L4340" s="149" t="s">
        <v>230</v>
      </c>
      <c r="M4340" s="150" t="s">
        <v>356</v>
      </c>
      <c r="N4340" s="157">
        <v>45012.987280092595</v>
      </c>
      <c r="O4340" s="157">
        <v>45031.973275462966</v>
      </c>
    </row>
    <row r="4341" spans="2:15" x14ac:dyDescent="0.2">
      <c r="B4341" s="322" t="s">
        <v>157</v>
      </c>
      <c r="C4341" s="322" t="s">
        <v>2366</v>
      </c>
      <c r="D4341" s="322" t="s">
        <v>159</v>
      </c>
      <c r="E4341" s="322" t="s">
        <v>2366</v>
      </c>
      <c r="F4341" s="154" t="s">
        <v>329</v>
      </c>
      <c r="G4341" s="149" t="s">
        <v>286</v>
      </c>
      <c r="H4341" s="153" t="s">
        <v>330</v>
      </c>
      <c r="I4341" s="149" t="s">
        <v>2586</v>
      </c>
      <c r="J4341" s="163">
        <v>63.985999999999997</v>
      </c>
      <c r="K4341" s="163">
        <v>37.709000000000003</v>
      </c>
      <c r="L4341" s="149" t="s">
        <v>191</v>
      </c>
      <c r="M4341" s="150" t="s">
        <v>2336</v>
      </c>
      <c r="N4341" s="157">
        <v>45013.043379629627</v>
      </c>
      <c r="O4341" s="157">
        <v>45052.778854166667</v>
      </c>
    </row>
    <row r="4342" spans="2:15" x14ac:dyDescent="0.2">
      <c r="B4342" s="322" t="s">
        <v>157</v>
      </c>
      <c r="C4342" s="322" t="s">
        <v>2366</v>
      </c>
      <c r="D4342" s="322" t="s">
        <v>159</v>
      </c>
      <c r="E4342" s="322" t="s">
        <v>2366</v>
      </c>
      <c r="F4342" s="154" t="s">
        <v>114</v>
      </c>
      <c r="G4342" s="149" t="s">
        <v>286</v>
      </c>
      <c r="H4342" s="153" t="s">
        <v>115</v>
      </c>
      <c r="I4342" s="149" t="s">
        <v>2587</v>
      </c>
      <c r="J4342" s="163">
        <v>64.677999999999997</v>
      </c>
      <c r="K4342" s="163">
        <v>29.227</v>
      </c>
      <c r="L4342" s="149" t="s">
        <v>116</v>
      </c>
      <c r="M4342" s="150" t="s">
        <v>117</v>
      </c>
      <c r="N4342" s="157">
        <v>45013.154467592591</v>
      </c>
      <c r="O4342" s="157">
        <v>45050.761180555557</v>
      </c>
    </row>
    <row r="4343" spans="2:15" x14ac:dyDescent="0.2">
      <c r="B4343" s="322" t="s">
        <v>157</v>
      </c>
      <c r="C4343" s="322" t="s">
        <v>2366</v>
      </c>
      <c r="D4343" s="322" t="s">
        <v>159</v>
      </c>
      <c r="E4343" s="322" t="s">
        <v>2366</v>
      </c>
      <c r="F4343" s="154" t="s">
        <v>114</v>
      </c>
      <c r="G4343" s="149" t="s">
        <v>286</v>
      </c>
      <c r="H4343" s="153" t="s">
        <v>115</v>
      </c>
      <c r="I4343" s="149" t="s">
        <v>2587</v>
      </c>
      <c r="J4343" s="163">
        <v>64.677999999999997</v>
      </c>
      <c r="K4343" s="163">
        <v>30.161999999999999</v>
      </c>
      <c r="L4343" s="149" t="s">
        <v>116</v>
      </c>
      <c r="M4343" s="150" t="s">
        <v>352</v>
      </c>
      <c r="N4343" s="157">
        <v>45013.154467592591</v>
      </c>
      <c r="O4343" s="157">
        <v>45053.539386574077</v>
      </c>
    </row>
    <row r="4344" spans="2:15" x14ac:dyDescent="0.2">
      <c r="B4344" s="322" t="s">
        <v>157</v>
      </c>
      <c r="C4344" s="322" t="s">
        <v>2366</v>
      </c>
      <c r="D4344" s="322" t="s">
        <v>159</v>
      </c>
      <c r="E4344" s="322" t="s">
        <v>2366</v>
      </c>
      <c r="F4344" s="154" t="s">
        <v>114</v>
      </c>
      <c r="G4344" s="149" t="s">
        <v>310</v>
      </c>
      <c r="H4344" s="153" t="s">
        <v>115</v>
      </c>
      <c r="I4344" s="149" t="s">
        <v>2588</v>
      </c>
      <c r="J4344" s="163">
        <v>66.662000000000006</v>
      </c>
      <c r="K4344" s="163">
        <v>29.503</v>
      </c>
      <c r="L4344" s="149" t="s">
        <v>209</v>
      </c>
      <c r="M4344" s="150" t="s">
        <v>2589</v>
      </c>
      <c r="N4344" s="157">
        <v>45013.50167824074</v>
      </c>
      <c r="O4344" s="157">
        <v>45057.106168981481</v>
      </c>
    </row>
    <row r="4345" spans="2:15" x14ac:dyDescent="0.2">
      <c r="B4345" s="322" t="s">
        <v>157</v>
      </c>
      <c r="C4345" s="322" t="s">
        <v>2366</v>
      </c>
      <c r="D4345" s="322" t="s">
        <v>159</v>
      </c>
      <c r="E4345" s="322" t="s">
        <v>2366</v>
      </c>
      <c r="F4345" s="154" t="s">
        <v>114</v>
      </c>
      <c r="G4345" s="149" t="s">
        <v>310</v>
      </c>
      <c r="H4345" s="153" t="s">
        <v>115</v>
      </c>
      <c r="I4345" s="149" t="s">
        <v>2588</v>
      </c>
      <c r="J4345" s="163">
        <v>66.662000000000006</v>
      </c>
      <c r="K4345" s="163">
        <v>30.489000000000001</v>
      </c>
      <c r="L4345" s="149" t="s">
        <v>209</v>
      </c>
      <c r="M4345" s="150" t="s">
        <v>323</v>
      </c>
      <c r="N4345" s="157">
        <v>45013.50167824074</v>
      </c>
      <c r="O4345" s="157">
        <v>45057.555138888885</v>
      </c>
    </row>
    <row r="4346" spans="2:15" x14ac:dyDescent="0.2">
      <c r="B4346" s="322" t="s">
        <v>157</v>
      </c>
      <c r="C4346" s="322" t="s">
        <v>2366</v>
      </c>
      <c r="D4346" s="322" t="s">
        <v>158</v>
      </c>
      <c r="E4346" s="322" t="s">
        <v>2366</v>
      </c>
      <c r="F4346" s="154" t="s">
        <v>114</v>
      </c>
      <c r="G4346" s="149" t="s">
        <v>277</v>
      </c>
      <c r="H4346" s="153" t="s">
        <v>304</v>
      </c>
      <c r="I4346" s="149" t="s">
        <v>584</v>
      </c>
      <c r="J4346" s="163">
        <v>39.064</v>
      </c>
      <c r="K4346" s="163">
        <v>30.399000000000001</v>
      </c>
      <c r="L4346" s="149" t="s">
        <v>114</v>
      </c>
      <c r="M4346" s="150" t="s">
        <v>579</v>
      </c>
      <c r="N4346" s="157">
        <v>45014.019502314812</v>
      </c>
      <c r="O4346" s="157">
        <v>45025.236250000002</v>
      </c>
    </row>
    <row r="4347" spans="2:15" x14ac:dyDescent="0.2">
      <c r="B4347" s="322" t="s">
        <v>157</v>
      </c>
      <c r="C4347" s="322" t="s">
        <v>2366</v>
      </c>
      <c r="D4347" s="322" t="s">
        <v>158</v>
      </c>
      <c r="E4347" s="322" t="s">
        <v>2366</v>
      </c>
      <c r="F4347" s="154" t="s">
        <v>236</v>
      </c>
      <c r="G4347" s="149" t="s">
        <v>310</v>
      </c>
      <c r="H4347" s="153" t="s">
        <v>311</v>
      </c>
      <c r="I4347" s="149" t="s">
        <v>2590</v>
      </c>
      <c r="J4347" s="163">
        <v>31.981999999999999</v>
      </c>
      <c r="K4347" s="163">
        <v>7.181</v>
      </c>
      <c r="L4347" s="149" t="s">
        <v>263</v>
      </c>
      <c r="M4347" s="150" t="s">
        <v>880</v>
      </c>
      <c r="N4347" s="157">
        <v>45014.125856481478</v>
      </c>
      <c r="O4347" s="157">
        <v>45042.369953703703</v>
      </c>
    </row>
    <row r="4348" spans="2:15" x14ac:dyDescent="0.2">
      <c r="B4348" s="322" t="s">
        <v>157</v>
      </c>
      <c r="C4348" s="322" t="s">
        <v>2366</v>
      </c>
      <c r="D4348" s="322" t="s">
        <v>159</v>
      </c>
      <c r="E4348" s="322" t="s">
        <v>2366</v>
      </c>
      <c r="F4348" s="154" t="s">
        <v>236</v>
      </c>
      <c r="G4348" s="149" t="s">
        <v>310</v>
      </c>
      <c r="H4348" s="153" t="s">
        <v>311</v>
      </c>
      <c r="I4348" s="149" t="s">
        <v>2590</v>
      </c>
      <c r="J4348" s="163">
        <v>31.981999999999999</v>
      </c>
      <c r="K4348" s="163">
        <v>24.161000000000001</v>
      </c>
      <c r="L4348" s="149" t="s">
        <v>1447</v>
      </c>
      <c r="M4348" s="150" t="s">
        <v>520</v>
      </c>
      <c r="N4348" s="157">
        <v>45014.125856481478</v>
      </c>
      <c r="O4348" s="157">
        <v>45060.984166666669</v>
      </c>
    </row>
    <row r="4349" spans="2:15" x14ac:dyDescent="0.2">
      <c r="B4349" s="322" t="s">
        <v>157</v>
      </c>
      <c r="C4349" s="322" t="s">
        <v>2366</v>
      </c>
      <c r="D4349" s="322" t="s">
        <v>159</v>
      </c>
      <c r="E4349" s="322" t="s">
        <v>2366</v>
      </c>
      <c r="F4349" s="154" t="s">
        <v>251</v>
      </c>
      <c r="G4349" s="149" t="s">
        <v>663</v>
      </c>
      <c r="H4349" s="153" t="s">
        <v>664</v>
      </c>
      <c r="I4349" s="149" t="s">
        <v>2591</v>
      </c>
      <c r="J4349" s="163">
        <v>33.078000000000003</v>
      </c>
      <c r="K4349" s="163">
        <v>7.7089999999999996</v>
      </c>
      <c r="L4349" s="149" t="s">
        <v>211</v>
      </c>
      <c r="M4349" s="150" t="s">
        <v>666</v>
      </c>
      <c r="N4349" s="157">
        <v>45014.59883101852</v>
      </c>
      <c r="O4349" s="157">
        <v>45058.028067129628</v>
      </c>
    </row>
    <row r="4350" spans="2:15" x14ac:dyDescent="0.2">
      <c r="B4350" s="322" t="s">
        <v>157</v>
      </c>
      <c r="C4350" s="322" t="s">
        <v>2366</v>
      </c>
      <c r="D4350" s="322" t="s">
        <v>159</v>
      </c>
      <c r="E4350" s="322" t="s">
        <v>2366</v>
      </c>
      <c r="F4350" s="154" t="s">
        <v>251</v>
      </c>
      <c r="G4350" s="149" t="s">
        <v>663</v>
      </c>
      <c r="H4350" s="153" t="s">
        <v>664</v>
      </c>
      <c r="I4350" s="149" t="s">
        <v>2591</v>
      </c>
      <c r="J4350" s="163">
        <v>33.078000000000003</v>
      </c>
      <c r="K4350" s="163">
        <v>24.707000000000001</v>
      </c>
      <c r="L4350" s="149" t="s">
        <v>211</v>
      </c>
      <c r="M4350" s="150" t="s">
        <v>302</v>
      </c>
      <c r="N4350" s="157">
        <v>45014.59883101852</v>
      </c>
      <c r="O4350" s="157">
        <v>45067.092881944445</v>
      </c>
    </row>
    <row r="4351" spans="2:15" x14ac:dyDescent="0.2">
      <c r="B4351" s="322" t="s">
        <v>157</v>
      </c>
      <c r="C4351" s="322" t="s">
        <v>2366</v>
      </c>
      <c r="D4351" s="322" t="s">
        <v>159</v>
      </c>
      <c r="E4351" s="322" t="s">
        <v>2366</v>
      </c>
      <c r="F4351" s="154" t="s">
        <v>114</v>
      </c>
      <c r="G4351" s="149" t="s">
        <v>286</v>
      </c>
      <c r="H4351" s="153" t="s">
        <v>115</v>
      </c>
      <c r="I4351" s="149" t="s">
        <v>2592</v>
      </c>
      <c r="J4351" s="163">
        <v>61.417999999999999</v>
      </c>
      <c r="K4351" s="163">
        <v>11.978</v>
      </c>
      <c r="L4351" s="149" t="s">
        <v>208</v>
      </c>
      <c r="M4351" s="150" t="s">
        <v>368</v>
      </c>
      <c r="N4351" s="157">
        <v>45014.807245370372</v>
      </c>
      <c r="O4351" s="157">
        <v>45071.650787037041</v>
      </c>
    </row>
    <row r="4352" spans="2:15" x14ac:dyDescent="0.2">
      <c r="B4352" s="322" t="s">
        <v>157</v>
      </c>
      <c r="C4352" s="322" t="s">
        <v>2366</v>
      </c>
      <c r="D4352" s="322" t="s">
        <v>160</v>
      </c>
      <c r="E4352" s="322" t="s">
        <v>2366</v>
      </c>
      <c r="F4352" s="154" t="s">
        <v>114</v>
      </c>
      <c r="G4352" s="149" t="s">
        <v>286</v>
      </c>
      <c r="H4352" s="153" t="s">
        <v>115</v>
      </c>
      <c r="I4352" s="149" t="s">
        <v>2592</v>
      </c>
      <c r="J4352" s="163">
        <v>61.417999999999999</v>
      </c>
      <c r="K4352" s="163">
        <v>17.614999999999998</v>
      </c>
      <c r="L4352" s="149" t="s">
        <v>208</v>
      </c>
      <c r="M4352" s="150" t="s">
        <v>368</v>
      </c>
      <c r="N4352" s="157">
        <v>45014.807245370372</v>
      </c>
      <c r="O4352" s="157">
        <v>45080.206493055557</v>
      </c>
    </row>
    <row r="4353" spans="2:15" x14ac:dyDescent="0.2">
      <c r="B4353" s="322" t="s">
        <v>157</v>
      </c>
      <c r="C4353" s="322" t="s">
        <v>2366</v>
      </c>
      <c r="D4353" s="322" t="s">
        <v>160</v>
      </c>
      <c r="E4353" s="322" t="s">
        <v>2366</v>
      </c>
      <c r="F4353" s="154" t="s">
        <v>114</v>
      </c>
      <c r="G4353" s="149" t="s">
        <v>286</v>
      </c>
      <c r="H4353" s="153" t="s">
        <v>115</v>
      </c>
      <c r="I4353" s="149" t="s">
        <v>2592</v>
      </c>
      <c r="J4353" s="163">
        <v>61.417999999999999</v>
      </c>
      <c r="K4353" s="163">
        <v>29.64</v>
      </c>
      <c r="L4353" s="149" t="s">
        <v>208</v>
      </c>
      <c r="M4353" s="150" t="s">
        <v>523</v>
      </c>
      <c r="N4353" s="157">
        <v>45014.807245370372</v>
      </c>
      <c r="O4353" s="157">
        <v>45085.412893518522</v>
      </c>
    </row>
    <row r="4354" spans="2:15" x14ac:dyDescent="0.2">
      <c r="B4354" s="322" t="s">
        <v>157</v>
      </c>
      <c r="C4354" s="322" t="s">
        <v>2366</v>
      </c>
      <c r="D4354" s="322" t="s">
        <v>158</v>
      </c>
      <c r="E4354" s="322" t="s">
        <v>2366</v>
      </c>
      <c r="F4354" s="154" t="s">
        <v>114</v>
      </c>
      <c r="G4354" s="149" t="s">
        <v>277</v>
      </c>
      <c r="H4354" s="153" t="s">
        <v>304</v>
      </c>
      <c r="I4354" s="149" t="s">
        <v>2169</v>
      </c>
      <c r="J4354" s="163">
        <v>36.250999999999998</v>
      </c>
      <c r="K4354" s="163">
        <v>13.115</v>
      </c>
      <c r="L4354" s="149" t="s">
        <v>114</v>
      </c>
      <c r="M4354" s="150" t="s">
        <v>1041</v>
      </c>
      <c r="N4354" s="157">
        <v>45014.917673611111</v>
      </c>
      <c r="O4354" s="157">
        <v>45025.473275462966</v>
      </c>
    </row>
    <row r="4355" spans="2:15" x14ac:dyDescent="0.2">
      <c r="B4355" s="322" t="s">
        <v>157</v>
      </c>
      <c r="C4355" s="322" t="s">
        <v>2366</v>
      </c>
      <c r="D4355" s="322" t="s">
        <v>158</v>
      </c>
      <c r="E4355" s="322" t="s">
        <v>2366</v>
      </c>
      <c r="F4355" s="154" t="s">
        <v>114</v>
      </c>
      <c r="G4355" s="149" t="s">
        <v>277</v>
      </c>
      <c r="H4355" s="153" t="s">
        <v>304</v>
      </c>
      <c r="I4355" s="149" t="s">
        <v>2169</v>
      </c>
      <c r="J4355" s="163">
        <v>36.250999999999998</v>
      </c>
      <c r="K4355" s="163">
        <v>13.115</v>
      </c>
      <c r="L4355" s="149" t="s">
        <v>114</v>
      </c>
      <c r="M4355" s="150" t="s">
        <v>1041</v>
      </c>
      <c r="N4355" s="157">
        <v>45014.917673611111</v>
      </c>
      <c r="O4355" s="157">
        <v>45025.473414351851</v>
      </c>
    </row>
    <row r="4356" spans="2:15" x14ac:dyDescent="0.2">
      <c r="B4356" s="322" t="s">
        <v>157</v>
      </c>
      <c r="C4356" s="322" t="s">
        <v>2366</v>
      </c>
      <c r="D4356" s="322" t="s">
        <v>158</v>
      </c>
      <c r="E4356" s="322" t="s">
        <v>2366</v>
      </c>
      <c r="F4356" s="154" t="s">
        <v>236</v>
      </c>
      <c r="G4356" s="149" t="s">
        <v>310</v>
      </c>
      <c r="H4356" s="153" t="s">
        <v>311</v>
      </c>
      <c r="I4356" s="149" t="s">
        <v>1381</v>
      </c>
      <c r="J4356" s="163">
        <v>12.523</v>
      </c>
      <c r="K4356" s="163">
        <v>3.19</v>
      </c>
      <c r="L4356" s="149" t="s">
        <v>295</v>
      </c>
      <c r="M4356" s="150" t="s">
        <v>296</v>
      </c>
      <c r="N4356" s="157">
        <v>45014.987662037034</v>
      </c>
      <c r="O4356" s="157">
        <v>45031.667719907404</v>
      </c>
    </row>
    <row r="4357" spans="2:15" x14ac:dyDescent="0.2">
      <c r="B4357" s="322" t="s">
        <v>157</v>
      </c>
      <c r="C4357" s="322" t="s">
        <v>2366</v>
      </c>
      <c r="D4357" s="322" t="s">
        <v>159</v>
      </c>
      <c r="E4357" s="322" t="s">
        <v>2366</v>
      </c>
      <c r="F4357" s="154" t="s">
        <v>236</v>
      </c>
      <c r="G4357" s="149" t="s">
        <v>310</v>
      </c>
      <c r="H4357" s="153" t="s">
        <v>311</v>
      </c>
      <c r="I4357" s="149" t="s">
        <v>1381</v>
      </c>
      <c r="J4357" s="163">
        <v>12.523</v>
      </c>
      <c r="K4357" s="163">
        <v>8.7170000000000005</v>
      </c>
      <c r="L4357" s="149" t="s">
        <v>189</v>
      </c>
      <c r="M4357" s="150" t="s">
        <v>1342</v>
      </c>
      <c r="N4357" s="157">
        <v>45014.987662037034</v>
      </c>
      <c r="O4357" s="157">
        <v>45056.63690972222</v>
      </c>
    </row>
    <row r="4358" spans="2:15" x14ac:dyDescent="0.2">
      <c r="B4358" s="322" t="s">
        <v>157</v>
      </c>
      <c r="C4358" s="322" t="s">
        <v>2366</v>
      </c>
      <c r="D4358" s="322" t="s">
        <v>158</v>
      </c>
      <c r="E4358" s="322" t="s">
        <v>2366</v>
      </c>
      <c r="F4358" s="154" t="s">
        <v>114</v>
      </c>
      <c r="G4358" s="149" t="s">
        <v>277</v>
      </c>
      <c r="H4358" s="153" t="s">
        <v>304</v>
      </c>
      <c r="I4358" s="149" t="s">
        <v>304</v>
      </c>
      <c r="J4358" s="163">
        <v>34.433</v>
      </c>
      <c r="K4358" s="163">
        <v>24.256</v>
      </c>
      <c r="L4358" s="149" t="s">
        <v>114</v>
      </c>
      <c r="M4358" s="150" t="s">
        <v>1111</v>
      </c>
      <c r="N4358" s="157">
        <v>45014.993495370371</v>
      </c>
      <c r="O4358" s="157">
        <v>45020.916516203702</v>
      </c>
    </row>
    <row r="4359" spans="2:15" x14ac:dyDescent="0.2">
      <c r="B4359" s="322" t="s">
        <v>157</v>
      </c>
      <c r="C4359" s="322" t="s">
        <v>2366</v>
      </c>
      <c r="D4359" s="322" t="s">
        <v>159</v>
      </c>
      <c r="E4359" s="322" t="s">
        <v>2366</v>
      </c>
      <c r="F4359" s="154" t="s">
        <v>114</v>
      </c>
      <c r="G4359" s="149" t="s">
        <v>277</v>
      </c>
      <c r="H4359" s="153" t="s">
        <v>304</v>
      </c>
      <c r="I4359" s="149" t="s">
        <v>1226</v>
      </c>
      <c r="J4359" s="163">
        <v>39.069000000000003</v>
      </c>
      <c r="K4359" s="163">
        <v>30.402000000000001</v>
      </c>
      <c r="L4359" s="149" t="s">
        <v>114</v>
      </c>
      <c r="M4359" s="150" t="s">
        <v>1110</v>
      </c>
      <c r="N4359" s="157">
        <v>45015.051157407404</v>
      </c>
      <c r="O4359" s="157">
        <v>45075.926631944443</v>
      </c>
    </row>
    <row r="4360" spans="2:15" x14ac:dyDescent="0.2">
      <c r="B4360" s="322" t="s">
        <v>157</v>
      </c>
      <c r="C4360" s="322" t="s">
        <v>2366</v>
      </c>
      <c r="D4360" s="322" t="s">
        <v>158</v>
      </c>
      <c r="E4360" s="322" t="s">
        <v>2366</v>
      </c>
      <c r="F4360" s="154" t="s">
        <v>114</v>
      </c>
      <c r="G4360" s="149" t="s">
        <v>353</v>
      </c>
      <c r="H4360" s="153" t="s">
        <v>354</v>
      </c>
      <c r="I4360" s="149" t="s">
        <v>2136</v>
      </c>
      <c r="J4360" s="163">
        <v>30.93</v>
      </c>
      <c r="K4360" s="163">
        <v>11.984999999999999</v>
      </c>
      <c r="L4360" s="149" t="s">
        <v>116</v>
      </c>
      <c r="M4360" s="150" t="s">
        <v>352</v>
      </c>
      <c r="N4360" s="157">
        <v>45015.431770833333</v>
      </c>
      <c r="O4360" s="157">
        <v>45033.981666666667</v>
      </c>
    </row>
    <row r="4361" spans="2:15" x14ac:dyDescent="0.2">
      <c r="B4361" s="322" t="s">
        <v>157</v>
      </c>
      <c r="C4361" s="322" t="s">
        <v>2366</v>
      </c>
      <c r="D4361" s="322" t="s">
        <v>158</v>
      </c>
      <c r="E4361" s="322" t="s">
        <v>2366</v>
      </c>
      <c r="F4361" s="154" t="s">
        <v>114</v>
      </c>
      <c r="G4361" s="149" t="s">
        <v>353</v>
      </c>
      <c r="H4361" s="153" t="s">
        <v>354</v>
      </c>
      <c r="I4361" s="149" t="s">
        <v>2136</v>
      </c>
      <c r="J4361" s="163">
        <v>30.93</v>
      </c>
      <c r="K4361" s="163">
        <v>16.725999999999999</v>
      </c>
      <c r="L4361" s="149" t="s">
        <v>116</v>
      </c>
      <c r="M4361" s="150" t="s">
        <v>887</v>
      </c>
      <c r="N4361" s="157">
        <v>45015.431770833333</v>
      </c>
      <c r="O4361" s="157">
        <v>45042.032789351855</v>
      </c>
    </row>
    <row r="4362" spans="2:15" x14ac:dyDescent="0.2">
      <c r="B4362" s="322" t="s">
        <v>157</v>
      </c>
      <c r="C4362" s="322" t="s">
        <v>2366</v>
      </c>
      <c r="D4362" s="322" t="s">
        <v>158</v>
      </c>
      <c r="E4362" s="322" t="s">
        <v>2366</v>
      </c>
      <c r="F4362" s="154" t="s">
        <v>114</v>
      </c>
      <c r="G4362" s="149" t="s">
        <v>286</v>
      </c>
      <c r="H4362" s="153" t="s">
        <v>115</v>
      </c>
      <c r="I4362" s="149" t="s">
        <v>2593</v>
      </c>
      <c r="J4362" s="163">
        <v>28.201000000000001</v>
      </c>
      <c r="K4362" s="163">
        <v>6.0010000000000003</v>
      </c>
      <c r="L4362" s="149" t="s">
        <v>212</v>
      </c>
      <c r="M4362" s="150" t="s">
        <v>447</v>
      </c>
      <c r="N4362" s="157">
        <v>45015.446099537039</v>
      </c>
      <c r="O4362" s="157">
        <v>45042.930069444446</v>
      </c>
    </row>
    <row r="4363" spans="2:15" x14ac:dyDescent="0.2">
      <c r="B4363" s="322" t="s">
        <v>157</v>
      </c>
      <c r="C4363" s="322" t="s">
        <v>2366</v>
      </c>
      <c r="D4363" s="322" t="s">
        <v>159</v>
      </c>
      <c r="E4363" s="322" t="s">
        <v>2366</v>
      </c>
      <c r="F4363" s="154" t="s">
        <v>114</v>
      </c>
      <c r="G4363" s="149" t="s">
        <v>286</v>
      </c>
      <c r="H4363" s="153" t="s">
        <v>115</v>
      </c>
      <c r="I4363" s="149" t="s">
        <v>2593</v>
      </c>
      <c r="J4363" s="163">
        <v>28.201000000000001</v>
      </c>
      <c r="K4363" s="163">
        <v>16.974</v>
      </c>
      <c r="L4363" s="149" t="s">
        <v>212</v>
      </c>
      <c r="M4363" s="150" t="s">
        <v>2594</v>
      </c>
      <c r="N4363" s="157">
        <v>45015.446099537039</v>
      </c>
      <c r="O4363" s="157">
        <v>45059.08252314815</v>
      </c>
    </row>
    <row r="4364" spans="2:15" x14ac:dyDescent="0.2">
      <c r="B4364" s="322" t="s">
        <v>157</v>
      </c>
      <c r="C4364" s="322" t="s">
        <v>2366</v>
      </c>
      <c r="D4364" s="322" t="s">
        <v>159</v>
      </c>
      <c r="E4364" s="322" t="s">
        <v>2366</v>
      </c>
      <c r="F4364" s="154" t="s">
        <v>253</v>
      </c>
      <c r="G4364" s="149" t="s">
        <v>2595</v>
      </c>
      <c r="H4364" s="153" t="s">
        <v>490</v>
      </c>
      <c r="I4364" s="149" t="s">
        <v>953</v>
      </c>
      <c r="J4364" s="163">
        <v>61.347999999999999</v>
      </c>
      <c r="K4364" s="163">
        <v>5.6719999999999997</v>
      </c>
      <c r="L4364" s="149" t="s">
        <v>116</v>
      </c>
      <c r="M4364" s="150" t="s">
        <v>117</v>
      </c>
      <c r="N4364" s="157">
        <v>45015.459537037037</v>
      </c>
      <c r="O4364" s="157">
        <v>45056.973703703705</v>
      </c>
    </row>
    <row r="4365" spans="2:15" x14ac:dyDescent="0.2">
      <c r="B4365" s="322" t="s">
        <v>157</v>
      </c>
      <c r="C4365" s="322" t="s">
        <v>2366</v>
      </c>
      <c r="D4365" s="322" t="s">
        <v>159</v>
      </c>
      <c r="E4365" s="322" t="s">
        <v>2366</v>
      </c>
      <c r="F4365" s="154" t="s">
        <v>253</v>
      </c>
      <c r="G4365" s="149" t="s">
        <v>2595</v>
      </c>
      <c r="H4365" s="153" t="s">
        <v>490</v>
      </c>
      <c r="I4365" s="149" t="s">
        <v>953</v>
      </c>
      <c r="J4365" s="163">
        <v>61.347999999999999</v>
      </c>
      <c r="K4365" s="163">
        <v>6.3019999999999996</v>
      </c>
      <c r="L4365" s="149" t="s">
        <v>116</v>
      </c>
      <c r="M4365" s="150" t="s">
        <v>117</v>
      </c>
      <c r="N4365" s="157">
        <v>45015.459537037037</v>
      </c>
      <c r="O4365" s="157">
        <v>45056.973715277774</v>
      </c>
    </row>
    <row r="4366" spans="2:15" x14ac:dyDescent="0.2">
      <c r="B4366" s="322" t="s">
        <v>157</v>
      </c>
      <c r="C4366" s="322" t="s">
        <v>2366</v>
      </c>
      <c r="D4366" s="322" t="s">
        <v>159</v>
      </c>
      <c r="E4366" s="322" t="s">
        <v>2366</v>
      </c>
      <c r="F4366" s="154" t="s">
        <v>253</v>
      </c>
      <c r="G4366" s="149" t="s">
        <v>277</v>
      </c>
      <c r="H4366" s="153" t="s">
        <v>490</v>
      </c>
      <c r="I4366" s="149" t="s">
        <v>953</v>
      </c>
      <c r="J4366" s="163">
        <v>61.347999999999999</v>
      </c>
      <c r="K4366" s="163">
        <v>13.77</v>
      </c>
      <c r="L4366" s="149" t="s">
        <v>116</v>
      </c>
      <c r="M4366" s="150" t="s">
        <v>405</v>
      </c>
      <c r="N4366" s="157">
        <v>45015.459537037037</v>
      </c>
      <c r="O4366" s="157">
        <v>45067.388842592591</v>
      </c>
    </row>
    <row r="4367" spans="2:15" x14ac:dyDescent="0.2">
      <c r="B4367" s="322" t="s">
        <v>157</v>
      </c>
      <c r="C4367" s="322" t="s">
        <v>2366</v>
      </c>
      <c r="D4367" s="322" t="s">
        <v>158</v>
      </c>
      <c r="E4367" s="322" t="s">
        <v>2366</v>
      </c>
      <c r="F4367" s="154" t="s">
        <v>329</v>
      </c>
      <c r="G4367" s="149" t="s">
        <v>286</v>
      </c>
      <c r="H4367" s="153" t="s">
        <v>330</v>
      </c>
      <c r="I4367" s="149" t="s">
        <v>941</v>
      </c>
      <c r="J4367" s="163">
        <v>82.040999999999997</v>
      </c>
      <c r="K4367" s="163">
        <v>63.758000000000003</v>
      </c>
      <c r="L4367" s="149" t="s">
        <v>211</v>
      </c>
      <c r="M4367" s="150" t="s">
        <v>2496</v>
      </c>
      <c r="N4367" s="157">
        <v>45016.098333333335</v>
      </c>
      <c r="O4367" s="157">
        <v>45043.189409722225</v>
      </c>
    </row>
    <row r="4368" spans="2:15" x14ac:dyDescent="0.2">
      <c r="B4368" s="322" t="s">
        <v>157</v>
      </c>
      <c r="C4368" s="322" t="s">
        <v>2366</v>
      </c>
      <c r="D4368" s="322" t="s">
        <v>158</v>
      </c>
      <c r="E4368" s="322" t="s">
        <v>2366</v>
      </c>
      <c r="F4368" s="154" t="s">
        <v>239</v>
      </c>
      <c r="G4368" s="149" t="s">
        <v>277</v>
      </c>
      <c r="H4368" s="153" t="s">
        <v>1628</v>
      </c>
      <c r="I4368" s="149" t="s">
        <v>1053</v>
      </c>
      <c r="J4368" s="163">
        <v>32.284999999999997</v>
      </c>
      <c r="K4368" s="163">
        <v>31.638999999999999</v>
      </c>
      <c r="L4368" s="149" t="s">
        <v>116</v>
      </c>
      <c r="M4368" s="150" t="s">
        <v>292</v>
      </c>
      <c r="N4368" s="157">
        <v>45016.612326388888</v>
      </c>
      <c r="O4368" s="157">
        <v>45046.597997685189</v>
      </c>
    </row>
    <row r="4369" spans="2:15" x14ac:dyDescent="0.2">
      <c r="B4369" s="322" t="s">
        <v>158</v>
      </c>
      <c r="C4369" s="322" t="s">
        <v>2366</v>
      </c>
      <c r="D4369" s="322" t="s">
        <v>158</v>
      </c>
      <c r="E4369" s="322" t="s">
        <v>2366</v>
      </c>
      <c r="F4369" s="154" t="s">
        <v>114</v>
      </c>
      <c r="G4369" s="149" t="s">
        <v>277</v>
      </c>
      <c r="H4369" s="153" t="s">
        <v>304</v>
      </c>
      <c r="I4369" s="149" t="s">
        <v>1625</v>
      </c>
      <c r="J4369" s="163">
        <v>34.863999999999997</v>
      </c>
      <c r="K4369" s="163">
        <v>31.651</v>
      </c>
      <c r="L4369" s="149" t="s">
        <v>114</v>
      </c>
      <c r="M4369" s="150" t="s">
        <v>700</v>
      </c>
      <c r="N4369" s="157">
        <v>45017.651956018519</v>
      </c>
      <c r="O4369" s="157">
        <v>45023.334502314814</v>
      </c>
    </row>
    <row r="4370" spans="2:15" x14ac:dyDescent="0.2">
      <c r="B4370" s="322" t="s">
        <v>158</v>
      </c>
      <c r="C4370" s="322" t="s">
        <v>2366</v>
      </c>
      <c r="D4370" s="322" t="s">
        <v>159</v>
      </c>
      <c r="E4370" s="322" t="s">
        <v>2366</v>
      </c>
      <c r="F4370" s="154" t="s">
        <v>329</v>
      </c>
      <c r="G4370" s="149" t="s">
        <v>286</v>
      </c>
      <c r="H4370" s="153" t="s">
        <v>330</v>
      </c>
      <c r="I4370" s="149" t="s">
        <v>2596</v>
      </c>
      <c r="J4370" s="163">
        <v>61.463999999999999</v>
      </c>
      <c r="K4370" s="163">
        <v>9.1669999999999998</v>
      </c>
      <c r="L4370" s="149" t="s">
        <v>116</v>
      </c>
      <c r="M4370" s="150" t="s">
        <v>293</v>
      </c>
      <c r="N4370" s="157">
        <v>45018.08494212963</v>
      </c>
      <c r="O4370" s="157">
        <v>45059.792893518519</v>
      </c>
    </row>
    <row r="4371" spans="2:15" x14ac:dyDescent="0.2">
      <c r="B4371" s="322" t="s">
        <v>158</v>
      </c>
      <c r="C4371" s="322" t="s">
        <v>2366</v>
      </c>
      <c r="D4371" s="322" t="s">
        <v>160</v>
      </c>
      <c r="E4371" s="322" t="s">
        <v>2366</v>
      </c>
      <c r="F4371" s="154" t="s">
        <v>329</v>
      </c>
      <c r="G4371" s="149" t="s">
        <v>286</v>
      </c>
      <c r="H4371" s="153" t="s">
        <v>330</v>
      </c>
      <c r="I4371" s="149" t="s">
        <v>2596</v>
      </c>
      <c r="J4371" s="163">
        <v>61.463999999999999</v>
      </c>
      <c r="K4371" s="163">
        <v>46.585999999999999</v>
      </c>
      <c r="L4371" s="149" t="s">
        <v>116</v>
      </c>
      <c r="M4371" s="150" t="s">
        <v>292</v>
      </c>
      <c r="N4371" s="157">
        <v>45018.08494212963</v>
      </c>
      <c r="O4371" s="157">
        <v>45078.207256944443</v>
      </c>
    </row>
    <row r="4372" spans="2:15" x14ac:dyDescent="0.2">
      <c r="B4372" s="322" t="s">
        <v>158</v>
      </c>
      <c r="C4372" s="322" t="s">
        <v>2366</v>
      </c>
      <c r="D4372" s="322" t="s">
        <v>159</v>
      </c>
      <c r="E4372" s="322" t="s">
        <v>2366</v>
      </c>
      <c r="F4372" s="154" t="s">
        <v>239</v>
      </c>
      <c r="G4372" s="149" t="s">
        <v>277</v>
      </c>
      <c r="H4372" s="153" t="s">
        <v>278</v>
      </c>
      <c r="I4372" s="149" t="s">
        <v>1622</v>
      </c>
      <c r="J4372" s="163">
        <v>36.887</v>
      </c>
      <c r="K4372" s="163">
        <v>7.0709999999999997</v>
      </c>
      <c r="L4372" s="149" t="s">
        <v>230</v>
      </c>
      <c r="M4372" s="150" t="s">
        <v>514</v>
      </c>
      <c r="N4372" s="157">
        <v>45018.487696759257</v>
      </c>
      <c r="O4372" s="157">
        <v>45047.235636574071</v>
      </c>
    </row>
    <row r="4373" spans="2:15" x14ac:dyDescent="0.2">
      <c r="B4373" s="322" t="s">
        <v>158</v>
      </c>
      <c r="C4373" s="322" t="s">
        <v>2366</v>
      </c>
      <c r="D4373" s="322" t="s">
        <v>160</v>
      </c>
      <c r="E4373" s="322" t="s">
        <v>2366</v>
      </c>
      <c r="F4373" s="154" t="s">
        <v>239</v>
      </c>
      <c r="G4373" s="149" t="s">
        <v>277</v>
      </c>
      <c r="H4373" s="153" t="s">
        <v>278</v>
      </c>
      <c r="I4373" s="149" t="s">
        <v>1622</v>
      </c>
      <c r="J4373" s="163">
        <v>36.887</v>
      </c>
      <c r="K4373" s="163">
        <v>25.774999999999999</v>
      </c>
      <c r="L4373" s="149" t="s">
        <v>266</v>
      </c>
      <c r="M4373" s="150" t="s">
        <v>298</v>
      </c>
      <c r="N4373" s="157">
        <v>45018.487696759257</v>
      </c>
      <c r="O4373" s="157">
        <v>45078.412083333336</v>
      </c>
    </row>
    <row r="4374" spans="2:15" x14ac:dyDescent="0.2">
      <c r="B4374" s="322" t="s">
        <v>158</v>
      </c>
      <c r="C4374" s="322" t="s">
        <v>2366</v>
      </c>
      <c r="D4374" s="322" t="s">
        <v>158</v>
      </c>
      <c r="E4374" s="322" t="s">
        <v>2366</v>
      </c>
      <c r="F4374" s="154" t="s">
        <v>239</v>
      </c>
      <c r="G4374" s="149" t="s">
        <v>2409</v>
      </c>
      <c r="H4374" s="153" t="s">
        <v>1628</v>
      </c>
      <c r="I4374" s="149" t="s">
        <v>1265</v>
      </c>
      <c r="J4374" s="163">
        <v>57.05</v>
      </c>
      <c r="K4374" s="163">
        <v>15.741</v>
      </c>
      <c r="L4374" s="149" t="s">
        <v>329</v>
      </c>
      <c r="M4374" s="150" t="s">
        <v>395</v>
      </c>
      <c r="N4374" s="157">
        <v>45018.542557870373</v>
      </c>
      <c r="O4374" s="157">
        <v>45045.320902777778</v>
      </c>
    </row>
    <row r="4375" spans="2:15" x14ac:dyDescent="0.2">
      <c r="B4375" s="322" t="s">
        <v>158</v>
      </c>
      <c r="C4375" s="322" t="s">
        <v>2366</v>
      </c>
      <c r="D4375" s="322" t="s">
        <v>158</v>
      </c>
      <c r="E4375" s="322" t="s">
        <v>2366</v>
      </c>
      <c r="F4375" s="154" t="s">
        <v>114</v>
      </c>
      <c r="G4375" s="149" t="s">
        <v>353</v>
      </c>
      <c r="H4375" s="153" t="s">
        <v>354</v>
      </c>
      <c r="I4375" s="149" t="s">
        <v>2597</v>
      </c>
      <c r="J4375" s="163">
        <v>29.256</v>
      </c>
      <c r="K4375" s="163">
        <v>21.631</v>
      </c>
      <c r="L4375" s="149" t="s">
        <v>2598</v>
      </c>
      <c r="M4375" s="150" t="s">
        <v>2599</v>
      </c>
      <c r="N4375" s="157">
        <v>45019.112638888888</v>
      </c>
      <c r="O4375" s="157">
        <v>45028.730474537035</v>
      </c>
    </row>
    <row r="4376" spans="2:15" x14ac:dyDescent="0.2">
      <c r="B4376" s="322" t="s">
        <v>158</v>
      </c>
      <c r="C4376" s="322" t="s">
        <v>2366</v>
      </c>
      <c r="D4376" s="322" t="s">
        <v>158</v>
      </c>
      <c r="E4376" s="322" t="s">
        <v>2366</v>
      </c>
      <c r="F4376" s="154" t="s">
        <v>244</v>
      </c>
      <c r="G4376" s="149" t="s">
        <v>369</v>
      </c>
      <c r="H4376" s="153" t="s">
        <v>370</v>
      </c>
      <c r="I4376" s="149" t="s">
        <v>2600</v>
      </c>
      <c r="J4376" s="163">
        <v>63.530999999999999</v>
      </c>
      <c r="K4376" s="163">
        <v>14.972</v>
      </c>
      <c r="L4376" s="149" t="s">
        <v>211</v>
      </c>
      <c r="M4376" s="150" t="s">
        <v>666</v>
      </c>
      <c r="N4376" s="157">
        <v>45019.435798611114</v>
      </c>
      <c r="O4376" s="157">
        <v>45042.240428240744</v>
      </c>
    </row>
    <row r="4377" spans="2:15" x14ac:dyDescent="0.2">
      <c r="B4377" s="322" t="s">
        <v>158</v>
      </c>
      <c r="C4377" s="322" t="s">
        <v>2366</v>
      </c>
      <c r="D4377" s="322" t="s">
        <v>159</v>
      </c>
      <c r="E4377" s="322" t="s">
        <v>2366</v>
      </c>
      <c r="F4377" s="154" t="s">
        <v>244</v>
      </c>
      <c r="G4377" s="149" t="s">
        <v>369</v>
      </c>
      <c r="H4377" s="153" t="s">
        <v>370</v>
      </c>
      <c r="I4377" s="149" t="s">
        <v>2600</v>
      </c>
      <c r="J4377" s="163">
        <v>63.530999999999999</v>
      </c>
      <c r="K4377" s="163">
        <v>45.707000000000001</v>
      </c>
      <c r="L4377" s="149" t="s">
        <v>211</v>
      </c>
      <c r="M4377" s="150" t="s">
        <v>303</v>
      </c>
      <c r="N4377" s="157">
        <v>45019.435798611114</v>
      </c>
      <c r="O4377" s="157">
        <v>45050.291909722226</v>
      </c>
    </row>
    <row r="4378" spans="2:15" x14ac:dyDescent="0.2">
      <c r="B4378" s="322" t="s">
        <v>158</v>
      </c>
      <c r="C4378" s="322" t="s">
        <v>2366</v>
      </c>
      <c r="D4378" s="322" t="s">
        <v>159</v>
      </c>
      <c r="E4378" s="322" t="s">
        <v>2366</v>
      </c>
      <c r="F4378" s="154" t="s">
        <v>239</v>
      </c>
      <c r="G4378" s="149" t="s">
        <v>289</v>
      </c>
      <c r="H4378" s="153" t="s">
        <v>290</v>
      </c>
      <c r="I4378" s="149" t="s">
        <v>654</v>
      </c>
      <c r="J4378" s="163">
        <v>55.7</v>
      </c>
      <c r="K4378" s="163">
        <v>32.075000000000003</v>
      </c>
      <c r="L4378" s="149" t="s">
        <v>205</v>
      </c>
      <c r="M4378" s="150" t="s">
        <v>721</v>
      </c>
      <c r="N4378" s="157">
        <v>45020.125219907408</v>
      </c>
      <c r="O4378" s="157">
        <v>45056.402962962966</v>
      </c>
    </row>
    <row r="4379" spans="2:15" x14ac:dyDescent="0.2">
      <c r="B4379" s="322" t="s">
        <v>158</v>
      </c>
      <c r="C4379" s="322" t="s">
        <v>2366</v>
      </c>
      <c r="D4379" s="322" t="s">
        <v>159</v>
      </c>
      <c r="E4379" s="322" t="s">
        <v>2366</v>
      </c>
      <c r="F4379" s="154" t="s">
        <v>239</v>
      </c>
      <c r="G4379" s="149" t="s">
        <v>277</v>
      </c>
      <c r="H4379" s="153" t="s">
        <v>1628</v>
      </c>
      <c r="I4379" s="149" t="s">
        <v>2601</v>
      </c>
      <c r="J4379" s="163">
        <v>79.421999999999997</v>
      </c>
      <c r="K4379" s="163">
        <v>3.3730000000000002</v>
      </c>
      <c r="L4379" s="149" t="s">
        <v>219</v>
      </c>
      <c r="M4379" s="150" t="s">
        <v>429</v>
      </c>
      <c r="N4379" s="157">
        <v>45020.404317129629</v>
      </c>
      <c r="O4379" s="157">
        <v>45062.320810185185</v>
      </c>
    </row>
    <row r="4380" spans="2:15" x14ac:dyDescent="0.2">
      <c r="B4380" s="322" t="s">
        <v>158</v>
      </c>
      <c r="C4380" s="322" t="s">
        <v>2366</v>
      </c>
      <c r="D4380" s="322" t="s">
        <v>160</v>
      </c>
      <c r="E4380" s="322" t="s">
        <v>2366</v>
      </c>
      <c r="F4380" s="154" t="s">
        <v>239</v>
      </c>
      <c r="G4380" s="149" t="s">
        <v>277</v>
      </c>
      <c r="H4380" s="153" t="s">
        <v>1628</v>
      </c>
      <c r="I4380" s="149" t="s">
        <v>2601</v>
      </c>
      <c r="J4380" s="163">
        <v>79.421999999999997</v>
      </c>
      <c r="K4380" s="163">
        <v>7.0049999999999999</v>
      </c>
      <c r="L4380" s="149" t="s">
        <v>211</v>
      </c>
      <c r="M4380" s="150" t="s">
        <v>691</v>
      </c>
      <c r="N4380" s="157">
        <v>45020.404317129629</v>
      </c>
      <c r="O4380" s="157">
        <v>45078.290335648147</v>
      </c>
    </row>
    <row r="4381" spans="2:15" x14ac:dyDescent="0.2">
      <c r="B4381" s="322" t="s">
        <v>158</v>
      </c>
      <c r="C4381" s="322" t="s">
        <v>2366</v>
      </c>
      <c r="D4381" s="322" t="s">
        <v>160</v>
      </c>
      <c r="E4381" s="322" t="s">
        <v>2366</v>
      </c>
      <c r="F4381" s="154" t="s">
        <v>239</v>
      </c>
      <c r="G4381" s="149" t="s">
        <v>277</v>
      </c>
      <c r="H4381" s="153" t="s">
        <v>1628</v>
      </c>
      <c r="I4381" s="149" t="s">
        <v>2601</v>
      </c>
      <c r="J4381" s="163">
        <v>79.421999999999997</v>
      </c>
      <c r="K4381" s="163">
        <v>14.465</v>
      </c>
      <c r="L4381" s="149" t="s">
        <v>211</v>
      </c>
      <c r="M4381" s="150" t="s">
        <v>636</v>
      </c>
      <c r="N4381" s="157">
        <v>45020.404317129629</v>
      </c>
      <c r="O4381" s="157">
        <v>45098.636967592596</v>
      </c>
    </row>
    <row r="4382" spans="2:15" x14ac:dyDescent="0.2">
      <c r="B4382" s="322" t="s">
        <v>158</v>
      </c>
      <c r="C4382" s="322" t="s">
        <v>2366</v>
      </c>
      <c r="D4382" s="322" t="s">
        <v>158</v>
      </c>
      <c r="E4382" s="322" t="s">
        <v>2366</v>
      </c>
      <c r="F4382" s="154" t="s">
        <v>114</v>
      </c>
      <c r="G4382" s="149" t="s">
        <v>286</v>
      </c>
      <c r="H4382" s="153" t="s">
        <v>115</v>
      </c>
      <c r="I4382" s="149" t="s">
        <v>941</v>
      </c>
      <c r="J4382" s="163">
        <v>82.040999999999997</v>
      </c>
      <c r="K4382" s="163">
        <v>14.468999999999999</v>
      </c>
      <c r="L4382" s="149" t="s">
        <v>211</v>
      </c>
      <c r="M4382" s="150" t="s">
        <v>2496</v>
      </c>
      <c r="N4382" s="157">
        <v>45020.473217592589</v>
      </c>
      <c r="O4382" s="157">
        <v>45043.189409722225</v>
      </c>
    </row>
    <row r="4383" spans="2:15" x14ac:dyDescent="0.2">
      <c r="B4383" s="322" t="s">
        <v>158</v>
      </c>
      <c r="C4383" s="322" t="s">
        <v>2366</v>
      </c>
      <c r="D4383" s="322" t="s">
        <v>158</v>
      </c>
      <c r="E4383" s="322" t="s">
        <v>2366</v>
      </c>
      <c r="F4383" s="154" t="s">
        <v>237</v>
      </c>
      <c r="G4383" s="149" t="s">
        <v>277</v>
      </c>
      <c r="H4383" s="153" t="s">
        <v>978</v>
      </c>
      <c r="I4383" s="149" t="s">
        <v>2602</v>
      </c>
      <c r="J4383" s="163">
        <v>25.035</v>
      </c>
      <c r="K4383" s="163">
        <v>24.533999999999999</v>
      </c>
      <c r="L4383" s="149" t="s">
        <v>251</v>
      </c>
      <c r="M4383" s="150" t="s">
        <v>1845</v>
      </c>
      <c r="N4383" s="157">
        <v>45020.598923611113</v>
      </c>
      <c r="O4383" s="157">
        <v>45029.181574074071</v>
      </c>
    </row>
    <row r="4384" spans="2:15" x14ac:dyDescent="0.2">
      <c r="B4384" s="322" t="s">
        <v>158</v>
      </c>
      <c r="C4384" s="322" t="s">
        <v>2366</v>
      </c>
      <c r="D4384" s="322" t="s">
        <v>158</v>
      </c>
      <c r="E4384" s="322" t="s">
        <v>2366</v>
      </c>
      <c r="F4384" s="154" t="s">
        <v>236</v>
      </c>
      <c r="G4384" s="149" t="s">
        <v>310</v>
      </c>
      <c r="H4384" s="153" t="s">
        <v>311</v>
      </c>
      <c r="I4384" s="149" t="s">
        <v>2603</v>
      </c>
      <c r="J4384" s="163">
        <v>34.79</v>
      </c>
      <c r="K4384" s="163">
        <v>28.902000000000001</v>
      </c>
      <c r="L4384" s="149" t="s">
        <v>230</v>
      </c>
      <c r="M4384" s="150" t="s">
        <v>846</v>
      </c>
      <c r="N4384" s="157">
        <v>45020.709502314814</v>
      </c>
      <c r="O4384" s="157">
        <v>45043.124062499999</v>
      </c>
    </row>
    <row r="4385" spans="2:15" x14ac:dyDescent="0.2">
      <c r="B4385" s="322" t="s">
        <v>158</v>
      </c>
      <c r="C4385" s="322" t="s">
        <v>2366</v>
      </c>
      <c r="D4385" s="322" t="s">
        <v>158</v>
      </c>
      <c r="E4385" s="322" t="s">
        <v>2366</v>
      </c>
      <c r="F4385" s="154" t="s">
        <v>236</v>
      </c>
      <c r="G4385" s="149" t="s">
        <v>310</v>
      </c>
      <c r="H4385" s="153" t="s">
        <v>311</v>
      </c>
      <c r="I4385" s="149" t="s">
        <v>2604</v>
      </c>
      <c r="J4385" s="163">
        <v>39.106000000000002</v>
      </c>
      <c r="K4385" s="163">
        <v>17.684000000000001</v>
      </c>
      <c r="L4385" s="149" t="s">
        <v>187</v>
      </c>
      <c r="M4385" s="150" t="s">
        <v>948</v>
      </c>
      <c r="N4385" s="157">
        <v>45020.807060185187</v>
      </c>
      <c r="O4385" s="157">
        <v>45029.636550925927</v>
      </c>
    </row>
    <row r="4386" spans="2:15" x14ac:dyDescent="0.2">
      <c r="B4386" s="322" t="s">
        <v>158</v>
      </c>
      <c r="C4386" s="322" t="s">
        <v>2366</v>
      </c>
      <c r="D4386" s="322" t="s">
        <v>158</v>
      </c>
      <c r="E4386" s="322" t="s">
        <v>2366</v>
      </c>
      <c r="F4386" s="154" t="s">
        <v>236</v>
      </c>
      <c r="G4386" s="149" t="s">
        <v>310</v>
      </c>
      <c r="H4386" s="153" t="s">
        <v>311</v>
      </c>
      <c r="I4386" s="149" t="s">
        <v>2604</v>
      </c>
      <c r="J4386" s="163">
        <v>39.106000000000002</v>
      </c>
      <c r="K4386" s="163">
        <v>20.64</v>
      </c>
      <c r="L4386" s="149" t="s">
        <v>1322</v>
      </c>
      <c r="M4386" s="150" t="s">
        <v>1323</v>
      </c>
      <c r="N4386" s="157">
        <v>45020.807060185187</v>
      </c>
      <c r="O4386" s="157">
        <v>45037.487696759257</v>
      </c>
    </row>
    <row r="4387" spans="2:15" x14ac:dyDescent="0.2">
      <c r="B4387" s="322" t="s">
        <v>158</v>
      </c>
      <c r="C4387" s="322" t="s">
        <v>2366</v>
      </c>
      <c r="D4387" s="322" t="s">
        <v>159</v>
      </c>
      <c r="E4387" s="322" t="s">
        <v>2366</v>
      </c>
      <c r="F4387" s="154" t="s">
        <v>114</v>
      </c>
      <c r="G4387" s="149" t="s">
        <v>286</v>
      </c>
      <c r="H4387" s="153" t="s">
        <v>115</v>
      </c>
      <c r="I4387" s="149" t="s">
        <v>803</v>
      </c>
      <c r="J4387" s="163">
        <v>60.948</v>
      </c>
      <c r="K4387" s="163">
        <v>27.913</v>
      </c>
      <c r="L4387" s="149" t="s">
        <v>116</v>
      </c>
      <c r="M4387" s="150" t="s">
        <v>405</v>
      </c>
      <c r="N4387" s="157">
        <v>45020.987696759257</v>
      </c>
      <c r="O4387" s="157">
        <v>45064.565185185187</v>
      </c>
    </row>
    <row r="4388" spans="2:15" x14ac:dyDescent="0.2">
      <c r="B4388" s="322" t="s">
        <v>158</v>
      </c>
      <c r="C4388" s="322" t="s">
        <v>2366</v>
      </c>
      <c r="D4388" s="322" t="s">
        <v>159</v>
      </c>
      <c r="E4388" s="322" t="s">
        <v>2366</v>
      </c>
      <c r="F4388" s="154" t="s">
        <v>114</v>
      </c>
      <c r="G4388" s="149" t="s">
        <v>286</v>
      </c>
      <c r="H4388" s="153" t="s">
        <v>115</v>
      </c>
      <c r="I4388" s="149" t="s">
        <v>803</v>
      </c>
      <c r="J4388" s="163">
        <v>60.948</v>
      </c>
      <c r="K4388" s="163">
        <v>24.41</v>
      </c>
      <c r="L4388" s="149" t="s">
        <v>116</v>
      </c>
      <c r="M4388" s="150" t="s">
        <v>405</v>
      </c>
      <c r="N4388" s="157">
        <v>45020.987696759257</v>
      </c>
      <c r="O4388" s="157">
        <v>45071.542488425926</v>
      </c>
    </row>
    <row r="4389" spans="2:15" x14ac:dyDescent="0.2">
      <c r="B4389" s="322" t="s">
        <v>158</v>
      </c>
      <c r="C4389" s="322" t="s">
        <v>2366</v>
      </c>
      <c r="D4389" s="322" t="s">
        <v>159</v>
      </c>
      <c r="E4389" s="322" t="s">
        <v>2366</v>
      </c>
      <c r="F4389" s="154" t="s">
        <v>114</v>
      </c>
      <c r="G4389" s="149" t="s">
        <v>310</v>
      </c>
      <c r="H4389" s="153" t="s">
        <v>115</v>
      </c>
      <c r="I4389" s="149" t="s">
        <v>2605</v>
      </c>
      <c r="J4389" s="163">
        <v>61.180999999999997</v>
      </c>
      <c r="K4389" s="163">
        <v>59.957000000000001</v>
      </c>
      <c r="L4389" s="149" t="s">
        <v>223</v>
      </c>
      <c r="M4389" s="150" t="s">
        <v>1607</v>
      </c>
      <c r="N4389" s="157">
        <v>45022.293217592596</v>
      </c>
      <c r="O4389" s="157">
        <v>45071.764039351852</v>
      </c>
    </row>
    <row r="4390" spans="2:15" x14ac:dyDescent="0.2">
      <c r="B4390" s="322" t="s">
        <v>158</v>
      </c>
      <c r="C4390" s="322" t="s">
        <v>2366</v>
      </c>
      <c r="D4390" s="322" t="s">
        <v>159</v>
      </c>
      <c r="E4390" s="322" t="s">
        <v>2366</v>
      </c>
      <c r="F4390" s="154" t="s">
        <v>238</v>
      </c>
      <c r="G4390" s="149" t="s">
        <v>281</v>
      </c>
      <c r="H4390" s="153" t="s">
        <v>278</v>
      </c>
      <c r="I4390" s="149" t="s">
        <v>2606</v>
      </c>
      <c r="J4390" s="163">
        <v>56.780999999999999</v>
      </c>
      <c r="K4390" s="163">
        <v>42.877000000000002</v>
      </c>
      <c r="L4390" s="149" t="s">
        <v>209</v>
      </c>
      <c r="M4390" s="150" t="s">
        <v>392</v>
      </c>
      <c r="N4390" s="157">
        <v>45022.446087962962</v>
      </c>
      <c r="O4390" s="157">
        <v>45050.352997685186</v>
      </c>
    </row>
    <row r="4391" spans="2:15" x14ac:dyDescent="0.2">
      <c r="B4391" s="322" t="s">
        <v>158</v>
      </c>
      <c r="C4391" s="322" t="s">
        <v>2366</v>
      </c>
      <c r="D4391" s="322" t="s">
        <v>158</v>
      </c>
      <c r="E4391" s="322" t="s">
        <v>2366</v>
      </c>
      <c r="F4391" s="154" t="s">
        <v>114</v>
      </c>
      <c r="G4391" s="149" t="s">
        <v>286</v>
      </c>
      <c r="H4391" s="153" t="s">
        <v>115</v>
      </c>
      <c r="I4391" s="149" t="s">
        <v>1309</v>
      </c>
      <c r="J4391" s="163">
        <v>38.122999999999998</v>
      </c>
      <c r="K4391" s="163">
        <v>27.119</v>
      </c>
      <c r="L4391" s="149" t="s">
        <v>212</v>
      </c>
      <c r="M4391" s="150" t="s">
        <v>626</v>
      </c>
      <c r="N4391" s="157">
        <v>45022.55704861111</v>
      </c>
      <c r="O4391" s="157">
        <v>45046.959652777776</v>
      </c>
    </row>
    <row r="4392" spans="2:15" x14ac:dyDescent="0.2">
      <c r="B4392" s="322" t="s">
        <v>158</v>
      </c>
      <c r="C4392" s="322" t="s">
        <v>2366</v>
      </c>
      <c r="D4392" s="322" t="s">
        <v>158</v>
      </c>
      <c r="E4392" s="322" t="s">
        <v>2366</v>
      </c>
      <c r="F4392" s="154" t="s">
        <v>114</v>
      </c>
      <c r="G4392" s="149" t="s">
        <v>277</v>
      </c>
      <c r="H4392" s="153" t="s">
        <v>304</v>
      </c>
      <c r="I4392" s="149" t="s">
        <v>699</v>
      </c>
      <c r="J4392" s="163">
        <v>39.064</v>
      </c>
      <c r="K4392" s="163">
        <v>15.199</v>
      </c>
      <c r="L4392" s="149" t="s">
        <v>114</v>
      </c>
      <c r="M4392" s="150" t="s">
        <v>741</v>
      </c>
      <c r="N4392" s="157">
        <v>45022.650937500002</v>
      </c>
      <c r="O4392" s="157">
        <v>45029.260428240741</v>
      </c>
    </row>
    <row r="4393" spans="2:15" x14ac:dyDescent="0.2">
      <c r="B4393" s="322" t="s">
        <v>158</v>
      </c>
      <c r="C4393" s="322" t="s">
        <v>2366</v>
      </c>
      <c r="D4393" s="322" t="s">
        <v>158</v>
      </c>
      <c r="E4393" s="322" t="s">
        <v>2366</v>
      </c>
      <c r="F4393" s="154" t="s">
        <v>114</v>
      </c>
      <c r="G4393" s="149" t="s">
        <v>277</v>
      </c>
      <c r="H4393" s="153" t="s">
        <v>304</v>
      </c>
      <c r="I4393" s="149" t="s">
        <v>699</v>
      </c>
      <c r="J4393" s="163">
        <v>39.064</v>
      </c>
      <c r="K4393" s="163">
        <v>15.199</v>
      </c>
      <c r="L4393" s="149" t="s">
        <v>114</v>
      </c>
      <c r="M4393" s="150" t="s">
        <v>741</v>
      </c>
      <c r="N4393" s="157">
        <v>45022.650937500002</v>
      </c>
      <c r="O4393" s="157">
        <v>45029.260567129626</v>
      </c>
    </row>
    <row r="4394" spans="2:15" x14ac:dyDescent="0.2">
      <c r="B4394" s="322" t="s">
        <v>158</v>
      </c>
      <c r="C4394" s="322" t="s">
        <v>2366</v>
      </c>
      <c r="D4394" s="322" t="s">
        <v>158</v>
      </c>
      <c r="E4394" s="322" t="s">
        <v>2366</v>
      </c>
      <c r="F4394" s="154" t="s">
        <v>114</v>
      </c>
      <c r="G4394" s="149" t="s">
        <v>277</v>
      </c>
      <c r="H4394" s="153" t="s">
        <v>304</v>
      </c>
      <c r="I4394" s="149" t="s">
        <v>1236</v>
      </c>
      <c r="J4394" s="163">
        <v>19.39</v>
      </c>
      <c r="K4394" s="163">
        <v>7.84</v>
      </c>
      <c r="L4394" s="149" t="s">
        <v>114</v>
      </c>
      <c r="M4394" s="150" t="s">
        <v>2607</v>
      </c>
      <c r="N4394" s="157">
        <v>45023.222256944442</v>
      </c>
      <c r="O4394" s="157">
        <v>45042.401493055557</v>
      </c>
    </row>
    <row r="4395" spans="2:15" x14ac:dyDescent="0.2">
      <c r="B4395" s="322" t="s">
        <v>158</v>
      </c>
      <c r="C4395" s="322" t="s">
        <v>2366</v>
      </c>
      <c r="D4395" s="322" t="s">
        <v>158</v>
      </c>
      <c r="E4395" s="322" t="s">
        <v>2366</v>
      </c>
      <c r="F4395" s="154" t="s">
        <v>114</v>
      </c>
      <c r="G4395" s="149" t="s">
        <v>277</v>
      </c>
      <c r="H4395" s="153" t="s">
        <v>304</v>
      </c>
      <c r="I4395" s="149" t="s">
        <v>1236</v>
      </c>
      <c r="J4395" s="163">
        <v>19.39</v>
      </c>
      <c r="K4395" s="163">
        <v>7.84</v>
      </c>
      <c r="L4395" s="149" t="s">
        <v>114</v>
      </c>
      <c r="M4395" s="150" t="s">
        <v>2607</v>
      </c>
      <c r="N4395" s="157">
        <v>45023.222256944442</v>
      </c>
      <c r="O4395" s="157">
        <v>45042.401631944442</v>
      </c>
    </row>
    <row r="4396" spans="2:15" x14ac:dyDescent="0.2">
      <c r="B4396" s="322" t="s">
        <v>158</v>
      </c>
      <c r="C4396" s="322" t="s">
        <v>2366</v>
      </c>
      <c r="D4396" s="322" t="s">
        <v>159</v>
      </c>
      <c r="E4396" s="322" t="s">
        <v>2366</v>
      </c>
      <c r="F4396" s="154" t="s">
        <v>239</v>
      </c>
      <c r="G4396" s="149" t="s">
        <v>277</v>
      </c>
      <c r="H4396" s="153" t="s">
        <v>1628</v>
      </c>
      <c r="I4396" s="149" t="s">
        <v>2608</v>
      </c>
      <c r="J4396" s="163">
        <v>37.039000000000001</v>
      </c>
      <c r="K4396" s="163">
        <v>11.929</v>
      </c>
      <c r="L4396" s="149" t="s">
        <v>211</v>
      </c>
      <c r="M4396" s="150" t="s">
        <v>666</v>
      </c>
      <c r="N4396" s="157">
        <v>45023.459224537037</v>
      </c>
      <c r="O4396" s="157">
        <v>45068.009606481479</v>
      </c>
    </row>
    <row r="4397" spans="2:15" x14ac:dyDescent="0.2">
      <c r="B4397" s="322" t="s">
        <v>158</v>
      </c>
      <c r="C4397" s="322" t="s">
        <v>2366</v>
      </c>
      <c r="D4397" s="322" t="s">
        <v>159</v>
      </c>
      <c r="E4397" s="322" t="s">
        <v>2366</v>
      </c>
      <c r="F4397" s="154" t="s">
        <v>239</v>
      </c>
      <c r="G4397" s="149" t="s">
        <v>277</v>
      </c>
      <c r="H4397" s="153" t="s">
        <v>1628</v>
      </c>
      <c r="I4397" s="149" t="s">
        <v>2608</v>
      </c>
      <c r="J4397" s="163">
        <v>37.039000000000001</v>
      </c>
      <c r="K4397" s="163">
        <v>24.369</v>
      </c>
      <c r="L4397" s="149" t="s">
        <v>211</v>
      </c>
      <c r="M4397" s="150" t="s">
        <v>691</v>
      </c>
      <c r="N4397" s="157">
        <v>45023.459224537037</v>
      </c>
      <c r="O4397" s="157">
        <v>45073.122048611112</v>
      </c>
    </row>
    <row r="4398" spans="2:15" x14ac:dyDescent="0.2">
      <c r="B4398" s="322" t="s">
        <v>158</v>
      </c>
      <c r="C4398" s="322" t="s">
        <v>2366</v>
      </c>
      <c r="D4398" s="322" t="s">
        <v>159</v>
      </c>
      <c r="E4398" s="322" t="s">
        <v>2366</v>
      </c>
      <c r="F4398" s="154" t="s">
        <v>247</v>
      </c>
      <c r="G4398" s="149" t="s">
        <v>340</v>
      </c>
      <c r="H4398" s="153" t="s">
        <v>341</v>
      </c>
      <c r="I4398" s="149" t="s">
        <v>2609</v>
      </c>
      <c r="J4398" s="163">
        <v>39.762999999999998</v>
      </c>
      <c r="K4398" s="163">
        <v>38.968000000000004</v>
      </c>
      <c r="L4398" s="149" t="s">
        <v>189</v>
      </c>
      <c r="M4398" s="150" t="s">
        <v>526</v>
      </c>
      <c r="N4398" s="157">
        <v>45023.638611111113</v>
      </c>
      <c r="O4398" s="157">
        <v>45061.374502314815</v>
      </c>
    </row>
    <row r="4399" spans="2:15" x14ac:dyDescent="0.2">
      <c r="B4399" s="322" t="s">
        <v>158</v>
      </c>
      <c r="C4399" s="322" t="s">
        <v>2366</v>
      </c>
      <c r="D4399" s="322" t="s">
        <v>160</v>
      </c>
      <c r="E4399" s="322" t="s">
        <v>2366</v>
      </c>
      <c r="F4399" s="154" t="s">
        <v>114</v>
      </c>
      <c r="G4399" s="149" t="s">
        <v>286</v>
      </c>
      <c r="H4399" s="153" t="s">
        <v>115</v>
      </c>
      <c r="I4399" s="149" t="s">
        <v>2233</v>
      </c>
      <c r="J4399" s="163">
        <v>61.177</v>
      </c>
      <c r="K4399" s="163">
        <v>52.685000000000002</v>
      </c>
      <c r="L4399" s="149" t="s">
        <v>209</v>
      </c>
      <c r="M4399" s="150" t="s">
        <v>323</v>
      </c>
      <c r="N4399" s="157">
        <v>45024.09888888889</v>
      </c>
      <c r="O4399" s="157">
        <v>45082.222881944443</v>
      </c>
    </row>
    <row r="4400" spans="2:15" x14ac:dyDescent="0.2">
      <c r="B4400" s="322" t="s">
        <v>158</v>
      </c>
      <c r="C4400" s="322" t="s">
        <v>2366</v>
      </c>
      <c r="D4400" s="322" t="s">
        <v>160</v>
      </c>
      <c r="E4400" s="322" t="s">
        <v>2366</v>
      </c>
      <c r="F4400" s="154" t="s">
        <v>239</v>
      </c>
      <c r="G4400" s="149" t="s">
        <v>359</v>
      </c>
      <c r="H4400" s="153" t="s">
        <v>278</v>
      </c>
      <c r="I4400" s="149" t="s">
        <v>2610</v>
      </c>
      <c r="J4400" s="163">
        <v>56.838000000000001</v>
      </c>
      <c r="K4400" s="163">
        <v>10.128</v>
      </c>
      <c r="L4400" s="149" t="s">
        <v>515</v>
      </c>
      <c r="M4400" s="150" t="s">
        <v>516</v>
      </c>
      <c r="N4400" s="157">
        <v>45024.807141203702</v>
      </c>
      <c r="O4400" s="157">
        <v>45086.133923611109</v>
      </c>
    </row>
    <row r="4401" spans="2:15" x14ac:dyDescent="0.2">
      <c r="B4401" s="322" t="s">
        <v>158</v>
      </c>
      <c r="C4401" s="322" t="s">
        <v>2366</v>
      </c>
      <c r="D4401" s="322" t="s">
        <v>160</v>
      </c>
      <c r="E4401" s="322" t="s">
        <v>2366</v>
      </c>
      <c r="F4401" s="154" t="s">
        <v>239</v>
      </c>
      <c r="G4401" s="149" t="s">
        <v>359</v>
      </c>
      <c r="H4401" s="153" t="s">
        <v>278</v>
      </c>
      <c r="I4401" s="149" t="s">
        <v>2610</v>
      </c>
      <c r="J4401" s="163">
        <v>56.838000000000001</v>
      </c>
      <c r="K4401" s="163">
        <v>4.4039999999999999</v>
      </c>
      <c r="L4401" s="149" t="s">
        <v>683</v>
      </c>
      <c r="M4401" s="150" t="s">
        <v>684</v>
      </c>
      <c r="N4401" s="157">
        <v>45024.807141203702</v>
      </c>
      <c r="O4401" s="157">
        <v>45091.932256944441</v>
      </c>
    </row>
    <row r="4402" spans="2:15" x14ac:dyDescent="0.2">
      <c r="B4402" s="322" t="s">
        <v>158</v>
      </c>
      <c r="C4402" s="322" t="s">
        <v>2366</v>
      </c>
      <c r="D4402" s="322" t="s">
        <v>161</v>
      </c>
      <c r="E4402" s="322" t="s">
        <v>2366</v>
      </c>
      <c r="F4402" s="154" t="s">
        <v>239</v>
      </c>
      <c r="G4402" s="149" t="s">
        <v>359</v>
      </c>
      <c r="H4402" s="153" t="s">
        <v>278</v>
      </c>
      <c r="I4402" s="149" t="s">
        <v>2610</v>
      </c>
      <c r="J4402" s="163">
        <v>56.838000000000001</v>
      </c>
      <c r="K4402" s="163">
        <v>17.042000000000002</v>
      </c>
      <c r="L4402" s="149" t="s">
        <v>228</v>
      </c>
      <c r="M4402" s="150" t="s">
        <v>549</v>
      </c>
      <c r="N4402" s="157">
        <v>45024.807141203702</v>
      </c>
      <c r="O4402" s="157">
        <v>45114.000844907408</v>
      </c>
    </row>
    <row r="4403" spans="2:15" x14ac:dyDescent="0.2">
      <c r="B4403" s="322" t="s">
        <v>158</v>
      </c>
      <c r="C4403" s="322" t="s">
        <v>2366</v>
      </c>
      <c r="D4403" s="322" t="s">
        <v>159</v>
      </c>
      <c r="E4403" s="322" t="s">
        <v>2366</v>
      </c>
      <c r="F4403" s="154" t="s">
        <v>239</v>
      </c>
      <c r="G4403" s="149" t="s">
        <v>277</v>
      </c>
      <c r="H4403" s="153" t="s">
        <v>1628</v>
      </c>
      <c r="I4403" s="149" t="s">
        <v>2611</v>
      </c>
      <c r="J4403" s="163">
        <v>50.168999999999997</v>
      </c>
      <c r="K4403" s="163">
        <v>47.5</v>
      </c>
      <c r="L4403" s="149" t="s">
        <v>116</v>
      </c>
      <c r="M4403" s="150" t="s">
        <v>292</v>
      </c>
      <c r="N4403" s="157">
        <v>45025.181481481479</v>
      </c>
      <c r="O4403" s="157">
        <v>45054.845347222225</v>
      </c>
    </row>
    <row r="4404" spans="2:15" x14ac:dyDescent="0.2">
      <c r="B4404" s="322" t="s">
        <v>158</v>
      </c>
      <c r="C4404" s="322" t="s">
        <v>2366</v>
      </c>
      <c r="D4404" s="322" t="s">
        <v>158</v>
      </c>
      <c r="E4404" s="322" t="s">
        <v>2366</v>
      </c>
      <c r="F4404" s="154" t="s">
        <v>114</v>
      </c>
      <c r="G4404" s="149" t="s">
        <v>353</v>
      </c>
      <c r="H4404" s="153" t="s">
        <v>354</v>
      </c>
      <c r="I4404" s="149" t="s">
        <v>790</v>
      </c>
      <c r="J4404" s="163">
        <v>30.806000000000001</v>
      </c>
      <c r="K4404" s="163">
        <v>26.385000000000002</v>
      </c>
      <c r="L4404" s="149" t="s">
        <v>116</v>
      </c>
      <c r="M4404" s="150" t="s">
        <v>405</v>
      </c>
      <c r="N4404" s="157">
        <v>45025.209513888891</v>
      </c>
      <c r="O4404" s="157">
        <v>45045.064143518517</v>
      </c>
    </row>
    <row r="4405" spans="2:15" x14ac:dyDescent="0.2">
      <c r="B4405" s="322" t="s">
        <v>158</v>
      </c>
      <c r="C4405" s="322" t="s">
        <v>2366</v>
      </c>
      <c r="D4405" s="322" t="s">
        <v>159</v>
      </c>
      <c r="E4405" s="322" t="s">
        <v>2366</v>
      </c>
      <c r="F4405" s="154" t="s">
        <v>239</v>
      </c>
      <c r="G4405" s="149" t="s">
        <v>289</v>
      </c>
      <c r="H4405" s="153" t="s">
        <v>290</v>
      </c>
      <c r="I4405" s="149" t="s">
        <v>2277</v>
      </c>
      <c r="J4405" s="163">
        <v>56.665999999999997</v>
      </c>
      <c r="K4405" s="163">
        <v>11.233000000000001</v>
      </c>
      <c r="L4405" s="149" t="s">
        <v>116</v>
      </c>
      <c r="M4405" s="150" t="s">
        <v>293</v>
      </c>
      <c r="N4405" s="157">
        <v>45025.846400462964</v>
      </c>
      <c r="O4405" s="157">
        <v>45053.535370370373</v>
      </c>
    </row>
    <row r="4406" spans="2:15" x14ac:dyDescent="0.2">
      <c r="B4406" s="322" t="s">
        <v>158</v>
      </c>
      <c r="C4406" s="322" t="s">
        <v>2366</v>
      </c>
      <c r="D4406" s="322" t="s">
        <v>159</v>
      </c>
      <c r="E4406" s="322" t="s">
        <v>2366</v>
      </c>
      <c r="F4406" s="154" t="s">
        <v>239</v>
      </c>
      <c r="G4406" s="149" t="s">
        <v>289</v>
      </c>
      <c r="H4406" s="153" t="s">
        <v>290</v>
      </c>
      <c r="I4406" s="149" t="s">
        <v>2277</v>
      </c>
      <c r="J4406" s="163">
        <v>56.665999999999997</v>
      </c>
      <c r="K4406" s="163">
        <v>29.574999999999999</v>
      </c>
      <c r="L4406" s="149" t="s">
        <v>116</v>
      </c>
      <c r="M4406" s="150" t="s">
        <v>293</v>
      </c>
      <c r="N4406" s="157">
        <v>45025.846400462964</v>
      </c>
      <c r="O4406" s="157">
        <v>45061.444224537037</v>
      </c>
    </row>
    <row r="4407" spans="2:15" x14ac:dyDescent="0.2">
      <c r="B4407" s="322" t="s">
        <v>158</v>
      </c>
      <c r="C4407" s="322" t="s">
        <v>2366</v>
      </c>
      <c r="D4407" s="322" t="s">
        <v>158</v>
      </c>
      <c r="E4407" s="322" t="s">
        <v>2366</v>
      </c>
      <c r="F4407" s="154" t="s">
        <v>114</v>
      </c>
      <c r="G4407" s="149" t="s">
        <v>277</v>
      </c>
      <c r="H4407" s="153" t="s">
        <v>304</v>
      </c>
      <c r="I4407" s="149" t="s">
        <v>670</v>
      </c>
      <c r="J4407" s="163">
        <v>36.417000000000002</v>
      </c>
      <c r="K4407" s="163">
        <v>30.981999999999999</v>
      </c>
      <c r="L4407" s="149" t="s">
        <v>114</v>
      </c>
      <c r="M4407" s="150" t="s">
        <v>577</v>
      </c>
      <c r="N4407" s="157">
        <v>45026.766099537039</v>
      </c>
      <c r="O4407" s="157">
        <v>45031.529131944444</v>
      </c>
    </row>
    <row r="4408" spans="2:15" x14ac:dyDescent="0.2">
      <c r="B4408" s="322" t="s">
        <v>158</v>
      </c>
      <c r="C4408" s="322" t="s">
        <v>2366</v>
      </c>
      <c r="D4408" s="322" t="s">
        <v>158</v>
      </c>
      <c r="E4408" s="322" t="s">
        <v>2366</v>
      </c>
      <c r="F4408" s="154" t="s">
        <v>114</v>
      </c>
      <c r="G4408" s="149" t="s">
        <v>310</v>
      </c>
      <c r="H4408" s="153" t="s">
        <v>115</v>
      </c>
      <c r="I4408" s="149" t="s">
        <v>2612</v>
      </c>
      <c r="J4408" s="163">
        <v>60.28</v>
      </c>
      <c r="K4408" s="163">
        <v>8.2889999999999997</v>
      </c>
      <c r="L4408" s="149" t="s">
        <v>230</v>
      </c>
      <c r="M4408" s="150" t="s">
        <v>514</v>
      </c>
      <c r="N4408" s="157">
        <v>45026.904374999998</v>
      </c>
      <c r="O4408" s="157">
        <v>45045.68072916667</v>
      </c>
    </row>
    <row r="4409" spans="2:15" x14ac:dyDescent="0.2">
      <c r="B4409" s="322" t="s">
        <v>158</v>
      </c>
      <c r="C4409" s="322" t="s">
        <v>2366</v>
      </c>
      <c r="D4409" s="322" t="s">
        <v>159</v>
      </c>
      <c r="E4409" s="322" t="s">
        <v>2366</v>
      </c>
      <c r="F4409" s="154" t="s">
        <v>114</v>
      </c>
      <c r="G4409" s="149" t="s">
        <v>310</v>
      </c>
      <c r="H4409" s="153" t="s">
        <v>115</v>
      </c>
      <c r="I4409" s="149" t="s">
        <v>2612</v>
      </c>
      <c r="J4409" s="163">
        <v>60.28</v>
      </c>
      <c r="K4409" s="163">
        <v>46.292000000000002</v>
      </c>
      <c r="L4409" s="149" t="s">
        <v>116</v>
      </c>
      <c r="M4409" s="150" t="s">
        <v>117</v>
      </c>
      <c r="N4409" s="157">
        <v>45026.904374999998</v>
      </c>
      <c r="O4409" s="157">
        <v>45077.333958333336</v>
      </c>
    </row>
    <row r="4410" spans="2:15" x14ac:dyDescent="0.2">
      <c r="B4410" s="322" t="s">
        <v>158</v>
      </c>
      <c r="C4410" s="322" t="s">
        <v>2366</v>
      </c>
      <c r="D4410" s="322" t="s">
        <v>159</v>
      </c>
      <c r="E4410" s="322" t="s">
        <v>2366</v>
      </c>
      <c r="F4410" s="154" t="s">
        <v>247</v>
      </c>
      <c r="G4410" s="149" t="s">
        <v>340</v>
      </c>
      <c r="H4410" s="153" t="s">
        <v>341</v>
      </c>
      <c r="I4410" s="149" t="s">
        <v>2613</v>
      </c>
      <c r="J4410" s="163">
        <v>40.082999999999998</v>
      </c>
      <c r="K4410" s="163">
        <v>38.374000000000002</v>
      </c>
      <c r="L4410" s="149" t="s">
        <v>237</v>
      </c>
      <c r="M4410" s="150" t="s">
        <v>915</v>
      </c>
      <c r="N4410" s="157">
        <v>45027.036145833335</v>
      </c>
      <c r="O4410" s="157">
        <v>45055.083495370367</v>
      </c>
    </row>
    <row r="4411" spans="2:15" x14ac:dyDescent="0.2">
      <c r="B4411" s="322" t="s">
        <v>158</v>
      </c>
      <c r="C4411" s="322" t="s">
        <v>2366</v>
      </c>
      <c r="D4411" s="322" t="s">
        <v>159</v>
      </c>
      <c r="E4411" s="322" t="s">
        <v>2366</v>
      </c>
      <c r="F4411" s="154" t="s">
        <v>239</v>
      </c>
      <c r="G4411" s="149" t="s">
        <v>359</v>
      </c>
      <c r="H4411" s="153" t="s">
        <v>278</v>
      </c>
      <c r="I4411" s="149" t="s">
        <v>1328</v>
      </c>
      <c r="J4411" s="163">
        <v>28.414000000000001</v>
      </c>
      <c r="K4411" s="163">
        <v>8.2550000000000008</v>
      </c>
      <c r="L4411" s="149" t="s">
        <v>116</v>
      </c>
      <c r="M4411" s="150" t="s">
        <v>886</v>
      </c>
      <c r="N4411" s="157">
        <v>45027.404282407406</v>
      </c>
      <c r="O4411" s="157">
        <v>45052.887766203705</v>
      </c>
    </row>
    <row r="4412" spans="2:15" x14ac:dyDescent="0.2">
      <c r="B4412" s="322" t="s">
        <v>158</v>
      </c>
      <c r="C4412" s="322" t="s">
        <v>2366</v>
      </c>
      <c r="D4412" s="322" t="s">
        <v>159</v>
      </c>
      <c r="E4412" s="322" t="s">
        <v>2366</v>
      </c>
      <c r="F4412" s="154" t="s">
        <v>239</v>
      </c>
      <c r="G4412" s="149" t="s">
        <v>359</v>
      </c>
      <c r="H4412" s="153" t="s">
        <v>278</v>
      </c>
      <c r="I4412" s="149" t="s">
        <v>1328</v>
      </c>
      <c r="J4412" s="163">
        <v>28.414000000000001</v>
      </c>
      <c r="K4412" s="163">
        <v>16.417999999999999</v>
      </c>
      <c r="L4412" s="149" t="s">
        <v>116</v>
      </c>
      <c r="M4412" s="150" t="s">
        <v>1049</v>
      </c>
      <c r="N4412" s="157">
        <v>45027.404282407406</v>
      </c>
      <c r="O4412" s="157">
        <v>45060.627604166664</v>
      </c>
    </row>
    <row r="4413" spans="2:15" x14ac:dyDescent="0.2">
      <c r="B4413" s="322" t="s">
        <v>158</v>
      </c>
      <c r="C4413" s="322" t="s">
        <v>2366</v>
      </c>
      <c r="D4413" s="322" t="s">
        <v>159</v>
      </c>
      <c r="E4413" s="322" t="s">
        <v>2366</v>
      </c>
      <c r="F4413" s="154" t="s">
        <v>239</v>
      </c>
      <c r="G4413" s="149" t="s">
        <v>359</v>
      </c>
      <c r="H4413" s="153" t="s">
        <v>278</v>
      </c>
      <c r="I4413" s="149" t="s">
        <v>2614</v>
      </c>
      <c r="J4413" s="163">
        <v>55.838000000000001</v>
      </c>
      <c r="K4413" s="163">
        <v>44.039000000000001</v>
      </c>
      <c r="L4413" s="149" t="s">
        <v>329</v>
      </c>
      <c r="M4413" s="150" t="s">
        <v>395</v>
      </c>
      <c r="N4413" s="157">
        <v>45027.43209490741</v>
      </c>
      <c r="O4413" s="157">
        <v>45056.264224537037</v>
      </c>
    </row>
    <row r="4414" spans="2:15" x14ac:dyDescent="0.2">
      <c r="B4414" s="322" t="s">
        <v>158</v>
      </c>
      <c r="C4414" s="322" t="s">
        <v>2366</v>
      </c>
      <c r="D4414" s="322" t="s">
        <v>159</v>
      </c>
      <c r="E4414" s="322" t="s">
        <v>2366</v>
      </c>
      <c r="F4414" s="154" t="s">
        <v>114</v>
      </c>
      <c r="G4414" s="149" t="s">
        <v>286</v>
      </c>
      <c r="H4414" s="153" t="s">
        <v>115</v>
      </c>
      <c r="I4414" s="149" t="s">
        <v>1854</v>
      </c>
      <c r="J4414" s="163">
        <v>63.125999999999998</v>
      </c>
      <c r="K4414" s="163">
        <v>8.5009999999999994</v>
      </c>
      <c r="L4414" s="149" t="s">
        <v>219</v>
      </c>
      <c r="M4414" s="150" t="s">
        <v>429</v>
      </c>
      <c r="N4414" s="157">
        <v>45028.181527777779</v>
      </c>
      <c r="O4414" s="157">
        <v>45056.375405092593</v>
      </c>
    </row>
    <row r="4415" spans="2:15" x14ac:dyDescent="0.2">
      <c r="B4415" s="322" t="s">
        <v>158</v>
      </c>
      <c r="C4415" s="322" t="s">
        <v>2366</v>
      </c>
      <c r="D4415" s="322" t="s">
        <v>159</v>
      </c>
      <c r="E4415" s="322" t="s">
        <v>2366</v>
      </c>
      <c r="F4415" s="154" t="s">
        <v>114</v>
      </c>
      <c r="G4415" s="149" t="s">
        <v>286</v>
      </c>
      <c r="H4415" s="153" t="s">
        <v>115</v>
      </c>
      <c r="I4415" s="149" t="s">
        <v>1854</v>
      </c>
      <c r="J4415" s="163">
        <v>63.125999999999998</v>
      </c>
      <c r="K4415" s="163">
        <v>9.2089999999999996</v>
      </c>
      <c r="L4415" s="149" t="s">
        <v>219</v>
      </c>
      <c r="M4415" s="150" t="s">
        <v>382</v>
      </c>
      <c r="N4415" s="157">
        <v>45028.181527777779</v>
      </c>
      <c r="O4415" s="157">
        <v>45060.444687499999</v>
      </c>
    </row>
    <row r="4416" spans="2:15" x14ac:dyDescent="0.2">
      <c r="B4416" s="322" t="s">
        <v>158</v>
      </c>
      <c r="C4416" s="322" t="s">
        <v>2366</v>
      </c>
      <c r="D4416" s="322" t="s">
        <v>159</v>
      </c>
      <c r="E4416" s="322" t="s">
        <v>2366</v>
      </c>
      <c r="F4416" s="154" t="s">
        <v>114</v>
      </c>
      <c r="G4416" s="149" t="s">
        <v>286</v>
      </c>
      <c r="H4416" s="153" t="s">
        <v>115</v>
      </c>
      <c r="I4416" s="149" t="s">
        <v>1854</v>
      </c>
      <c r="J4416" s="163">
        <v>63.125999999999998</v>
      </c>
      <c r="K4416" s="163">
        <v>39.749000000000002</v>
      </c>
      <c r="L4416" s="149" t="s">
        <v>216</v>
      </c>
      <c r="M4416" s="150" t="s">
        <v>284</v>
      </c>
      <c r="N4416" s="157">
        <v>45028.181527777779</v>
      </c>
      <c r="O4416" s="157">
        <v>45068.507638888892</v>
      </c>
    </row>
    <row r="4417" spans="2:15" x14ac:dyDescent="0.2">
      <c r="B4417" s="322" t="s">
        <v>158</v>
      </c>
      <c r="C4417" s="322" t="s">
        <v>2366</v>
      </c>
      <c r="D4417" s="322" t="s">
        <v>159</v>
      </c>
      <c r="E4417" s="322" t="s">
        <v>2366</v>
      </c>
      <c r="F4417" s="154" t="s">
        <v>329</v>
      </c>
      <c r="G4417" s="149" t="s">
        <v>286</v>
      </c>
      <c r="H4417" s="153" t="s">
        <v>330</v>
      </c>
      <c r="I4417" s="149" t="s">
        <v>1827</v>
      </c>
      <c r="J4417" s="163">
        <v>55.83</v>
      </c>
      <c r="K4417" s="163">
        <v>34.008000000000003</v>
      </c>
      <c r="L4417" s="149" t="s">
        <v>333</v>
      </c>
      <c r="M4417" s="150" t="s">
        <v>334</v>
      </c>
      <c r="N4417" s="157">
        <v>45028.376585648148</v>
      </c>
      <c r="O4417" s="157">
        <v>45050.924884259257</v>
      </c>
    </row>
    <row r="4418" spans="2:15" x14ac:dyDescent="0.2">
      <c r="B4418" s="322" t="s">
        <v>158</v>
      </c>
      <c r="C4418" s="322" t="s">
        <v>2366</v>
      </c>
      <c r="D4418" s="322" t="s">
        <v>159</v>
      </c>
      <c r="E4418" s="322" t="s">
        <v>2366</v>
      </c>
      <c r="F4418" s="154" t="s">
        <v>114</v>
      </c>
      <c r="G4418" s="149" t="s">
        <v>310</v>
      </c>
      <c r="H4418" s="153" t="s">
        <v>115</v>
      </c>
      <c r="I4418" s="149" t="s">
        <v>2615</v>
      </c>
      <c r="J4418" s="163">
        <v>63.686</v>
      </c>
      <c r="K4418" s="163">
        <v>6.5759999999999996</v>
      </c>
      <c r="L4418" s="149" t="s">
        <v>211</v>
      </c>
      <c r="M4418" s="150" t="s">
        <v>2616</v>
      </c>
      <c r="N4418" s="157">
        <v>45028.626516203702</v>
      </c>
      <c r="O4418" s="157">
        <v>45052.953472222223</v>
      </c>
    </row>
    <row r="4419" spans="2:15" x14ac:dyDescent="0.2">
      <c r="B4419" s="322" t="s">
        <v>158</v>
      </c>
      <c r="C4419" s="322" t="s">
        <v>2366</v>
      </c>
      <c r="D4419" s="322" t="s">
        <v>158</v>
      </c>
      <c r="E4419" s="322" t="s">
        <v>2366</v>
      </c>
      <c r="F4419" s="154" t="s">
        <v>114</v>
      </c>
      <c r="G4419" s="149" t="s">
        <v>277</v>
      </c>
      <c r="H4419" s="153" t="s">
        <v>304</v>
      </c>
      <c r="I4419" s="149" t="s">
        <v>576</v>
      </c>
      <c r="J4419" s="163">
        <v>36.415999999999997</v>
      </c>
      <c r="K4419" s="163">
        <v>30.981000000000002</v>
      </c>
      <c r="L4419" s="149" t="s">
        <v>114</v>
      </c>
      <c r="M4419" s="150" t="s">
        <v>585</v>
      </c>
      <c r="N4419" s="157">
        <v>45028.830416666664</v>
      </c>
      <c r="O4419" s="157">
        <v>45041.833472222221</v>
      </c>
    </row>
    <row r="4420" spans="2:15" x14ac:dyDescent="0.2">
      <c r="B4420" s="322" t="s">
        <v>158</v>
      </c>
      <c r="C4420" s="322" t="s">
        <v>2366</v>
      </c>
      <c r="D4420" s="322" t="s">
        <v>158</v>
      </c>
      <c r="E4420" s="322" t="s">
        <v>2366</v>
      </c>
      <c r="F4420" s="154" t="s">
        <v>237</v>
      </c>
      <c r="G4420" s="149" t="s">
        <v>277</v>
      </c>
      <c r="H4420" s="153" t="s">
        <v>978</v>
      </c>
      <c r="I4420" s="149" t="s">
        <v>2617</v>
      </c>
      <c r="J4420" s="163">
        <v>19.559999999999999</v>
      </c>
      <c r="K4420" s="163">
        <v>3.5489999999999999</v>
      </c>
      <c r="L4420" s="149" t="s">
        <v>408</v>
      </c>
      <c r="M4420" s="150" t="s">
        <v>409</v>
      </c>
      <c r="N4420" s="157">
        <v>45028.918263888889</v>
      </c>
      <c r="O4420" s="157">
        <v>45043.624710648146</v>
      </c>
    </row>
    <row r="4421" spans="2:15" x14ac:dyDescent="0.2">
      <c r="B4421" s="322" t="s">
        <v>158</v>
      </c>
      <c r="C4421" s="322" t="s">
        <v>2366</v>
      </c>
      <c r="D4421" s="322" t="s">
        <v>159</v>
      </c>
      <c r="E4421" s="322" t="s">
        <v>2366</v>
      </c>
      <c r="F4421" s="154" t="s">
        <v>244</v>
      </c>
      <c r="G4421" s="149" t="s">
        <v>369</v>
      </c>
      <c r="H4421" s="153" t="s">
        <v>370</v>
      </c>
      <c r="I4421" s="149" t="s">
        <v>2618</v>
      </c>
      <c r="J4421" s="163">
        <v>33.381999999999998</v>
      </c>
      <c r="K4421" s="163">
        <v>8.8800000000000008</v>
      </c>
      <c r="L4421" s="149" t="s">
        <v>217</v>
      </c>
      <c r="M4421" s="150" t="s">
        <v>1370</v>
      </c>
      <c r="N4421" s="157">
        <v>45029.011412037034</v>
      </c>
      <c r="O4421" s="157">
        <v>45056.718344907407</v>
      </c>
    </row>
    <row r="4422" spans="2:15" x14ac:dyDescent="0.2">
      <c r="B4422" s="322" t="s">
        <v>158</v>
      </c>
      <c r="C4422" s="322" t="s">
        <v>2366</v>
      </c>
      <c r="D4422" s="322" t="s">
        <v>160</v>
      </c>
      <c r="E4422" s="322" t="s">
        <v>2366</v>
      </c>
      <c r="F4422" s="154" t="s">
        <v>244</v>
      </c>
      <c r="G4422" s="149" t="s">
        <v>369</v>
      </c>
      <c r="H4422" s="153" t="s">
        <v>370</v>
      </c>
      <c r="I4422" s="149" t="s">
        <v>2618</v>
      </c>
      <c r="J4422" s="163">
        <v>33.381999999999998</v>
      </c>
      <c r="K4422" s="163">
        <v>16.61</v>
      </c>
      <c r="L4422" s="149" t="s">
        <v>214</v>
      </c>
      <c r="M4422" s="150" t="s">
        <v>779</v>
      </c>
      <c r="N4422" s="157">
        <v>45029.011412037034</v>
      </c>
      <c r="O4422" s="157">
        <v>45091.958009259259</v>
      </c>
    </row>
    <row r="4423" spans="2:15" x14ac:dyDescent="0.2">
      <c r="B4423" s="322" t="s">
        <v>158</v>
      </c>
      <c r="C4423" s="322" t="s">
        <v>2366</v>
      </c>
      <c r="D4423" s="322" t="s">
        <v>159</v>
      </c>
      <c r="E4423" s="322" t="s">
        <v>2366</v>
      </c>
      <c r="F4423" s="154" t="s">
        <v>236</v>
      </c>
      <c r="G4423" s="149" t="s">
        <v>310</v>
      </c>
      <c r="H4423" s="153" t="s">
        <v>311</v>
      </c>
      <c r="I4423" s="149" t="s">
        <v>2619</v>
      </c>
      <c r="J4423" s="163">
        <v>56.719000000000001</v>
      </c>
      <c r="K4423" s="163">
        <v>21.134</v>
      </c>
      <c r="L4423" s="149" t="s">
        <v>116</v>
      </c>
      <c r="M4423" s="150" t="s">
        <v>405</v>
      </c>
      <c r="N4423" s="157">
        <v>45029.432164351849</v>
      </c>
      <c r="O4423" s="157">
        <v>45059.528738425928</v>
      </c>
    </row>
    <row r="4424" spans="2:15" x14ac:dyDescent="0.2">
      <c r="B4424" s="322" t="s">
        <v>158</v>
      </c>
      <c r="C4424" s="322" t="s">
        <v>2366</v>
      </c>
      <c r="D4424" s="322" t="s">
        <v>159</v>
      </c>
      <c r="E4424" s="322" t="s">
        <v>2366</v>
      </c>
      <c r="F4424" s="154" t="s">
        <v>236</v>
      </c>
      <c r="G4424" s="149" t="s">
        <v>310</v>
      </c>
      <c r="H4424" s="153" t="s">
        <v>311</v>
      </c>
      <c r="I4424" s="149" t="s">
        <v>2619</v>
      </c>
      <c r="J4424" s="163">
        <v>56.719000000000001</v>
      </c>
      <c r="K4424" s="163">
        <v>30.843</v>
      </c>
      <c r="L4424" s="149" t="s">
        <v>116</v>
      </c>
      <c r="M4424" s="150" t="s">
        <v>405</v>
      </c>
      <c r="N4424" s="157">
        <v>45029.432164351849</v>
      </c>
      <c r="O4424" s="157">
        <v>45063.817129629628</v>
      </c>
    </row>
    <row r="4425" spans="2:15" x14ac:dyDescent="0.2">
      <c r="B4425" s="322" t="s">
        <v>158</v>
      </c>
      <c r="C4425" s="322" t="s">
        <v>2366</v>
      </c>
      <c r="D4425" s="322" t="s">
        <v>159</v>
      </c>
      <c r="E4425" s="322" t="s">
        <v>2366</v>
      </c>
      <c r="F4425" s="154" t="s">
        <v>114</v>
      </c>
      <c r="G4425" s="149" t="s">
        <v>286</v>
      </c>
      <c r="H4425" s="153" t="s">
        <v>115</v>
      </c>
      <c r="I4425" s="149" t="s">
        <v>702</v>
      </c>
      <c r="J4425" s="163">
        <v>60.436999999999998</v>
      </c>
      <c r="K4425" s="163">
        <v>59.228000000000002</v>
      </c>
      <c r="L4425" s="149" t="s">
        <v>116</v>
      </c>
      <c r="M4425" s="150" t="s">
        <v>117</v>
      </c>
      <c r="N4425" s="157">
        <v>45029.98777777778</v>
      </c>
      <c r="O4425" s="157">
        <v>45066.915891203702</v>
      </c>
    </row>
    <row r="4426" spans="2:15" x14ac:dyDescent="0.2">
      <c r="B4426" s="322" t="s">
        <v>158</v>
      </c>
      <c r="C4426" s="322" t="s">
        <v>2366</v>
      </c>
      <c r="D4426" s="322" t="s">
        <v>158</v>
      </c>
      <c r="E4426" s="322" t="s">
        <v>2366</v>
      </c>
      <c r="F4426" s="154" t="s">
        <v>114</v>
      </c>
      <c r="G4426" s="149" t="s">
        <v>277</v>
      </c>
      <c r="H4426" s="153" t="s">
        <v>304</v>
      </c>
      <c r="I4426" s="149" t="s">
        <v>304</v>
      </c>
      <c r="J4426" s="163">
        <v>34.433</v>
      </c>
      <c r="K4426" s="163">
        <v>12.128</v>
      </c>
      <c r="L4426" s="149" t="s">
        <v>114</v>
      </c>
      <c r="M4426" s="150" t="s">
        <v>700</v>
      </c>
      <c r="N4426" s="157">
        <v>45030.200162037036</v>
      </c>
      <c r="O4426" s="157">
        <v>45035.246180555558</v>
      </c>
    </row>
    <row r="4427" spans="2:15" x14ac:dyDescent="0.2">
      <c r="B4427" s="322" t="s">
        <v>158</v>
      </c>
      <c r="C4427" s="322" t="s">
        <v>2366</v>
      </c>
      <c r="D4427" s="322" t="s">
        <v>158</v>
      </c>
      <c r="E4427" s="322" t="s">
        <v>2366</v>
      </c>
      <c r="F4427" s="154" t="s">
        <v>114</v>
      </c>
      <c r="G4427" s="149" t="s">
        <v>277</v>
      </c>
      <c r="H4427" s="153" t="s">
        <v>304</v>
      </c>
      <c r="I4427" s="149" t="s">
        <v>304</v>
      </c>
      <c r="J4427" s="163">
        <v>34.433</v>
      </c>
      <c r="K4427" s="163">
        <v>12.128</v>
      </c>
      <c r="L4427" s="149" t="s">
        <v>114</v>
      </c>
      <c r="M4427" s="150" t="s">
        <v>700</v>
      </c>
      <c r="N4427" s="157">
        <v>45030.200162037036</v>
      </c>
      <c r="O4427" s="157">
        <v>45035.246319444443</v>
      </c>
    </row>
    <row r="4428" spans="2:15" x14ac:dyDescent="0.2">
      <c r="B4428" s="322" t="s">
        <v>158</v>
      </c>
      <c r="C4428" s="322" t="s">
        <v>2366</v>
      </c>
      <c r="D4428" s="322" t="s">
        <v>159</v>
      </c>
      <c r="E4428" s="322" t="s">
        <v>2366</v>
      </c>
      <c r="F4428" s="154" t="s">
        <v>239</v>
      </c>
      <c r="G4428" s="149" t="s">
        <v>277</v>
      </c>
      <c r="H4428" s="153" t="s">
        <v>2454</v>
      </c>
      <c r="I4428" s="149" t="s">
        <v>2620</v>
      </c>
      <c r="J4428" s="163">
        <v>38.683</v>
      </c>
      <c r="K4428" s="163">
        <v>8.798</v>
      </c>
      <c r="L4428" s="149" t="s">
        <v>116</v>
      </c>
      <c r="M4428" s="150" t="s">
        <v>292</v>
      </c>
      <c r="N4428" s="157">
        <v>45030.571076388886</v>
      </c>
      <c r="O4428" s="157">
        <v>45067.957800925928</v>
      </c>
    </row>
    <row r="4429" spans="2:15" x14ac:dyDescent="0.2">
      <c r="B4429" s="322" t="s">
        <v>158</v>
      </c>
      <c r="C4429" s="322" t="s">
        <v>2366</v>
      </c>
      <c r="D4429" s="322" t="s">
        <v>159</v>
      </c>
      <c r="E4429" s="322" t="s">
        <v>2366</v>
      </c>
      <c r="F4429" s="154" t="s">
        <v>238</v>
      </c>
      <c r="G4429" s="149" t="s">
        <v>281</v>
      </c>
      <c r="H4429" s="153" t="s">
        <v>2454</v>
      </c>
      <c r="I4429" s="149" t="s">
        <v>2620</v>
      </c>
      <c r="J4429" s="163">
        <v>38.683</v>
      </c>
      <c r="K4429" s="163">
        <v>28.236000000000001</v>
      </c>
      <c r="L4429" s="149" t="s">
        <v>116</v>
      </c>
      <c r="M4429" s="150" t="s">
        <v>457</v>
      </c>
      <c r="N4429" s="157">
        <v>45030.571076388886</v>
      </c>
      <c r="O4429" s="157">
        <v>45077.552395833336</v>
      </c>
    </row>
    <row r="4430" spans="2:15" x14ac:dyDescent="0.2">
      <c r="B4430" s="322" t="s">
        <v>158</v>
      </c>
      <c r="C4430" s="322" t="s">
        <v>2366</v>
      </c>
      <c r="D4430" s="322" t="s">
        <v>158</v>
      </c>
      <c r="E4430" s="322" t="s">
        <v>2366</v>
      </c>
      <c r="F4430" s="154" t="s">
        <v>114</v>
      </c>
      <c r="G4430" s="149" t="s">
        <v>277</v>
      </c>
      <c r="H4430" s="153" t="s">
        <v>304</v>
      </c>
      <c r="I4430" s="149" t="s">
        <v>584</v>
      </c>
      <c r="J4430" s="163">
        <v>39.064</v>
      </c>
      <c r="K4430" s="163">
        <v>30.399000000000001</v>
      </c>
      <c r="L4430" s="149" t="s">
        <v>114</v>
      </c>
      <c r="M4430" s="150" t="s">
        <v>700</v>
      </c>
      <c r="N4430" s="157">
        <v>45030.803368055553</v>
      </c>
      <c r="O4430" s="157">
        <v>45035.621851851851</v>
      </c>
    </row>
    <row r="4431" spans="2:15" x14ac:dyDescent="0.2">
      <c r="B4431" s="322" t="s">
        <v>158</v>
      </c>
      <c r="C4431" s="322" t="s">
        <v>2366</v>
      </c>
      <c r="D4431" s="322" t="s">
        <v>160</v>
      </c>
      <c r="E4431" s="322" t="s">
        <v>2366</v>
      </c>
      <c r="F4431" s="154" t="s">
        <v>236</v>
      </c>
      <c r="G4431" s="149" t="s">
        <v>310</v>
      </c>
      <c r="H4431" s="153" t="s">
        <v>311</v>
      </c>
      <c r="I4431" s="149" t="s">
        <v>1124</v>
      </c>
      <c r="J4431" s="163">
        <v>38.956000000000003</v>
      </c>
      <c r="K4431" s="163">
        <v>35.219000000000001</v>
      </c>
      <c r="L4431" s="149" t="s">
        <v>116</v>
      </c>
      <c r="M4431" s="150" t="s">
        <v>2123</v>
      </c>
      <c r="N4431" s="157">
        <v>45030.98778935185</v>
      </c>
      <c r="O4431" s="157">
        <v>45080.736967592595</v>
      </c>
    </row>
    <row r="4432" spans="2:15" x14ac:dyDescent="0.2">
      <c r="B4432" s="322" t="s">
        <v>158</v>
      </c>
      <c r="C4432" s="322" t="s">
        <v>2366</v>
      </c>
      <c r="D4432" s="322" t="s">
        <v>159</v>
      </c>
      <c r="E4432" s="322" t="s">
        <v>2366</v>
      </c>
      <c r="F4432" s="154" t="s">
        <v>239</v>
      </c>
      <c r="G4432" s="149" t="s">
        <v>359</v>
      </c>
      <c r="H4432" s="153" t="s">
        <v>278</v>
      </c>
      <c r="I4432" s="149" t="s">
        <v>2621</v>
      </c>
      <c r="J4432" s="163">
        <v>37.972999999999999</v>
      </c>
      <c r="K4432" s="163">
        <v>36.682000000000002</v>
      </c>
      <c r="L4432" s="149" t="s">
        <v>329</v>
      </c>
      <c r="M4432" s="150" t="s">
        <v>460</v>
      </c>
      <c r="N4432" s="157">
        <v>45031.432187500002</v>
      </c>
      <c r="O4432" s="157">
        <v>45055.431192129632</v>
      </c>
    </row>
    <row r="4433" spans="2:15" x14ac:dyDescent="0.2">
      <c r="B4433" s="322" t="s">
        <v>158</v>
      </c>
      <c r="C4433" s="322" t="s">
        <v>2366</v>
      </c>
      <c r="D4433" s="322" t="s">
        <v>159</v>
      </c>
      <c r="E4433" s="322" t="s">
        <v>2366</v>
      </c>
      <c r="F4433" s="154" t="s">
        <v>114</v>
      </c>
      <c r="G4433" s="149" t="s">
        <v>310</v>
      </c>
      <c r="H4433" s="153" t="s">
        <v>115</v>
      </c>
      <c r="I4433" s="149" t="s">
        <v>2036</v>
      </c>
      <c r="J4433" s="163">
        <v>60.695999999999998</v>
      </c>
      <c r="K4433" s="163">
        <v>54.886000000000003</v>
      </c>
      <c r="L4433" s="149" t="s">
        <v>209</v>
      </c>
      <c r="M4433" s="150" t="s">
        <v>439</v>
      </c>
      <c r="N4433" s="157">
        <v>45031.668298611112</v>
      </c>
      <c r="O4433" s="157">
        <v>45066.999282407407</v>
      </c>
    </row>
    <row r="4434" spans="2:15" x14ac:dyDescent="0.2">
      <c r="B4434" s="322" t="s">
        <v>158</v>
      </c>
      <c r="C4434" s="322" t="s">
        <v>2366</v>
      </c>
      <c r="D4434" s="322" t="s">
        <v>159</v>
      </c>
      <c r="E4434" s="322" t="s">
        <v>2366</v>
      </c>
      <c r="F4434" s="154" t="s">
        <v>114</v>
      </c>
      <c r="G4434" s="149" t="s">
        <v>286</v>
      </c>
      <c r="H4434" s="153" t="s">
        <v>115</v>
      </c>
      <c r="I4434" s="149" t="s">
        <v>497</v>
      </c>
      <c r="J4434" s="163">
        <v>61.252000000000002</v>
      </c>
      <c r="K4434" s="163">
        <v>53.088000000000001</v>
      </c>
      <c r="L4434" s="149" t="s">
        <v>187</v>
      </c>
      <c r="M4434" s="150" t="s">
        <v>415</v>
      </c>
      <c r="N4434" s="157">
        <v>45031.668344907404</v>
      </c>
      <c r="O4434" s="157">
        <v>45065.581770833334</v>
      </c>
    </row>
    <row r="4435" spans="2:15" x14ac:dyDescent="0.2">
      <c r="B4435" s="322" t="s">
        <v>158</v>
      </c>
      <c r="C4435" s="322" t="s">
        <v>2366</v>
      </c>
      <c r="D4435" s="322" t="s">
        <v>159</v>
      </c>
      <c r="E4435" s="322" t="s">
        <v>2366</v>
      </c>
      <c r="F4435" s="154" t="s">
        <v>195</v>
      </c>
      <c r="G4435" s="149" t="s">
        <v>277</v>
      </c>
      <c r="H4435" s="153" t="s">
        <v>705</v>
      </c>
      <c r="I4435" s="149" t="s">
        <v>2622</v>
      </c>
      <c r="J4435" s="163">
        <v>37.851999999999997</v>
      </c>
      <c r="K4435" s="163">
        <v>10.294</v>
      </c>
      <c r="L4435" s="149" t="s">
        <v>228</v>
      </c>
      <c r="M4435" s="150" t="s">
        <v>485</v>
      </c>
      <c r="N4435" s="157">
        <v>45032.057118055556</v>
      </c>
      <c r="O4435" s="157">
        <v>45074.538217592592</v>
      </c>
    </row>
    <row r="4436" spans="2:15" x14ac:dyDescent="0.2">
      <c r="B4436" s="322" t="s">
        <v>158</v>
      </c>
      <c r="C4436" s="322" t="s">
        <v>2366</v>
      </c>
      <c r="D4436" s="322" t="s">
        <v>160</v>
      </c>
      <c r="E4436" s="322" t="s">
        <v>2366</v>
      </c>
      <c r="F4436" s="154" t="s">
        <v>195</v>
      </c>
      <c r="G4436" s="149" t="s">
        <v>277</v>
      </c>
      <c r="H4436" s="153" t="s">
        <v>705</v>
      </c>
      <c r="I4436" s="149" t="s">
        <v>2622</v>
      </c>
      <c r="J4436" s="163">
        <v>37.851999999999997</v>
      </c>
      <c r="K4436" s="163">
        <v>23.614000000000001</v>
      </c>
      <c r="L4436" s="149" t="s">
        <v>228</v>
      </c>
      <c r="M4436" s="150" t="s">
        <v>485</v>
      </c>
      <c r="N4436" s="157">
        <v>45032.057118055556</v>
      </c>
      <c r="O4436" s="157">
        <v>45081.807164351849</v>
      </c>
    </row>
    <row r="4437" spans="2:15" x14ac:dyDescent="0.2">
      <c r="B4437" s="322" t="s">
        <v>158</v>
      </c>
      <c r="C4437" s="322" t="s">
        <v>2366</v>
      </c>
      <c r="D4437" s="322" t="s">
        <v>159</v>
      </c>
      <c r="E4437" s="322" t="s">
        <v>2366</v>
      </c>
      <c r="F4437" s="154" t="s">
        <v>329</v>
      </c>
      <c r="G4437" s="149" t="s">
        <v>286</v>
      </c>
      <c r="H4437" s="153" t="s">
        <v>330</v>
      </c>
      <c r="I4437" s="149" t="s">
        <v>297</v>
      </c>
      <c r="J4437" s="163">
        <v>35.484999999999999</v>
      </c>
      <c r="K4437" s="163">
        <v>34.774999999999999</v>
      </c>
      <c r="L4437" s="149" t="s">
        <v>116</v>
      </c>
      <c r="M4437" s="150" t="s">
        <v>674</v>
      </c>
      <c r="N4437" s="157">
        <v>45032.376689814817</v>
      </c>
      <c r="O4437" s="157">
        <v>45075.40121527778</v>
      </c>
    </row>
    <row r="4438" spans="2:15" x14ac:dyDescent="0.2">
      <c r="B4438" s="322" t="s">
        <v>158</v>
      </c>
      <c r="C4438" s="322" t="s">
        <v>2366</v>
      </c>
      <c r="D4438" s="322" t="s">
        <v>159</v>
      </c>
      <c r="E4438" s="322" t="s">
        <v>2366</v>
      </c>
      <c r="F4438" s="154" t="s">
        <v>239</v>
      </c>
      <c r="G4438" s="149" t="s">
        <v>289</v>
      </c>
      <c r="H4438" s="153" t="s">
        <v>1628</v>
      </c>
      <c r="I4438" s="149" t="s">
        <v>2494</v>
      </c>
      <c r="J4438" s="163">
        <v>37.899000000000001</v>
      </c>
      <c r="K4438" s="163">
        <v>9.6769999999999996</v>
      </c>
      <c r="L4438" s="149" t="s">
        <v>329</v>
      </c>
      <c r="M4438" s="150" t="s">
        <v>2159</v>
      </c>
      <c r="N4438" s="157">
        <v>45032.487407407411</v>
      </c>
      <c r="O4438" s="157">
        <v>45052.321087962962</v>
      </c>
    </row>
    <row r="4439" spans="2:15" x14ac:dyDescent="0.2">
      <c r="B4439" s="322" t="s">
        <v>158</v>
      </c>
      <c r="C4439" s="322" t="s">
        <v>2366</v>
      </c>
      <c r="D4439" s="322" t="s">
        <v>159</v>
      </c>
      <c r="E4439" s="322" t="s">
        <v>2366</v>
      </c>
      <c r="F4439" s="154" t="s">
        <v>239</v>
      </c>
      <c r="G4439" s="149" t="s">
        <v>289</v>
      </c>
      <c r="H4439" s="153" t="s">
        <v>1628</v>
      </c>
      <c r="I4439" s="149" t="s">
        <v>2494</v>
      </c>
      <c r="J4439" s="163">
        <v>37.899000000000001</v>
      </c>
      <c r="K4439" s="163">
        <v>27.463999999999999</v>
      </c>
      <c r="L4439" s="149" t="s">
        <v>329</v>
      </c>
      <c r="M4439" s="150" t="s">
        <v>343</v>
      </c>
      <c r="N4439" s="157">
        <v>45032.487407407411</v>
      </c>
      <c r="O4439" s="157">
        <v>45058.267187500001</v>
      </c>
    </row>
    <row r="4440" spans="2:15" x14ac:dyDescent="0.2">
      <c r="B4440" s="322" t="s">
        <v>158</v>
      </c>
      <c r="C4440" s="322" t="s">
        <v>2366</v>
      </c>
      <c r="D4440" s="322" t="s">
        <v>159</v>
      </c>
      <c r="E4440" s="322" t="s">
        <v>2366</v>
      </c>
      <c r="F4440" s="154" t="s">
        <v>243</v>
      </c>
      <c r="G4440" s="149" t="s">
        <v>2623</v>
      </c>
      <c r="H4440" s="153" t="s">
        <v>707</v>
      </c>
      <c r="I4440" s="149" t="s">
        <v>2624</v>
      </c>
      <c r="J4440" s="163">
        <v>34.963000000000001</v>
      </c>
      <c r="K4440" s="163">
        <v>34.264000000000003</v>
      </c>
      <c r="L4440" s="149" t="s">
        <v>116</v>
      </c>
      <c r="M4440" s="150" t="s">
        <v>437</v>
      </c>
      <c r="N4440" s="157">
        <v>45032.626666666663</v>
      </c>
      <c r="O4440" s="157">
        <v>45062.695162037038</v>
      </c>
    </row>
    <row r="4441" spans="2:15" x14ac:dyDescent="0.2">
      <c r="B4441" s="322" t="s">
        <v>158</v>
      </c>
      <c r="C4441" s="322" t="s">
        <v>2366</v>
      </c>
      <c r="D4441" s="322" t="s">
        <v>158</v>
      </c>
      <c r="E4441" s="322" t="s">
        <v>2366</v>
      </c>
      <c r="F4441" s="154" t="s">
        <v>114</v>
      </c>
      <c r="G4441" s="149" t="s">
        <v>277</v>
      </c>
      <c r="H4441" s="153" t="s">
        <v>304</v>
      </c>
      <c r="I4441" s="149" t="s">
        <v>1739</v>
      </c>
      <c r="J4441" s="163">
        <v>36.244999999999997</v>
      </c>
      <c r="K4441" s="163">
        <v>26.134</v>
      </c>
      <c r="L4441" s="149" t="s">
        <v>114</v>
      </c>
      <c r="M4441" s="150" t="s">
        <v>1417</v>
      </c>
      <c r="N4441" s="157">
        <v>45032.757025462961</v>
      </c>
      <c r="O4441" s="157">
        <v>45037.847604166665</v>
      </c>
    </row>
    <row r="4442" spans="2:15" x14ac:dyDescent="0.2">
      <c r="B4442" s="322" t="s">
        <v>158</v>
      </c>
      <c r="C4442" s="322" t="s">
        <v>2366</v>
      </c>
      <c r="D4442" s="322" t="s">
        <v>159</v>
      </c>
      <c r="E4442" s="322" t="s">
        <v>2366</v>
      </c>
      <c r="F4442" s="154" t="s">
        <v>239</v>
      </c>
      <c r="G4442" s="149" t="s">
        <v>359</v>
      </c>
      <c r="H4442" s="153" t="s">
        <v>278</v>
      </c>
      <c r="I4442" s="149" t="s">
        <v>2625</v>
      </c>
      <c r="J4442" s="163">
        <v>53.463000000000001</v>
      </c>
      <c r="K4442" s="163">
        <v>41.118000000000002</v>
      </c>
      <c r="L4442" s="149" t="s">
        <v>209</v>
      </c>
      <c r="M4442" s="150" t="s">
        <v>563</v>
      </c>
      <c r="N4442" s="157">
        <v>45032.904398148145</v>
      </c>
      <c r="O4442" s="157">
        <v>45061.820347222223</v>
      </c>
    </row>
    <row r="4443" spans="2:15" x14ac:dyDescent="0.2">
      <c r="B4443" s="322" t="s">
        <v>158</v>
      </c>
      <c r="C4443" s="322" t="s">
        <v>2366</v>
      </c>
      <c r="D4443" s="322" t="s">
        <v>160</v>
      </c>
      <c r="E4443" s="322" t="s">
        <v>2366</v>
      </c>
      <c r="F4443" s="154" t="s">
        <v>239</v>
      </c>
      <c r="G4443" s="149" t="s">
        <v>277</v>
      </c>
      <c r="H4443" s="153" t="s">
        <v>1628</v>
      </c>
      <c r="I4443" s="149" t="s">
        <v>2626</v>
      </c>
      <c r="J4443" s="163">
        <v>82.152000000000001</v>
      </c>
      <c r="K4443" s="163">
        <v>18.695</v>
      </c>
      <c r="L4443" s="149" t="s">
        <v>376</v>
      </c>
      <c r="M4443" s="150" t="s">
        <v>397</v>
      </c>
      <c r="N4443" s="157">
        <v>45033.237129629626</v>
      </c>
      <c r="O4443" s="157">
        <v>45078.264131944445</v>
      </c>
    </row>
    <row r="4444" spans="2:15" x14ac:dyDescent="0.2">
      <c r="B4444" s="322" t="s">
        <v>158</v>
      </c>
      <c r="C4444" s="322" t="s">
        <v>2366</v>
      </c>
      <c r="D4444" s="322" t="s">
        <v>160</v>
      </c>
      <c r="E4444" s="322" t="s">
        <v>2366</v>
      </c>
      <c r="F4444" s="154" t="s">
        <v>239</v>
      </c>
      <c r="G4444" s="149" t="s">
        <v>277</v>
      </c>
      <c r="H4444" s="153" t="s">
        <v>1628</v>
      </c>
      <c r="I4444" s="149" t="s">
        <v>2626</v>
      </c>
      <c r="J4444" s="163">
        <v>82.152000000000001</v>
      </c>
      <c r="K4444" s="163">
        <v>58.960999999999999</v>
      </c>
      <c r="L4444" s="149" t="s">
        <v>211</v>
      </c>
      <c r="M4444" s="150" t="s">
        <v>691</v>
      </c>
      <c r="N4444" s="157">
        <v>45033.237129629626</v>
      </c>
      <c r="O4444" s="157">
        <v>45086.315509259257</v>
      </c>
    </row>
    <row r="4445" spans="2:15" x14ac:dyDescent="0.2">
      <c r="B4445" s="322" t="s">
        <v>158</v>
      </c>
      <c r="C4445" s="322" t="s">
        <v>2366</v>
      </c>
      <c r="D4445" s="322" t="s">
        <v>159</v>
      </c>
      <c r="E4445" s="322" t="s">
        <v>2366</v>
      </c>
      <c r="F4445" s="154" t="s">
        <v>329</v>
      </c>
      <c r="G4445" s="149" t="s">
        <v>286</v>
      </c>
      <c r="H4445" s="153" t="s">
        <v>330</v>
      </c>
      <c r="I4445" s="149" t="s">
        <v>1827</v>
      </c>
      <c r="J4445" s="163">
        <v>55.83</v>
      </c>
      <c r="K4445" s="163">
        <v>8.5060000000000002</v>
      </c>
      <c r="L4445" s="149" t="s">
        <v>333</v>
      </c>
      <c r="M4445" s="150" t="s">
        <v>334</v>
      </c>
      <c r="N4445" s="157">
        <v>45033.598715277774</v>
      </c>
      <c r="O4445" s="157">
        <v>45050.924884259257</v>
      </c>
    </row>
    <row r="4446" spans="2:15" x14ac:dyDescent="0.2">
      <c r="B4446" s="322" t="s">
        <v>158</v>
      </c>
      <c r="C4446" s="322" t="s">
        <v>2366</v>
      </c>
      <c r="D4446" s="322" t="s">
        <v>159</v>
      </c>
      <c r="E4446" s="322" t="s">
        <v>2366</v>
      </c>
      <c r="F4446" s="154" t="s">
        <v>114</v>
      </c>
      <c r="G4446" s="149" t="s">
        <v>310</v>
      </c>
      <c r="H4446" s="153" t="s">
        <v>115</v>
      </c>
      <c r="I4446" s="149" t="s">
        <v>2627</v>
      </c>
      <c r="J4446" s="163">
        <v>76.424000000000007</v>
      </c>
      <c r="K4446" s="163">
        <v>68.168999999999997</v>
      </c>
      <c r="L4446" s="149" t="s">
        <v>211</v>
      </c>
      <c r="M4446" s="150" t="s">
        <v>666</v>
      </c>
      <c r="N4446" s="157">
        <v>45033.709166666667</v>
      </c>
      <c r="O4446" s="157">
        <v>45060.319606481484</v>
      </c>
    </row>
    <row r="4447" spans="2:15" x14ac:dyDescent="0.2">
      <c r="B4447" s="322" t="s">
        <v>158</v>
      </c>
      <c r="C4447" s="322" t="s">
        <v>2366</v>
      </c>
      <c r="D4447" s="322" t="s">
        <v>159</v>
      </c>
      <c r="E4447" s="322" t="s">
        <v>2366</v>
      </c>
      <c r="F4447" s="154" t="s">
        <v>239</v>
      </c>
      <c r="G4447" s="149" t="s">
        <v>359</v>
      </c>
      <c r="H4447" s="153" t="s">
        <v>278</v>
      </c>
      <c r="I4447" s="149" t="s">
        <v>1722</v>
      </c>
      <c r="J4447" s="163">
        <v>56.121000000000002</v>
      </c>
      <c r="K4447" s="163">
        <v>2.1549999999999998</v>
      </c>
      <c r="L4447" s="149" t="s">
        <v>116</v>
      </c>
      <c r="M4447" s="150" t="s">
        <v>117</v>
      </c>
      <c r="N4447" s="157">
        <v>45033.876504629632</v>
      </c>
      <c r="O4447" s="157">
        <v>45076.904143518521</v>
      </c>
    </row>
    <row r="4448" spans="2:15" x14ac:dyDescent="0.2">
      <c r="B4448" s="322" t="s">
        <v>158</v>
      </c>
      <c r="C4448" s="322" t="s">
        <v>2366</v>
      </c>
      <c r="D4448" s="322" t="s">
        <v>159</v>
      </c>
      <c r="E4448" s="322" t="s">
        <v>2366</v>
      </c>
      <c r="F4448" s="154" t="s">
        <v>239</v>
      </c>
      <c r="G4448" s="149" t="s">
        <v>359</v>
      </c>
      <c r="H4448" s="153" t="s">
        <v>278</v>
      </c>
      <c r="I4448" s="149" t="s">
        <v>1722</v>
      </c>
      <c r="J4448" s="163">
        <v>56.121000000000002</v>
      </c>
      <c r="K4448" s="163">
        <v>9.4339999999999993</v>
      </c>
      <c r="L4448" s="149" t="s">
        <v>116</v>
      </c>
      <c r="M4448" s="150" t="s">
        <v>117</v>
      </c>
      <c r="N4448" s="157">
        <v>45033.876504629632</v>
      </c>
      <c r="O4448" s="157">
        <v>45076.904282407406</v>
      </c>
    </row>
    <row r="4449" spans="2:15" x14ac:dyDescent="0.2">
      <c r="B4449" s="322" t="s">
        <v>158</v>
      </c>
      <c r="C4449" s="322" t="s">
        <v>2366</v>
      </c>
      <c r="D4449" s="322" t="s">
        <v>160</v>
      </c>
      <c r="E4449" s="322" t="s">
        <v>2366</v>
      </c>
      <c r="F4449" s="154" t="s">
        <v>239</v>
      </c>
      <c r="G4449" s="149" t="s">
        <v>359</v>
      </c>
      <c r="H4449" s="153" t="s">
        <v>278</v>
      </c>
      <c r="I4449" s="149" t="s">
        <v>1722</v>
      </c>
      <c r="J4449" s="163">
        <v>56.121000000000002</v>
      </c>
      <c r="K4449" s="163">
        <v>9.3309999999999995</v>
      </c>
      <c r="L4449" s="149" t="s">
        <v>116</v>
      </c>
      <c r="M4449" s="150" t="s">
        <v>117</v>
      </c>
      <c r="N4449" s="157">
        <v>45033.876504629632</v>
      </c>
      <c r="O4449" s="157">
        <v>45105.6247337963</v>
      </c>
    </row>
    <row r="4450" spans="2:15" x14ac:dyDescent="0.2">
      <c r="B4450" s="322" t="s">
        <v>158</v>
      </c>
      <c r="C4450" s="322" t="s">
        <v>2366</v>
      </c>
      <c r="D4450" s="322" t="s">
        <v>159</v>
      </c>
      <c r="E4450" s="322" t="s">
        <v>2366</v>
      </c>
      <c r="F4450" s="154" t="s">
        <v>114</v>
      </c>
      <c r="G4450" s="149" t="s">
        <v>277</v>
      </c>
      <c r="H4450" s="153" t="s">
        <v>304</v>
      </c>
      <c r="I4450" s="149" t="s">
        <v>740</v>
      </c>
      <c r="J4450" s="163">
        <v>28.471</v>
      </c>
      <c r="K4450" s="163">
        <v>13.9</v>
      </c>
      <c r="L4450" s="149" t="s">
        <v>114</v>
      </c>
      <c r="M4450" s="150" t="s">
        <v>579</v>
      </c>
      <c r="N4450" s="157">
        <v>45033.937951388885</v>
      </c>
      <c r="O4450" s="157">
        <v>45064.581030092595</v>
      </c>
    </row>
    <row r="4451" spans="2:15" x14ac:dyDescent="0.2">
      <c r="B4451" s="322" t="s">
        <v>158</v>
      </c>
      <c r="C4451" s="322" t="s">
        <v>2366</v>
      </c>
      <c r="D4451" s="322" t="s">
        <v>159</v>
      </c>
      <c r="E4451" s="322" t="s">
        <v>2366</v>
      </c>
      <c r="F4451" s="154" t="s">
        <v>114</v>
      </c>
      <c r="G4451" s="149" t="s">
        <v>277</v>
      </c>
      <c r="H4451" s="153" t="s">
        <v>304</v>
      </c>
      <c r="I4451" s="149" t="s">
        <v>740</v>
      </c>
      <c r="J4451" s="163">
        <v>28.471</v>
      </c>
      <c r="K4451" s="163">
        <v>13.9</v>
      </c>
      <c r="L4451" s="149" t="s">
        <v>114</v>
      </c>
      <c r="M4451" s="150" t="s">
        <v>579</v>
      </c>
      <c r="N4451" s="157">
        <v>45033.937951388885</v>
      </c>
      <c r="O4451" s="157">
        <v>45064.58116898148</v>
      </c>
    </row>
    <row r="4452" spans="2:15" x14ac:dyDescent="0.2">
      <c r="B4452" s="322" t="s">
        <v>158</v>
      </c>
      <c r="C4452" s="322" t="s">
        <v>2366</v>
      </c>
      <c r="D4452" s="322" t="s">
        <v>159</v>
      </c>
      <c r="E4452" s="322" t="s">
        <v>2366</v>
      </c>
      <c r="F4452" s="154" t="s">
        <v>114</v>
      </c>
      <c r="G4452" s="149" t="s">
        <v>286</v>
      </c>
      <c r="H4452" s="153" t="s">
        <v>115</v>
      </c>
      <c r="I4452" s="149" t="s">
        <v>2628</v>
      </c>
      <c r="J4452" s="163">
        <v>63.534999999999997</v>
      </c>
      <c r="K4452" s="163">
        <v>59.847000000000001</v>
      </c>
      <c r="L4452" s="149" t="s">
        <v>116</v>
      </c>
      <c r="M4452" s="150" t="s">
        <v>117</v>
      </c>
      <c r="N4452" s="157">
        <v>45035.251608796294</v>
      </c>
      <c r="O4452" s="157">
        <v>45077.193749999999</v>
      </c>
    </row>
    <row r="4453" spans="2:15" x14ac:dyDescent="0.2">
      <c r="B4453" s="322" t="s">
        <v>158</v>
      </c>
      <c r="C4453" s="322" t="s">
        <v>2366</v>
      </c>
      <c r="D4453" s="322" t="s">
        <v>159</v>
      </c>
      <c r="E4453" s="322" t="s">
        <v>2366</v>
      </c>
      <c r="F4453" s="154" t="s">
        <v>239</v>
      </c>
      <c r="G4453" s="149" t="s">
        <v>289</v>
      </c>
      <c r="H4453" s="153" t="s">
        <v>290</v>
      </c>
      <c r="I4453" s="149" t="s">
        <v>2629</v>
      </c>
      <c r="J4453" s="163">
        <v>58.765000000000001</v>
      </c>
      <c r="K4453" s="163">
        <v>45.582999999999998</v>
      </c>
      <c r="L4453" s="149" t="s">
        <v>329</v>
      </c>
      <c r="M4453" s="150" t="s">
        <v>2353</v>
      </c>
      <c r="N4453" s="157">
        <v>45035.273043981484</v>
      </c>
      <c r="O4453" s="157">
        <v>45059.556863425925</v>
      </c>
    </row>
    <row r="4454" spans="2:15" x14ac:dyDescent="0.2">
      <c r="B4454" s="322" t="s">
        <v>158</v>
      </c>
      <c r="C4454" s="322" t="s">
        <v>2366</v>
      </c>
      <c r="D4454" s="322" t="s">
        <v>159</v>
      </c>
      <c r="E4454" s="322" t="s">
        <v>2366</v>
      </c>
      <c r="F4454" s="154" t="s">
        <v>239</v>
      </c>
      <c r="G4454" s="149" t="s">
        <v>359</v>
      </c>
      <c r="H4454" s="153" t="s">
        <v>278</v>
      </c>
      <c r="I4454" s="149" t="s">
        <v>890</v>
      </c>
      <c r="J4454" s="163">
        <v>34.487000000000002</v>
      </c>
      <c r="K4454" s="163">
        <v>33.796999999999997</v>
      </c>
      <c r="L4454" s="149" t="s">
        <v>329</v>
      </c>
      <c r="M4454" s="150" t="s">
        <v>656</v>
      </c>
      <c r="N4454" s="157">
        <v>45035.43209490741</v>
      </c>
      <c r="O4454" s="157">
        <v>45061.806898148148</v>
      </c>
    </row>
    <row r="4455" spans="2:15" x14ac:dyDescent="0.2">
      <c r="B4455" s="322" t="s">
        <v>158</v>
      </c>
      <c r="C4455" s="322" t="s">
        <v>2366</v>
      </c>
      <c r="D4455" s="322" t="s">
        <v>159</v>
      </c>
      <c r="E4455" s="322" t="s">
        <v>2366</v>
      </c>
      <c r="F4455" s="154" t="s">
        <v>237</v>
      </c>
      <c r="G4455" s="149" t="s">
        <v>277</v>
      </c>
      <c r="H4455" s="153" t="s">
        <v>978</v>
      </c>
      <c r="I4455" s="149" t="s">
        <v>365</v>
      </c>
      <c r="J4455" s="163">
        <v>38.981000000000002</v>
      </c>
      <c r="K4455" s="163">
        <v>38.201000000000001</v>
      </c>
      <c r="L4455" s="149" t="s">
        <v>251</v>
      </c>
      <c r="M4455" s="150" t="s">
        <v>664</v>
      </c>
      <c r="N4455" s="157">
        <v>45035.750902777778</v>
      </c>
      <c r="O4455" s="157">
        <v>45047.931400462963</v>
      </c>
    </row>
    <row r="4456" spans="2:15" x14ac:dyDescent="0.2">
      <c r="B4456" s="322" t="s">
        <v>158</v>
      </c>
      <c r="C4456" s="322" t="s">
        <v>2366</v>
      </c>
      <c r="D4456" s="322" t="s">
        <v>159</v>
      </c>
      <c r="E4456" s="322" t="s">
        <v>2366</v>
      </c>
      <c r="F4456" s="154" t="s">
        <v>114</v>
      </c>
      <c r="G4456" s="149" t="s">
        <v>277</v>
      </c>
      <c r="H4456" s="153" t="s">
        <v>304</v>
      </c>
      <c r="I4456" s="149" t="s">
        <v>2630</v>
      </c>
      <c r="J4456" s="163">
        <v>34.948</v>
      </c>
      <c r="K4456" s="163">
        <v>22.395</v>
      </c>
      <c r="L4456" s="149" t="s">
        <v>203</v>
      </c>
      <c r="M4456" s="150" t="s">
        <v>380</v>
      </c>
      <c r="N4456" s="157">
        <v>45036.11178240741</v>
      </c>
      <c r="O4456" s="157">
        <v>45060.944039351853</v>
      </c>
    </row>
    <row r="4457" spans="2:15" x14ac:dyDescent="0.2">
      <c r="B4457" s="322" t="s">
        <v>158</v>
      </c>
      <c r="C4457" s="322" t="s">
        <v>2366</v>
      </c>
      <c r="D4457" s="322" t="s">
        <v>158</v>
      </c>
      <c r="E4457" s="322" t="s">
        <v>2366</v>
      </c>
      <c r="F4457" s="154" t="s">
        <v>114</v>
      </c>
      <c r="G4457" s="149" t="s">
        <v>277</v>
      </c>
      <c r="H4457" s="153" t="s">
        <v>304</v>
      </c>
      <c r="I4457" s="149" t="s">
        <v>1942</v>
      </c>
      <c r="J4457" s="163">
        <v>30.745000000000001</v>
      </c>
      <c r="K4457" s="163">
        <v>26.908000000000001</v>
      </c>
      <c r="L4457" s="149" t="s">
        <v>114</v>
      </c>
      <c r="M4457" s="150" t="s">
        <v>579</v>
      </c>
      <c r="N4457" s="157">
        <v>45036.153449074074</v>
      </c>
      <c r="O4457" s="157">
        <v>45040.524212962962</v>
      </c>
    </row>
    <row r="4458" spans="2:15" x14ac:dyDescent="0.2">
      <c r="B4458" s="322" t="s">
        <v>158</v>
      </c>
      <c r="C4458" s="322" t="s">
        <v>2366</v>
      </c>
      <c r="D4458" s="322" t="s">
        <v>159</v>
      </c>
      <c r="E4458" s="322" t="s">
        <v>2366</v>
      </c>
      <c r="F4458" s="154" t="s">
        <v>239</v>
      </c>
      <c r="G4458" s="149" t="s">
        <v>359</v>
      </c>
      <c r="H4458" s="153" t="s">
        <v>278</v>
      </c>
      <c r="I4458" s="149" t="s">
        <v>1966</v>
      </c>
      <c r="J4458" s="163">
        <v>53.588999999999999</v>
      </c>
      <c r="K4458" s="163">
        <v>14.71</v>
      </c>
      <c r="L4458" s="149" t="s">
        <v>116</v>
      </c>
      <c r="M4458" s="150" t="s">
        <v>424</v>
      </c>
      <c r="N4458" s="157">
        <v>45036.807222222225</v>
      </c>
      <c r="O4458" s="157">
        <v>45062.680555555555</v>
      </c>
    </row>
    <row r="4459" spans="2:15" x14ac:dyDescent="0.2">
      <c r="B4459" s="322" t="s">
        <v>158</v>
      </c>
      <c r="C4459" s="322" t="s">
        <v>2366</v>
      </c>
      <c r="D4459" s="322" t="s">
        <v>159</v>
      </c>
      <c r="E4459" s="322" t="s">
        <v>2366</v>
      </c>
      <c r="F4459" s="154" t="s">
        <v>239</v>
      </c>
      <c r="G4459" s="149" t="s">
        <v>359</v>
      </c>
      <c r="H4459" s="153" t="s">
        <v>278</v>
      </c>
      <c r="I4459" s="149" t="s">
        <v>1966</v>
      </c>
      <c r="J4459" s="163">
        <v>53.588999999999999</v>
      </c>
      <c r="K4459" s="163">
        <v>23.491</v>
      </c>
      <c r="L4459" s="149" t="s">
        <v>116</v>
      </c>
      <c r="M4459" s="150" t="s">
        <v>1049</v>
      </c>
      <c r="N4459" s="157">
        <v>45036.807222222225</v>
      </c>
      <c r="O4459" s="157">
        <v>45075.669363425928</v>
      </c>
    </row>
    <row r="4460" spans="2:15" x14ac:dyDescent="0.2">
      <c r="B4460" s="322" t="s">
        <v>158</v>
      </c>
      <c r="C4460" s="322" t="s">
        <v>2366</v>
      </c>
      <c r="D4460" s="322" t="s">
        <v>159</v>
      </c>
      <c r="E4460" s="322" t="s">
        <v>2366</v>
      </c>
      <c r="F4460" s="154" t="s">
        <v>243</v>
      </c>
      <c r="G4460" s="149" t="s">
        <v>663</v>
      </c>
      <c r="H4460" s="153" t="s">
        <v>707</v>
      </c>
      <c r="I4460" s="149" t="s">
        <v>2631</v>
      </c>
      <c r="J4460" s="163">
        <v>50.246000000000002</v>
      </c>
      <c r="K4460" s="163">
        <v>48.831000000000003</v>
      </c>
      <c r="L4460" s="149" t="s">
        <v>209</v>
      </c>
      <c r="M4460" s="150" t="s">
        <v>440</v>
      </c>
      <c r="N4460" s="157">
        <v>45037.071134259262</v>
      </c>
      <c r="O4460" s="157">
        <v>45049.848333333335</v>
      </c>
    </row>
    <row r="4461" spans="2:15" x14ac:dyDescent="0.2">
      <c r="B4461" s="322" t="s">
        <v>158</v>
      </c>
      <c r="C4461" s="322" t="s">
        <v>2366</v>
      </c>
      <c r="D4461" s="322" t="s">
        <v>159</v>
      </c>
      <c r="E4461" s="322" t="s">
        <v>2366</v>
      </c>
      <c r="F4461" s="154" t="s">
        <v>114</v>
      </c>
      <c r="G4461" s="149" t="s">
        <v>286</v>
      </c>
      <c r="H4461" s="153" t="s">
        <v>115</v>
      </c>
      <c r="I4461" s="149" t="s">
        <v>1318</v>
      </c>
      <c r="J4461" s="163">
        <v>63.518999999999998</v>
      </c>
      <c r="K4461" s="163">
        <v>62.249000000000002</v>
      </c>
      <c r="L4461" s="149" t="s">
        <v>209</v>
      </c>
      <c r="M4461" s="150" t="s">
        <v>439</v>
      </c>
      <c r="N4461" s="157">
        <v>45038.390555555554</v>
      </c>
      <c r="O4461" s="157">
        <v>45076.070115740738</v>
      </c>
    </row>
    <row r="4462" spans="2:15" x14ac:dyDescent="0.2">
      <c r="B4462" s="322" t="s">
        <v>158</v>
      </c>
      <c r="C4462" s="322" t="s">
        <v>2366</v>
      </c>
      <c r="D4462" s="322" t="s">
        <v>160</v>
      </c>
      <c r="E4462" s="322" t="s">
        <v>2366</v>
      </c>
      <c r="F4462" s="154" t="s">
        <v>239</v>
      </c>
      <c r="G4462" s="149" t="s">
        <v>359</v>
      </c>
      <c r="H4462" s="153" t="s">
        <v>278</v>
      </c>
      <c r="I4462" s="149" t="s">
        <v>2632</v>
      </c>
      <c r="J4462" s="163">
        <v>57</v>
      </c>
      <c r="K4462" s="163">
        <v>43.042000000000002</v>
      </c>
      <c r="L4462" s="149" t="s">
        <v>211</v>
      </c>
      <c r="M4462" s="150" t="s">
        <v>666</v>
      </c>
      <c r="N4462" s="157">
        <v>45038.418391203704</v>
      </c>
      <c r="O4462" s="157">
        <v>45079.021979166668</v>
      </c>
    </row>
    <row r="4463" spans="2:15" x14ac:dyDescent="0.2">
      <c r="B4463" s="322" t="s">
        <v>158</v>
      </c>
      <c r="C4463" s="322" t="s">
        <v>2366</v>
      </c>
      <c r="D4463" s="322" t="s">
        <v>159</v>
      </c>
      <c r="E4463" s="322" t="s">
        <v>2366</v>
      </c>
      <c r="F4463" s="154" t="s">
        <v>329</v>
      </c>
      <c r="G4463" s="149" t="s">
        <v>286</v>
      </c>
      <c r="H4463" s="153" t="s">
        <v>330</v>
      </c>
      <c r="I4463" s="149" t="s">
        <v>2633</v>
      </c>
      <c r="J4463" s="163">
        <v>60.292999999999999</v>
      </c>
      <c r="K4463" s="163">
        <v>20.385999999999999</v>
      </c>
      <c r="L4463" s="149" t="s">
        <v>116</v>
      </c>
      <c r="M4463" s="150" t="s">
        <v>352</v>
      </c>
      <c r="N4463" s="157">
        <v>45038.501516203702</v>
      </c>
      <c r="O4463" s="157">
        <v>45076.802175925928</v>
      </c>
    </row>
    <row r="4464" spans="2:15" x14ac:dyDescent="0.2">
      <c r="B4464" s="322" t="s">
        <v>158</v>
      </c>
      <c r="C4464" s="322" t="s">
        <v>2366</v>
      </c>
      <c r="D4464" s="322" t="s">
        <v>159</v>
      </c>
      <c r="E4464" s="322" t="s">
        <v>2366</v>
      </c>
      <c r="F4464" s="154" t="s">
        <v>238</v>
      </c>
      <c r="G4464" s="149" t="s">
        <v>281</v>
      </c>
      <c r="H4464" s="153" t="s">
        <v>278</v>
      </c>
      <c r="I4464" s="149" t="s">
        <v>2634</v>
      </c>
      <c r="J4464" s="163">
        <v>37.313000000000002</v>
      </c>
      <c r="K4464" s="163">
        <v>18.283000000000001</v>
      </c>
      <c r="L4464" s="149" t="s">
        <v>209</v>
      </c>
      <c r="M4464" s="150" t="s">
        <v>638</v>
      </c>
      <c r="N4464" s="157">
        <v>45038.765532407408</v>
      </c>
      <c r="O4464" s="157">
        <v>45067.332268518519</v>
      </c>
    </row>
    <row r="4465" spans="2:15" x14ac:dyDescent="0.2">
      <c r="B4465" s="322" t="s">
        <v>158</v>
      </c>
      <c r="C4465" s="322" t="s">
        <v>2366</v>
      </c>
      <c r="D4465" s="322" t="s">
        <v>159</v>
      </c>
      <c r="E4465" s="322" t="s">
        <v>2366</v>
      </c>
      <c r="F4465" s="154" t="s">
        <v>238</v>
      </c>
      <c r="G4465" s="149" t="s">
        <v>281</v>
      </c>
      <c r="H4465" s="153" t="s">
        <v>278</v>
      </c>
      <c r="I4465" s="149" t="s">
        <v>2634</v>
      </c>
      <c r="J4465" s="163">
        <v>37.313000000000002</v>
      </c>
      <c r="K4465" s="163">
        <v>18.283000000000001</v>
      </c>
      <c r="L4465" s="149" t="s">
        <v>209</v>
      </c>
      <c r="M4465" s="150" t="s">
        <v>638</v>
      </c>
      <c r="N4465" s="157">
        <v>45038.765532407408</v>
      </c>
      <c r="O4465" s="157">
        <v>45067.332407407404</v>
      </c>
    </row>
    <row r="4466" spans="2:15" x14ac:dyDescent="0.2">
      <c r="B4466" s="322" t="s">
        <v>158</v>
      </c>
      <c r="C4466" s="322" t="s">
        <v>2366</v>
      </c>
      <c r="D4466" s="322" t="s">
        <v>159</v>
      </c>
      <c r="E4466" s="322" t="s">
        <v>2366</v>
      </c>
      <c r="F4466" s="154" t="s">
        <v>114</v>
      </c>
      <c r="G4466" s="149" t="s">
        <v>353</v>
      </c>
      <c r="H4466" s="153" t="s">
        <v>354</v>
      </c>
      <c r="I4466" s="149" t="s">
        <v>2246</v>
      </c>
      <c r="J4466" s="163">
        <v>30.777000000000001</v>
      </c>
      <c r="K4466" s="163">
        <v>13.522</v>
      </c>
      <c r="L4466" s="149" t="s">
        <v>116</v>
      </c>
      <c r="M4466" s="150" t="s">
        <v>437</v>
      </c>
      <c r="N4466" s="157">
        <v>45039.223807870374</v>
      </c>
      <c r="O4466" s="157">
        <v>45058.496898148151</v>
      </c>
    </row>
    <row r="4467" spans="2:15" x14ac:dyDescent="0.2">
      <c r="B4467" s="322" t="s">
        <v>158</v>
      </c>
      <c r="C4467" s="322" t="s">
        <v>2366</v>
      </c>
      <c r="D4467" s="322" t="s">
        <v>159</v>
      </c>
      <c r="E4467" s="322" t="s">
        <v>2366</v>
      </c>
      <c r="F4467" s="154" t="s">
        <v>114</v>
      </c>
      <c r="G4467" s="149" t="s">
        <v>353</v>
      </c>
      <c r="H4467" s="153" t="s">
        <v>354</v>
      </c>
      <c r="I4467" s="149" t="s">
        <v>2246</v>
      </c>
      <c r="J4467" s="163">
        <v>30.777000000000001</v>
      </c>
      <c r="K4467" s="163">
        <v>14.097</v>
      </c>
      <c r="L4467" s="149" t="s">
        <v>116</v>
      </c>
      <c r="M4467" s="150" t="s">
        <v>437</v>
      </c>
      <c r="N4467" s="157">
        <v>45039.223807870374</v>
      </c>
      <c r="O4467" s="157">
        <v>45058.497037037036</v>
      </c>
    </row>
    <row r="4468" spans="2:15" x14ac:dyDescent="0.2">
      <c r="B4468" s="322" t="s">
        <v>158</v>
      </c>
      <c r="C4468" s="322" t="s">
        <v>2366</v>
      </c>
      <c r="D4468" s="322" t="s">
        <v>160</v>
      </c>
      <c r="E4468" s="322" t="s">
        <v>2366</v>
      </c>
      <c r="F4468" s="154" t="s">
        <v>329</v>
      </c>
      <c r="G4468" s="149" t="s">
        <v>286</v>
      </c>
      <c r="H4468" s="153" t="s">
        <v>330</v>
      </c>
      <c r="I4468" s="149" t="s">
        <v>1314</v>
      </c>
      <c r="J4468" s="163">
        <v>38.113999999999997</v>
      </c>
      <c r="K4468" s="163">
        <v>25.795000000000002</v>
      </c>
      <c r="L4468" s="149" t="s">
        <v>223</v>
      </c>
      <c r="M4468" s="150" t="s">
        <v>758</v>
      </c>
      <c r="N4468" s="157">
        <v>45039.306493055556</v>
      </c>
      <c r="O4468" s="157">
        <v>45090.305266203701</v>
      </c>
    </row>
    <row r="4469" spans="2:15" x14ac:dyDescent="0.2">
      <c r="B4469" s="322" t="s">
        <v>158</v>
      </c>
      <c r="C4469" s="322" t="s">
        <v>2366</v>
      </c>
      <c r="D4469" s="322" t="s">
        <v>159</v>
      </c>
      <c r="E4469" s="322" t="s">
        <v>2366</v>
      </c>
      <c r="F4469" s="154" t="s">
        <v>239</v>
      </c>
      <c r="G4469" s="149" t="s">
        <v>359</v>
      </c>
      <c r="H4469" s="153" t="s">
        <v>278</v>
      </c>
      <c r="I4469" s="149" t="s">
        <v>2635</v>
      </c>
      <c r="J4469" s="163">
        <v>32.353999999999999</v>
      </c>
      <c r="K4469" s="163">
        <v>5.4279999999999999</v>
      </c>
      <c r="L4469" s="149" t="s">
        <v>329</v>
      </c>
      <c r="M4469" s="150" t="s">
        <v>343</v>
      </c>
      <c r="N4469" s="157">
        <v>45039.723773148151</v>
      </c>
      <c r="O4469" s="157">
        <v>45063.123749999999</v>
      </c>
    </row>
    <row r="4470" spans="2:15" x14ac:dyDescent="0.2">
      <c r="B4470" s="322" t="s">
        <v>158</v>
      </c>
      <c r="C4470" s="322" t="s">
        <v>2366</v>
      </c>
      <c r="D4470" s="322" t="s">
        <v>160</v>
      </c>
      <c r="E4470" s="322" t="s">
        <v>2366</v>
      </c>
      <c r="F4470" s="154" t="s">
        <v>239</v>
      </c>
      <c r="G4470" s="149" t="s">
        <v>359</v>
      </c>
      <c r="H4470" s="153" t="s">
        <v>278</v>
      </c>
      <c r="I4470" s="149" t="s">
        <v>2635</v>
      </c>
      <c r="J4470" s="163">
        <v>32.353999999999999</v>
      </c>
      <c r="K4470" s="163">
        <v>25.481999999999999</v>
      </c>
      <c r="L4470" s="149" t="s">
        <v>329</v>
      </c>
      <c r="M4470" s="150" t="s">
        <v>395</v>
      </c>
      <c r="N4470" s="157">
        <v>45039.723773148151</v>
      </c>
      <c r="O4470" s="157">
        <v>45083.055995370371</v>
      </c>
    </row>
    <row r="4471" spans="2:15" x14ac:dyDescent="0.2">
      <c r="B4471" s="322" t="s">
        <v>158</v>
      </c>
      <c r="C4471" s="322" t="s">
        <v>2366</v>
      </c>
      <c r="D4471" s="322" t="s">
        <v>158</v>
      </c>
      <c r="E4471" s="322" t="s">
        <v>2366</v>
      </c>
      <c r="F4471" s="154" t="s">
        <v>114</v>
      </c>
      <c r="G4471" s="149" t="s">
        <v>277</v>
      </c>
      <c r="H4471" s="153" t="s">
        <v>304</v>
      </c>
      <c r="I4471" s="149" t="s">
        <v>967</v>
      </c>
      <c r="J4471" s="163">
        <v>36.988</v>
      </c>
      <c r="K4471" s="163">
        <v>28.783000000000001</v>
      </c>
      <c r="L4471" s="149" t="s">
        <v>114</v>
      </c>
      <c r="M4471" s="150" t="s">
        <v>741</v>
      </c>
      <c r="N4471" s="157">
        <v>45039.806273148148</v>
      </c>
      <c r="O4471" s="157">
        <v>45045.448958333334</v>
      </c>
    </row>
    <row r="4472" spans="2:15" x14ac:dyDescent="0.2">
      <c r="B4472" s="322" t="s">
        <v>158</v>
      </c>
      <c r="C4472" s="322" t="s">
        <v>2366</v>
      </c>
      <c r="D4472" s="322" t="s">
        <v>159</v>
      </c>
      <c r="E4472" s="322" t="s">
        <v>2366</v>
      </c>
      <c r="F4472" s="154" t="s">
        <v>114</v>
      </c>
      <c r="G4472" s="149" t="s">
        <v>286</v>
      </c>
      <c r="H4472" s="153" t="s">
        <v>115</v>
      </c>
      <c r="I4472" s="149" t="s">
        <v>2636</v>
      </c>
      <c r="J4472" s="163">
        <v>63.561999999999998</v>
      </c>
      <c r="K4472" s="163">
        <v>8.484</v>
      </c>
      <c r="L4472" s="149" t="s">
        <v>208</v>
      </c>
      <c r="M4472" s="150" t="s">
        <v>368</v>
      </c>
      <c r="N4472" s="157">
        <v>45040.737210648149</v>
      </c>
      <c r="O4472" s="157">
        <v>45074.78701388889</v>
      </c>
    </row>
    <row r="4473" spans="2:15" x14ac:dyDescent="0.2">
      <c r="B4473" s="322" t="s">
        <v>158</v>
      </c>
      <c r="C4473" s="322" t="s">
        <v>2366</v>
      </c>
      <c r="D4473" s="322" t="s">
        <v>160</v>
      </c>
      <c r="E4473" s="322" t="s">
        <v>2366</v>
      </c>
      <c r="F4473" s="154" t="s">
        <v>114</v>
      </c>
      <c r="G4473" s="149" t="s">
        <v>286</v>
      </c>
      <c r="H4473" s="153" t="s">
        <v>115</v>
      </c>
      <c r="I4473" s="149" t="s">
        <v>2636</v>
      </c>
      <c r="J4473" s="163">
        <v>63.561999999999998</v>
      </c>
      <c r="K4473" s="163">
        <v>20.504000000000001</v>
      </c>
      <c r="L4473" s="149" t="s">
        <v>208</v>
      </c>
      <c r="M4473" s="150" t="s">
        <v>368</v>
      </c>
      <c r="N4473" s="157">
        <v>45040.737210648149</v>
      </c>
      <c r="O4473" s="157">
        <v>45097.347615740742</v>
      </c>
    </row>
    <row r="4474" spans="2:15" x14ac:dyDescent="0.2">
      <c r="B4474" s="322" t="s">
        <v>158</v>
      </c>
      <c r="C4474" s="322" t="s">
        <v>2366</v>
      </c>
      <c r="D4474" s="322" t="s">
        <v>160</v>
      </c>
      <c r="E4474" s="322" t="s">
        <v>2366</v>
      </c>
      <c r="F4474" s="154" t="s">
        <v>114</v>
      </c>
      <c r="G4474" s="149" t="s">
        <v>286</v>
      </c>
      <c r="H4474" s="153" t="s">
        <v>115</v>
      </c>
      <c r="I4474" s="149" t="s">
        <v>2636</v>
      </c>
      <c r="J4474" s="163">
        <v>63.561999999999998</v>
      </c>
      <c r="K4474" s="163">
        <v>27.376000000000001</v>
      </c>
      <c r="L4474" s="149" t="s">
        <v>208</v>
      </c>
      <c r="M4474" s="150" t="s">
        <v>523</v>
      </c>
      <c r="N4474" s="157">
        <v>45040.737210648149</v>
      </c>
      <c r="O4474" s="157">
        <v>45104.246215277781</v>
      </c>
    </row>
    <row r="4475" spans="2:15" x14ac:dyDescent="0.2">
      <c r="B4475" s="322" t="s">
        <v>158</v>
      </c>
      <c r="C4475" s="322" t="s">
        <v>2366</v>
      </c>
      <c r="D4475" s="322" t="s">
        <v>159</v>
      </c>
      <c r="E4475" s="322" t="s">
        <v>2366</v>
      </c>
      <c r="F4475" s="154" t="s">
        <v>114</v>
      </c>
      <c r="G4475" s="149" t="s">
        <v>353</v>
      </c>
      <c r="H4475" s="153" t="s">
        <v>354</v>
      </c>
      <c r="I4475" s="149" t="s">
        <v>1234</v>
      </c>
      <c r="J4475" s="163">
        <v>30.898</v>
      </c>
      <c r="K4475" s="163">
        <v>11.069000000000001</v>
      </c>
      <c r="L4475" s="149" t="s">
        <v>116</v>
      </c>
      <c r="M4475" s="150" t="s">
        <v>339</v>
      </c>
      <c r="N4475" s="157">
        <v>45040.778935185182</v>
      </c>
      <c r="O4475" s="157">
        <v>45064.056331018517</v>
      </c>
    </row>
    <row r="4476" spans="2:15" x14ac:dyDescent="0.2">
      <c r="B4476" s="322" t="s">
        <v>158</v>
      </c>
      <c r="C4476" s="322" t="s">
        <v>2366</v>
      </c>
      <c r="D4476" s="322" t="s">
        <v>160</v>
      </c>
      <c r="E4476" s="322" t="s">
        <v>2366</v>
      </c>
      <c r="F4476" s="154" t="s">
        <v>114</v>
      </c>
      <c r="G4476" s="149" t="s">
        <v>353</v>
      </c>
      <c r="H4476" s="153" t="s">
        <v>354</v>
      </c>
      <c r="I4476" s="149" t="s">
        <v>1234</v>
      </c>
      <c r="J4476" s="163">
        <v>30.898</v>
      </c>
      <c r="K4476" s="163">
        <v>15.773999999999999</v>
      </c>
      <c r="L4476" s="149" t="s">
        <v>116</v>
      </c>
      <c r="M4476" s="150" t="s">
        <v>117</v>
      </c>
      <c r="N4476" s="157">
        <v>45040.778935185182</v>
      </c>
      <c r="O4476" s="157">
        <v>45091.930405092593</v>
      </c>
    </row>
    <row r="4477" spans="2:15" x14ac:dyDescent="0.2">
      <c r="B4477" s="322" t="s">
        <v>158</v>
      </c>
      <c r="C4477" s="322" t="s">
        <v>2366</v>
      </c>
      <c r="D4477" s="322" t="s">
        <v>159</v>
      </c>
      <c r="E4477" s="322" t="s">
        <v>2366</v>
      </c>
      <c r="F4477" s="154" t="s">
        <v>243</v>
      </c>
      <c r="G4477" s="149" t="s">
        <v>277</v>
      </c>
      <c r="H4477" s="153" t="s">
        <v>707</v>
      </c>
      <c r="I4477" s="149" t="s">
        <v>1162</v>
      </c>
      <c r="J4477" s="163">
        <v>22.983000000000001</v>
      </c>
      <c r="K4477" s="163">
        <v>10.977</v>
      </c>
      <c r="L4477" s="149" t="s">
        <v>329</v>
      </c>
      <c r="M4477" s="150" t="s">
        <v>923</v>
      </c>
      <c r="N4477" s="157">
        <v>45040.904432870368</v>
      </c>
      <c r="O4477" s="157">
        <v>45062.472777777781</v>
      </c>
    </row>
    <row r="4478" spans="2:15" x14ac:dyDescent="0.2">
      <c r="B4478" s="322" t="s">
        <v>158</v>
      </c>
      <c r="C4478" s="322" t="s">
        <v>2366</v>
      </c>
      <c r="D4478" s="322" t="s">
        <v>159</v>
      </c>
      <c r="E4478" s="322" t="s">
        <v>2366</v>
      </c>
      <c r="F4478" s="154" t="s">
        <v>243</v>
      </c>
      <c r="G4478" s="149" t="s">
        <v>2637</v>
      </c>
      <c r="H4478" s="153" t="s">
        <v>707</v>
      </c>
      <c r="I4478" s="149" t="s">
        <v>1162</v>
      </c>
      <c r="J4478" s="163">
        <v>22.983000000000001</v>
      </c>
      <c r="K4478" s="163">
        <v>11.545999999999999</v>
      </c>
      <c r="L4478" s="149" t="s">
        <v>329</v>
      </c>
      <c r="M4478" s="150" t="s">
        <v>1817</v>
      </c>
      <c r="N4478" s="157">
        <v>45040.904432870368</v>
      </c>
      <c r="O4478" s="157">
        <v>45065.014444444445</v>
      </c>
    </row>
    <row r="4479" spans="2:15" x14ac:dyDescent="0.2">
      <c r="B4479" s="322" t="s">
        <v>158</v>
      </c>
      <c r="C4479" s="322" t="s">
        <v>2366</v>
      </c>
      <c r="D4479" s="322" t="s">
        <v>158</v>
      </c>
      <c r="E4479" s="322" t="s">
        <v>2366</v>
      </c>
      <c r="F4479" s="154" t="s">
        <v>114</v>
      </c>
      <c r="G4479" s="149" t="s">
        <v>277</v>
      </c>
      <c r="H4479" s="153" t="s">
        <v>304</v>
      </c>
      <c r="I4479" s="149" t="s">
        <v>670</v>
      </c>
      <c r="J4479" s="163">
        <v>36.417000000000002</v>
      </c>
      <c r="K4479" s="163">
        <v>30.981999999999999</v>
      </c>
      <c r="L4479" s="149" t="s">
        <v>114</v>
      </c>
      <c r="M4479" s="150" t="s">
        <v>577</v>
      </c>
      <c r="N4479" s="157">
        <v>45041.246851851851</v>
      </c>
      <c r="O4479" s="157">
        <v>45046.081643518519</v>
      </c>
    </row>
    <row r="4480" spans="2:15" x14ac:dyDescent="0.2">
      <c r="B4480" s="322" t="s">
        <v>158</v>
      </c>
      <c r="C4480" s="322" t="s">
        <v>2366</v>
      </c>
      <c r="D4480" s="322" t="s">
        <v>160</v>
      </c>
      <c r="E4480" s="322" t="s">
        <v>2366</v>
      </c>
      <c r="F4480" s="154" t="s">
        <v>236</v>
      </c>
      <c r="G4480" s="149" t="s">
        <v>310</v>
      </c>
      <c r="H4480" s="153" t="s">
        <v>311</v>
      </c>
      <c r="I4480" s="149" t="s">
        <v>2638</v>
      </c>
      <c r="J4480" s="163">
        <v>38.716999999999999</v>
      </c>
      <c r="K4480" s="163">
        <v>33.764000000000003</v>
      </c>
      <c r="L4480" s="149" t="s">
        <v>116</v>
      </c>
      <c r="M4480" s="150" t="s">
        <v>292</v>
      </c>
      <c r="N4480" s="157">
        <v>45041.918182870373</v>
      </c>
      <c r="O4480" s="157">
        <v>45088.501539351855</v>
      </c>
    </row>
    <row r="4481" spans="2:15" x14ac:dyDescent="0.2">
      <c r="B4481" s="322" t="s">
        <v>158</v>
      </c>
      <c r="C4481" s="322" t="s">
        <v>2366</v>
      </c>
      <c r="D4481" s="322" t="s">
        <v>160</v>
      </c>
      <c r="E4481" s="322" t="s">
        <v>2366</v>
      </c>
      <c r="F4481" s="154" t="s">
        <v>114</v>
      </c>
      <c r="G4481" s="149" t="s">
        <v>310</v>
      </c>
      <c r="H4481" s="153" t="s">
        <v>115</v>
      </c>
      <c r="I4481" s="149" t="s">
        <v>1314</v>
      </c>
      <c r="J4481" s="163">
        <v>38.113999999999997</v>
      </c>
      <c r="K4481" s="163">
        <v>4.7850000000000001</v>
      </c>
      <c r="L4481" s="149" t="s">
        <v>223</v>
      </c>
      <c r="M4481" s="150" t="s">
        <v>758</v>
      </c>
      <c r="N4481" s="157">
        <v>45042.279432870368</v>
      </c>
      <c r="O4481" s="157">
        <v>45090.305266203701</v>
      </c>
    </row>
    <row r="4482" spans="2:15" x14ac:dyDescent="0.2">
      <c r="B4482" s="322" t="s">
        <v>158</v>
      </c>
      <c r="C4482" s="322" t="s">
        <v>2366</v>
      </c>
      <c r="D4482" s="322" t="s">
        <v>159</v>
      </c>
      <c r="E4482" s="322" t="s">
        <v>2366</v>
      </c>
      <c r="F4482" s="154" t="s">
        <v>114</v>
      </c>
      <c r="G4482" s="149" t="s">
        <v>277</v>
      </c>
      <c r="H4482" s="153" t="s">
        <v>304</v>
      </c>
      <c r="I4482" s="149" t="s">
        <v>1625</v>
      </c>
      <c r="J4482" s="163">
        <v>34.863999999999997</v>
      </c>
      <c r="K4482" s="163">
        <v>31.651</v>
      </c>
      <c r="L4482" s="149" t="s">
        <v>114</v>
      </c>
      <c r="M4482" s="150" t="s">
        <v>579</v>
      </c>
      <c r="N4482" s="157">
        <v>45042.845648148148</v>
      </c>
      <c r="O4482" s="157">
        <v>45054.667164351849</v>
      </c>
    </row>
    <row r="4483" spans="2:15" x14ac:dyDescent="0.2">
      <c r="B4483" s="322" t="s">
        <v>158</v>
      </c>
      <c r="C4483" s="322" t="s">
        <v>2366</v>
      </c>
      <c r="D4483" s="322" t="s">
        <v>159</v>
      </c>
      <c r="E4483" s="322" t="s">
        <v>2366</v>
      </c>
      <c r="F4483" s="154" t="s">
        <v>195</v>
      </c>
      <c r="G4483" s="149" t="s">
        <v>277</v>
      </c>
      <c r="H4483" s="153" t="s">
        <v>705</v>
      </c>
      <c r="I4483" s="149" t="s">
        <v>1603</v>
      </c>
      <c r="J4483" s="163">
        <v>37.212000000000003</v>
      </c>
      <c r="K4483" s="163">
        <v>14.204000000000001</v>
      </c>
      <c r="L4483" s="149" t="s">
        <v>408</v>
      </c>
      <c r="M4483" s="150" t="s">
        <v>409</v>
      </c>
      <c r="N4483" s="157">
        <v>45043.056666666664</v>
      </c>
      <c r="O4483" s="157">
        <v>45061.415798611109</v>
      </c>
    </row>
    <row r="4484" spans="2:15" x14ac:dyDescent="0.2">
      <c r="B4484" s="322" t="s">
        <v>158</v>
      </c>
      <c r="C4484" s="322" t="s">
        <v>2366</v>
      </c>
      <c r="D4484" s="322" t="s">
        <v>159</v>
      </c>
      <c r="E4484" s="322" t="s">
        <v>2366</v>
      </c>
      <c r="F4484" s="154" t="s">
        <v>195</v>
      </c>
      <c r="G4484" s="149" t="s">
        <v>277</v>
      </c>
      <c r="H4484" s="153" t="s">
        <v>705</v>
      </c>
      <c r="I4484" s="149" t="s">
        <v>1603</v>
      </c>
      <c r="J4484" s="163">
        <v>37.212000000000003</v>
      </c>
      <c r="K4484" s="163">
        <v>14.204000000000001</v>
      </c>
      <c r="L4484" s="149" t="s">
        <v>408</v>
      </c>
      <c r="M4484" s="150" t="s">
        <v>409</v>
      </c>
      <c r="N4484" s="157">
        <v>45043.056666666664</v>
      </c>
      <c r="O4484" s="157">
        <v>45061.415937500002</v>
      </c>
    </row>
    <row r="4485" spans="2:15" x14ac:dyDescent="0.2">
      <c r="B4485" s="322" t="s">
        <v>158</v>
      </c>
      <c r="C4485" s="322" t="s">
        <v>2366</v>
      </c>
      <c r="D4485" s="322" t="s">
        <v>159</v>
      </c>
      <c r="E4485" s="322" t="s">
        <v>2366</v>
      </c>
      <c r="F4485" s="154" t="s">
        <v>114</v>
      </c>
      <c r="G4485" s="149" t="s">
        <v>277</v>
      </c>
      <c r="H4485" s="153" t="s">
        <v>304</v>
      </c>
      <c r="I4485" s="149" t="s">
        <v>499</v>
      </c>
      <c r="J4485" s="163">
        <v>30.802</v>
      </c>
      <c r="K4485" s="163">
        <v>24.111000000000001</v>
      </c>
      <c r="L4485" s="149" t="s">
        <v>187</v>
      </c>
      <c r="M4485" s="150" t="s">
        <v>415</v>
      </c>
      <c r="N4485" s="157">
        <v>45043.108206018522</v>
      </c>
      <c r="O4485" s="157">
        <v>45061.012418981481</v>
      </c>
    </row>
    <row r="4486" spans="2:15" x14ac:dyDescent="0.2">
      <c r="B4486" s="322" t="s">
        <v>158</v>
      </c>
      <c r="C4486" s="322" t="s">
        <v>2366</v>
      </c>
      <c r="D4486" s="322" t="s">
        <v>159</v>
      </c>
      <c r="E4486" s="322" t="s">
        <v>2366</v>
      </c>
      <c r="F4486" s="154" t="s">
        <v>239</v>
      </c>
      <c r="G4486" s="149" t="s">
        <v>359</v>
      </c>
      <c r="H4486" s="153" t="s">
        <v>278</v>
      </c>
      <c r="I4486" s="149" t="s">
        <v>2509</v>
      </c>
      <c r="J4486" s="163">
        <v>38.167000000000002</v>
      </c>
      <c r="K4486" s="163">
        <v>35.81</v>
      </c>
      <c r="L4486" s="149" t="s">
        <v>209</v>
      </c>
      <c r="M4486" s="150" t="s">
        <v>392</v>
      </c>
      <c r="N4486" s="157">
        <v>45043.807129629633</v>
      </c>
      <c r="O4486" s="157">
        <v>45072.69121527778</v>
      </c>
    </row>
    <row r="4487" spans="2:15" x14ac:dyDescent="0.2">
      <c r="B4487" s="322" t="s">
        <v>158</v>
      </c>
      <c r="C4487" s="322" t="s">
        <v>2366</v>
      </c>
      <c r="D4487" s="322" t="s">
        <v>159</v>
      </c>
      <c r="E4487" s="322" t="s">
        <v>2366</v>
      </c>
      <c r="F4487" s="154" t="s">
        <v>239</v>
      </c>
      <c r="G4487" s="149" t="s">
        <v>289</v>
      </c>
      <c r="H4487" s="153" t="s">
        <v>290</v>
      </c>
      <c r="I4487" s="149" t="s">
        <v>1361</v>
      </c>
      <c r="J4487" s="163">
        <v>30.347000000000001</v>
      </c>
      <c r="K4487" s="163">
        <v>29.74</v>
      </c>
      <c r="L4487" s="149" t="s">
        <v>116</v>
      </c>
      <c r="M4487" s="150" t="s">
        <v>292</v>
      </c>
      <c r="N4487" s="157">
        <v>45043.878530092596</v>
      </c>
      <c r="O4487" s="157">
        <v>45076.72284722222</v>
      </c>
    </row>
    <row r="4488" spans="2:15" x14ac:dyDescent="0.2">
      <c r="B4488" s="322" t="s">
        <v>158</v>
      </c>
      <c r="C4488" s="322" t="s">
        <v>2366</v>
      </c>
      <c r="D4488" s="322" t="s">
        <v>160</v>
      </c>
      <c r="E4488" s="322" t="s">
        <v>2366</v>
      </c>
      <c r="F4488" s="154" t="s">
        <v>239</v>
      </c>
      <c r="G4488" s="149" t="s">
        <v>359</v>
      </c>
      <c r="H4488" s="153" t="s">
        <v>278</v>
      </c>
      <c r="I4488" s="149" t="s">
        <v>1741</v>
      </c>
      <c r="J4488" s="163">
        <v>31.887</v>
      </c>
      <c r="K4488" s="163">
        <v>28.727</v>
      </c>
      <c r="L4488" s="149" t="s">
        <v>116</v>
      </c>
      <c r="M4488" s="150" t="s">
        <v>292</v>
      </c>
      <c r="N4488" s="157">
        <v>45044.848807870374</v>
      </c>
      <c r="O4488" s="157">
        <v>45092.315138888887</v>
      </c>
    </row>
    <row r="4489" spans="2:15" x14ac:dyDescent="0.2">
      <c r="B4489" s="322" t="s">
        <v>158</v>
      </c>
      <c r="C4489" s="322" t="s">
        <v>2366</v>
      </c>
      <c r="D4489" s="322" t="s">
        <v>159</v>
      </c>
      <c r="E4489" s="322" t="s">
        <v>2366</v>
      </c>
      <c r="F4489" s="154" t="s">
        <v>114</v>
      </c>
      <c r="G4489" s="149" t="s">
        <v>310</v>
      </c>
      <c r="H4489" s="153" t="s">
        <v>115</v>
      </c>
      <c r="I4489" s="149" t="s">
        <v>2639</v>
      </c>
      <c r="J4489" s="163">
        <v>55.874000000000002</v>
      </c>
      <c r="K4489" s="163">
        <v>54.756999999999998</v>
      </c>
      <c r="L4489" s="149" t="s">
        <v>211</v>
      </c>
      <c r="M4489" s="150" t="s">
        <v>303</v>
      </c>
      <c r="N4489" s="157">
        <v>45045.057199074072</v>
      </c>
      <c r="O4489" s="157">
        <v>45068.402187500003</v>
      </c>
    </row>
    <row r="4490" spans="2:15" x14ac:dyDescent="0.2">
      <c r="B4490" s="322" t="s">
        <v>158</v>
      </c>
      <c r="C4490" s="322" t="s">
        <v>2366</v>
      </c>
      <c r="D4490" s="322" t="s">
        <v>159</v>
      </c>
      <c r="E4490" s="322" t="s">
        <v>2366</v>
      </c>
      <c r="F4490" s="154" t="s">
        <v>239</v>
      </c>
      <c r="G4490" s="149" t="s">
        <v>359</v>
      </c>
      <c r="H4490" s="153" t="s">
        <v>1628</v>
      </c>
      <c r="I4490" s="149" t="s">
        <v>1722</v>
      </c>
      <c r="J4490" s="163">
        <v>56.121000000000002</v>
      </c>
      <c r="K4490" s="163">
        <v>0.66300000000000003</v>
      </c>
      <c r="L4490" s="149" t="s">
        <v>116</v>
      </c>
      <c r="M4490" s="150" t="s">
        <v>117</v>
      </c>
      <c r="N4490" s="157">
        <v>45045.15421296296</v>
      </c>
      <c r="O4490" s="157">
        <v>45076.904143518521</v>
      </c>
    </row>
    <row r="4491" spans="2:15" x14ac:dyDescent="0.2">
      <c r="B4491" s="322" t="s">
        <v>158</v>
      </c>
      <c r="C4491" s="322" t="s">
        <v>2366</v>
      </c>
      <c r="D4491" s="322" t="s">
        <v>159</v>
      </c>
      <c r="E4491" s="322" t="s">
        <v>2366</v>
      </c>
      <c r="F4491" s="154" t="s">
        <v>239</v>
      </c>
      <c r="G4491" s="149" t="s">
        <v>359</v>
      </c>
      <c r="H4491" s="153" t="s">
        <v>1628</v>
      </c>
      <c r="I4491" s="149" t="s">
        <v>1722</v>
      </c>
      <c r="J4491" s="163">
        <v>56.121000000000002</v>
      </c>
      <c r="K4491" s="163">
        <v>2.9009999999999998</v>
      </c>
      <c r="L4491" s="149" t="s">
        <v>116</v>
      </c>
      <c r="M4491" s="150" t="s">
        <v>117</v>
      </c>
      <c r="N4491" s="157">
        <v>45045.15421296296</v>
      </c>
      <c r="O4491" s="157">
        <v>45076.904282407406</v>
      </c>
    </row>
    <row r="4492" spans="2:15" x14ac:dyDescent="0.2">
      <c r="B4492" s="322" t="s">
        <v>158</v>
      </c>
      <c r="C4492" s="322" t="s">
        <v>2366</v>
      </c>
      <c r="D4492" s="322" t="s">
        <v>160</v>
      </c>
      <c r="E4492" s="322" t="s">
        <v>2366</v>
      </c>
      <c r="F4492" s="154" t="s">
        <v>239</v>
      </c>
      <c r="G4492" s="149" t="s">
        <v>277</v>
      </c>
      <c r="H4492" s="153" t="s">
        <v>1628</v>
      </c>
      <c r="I4492" s="149" t="s">
        <v>1722</v>
      </c>
      <c r="J4492" s="163">
        <v>56.121000000000002</v>
      </c>
      <c r="K4492" s="163">
        <v>2.8690000000000002</v>
      </c>
      <c r="L4492" s="149" t="s">
        <v>116</v>
      </c>
      <c r="M4492" s="150" t="s">
        <v>117</v>
      </c>
      <c r="N4492" s="157">
        <v>45045.15421296296</v>
      </c>
      <c r="O4492" s="157">
        <v>45105.6247337963</v>
      </c>
    </row>
    <row r="4493" spans="2:15" x14ac:dyDescent="0.2">
      <c r="B4493" s="322" t="s">
        <v>158</v>
      </c>
      <c r="C4493" s="322" t="s">
        <v>2366</v>
      </c>
      <c r="D4493" s="322" t="s">
        <v>159</v>
      </c>
      <c r="E4493" s="322" t="s">
        <v>2366</v>
      </c>
      <c r="F4493" s="154" t="s">
        <v>236</v>
      </c>
      <c r="G4493" s="149" t="s">
        <v>310</v>
      </c>
      <c r="H4493" s="153" t="s">
        <v>311</v>
      </c>
      <c r="I4493" s="149" t="s">
        <v>2640</v>
      </c>
      <c r="J4493" s="163">
        <v>32.962000000000003</v>
      </c>
      <c r="K4493" s="163">
        <v>11.576000000000001</v>
      </c>
      <c r="L4493" s="149" t="s">
        <v>329</v>
      </c>
      <c r="M4493" s="150" t="s">
        <v>343</v>
      </c>
      <c r="N4493" s="157">
        <v>45045.418171296296</v>
      </c>
      <c r="O4493" s="157">
        <v>45066.512083333335</v>
      </c>
    </row>
    <row r="4494" spans="2:15" x14ac:dyDescent="0.2">
      <c r="B4494" s="322" t="s">
        <v>158</v>
      </c>
      <c r="C4494" s="322" t="s">
        <v>2366</v>
      </c>
      <c r="D4494" s="322" t="s">
        <v>159</v>
      </c>
      <c r="E4494" s="322" t="s">
        <v>2366</v>
      </c>
      <c r="F4494" s="154" t="s">
        <v>236</v>
      </c>
      <c r="G4494" s="149" t="s">
        <v>310</v>
      </c>
      <c r="H4494" s="153" t="s">
        <v>311</v>
      </c>
      <c r="I4494" s="149" t="s">
        <v>2640</v>
      </c>
      <c r="J4494" s="163">
        <v>32.962000000000003</v>
      </c>
      <c r="K4494" s="163">
        <v>17.527999999999999</v>
      </c>
      <c r="L4494" s="149" t="s">
        <v>329</v>
      </c>
      <c r="M4494" s="150" t="s">
        <v>2117</v>
      </c>
      <c r="N4494" s="157">
        <v>45045.418171296296</v>
      </c>
      <c r="O4494" s="157">
        <v>45077.180717592593</v>
      </c>
    </row>
    <row r="4495" spans="2:15" x14ac:dyDescent="0.2">
      <c r="B4495" s="322" t="s">
        <v>158</v>
      </c>
      <c r="C4495" s="322" t="s">
        <v>2366</v>
      </c>
      <c r="D4495" s="322" t="s">
        <v>159</v>
      </c>
      <c r="E4495" s="322" t="s">
        <v>2366</v>
      </c>
      <c r="F4495" s="154" t="s">
        <v>329</v>
      </c>
      <c r="G4495" s="149" t="s">
        <v>286</v>
      </c>
      <c r="H4495" s="153" t="s">
        <v>1689</v>
      </c>
      <c r="I4495" s="149" t="s">
        <v>1365</v>
      </c>
      <c r="J4495" s="163">
        <v>55.771000000000001</v>
      </c>
      <c r="K4495" s="163">
        <v>41.161999999999999</v>
      </c>
      <c r="L4495" s="149" t="s">
        <v>116</v>
      </c>
      <c r="M4495" s="150" t="s">
        <v>117</v>
      </c>
      <c r="N4495" s="157">
        <v>45045.445960648147</v>
      </c>
      <c r="O4495" s="157">
        <v>45066.705335648148</v>
      </c>
    </row>
    <row r="4496" spans="2:15" x14ac:dyDescent="0.2">
      <c r="B4496" s="322" t="s">
        <v>158</v>
      </c>
      <c r="C4496" s="322" t="s">
        <v>2366</v>
      </c>
      <c r="D4496" s="322" t="s">
        <v>159</v>
      </c>
      <c r="E4496" s="322" t="s">
        <v>2366</v>
      </c>
      <c r="F4496" s="154" t="s">
        <v>114</v>
      </c>
      <c r="G4496" s="149" t="s">
        <v>277</v>
      </c>
      <c r="H4496" s="153" t="s">
        <v>304</v>
      </c>
      <c r="I4496" s="149" t="s">
        <v>584</v>
      </c>
      <c r="J4496" s="163">
        <v>39.064</v>
      </c>
      <c r="K4496" s="163">
        <v>15.199</v>
      </c>
      <c r="L4496" s="149" t="s">
        <v>114</v>
      </c>
      <c r="M4496" s="150" t="s">
        <v>741</v>
      </c>
      <c r="N4496" s="157">
        <v>45045.917974537035</v>
      </c>
      <c r="O4496" s="157">
        <v>45051.304398148146</v>
      </c>
    </row>
    <row r="4497" spans="2:15" x14ac:dyDescent="0.2">
      <c r="B4497" s="322" t="s">
        <v>158</v>
      </c>
      <c r="C4497" s="322" t="s">
        <v>2366</v>
      </c>
      <c r="D4497" s="322" t="s">
        <v>159</v>
      </c>
      <c r="E4497" s="322" t="s">
        <v>2366</v>
      </c>
      <c r="F4497" s="154" t="s">
        <v>114</v>
      </c>
      <c r="G4497" s="149" t="s">
        <v>277</v>
      </c>
      <c r="H4497" s="153" t="s">
        <v>304</v>
      </c>
      <c r="I4497" s="149" t="s">
        <v>584</v>
      </c>
      <c r="J4497" s="163">
        <v>39.064</v>
      </c>
      <c r="K4497" s="163">
        <v>15.199</v>
      </c>
      <c r="L4497" s="149" t="s">
        <v>114</v>
      </c>
      <c r="M4497" s="150" t="s">
        <v>741</v>
      </c>
      <c r="N4497" s="157">
        <v>45045.917974537035</v>
      </c>
      <c r="O4497" s="157">
        <v>45051.304537037038</v>
      </c>
    </row>
    <row r="4498" spans="2:15" x14ac:dyDescent="0.2">
      <c r="B4498" s="322" t="s">
        <v>158</v>
      </c>
      <c r="C4498" s="322" t="s">
        <v>2366</v>
      </c>
      <c r="D4498" s="322" t="s">
        <v>159</v>
      </c>
      <c r="E4498" s="322" t="s">
        <v>2366</v>
      </c>
      <c r="F4498" s="154" t="s">
        <v>243</v>
      </c>
      <c r="G4498" s="149" t="s">
        <v>277</v>
      </c>
      <c r="H4498" s="153" t="s">
        <v>374</v>
      </c>
      <c r="I4498" s="149" t="s">
        <v>2641</v>
      </c>
      <c r="J4498" s="163">
        <v>56.070999999999998</v>
      </c>
      <c r="K4498" s="163">
        <v>25.359000000000002</v>
      </c>
      <c r="L4498" s="149" t="s">
        <v>211</v>
      </c>
      <c r="M4498" s="150" t="s">
        <v>1133</v>
      </c>
      <c r="N4498" s="157">
        <v>45046.640324074076</v>
      </c>
      <c r="O4498" s="157">
        <v>45071.431909722225</v>
      </c>
    </row>
    <row r="4499" spans="2:15" x14ac:dyDescent="0.2">
      <c r="B4499" s="322" t="s">
        <v>158</v>
      </c>
      <c r="C4499" s="322" t="s">
        <v>2366</v>
      </c>
      <c r="D4499" s="322" t="s">
        <v>160</v>
      </c>
      <c r="E4499" s="322" t="s">
        <v>2366</v>
      </c>
      <c r="F4499" s="154" t="s">
        <v>243</v>
      </c>
      <c r="G4499" s="149" t="s">
        <v>277</v>
      </c>
      <c r="H4499" s="153" t="s">
        <v>374</v>
      </c>
      <c r="I4499" s="149" t="s">
        <v>2641</v>
      </c>
      <c r="J4499" s="163">
        <v>56.070999999999998</v>
      </c>
      <c r="K4499" s="163">
        <v>29.591000000000001</v>
      </c>
      <c r="L4499" s="149" t="s">
        <v>211</v>
      </c>
      <c r="M4499" s="150" t="s">
        <v>314</v>
      </c>
      <c r="N4499" s="157">
        <v>45046.640324074076</v>
      </c>
      <c r="O4499" s="157">
        <v>45080.373657407406</v>
      </c>
    </row>
    <row r="4500" spans="2:15" x14ac:dyDescent="0.2">
      <c r="B4500" s="322" t="s">
        <v>159</v>
      </c>
      <c r="C4500" s="322" t="s">
        <v>2366</v>
      </c>
      <c r="D4500" s="322" t="s">
        <v>159</v>
      </c>
      <c r="E4500" s="322" t="s">
        <v>2366</v>
      </c>
      <c r="F4500" s="154" t="s">
        <v>114</v>
      </c>
      <c r="G4500" s="149" t="s">
        <v>353</v>
      </c>
      <c r="H4500" s="153" t="s">
        <v>354</v>
      </c>
      <c r="I4500" s="149" t="s">
        <v>2401</v>
      </c>
      <c r="J4500" s="163">
        <v>16.201000000000001</v>
      </c>
      <c r="K4500" s="163">
        <v>2.9769999999999999</v>
      </c>
      <c r="L4500" s="149" t="s">
        <v>228</v>
      </c>
      <c r="M4500" s="150" t="s">
        <v>752</v>
      </c>
      <c r="N4500" s="157">
        <v>45047.001446759263</v>
      </c>
      <c r="O4500" s="157">
        <v>45060.598078703704</v>
      </c>
    </row>
    <row r="4501" spans="2:15" x14ac:dyDescent="0.2">
      <c r="B4501" s="322" t="s">
        <v>159</v>
      </c>
      <c r="C4501" s="322" t="s">
        <v>2366</v>
      </c>
      <c r="D4501" s="322" t="s">
        <v>159</v>
      </c>
      <c r="E4501" s="322" t="s">
        <v>2366</v>
      </c>
      <c r="F4501" s="154" t="s">
        <v>114</v>
      </c>
      <c r="G4501" s="149" t="s">
        <v>353</v>
      </c>
      <c r="H4501" s="153" t="s">
        <v>354</v>
      </c>
      <c r="I4501" s="149" t="s">
        <v>2401</v>
      </c>
      <c r="J4501" s="163">
        <v>16.201000000000001</v>
      </c>
      <c r="K4501" s="163">
        <v>10.9</v>
      </c>
      <c r="L4501" s="149" t="s">
        <v>518</v>
      </c>
      <c r="M4501" s="150" t="s">
        <v>519</v>
      </c>
      <c r="N4501" s="157">
        <v>45047.001446759263</v>
      </c>
      <c r="O4501" s="157">
        <v>45071.262916666667</v>
      </c>
    </row>
    <row r="4502" spans="2:15" x14ac:dyDescent="0.2">
      <c r="B4502" s="322" t="s">
        <v>159</v>
      </c>
      <c r="C4502" s="322" t="s">
        <v>2366</v>
      </c>
      <c r="D4502" s="322" t="s">
        <v>160</v>
      </c>
      <c r="E4502" s="322" t="s">
        <v>2366</v>
      </c>
      <c r="F4502" s="154" t="s">
        <v>114</v>
      </c>
      <c r="G4502" s="149" t="s">
        <v>286</v>
      </c>
      <c r="H4502" s="153" t="s">
        <v>115</v>
      </c>
      <c r="I4502" s="149" t="s">
        <v>466</v>
      </c>
      <c r="J4502" s="163">
        <v>81.893000000000001</v>
      </c>
      <c r="K4502" s="163">
        <v>76.564999999999998</v>
      </c>
      <c r="L4502" s="149" t="s">
        <v>116</v>
      </c>
      <c r="M4502" s="150" t="s">
        <v>352</v>
      </c>
      <c r="N4502" s="157">
        <v>45047.182337962964</v>
      </c>
      <c r="O4502" s="157">
        <v>45086.134525462963</v>
      </c>
    </row>
    <row r="4503" spans="2:15" x14ac:dyDescent="0.2">
      <c r="B4503" s="322" t="s">
        <v>159</v>
      </c>
      <c r="C4503" s="322" t="s">
        <v>2366</v>
      </c>
      <c r="D4503" s="322" t="s">
        <v>159</v>
      </c>
      <c r="E4503" s="322" t="s">
        <v>2366</v>
      </c>
      <c r="F4503" s="154" t="s">
        <v>114</v>
      </c>
      <c r="G4503" s="149" t="s">
        <v>277</v>
      </c>
      <c r="H4503" s="153" t="s">
        <v>304</v>
      </c>
      <c r="I4503" s="149" t="s">
        <v>1300</v>
      </c>
      <c r="J4503" s="163">
        <v>34.941000000000003</v>
      </c>
      <c r="K4503" s="163">
        <v>11.195</v>
      </c>
      <c r="L4503" s="149" t="s">
        <v>252</v>
      </c>
      <c r="M4503" s="150" t="s">
        <v>698</v>
      </c>
      <c r="N4503" s="157">
        <v>45048.956921296296</v>
      </c>
      <c r="O4503" s="157">
        <v>45076.311111111114</v>
      </c>
    </row>
    <row r="4504" spans="2:15" x14ac:dyDescent="0.2">
      <c r="B4504" s="322" t="s">
        <v>159</v>
      </c>
      <c r="C4504" s="322" t="s">
        <v>2366</v>
      </c>
      <c r="D4504" s="322" t="s">
        <v>159</v>
      </c>
      <c r="E4504" s="322" t="s">
        <v>2366</v>
      </c>
      <c r="F4504" s="154" t="s">
        <v>114</v>
      </c>
      <c r="G4504" s="149" t="s">
        <v>277</v>
      </c>
      <c r="H4504" s="153" t="s">
        <v>304</v>
      </c>
      <c r="I4504" s="149" t="s">
        <v>1300</v>
      </c>
      <c r="J4504" s="163">
        <v>34.941000000000003</v>
      </c>
      <c r="K4504" s="163">
        <v>11.195</v>
      </c>
      <c r="L4504" s="149" t="s">
        <v>252</v>
      </c>
      <c r="M4504" s="150" t="s">
        <v>698</v>
      </c>
      <c r="N4504" s="157">
        <v>45048.956921296296</v>
      </c>
      <c r="O4504" s="157">
        <v>45076.311249999999</v>
      </c>
    </row>
    <row r="4505" spans="2:15" x14ac:dyDescent="0.2">
      <c r="B4505" s="322" t="s">
        <v>159</v>
      </c>
      <c r="C4505" s="322" t="s">
        <v>2366</v>
      </c>
      <c r="D4505" s="322" t="s">
        <v>159</v>
      </c>
      <c r="E4505" s="322" t="s">
        <v>2366</v>
      </c>
      <c r="F4505" s="154" t="s">
        <v>244</v>
      </c>
      <c r="G4505" s="149" t="s">
        <v>369</v>
      </c>
      <c r="H4505" s="153" t="s">
        <v>370</v>
      </c>
      <c r="I4505" s="149" t="s">
        <v>1242</v>
      </c>
      <c r="J4505" s="163">
        <v>32.256</v>
      </c>
      <c r="K4505" s="163">
        <v>31.026</v>
      </c>
      <c r="L4505" s="149" t="s">
        <v>219</v>
      </c>
      <c r="M4505" s="150" t="s">
        <v>573</v>
      </c>
      <c r="N4505" s="157">
        <v>45049.334826388891</v>
      </c>
      <c r="O4505" s="157">
        <v>45076.164907407408</v>
      </c>
    </row>
    <row r="4506" spans="2:15" x14ac:dyDescent="0.2">
      <c r="B4506" s="322" t="s">
        <v>159</v>
      </c>
      <c r="C4506" s="322" t="s">
        <v>2366</v>
      </c>
      <c r="D4506" s="322" t="s">
        <v>159</v>
      </c>
      <c r="E4506" s="322" t="s">
        <v>2366</v>
      </c>
      <c r="F4506" s="154" t="s">
        <v>114</v>
      </c>
      <c r="G4506" s="149" t="s">
        <v>286</v>
      </c>
      <c r="H4506" s="153" t="s">
        <v>115</v>
      </c>
      <c r="I4506" s="149" t="s">
        <v>2642</v>
      </c>
      <c r="J4506" s="163">
        <v>61.472000000000001</v>
      </c>
      <c r="K4506" s="163">
        <v>11.989000000000001</v>
      </c>
      <c r="L4506" s="149" t="s">
        <v>217</v>
      </c>
      <c r="M4506" s="150" t="s">
        <v>308</v>
      </c>
      <c r="N4506" s="157">
        <v>45049.723425925928</v>
      </c>
      <c r="O4506" s="157">
        <v>45076.664606481485</v>
      </c>
    </row>
    <row r="4507" spans="2:15" x14ac:dyDescent="0.2">
      <c r="B4507" s="322" t="s">
        <v>159</v>
      </c>
      <c r="C4507" s="322" t="s">
        <v>2366</v>
      </c>
      <c r="D4507" s="322" t="s">
        <v>160</v>
      </c>
      <c r="E4507" s="322" t="s">
        <v>2366</v>
      </c>
      <c r="F4507" s="154" t="s">
        <v>114</v>
      </c>
      <c r="G4507" s="149" t="s">
        <v>286</v>
      </c>
      <c r="H4507" s="153" t="s">
        <v>115</v>
      </c>
      <c r="I4507" s="149" t="s">
        <v>2642</v>
      </c>
      <c r="J4507" s="163">
        <v>61.472000000000001</v>
      </c>
      <c r="K4507" s="163">
        <v>15.515000000000001</v>
      </c>
      <c r="L4507" s="149" t="s">
        <v>217</v>
      </c>
      <c r="M4507" s="150" t="s">
        <v>498</v>
      </c>
      <c r="N4507" s="157">
        <v>45049.723425925928</v>
      </c>
      <c r="O4507" s="157">
        <v>45081.901944444442</v>
      </c>
    </row>
    <row r="4508" spans="2:15" x14ac:dyDescent="0.2">
      <c r="B4508" s="322" t="s">
        <v>159</v>
      </c>
      <c r="C4508" s="322" t="s">
        <v>2366</v>
      </c>
      <c r="D4508" s="322" t="s">
        <v>160</v>
      </c>
      <c r="E4508" s="322" t="s">
        <v>2366</v>
      </c>
      <c r="F4508" s="154" t="s">
        <v>114</v>
      </c>
      <c r="G4508" s="149" t="s">
        <v>286</v>
      </c>
      <c r="H4508" s="153" t="s">
        <v>115</v>
      </c>
      <c r="I4508" s="149" t="s">
        <v>2642</v>
      </c>
      <c r="J4508" s="163">
        <v>61.472000000000001</v>
      </c>
      <c r="K4508" s="163">
        <v>25.434999999999999</v>
      </c>
      <c r="L4508" s="149" t="s">
        <v>217</v>
      </c>
      <c r="M4508" s="150" t="s">
        <v>480</v>
      </c>
      <c r="N4508" s="157">
        <v>45049.723425925928</v>
      </c>
      <c r="O4508" s="157">
        <v>45103.439293981479</v>
      </c>
    </row>
    <row r="4509" spans="2:15" x14ac:dyDescent="0.2">
      <c r="B4509" s="322" t="s">
        <v>159</v>
      </c>
      <c r="C4509" s="322" t="s">
        <v>2366</v>
      </c>
      <c r="D4509" s="322" t="s">
        <v>160</v>
      </c>
      <c r="E4509" s="322" t="s">
        <v>2366</v>
      </c>
      <c r="F4509" s="154" t="s">
        <v>236</v>
      </c>
      <c r="G4509" s="149" t="s">
        <v>310</v>
      </c>
      <c r="H4509" s="153" t="s">
        <v>311</v>
      </c>
      <c r="I4509" s="149" t="s">
        <v>2103</v>
      </c>
      <c r="J4509" s="163">
        <v>37.975999999999999</v>
      </c>
      <c r="K4509" s="163">
        <v>12.943</v>
      </c>
      <c r="L4509" s="149" t="s">
        <v>116</v>
      </c>
      <c r="M4509" s="150" t="s">
        <v>339</v>
      </c>
      <c r="N4509" s="157">
        <v>45049.807129629633</v>
      </c>
      <c r="O4509" s="157">
        <v>45087.028495370374</v>
      </c>
    </row>
    <row r="4510" spans="2:15" x14ac:dyDescent="0.2">
      <c r="B4510" s="322" t="s">
        <v>159</v>
      </c>
      <c r="C4510" s="322" t="s">
        <v>2366</v>
      </c>
      <c r="D4510" s="322" t="s">
        <v>160</v>
      </c>
      <c r="E4510" s="322" t="s">
        <v>2366</v>
      </c>
      <c r="F4510" s="154" t="s">
        <v>236</v>
      </c>
      <c r="G4510" s="149" t="s">
        <v>310</v>
      </c>
      <c r="H4510" s="153" t="s">
        <v>311</v>
      </c>
      <c r="I4510" s="149" t="s">
        <v>2103</v>
      </c>
      <c r="J4510" s="163">
        <v>37.975999999999999</v>
      </c>
      <c r="K4510" s="163">
        <v>23.361000000000001</v>
      </c>
      <c r="L4510" s="149" t="s">
        <v>116</v>
      </c>
      <c r="M4510" s="150" t="s">
        <v>940</v>
      </c>
      <c r="N4510" s="157">
        <v>45049.807129629633</v>
      </c>
      <c r="O4510" s="157">
        <v>45098.64025462963</v>
      </c>
    </row>
    <row r="4511" spans="2:15" x14ac:dyDescent="0.2">
      <c r="B4511" s="322" t="s">
        <v>159</v>
      </c>
      <c r="C4511" s="322" t="s">
        <v>2366</v>
      </c>
      <c r="D4511" s="322" t="s">
        <v>159</v>
      </c>
      <c r="E4511" s="322" t="s">
        <v>2366</v>
      </c>
      <c r="F4511" s="154" t="s">
        <v>239</v>
      </c>
      <c r="G4511" s="149" t="s">
        <v>359</v>
      </c>
      <c r="H4511" s="153" t="s">
        <v>278</v>
      </c>
      <c r="I4511" s="149" t="s">
        <v>2643</v>
      </c>
      <c r="J4511" s="163">
        <v>28.145</v>
      </c>
      <c r="K4511" s="163">
        <v>11.4</v>
      </c>
      <c r="L4511" s="149" t="s">
        <v>116</v>
      </c>
      <c r="M4511" s="150" t="s">
        <v>1784</v>
      </c>
      <c r="N4511" s="157">
        <v>45050.390381944446</v>
      </c>
      <c r="O4511" s="157">
        <v>45076.568437499998</v>
      </c>
    </row>
    <row r="4512" spans="2:15" x14ac:dyDescent="0.2">
      <c r="B4512" s="322" t="s">
        <v>159</v>
      </c>
      <c r="C4512" s="322" t="s">
        <v>2366</v>
      </c>
      <c r="D4512" s="322" t="s">
        <v>160</v>
      </c>
      <c r="E4512" s="322" t="s">
        <v>2366</v>
      </c>
      <c r="F4512" s="154" t="s">
        <v>239</v>
      </c>
      <c r="G4512" s="149" t="s">
        <v>359</v>
      </c>
      <c r="H4512" s="153" t="s">
        <v>278</v>
      </c>
      <c r="I4512" s="149" t="s">
        <v>2643</v>
      </c>
      <c r="J4512" s="163">
        <v>28.145</v>
      </c>
      <c r="K4512" s="163">
        <v>16.181999999999999</v>
      </c>
      <c r="L4512" s="149" t="s">
        <v>116</v>
      </c>
      <c r="M4512" s="150" t="s">
        <v>405</v>
      </c>
      <c r="N4512" s="157">
        <v>45050.390381944446</v>
      </c>
      <c r="O4512" s="157">
        <v>45088.584004629629</v>
      </c>
    </row>
    <row r="4513" spans="2:15" x14ac:dyDescent="0.2">
      <c r="B4513" s="322" t="s">
        <v>159</v>
      </c>
      <c r="C4513" s="322" t="s">
        <v>2366</v>
      </c>
      <c r="D4513" s="322" t="s">
        <v>160</v>
      </c>
      <c r="E4513" s="322" t="s">
        <v>2366</v>
      </c>
      <c r="F4513" s="154" t="s">
        <v>195</v>
      </c>
      <c r="G4513" s="149" t="s">
        <v>277</v>
      </c>
      <c r="H4513" s="153" t="s">
        <v>705</v>
      </c>
      <c r="I4513" s="149" t="s">
        <v>2644</v>
      </c>
      <c r="J4513" s="163">
        <v>60.268999999999998</v>
      </c>
      <c r="K4513" s="163">
        <v>45.593000000000004</v>
      </c>
      <c r="L4513" s="149" t="s">
        <v>211</v>
      </c>
      <c r="M4513" s="150" t="s">
        <v>691</v>
      </c>
      <c r="N4513" s="157">
        <v>45050.514884259261</v>
      </c>
      <c r="O4513" s="157">
        <v>45091.098483796297</v>
      </c>
    </row>
    <row r="4514" spans="2:15" x14ac:dyDescent="0.2">
      <c r="B4514" s="322" t="s">
        <v>159</v>
      </c>
      <c r="C4514" s="322" t="s">
        <v>2366</v>
      </c>
      <c r="D4514" s="322" t="s">
        <v>159</v>
      </c>
      <c r="E4514" s="322" t="s">
        <v>2366</v>
      </c>
      <c r="F4514" s="154" t="s">
        <v>239</v>
      </c>
      <c r="G4514" s="149" t="s">
        <v>289</v>
      </c>
      <c r="H4514" s="153" t="s">
        <v>1628</v>
      </c>
      <c r="I4514" s="149" t="s">
        <v>2645</v>
      </c>
      <c r="J4514" s="163">
        <v>66.212999999999994</v>
      </c>
      <c r="K4514" s="163">
        <v>56.253999999999998</v>
      </c>
      <c r="L4514" s="149" t="s">
        <v>116</v>
      </c>
      <c r="M4514" s="150" t="s">
        <v>352</v>
      </c>
      <c r="N4514" s="157">
        <v>45051.473310185182</v>
      </c>
      <c r="O4514" s="157">
        <v>45073.904224537036</v>
      </c>
    </row>
    <row r="4515" spans="2:15" x14ac:dyDescent="0.2">
      <c r="B4515" s="322" t="s">
        <v>159</v>
      </c>
      <c r="C4515" s="322" t="s">
        <v>2366</v>
      </c>
      <c r="D4515" s="322" t="s">
        <v>159</v>
      </c>
      <c r="E4515" s="322" t="s">
        <v>2366</v>
      </c>
      <c r="F4515" s="154" t="s">
        <v>243</v>
      </c>
      <c r="G4515" s="149" t="s">
        <v>663</v>
      </c>
      <c r="H4515" s="153" t="s">
        <v>707</v>
      </c>
      <c r="I4515" s="149" t="s">
        <v>2646</v>
      </c>
      <c r="J4515" s="163">
        <v>36.850999999999999</v>
      </c>
      <c r="K4515" s="163">
        <v>29.707999999999998</v>
      </c>
      <c r="L4515" s="149" t="s">
        <v>116</v>
      </c>
      <c r="M4515" s="150" t="s">
        <v>405</v>
      </c>
      <c r="N4515" s="157">
        <v>45051.571064814816</v>
      </c>
      <c r="O4515" s="157">
        <v>45073.873900462961</v>
      </c>
    </row>
    <row r="4516" spans="2:15" x14ac:dyDescent="0.2">
      <c r="B4516" s="322" t="s">
        <v>159</v>
      </c>
      <c r="C4516" s="322" t="s">
        <v>2366</v>
      </c>
      <c r="D4516" s="322" t="s">
        <v>159</v>
      </c>
      <c r="E4516" s="322" t="s">
        <v>2366</v>
      </c>
      <c r="F4516" s="154" t="s">
        <v>244</v>
      </c>
      <c r="G4516" s="149" t="s">
        <v>369</v>
      </c>
      <c r="H4516" s="153" t="s">
        <v>370</v>
      </c>
      <c r="I4516" s="149" t="s">
        <v>1846</v>
      </c>
      <c r="J4516" s="163">
        <v>31.997</v>
      </c>
      <c r="K4516" s="163">
        <v>31.356999999999999</v>
      </c>
      <c r="L4516" s="149" t="s">
        <v>189</v>
      </c>
      <c r="M4516" s="150" t="s">
        <v>470</v>
      </c>
      <c r="N4516" s="157">
        <v>45052.799826388888</v>
      </c>
      <c r="O4516" s="157">
        <v>45069.414189814815</v>
      </c>
    </row>
    <row r="4517" spans="2:15" x14ac:dyDescent="0.2">
      <c r="B4517" s="322" t="s">
        <v>159</v>
      </c>
      <c r="C4517" s="322" t="s">
        <v>2366</v>
      </c>
      <c r="D4517" s="322" t="s">
        <v>160</v>
      </c>
      <c r="E4517" s="322" t="s">
        <v>2366</v>
      </c>
      <c r="F4517" s="154" t="s">
        <v>114</v>
      </c>
      <c r="G4517" s="149" t="s">
        <v>286</v>
      </c>
      <c r="H4517" s="153" t="s">
        <v>115</v>
      </c>
      <c r="I4517" s="149" t="s">
        <v>2465</v>
      </c>
      <c r="J4517" s="163">
        <v>63.606999999999999</v>
      </c>
      <c r="K4517" s="163">
        <v>11.420999999999999</v>
      </c>
      <c r="L4517" s="149" t="s">
        <v>208</v>
      </c>
      <c r="M4517" s="150" t="s">
        <v>368</v>
      </c>
      <c r="N4517" s="157">
        <v>45053.00167824074</v>
      </c>
      <c r="O4517" s="157">
        <v>45092.550243055557</v>
      </c>
    </row>
    <row r="4518" spans="2:15" x14ac:dyDescent="0.2">
      <c r="B4518" s="322" t="s">
        <v>159</v>
      </c>
      <c r="C4518" s="322" t="s">
        <v>2366</v>
      </c>
      <c r="D4518" s="322" t="s">
        <v>161</v>
      </c>
      <c r="E4518" s="322" t="s">
        <v>2366</v>
      </c>
      <c r="F4518" s="154" t="s">
        <v>114</v>
      </c>
      <c r="G4518" s="149" t="s">
        <v>286</v>
      </c>
      <c r="H4518" s="153" t="s">
        <v>115</v>
      </c>
      <c r="I4518" s="149" t="s">
        <v>2465</v>
      </c>
      <c r="J4518" s="163">
        <v>63.606999999999999</v>
      </c>
      <c r="K4518" s="163">
        <v>17.844999999999999</v>
      </c>
      <c r="L4518" s="149" t="s">
        <v>208</v>
      </c>
      <c r="M4518" s="150" t="s">
        <v>368</v>
      </c>
      <c r="N4518" s="157">
        <v>45053.00167824074</v>
      </c>
      <c r="O4518" s="157">
        <v>45125.345266203702</v>
      </c>
    </row>
    <row r="4519" spans="2:15" x14ac:dyDescent="0.2">
      <c r="B4519" s="322" t="s">
        <v>159</v>
      </c>
      <c r="C4519" s="322" t="s">
        <v>2366</v>
      </c>
      <c r="D4519" s="322" t="s">
        <v>161</v>
      </c>
      <c r="E4519" s="322" t="s">
        <v>2366</v>
      </c>
      <c r="F4519" s="154" t="s">
        <v>114</v>
      </c>
      <c r="G4519" s="149" t="s">
        <v>286</v>
      </c>
      <c r="H4519" s="153" t="s">
        <v>115</v>
      </c>
      <c r="I4519" s="149" t="s">
        <v>2465</v>
      </c>
      <c r="J4519" s="163">
        <v>63.606999999999999</v>
      </c>
      <c r="K4519" s="163">
        <v>29.344000000000001</v>
      </c>
      <c r="L4519" s="149" t="s">
        <v>208</v>
      </c>
      <c r="M4519" s="150" t="s">
        <v>523</v>
      </c>
      <c r="N4519" s="157">
        <v>45053.00167824074</v>
      </c>
      <c r="O4519" s="157">
        <v>45136.434618055559</v>
      </c>
    </row>
    <row r="4520" spans="2:15" x14ac:dyDescent="0.2">
      <c r="B4520" s="322" t="s">
        <v>159</v>
      </c>
      <c r="C4520" s="322" t="s">
        <v>2366</v>
      </c>
      <c r="D4520" s="322" t="s">
        <v>160</v>
      </c>
      <c r="E4520" s="322" t="s">
        <v>2366</v>
      </c>
      <c r="F4520" s="154" t="s">
        <v>114</v>
      </c>
      <c r="G4520" s="149" t="s">
        <v>286</v>
      </c>
      <c r="H4520" s="153" t="s">
        <v>115</v>
      </c>
      <c r="I4520" s="149" t="s">
        <v>2647</v>
      </c>
      <c r="J4520" s="163">
        <v>82.043999999999997</v>
      </c>
      <c r="K4520" s="163">
        <v>67.933999999999997</v>
      </c>
      <c r="L4520" s="149" t="s">
        <v>116</v>
      </c>
      <c r="M4520" s="150" t="s">
        <v>117</v>
      </c>
      <c r="N4520" s="157">
        <v>45053.432083333333</v>
      </c>
      <c r="O4520" s="157">
        <v>45086.318344907406</v>
      </c>
    </row>
    <row r="4521" spans="2:15" x14ac:dyDescent="0.2">
      <c r="B4521" s="322" t="s">
        <v>159</v>
      </c>
      <c r="C4521" s="322" t="s">
        <v>2366</v>
      </c>
      <c r="D4521" s="322" t="s">
        <v>159</v>
      </c>
      <c r="E4521" s="322" t="s">
        <v>2366</v>
      </c>
      <c r="F4521" s="154" t="s">
        <v>239</v>
      </c>
      <c r="G4521" s="149" t="s">
        <v>289</v>
      </c>
      <c r="H4521" s="153" t="s">
        <v>290</v>
      </c>
      <c r="I4521" s="149" t="s">
        <v>2648</v>
      </c>
      <c r="J4521" s="163">
        <v>58.68</v>
      </c>
      <c r="K4521" s="163">
        <v>49.863999999999997</v>
      </c>
      <c r="L4521" s="149" t="s">
        <v>329</v>
      </c>
      <c r="M4521" s="150" t="s">
        <v>361</v>
      </c>
      <c r="N4521" s="157">
        <v>45053.604560185187</v>
      </c>
      <c r="O4521" s="157">
        <v>45076.84783564815</v>
      </c>
    </row>
    <row r="4522" spans="2:15" x14ac:dyDescent="0.2">
      <c r="B4522" s="322" t="s">
        <v>159</v>
      </c>
      <c r="C4522" s="322" t="s">
        <v>2366</v>
      </c>
      <c r="D4522" s="322" t="s">
        <v>159</v>
      </c>
      <c r="E4522" s="322" t="s">
        <v>2366</v>
      </c>
      <c r="F4522" s="154" t="s">
        <v>239</v>
      </c>
      <c r="G4522" s="149" t="s">
        <v>289</v>
      </c>
      <c r="H4522" s="153" t="s">
        <v>1628</v>
      </c>
      <c r="I4522" s="149" t="s">
        <v>2649</v>
      </c>
      <c r="J4522" s="163">
        <v>37.738</v>
      </c>
      <c r="K4522" s="163">
        <v>5.97</v>
      </c>
      <c r="L4522" s="149" t="s">
        <v>116</v>
      </c>
      <c r="M4522" s="150" t="s">
        <v>352</v>
      </c>
      <c r="N4522" s="157">
        <v>45053.751400462963</v>
      </c>
      <c r="O4522" s="157">
        <v>45076.52611111111</v>
      </c>
    </row>
    <row r="4523" spans="2:15" x14ac:dyDescent="0.2">
      <c r="B4523" s="322" t="s">
        <v>159</v>
      </c>
      <c r="C4523" s="322" t="s">
        <v>2366</v>
      </c>
      <c r="D4523" s="322" t="s">
        <v>160</v>
      </c>
      <c r="E4523" s="322" t="s">
        <v>2366</v>
      </c>
      <c r="F4523" s="154" t="s">
        <v>239</v>
      </c>
      <c r="G4523" s="149" t="s">
        <v>277</v>
      </c>
      <c r="H4523" s="153" t="s">
        <v>1628</v>
      </c>
      <c r="I4523" s="149" t="s">
        <v>2649</v>
      </c>
      <c r="J4523" s="163">
        <v>37.738</v>
      </c>
      <c r="K4523" s="163">
        <v>31.013000000000002</v>
      </c>
      <c r="L4523" s="149" t="s">
        <v>116</v>
      </c>
      <c r="M4523" s="150" t="s">
        <v>651</v>
      </c>
      <c r="N4523" s="157">
        <v>45053.751400462963</v>
      </c>
      <c r="O4523" s="157">
        <v>45098.374745370369</v>
      </c>
    </row>
    <row r="4524" spans="2:15" x14ac:dyDescent="0.2">
      <c r="B4524" s="322" t="s">
        <v>159</v>
      </c>
      <c r="C4524" s="322" t="s">
        <v>2366</v>
      </c>
      <c r="D4524" s="322" t="s">
        <v>159</v>
      </c>
      <c r="E4524" s="322" t="s">
        <v>2366</v>
      </c>
      <c r="F4524" s="154" t="s">
        <v>329</v>
      </c>
      <c r="G4524" s="149" t="s">
        <v>286</v>
      </c>
      <c r="H4524" s="153" t="s">
        <v>1460</v>
      </c>
      <c r="I4524" s="149" t="s">
        <v>2650</v>
      </c>
      <c r="J4524" s="163">
        <v>60.225000000000001</v>
      </c>
      <c r="K4524" s="163">
        <v>14.755000000000001</v>
      </c>
      <c r="L4524" s="149" t="s">
        <v>333</v>
      </c>
      <c r="M4524" s="150" t="s">
        <v>334</v>
      </c>
      <c r="N4524" s="157">
        <v>45053.87667824074</v>
      </c>
      <c r="O4524" s="157">
        <v>45071.922731481478</v>
      </c>
    </row>
    <row r="4525" spans="2:15" x14ac:dyDescent="0.2">
      <c r="B4525" s="322" t="s">
        <v>159</v>
      </c>
      <c r="C4525" s="322" t="s">
        <v>2366</v>
      </c>
      <c r="D4525" s="322" t="s">
        <v>160</v>
      </c>
      <c r="E4525" s="322" t="s">
        <v>2366</v>
      </c>
      <c r="F4525" s="154" t="s">
        <v>239</v>
      </c>
      <c r="G4525" s="149" t="s">
        <v>359</v>
      </c>
      <c r="H4525" s="153" t="s">
        <v>278</v>
      </c>
      <c r="I4525" s="149" t="s">
        <v>2651</v>
      </c>
      <c r="J4525" s="163">
        <v>56.76</v>
      </c>
      <c r="K4525" s="163">
        <v>17.207999999999998</v>
      </c>
      <c r="L4525" s="149" t="s">
        <v>209</v>
      </c>
      <c r="M4525" s="150" t="s">
        <v>392</v>
      </c>
      <c r="N4525" s="157">
        <v>45054.418298611112</v>
      </c>
      <c r="O4525" s="157">
        <v>45083.148530092592</v>
      </c>
    </row>
    <row r="4526" spans="2:15" x14ac:dyDescent="0.2">
      <c r="B4526" s="322" t="s">
        <v>159</v>
      </c>
      <c r="C4526" s="322" t="s">
        <v>2366</v>
      </c>
      <c r="D4526" s="322" t="s">
        <v>160</v>
      </c>
      <c r="E4526" s="322" t="s">
        <v>2366</v>
      </c>
      <c r="F4526" s="154" t="s">
        <v>239</v>
      </c>
      <c r="G4526" s="149" t="s">
        <v>359</v>
      </c>
      <c r="H4526" s="153" t="s">
        <v>278</v>
      </c>
      <c r="I4526" s="149" t="s">
        <v>2651</v>
      </c>
      <c r="J4526" s="163">
        <v>56.76</v>
      </c>
      <c r="K4526" s="163">
        <v>28.300999999999998</v>
      </c>
      <c r="L4526" s="149" t="s">
        <v>209</v>
      </c>
      <c r="M4526" s="150" t="s">
        <v>392</v>
      </c>
      <c r="N4526" s="157">
        <v>45054.418298611112</v>
      </c>
      <c r="O4526" s="157">
        <v>45085.496655092589</v>
      </c>
    </row>
    <row r="4527" spans="2:15" x14ac:dyDescent="0.2">
      <c r="B4527" s="322" t="s">
        <v>159</v>
      </c>
      <c r="C4527" s="322" t="s">
        <v>2366</v>
      </c>
      <c r="D4527" s="322" t="s">
        <v>160</v>
      </c>
      <c r="E4527" s="322" t="s">
        <v>2366</v>
      </c>
      <c r="F4527" s="154" t="s">
        <v>236</v>
      </c>
      <c r="G4527" s="149" t="s">
        <v>310</v>
      </c>
      <c r="H4527" s="153" t="s">
        <v>311</v>
      </c>
      <c r="I4527" s="149" t="s">
        <v>2022</v>
      </c>
      <c r="J4527" s="163">
        <v>34.317999999999998</v>
      </c>
      <c r="K4527" s="163">
        <v>23.631</v>
      </c>
      <c r="L4527" s="149" t="s">
        <v>518</v>
      </c>
      <c r="M4527" s="150" t="s">
        <v>519</v>
      </c>
      <c r="N4527" s="157">
        <v>45054.820694444446</v>
      </c>
      <c r="O4527" s="157">
        <v>45078.815787037034</v>
      </c>
    </row>
    <row r="4528" spans="2:15" x14ac:dyDescent="0.2">
      <c r="B4528" s="322" t="s">
        <v>159</v>
      </c>
      <c r="C4528" s="322" t="s">
        <v>2366</v>
      </c>
      <c r="D4528" s="322" t="s">
        <v>159</v>
      </c>
      <c r="E4528" s="322" t="s">
        <v>2366</v>
      </c>
      <c r="F4528" s="154" t="s">
        <v>237</v>
      </c>
      <c r="G4528" s="149" t="s">
        <v>277</v>
      </c>
      <c r="H4528" s="153" t="s">
        <v>978</v>
      </c>
      <c r="I4528" s="149" t="s">
        <v>2652</v>
      </c>
      <c r="J4528" s="163">
        <v>32.045999999999999</v>
      </c>
      <c r="K4528" s="163">
        <v>28.895</v>
      </c>
      <c r="L4528" s="149" t="s">
        <v>251</v>
      </c>
      <c r="M4528" s="150" t="s">
        <v>1751</v>
      </c>
      <c r="N4528" s="157">
        <v>45054.904317129629</v>
      </c>
      <c r="O4528" s="157">
        <v>45066.595196759263</v>
      </c>
    </row>
    <row r="4529" spans="2:15" x14ac:dyDescent="0.2">
      <c r="B4529" s="322" t="s">
        <v>159</v>
      </c>
      <c r="C4529" s="322" t="s">
        <v>2366</v>
      </c>
      <c r="D4529" s="322" t="s">
        <v>159</v>
      </c>
      <c r="E4529" s="322" t="s">
        <v>2366</v>
      </c>
      <c r="F4529" s="154" t="s">
        <v>114</v>
      </c>
      <c r="G4529" s="149" t="s">
        <v>277</v>
      </c>
      <c r="H4529" s="153" t="s">
        <v>304</v>
      </c>
      <c r="I4529" s="149" t="s">
        <v>1204</v>
      </c>
      <c r="J4529" s="163">
        <v>34.402000000000001</v>
      </c>
      <c r="K4529" s="163">
        <v>24.234000000000002</v>
      </c>
      <c r="L4529" s="149" t="s">
        <v>114</v>
      </c>
      <c r="M4529" s="150" t="s">
        <v>1111</v>
      </c>
      <c r="N4529" s="157">
        <v>45055.17869212963</v>
      </c>
      <c r="O4529" s="157">
        <v>45060.435289351852</v>
      </c>
    </row>
    <row r="4530" spans="2:15" x14ac:dyDescent="0.2">
      <c r="B4530" s="322" t="s">
        <v>159</v>
      </c>
      <c r="C4530" s="322" t="s">
        <v>2366</v>
      </c>
      <c r="D4530" s="322" t="s">
        <v>159</v>
      </c>
      <c r="E4530" s="322" t="s">
        <v>2366</v>
      </c>
      <c r="F4530" s="154" t="s">
        <v>243</v>
      </c>
      <c r="G4530" s="149" t="s">
        <v>277</v>
      </c>
      <c r="H4530" s="153" t="s">
        <v>374</v>
      </c>
      <c r="I4530" s="149" t="s">
        <v>2653</v>
      </c>
      <c r="J4530" s="163">
        <v>34.753</v>
      </c>
      <c r="K4530" s="163">
        <v>34.058</v>
      </c>
      <c r="L4530" s="149" t="s">
        <v>209</v>
      </c>
      <c r="M4530" s="150" t="s">
        <v>786</v>
      </c>
      <c r="N4530" s="157">
        <v>45055.237546296295</v>
      </c>
      <c r="O4530" s="157">
        <v>45076.343113425923</v>
      </c>
    </row>
    <row r="4531" spans="2:15" x14ac:dyDescent="0.2">
      <c r="B4531" s="322" t="s">
        <v>159</v>
      </c>
      <c r="C4531" s="322" t="s">
        <v>2366</v>
      </c>
      <c r="D4531" s="322" t="s">
        <v>159</v>
      </c>
      <c r="E4531" s="322" t="s">
        <v>2366</v>
      </c>
      <c r="F4531" s="154" t="s">
        <v>114</v>
      </c>
      <c r="G4531" s="149" t="s">
        <v>277</v>
      </c>
      <c r="H4531" s="153" t="s">
        <v>304</v>
      </c>
      <c r="I4531" s="149" t="s">
        <v>967</v>
      </c>
      <c r="J4531" s="163">
        <v>36.988</v>
      </c>
      <c r="K4531" s="163">
        <v>28.783000000000001</v>
      </c>
      <c r="L4531" s="149" t="s">
        <v>114</v>
      </c>
      <c r="M4531" s="150" t="s">
        <v>579</v>
      </c>
      <c r="N4531" s="157">
        <v>45055.693784722222</v>
      </c>
      <c r="O4531" s="157">
        <v>45066.528275462966</v>
      </c>
    </row>
    <row r="4532" spans="2:15" x14ac:dyDescent="0.2">
      <c r="B4532" s="322" t="s">
        <v>159</v>
      </c>
      <c r="C4532" s="322" t="s">
        <v>2366</v>
      </c>
      <c r="D4532" s="322" t="s">
        <v>160</v>
      </c>
      <c r="E4532" s="322" t="s">
        <v>2366</v>
      </c>
      <c r="F4532" s="154" t="s">
        <v>114</v>
      </c>
      <c r="G4532" s="149" t="s">
        <v>286</v>
      </c>
      <c r="H4532" s="153" t="s">
        <v>115</v>
      </c>
      <c r="I4532" s="149" t="s">
        <v>693</v>
      </c>
      <c r="J4532" s="163">
        <v>64.662999999999997</v>
      </c>
      <c r="K4532" s="163">
        <v>46.076000000000001</v>
      </c>
      <c r="L4532" s="149" t="s">
        <v>116</v>
      </c>
      <c r="M4532" s="150" t="s">
        <v>352</v>
      </c>
      <c r="N4532" s="157">
        <v>45055.737581018519</v>
      </c>
      <c r="O4532" s="157">
        <v>45102.597673611112</v>
      </c>
    </row>
    <row r="4533" spans="2:15" x14ac:dyDescent="0.2">
      <c r="B4533" s="322" t="s">
        <v>159</v>
      </c>
      <c r="C4533" s="322" t="s">
        <v>2366</v>
      </c>
      <c r="D4533" s="322" t="s">
        <v>160</v>
      </c>
      <c r="E4533" s="322" t="s">
        <v>2366</v>
      </c>
      <c r="F4533" s="154" t="s">
        <v>114</v>
      </c>
      <c r="G4533" s="149" t="s">
        <v>286</v>
      </c>
      <c r="H4533" s="153" t="s">
        <v>115</v>
      </c>
      <c r="I4533" s="149" t="s">
        <v>2654</v>
      </c>
      <c r="J4533" s="163">
        <v>82.447999999999993</v>
      </c>
      <c r="K4533" s="163">
        <v>23.074000000000002</v>
      </c>
      <c r="L4533" s="149" t="s">
        <v>209</v>
      </c>
      <c r="M4533" s="150" t="s">
        <v>439</v>
      </c>
      <c r="N4533" s="157">
        <v>45056.182245370372</v>
      </c>
      <c r="O4533" s="157">
        <v>45090.985509259262</v>
      </c>
    </row>
    <row r="4534" spans="2:15" x14ac:dyDescent="0.2">
      <c r="B4534" s="322" t="s">
        <v>159</v>
      </c>
      <c r="C4534" s="322" t="s">
        <v>2366</v>
      </c>
      <c r="D4534" s="322" t="s">
        <v>160</v>
      </c>
      <c r="E4534" s="322" t="s">
        <v>2366</v>
      </c>
      <c r="F4534" s="154" t="s">
        <v>114</v>
      </c>
      <c r="G4534" s="149" t="s">
        <v>286</v>
      </c>
      <c r="H4534" s="153" t="s">
        <v>115</v>
      </c>
      <c r="I4534" s="149" t="s">
        <v>2654</v>
      </c>
      <c r="J4534" s="163">
        <v>82.447999999999993</v>
      </c>
      <c r="K4534" s="163">
        <v>23.074000000000002</v>
      </c>
      <c r="L4534" s="149" t="s">
        <v>209</v>
      </c>
      <c r="M4534" s="150" t="s">
        <v>439</v>
      </c>
      <c r="N4534" s="157">
        <v>45056.182245370372</v>
      </c>
      <c r="O4534" s="157">
        <v>45090.985648148147</v>
      </c>
    </row>
    <row r="4535" spans="2:15" x14ac:dyDescent="0.2">
      <c r="B4535" s="322" t="s">
        <v>159</v>
      </c>
      <c r="C4535" s="322" t="s">
        <v>2366</v>
      </c>
      <c r="D4535" s="322" t="s">
        <v>161</v>
      </c>
      <c r="E4535" s="322" t="s">
        <v>2366</v>
      </c>
      <c r="F4535" s="154" t="s">
        <v>114</v>
      </c>
      <c r="G4535" s="149" t="s">
        <v>286</v>
      </c>
      <c r="H4535" s="153" t="s">
        <v>115</v>
      </c>
      <c r="I4535" s="149" t="s">
        <v>2654</v>
      </c>
      <c r="J4535" s="163">
        <v>82.447999999999993</v>
      </c>
      <c r="K4535" s="163">
        <v>34.65</v>
      </c>
      <c r="L4535" s="149" t="s">
        <v>209</v>
      </c>
      <c r="M4535" s="150" t="s">
        <v>392</v>
      </c>
      <c r="N4535" s="157">
        <v>45056.182245370372</v>
      </c>
      <c r="O4535" s="157">
        <v>45108.220590277779</v>
      </c>
    </row>
    <row r="4536" spans="2:15" x14ac:dyDescent="0.2">
      <c r="B4536" s="322" t="s">
        <v>159</v>
      </c>
      <c r="C4536" s="322" t="s">
        <v>2366</v>
      </c>
      <c r="D4536" s="322" t="s">
        <v>159</v>
      </c>
      <c r="E4536" s="322" t="s">
        <v>2366</v>
      </c>
      <c r="F4536" s="154" t="s">
        <v>114</v>
      </c>
      <c r="G4536" s="149" t="s">
        <v>277</v>
      </c>
      <c r="H4536" s="153" t="s">
        <v>304</v>
      </c>
      <c r="I4536" s="149" t="s">
        <v>1905</v>
      </c>
      <c r="J4536" s="163">
        <v>32.582999999999998</v>
      </c>
      <c r="K4536" s="163">
        <v>21.311</v>
      </c>
      <c r="L4536" s="149" t="s">
        <v>187</v>
      </c>
      <c r="M4536" s="150" t="s">
        <v>415</v>
      </c>
      <c r="N4536" s="157">
        <v>45056.345243055555</v>
      </c>
      <c r="O4536" s="157">
        <v>45075.305868055555</v>
      </c>
    </row>
    <row r="4537" spans="2:15" x14ac:dyDescent="0.2">
      <c r="B4537" s="322" t="s">
        <v>159</v>
      </c>
      <c r="C4537" s="322" t="s">
        <v>2366</v>
      </c>
      <c r="D4537" s="322" t="s">
        <v>160</v>
      </c>
      <c r="E4537" s="322" t="s">
        <v>2366</v>
      </c>
      <c r="F4537" s="154" t="s">
        <v>239</v>
      </c>
      <c r="G4537" s="149" t="s">
        <v>359</v>
      </c>
      <c r="H4537" s="153" t="s">
        <v>278</v>
      </c>
      <c r="I4537" s="149" t="s">
        <v>2655</v>
      </c>
      <c r="J4537" s="163">
        <v>32.069000000000003</v>
      </c>
      <c r="K4537" s="163">
        <v>31.428000000000001</v>
      </c>
      <c r="L4537" s="149" t="s">
        <v>209</v>
      </c>
      <c r="M4537" s="150" t="s">
        <v>440</v>
      </c>
      <c r="N4537" s="157">
        <v>45056.418252314812</v>
      </c>
      <c r="O4537" s="157">
        <v>45084.820775462962</v>
      </c>
    </row>
    <row r="4538" spans="2:15" x14ac:dyDescent="0.2">
      <c r="B4538" s="322" t="s">
        <v>159</v>
      </c>
      <c r="C4538" s="322" t="s">
        <v>2366</v>
      </c>
      <c r="D4538" s="322" t="s">
        <v>159</v>
      </c>
      <c r="E4538" s="322" t="s">
        <v>2366</v>
      </c>
      <c r="F4538" s="154" t="s">
        <v>244</v>
      </c>
      <c r="G4538" s="149" t="s">
        <v>369</v>
      </c>
      <c r="H4538" s="153" t="s">
        <v>370</v>
      </c>
      <c r="I4538" s="149" t="s">
        <v>2656</v>
      </c>
      <c r="J4538" s="163">
        <v>28.207000000000001</v>
      </c>
      <c r="K4538" s="163">
        <v>27.643000000000001</v>
      </c>
      <c r="L4538" s="149" t="s">
        <v>203</v>
      </c>
      <c r="M4538" s="150" t="s">
        <v>380</v>
      </c>
      <c r="N4538" s="157">
        <v>45056.925069444442</v>
      </c>
      <c r="O4538" s="157">
        <v>45068.892696759256</v>
      </c>
    </row>
    <row r="4539" spans="2:15" x14ac:dyDescent="0.2">
      <c r="B4539" s="322" t="s">
        <v>159</v>
      </c>
      <c r="C4539" s="322" t="s">
        <v>2366</v>
      </c>
      <c r="D4539" s="322" t="s">
        <v>159</v>
      </c>
      <c r="E4539" s="322" t="s">
        <v>2366</v>
      </c>
      <c r="F4539" s="154" t="s">
        <v>195</v>
      </c>
      <c r="G4539" s="149" t="s">
        <v>277</v>
      </c>
      <c r="H4539" s="153" t="s">
        <v>705</v>
      </c>
      <c r="I4539" s="149" t="s">
        <v>845</v>
      </c>
      <c r="J4539" s="163">
        <v>34.482999999999997</v>
      </c>
      <c r="K4539" s="163">
        <v>5.2480000000000002</v>
      </c>
      <c r="L4539" s="149" t="s">
        <v>228</v>
      </c>
      <c r="M4539" s="150" t="s">
        <v>434</v>
      </c>
      <c r="N4539" s="157">
        <v>45057.042928240742</v>
      </c>
      <c r="O4539" s="157">
        <v>45076.988437499997</v>
      </c>
    </row>
    <row r="4540" spans="2:15" x14ac:dyDescent="0.2">
      <c r="B4540" s="322" t="s">
        <v>159</v>
      </c>
      <c r="C4540" s="322" t="s">
        <v>2366</v>
      </c>
      <c r="D4540" s="322" t="s">
        <v>160</v>
      </c>
      <c r="E4540" s="322" t="s">
        <v>2366</v>
      </c>
      <c r="F4540" s="154" t="s">
        <v>239</v>
      </c>
      <c r="G4540" s="149" t="s">
        <v>359</v>
      </c>
      <c r="H4540" s="153" t="s">
        <v>278</v>
      </c>
      <c r="I4540" s="149" t="s">
        <v>1723</v>
      </c>
      <c r="J4540" s="163">
        <v>36.009</v>
      </c>
      <c r="K4540" s="163">
        <v>14.644</v>
      </c>
      <c r="L4540" s="149" t="s">
        <v>228</v>
      </c>
      <c r="M4540" s="150" t="s">
        <v>434</v>
      </c>
      <c r="N4540" s="157">
        <v>45057.112743055557</v>
      </c>
      <c r="O4540" s="157">
        <v>45089.868159722224</v>
      </c>
    </row>
    <row r="4541" spans="2:15" x14ac:dyDescent="0.2">
      <c r="B4541" s="322" t="s">
        <v>159</v>
      </c>
      <c r="C4541" s="322" t="s">
        <v>2366</v>
      </c>
      <c r="D4541" s="322" t="s">
        <v>160</v>
      </c>
      <c r="E4541" s="322" t="s">
        <v>2366</v>
      </c>
      <c r="F4541" s="154" t="s">
        <v>239</v>
      </c>
      <c r="G4541" s="149" t="s">
        <v>359</v>
      </c>
      <c r="H4541" s="153" t="s">
        <v>278</v>
      </c>
      <c r="I4541" s="149" t="s">
        <v>1723</v>
      </c>
      <c r="J4541" s="163">
        <v>36.009</v>
      </c>
      <c r="K4541" s="163">
        <v>18.875</v>
      </c>
      <c r="L4541" s="149" t="s">
        <v>228</v>
      </c>
      <c r="M4541" s="150" t="s">
        <v>752</v>
      </c>
      <c r="N4541" s="157">
        <v>45057.112743055557</v>
      </c>
      <c r="O4541" s="157">
        <v>45095.91741898148</v>
      </c>
    </row>
    <row r="4542" spans="2:15" x14ac:dyDescent="0.2">
      <c r="B4542" s="322" t="s">
        <v>159</v>
      </c>
      <c r="C4542" s="322" t="s">
        <v>2366</v>
      </c>
      <c r="D4542" s="322" t="s">
        <v>160</v>
      </c>
      <c r="E4542" s="322" t="s">
        <v>2366</v>
      </c>
      <c r="F4542" s="154" t="s">
        <v>243</v>
      </c>
      <c r="G4542" s="149" t="s">
        <v>277</v>
      </c>
      <c r="H4542" s="153" t="s">
        <v>374</v>
      </c>
      <c r="I4542" s="149" t="s">
        <v>2657</v>
      </c>
      <c r="J4542" s="163">
        <v>56.024000000000001</v>
      </c>
      <c r="K4542" s="163">
        <v>46.216000000000001</v>
      </c>
      <c r="L4542" s="149" t="s">
        <v>211</v>
      </c>
      <c r="M4542" s="150" t="s">
        <v>314</v>
      </c>
      <c r="N4542" s="157">
        <v>45057.459780092591</v>
      </c>
      <c r="O4542" s="157">
        <v>45090.245763888888</v>
      </c>
    </row>
    <row r="4543" spans="2:15" x14ac:dyDescent="0.2">
      <c r="B4543" s="322" t="s">
        <v>159</v>
      </c>
      <c r="C4543" s="322" t="s">
        <v>2366</v>
      </c>
      <c r="D4543" s="322" t="s">
        <v>159</v>
      </c>
      <c r="E4543" s="322" t="s">
        <v>2366</v>
      </c>
      <c r="F4543" s="154" t="s">
        <v>114</v>
      </c>
      <c r="G4543" s="149" t="s">
        <v>310</v>
      </c>
      <c r="H4543" s="153" t="s">
        <v>115</v>
      </c>
      <c r="I4543" s="149" t="s">
        <v>2658</v>
      </c>
      <c r="J4543" s="163">
        <v>33.426000000000002</v>
      </c>
      <c r="K4543" s="163">
        <v>6.4210000000000003</v>
      </c>
      <c r="L4543" s="149" t="s">
        <v>357</v>
      </c>
      <c r="M4543" s="150" t="s">
        <v>508</v>
      </c>
      <c r="N4543" s="157">
        <v>45057.793379629627</v>
      </c>
      <c r="O4543" s="157">
        <v>45076.052870370368</v>
      </c>
    </row>
    <row r="4544" spans="2:15" x14ac:dyDescent="0.2">
      <c r="B4544" s="322" t="s">
        <v>159</v>
      </c>
      <c r="C4544" s="322" t="s">
        <v>2366</v>
      </c>
      <c r="D4544" s="322" t="s">
        <v>160</v>
      </c>
      <c r="E4544" s="322" t="s">
        <v>2366</v>
      </c>
      <c r="F4544" s="154" t="s">
        <v>114</v>
      </c>
      <c r="G4544" s="149" t="s">
        <v>310</v>
      </c>
      <c r="H4544" s="153" t="s">
        <v>115</v>
      </c>
      <c r="I4544" s="149" t="s">
        <v>2658</v>
      </c>
      <c r="J4544" s="163">
        <v>33.426000000000002</v>
      </c>
      <c r="K4544" s="163">
        <v>5.9269999999999996</v>
      </c>
      <c r="L4544" s="149" t="s">
        <v>515</v>
      </c>
      <c r="M4544" s="150" t="s">
        <v>516</v>
      </c>
      <c r="N4544" s="157">
        <v>45057.793379629627</v>
      </c>
      <c r="O4544" s="157">
        <v>45079.481793981482</v>
      </c>
    </row>
    <row r="4545" spans="2:15" x14ac:dyDescent="0.2">
      <c r="B4545" s="322" t="s">
        <v>159</v>
      </c>
      <c r="C4545" s="322" t="s">
        <v>2366</v>
      </c>
      <c r="D4545" s="322" t="s">
        <v>160</v>
      </c>
      <c r="E4545" s="322" t="s">
        <v>2366</v>
      </c>
      <c r="F4545" s="154" t="s">
        <v>114</v>
      </c>
      <c r="G4545" s="149" t="s">
        <v>310</v>
      </c>
      <c r="H4545" s="153" t="s">
        <v>115</v>
      </c>
      <c r="I4545" s="149" t="s">
        <v>2658</v>
      </c>
      <c r="J4545" s="163">
        <v>33.426000000000002</v>
      </c>
      <c r="K4545" s="163">
        <v>19.100999999999999</v>
      </c>
      <c r="L4545" s="149" t="s">
        <v>230</v>
      </c>
      <c r="M4545" s="150" t="s">
        <v>514</v>
      </c>
      <c r="N4545" s="157">
        <v>45057.793379629627</v>
      </c>
      <c r="O4545" s="157">
        <v>45082.996365740742</v>
      </c>
    </row>
    <row r="4546" spans="2:15" x14ac:dyDescent="0.2">
      <c r="B4546" s="322" t="s">
        <v>159</v>
      </c>
      <c r="C4546" s="322" t="s">
        <v>2366</v>
      </c>
      <c r="D4546" s="322" t="s">
        <v>160</v>
      </c>
      <c r="E4546" s="322" t="s">
        <v>2366</v>
      </c>
      <c r="F4546" s="154" t="s">
        <v>239</v>
      </c>
      <c r="G4546" s="149" t="s">
        <v>289</v>
      </c>
      <c r="H4546" s="153" t="s">
        <v>1628</v>
      </c>
      <c r="I4546" s="149" t="s">
        <v>2659</v>
      </c>
      <c r="J4546" s="163">
        <v>35.829000000000001</v>
      </c>
      <c r="K4546" s="163">
        <v>3.7429999999999999</v>
      </c>
      <c r="L4546" s="149" t="s">
        <v>329</v>
      </c>
      <c r="M4546" s="150" t="s">
        <v>2660</v>
      </c>
      <c r="N4546" s="157">
        <v>45058.862685185188</v>
      </c>
      <c r="O4546" s="157">
        <v>45082.595335648148</v>
      </c>
    </row>
    <row r="4547" spans="2:15" x14ac:dyDescent="0.2">
      <c r="B4547" s="322" t="s">
        <v>159</v>
      </c>
      <c r="C4547" s="322" t="s">
        <v>2366</v>
      </c>
      <c r="D4547" s="322" t="s">
        <v>160</v>
      </c>
      <c r="E4547" s="322" t="s">
        <v>2366</v>
      </c>
      <c r="F4547" s="154" t="s">
        <v>239</v>
      </c>
      <c r="G4547" s="149" t="s">
        <v>289</v>
      </c>
      <c r="H4547" s="153" t="s">
        <v>1628</v>
      </c>
      <c r="I4547" s="149" t="s">
        <v>2659</v>
      </c>
      <c r="J4547" s="163">
        <v>35.829000000000001</v>
      </c>
      <c r="K4547" s="163">
        <v>13.813000000000001</v>
      </c>
      <c r="L4547" s="149" t="s">
        <v>329</v>
      </c>
      <c r="M4547" s="150" t="s">
        <v>361</v>
      </c>
      <c r="N4547" s="157">
        <v>45058.862685185188</v>
      </c>
      <c r="O4547" s="157">
        <v>45088.959733796299</v>
      </c>
    </row>
    <row r="4548" spans="2:15" x14ac:dyDescent="0.2">
      <c r="B4548" s="322" t="s">
        <v>159</v>
      </c>
      <c r="C4548" s="322" t="s">
        <v>2366</v>
      </c>
      <c r="D4548" s="322" t="s">
        <v>160</v>
      </c>
      <c r="E4548" s="322" t="s">
        <v>2366</v>
      </c>
      <c r="F4548" s="154" t="s">
        <v>114</v>
      </c>
      <c r="G4548" s="149" t="s">
        <v>286</v>
      </c>
      <c r="H4548" s="153" t="s">
        <v>115</v>
      </c>
      <c r="I4548" s="149" t="s">
        <v>1914</v>
      </c>
      <c r="J4548" s="163">
        <v>63.451999999999998</v>
      </c>
      <c r="K4548" s="163">
        <v>52.738</v>
      </c>
      <c r="L4548" s="149" t="s">
        <v>333</v>
      </c>
      <c r="M4548" s="150" t="s">
        <v>334</v>
      </c>
      <c r="N4548" s="157">
        <v>45059.515324074076</v>
      </c>
      <c r="O4548" s="157">
        <v>45078.108449074076</v>
      </c>
    </row>
    <row r="4549" spans="2:15" x14ac:dyDescent="0.2">
      <c r="B4549" s="322" t="s">
        <v>159</v>
      </c>
      <c r="C4549" s="322" t="s">
        <v>2366</v>
      </c>
      <c r="D4549" s="322" t="s">
        <v>160</v>
      </c>
      <c r="E4549" s="322" t="s">
        <v>2366</v>
      </c>
      <c r="F4549" s="154" t="s">
        <v>329</v>
      </c>
      <c r="G4549" s="149" t="s">
        <v>353</v>
      </c>
      <c r="H4549" s="153" t="s">
        <v>629</v>
      </c>
      <c r="I4549" s="149" t="s">
        <v>2661</v>
      </c>
      <c r="J4549" s="163">
        <v>38.308999999999997</v>
      </c>
      <c r="K4549" s="163">
        <v>4.0890000000000004</v>
      </c>
      <c r="L4549" s="149" t="s">
        <v>116</v>
      </c>
      <c r="M4549" s="150" t="s">
        <v>117</v>
      </c>
      <c r="N4549" s="157">
        <v>45060.0153125</v>
      </c>
      <c r="O4549" s="157">
        <v>45080.750023148146</v>
      </c>
    </row>
    <row r="4550" spans="2:15" x14ac:dyDescent="0.2">
      <c r="B4550" s="322" t="s">
        <v>159</v>
      </c>
      <c r="C4550" s="322" t="s">
        <v>2366</v>
      </c>
      <c r="D4550" s="322" t="s">
        <v>160</v>
      </c>
      <c r="E4550" s="322" t="s">
        <v>2366</v>
      </c>
      <c r="F4550" s="154" t="s">
        <v>329</v>
      </c>
      <c r="G4550" s="149" t="s">
        <v>353</v>
      </c>
      <c r="H4550" s="153" t="s">
        <v>629</v>
      </c>
      <c r="I4550" s="149" t="s">
        <v>2661</v>
      </c>
      <c r="J4550" s="163">
        <v>38.308999999999997</v>
      </c>
      <c r="K4550" s="163">
        <v>2.8290000000000002</v>
      </c>
      <c r="L4550" s="149" t="s">
        <v>116</v>
      </c>
      <c r="M4550" s="150" t="s">
        <v>405</v>
      </c>
      <c r="N4550" s="157">
        <v>45060.0153125</v>
      </c>
      <c r="O4550" s="157">
        <v>45084.624502314815</v>
      </c>
    </row>
    <row r="4551" spans="2:15" x14ac:dyDescent="0.2">
      <c r="B4551" s="322" t="s">
        <v>159</v>
      </c>
      <c r="C4551" s="322" t="s">
        <v>2366</v>
      </c>
      <c r="D4551" s="322" t="s">
        <v>160</v>
      </c>
      <c r="E4551" s="322" t="s">
        <v>2366</v>
      </c>
      <c r="F4551" s="154" t="s">
        <v>329</v>
      </c>
      <c r="G4551" s="149" t="s">
        <v>353</v>
      </c>
      <c r="H4551" s="153" t="s">
        <v>629</v>
      </c>
      <c r="I4551" s="149" t="s">
        <v>2661</v>
      </c>
      <c r="J4551" s="163">
        <v>38.308999999999997</v>
      </c>
      <c r="K4551" s="163">
        <v>5.5960000000000001</v>
      </c>
      <c r="L4551" s="149" t="s">
        <v>116</v>
      </c>
      <c r="M4551" s="150" t="s">
        <v>405</v>
      </c>
      <c r="N4551" s="157">
        <v>45060.0153125</v>
      </c>
      <c r="O4551" s="157">
        <v>45084.624641203707</v>
      </c>
    </row>
    <row r="4552" spans="2:15" x14ac:dyDescent="0.2">
      <c r="B4552" s="322" t="s">
        <v>159</v>
      </c>
      <c r="C4552" s="322" t="s">
        <v>2366</v>
      </c>
      <c r="D4552" s="322" t="s">
        <v>160</v>
      </c>
      <c r="E4552" s="322" t="s">
        <v>2366</v>
      </c>
      <c r="F4552" s="154" t="s">
        <v>114</v>
      </c>
      <c r="G4552" s="149" t="s">
        <v>310</v>
      </c>
      <c r="H4552" s="153" t="s">
        <v>115</v>
      </c>
      <c r="I4552" s="149" t="s">
        <v>2662</v>
      </c>
      <c r="J4552" s="163">
        <v>34.094000000000001</v>
      </c>
      <c r="K4552" s="163">
        <v>21.783000000000001</v>
      </c>
      <c r="L4552" s="149" t="s">
        <v>228</v>
      </c>
      <c r="M4552" s="150" t="s">
        <v>623</v>
      </c>
      <c r="N4552" s="157">
        <v>45060.08488425926</v>
      </c>
      <c r="O4552" s="157">
        <v>45083.776782407411</v>
      </c>
    </row>
    <row r="4553" spans="2:15" x14ac:dyDescent="0.2">
      <c r="B4553" s="322" t="s">
        <v>159</v>
      </c>
      <c r="C4553" s="322" t="s">
        <v>2366</v>
      </c>
      <c r="D4553" s="322" t="s">
        <v>159</v>
      </c>
      <c r="E4553" s="322" t="s">
        <v>2366</v>
      </c>
      <c r="F4553" s="154" t="s">
        <v>114</v>
      </c>
      <c r="G4553" s="149" t="s">
        <v>277</v>
      </c>
      <c r="H4553" s="153" t="s">
        <v>304</v>
      </c>
      <c r="I4553" s="149" t="s">
        <v>1625</v>
      </c>
      <c r="J4553" s="163">
        <v>34.863999999999997</v>
      </c>
      <c r="K4553" s="163">
        <v>31.651</v>
      </c>
      <c r="L4553" s="149" t="s">
        <v>114</v>
      </c>
      <c r="M4553" s="150" t="s">
        <v>700</v>
      </c>
      <c r="N4553" s="157">
        <v>45060.120451388888</v>
      </c>
      <c r="O4553" s="157">
        <v>45065.1253125</v>
      </c>
    </row>
    <row r="4554" spans="2:15" x14ac:dyDescent="0.2">
      <c r="B4554" s="322" t="s">
        <v>159</v>
      </c>
      <c r="C4554" s="322" t="s">
        <v>2366</v>
      </c>
      <c r="D4554" s="322" t="s">
        <v>159</v>
      </c>
      <c r="E4554" s="322" t="s">
        <v>2366</v>
      </c>
      <c r="F4554" s="154" t="s">
        <v>114</v>
      </c>
      <c r="G4554" s="149" t="s">
        <v>277</v>
      </c>
      <c r="H4554" s="153" t="s">
        <v>304</v>
      </c>
      <c r="I4554" s="149" t="s">
        <v>584</v>
      </c>
      <c r="J4554" s="163">
        <v>39.064</v>
      </c>
      <c r="K4554" s="163">
        <v>15.199</v>
      </c>
      <c r="L4554" s="149" t="s">
        <v>114</v>
      </c>
      <c r="M4554" s="150" t="s">
        <v>579</v>
      </c>
      <c r="N4554" s="157">
        <v>45061.764386574076</v>
      </c>
      <c r="O4554" s="157">
        <v>45073.084641203706</v>
      </c>
    </row>
    <row r="4555" spans="2:15" x14ac:dyDescent="0.2">
      <c r="B4555" s="322" t="s">
        <v>159</v>
      </c>
      <c r="C4555" s="322" t="s">
        <v>2366</v>
      </c>
      <c r="D4555" s="322" t="s">
        <v>159</v>
      </c>
      <c r="E4555" s="322" t="s">
        <v>2366</v>
      </c>
      <c r="F4555" s="154" t="s">
        <v>114</v>
      </c>
      <c r="G4555" s="149" t="s">
        <v>277</v>
      </c>
      <c r="H4555" s="153" t="s">
        <v>304</v>
      </c>
      <c r="I4555" s="149" t="s">
        <v>584</v>
      </c>
      <c r="J4555" s="163">
        <v>39.064</v>
      </c>
      <c r="K4555" s="163">
        <v>15.199</v>
      </c>
      <c r="L4555" s="149" t="s">
        <v>114</v>
      </c>
      <c r="M4555" s="150" t="s">
        <v>579</v>
      </c>
      <c r="N4555" s="157">
        <v>45061.764386574076</v>
      </c>
      <c r="O4555" s="157">
        <v>45073.084780092591</v>
      </c>
    </row>
    <row r="4556" spans="2:15" x14ac:dyDescent="0.2">
      <c r="B4556" s="322" t="s">
        <v>159</v>
      </c>
      <c r="C4556" s="322" t="s">
        <v>2366</v>
      </c>
      <c r="D4556" s="322" t="s">
        <v>160</v>
      </c>
      <c r="E4556" s="322" t="s">
        <v>2366</v>
      </c>
      <c r="F4556" s="154" t="s">
        <v>114</v>
      </c>
      <c r="G4556" s="149" t="s">
        <v>286</v>
      </c>
      <c r="H4556" s="153" t="s">
        <v>115</v>
      </c>
      <c r="I4556" s="149" t="s">
        <v>819</v>
      </c>
      <c r="J4556" s="163">
        <v>30.425000000000001</v>
      </c>
      <c r="K4556" s="163">
        <v>6.8579999999999997</v>
      </c>
      <c r="L4556" s="149" t="s">
        <v>230</v>
      </c>
      <c r="M4556" s="150" t="s">
        <v>356</v>
      </c>
      <c r="N4556" s="157">
        <v>45062.057164351849</v>
      </c>
      <c r="O4556" s="157">
        <v>45081.626562500001</v>
      </c>
    </row>
    <row r="4557" spans="2:15" x14ac:dyDescent="0.2">
      <c r="B4557" s="322" t="s">
        <v>159</v>
      </c>
      <c r="C4557" s="322" t="s">
        <v>2366</v>
      </c>
      <c r="D4557" s="322" t="s">
        <v>160</v>
      </c>
      <c r="E4557" s="322" t="s">
        <v>2366</v>
      </c>
      <c r="F4557" s="154" t="s">
        <v>114</v>
      </c>
      <c r="G4557" s="149" t="s">
        <v>286</v>
      </c>
      <c r="H4557" s="153" t="s">
        <v>115</v>
      </c>
      <c r="I4557" s="149" t="s">
        <v>819</v>
      </c>
      <c r="J4557" s="163">
        <v>30.425000000000001</v>
      </c>
      <c r="K4557" s="163">
        <v>12.582000000000001</v>
      </c>
      <c r="L4557" s="149" t="s">
        <v>518</v>
      </c>
      <c r="M4557" s="150" t="s">
        <v>519</v>
      </c>
      <c r="N4557" s="157">
        <v>45062.057164351849</v>
      </c>
      <c r="O4557" s="157">
        <v>45100.8440625</v>
      </c>
    </row>
    <row r="4558" spans="2:15" x14ac:dyDescent="0.2">
      <c r="B4558" s="322" t="s">
        <v>159</v>
      </c>
      <c r="C4558" s="322" t="s">
        <v>2366</v>
      </c>
      <c r="D4558" s="322" t="s">
        <v>161</v>
      </c>
      <c r="E4558" s="322" t="s">
        <v>2366</v>
      </c>
      <c r="F4558" s="154" t="s">
        <v>239</v>
      </c>
      <c r="G4558" s="149" t="s">
        <v>1627</v>
      </c>
      <c r="H4558" s="153" t="s">
        <v>1628</v>
      </c>
      <c r="I4558" s="149" t="s">
        <v>2663</v>
      </c>
      <c r="J4558" s="163">
        <v>93.203999999999994</v>
      </c>
      <c r="K4558" s="163">
        <v>34.543999999999997</v>
      </c>
      <c r="L4558" s="149" t="s">
        <v>333</v>
      </c>
      <c r="M4558" s="150" t="s">
        <v>2664</v>
      </c>
      <c r="N4558" s="157">
        <v>45062.098796296297</v>
      </c>
      <c r="O4558" s="157">
        <v>45117.984189814815</v>
      </c>
    </row>
    <row r="4559" spans="2:15" x14ac:dyDescent="0.2">
      <c r="B4559" s="322" t="s">
        <v>159</v>
      </c>
      <c r="C4559" s="322" t="s">
        <v>2366</v>
      </c>
      <c r="D4559" s="322" t="s">
        <v>161</v>
      </c>
      <c r="E4559" s="322" t="s">
        <v>2366</v>
      </c>
      <c r="F4559" s="154" t="s">
        <v>239</v>
      </c>
      <c r="G4559" s="149" t="s">
        <v>1627</v>
      </c>
      <c r="H4559" s="153" t="s">
        <v>1628</v>
      </c>
      <c r="I4559" s="149" t="s">
        <v>2663</v>
      </c>
      <c r="J4559" s="163">
        <v>93.203999999999994</v>
      </c>
      <c r="K4559" s="163">
        <v>55.859000000000002</v>
      </c>
      <c r="L4559" s="149" t="s">
        <v>211</v>
      </c>
      <c r="M4559" s="150" t="s">
        <v>388</v>
      </c>
      <c r="N4559" s="157">
        <v>45062.098796296297</v>
      </c>
      <c r="O4559" s="157">
        <v>45127.495150462964</v>
      </c>
    </row>
    <row r="4560" spans="2:15" x14ac:dyDescent="0.2">
      <c r="B4560" s="322" t="s">
        <v>159</v>
      </c>
      <c r="C4560" s="322" t="s">
        <v>2366</v>
      </c>
      <c r="D4560" s="322" t="s">
        <v>160</v>
      </c>
      <c r="E4560" s="322" t="s">
        <v>2366</v>
      </c>
      <c r="F4560" s="154" t="s">
        <v>236</v>
      </c>
      <c r="G4560" s="149" t="s">
        <v>310</v>
      </c>
      <c r="H4560" s="153" t="s">
        <v>311</v>
      </c>
      <c r="I4560" s="149" t="s">
        <v>2367</v>
      </c>
      <c r="J4560" s="163">
        <v>63.508000000000003</v>
      </c>
      <c r="K4560" s="163">
        <v>46.298000000000002</v>
      </c>
      <c r="L4560" s="149" t="s">
        <v>116</v>
      </c>
      <c r="M4560" s="150" t="s">
        <v>352</v>
      </c>
      <c r="N4560" s="157">
        <v>45062.737349537034</v>
      </c>
      <c r="O4560" s="157">
        <v>45083.954988425925</v>
      </c>
    </row>
    <row r="4561" spans="2:15" x14ac:dyDescent="0.2">
      <c r="B4561" s="322" t="s">
        <v>159</v>
      </c>
      <c r="C4561" s="322" t="s">
        <v>2366</v>
      </c>
      <c r="D4561" s="322" t="s">
        <v>159</v>
      </c>
      <c r="E4561" s="322" t="s">
        <v>2366</v>
      </c>
      <c r="F4561" s="154" t="s">
        <v>114</v>
      </c>
      <c r="G4561" s="149" t="s">
        <v>277</v>
      </c>
      <c r="H4561" s="153" t="s">
        <v>304</v>
      </c>
      <c r="I4561" s="149" t="s">
        <v>1739</v>
      </c>
      <c r="J4561" s="163">
        <v>36.244999999999997</v>
      </c>
      <c r="K4561" s="163">
        <v>26.134</v>
      </c>
      <c r="L4561" s="149" t="s">
        <v>114</v>
      </c>
      <c r="M4561" s="150" t="s">
        <v>1041</v>
      </c>
      <c r="N4561" s="157">
        <v>45062.917974537035</v>
      </c>
      <c r="O4561" s="157">
        <v>45072.959340277775</v>
      </c>
    </row>
    <row r="4562" spans="2:15" x14ac:dyDescent="0.2">
      <c r="B4562" s="322" t="s">
        <v>159</v>
      </c>
      <c r="C4562" s="322" t="s">
        <v>2366</v>
      </c>
      <c r="D4562" s="322" t="s">
        <v>160</v>
      </c>
      <c r="E4562" s="322" t="s">
        <v>2366</v>
      </c>
      <c r="F4562" s="154" t="s">
        <v>114</v>
      </c>
      <c r="G4562" s="149" t="s">
        <v>286</v>
      </c>
      <c r="H4562" s="153" t="s">
        <v>115</v>
      </c>
      <c r="I4562" s="149" t="s">
        <v>2665</v>
      </c>
      <c r="J4562" s="163">
        <v>33.131999999999998</v>
      </c>
      <c r="K4562" s="163">
        <v>5.9340000000000002</v>
      </c>
      <c r="L4562" s="149" t="s">
        <v>212</v>
      </c>
      <c r="M4562" s="150" t="s">
        <v>626</v>
      </c>
      <c r="N4562" s="157">
        <v>45063.154340277775</v>
      </c>
      <c r="O4562" s="157">
        <v>45081.968634259261</v>
      </c>
    </row>
    <row r="4563" spans="2:15" x14ac:dyDescent="0.2">
      <c r="B4563" s="322" t="s">
        <v>159</v>
      </c>
      <c r="C4563" s="322" t="s">
        <v>2366</v>
      </c>
      <c r="D4563" s="322" t="s">
        <v>160</v>
      </c>
      <c r="E4563" s="322" t="s">
        <v>2366</v>
      </c>
      <c r="F4563" s="154" t="s">
        <v>114</v>
      </c>
      <c r="G4563" s="149" t="s">
        <v>286</v>
      </c>
      <c r="H4563" s="153" t="s">
        <v>115</v>
      </c>
      <c r="I4563" s="149" t="s">
        <v>2665</v>
      </c>
      <c r="J4563" s="163">
        <v>33.131999999999998</v>
      </c>
      <c r="K4563" s="163">
        <v>26.209</v>
      </c>
      <c r="L4563" s="149" t="s">
        <v>212</v>
      </c>
      <c r="M4563" s="150" t="s">
        <v>447</v>
      </c>
      <c r="N4563" s="157">
        <v>45063.154340277775</v>
      </c>
      <c r="O4563" s="157">
        <v>45086.902673611112</v>
      </c>
    </row>
    <row r="4564" spans="2:15" x14ac:dyDescent="0.2">
      <c r="B4564" s="322" t="s">
        <v>159</v>
      </c>
      <c r="C4564" s="322" t="s">
        <v>2366</v>
      </c>
      <c r="D4564" s="322" t="s">
        <v>160</v>
      </c>
      <c r="E4564" s="322" t="s">
        <v>2366</v>
      </c>
      <c r="F4564" s="154" t="s">
        <v>239</v>
      </c>
      <c r="G4564" s="149" t="s">
        <v>2666</v>
      </c>
      <c r="H4564" s="153" t="s">
        <v>2667</v>
      </c>
      <c r="I4564" s="149" t="s">
        <v>2668</v>
      </c>
      <c r="J4564" s="163">
        <v>57.002000000000002</v>
      </c>
      <c r="K4564" s="163">
        <v>27.7</v>
      </c>
      <c r="L4564" s="149" t="s">
        <v>209</v>
      </c>
      <c r="M4564" s="150" t="s">
        <v>440</v>
      </c>
      <c r="N4564" s="157">
        <v>45063.432164351849</v>
      </c>
      <c r="O4564" s="157">
        <v>45091.47284722222</v>
      </c>
    </row>
    <row r="4565" spans="2:15" x14ac:dyDescent="0.2">
      <c r="B4565" s="322" t="s">
        <v>159</v>
      </c>
      <c r="C4565" s="322" t="s">
        <v>2366</v>
      </c>
      <c r="D4565" s="322" t="s">
        <v>160</v>
      </c>
      <c r="E4565" s="322" t="s">
        <v>2366</v>
      </c>
      <c r="F4565" s="154" t="s">
        <v>239</v>
      </c>
      <c r="G4565" s="149" t="s">
        <v>277</v>
      </c>
      <c r="H4565" s="153" t="s">
        <v>2667</v>
      </c>
      <c r="I4565" s="149" t="s">
        <v>2668</v>
      </c>
      <c r="J4565" s="163">
        <v>57.002000000000002</v>
      </c>
      <c r="K4565" s="163">
        <v>24.686</v>
      </c>
      <c r="L4565" s="149" t="s">
        <v>209</v>
      </c>
      <c r="M4565" s="150" t="s">
        <v>563</v>
      </c>
      <c r="N4565" s="157">
        <v>45063.432164351849</v>
      </c>
      <c r="O4565" s="157">
        <v>45095.364814814813</v>
      </c>
    </row>
    <row r="4566" spans="2:15" x14ac:dyDescent="0.2">
      <c r="B4566" s="322" t="s">
        <v>159</v>
      </c>
      <c r="C4566" s="322" t="s">
        <v>2366</v>
      </c>
      <c r="D4566" s="322" t="s">
        <v>160</v>
      </c>
      <c r="E4566" s="322" t="s">
        <v>2366</v>
      </c>
      <c r="F4566" s="154" t="s">
        <v>239</v>
      </c>
      <c r="G4566" s="149" t="s">
        <v>359</v>
      </c>
      <c r="H4566" s="153" t="s">
        <v>278</v>
      </c>
      <c r="I4566" s="149" t="s">
        <v>2669</v>
      </c>
      <c r="J4566" s="163">
        <v>63.695999999999998</v>
      </c>
      <c r="K4566" s="163">
        <v>19.986999999999998</v>
      </c>
      <c r="L4566" s="149" t="s">
        <v>116</v>
      </c>
      <c r="M4566" s="150" t="s">
        <v>352</v>
      </c>
      <c r="N4566" s="157">
        <v>45063.972430555557</v>
      </c>
      <c r="O4566" s="157">
        <v>45089.903796296298</v>
      </c>
    </row>
    <row r="4567" spans="2:15" x14ac:dyDescent="0.2">
      <c r="B4567" s="322" t="s">
        <v>159</v>
      </c>
      <c r="C4567" s="322" t="s">
        <v>2366</v>
      </c>
      <c r="D4567" s="322" t="s">
        <v>160</v>
      </c>
      <c r="E4567" s="322" t="s">
        <v>2366</v>
      </c>
      <c r="F4567" s="154" t="s">
        <v>239</v>
      </c>
      <c r="G4567" s="149" t="s">
        <v>359</v>
      </c>
      <c r="H4567" s="153" t="s">
        <v>278</v>
      </c>
      <c r="I4567" s="149" t="s">
        <v>2669</v>
      </c>
      <c r="J4567" s="163">
        <v>63.695999999999998</v>
      </c>
      <c r="K4567" s="163">
        <v>5.1139999999999999</v>
      </c>
      <c r="L4567" s="149" t="s">
        <v>116</v>
      </c>
      <c r="M4567" s="150" t="s">
        <v>405</v>
      </c>
      <c r="N4567" s="157">
        <v>45063.972430555557</v>
      </c>
      <c r="O4567" s="157">
        <v>45101.358275462961</v>
      </c>
    </row>
    <row r="4568" spans="2:15" x14ac:dyDescent="0.2">
      <c r="B4568" s="322" t="s">
        <v>159</v>
      </c>
      <c r="C4568" s="322" t="s">
        <v>2366</v>
      </c>
      <c r="D4568" s="322" t="s">
        <v>160</v>
      </c>
      <c r="E4568" s="322" t="s">
        <v>2366</v>
      </c>
      <c r="F4568" s="154" t="s">
        <v>239</v>
      </c>
      <c r="G4568" s="149" t="s">
        <v>359</v>
      </c>
      <c r="H4568" s="153" t="s">
        <v>278</v>
      </c>
      <c r="I4568" s="149" t="s">
        <v>2669</v>
      </c>
      <c r="J4568" s="163">
        <v>63.695999999999998</v>
      </c>
      <c r="K4568" s="163">
        <v>8.1349999999999998</v>
      </c>
      <c r="L4568" s="149" t="s">
        <v>116</v>
      </c>
      <c r="M4568" s="150" t="s">
        <v>405</v>
      </c>
      <c r="N4568" s="157">
        <v>45063.972430555557</v>
      </c>
      <c r="O4568" s="157">
        <v>45101.358414351853</v>
      </c>
    </row>
    <row r="4569" spans="2:15" x14ac:dyDescent="0.2">
      <c r="B4569" s="322" t="s">
        <v>159</v>
      </c>
      <c r="C4569" s="322" t="s">
        <v>2366</v>
      </c>
      <c r="D4569" s="322" t="s">
        <v>160</v>
      </c>
      <c r="E4569" s="322" t="s">
        <v>2366</v>
      </c>
      <c r="F4569" s="154" t="s">
        <v>239</v>
      </c>
      <c r="G4569" s="149" t="s">
        <v>359</v>
      </c>
      <c r="H4569" s="153" t="s">
        <v>278</v>
      </c>
      <c r="I4569" s="149" t="s">
        <v>2669</v>
      </c>
      <c r="J4569" s="163">
        <v>63.695999999999998</v>
      </c>
      <c r="K4569" s="163">
        <v>15.340999999999999</v>
      </c>
      <c r="L4569" s="149" t="s">
        <v>116</v>
      </c>
      <c r="M4569" s="150" t="s">
        <v>405</v>
      </c>
      <c r="N4569" s="157">
        <v>45063.972430555557</v>
      </c>
      <c r="O4569" s="157">
        <v>45101.358425925922</v>
      </c>
    </row>
    <row r="4570" spans="2:15" x14ac:dyDescent="0.2">
      <c r="B4570" s="322" t="s">
        <v>159</v>
      </c>
      <c r="C4570" s="322" t="s">
        <v>2366</v>
      </c>
      <c r="D4570" s="322" t="s">
        <v>161</v>
      </c>
      <c r="E4570" s="322" t="s">
        <v>2366</v>
      </c>
      <c r="F4570" s="154" t="s">
        <v>114</v>
      </c>
      <c r="G4570" s="149" t="s">
        <v>310</v>
      </c>
      <c r="H4570" s="153" t="s">
        <v>115</v>
      </c>
      <c r="I4570" s="149" t="s">
        <v>2670</v>
      </c>
      <c r="J4570" s="163">
        <v>60.308999999999997</v>
      </c>
      <c r="K4570" s="163">
        <v>17.396999999999998</v>
      </c>
      <c r="L4570" s="149" t="s">
        <v>116</v>
      </c>
      <c r="M4570" s="150" t="s">
        <v>293</v>
      </c>
      <c r="N4570" s="157">
        <v>45064.25072916667</v>
      </c>
      <c r="O4570" s="157">
        <v>45133.719050925924</v>
      </c>
    </row>
    <row r="4571" spans="2:15" x14ac:dyDescent="0.2">
      <c r="B4571" s="322" t="s">
        <v>159</v>
      </c>
      <c r="C4571" s="322" t="s">
        <v>2366</v>
      </c>
      <c r="D4571" s="322" t="s">
        <v>162</v>
      </c>
      <c r="E4571" s="322" t="s">
        <v>2366</v>
      </c>
      <c r="F4571" s="154" t="s">
        <v>114</v>
      </c>
      <c r="G4571" s="149" t="s">
        <v>310</v>
      </c>
      <c r="H4571" s="153" t="s">
        <v>115</v>
      </c>
      <c r="I4571" s="149" t="s">
        <v>2670</v>
      </c>
      <c r="J4571" s="163">
        <v>60.308999999999997</v>
      </c>
      <c r="K4571" s="163">
        <v>37.796999999999997</v>
      </c>
      <c r="L4571" s="149" t="s">
        <v>116</v>
      </c>
      <c r="M4571" s="150" t="s">
        <v>457</v>
      </c>
      <c r="N4571" s="157">
        <v>45064.25072916667</v>
      </c>
      <c r="O4571" s="157">
        <v>45145.430752314816</v>
      </c>
    </row>
    <row r="4572" spans="2:15" x14ac:dyDescent="0.2">
      <c r="B4572" s="322" t="s">
        <v>159</v>
      </c>
      <c r="C4572" s="322" t="s">
        <v>2366</v>
      </c>
      <c r="D4572" s="322" t="s">
        <v>159</v>
      </c>
      <c r="E4572" s="322" t="s">
        <v>2366</v>
      </c>
      <c r="F4572" s="154" t="s">
        <v>237</v>
      </c>
      <c r="G4572" s="149" t="s">
        <v>277</v>
      </c>
      <c r="H4572" s="153" t="s">
        <v>978</v>
      </c>
      <c r="I4572" s="149" t="s">
        <v>2671</v>
      </c>
      <c r="J4572" s="163">
        <v>30.123999999999999</v>
      </c>
      <c r="K4572" s="163">
        <v>6.43</v>
      </c>
      <c r="L4572" s="149" t="s">
        <v>188</v>
      </c>
      <c r="M4572" s="150" t="s">
        <v>610</v>
      </c>
      <c r="N4572" s="157">
        <v>45064.598796296297</v>
      </c>
      <c r="O4572" s="157">
        <v>45076.771666666667</v>
      </c>
    </row>
    <row r="4573" spans="2:15" x14ac:dyDescent="0.2">
      <c r="B4573" s="322" t="s">
        <v>159</v>
      </c>
      <c r="C4573" s="322" t="s">
        <v>2366</v>
      </c>
      <c r="D4573" s="322" t="s">
        <v>160</v>
      </c>
      <c r="E4573" s="322" t="s">
        <v>2366</v>
      </c>
      <c r="F4573" s="154" t="s">
        <v>237</v>
      </c>
      <c r="G4573" s="149" t="s">
        <v>277</v>
      </c>
      <c r="H4573" s="153" t="s">
        <v>978</v>
      </c>
      <c r="I4573" s="149" t="s">
        <v>2671</v>
      </c>
      <c r="J4573" s="163">
        <v>30.123999999999999</v>
      </c>
      <c r="K4573" s="163">
        <v>22.363</v>
      </c>
      <c r="L4573" s="149" t="s">
        <v>189</v>
      </c>
      <c r="M4573" s="150" t="s">
        <v>1438</v>
      </c>
      <c r="N4573" s="157">
        <v>45064.598796296297</v>
      </c>
      <c r="O4573" s="157">
        <v>45080.12462962963</v>
      </c>
    </row>
    <row r="4574" spans="2:15" x14ac:dyDescent="0.2">
      <c r="B4574" s="322" t="s">
        <v>159</v>
      </c>
      <c r="C4574" s="322" t="s">
        <v>2366</v>
      </c>
      <c r="D4574" s="322" t="s">
        <v>160</v>
      </c>
      <c r="E4574" s="322" t="s">
        <v>2366</v>
      </c>
      <c r="F4574" s="154" t="s">
        <v>114</v>
      </c>
      <c r="G4574" s="149" t="s">
        <v>286</v>
      </c>
      <c r="H4574" s="153" t="s">
        <v>115</v>
      </c>
      <c r="I4574" s="149" t="s">
        <v>819</v>
      </c>
      <c r="J4574" s="163">
        <v>30.425000000000001</v>
      </c>
      <c r="K4574" s="163">
        <v>2.726</v>
      </c>
      <c r="L4574" s="149" t="s">
        <v>230</v>
      </c>
      <c r="M4574" s="150" t="s">
        <v>356</v>
      </c>
      <c r="N4574" s="157">
        <v>45064.806354166663</v>
      </c>
      <c r="O4574" s="157">
        <v>45081.626562500001</v>
      </c>
    </row>
    <row r="4575" spans="2:15" x14ac:dyDescent="0.2">
      <c r="B4575" s="322" t="s">
        <v>159</v>
      </c>
      <c r="C4575" s="322" t="s">
        <v>2366</v>
      </c>
      <c r="D4575" s="322" t="s">
        <v>160</v>
      </c>
      <c r="E4575" s="322" t="s">
        <v>2366</v>
      </c>
      <c r="F4575" s="154" t="s">
        <v>114</v>
      </c>
      <c r="G4575" s="149" t="s">
        <v>286</v>
      </c>
      <c r="H4575" s="153" t="s">
        <v>115</v>
      </c>
      <c r="I4575" s="149" t="s">
        <v>819</v>
      </c>
      <c r="J4575" s="163">
        <v>30.425000000000001</v>
      </c>
      <c r="K4575" s="163">
        <v>5.0010000000000003</v>
      </c>
      <c r="L4575" s="149" t="s">
        <v>518</v>
      </c>
      <c r="M4575" s="150" t="s">
        <v>519</v>
      </c>
      <c r="N4575" s="157">
        <v>45064.806354166663</v>
      </c>
      <c r="O4575" s="157">
        <v>45100.8440625</v>
      </c>
    </row>
    <row r="4576" spans="2:15" x14ac:dyDescent="0.2">
      <c r="B4576" s="322" t="s">
        <v>159</v>
      </c>
      <c r="C4576" s="322" t="s">
        <v>2366</v>
      </c>
      <c r="D4576" s="322" t="s">
        <v>159</v>
      </c>
      <c r="E4576" s="322" t="s">
        <v>2366</v>
      </c>
      <c r="F4576" s="154" t="s">
        <v>243</v>
      </c>
      <c r="G4576" s="149" t="s">
        <v>277</v>
      </c>
      <c r="H4576" s="153" t="s">
        <v>374</v>
      </c>
      <c r="I4576" s="149" t="s">
        <v>2672</v>
      </c>
      <c r="J4576" s="163">
        <v>40.652000000000001</v>
      </c>
      <c r="K4576" s="163">
        <v>24.451000000000001</v>
      </c>
      <c r="L4576" s="149" t="s">
        <v>209</v>
      </c>
      <c r="M4576" s="150" t="s">
        <v>392</v>
      </c>
      <c r="N4576" s="157">
        <v>45064.889884259261</v>
      </c>
      <c r="O4576" s="157">
        <v>45076.608564814815</v>
      </c>
    </row>
    <row r="4577" spans="2:15" x14ac:dyDescent="0.2">
      <c r="B4577" s="322" t="s">
        <v>159</v>
      </c>
      <c r="C4577" s="322" t="s">
        <v>2366</v>
      </c>
      <c r="D4577" s="322" t="s">
        <v>160</v>
      </c>
      <c r="E4577" s="322" t="s">
        <v>2366</v>
      </c>
      <c r="F4577" s="154" t="s">
        <v>243</v>
      </c>
      <c r="G4577" s="149" t="s">
        <v>277</v>
      </c>
      <c r="H4577" s="153" t="s">
        <v>374</v>
      </c>
      <c r="I4577" s="149" t="s">
        <v>2672</v>
      </c>
      <c r="J4577" s="163">
        <v>40.652000000000001</v>
      </c>
      <c r="K4577" s="163">
        <v>15.388</v>
      </c>
      <c r="L4577" s="149" t="s">
        <v>209</v>
      </c>
      <c r="M4577" s="150" t="s">
        <v>392</v>
      </c>
      <c r="N4577" s="157">
        <v>45064.889884259261</v>
      </c>
      <c r="O4577" s="157">
        <v>45079.104525462964</v>
      </c>
    </row>
    <row r="4578" spans="2:15" x14ac:dyDescent="0.2">
      <c r="B4578" s="322" t="s">
        <v>159</v>
      </c>
      <c r="C4578" s="322" t="s">
        <v>2366</v>
      </c>
      <c r="D4578" s="322" t="s">
        <v>160</v>
      </c>
      <c r="E4578" s="322" t="s">
        <v>2366</v>
      </c>
      <c r="F4578" s="154" t="s">
        <v>114</v>
      </c>
      <c r="G4578" s="149" t="s">
        <v>286</v>
      </c>
      <c r="H4578" s="153" t="s">
        <v>115</v>
      </c>
      <c r="I4578" s="149" t="s">
        <v>2363</v>
      </c>
      <c r="J4578" s="163">
        <v>63.463999999999999</v>
      </c>
      <c r="K4578" s="163">
        <v>39.335000000000001</v>
      </c>
      <c r="L4578" s="149" t="s">
        <v>116</v>
      </c>
      <c r="M4578" s="150" t="s">
        <v>352</v>
      </c>
      <c r="N4578" s="157">
        <v>45066.44604166667</v>
      </c>
      <c r="O4578" s="157">
        <v>45098.638923611114</v>
      </c>
    </row>
    <row r="4579" spans="2:15" x14ac:dyDescent="0.2">
      <c r="B4579" s="322" t="s">
        <v>159</v>
      </c>
      <c r="C4579" s="322" t="s">
        <v>2366</v>
      </c>
      <c r="D4579" s="322" t="s">
        <v>160</v>
      </c>
      <c r="E4579" s="322" t="s">
        <v>2366</v>
      </c>
      <c r="F4579" s="154" t="s">
        <v>114</v>
      </c>
      <c r="G4579" s="149" t="s">
        <v>286</v>
      </c>
      <c r="H4579" s="153" t="s">
        <v>115</v>
      </c>
      <c r="I4579" s="149" t="s">
        <v>2673</v>
      </c>
      <c r="J4579" s="163">
        <v>35.947000000000003</v>
      </c>
      <c r="K4579" s="163">
        <v>33.854999999999997</v>
      </c>
      <c r="L4579" s="149" t="s">
        <v>219</v>
      </c>
      <c r="M4579" s="150" t="s">
        <v>429</v>
      </c>
      <c r="N4579" s="157">
        <v>45066.859629629631</v>
      </c>
      <c r="O4579" s="157">
        <v>45092.054560185185</v>
      </c>
    </row>
    <row r="4580" spans="2:15" x14ac:dyDescent="0.2">
      <c r="B4580" s="322" t="s">
        <v>159</v>
      </c>
      <c r="C4580" s="322" t="s">
        <v>2366</v>
      </c>
      <c r="D4580" s="322" t="s">
        <v>160</v>
      </c>
      <c r="E4580" s="322" t="s">
        <v>2366</v>
      </c>
      <c r="F4580" s="154" t="s">
        <v>239</v>
      </c>
      <c r="G4580" s="149" t="s">
        <v>359</v>
      </c>
      <c r="H4580" s="153" t="s">
        <v>278</v>
      </c>
      <c r="I4580" s="149" t="s">
        <v>2674</v>
      </c>
      <c r="J4580" s="163">
        <v>57.002000000000002</v>
      </c>
      <c r="K4580" s="163">
        <v>35.631</v>
      </c>
      <c r="L4580" s="149" t="s">
        <v>116</v>
      </c>
      <c r="M4580" s="150" t="s">
        <v>117</v>
      </c>
      <c r="N4580" s="157">
        <v>45067.293217592596</v>
      </c>
      <c r="O4580" s="157">
        <v>45098.480474537035</v>
      </c>
    </row>
    <row r="4581" spans="2:15" x14ac:dyDescent="0.2">
      <c r="B4581" s="322" t="s">
        <v>159</v>
      </c>
      <c r="C4581" s="322" t="s">
        <v>2366</v>
      </c>
      <c r="D4581" s="322" t="s">
        <v>160</v>
      </c>
      <c r="E4581" s="322" t="s">
        <v>2366</v>
      </c>
      <c r="F4581" s="154" t="s">
        <v>239</v>
      </c>
      <c r="G4581" s="149" t="s">
        <v>359</v>
      </c>
      <c r="H4581" s="153" t="s">
        <v>278</v>
      </c>
      <c r="I4581" s="149" t="s">
        <v>2675</v>
      </c>
      <c r="J4581" s="163">
        <v>55.66</v>
      </c>
      <c r="K4581" s="163">
        <v>16.024999999999999</v>
      </c>
      <c r="L4581" s="149" t="s">
        <v>209</v>
      </c>
      <c r="M4581" s="150" t="s">
        <v>563</v>
      </c>
      <c r="N4581" s="157">
        <v>45067.32099537037</v>
      </c>
      <c r="O4581" s="157">
        <v>45106.487650462965</v>
      </c>
    </row>
    <row r="4582" spans="2:15" x14ac:dyDescent="0.2">
      <c r="B4582" s="322" t="s">
        <v>159</v>
      </c>
      <c r="C4582" s="322" t="s">
        <v>2366</v>
      </c>
      <c r="D4582" s="322" t="s">
        <v>161</v>
      </c>
      <c r="E4582" s="322" t="s">
        <v>2366</v>
      </c>
      <c r="F4582" s="154" t="s">
        <v>239</v>
      </c>
      <c r="G4582" s="149" t="s">
        <v>359</v>
      </c>
      <c r="H4582" s="153" t="s">
        <v>278</v>
      </c>
      <c r="I4582" s="149" t="s">
        <v>2675</v>
      </c>
      <c r="J4582" s="163">
        <v>55.66</v>
      </c>
      <c r="K4582" s="163">
        <v>21.641999999999999</v>
      </c>
      <c r="L4582" s="149" t="s">
        <v>209</v>
      </c>
      <c r="M4582" s="150" t="s">
        <v>786</v>
      </c>
      <c r="N4582" s="157">
        <v>45067.32099537037</v>
      </c>
      <c r="O4582" s="157">
        <v>45112.865844907406</v>
      </c>
    </row>
    <row r="4583" spans="2:15" x14ac:dyDescent="0.2">
      <c r="B4583" s="322" t="s">
        <v>159</v>
      </c>
      <c r="C4583" s="322" t="s">
        <v>2366</v>
      </c>
      <c r="D4583" s="322" t="s">
        <v>160</v>
      </c>
      <c r="E4583" s="322" t="s">
        <v>2366</v>
      </c>
      <c r="F4583" s="154" t="s">
        <v>239</v>
      </c>
      <c r="G4583" s="149" t="s">
        <v>2567</v>
      </c>
      <c r="H4583" s="153" t="s">
        <v>2454</v>
      </c>
      <c r="I4583" s="149" t="s">
        <v>2676</v>
      </c>
      <c r="J4583" s="163">
        <v>50.337000000000003</v>
      </c>
      <c r="K4583" s="163">
        <v>43.978999999999999</v>
      </c>
      <c r="L4583" s="149" t="s">
        <v>116</v>
      </c>
      <c r="M4583" s="150" t="s">
        <v>352</v>
      </c>
      <c r="N4583" s="157">
        <v>45067.404444444444</v>
      </c>
      <c r="O4583" s="157">
        <v>45093.42864583333</v>
      </c>
    </row>
    <row r="4584" spans="2:15" x14ac:dyDescent="0.2">
      <c r="B4584" s="322" t="s">
        <v>159</v>
      </c>
      <c r="C4584" s="322" t="s">
        <v>2366</v>
      </c>
      <c r="D4584" s="322" t="s">
        <v>161</v>
      </c>
      <c r="E4584" s="322" t="s">
        <v>2366</v>
      </c>
      <c r="F4584" s="154" t="s">
        <v>195</v>
      </c>
      <c r="G4584" s="149" t="s">
        <v>277</v>
      </c>
      <c r="H4584" s="153" t="s">
        <v>705</v>
      </c>
      <c r="I4584" s="149" t="s">
        <v>2447</v>
      </c>
      <c r="J4584" s="163">
        <v>53.113</v>
      </c>
      <c r="K4584" s="163">
        <v>43.267000000000003</v>
      </c>
      <c r="L4584" s="149" t="s">
        <v>219</v>
      </c>
      <c r="M4584" s="150" t="s">
        <v>429</v>
      </c>
      <c r="N4584" s="157">
        <v>45067.418217592596</v>
      </c>
      <c r="O4584" s="157">
        <v>45112.430092592593</v>
      </c>
    </row>
    <row r="4585" spans="2:15" x14ac:dyDescent="0.2">
      <c r="B4585" s="322" t="s">
        <v>159</v>
      </c>
      <c r="C4585" s="322" t="s">
        <v>2366</v>
      </c>
      <c r="D4585" s="322" t="s">
        <v>161</v>
      </c>
      <c r="E4585" s="322" t="s">
        <v>2366</v>
      </c>
      <c r="F4585" s="154" t="s">
        <v>236</v>
      </c>
      <c r="G4585" s="149" t="s">
        <v>310</v>
      </c>
      <c r="H4585" s="153" t="s">
        <v>311</v>
      </c>
      <c r="I4585" s="149" t="s">
        <v>2497</v>
      </c>
      <c r="J4585" s="163">
        <v>61.271000000000001</v>
      </c>
      <c r="K4585" s="163">
        <v>8.4350000000000005</v>
      </c>
      <c r="L4585" s="149" t="s">
        <v>211</v>
      </c>
      <c r="M4585" s="150" t="s">
        <v>636</v>
      </c>
      <c r="N4585" s="157">
        <v>45067.652372685188</v>
      </c>
      <c r="O4585" s="157">
        <v>45113.069560185184</v>
      </c>
    </row>
    <row r="4586" spans="2:15" x14ac:dyDescent="0.2">
      <c r="B4586" s="322" t="s">
        <v>159</v>
      </c>
      <c r="C4586" s="322" t="s">
        <v>2366</v>
      </c>
      <c r="D4586" s="322" t="s">
        <v>161</v>
      </c>
      <c r="E4586" s="322" t="s">
        <v>2366</v>
      </c>
      <c r="F4586" s="154" t="s">
        <v>236</v>
      </c>
      <c r="G4586" s="149" t="s">
        <v>310</v>
      </c>
      <c r="H4586" s="153" t="s">
        <v>311</v>
      </c>
      <c r="I4586" s="149" t="s">
        <v>2497</v>
      </c>
      <c r="J4586" s="163">
        <v>61.271000000000001</v>
      </c>
      <c r="K4586" s="163">
        <v>42.222000000000001</v>
      </c>
      <c r="L4586" s="149" t="s">
        <v>211</v>
      </c>
      <c r="M4586" s="150" t="s">
        <v>302</v>
      </c>
      <c r="N4586" s="157">
        <v>45067.652372685188</v>
      </c>
      <c r="O4586" s="157">
        <v>45120.098576388889</v>
      </c>
    </row>
    <row r="4587" spans="2:15" x14ac:dyDescent="0.2">
      <c r="B4587" s="322" t="s">
        <v>159</v>
      </c>
      <c r="C4587" s="322" t="s">
        <v>2366</v>
      </c>
      <c r="D4587" s="322" t="s">
        <v>160</v>
      </c>
      <c r="E4587" s="322" t="s">
        <v>2366</v>
      </c>
      <c r="F4587" s="154" t="s">
        <v>239</v>
      </c>
      <c r="G4587" s="149" t="s">
        <v>289</v>
      </c>
      <c r="H4587" s="153" t="s">
        <v>290</v>
      </c>
      <c r="I4587" s="149" t="s">
        <v>2677</v>
      </c>
      <c r="J4587" s="163">
        <v>32.198</v>
      </c>
      <c r="K4587" s="163">
        <v>29.91</v>
      </c>
      <c r="L4587" s="149" t="s">
        <v>116</v>
      </c>
      <c r="M4587" s="150" t="s">
        <v>424</v>
      </c>
      <c r="N4587" s="157">
        <v>45067.705613425926</v>
      </c>
      <c r="O4587" s="157">
        <v>45105.039675925924</v>
      </c>
    </row>
    <row r="4588" spans="2:15" x14ac:dyDescent="0.2">
      <c r="B4588" s="322" t="s">
        <v>159</v>
      </c>
      <c r="C4588" s="322" t="s">
        <v>2366</v>
      </c>
      <c r="D4588" s="322" t="s">
        <v>160</v>
      </c>
      <c r="E4588" s="322" t="s">
        <v>2366</v>
      </c>
      <c r="F4588" s="154" t="s">
        <v>114</v>
      </c>
      <c r="G4588" s="149" t="s">
        <v>310</v>
      </c>
      <c r="H4588" s="153" t="s">
        <v>115</v>
      </c>
      <c r="I4588" s="149" t="s">
        <v>2678</v>
      </c>
      <c r="J4588" s="163">
        <v>64.194000000000003</v>
      </c>
      <c r="K4588" s="163">
        <v>52.838999999999999</v>
      </c>
      <c r="L4588" s="149" t="s">
        <v>187</v>
      </c>
      <c r="M4588" s="150" t="s">
        <v>948</v>
      </c>
      <c r="N4588" s="157">
        <v>45068.362650462965</v>
      </c>
      <c r="O4588" s="157">
        <v>45100.443692129629</v>
      </c>
    </row>
    <row r="4589" spans="2:15" x14ac:dyDescent="0.2">
      <c r="B4589" s="322" t="s">
        <v>159</v>
      </c>
      <c r="C4589" s="322" t="s">
        <v>2366</v>
      </c>
      <c r="D4589" s="322" t="s">
        <v>160</v>
      </c>
      <c r="E4589" s="322" t="s">
        <v>2366</v>
      </c>
      <c r="F4589" s="154" t="s">
        <v>114</v>
      </c>
      <c r="G4589" s="149" t="s">
        <v>286</v>
      </c>
      <c r="H4589" s="153" t="s">
        <v>115</v>
      </c>
      <c r="I4589" s="149" t="s">
        <v>2679</v>
      </c>
      <c r="J4589" s="163">
        <v>81.972999999999999</v>
      </c>
      <c r="K4589" s="163">
        <v>79.251999999999995</v>
      </c>
      <c r="L4589" s="149" t="s">
        <v>209</v>
      </c>
      <c r="M4589" s="150" t="s">
        <v>987</v>
      </c>
      <c r="N4589" s="157">
        <v>45068.612696759257</v>
      </c>
      <c r="O4589" s="157">
        <v>45102.607557870368</v>
      </c>
    </row>
    <row r="4590" spans="2:15" x14ac:dyDescent="0.2">
      <c r="B4590" s="322" t="s">
        <v>159</v>
      </c>
      <c r="C4590" s="322" t="s">
        <v>2366</v>
      </c>
      <c r="D4590" s="322" t="s">
        <v>160</v>
      </c>
      <c r="E4590" s="322" t="s">
        <v>2366</v>
      </c>
      <c r="F4590" s="154" t="s">
        <v>243</v>
      </c>
      <c r="G4590" s="149" t="s">
        <v>663</v>
      </c>
      <c r="H4590" s="153" t="s">
        <v>707</v>
      </c>
      <c r="I4590" s="149" t="s">
        <v>1069</v>
      </c>
      <c r="J4590" s="163">
        <v>60.494</v>
      </c>
      <c r="K4590" s="163">
        <v>7.27</v>
      </c>
      <c r="L4590" s="149" t="s">
        <v>116</v>
      </c>
      <c r="M4590" s="150" t="s">
        <v>760</v>
      </c>
      <c r="N4590" s="157">
        <v>45068.62667824074</v>
      </c>
      <c r="O4590" s="157">
        <v>45089.834432870368</v>
      </c>
    </row>
    <row r="4591" spans="2:15" x14ac:dyDescent="0.2">
      <c r="B4591" s="322" t="s">
        <v>159</v>
      </c>
      <c r="C4591" s="322" t="s">
        <v>2366</v>
      </c>
      <c r="D4591" s="322" t="s">
        <v>161</v>
      </c>
      <c r="E4591" s="322" t="s">
        <v>2366</v>
      </c>
      <c r="F4591" s="154" t="s">
        <v>243</v>
      </c>
      <c r="G4591" s="149" t="s">
        <v>277</v>
      </c>
      <c r="H4591" s="153" t="s">
        <v>707</v>
      </c>
      <c r="I4591" s="149" t="s">
        <v>1069</v>
      </c>
      <c r="J4591" s="163">
        <v>60.494</v>
      </c>
      <c r="K4591" s="163">
        <v>13.145</v>
      </c>
      <c r="L4591" s="149" t="s">
        <v>116</v>
      </c>
      <c r="M4591" s="150" t="s">
        <v>339</v>
      </c>
      <c r="N4591" s="157">
        <v>45068.62667824074</v>
      </c>
      <c r="O4591" s="157">
        <v>45126.053761574076</v>
      </c>
    </row>
    <row r="4592" spans="2:15" x14ac:dyDescent="0.2">
      <c r="B4592" s="322" t="s">
        <v>159</v>
      </c>
      <c r="C4592" s="322" t="s">
        <v>2366</v>
      </c>
      <c r="D4592" s="322" t="s">
        <v>161</v>
      </c>
      <c r="E4592" s="322" t="s">
        <v>2366</v>
      </c>
      <c r="F4592" s="154" t="s">
        <v>239</v>
      </c>
      <c r="G4592" s="149" t="s">
        <v>1627</v>
      </c>
      <c r="H4592" s="153" t="s">
        <v>1628</v>
      </c>
      <c r="I4592" s="149" t="s">
        <v>2680</v>
      </c>
      <c r="J4592" s="163">
        <v>81.828000000000003</v>
      </c>
      <c r="K4592" s="163">
        <v>45.863</v>
      </c>
      <c r="L4592" s="149" t="s">
        <v>211</v>
      </c>
      <c r="M4592" s="150" t="s">
        <v>453</v>
      </c>
      <c r="N4592" s="157">
        <v>45068.792592592596</v>
      </c>
      <c r="O4592" s="157">
        <v>45116.470995370371</v>
      </c>
    </row>
    <row r="4593" spans="2:15" x14ac:dyDescent="0.2">
      <c r="B4593" s="322" t="s">
        <v>159</v>
      </c>
      <c r="C4593" s="322" t="s">
        <v>2366</v>
      </c>
      <c r="D4593" s="322" t="s">
        <v>161</v>
      </c>
      <c r="E4593" s="322" t="s">
        <v>2366</v>
      </c>
      <c r="F4593" s="154" t="s">
        <v>239</v>
      </c>
      <c r="G4593" s="149" t="s">
        <v>1627</v>
      </c>
      <c r="H4593" s="153" t="s">
        <v>1628</v>
      </c>
      <c r="I4593" s="149" t="s">
        <v>2680</v>
      </c>
      <c r="J4593" s="163">
        <v>81.828000000000003</v>
      </c>
      <c r="K4593" s="163">
        <v>34.328000000000003</v>
      </c>
      <c r="L4593" s="149" t="s">
        <v>211</v>
      </c>
      <c r="M4593" s="150" t="s">
        <v>822</v>
      </c>
      <c r="N4593" s="157">
        <v>45068.792592592596</v>
      </c>
      <c r="O4593" s="157">
        <v>45120.095451388886</v>
      </c>
    </row>
    <row r="4594" spans="2:15" x14ac:dyDescent="0.2">
      <c r="B4594" s="322" t="s">
        <v>159</v>
      </c>
      <c r="C4594" s="322" t="s">
        <v>2366</v>
      </c>
      <c r="D4594" s="322" t="s">
        <v>160</v>
      </c>
      <c r="E4594" s="322" t="s">
        <v>2366</v>
      </c>
      <c r="F4594" s="154" t="s">
        <v>239</v>
      </c>
      <c r="G4594" s="149" t="s">
        <v>289</v>
      </c>
      <c r="H4594" s="153" t="s">
        <v>1628</v>
      </c>
      <c r="I4594" s="149" t="s">
        <v>2681</v>
      </c>
      <c r="J4594" s="163">
        <v>32.298000000000002</v>
      </c>
      <c r="K4594" s="163">
        <v>31.652000000000001</v>
      </c>
      <c r="L4594" s="149" t="s">
        <v>329</v>
      </c>
      <c r="M4594" s="150" t="s">
        <v>361</v>
      </c>
      <c r="N4594" s="157">
        <v>45068.904178240744</v>
      </c>
      <c r="O4594" s="157">
        <v>45095.404351851852</v>
      </c>
    </row>
    <row r="4595" spans="2:15" x14ac:dyDescent="0.2">
      <c r="B4595" s="322" t="s">
        <v>159</v>
      </c>
      <c r="C4595" s="322" t="s">
        <v>2366</v>
      </c>
      <c r="D4595" s="322" t="s">
        <v>161</v>
      </c>
      <c r="E4595" s="322" t="s">
        <v>2366</v>
      </c>
      <c r="F4595" s="154" t="s">
        <v>114</v>
      </c>
      <c r="G4595" s="149" t="s">
        <v>286</v>
      </c>
      <c r="H4595" s="153" t="s">
        <v>115</v>
      </c>
      <c r="I4595" s="149" t="s">
        <v>2682</v>
      </c>
      <c r="J4595" s="163">
        <v>61.25</v>
      </c>
      <c r="K4595" s="163">
        <v>24.613</v>
      </c>
      <c r="L4595" s="149" t="s">
        <v>116</v>
      </c>
      <c r="M4595" s="150" t="s">
        <v>292</v>
      </c>
      <c r="N4595" s="157">
        <v>45069.821030092593</v>
      </c>
      <c r="O4595" s="157">
        <v>45111.805196759262</v>
      </c>
    </row>
    <row r="4596" spans="2:15" x14ac:dyDescent="0.2">
      <c r="B4596" s="322" t="s">
        <v>159</v>
      </c>
      <c r="C4596" s="322" t="s">
        <v>2366</v>
      </c>
      <c r="D4596" s="322" t="s">
        <v>161</v>
      </c>
      <c r="E4596" s="322" t="s">
        <v>2366</v>
      </c>
      <c r="F4596" s="154" t="s">
        <v>114</v>
      </c>
      <c r="G4596" s="149" t="s">
        <v>286</v>
      </c>
      <c r="H4596" s="153" t="s">
        <v>115</v>
      </c>
      <c r="I4596" s="149" t="s">
        <v>2682</v>
      </c>
      <c r="J4596" s="163">
        <v>61.25</v>
      </c>
      <c r="K4596" s="163">
        <v>10.083</v>
      </c>
      <c r="L4596" s="149" t="s">
        <v>116</v>
      </c>
      <c r="M4596" s="150" t="s">
        <v>437</v>
      </c>
      <c r="N4596" s="157">
        <v>45069.821030092593</v>
      </c>
      <c r="O4596" s="157">
        <v>45121.873668981483</v>
      </c>
    </row>
    <row r="4597" spans="2:15" x14ac:dyDescent="0.2">
      <c r="B4597" s="322" t="s">
        <v>159</v>
      </c>
      <c r="C4597" s="322" t="s">
        <v>2366</v>
      </c>
      <c r="D4597" s="322" t="s">
        <v>161</v>
      </c>
      <c r="E4597" s="322" t="s">
        <v>2366</v>
      </c>
      <c r="F4597" s="154" t="s">
        <v>114</v>
      </c>
      <c r="G4597" s="149" t="s">
        <v>286</v>
      </c>
      <c r="H4597" s="153" t="s">
        <v>115</v>
      </c>
      <c r="I4597" s="149" t="s">
        <v>2682</v>
      </c>
      <c r="J4597" s="163">
        <v>61.25</v>
      </c>
      <c r="K4597" s="163">
        <v>4.0330000000000004</v>
      </c>
      <c r="L4597" s="149" t="s">
        <v>116</v>
      </c>
      <c r="M4597" s="150" t="s">
        <v>437</v>
      </c>
      <c r="N4597" s="157">
        <v>45069.821030092593</v>
      </c>
      <c r="O4597" s="157">
        <v>45121.873807870368</v>
      </c>
    </row>
    <row r="4598" spans="2:15" x14ac:dyDescent="0.2">
      <c r="B4598" s="322" t="s">
        <v>159</v>
      </c>
      <c r="C4598" s="322" t="s">
        <v>2366</v>
      </c>
      <c r="D4598" s="322" t="s">
        <v>161</v>
      </c>
      <c r="E4598" s="322" t="s">
        <v>2366</v>
      </c>
      <c r="F4598" s="154" t="s">
        <v>114</v>
      </c>
      <c r="G4598" s="149" t="s">
        <v>286</v>
      </c>
      <c r="H4598" s="153" t="s">
        <v>115</v>
      </c>
      <c r="I4598" s="149" t="s">
        <v>2682</v>
      </c>
      <c r="J4598" s="163">
        <v>61.25</v>
      </c>
      <c r="K4598" s="163">
        <v>12.676</v>
      </c>
      <c r="L4598" s="149" t="s">
        <v>116</v>
      </c>
      <c r="M4598" s="150" t="s">
        <v>437</v>
      </c>
      <c r="N4598" s="157">
        <v>45069.821030092593</v>
      </c>
      <c r="O4598" s="157">
        <v>45121.873819444445</v>
      </c>
    </row>
    <row r="4599" spans="2:15" x14ac:dyDescent="0.2">
      <c r="B4599" s="322" t="s">
        <v>159</v>
      </c>
      <c r="C4599" s="322" t="s">
        <v>2366</v>
      </c>
      <c r="D4599" s="322" t="s">
        <v>160</v>
      </c>
      <c r="E4599" s="322" t="s">
        <v>2366</v>
      </c>
      <c r="F4599" s="154" t="s">
        <v>239</v>
      </c>
      <c r="G4599" s="149" t="s">
        <v>359</v>
      </c>
      <c r="H4599" s="153" t="s">
        <v>278</v>
      </c>
      <c r="I4599" s="149" t="s">
        <v>2683</v>
      </c>
      <c r="J4599" s="163">
        <v>56.722000000000001</v>
      </c>
      <c r="K4599" s="163">
        <v>5.4039999999999999</v>
      </c>
      <c r="L4599" s="149" t="s">
        <v>116</v>
      </c>
      <c r="M4599" s="150" t="s">
        <v>424</v>
      </c>
      <c r="N4599" s="157">
        <v>45069.904270833336</v>
      </c>
      <c r="O4599" s="157">
        <v>45100.693402777775</v>
      </c>
    </row>
    <row r="4600" spans="2:15" x14ac:dyDescent="0.2">
      <c r="B4600" s="322" t="s">
        <v>159</v>
      </c>
      <c r="C4600" s="322" t="s">
        <v>2366</v>
      </c>
      <c r="D4600" s="322" t="s">
        <v>160</v>
      </c>
      <c r="E4600" s="322" t="s">
        <v>2366</v>
      </c>
      <c r="F4600" s="154" t="s">
        <v>239</v>
      </c>
      <c r="G4600" s="149" t="s">
        <v>359</v>
      </c>
      <c r="H4600" s="153" t="s">
        <v>278</v>
      </c>
      <c r="I4600" s="149" t="s">
        <v>2683</v>
      </c>
      <c r="J4600" s="163">
        <v>56.722000000000001</v>
      </c>
      <c r="K4600" s="163">
        <v>1.081</v>
      </c>
      <c r="L4600" s="149" t="s">
        <v>116</v>
      </c>
      <c r="M4600" s="150" t="s">
        <v>424</v>
      </c>
      <c r="N4600" s="157">
        <v>45069.904270833336</v>
      </c>
      <c r="O4600" s="157">
        <v>45100.693541666667</v>
      </c>
    </row>
    <row r="4601" spans="2:15" x14ac:dyDescent="0.2">
      <c r="B4601" s="322" t="s">
        <v>159</v>
      </c>
      <c r="C4601" s="322" t="s">
        <v>2366</v>
      </c>
      <c r="D4601" s="322" t="s">
        <v>160</v>
      </c>
      <c r="E4601" s="322" t="s">
        <v>2366</v>
      </c>
      <c r="F4601" s="154" t="s">
        <v>239</v>
      </c>
      <c r="G4601" s="149" t="s">
        <v>359</v>
      </c>
      <c r="H4601" s="153" t="s">
        <v>278</v>
      </c>
      <c r="I4601" s="149" t="s">
        <v>2683</v>
      </c>
      <c r="J4601" s="163">
        <v>56.722000000000001</v>
      </c>
      <c r="K4601" s="163">
        <v>2.702</v>
      </c>
      <c r="L4601" s="149" t="s">
        <v>116</v>
      </c>
      <c r="M4601" s="150" t="s">
        <v>424</v>
      </c>
      <c r="N4601" s="157">
        <v>45069.904270833336</v>
      </c>
      <c r="O4601" s="157">
        <v>45100.693553240744</v>
      </c>
    </row>
    <row r="4602" spans="2:15" x14ac:dyDescent="0.2">
      <c r="B4602" s="322" t="s">
        <v>159</v>
      </c>
      <c r="C4602" s="322" t="s">
        <v>2366</v>
      </c>
      <c r="D4602" s="322" t="s">
        <v>160</v>
      </c>
      <c r="E4602" s="322" t="s">
        <v>2366</v>
      </c>
      <c r="F4602" s="154" t="s">
        <v>239</v>
      </c>
      <c r="G4602" s="149" t="s">
        <v>359</v>
      </c>
      <c r="H4602" s="153" t="s">
        <v>278</v>
      </c>
      <c r="I4602" s="149" t="s">
        <v>2683</v>
      </c>
      <c r="J4602" s="163">
        <v>56.722000000000001</v>
      </c>
      <c r="K4602" s="163">
        <v>1.081</v>
      </c>
      <c r="L4602" s="149" t="s">
        <v>116</v>
      </c>
      <c r="M4602" s="150" t="s">
        <v>424</v>
      </c>
      <c r="N4602" s="157">
        <v>45069.904270833336</v>
      </c>
      <c r="O4602" s="157">
        <v>45100.693564814814</v>
      </c>
    </row>
    <row r="4603" spans="2:15" x14ac:dyDescent="0.2">
      <c r="B4603" s="322" t="s">
        <v>159</v>
      </c>
      <c r="C4603" s="322" t="s">
        <v>2366</v>
      </c>
      <c r="D4603" s="322" t="s">
        <v>160</v>
      </c>
      <c r="E4603" s="322" t="s">
        <v>2366</v>
      </c>
      <c r="F4603" s="154" t="s">
        <v>239</v>
      </c>
      <c r="G4603" s="149" t="s">
        <v>359</v>
      </c>
      <c r="H4603" s="153" t="s">
        <v>278</v>
      </c>
      <c r="I4603" s="149" t="s">
        <v>2683</v>
      </c>
      <c r="J4603" s="163">
        <v>56.722000000000001</v>
      </c>
      <c r="K4603" s="163">
        <v>1.621</v>
      </c>
      <c r="L4603" s="149" t="s">
        <v>116</v>
      </c>
      <c r="M4603" s="150" t="s">
        <v>424</v>
      </c>
      <c r="N4603" s="157">
        <v>45069.904270833336</v>
      </c>
      <c r="O4603" s="157">
        <v>45100.693576388891</v>
      </c>
    </row>
    <row r="4604" spans="2:15" x14ac:dyDescent="0.2">
      <c r="B4604" s="322" t="s">
        <v>159</v>
      </c>
      <c r="C4604" s="322" t="s">
        <v>2366</v>
      </c>
      <c r="D4604" s="322" t="s">
        <v>160</v>
      </c>
      <c r="E4604" s="322" t="s">
        <v>2366</v>
      </c>
      <c r="F4604" s="154" t="s">
        <v>239</v>
      </c>
      <c r="G4604" s="149" t="s">
        <v>359</v>
      </c>
      <c r="H4604" s="153" t="s">
        <v>278</v>
      </c>
      <c r="I4604" s="149" t="s">
        <v>2683</v>
      </c>
      <c r="J4604" s="163">
        <v>56.722000000000001</v>
      </c>
      <c r="K4604" s="163">
        <v>30.184000000000001</v>
      </c>
      <c r="L4604" s="149" t="s">
        <v>116</v>
      </c>
      <c r="M4604" s="150" t="s">
        <v>405</v>
      </c>
      <c r="N4604" s="157">
        <v>45069.904270833336</v>
      </c>
      <c r="O4604" s="157">
        <v>45107.862592592595</v>
      </c>
    </row>
    <row r="4605" spans="2:15" x14ac:dyDescent="0.2">
      <c r="B4605" s="322" t="s">
        <v>159</v>
      </c>
      <c r="C4605" s="322" t="s">
        <v>2366</v>
      </c>
      <c r="D4605" s="322" t="s">
        <v>159</v>
      </c>
      <c r="E4605" s="322" t="s">
        <v>2366</v>
      </c>
      <c r="F4605" s="154" t="s">
        <v>114</v>
      </c>
      <c r="G4605" s="149" t="s">
        <v>277</v>
      </c>
      <c r="H4605" s="153" t="s">
        <v>304</v>
      </c>
      <c r="I4605" s="149" t="s">
        <v>670</v>
      </c>
      <c r="J4605" s="163">
        <v>36.417000000000002</v>
      </c>
      <c r="K4605" s="163">
        <v>30.981999999999999</v>
      </c>
      <c r="L4605" s="149" t="s">
        <v>114</v>
      </c>
      <c r="M4605" s="150" t="s">
        <v>577</v>
      </c>
      <c r="N4605" s="157">
        <v>45070.12636574074</v>
      </c>
      <c r="O4605" s="157">
        <v>45075.306759259256</v>
      </c>
    </row>
    <row r="4606" spans="2:15" x14ac:dyDescent="0.2">
      <c r="B4606" s="322" t="s">
        <v>159</v>
      </c>
      <c r="C4606" s="322" t="s">
        <v>2366</v>
      </c>
      <c r="D4606" s="322" t="s">
        <v>160</v>
      </c>
      <c r="E4606" s="322" t="s">
        <v>2366</v>
      </c>
      <c r="F4606" s="154" t="s">
        <v>114</v>
      </c>
      <c r="G4606" s="149" t="s">
        <v>310</v>
      </c>
      <c r="H4606" s="153" t="s">
        <v>115</v>
      </c>
      <c r="I4606" s="149" t="s">
        <v>1480</v>
      </c>
      <c r="J4606" s="163">
        <v>62.435000000000002</v>
      </c>
      <c r="K4606" s="163">
        <v>41.707000000000001</v>
      </c>
      <c r="L4606" s="149" t="s">
        <v>247</v>
      </c>
      <c r="M4606" s="150" t="s">
        <v>1901</v>
      </c>
      <c r="N4606" s="157">
        <v>45070.209930555553</v>
      </c>
      <c r="O4606" s="157">
        <v>45089.66510416667</v>
      </c>
    </row>
    <row r="4607" spans="2:15" x14ac:dyDescent="0.2">
      <c r="B4607" s="322" t="s">
        <v>159</v>
      </c>
      <c r="C4607" s="322" t="s">
        <v>2366</v>
      </c>
      <c r="D4607" s="322" t="s">
        <v>160</v>
      </c>
      <c r="E4607" s="322" t="s">
        <v>2366</v>
      </c>
      <c r="F4607" s="154" t="s">
        <v>239</v>
      </c>
      <c r="G4607" s="149" t="s">
        <v>277</v>
      </c>
      <c r="H4607" s="153" t="s">
        <v>1628</v>
      </c>
      <c r="I4607" s="149" t="s">
        <v>2675</v>
      </c>
      <c r="J4607" s="163">
        <v>55.66</v>
      </c>
      <c r="K4607" s="163">
        <v>7.181</v>
      </c>
      <c r="L4607" s="149" t="s">
        <v>209</v>
      </c>
      <c r="M4607" s="150" t="s">
        <v>563</v>
      </c>
      <c r="N4607" s="157">
        <v>45070.223368055558</v>
      </c>
      <c r="O4607" s="157">
        <v>45106.487650462965</v>
      </c>
    </row>
    <row r="4608" spans="2:15" x14ac:dyDescent="0.2">
      <c r="B4608" s="322" t="s">
        <v>159</v>
      </c>
      <c r="C4608" s="322" t="s">
        <v>2366</v>
      </c>
      <c r="D4608" s="322" t="s">
        <v>161</v>
      </c>
      <c r="E4608" s="322" t="s">
        <v>2366</v>
      </c>
      <c r="F4608" s="154" t="s">
        <v>239</v>
      </c>
      <c r="G4608" s="149" t="s">
        <v>277</v>
      </c>
      <c r="H4608" s="153" t="s">
        <v>1628</v>
      </c>
      <c r="I4608" s="149" t="s">
        <v>2675</v>
      </c>
      <c r="J4608" s="163">
        <v>55.66</v>
      </c>
      <c r="K4608" s="163">
        <v>9.6980000000000004</v>
      </c>
      <c r="L4608" s="149" t="s">
        <v>209</v>
      </c>
      <c r="M4608" s="150" t="s">
        <v>786</v>
      </c>
      <c r="N4608" s="157">
        <v>45070.223368055558</v>
      </c>
      <c r="O4608" s="157">
        <v>45112.865844907406</v>
      </c>
    </row>
    <row r="4609" spans="2:15" x14ac:dyDescent="0.2">
      <c r="B4609" s="322" t="s">
        <v>159</v>
      </c>
      <c r="C4609" s="322" t="s">
        <v>2366</v>
      </c>
      <c r="D4609" s="322" t="s">
        <v>161</v>
      </c>
      <c r="E4609" s="322" t="s">
        <v>2366</v>
      </c>
      <c r="F4609" s="154" t="s">
        <v>114</v>
      </c>
      <c r="G4609" s="149" t="s">
        <v>286</v>
      </c>
      <c r="H4609" s="153" t="s">
        <v>115</v>
      </c>
      <c r="I4609" s="149" t="s">
        <v>2684</v>
      </c>
      <c r="J4609" s="163">
        <v>63.87</v>
      </c>
      <c r="K4609" s="163">
        <v>11.298</v>
      </c>
      <c r="L4609" s="149" t="s">
        <v>208</v>
      </c>
      <c r="M4609" s="150" t="s">
        <v>368</v>
      </c>
      <c r="N4609" s="157">
        <v>45071.070243055554</v>
      </c>
      <c r="O4609" s="157">
        <v>45116.110405092593</v>
      </c>
    </row>
    <row r="4610" spans="2:15" x14ac:dyDescent="0.2">
      <c r="B4610" s="322" t="s">
        <v>159</v>
      </c>
      <c r="C4610" s="322" t="s">
        <v>2366</v>
      </c>
      <c r="D4610" s="322" t="s">
        <v>161</v>
      </c>
      <c r="E4610" s="322" t="s">
        <v>2366</v>
      </c>
      <c r="F4610" s="154" t="s">
        <v>114</v>
      </c>
      <c r="G4610" s="149" t="s">
        <v>286</v>
      </c>
      <c r="H4610" s="153" t="s">
        <v>115</v>
      </c>
      <c r="I4610" s="149" t="s">
        <v>2684</v>
      </c>
      <c r="J4610" s="163">
        <v>63.87</v>
      </c>
      <c r="K4610" s="163">
        <v>17.652999999999999</v>
      </c>
      <c r="L4610" s="149" t="s">
        <v>208</v>
      </c>
      <c r="M4610" s="150" t="s">
        <v>368</v>
      </c>
      <c r="N4610" s="157">
        <v>45071.070243055554</v>
      </c>
      <c r="O4610" s="157">
        <v>45124.750590277778</v>
      </c>
    </row>
    <row r="4611" spans="2:15" x14ac:dyDescent="0.2">
      <c r="B4611" s="322" t="s">
        <v>159</v>
      </c>
      <c r="C4611" s="322" t="s">
        <v>2366</v>
      </c>
      <c r="D4611" s="322" t="s">
        <v>161</v>
      </c>
      <c r="E4611" s="322" t="s">
        <v>2366</v>
      </c>
      <c r="F4611" s="154" t="s">
        <v>114</v>
      </c>
      <c r="G4611" s="149" t="s">
        <v>286</v>
      </c>
      <c r="H4611" s="153" t="s">
        <v>115</v>
      </c>
      <c r="I4611" s="149" t="s">
        <v>2684</v>
      </c>
      <c r="J4611" s="163">
        <v>63.87</v>
      </c>
      <c r="K4611" s="163">
        <v>28.562999999999999</v>
      </c>
      <c r="L4611" s="149" t="s">
        <v>208</v>
      </c>
      <c r="M4611" s="150" t="s">
        <v>523</v>
      </c>
      <c r="N4611" s="157">
        <v>45071.070243055554</v>
      </c>
      <c r="O4611" s="157">
        <v>45132.958136574074</v>
      </c>
    </row>
    <row r="4612" spans="2:15" x14ac:dyDescent="0.2">
      <c r="B4612" s="322" t="s">
        <v>159</v>
      </c>
      <c r="C4612" s="322" t="s">
        <v>2366</v>
      </c>
      <c r="D4612" s="322" t="s">
        <v>161</v>
      </c>
      <c r="E4612" s="322" t="s">
        <v>2366</v>
      </c>
      <c r="F4612" s="154" t="s">
        <v>239</v>
      </c>
      <c r="G4612" s="149" t="s">
        <v>277</v>
      </c>
      <c r="H4612" s="153" t="s">
        <v>1628</v>
      </c>
      <c r="I4612" s="149" t="s">
        <v>2685</v>
      </c>
      <c r="J4612" s="163">
        <v>58.073999999999998</v>
      </c>
      <c r="K4612" s="163">
        <v>50.371000000000002</v>
      </c>
      <c r="L4612" s="149" t="s">
        <v>116</v>
      </c>
      <c r="M4612" s="150" t="s">
        <v>293</v>
      </c>
      <c r="N4612" s="157">
        <v>45071.376203703701</v>
      </c>
      <c r="O4612" s="157">
        <v>45137.025925925926</v>
      </c>
    </row>
    <row r="4613" spans="2:15" x14ac:dyDescent="0.2">
      <c r="B4613" s="322" t="s">
        <v>159</v>
      </c>
      <c r="C4613" s="322" t="s">
        <v>2366</v>
      </c>
      <c r="D4613" s="322" t="s">
        <v>160</v>
      </c>
      <c r="E4613" s="322" t="s">
        <v>2366</v>
      </c>
      <c r="F4613" s="154" t="s">
        <v>243</v>
      </c>
      <c r="G4613" s="149" t="s">
        <v>277</v>
      </c>
      <c r="H4613" s="153" t="s">
        <v>374</v>
      </c>
      <c r="I4613" s="149" t="s">
        <v>1339</v>
      </c>
      <c r="J4613" s="163">
        <v>33.51</v>
      </c>
      <c r="K4613" s="163">
        <v>9.5790000000000006</v>
      </c>
      <c r="L4613" s="149" t="s">
        <v>219</v>
      </c>
      <c r="M4613" s="150" t="s">
        <v>429</v>
      </c>
      <c r="N4613" s="157">
        <v>45071.390393518515</v>
      </c>
      <c r="O4613" s="157">
        <v>45092.055578703701</v>
      </c>
    </row>
    <row r="4614" spans="2:15" x14ac:dyDescent="0.2">
      <c r="B4614" s="322" t="s">
        <v>159</v>
      </c>
      <c r="C4614" s="322" t="s">
        <v>2366</v>
      </c>
      <c r="D4614" s="322" t="s">
        <v>160</v>
      </c>
      <c r="E4614" s="322" t="s">
        <v>2366</v>
      </c>
      <c r="F4614" s="154" t="s">
        <v>243</v>
      </c>
      <c r="G4614" s="149" t="s">
        <v>277</v>
      </c>
      <c r="H4614" s="153" t="s">
        <v>374</v>
      </c>
      <c r="I4614" s="149" t="s">
        <v>1339</v>
      </c>
      <c r="J4614" s="163">
        <v>33.51</v>
      </c>
      <c r="K4614" s="163">
        <v>17.779</v>
      </c>
      <c r="L4614" s="149" t="s">
        <v>211</v>
      </c>
      <c r="M4614" s="150" t="s">
        <v>666</v>
      </c>
      <c r="N4614" s="157">
        <v>45071.390393518515</v>
      </c>
      <c r="O4614" s="157">
        <v>45100.695011574076</v>
      </c>
    </row>
    <row r="4615" spans="2:15" x14ac:dyDescent="0.2">
      <c r="B4615" s="322" t="s">
        <v>159</v>
      </c>
      <c r="C4615" s="322" t="s">
        <v>2366</v>
      </c>
      <c r="D4615" s="322" t="s">
        <v>160</v>
      </c>
      <c r="E4615" s="322" t="s">
        <v>2366</v>
      </c>
      <c r="F4615" s="154" t="s">
        <v>239</v>
      </c>
      <c r="G4615" s="149" t="s">
        <v>359</v>
      </c>
      <c r="H4615" s="153" t="s">
        <v>278</v>
      </c>
      <c r="I4615" s="149" t="s">
        <v>2686</v>
      </c>
      <c r="J4615" s="163">
        <v>56.704999999999998</v>
      </c>
      <c r="K4615" s="163">
        <v>42.12</v>
      </c>
      <c r="L4615" s="149" t="s">
        <v>209</v>
      </c>
      <c r="M4615" s="150" t="s">
        <v>392</v>
      </c>
      <c r="N4615" s="157">
        <v>45071.723865740743</v>
      </c>
      <c r="O4615" s="157">
        <v>45104.583287037036</v>
      </c>
    </row>
    <row r="4616" spans="2:15" x14ac:dyDescent="0.2">
      <c r="B4616" s="322" t="s">
        <v>159</v>
      </c>
      <c r="C4616" s="322" t="s">
        <v>2366</v>
      </c>
      <c r="D4616" s="322" t="s">
        <v>161</v>
      </c>
      <c r="E4616" s="322" t="s">
        <v>2366</v>
      </c>
      <c r="F4616" s="154" t="s">
        <v>251</v>
      </c>
      <c r="G4616" s="149" t="s">
        <v>663</v>
      </c>
      <c r="H4616" s="153" t="s">
        <v>664</v>
      </c>
      <c r="I4616" s="149" t="s">
        <v>2687</v>
      </c>
      <c r="J4616" s="163">
        <v>58.097000000000001</v>
      </c>
      <c r="K4616" s="163">
        <v>8.1820000000000004</v>
      </c>
      <c r="L4616" s="149" t="s">
        <v>116</v>
      </c>
      <c r="M4616" s="150" t="s">
        <v>293</v>
      </c>
      <c r="N4616" s="157">
        <v>45071.848877314813</v>
      </c>
      <c r="O4616" s="157">
        <v>45126.529224537036</v>
      </c>
    </row>
    <row r="4617" spans="2:15" x14ac:dyDescent="0.2">
      <c r="B4617" s="322" t="s">
        <v>159</v>
      </c>
      <c r="C4617" s="322" t="s">
        <v>2366</v>
      </c>
      <c r="D4617" s="322" t="s">
        <v>161</v>
      </c>
      <c r="E4617" s="322" t="s">
        <v>2366</v>
      </c>
      <c r="F4617" s="154" t="s">
        <v>251</v>
      </c>
      <c r="G4617" s="149" t="s">
        <v>663</v>
      </c>
      <c r="H4617" s="153" t="s">
        <v>664</v>
      </c>
      <c r="I4617" s="149" t="s">
        <v>2687</v>
      </c>
      <c r="J4617" s="163">
        <v>58.097000000000001</v>
      </c>
      <c r="K4617" s="163">
        <v>23.404</v>
      </c>
      <c r="L4617" s="149" t="s">
        <v>116</v>
      </c>
      <c r="M4617" s="150" t="s">
        <v>760</v>
      </c>
      <c r="N4617" s="157">
        <v>45071.848877314813</v>
      </c>
      <c r="O4617" s="157">
        <v>45137.765138888892</v>
      </c>
    </row>
    <row r="4618" spans="2:15" x14ac:dyDescent="0.2">
      <c r="B4618" s="322" t="s">
        <v>159</v>
      </c>
      <c r="C4618" s="322" t="s">
        <v>2366</v>
      </c>
      <c r="D4618" s="322" t="s">
        <v>160</v>
      </c>
      <c r="E4618" s="322" t="s">
        <v>2366</v>
      </c>
      <c r="F4618" s="154" t="s">
        <v>114</v>
      </c>
      <c r="G4618" s="149" t="s">
        <v>277</v>
      </c>
      <c r="H4618" s="153" t="s">
        <v>304</v>
      </c>
      <c r="I4618" s="149" t="s">
        <v>2385</v>
      </c>
      <c r="J4618" s="163">
        <v>34.564</v>
      </c>
      <c r="K4618" s="163">
        <v>11.682</v>
      </c>
      <c r="L4618" s="149" t="s">
        <v>236</v>
      </c>
      <c r="M4618" s="150" t="s">
        <v>311</v>
      </c>
      <c r="N4618" s="157">
        <v>45071.914930555555</v>
      </c>
      <c r="O4618" s="157">
        <v>45097.527349537035</v>
      </c>
    </row>
    <row r="4619" spans="2:15" x14ac:dyDescent="0.2">
      <c r="B4619" s="322" t="s">
        <v>159</v>
      </c>
      <c r="C4619" s="322" t="s">
        <v>2366</v>
      </c>
      <c r="D4619" s="322" t="s">
        <v>160</v>
      </c>
      <c r="E4619" s="322" t="s">
        <v>2366</v>
      </c>
      <c r="F4619" s="154" t="s">
        <v>114</v>
      </c>
      <c r="G4619" s="149" t="s">
        <v>277</v>
      </c>
      <c r="H4619" s="153" t="s">
        <v>304</v>
      </c>
      <c r="I4619" s="149" t="s">
        <v>2385</v>
      </c>
      <c r="J4619" s="163">
        <v>34.564</v>
      </c>
      <c r="K4619" s="163">
        <v>11.682</v>
      </c>
      <c r="L4619" s="149" t="s">
        <v>236</v>
      </c>
      <c r="M4619" s="150" t="s">
        <v>311</v>
      </c>
      <c r="N4619" s="157">
        <v>45071.914930555555</v>
      </c>
      <c r="O4619" s="157">
        <v>45097.527488425927</v>
      </c>
    </row>
    <row r="4620" spans="2:15" x14ac:dyDescent="0.2">
      <c r="B4620" s="322" t="s">
        <v>159</v>
      </c>
      <c r="C4620" s="322" t="s">
        <v>2366</v>
      </c>
      <c r="D4620" s="322" t="s">
        <v>161</v>
      </c>
      <c r="E4620" s="322" t="s">
        <v>2366</v>
      </c>
      <c r="F4620" s="154" t="s">
        <v>239</v>
      </c>
      <c r="G4620" s="149" t="s">
        <v>359</v>
      </c>
      <c r="H4620" s="153" t="s">
        <v>278</v>
      </c>
      <c r="I4620" s="149" t="s">
        <v>2688</v>
      </c>
      <c r="J4620" s="163">
        <v>32.890999999999998</v>
      </c>
      <c r="K4620" s="163">
        <v>5.7750000000000004</v>
      </c>
      <c r="L4620" s="149" t="s">
        <v>228</v>
      </c>
      <c r="M4620" s="150" t="s">
        <v>485</v>
      </c>
      <c r="N4620" s="157">
        <v>45073.484224537038</v>
      </c>
      <c r="O4620" s="157">
        <v>45132.948865740742</v>
      </c>
    </row>
    <row r="4621" spans="2:15" x14ac:dyDescent="0.2">
      <c r="B4621" s="322" t="s">
        <v>159</v>
      </c>
      <c r="C4621" s="322" t="s">
        <v>2366</v>
      </c>
      <c r="D4621" s="322" t="s">
        <v>162</v>
      </c>
      <c r="E4621" s="322" t="s">
        <v>2366</v>
      </c>
      <c r="F4621" s="154" t="s">
        <v>239</v>
      </c>
      <c r="G4621" s="149" t="s">
        <v>359</v>
      </c>
      <c r="H4621" s="153" t="s">
        <v>278</v>
      </c>
      <c r="I4621" s="149" t="s">
        <v>2688</v>
      </c>
      <c r="J4621" s="163">
        <v>32.890999999999998</v>
      </c>
      <c r="K4621" s="163">
        <v>10.106999999999999</v>
      </c>
      <c r="L4621" s="149" t="s">
        <v>228</v>
      </c>
      <c r="M4621" s="150" t="s">
        <v>485</v>
      </c>
      <c r="N4621" s="157">
        <v>45073.484224537038</v>
      </c>
      <c r="O4621" s="157">
        <v>45144.609953703701</v>
      </c>
    </row>
    <row r="4622" spans="2:15" x14ac:dyDescent="0.2">
      <c r="B4622" s="322" t="s">
        <v>159</v>
      </c>
      <c r="C4622" s="322" t="s">
        <v>2366</v>
      </c>
      <c r="D4622" s="322" t="s">
        <v>162</v>
      </c>
      <c r="E4622" s="322" t="s">
        <v>2366</v>
      </c>
      <c r="F4622" s="154" t="s">
        <v>239</v>
      </c>
      <c r="G4622" s="149" t="s">
        <v>359</v>
      </c>
      <c r="H4622" s="153" t="s">
        <v>278</v>
      </c>
      <c r="I4622" s="149" t="s">
        <v>2688</v>
      </c>
      <c r="J4622" s="163">
        <v>32.890999999999998</v>
      </c>
      <c r="K4622" s="163">
        <v>12.196</v>
      </c>
      <c r="L4622" s="149" t="s">
        <v>228</v>
      </c>
      <c r="M4622" s="150" t="s">
        <v>485</v>
      </c>
      <c r="N4622" s="157">
        <v>45073.484224537038</v>
      </c>
      <c r="O4622" s="157">
        <v>45151.703472222223</v>
      </c>
    </row>
    <row r="4623" spans="2:15" x14ac:dyDescent="0.2">
      <c r="B4623" s="322" t="s">
        <v>159</v>
      </c>
      <c r="C4623" s="322" t="s">
        <v>2366</v>
      </c>
      <c r="D4623" s="322" t="s">
        <v>160</v>
      </c>
      <c r="E4623" s="322" t="s">
        <v>2366</v>
      </c>
      <c r="F4623" s="154" t="s">
        <v>114</v>
      </c>
      <c r="G4623" s="149" t="s">
        <v>310</v>
      </c>
      <c r="H4623" s="153" t="s">
        <v>115</v>
      </c>
      <c r="I4623" s="149" t="s">
        <v>2689</v>
      </c>
      <c r="J4623" s="163">
        <v>46.99</v>
      </c>
      <c r="K4623" s="163">
        <v>13.05</v>
      </c>
      <c r="L4623" s="149" t="s">
        <v>211</v>
      </c>
      <c r="M4623" s="150" t="s">
        <v>616</v>
      </c>
      <c r="N4623" s="157">
        <v>45073.612743055557</v>
      </c>
      <c r="O4623" s="157">
        <v>45093.746574074074</v>
      </c>
    </row>
    <row r="4624" spans="2:15" x14ac:dyDescent="0.2">
      <c r="B4624" s="322" t="s">
        <v>159</v>
      </c>
      <c r="C4624" s="322" t="s">
        <v>2366</v>
      </c>
      <c r="D4624" s="322" t="s">
        <v>160</v>
      </c>
      <c r="E4624" s="322" t="s">
        <v>2366</v>
      </c>
      <c r="F4624" s="154" t="s">
        <v>114</v>
      </c>
      <c r="G4624" s="149" t="s">
        <v>310</v>
      </c>
      <c r="H4624" s="153" t="s">
        <v>115</v>
      </c>
      <c r="I4624" s="149" t="s">
        <v>2689</v>
      </c>
      <c r="J4624" s="163">
        <v>46.99</v>
      </c>
      <c r="K4624" s="163">
        <v>32.616999999999997</v>
      </c>
      <c r="L4624" s="149" t="s">
        <v>211</v>
      </c>
      <c r="M4624" s="150" t="s">
        <v>1133</v>
      </c>
      <c r="N4624" s="157">
        <v>45073.612743055557</v>
      </c>
      <c r="O4624" s="157">
        <v>45101.330451388887</v>
      </c>
    </row>
    <row r="4625" spans="2:15" x14ac:dyDescent="0.2">
      <c r="B4625" s="322" t="s">
        <v>159</v>
      </c>
      <c r="C4625" s="322" t="s">
        <v>2366</v>
      </c>
      <c r="D4625" s="322" t="s">
        <v>160</v>
      </c>
      <c r="E4625" s="322" t="s">
        <v>2366</v>
      </c>
      <c r="F4625" s="154" t="s">
        <v>114</v>
      </c>
      <c r="G4625" s="149" t="s">
        <v>286</v>
      </c>
      <c r="H4625" s="153" t="s">
        <v>115</v>
      </c>
      <c r="I4625" s="149" t="s">
        <v>2512</v>
      </c>
      <c r="J4625" s="163">
        <v>63.656999999999996</v>
      </c>
      <c r="K4625" s="163">
        <v>7.8579999999999997</v>
      </c>
      <c r="L4625" s="149" t="s">
        <v>228</v>
      </c>
      <c r="M4625" s="150" t="s">
        <v>485</v>
      </c>
      <c r="N4625" s="157">
        <v>45073.625196759262</v>
      </c>
      <c r="O4625" s="157">
        <v>45087.833136574074</v>
      </c>
    </row>
    <row r="4626" spans="2:15" x14ac:dyDescent="0.2">
      <c r="B4626" s="322" t="s">
        <v>159</v>
      </c>
      <c r="C4626" s="322" t="s">
        <v>2366</v>
      </c>
      <c r="D4626" s="322" t="s">
        <v>161</v>
      </c>
      <c r="E4626" s="322" t="s">
        <v>2366</v>
      </c>
      <c r="F4626" s="154" t="s">
        <v>114</v>
      </c>
      <c r="G4626" s="149" t="s">
        <v>286</v>
      </c>
      <c r="H4626" s="153" t="s">
        <v>115</v>
      </c>
      <c r="I4626" s="149" t="s">
        <v>2512</v>
      </c>
      <c r="J4626" s="163">
        <v>63.656999999999996</v>
      </c>
      <c r="K4626" s="163">
        <v>30.082000000000001</v>
      </c>
      <c r="L4626" s="149" t="s">
        <v>266</v>
      </c>
      <c r="M4626" s="150" t="s">
        <v>298</v>
      </c>
      <c r="N4626" s="157">
        <v>45073.625196759262</v>
      </c>
      <c r="O4626" s="157">
        <v>45127.568796296298</v>
      </c>
    </row>
    <row r="4627" spans="2:15" x14ac:dyDescent="0.2">
      <c r="B4627" s="322" t="s">
        <v>159</v>
      </c>
      <c r="C4627" s="322" t="s">
        <v>2366</v>
      </c>
      <c r="D4627" s="322" t="s">
        <v>160</v>
      </c>
      <c r="E4627" s="322" t="s">
        <v>2366</v>
      </c>
      <c r="F4627" s="154" t="s">
        <v>239</v>
      </c>
      <c r="G4627" s="149" t="s">
        <v>2690</v>
      </c>
      <c r="H4627" s="153" t="s">
        <v>2454</v>
      </c>
      <c r="I4627" s="149" t="s">
        <v>1703</v>
      </c>
      <c r="J4627" s="163">
        <v>37.488</v>
      </c>
      <c r="K4627" s="163">
        <v>36.738</v>
      </c>
      <c r="L4627" s="149" t="s">
        <v>116</v>
      </c>
      <c r="M4627" s="150" t="s">
        <v>117</v>
      </c>
      <c r="N4627" s="157">
        <v>45074.639768518522</v>
      </c>
      <c r="O4627" s="157">
        <v>45102.527905092589</v>
      </c>
    </row>
    <row r="4628" spans="2:15" x14ac:dyDescent="0.2">
      <c r="B4628" s="322" t="s">
        <v>159</v>
      </c>
      <c r="C4628" s="322" t="s">
        <v>2366</v>
      </c>
      <c r="D4628" s="322" t="s">
        <v>160</v>
      </c>
      <c r="E4628" s="322" t="s">
        <v>2366</v>
      </c>
      <c r="F4628" s="154" t="s">
        <v>239</v>
      </c>
      <c r="G4628" s="149" t="s">
        <v>277</v>
      </c>
      <c r="H4628" s="153" t="s">
        <v>1628</v>
      </c>
      <c r="I4628" s="149" t="s">
        <v>2686</v>
      </c>
      <c r="J4628" s="163">
        <v>56.704999999999998</v>
      </c>
      <c r="K4628" s="163">
        <v>13.451000000000001</v>
      </c>
      <c r="L4628" s="149" t="s">
        <v>209</v>
      </c>
      <c r="M4628" s="150" t="s">
        <v>392</v>
      </c>
      <c r="N4628" s="157">
        <v>45074.65384259259</v>
      </c>
      <c r="O4628" s="157">
        <v>45104.583287037036</v>
      </c>
    </row>
    <row r="4629" spans="2:15" x14ac:dyDescent="0.2">
      <c r="B4629" s="322" t="s">
        <v>159</v>
      </c>
      <c r="C4629" s="322" t="s">
        <v>2366</v>
      </c>
      <c r="D4629" s="322" t="s">
        <v>160</v>
      </c>
      <c r="E4629" s="322" t="s">
        <v>2366</v>
      </c>
      <c r="F4629" s="154" t="s">
        <v>114</v>
      </c>
      <c r="G4629" s="149" t="s">
        <v>277</v>
      </c>
      <c r="H4629" s="153" t="s">
        <v>304</v>
      </c>
      <c r="I4629" s="149" t="s">
        <v>578</v>
      </c>
      <c r="J4629" s="163">
        <v>37.411000000000001</v>
      </c>
      <c r="K4629" s="163">
        <v>14.555999999999999</v>
      </c>
      <c r="L4629" s="149" t="s">
        <v>114</v>
      </c>
      <c r="M4629" s="150" t="s">
        <v>1041</v>
      </c>
      <c r="N4629" s="157">
        <v>45074.79314814815</v>
      </c>
      <c r="O4629" s="157">
        <v>45079.124907407408</v>
      </c>
    </row>
    <row r="4630" spans="2:15" x14ac:dyDescent="0.2">
      <c r="B4630" s="322" t="s">
        <v>159</v>
      </c>
      <c r="C4630" s="322" t="s">
        <v>2366</v>
      </c>
      <c r="D4630" s="322" t="s">
        <v>160</v>
      </c>
      <c r="E4630" s="322" t="s">
        <v>2366</v>
      </c>
      <c r="F4630" s="154" t="s">
        <v>114</v>
      </c>
      <c r="G4630" s="149" t="s">
        <v>277</v>
      </c>
      <c r="H4630" s="153" t="s">
        <v>304</v>
      </c>
      <c r="I4630" s="149" t="s">
        <v>578</v>
      </c>
      <c r="J4630" s="163">
        <v>37.411000000000001</v>
      </c>
      <c r="K4630" s="163">
        <v>14.555999999999999</v>
      </c>
      <c r="L4630" s="149" t="s">
        <v>114</v>
      </c>
      <c r="M4630" s="150" t="s">
        <v>1041</v>
      </c>
      <c r="N4630" s="157">
        <v>45074.79314814815</v>
      </c>
      <c r="O4630" s="157">
        <v>45079.1250462963</v>
      </c>
    </row>
    <row r="4631" spans="2:15" x14ac:dyDescent="0.2">
      <c r="B4631" s="322" t="s">
        <v>159</v>
      </c>
      <c r="C4631" s="322" t="s">
        <v>2366</v>
      </c>
      <c r="D4631" s="322" t="s">
        <v>161</v>
      </c>
      <c r="E4631" s="322" t="s">
        <v>2366</v>
      </c>
      <c r="F4631" s="154" t="s">
        <v>114</v>
      </c>
      <c r="G4631" s="149" t="s">
        <v>286</v>
      </c>
      <c r="H4631" s="153" t="s">
        <v>115</v>
      </c>
      <c r="I4631" s="149" t="s">
        <v>1608</v>
      </c>
      <c r="J4631" s="163">
        <v>61.222000000000001</v>
      </c>
      <c r="K4631" s="163">
        <v>50.536000000000001</v>
      </c>
      <c r="L4631" s="149" t="s">
        <v>116</v>
      </c>
      <c r="M4631" s="150" t="s">
        <v>2123</v>
      </c>
      <c r="N4631" s="157">
        <v>45075.334988425922</v>
      </c>
      <c r="O4631" s="157">
        <v>45123.32917824074</v>
      </c>
    </row>
    <row r="4632" spans="2:15" x14ac:dyDescent="0.2">
      <c r="B4632" s="322" t="s">
        <v>159</v>
      </c>
      <c r="C4632" s="322" t="s">
        <v>2366</v>
      </c>
      <c r="D4632" s="322" t="s">
        <v>160</v>
      </c>
      <c r="E4632" s="322" t="s">
        <v>2366</v>
      </c>
      <c r="F4632" s="154" t="s">
        <v>239</v>
      </c>
      <c r="G4632" s="149" t="s">
        <v>277</v>
      </c>
      <c r="H4632" s="153" t="s">
        <v>1628</v>
      </c>
      <c r="I4632" s="149" t="s">
        <v>2691</v>
      </c>
      <c r="J4632" s="163">
        <v>45.514000000000003</v>
      </c>
      <c r="K4632" s="163">
        <v>44.603999999999999</v>
      </c>
      <c r="L4632" s="149" t="s">
        <v>116</v>
      </c>
      <c r="M4632" s="150" t="s">
        <v>352</v>
      </c>
      <c r="N4632" s="157">
        <v>45075.959918981483</v>
      </c>
      <c r="O4632" s="157">
        <v>45103.667997685188</v>
      </c>
    </row>
    <row r="4633" spans="2:15" x14ac:dyDescent="0.2">
      <c r="B4633" s="322" t="s">
        <v>159</v>
      </c>
      <c r="C4633" s="322" t="s">
        <v>2366</v>
      </c>
      <c r="D4633" s="322" t="s">
        <v>160</v>
      </c>
      <c r="E4633" s="322" t="s">
        <v>2366</v>
      </c>
      <c r="F4633" s="154" t="s">
        <v>114</v>
      </c>
      <c r="G4633" s="149" t="s">
        <v>353</v>
      </c>
      <c r="H4633" s="153" t="s">
        <v>354</v>
      </c>
      <c r="I4633" s="149" t="s">
        <v>2692</v>
      </c>
      <c r="J4633" s="163">
        <v>55.847999999999999</v>
      </c>
      <c r="K4633" s="163">
        <v>17.672000000000001</v>
      </c>
      <c r="L4633" s="149" t="s">
        <v>116</v>
      </c>
      <c r="M4633" s="150" t="s">
        <v>437</v>
      </c>
      <c r="N4633" s="157">
        <v>45075.987743055557</v>
      </c>
      <c r="O4633" s="157">
        <v>45095.58394675926</v>
      </c>
    </row>
    <row r="4634" spans="2:15" x14ac:dyDescent="0.2">
      <c r="B4634" s="322" t="s">
        <v>159</v>
      </c>
      <c r="C4634" s="322" t="s">
        <v>2366</v>
      </c>
      <c r="D4634" s="322" t="s">
        <v>160</v>
      </c>
      <c r="E4634" s="322" t="s">
        <v>2366</v>
      </c>
      <c r="F4634" s="154" t="s">
        <v>114</v>
      </c>
      <c r="G4634" s="149" t="s">
        <v>353</v>
      </c>
      <c r="H4634" s="153" t="s">
        <v>354</v>
      </c>
      <c r="I4634" s="149" t="s">
        <v>2692</v>
      </c>
      <c r="J4634" s="163">
        <v>55.847999999999999</v>
      </c>
      <c r="K4634" s="163">
        <v>26.818999999999999</v>
      </c>
      <c r="L4634" s="149" t="s">
        <v>116</v>
      </c>
      <c r="M4634" s="150" t="s">
        <v>117</v>
      </c>
      <c r="N4634" s="157">
        <v>45075.987743055557</v>
      </c>
      <c r="O4634" s="157">
        <v>45106.985081018516</v>
      </c>
    </row>
    <row r="4635" spans="2:15" x14ac:dyDescent="0.2">
      <c r="B4635" s="322" t="s">
        <v>159</v>
      </c>
      <c r="C4635" s="322" t="s">
        <v>2366</v>
      </c>
      <c r="D4635" s="322" t="s">
        <v>161</v>
      </c>
      <c r="E4635" s="322" t="s">
        <v>2366</v>
      </c>
      <c r="F4635" s="154" t="s">
        <v>114</v>
      </c>
      <c r="G4635" s="149" t="s">
        <v>277</v>
      </c>
      <c r="H4635" s="153" t="s">
        <v>304</v>
      </c>
      <c r="I4635" s="149" t="s">
        <v>2047</v>
      </c>
      <c r="J4635" s="163">
        <v>34.564</v>
      </c>
      <c r="K4635" s="163">
        <v>21.035</v>
      </c>
      <c r="L4635" s="149" t="s">
        <v>116</v>
      </c>
      <c r="M4635" s="150" t="s">
        <v>117</v>
      </c>
      <c r="N4635" s="157">
        <v>45076.098680555559</v>
      </c>
      <c r="O4635" s="157">
        <v>45112.738217592596</v>
      </c>
    </row>
    <row r="4636" spans="2:15" x14ac:dyDescent="0.2">
      <c r="B4636" s="322" t="s">
        <v>159</v>
      </c>
      <c r="C4636" s="322" t="s">
        <v>2366</v>
      </c>
      <c r="D4636" s="322" t="s">
        <v>160</v>
      </c>
      <c r="E4636" s="322" t="s">
        <v>2366</v>
      </c>
      <c r="F4636" s="154" t="s">
        <v>243</v>
      </c>
      <c r="G4636" s="149" t="s">
        <v>277</v>
      </c>
      <c r="H4636" s="153" t="s">
        <v>707</v>
      </c>
      <c r="I4636" s="149" t="s">
        <v>2693</v>
      </c>
      <c r="J4636" s="163">
        <v>38.225000000000001</v>
      </c>
      <c r="K4636" s="163">
        <v>37.460999999999999</v>
      </c>
      <c r="L4636" s="149" t="s">
        <v>116</v>
      </c>
      <c r="M4636" s="150" t="s">
        <v>352</v>
      </c>
      <c r="N4636" s="157">
        <v>45076.154328703706</v>
      </c>
      <c r="O4636" s="157">
        <v>45098.653252314813</v>
      </c>
    </row>
    <row r="4637" spans="2:15" x14ac:dyDescent="0.2">
      <c r="B4637" s="322" t="s">
        <v>159</v>
      </c>
      <c r="C4637" s="322" t="s">
        <v>2366</v>
      </c>
      <c r="D4637" s="322" t="s">
        <v>160</v>
      </c>
      <c r="E4637" s="322" t="s">
        <v>2366</v>
      </c>
      <c r="F4637" s="154" t="s">
        <v>114</v>
      </c>
      <c r="G4637" s="149" t="s">
        <v>277</v>
      </c>
      <c r="H4637" s="153" t="s">
        <v>304</v>
      </c>
      <c r="I4637" s="149" t="s">
        <v>1739</v>
      </c>
      <c r="J4637" s="163">
        <v>36.244999999999997</v>
      </c>
      <c r="K4637" s="163">
        <v>26.134</v>
      </c>
      <c r="L4637" s="149" t="s">
        <v>114</v>
      </c>
      <c r="M4637" s="150" t="s">
        <v>1417</v>
      </c>
      <c r="N4637" s="157">
        <v>45077.001342592594</v>
      </c>
      <c r="O4637" s="157">
        <v>45082.251030092593</v>
      </c>
    </row>
    <row r="4638" spans="2:15" x14ac:dyDescent="0.2">
      <c r="B4638" s="322" t="s">
        <v>159</v>
      </c>
      <c r="C4638" s="322" t="s">
        <v>2366</v>
      </c>
      <c r="D4638" s="322" t="s">
        <v>160</v>
      </c>
      <c r="E4638" s="322" t="s">
        <v>2366</v>
      </c>
      <c r="F4638" s="154" t="s">
        <v>114</v>
      </c>
      <c r="G4638" s="149" t="s">
        <v>277</v>
      </c>
      <c r="H4638" s="153" t="s">
        <v>304</v>
      </c>
      <c r="I4638" s="149" t="s">
        <v>304</v>
      </c>
      <c r="J4638" s="163">
        <v>34.433</v>
      </c>
      <c r="K4638" s="163">
        <v>24.256</v>
      </c>
      <c r="L4638" s="149" t="s">
        <v>114</v>
      </c>
      <c r="M4638" s="150" t="s">
        <v>1111</v>
      </c>
      <c r="N4638" s="157">
        <v>45077.084768518522</v>
      </c>
      <c r="O4638" s="157">
        <v>45082.306076388886</v>
      </c>
    </row>
    <row r="4639" spans="2:15" x14ac:dyDescent="0.2">
      <c r="B4639" s="322" t="s">
        <v>159</v>
      </c>
      <c r="C4639" s="322" t="s">
        <v>2366</v>
      </c>
      <c r="D4639" s="322" t="s">
        <v>160</v>
      </c>
      <c r="E4639" s="322" t="s">
        <v>2366</v>
      </c>
      <c r="F4639" s="154" t="s">
        <v>239</v>
      </c>
      <c r="G4639" s="149" t="s">
        <v>289</v>
      </c>
      <c r="H4639" s="153" t="s">
        <v>1628</v>
      </c>
      <c r="I4639" s="149" t="s">
        <v>2523</v>
      </c>
      <c r="J4639" s="163">
        <v>56.898000000000003</v>
      </c>
      <c r="K4639" s="163">
        <v>55.76</v>
      </c>
      <c r="L4639" s="149" t="s">
        <v>329</v>
      </c>
      <c r="M4639" s="150" t="s">
        <v>395</v>
      </c>
      <c r="N4639" s="157">
        <v>45077.515462962961</v>
      </c>
      <c r="O4639" s="157">
        <v>45100.778483796297</v>
      </c>
    </row>
    <row r="4640" spans="2:15" x14ac:dyDescent="0.2">
      <c r="B4640" s="322" t="s">
        <v>159</v>
      </c>
      <c r="C4640" s="322" t="s">
        <v>2366</v>
      </c>
      <c r="D4640" s="322" t="s">
        <v>161</v>
      </c>
      <c r="E4640" s="322" t="s">
        <v>2366</v>
      </c>
      <c r="F4640" s="154" t="s">
        <v>239</v>
      </c>
      <c r="G4640" s="149" t="s">
        <v>1627</v>
      </c>
      <c r="H4640" s="153" t="s">
        <v>1628</v>
      </c>
      <c r="I4640" s="149" t="s">
        <v>2694</v>
      </c>
      <c r="J4640" s="163">
        <v>77.683999999999997</v>
      </c>
      <c r="K4640" s="163">
        <v>34.930999999999997</v>
      </c>
      <c r="L4640" s="149" t="s">
        <v>211</v>
      </c>
      <c r="M4640" s="150" t="s">
        <v>2015</v>
      </c>
      <c r="N4640" s="157">
        <v>45077.779444444444</v>
      </c>
      <c r="O4640" s="157">
        <v>45131.732141203705</v>
      </c>
    </row>
    <row r="4641" spans="2:15" x14ac:dyDescent="0.2">
      <c r="B4641" s="322" t="s">
        <v>159</v>
      </c>
      <c r="C4641" s="322" t="s">
        <v>2366</v>
      </c>
      <c r="D4641" s="322" t="s">
        <v>161</v>
      </c>
      <c r="E4641" s="322" t="s">
        <v>2366</v>
      </c>
      <c r="F4641" s="154" t="s">
        <v>239</v>
      </c>
      <c r="G4641" s="149" t="s">
        <v>1627</v>
      </c>
      <c r="H4641" s="153" t="s">
        <v>1628</v>
      </c>
      <c r="I4641" s="149" t="s">
        <v>2694</v>
      </c>
      <c r="J4641" s="163">
        <v>77.683999999999997</v>
      </c>
      <c r="K4641" s="163">
        <v>41.198999999999998</v>
      </c>
      <c r="L4641" s="149" t="s">
        <v>211</v>
      </c>
      <c r="M4641" s="150" t="s">
        <v>2015</v>
      </c>
      <c r="N4641" s="157">
        <v>45077.779444444444</v>
      </c>
      <c r="O4641" s="157">
        <v>45138.107245370367</v>
      </c>
    </row>
    <row r="4642" spans="2:15" x14ac:dyDescent="0.2">
      <c r="B4642" s="322" t="s">
        <v>160</v>
      </c>
      <c r="C4642" s="322" t="s">
        <v>2366</v>
      </c>
      <c r="D4642" s="322" t="s">
        <v>160</v>
      </c>
      <c r="E4642" s="322" t="s">
        <v>2366</v>
      </c>
      <c r="F4642" s="154" t="s">
        <v>114</v>
      </c>
      <c r="G4642" s="149" t="s">
        <v>286</v>
      </c>
      <c r="H4642" s="153" t="s">
        <v>115</v>
      </c>
      <c r="I4642" s="149" t="s">
        <v>2695</v>
      </c>
      <c r="J4642" s="163">
        <v>40.296999999999997</v>
      </c>
      <c r="K4642" s="163">
        <v>38.625999999999998</v>
      </c>
      <c r="L4642" s="149" t="s">
        <v>333</v>
      </c>
      <c r="M4642" s="150" t="s">
        <v>334</v>
      </c>
      <c r="N4642" s="157">
        <v>45078.015532407408</v>
      </c>
      <c r="O4642" s="157">
        <v>45100.95652777778</v>
      </c>
    </row>
    <row r="4643" spans="2:15" x14ac:dyDescent="0.2">
      <c r="B4643" s="322" t="s">
        <v>160</v>
      </c>
      <c r="C4643" s="322" t="s">
        <v>2366</v>
      </c>
      <c r="D4643" s="322" t="s">
        <v>160</v>
      </c>
      <c r="E4643" s="322" t="s">
        <v>2366</v>
      </c>
      <c r="F4643" s="154" t="s">
        <v>114</v>
      </c>
      <c r="G4643" s="149" t="s">
        <v>277</v>
      </c>
      <c r="H4643" s="153" t="s">
        <v>304</v>
      </c>
      <c r="I4643" s="149" t="s">
        <v>584</v>
      </c>
      <c r="J4643" s="163">
        <v>39.064</v>
      </c>
      <c r="K4643" s="163">
        <v>15.199</v>
      </c>
      <c r="L4643" s="149" t="s">
        <v>114</v>
      </c>
      <c r="M4643" s="150" t="s">
        <v>579</v>
      </c>
      <c r="N4643" s="157">
        <v>45078.120439814818</v>
      </c>
      <c r="O4643" s="157">
        <v>45089.209548611114</v>
      </c>
    </row>
    <row r="4644" spans="2:15" x14ac:dyDescent="0.2">
      <c r="B4644" s="322" t="s">
        <v>160</v>
      </c>
      <c r="C4644" s="322" t="s">
        <v>2366</v>
      </c>
      <c r="D4644" s="322" t="s">
        <v>160</v>
      </c>
      <c r="E4644" s="322" t="s">
        <v>2366</v>
      </c>
      <c r="F4644" s="154" t="s">
        <v>114</v>
      </c>
      <c r="G4644" s="149" t="s">
        <v>277</v>
      </c>
      <c r="H4644" s="153" t="s">
        <v>304</v>
      </c>
      <c r="I4644" s="149" t="s">
        <v>584</v>
      </c>
      <c r="J4644" s="163">
        <v>39.064</v>
      </c>
      <c r="K4644" s="163">
        <v>15.199</v>
      </c>
      <c r="L4644" s="149" t="s">
        <v>114</v>
      </c>
      <c r="M4644" s="150" t="s">
        <v>579</v>
      </c>
      <c r="N4644" s="157">
        <v>45078.120439814818</v>
      </c>
      <c r="O4644" s="157">
        <v>45089.209687499999</v>
      </c>
    </row>
    <row r="4645" spans="2:15" x14ac:dyDescent="0.2">
      <c r="B4645" s="322" t="s">
        <v>160</v>
      </c>
      <c r="C4645" s="322" t="s">
        <v>2366</v>
      </c>
      <c r="D4645" s="322" t="s">
        <v>161</v>
      </c>
      <c r="E4645" s="322" t="s">
        <v>2366</v>
      </c>
      <c r="F4645" s="154" t="s">
        <v>239</v>
      </c>
      <c r="G4645" s="149" t="s">
        <v>359</v>
      </c>
      <c r="H4645" s="153" t="s">
        <v>278</v>
      </c>
      <c r="I4645" s="149" t="s">
        <v>2696</v>
      </c>
      <c r="J4645" s="163">
        <v>33.847000000000001</v>
      </c>
      <c r="K4645" s="163">
        <v>33.17</v>
      </c>
      <c r="L4645" s="149" t="s">
        <v>209</v>
      </c>
      <c r="M4645" s="150" t="s">
        <v>440</v>
      </c>
      <c r="N4645" s="157">
        <v>45078.432037037041</v>
      </c>
      <c r="O4645" s="157">
        <v>45108.830335648148</v>
      </c>
    </row>
    <row r="4646" spans="2:15" x14ac:dyDescent="0.2">
      <c r="B4646" s="322" t="s">
        <v>160</v>
      </c>
      <c r="C4646" s="322" t="s">
        <v>2366</v>
      </c>
      <c r="D4646" s="322" t="s">
        <v>160</v>
      </c>
      <c r="E4646" s="322" t="s">
        <v>2366</v>
      </c>
      <c r="F4646" s="154" t="s">
        <v>114</v>
      </c>
      <c r="G4646" s="149" t="s">
        <v>286</v>
      </c>
      <c r="H4646" s="153" t="s">
        <v>115</v>
      </c>
      <c r="I4646" s="149" t="s">
        <v>2697</v>
      </c>
      <c r="J4646" s="163">
        <v>64.457999999999998</v>
      </c>
      <c r="K4646" s="163">
        <v>59.735999999999997</v>
      </c>
      <c r="L4646" s="149" t="s">
        <v>209</v>
      </c>
      <c r="M4646" s="150" t="s">
        <v>439</v>
      </c>
      <c r="N4646" s="157">
        <v>45078.75136574074</v>
      </c>
      <c r="O4646" s="157">
        <v>45107.842013888891</v>
      </c>
    </row>
    <row r="4647" spans="2:15" x14ac:dyDescent="0.2">
      <c r="B4647" s="322" t="s">
        <v>160</v>
      </c>
      <c r="C4647" s="322" t="s">
        <v>2366</v>
      </c>
      <c r="D4647" s="322" t="s">
        <v>160</v>
      </c>
      <c r="E4647" s="322" t="s">
        <v>2366</v>
      </c>
      <c r="F4647" s="154" t="s">
        <v>244</v>
      </c>
      <c r="G4647" s="149" t="s">
        <v>369</v>
      </c>
      <c r="H4647" s="153" t="s">
        <v>370</v>
      </c>
      <c r="I4647" s="149" t="s">
        <v>371</v>
      </c>
      <c r="J4647" s="163">
        <v>45.607999999999997</v>
      </c>
      <c r="K4647" s="163">
        <v>44.695999999999998</v>
      </c>
      <c r="L4647" s="149" t="s">
        <v>209</v>
      </c>
      <c r="M4647" s="150" t="s">
        <v>392</v>
      </c>
      <c r="N4647" s="157">
        <v>45078.826550925929</v>
      </c>
      <c r="O4647" s="157">
        <v>45096.999201388891</v>
      </c>
    </row>
    <row r="4648" spans="2:15" x14ac:dyDescent="0.2">
      <c r="B4648" s="322" t="s">
        <v>160</v>
      </c>
      <c r="C4648" s="322" t="s">
        <v>2366</v>
      </c>
      <c r="D4648" s="322" t="s">
        <v>161</v>
      </c>
      <c r="E4648" s="322" t="s">
        <v>2366</v>
      </c>
      <c r="F4648" s="154" t="s">
        <v>114</v>
      </c>
      <c r="G4648" s="149" t="s">
        <v>277</v>
      </c>
      <c r="H4648" s="153" t="s">
        <v>304</v>
      </c>
      <c r="I4648" s="149" t="s">
        <v>576</v>
      </c>
      <c r="J4648" s="163">
        <v>36.415999999999997</v>
      </c>
      <c r="K4648" s="163">
        <v>30.981000000000002</v>
      </c>
      <c r="L4648" s="149" t="s">
        <v>114</v>
      </c>
      <c r="M4648" s="150" t="s">
        <v>700</v>
      </c>
      <c r="N4648" s="157">
        <v>45078.890057870369</v>
      </c>
      <c r="O4648" s="157">
        <v>45112.125706018516</v>
      </c>
    </row>
    <row r="4649" spans="2:15" x14ac:dyDescent="0.2">
      <c r="B4649" s="322" t="s">
        <v>160</v>
      </c>
      <c r="C4649" s="322" t="s">
        <v>2366</v>
      </c>
      <c r="D4649" s="322" t="s">
        <v>160</v>
      </c>
      <c r="E4649" s="322" t="s">
        <v>2366</v>
      </c>
      <c r="F4649" s="154" t="s">
        <v>114</v>
      </c>
      <c r="G4649" s="149" t="s">
        <v>353</v>
      </c>
      <c r="H4649" s="153" t="s">
        <v>354</v>
      </c>
      <c r="I4649" s="149" t="s">
        <v>2698</v>
      </c>
      <c r="J4649" s="163">
        <v>63.350999999999999</v>
      </c>
      <c r="K4649" s="163">
        <v>14.218999999999999</v>
      </c>
      <c r="L4649" s="149" t="s">
        <v>116</v>
      </c>
      <c r="M4649" s="150" t="s">
        <v>405</v>
      </c>
      <c r="N4649" s="157">
        <v>45079.070740740739</v>
      </c>
      <c r="O4649" s="157">
        <v>45097.497812499998</v>
      </c>
    </row>
    <row r="4650" spans="2:15" x14ac:dyDescent="0.2">
      <c r="B4650" s="322" t="s">
        <v>160</v>
      </c>
      <c r="C4650" s="322" t="s">
        <v>2366</v>
      </c>
      <c r="D4650" s="322" t="s">
        <v>160</v>
      </c>
      <c r="E4650" s="322" t="s">
        <v>2366</v>
      </c>
      <c r="F4650" s="154" t="s">
        <v>114</v>
      </c>
      <c r="G4650" s="149" t="s">
        <v>353</v>
      </c>
      <c r="H4650" s="153" t="s">
        <v>354</v>
      </c>
      <c r="I4650" s="149" t="s">
        <v>2698</v>
      </c>
      <c r="J4650" s="163">
        <v>63.350999999999999</v>
      </c>
      <c r="K4650" s="163">
        <v>7.109</v>
      </c>
      <c r="L4650" s="149" t="s">
        <v>116</v>
      </c>
      <c r="M4650" s="150" t="s">
        <v>405</v>
      </c>
      <c r="N4650" s="157">
        <v>45079.070740740739</v>
      </c>
      <c r="O4650" s="157">
        <v>45097.49795138889</v>
      </c>
    </row>
    <row r="4651" spans="2:15" x14ac:dyDescent="0.2">
      <c r="B4651" s="322" t="s">
        <v>160</v>
      </c>
      <c r="C4651" s="322" t="s">
        <v>2366</v>
      </c>
      <c r="D4651" s="322" t="s">
        <v>160</v>
      </c>
      <c r="E4651" s="322" t="s">
        <v>2366</v>
      </c>
      <c r="F4651" s="154" t="s">
        <v>114</v>
      </c>
      <c r="G4651" s="149" t="s">
        <v>353</v>
      </c>
      <c r="H4651" s="153" t="s">
        <v>354</v>
      </c>
      <c r="I4651" s="149" t="s">
        <v>2698</v>
      </c>
      <c r="J4651" s="163">
        <v>63.350999999999999</v>
      </c>
      <c r="K4651" s="163">
        <v>30.648</v>
      </c>
      <c r="L4651" s="149" t="s">
        <v>116</v>
      </c>
      <c r="M4651" s="150" t="s">
        <v>405</v>
      </c>
      <c r="N4651" s="157">
        <v>45079.070740740739</v>
      </c>
      <c r="O4651" s="157">
        <v>45103.333333333336</v>
      </c>
    </row>
    <row r="4652" spans="2:15" x14ac:dyDescent="0.2">
      <c r="B4652" s="322" t="s">
        <v>160</v>
      </c>
      <c r="C4652" s="322" t="s">
        <v>2366</v>
      </c>
      <c r="D4652" s="322" t="s">
        <v>160</v>
      </c>
      <c r="E4652" s="322" t="s">
        <v>2366</v>
      </c>
      <c r="F4652" s="154" t="s">
        <v>243</v>
      </c>
      <c r="G4652" s="149" t="s">
        <v>277</v>
      </c>
      <c r="H4652" s="153" t="s">
        <v>374</v>
      </c>
      <c r="I4652" s="149" t="s">
        <v>2699</v>
      </c>
      <c r="J4652" s="163">
        <v>55.97</v>
      </c>
      <c r="K4652" s="163">
        <v>30.558</v>
      </c>
      <c r="L4652" s="149" t="s">
        <v>209</v>
      </c>
      <c r="M4652" s="150" t="s">
        <v>439</v>
      </c>
      <c r="N4652" s="157">
        <v>45079.291493055556</v>
      </c>
      <c r="O4652" s="157">
        <v>45101.862696759257</v>
      </c>
    </row>
    <row r="4653" spans="2:15" x14ac:dyDescent="0.2">
      <c r="B4653" s="322" t="s">
        <v>160</v>
      </c>
      <c r="C4653" s="322" t="s">
        <v>2366</v>
      </c>
      <c r="D4653" s="322" t="s">
        <v>160</v>
      </c>
      <c r="E4653" s="322" t="s">
        <v>2366</v>
      </c>
      <c r="F4653" s="154" t="s">
        <v>243</v>
      </c>
      <c r="G4653" s="149" t="s">
        <v>277</v>
      </c>
      <c r="H4653" s="153" t="s">
        <v>374</v>
      </c>
      <c r="I4653" s="149" t="s">
        <v>2699</v>
      </c>
      <c r="J4653" s="163">
        <v>55.97</v>
      </c>
      <c r="K4653" s="163">
        <v>19.599</v>
      </c>
      <c r="L4653" s="149" t="s">
        <v>209</v>
      </c>
      <c r="M4653" s="150" t="s">
        <v>786</v>
      </c>
      <c r="N4653" s="157">
        <v>45079.291493055556</v>
      </c>
      <c r="O4653" s="157">
        <v>45107.133159722223</v>
      </c>
    </row>
    <row r="4654" spans="2:15" x14ac:dyDescent="0.2">
      <c r="B4654" s="322" t="s">
        <v>160</v>
      </c>
      <c r="C4654" s="322" t="s">
        <v>2366</v>
      </c>
      <c r="D4654" s="322" t="s">
        <v>161</v>
      </c>
      <c r="E4654" s="322" t="s">
        <v>2366</v>
      </c>
      <c r="F4654" s="154" t="s">
        <v>114</v>
      </c>
      <c r="G4654" s="149" t="s">
        <v>286</v>
      </c>
      <c r="H4654" s="153" t="s">
        <v>115</v>
      </c>
      <c r="I4654" s="149" t="s">
        <v>2700</v>
      </c>
      <c r="J4654" s="163">
        <v>63.475999999999999</v>
      </c>
      <c r="K4654" s="163">
        <v>7.8609999999999998</v>
      </c>
      <c r="L4654" s="149" t="s">
        <v>208</v>
      </c>
      <c r="M4654" s="150" t="s">
        <v>368</v>
      </c>
      <c r="N4654" s="157">
        <v>45079.647418981483</v>
      </c>
      <c r="O4654" s="157">
        <v>45120.361018518517</v>
      </c>
    </row>
    <row r="4655" spans="2:15" x14ac:dyDescent="0.2">
      <c r="B4655" s="322" t="s">
        <v>160</v>
      </c>
      <c r="C4655" s="322" t="s">
        <v>2366</v>
      </c>
      <c r="D4655" s="322" t="s">
        <v>161</v>
      </c>
      <c r="E4655" s="322" t="s">
        <v>2366</v>
      </c>
      <c r="F4655" s="154" t="s">
        <v>114</v>
      </c>
      <c r="G4655" s="149" t="s">
        <v>286</v>
      </c>
      <c r="H4655" s="153" t="s">
        <v>115</v>
      </c>
      <c r="I4655" s="149" t="s">
        <v>2700</v>
      </c>
      <c r="J4655" s="163">
        <v>63.475999999999999</v>
      </c>
      <c r="K4655" s="163">
        <v>9.0410000000000004</v>
      </c>
      <c r="L4655" s="149" t="s">
        <v>208</v>
      </c>
      <c r="M4655" s="150" t="s">
        <v>368</v>
      </c>
      <c r="N4655" s="157">
        <v>45079.647418981483</v>
      </c>
      <c r="O4655" s="157">
        <v>45130.861886574072</v>
      </c>
    </row>
    <row r="4656" spans="2:15" x14ac:dyDescent="0.2">
      <c r="B4656" s="322" t="s">
        <v>160</v>
      </c>
      <c r="C4656" s="322" t="s">
        <v>2366</v>
      </c>
      <c r="D4656" s="322" t="s">
        <v>161</v>
      </c>
      <c r="E4656" s="322" t="s">
        <v>2366</v>
      </c>
      <c r="F4656" s="154" t="s">
        <v>114</v>
      </c>
      <c r="G4656" s="149" t="s">
        <v>286</v>
      </c>
      <c r="H4656" s="153" t="s">
        <v>115</v>
      </c>
      <c r="I4656" s="149" t="s">
        <v>2700</v>
      </c>
      <c r="J4656" s="163">
        <v>63.475999999999999</v>
      </c>
      <c r="K4656" s="163">
        <v>16.399000000000001</v>
      </c>
      <c r="L4656" s="149" t="s">
        <v>208</v>
      </c>
      <c r="M4656" s="150" t="s">
        <v>523</v>
      </c>
      <c r="N4656" s="157">
        <v>45079.647418981483</v>
      </c>
      <c r="O4656" s="157">
        <v>45134.023946759262</v>
      </c>
    </row>
    <row r="4657" spans="2:15" x14ac:dyDescent="0.2">
      <c r="B4657" s="322" t="s">
        <v>160</v>
      </c>
      <c r="C4657" s="322" t="s">
        <v>2366</v>
      </c>
      <c r="D4657" s="322" t="s">
        <v>161</v>
      </c>
      <c r="E4657" s="322" t="s">
        <v>2366</v>
      </c>
      <c r="F4657" s="154" t="s">
        <v>114</v>
      </c>
      <c r="G4657" s="149" t="s">
        <v>286</v>
      </c>
      <c r="H4657" s="153" t="s">
        <v>115</v>
      </c>
      <c r="I4657" s="149" t="s">
        <v>2526</v>
      </c>
      <c r="J4657" s="163">
        <v>37.765999999999998</v>
      </c>
      <c r="K4657" s="163">
        <v>5.883</v>
      </c>
      <c r="L4657" s="149" t="s">
        <v>223</v>
      </c>
      <c r="M4657" s="150" t="s">
        <v>1409</v>
      </c>
      <c r="N4657" s="157">
        <v>45079.834826388891</v>
      </c>
      <c r="O4657" s="157">
        <v>45115.792743055557</v>
      </c>
    </row>
    <row r="4658" spans="2:15" x14ac:dyDescent="0.2">
      <c r="B4658" s="322" t="s">
        <v>160</v>
      </c>
      <c r="C4658" s="322" t="s">
        <v>2366</v>
      </c>
      <c r="D4658" s="322" t="s">
        <v>161</v>
      </c>
      <c r="E4658" s="322" t="s">
        <v>2366</v>
      </c>
      <c r="F4658" s="154" t="s">
        <v>114</v>
      </c>
      <c r="G4658" s="149" t="s">
        <v>286</v>
      </c>
      <c r="H4658" s="153" t="s">
        <v>115</v>
      </c>
      <c r="I4658" s="149" t="s">
        <v>2526</v>
      </c>
      <c r="J4658" s="163">
        <v>37.765999999999998</v>
      </c>
      <c r="K4658" s="163">
        <v>24.181999999999999</v>
      </c>
      <c r="L4658" s="149" t="s">
        <v>223</v>
      </c>
      <c r="M4658" s="150" t="s">
        <v>758</v>
      </c>
      <c r="N4658" s="157">
        <v>45079.834826388891</v>
      </c>
      <c r="O4658" s="157">
        <v>45128.654270833336</v>
      </c>
    </row>
    <row r="4659" spans="2:15" x14ac:dyDescent="0.2">
      <c r="B4659" s="322" t="s">
        <v>160</v>
      </c>
      <c r="C4659" s="322" t="s">
        <v>2366</v>
      </c>
      <c r="D4659" s="322" t="s">
        <v>160</v>
      </c>
      <c r="E4659" s="322" t="s">
        <v>2366</v>
      </c>
      <c r="F4659" s="154" t="s">
        <v>237</v>
      </c>
      <c r="G4659" s="149" t="s">
        <v>277</v>
      </c>
      <c r="H4659" s="153" t="s">
        <v>978</v>
      </c>
      <c r="I4659" s="149" t="s">
        <v>1782</v>
      </c>
      <c r="J4659" s="163">
        <v>61.442</v>
      </c>
      <c r="K4659" s="163">
        <v>53.618000000000002</v>
      </c>
      <c r="L4659" s="149" t="s">
        <v>251</v>
      </c>
      <c r="M4659" s="150" t="s">
        <v>664</v>
      </c>
      <c r="N4659" s="157">
        <v>45080.543298611112</v>
      </c>
      <c r="O4659" s="157">
        <v>45093.041458333333</v>
      </c>
    </row>
    <row r="4660" spans="2:15" x14ac:dyDescent="0.2">
      <c r="B4660" s="322" t="s">
        <v>160</v>
      </c>
      <c r="C4660" s="322" t="s">
        <v>2366</v>
      </c>
      <c r="D4660" s="322" t="s">
        <v>161</v>
      </c>
      <c r="E4660" s="322" t="s">
        <v>2366</v>
      </c>
      <c r="F4660" s="154" t="s">
        <v>239</v>
      </c>
      <c r="G4660" s="149" t="s">
        <v>1627</v>
      </c>
      <c r="H4660" s="153" t="s">
        <v>1628</v>
      </c>
      <c r="I4660" s="149" t="s">
        <v>2701</v>
      </c>
      <c r="J4660" s="163">
        <v>77.834000000000003</v>
      </c>
      <c r="K4660" s="163">
        <v>39.128999999999998</v>
      </c>
      <c r="L4660" s="149" t="s">
        <v>211</v>
      </c>
      <c r="M4660" s="150" t="s">
        <v>388</v>
      </c>
      <c r="N4660" s="157">
        <v>45081.806539351855</v>
      </c>
      <c r="O4660" s="157">
        <v>45137.207870370374</v>
      </c>
    </row>
    <row r="4661" spans="2:15" x14ac:dyDescent="0.2">
      <c r="B4661" s="322" t="s">
        <v>160</v>
      </c>
      <c r="C4661" s="322" t="s">
        <v>2366</v>
      </c>
      <c r="D4661" s="322" t="s">
        <v>162</v>
      </c>
      <c r="E4661" s="322" t="s">
        <v>2366</v>
      </c>
      <c r="F4661" s="154" t="s">
        <v>239</v>
      </c>
      <c r="G4661" s="149" t="s">
        <v>1627</v>
      </c>
      <c r="H4661" s="153" t="s">
        <v>1628</v>
      </c>
      <c r="I4661" s="149" t="s">
        <v>2701</v>
      </c>
      <c r="J4661" s="163">
        <v>77.834000000000003</v>
      </c>
      <c r="K4661" s="163">
        <v>37.149000000000001</v>
      </c>
      <c r="L4661" s="149" t="s">
        <v>211</v>
      </c>
      <c r="M4661" s="150" t="s">
        <v>2496</v>
      </c>
      <c r="N4661" s="157">
        <v>45081.806539351855</v>
      </c>
      <c r="O4661" s="157">
        <v>45146.069236111114</v>
      </c>
    </row>
    <row r="4662" spans="2:15" x14ac:dyDescent="0.2">
      <c r="B4662" s="322" t="s">
        <v>160</v>
      </c>
      <c r="C4662" s="322" t="s">
        <v>2366</v>
      </c>
      <c r="D4662" s="322" t="s">
        <v>161</v>
      </c>
      <c r="E4662" s="322" t="s">
        <v>2366</v>
      </c>
      <c r="F4662" s="154" t="s">
        <v>114</v>
      </c>
      <c r="G4662" s="149" t="s">
        <v>277</v>
      </c>
      <c r="H4662" s="153" t="s">
        <v>304</v>
      </c>
      <c r="I4662" s="149" t="s">
        <v>1194</v>
      </c>
      <c r="J4662" s="163">
        <v>26.747</v>
      </c>
      <c r="K4662" s="163">
        <v>21.751000000000001</v>
      </c>
      <c r="L4662" s="149" t="s">
        <v>116</v>
      </c>
      <c r="M4662" s="150" t="s">
        <v>339</v>
      </c>
      <c r="N4662" s="157">
        <v>45081.987280092595</v>
      </c>
      <c r="O4662" s="157">
        <v>45108.029247685183</v>
      </c>
    </row>
    <row r="4663" spans="2:15" x14ac:dyDescent="0.2">
      <c r="B4663" s="322" t="s">
        <v>160</v>
      </c>
      <c r="C4663" s="322" t="s">
        <v>2366</v>
      </c>
      <c r="D4663" s="322" t="s">
        <v>161</v>
      </c>
      <c r="E4663" s="322" t="s">
        <v>2366</v>
      </c>
      <c r="F4663" s="154" t="s">
        <v>114</v>
      </c>
      <c r="G4663" s="149" t="s">
        <v>310</v>
      </c>
      <c r="H4663" s="153" t="s">
        <v>115</v>
      </c>
      <c r="I4663" s="149" t="s">
        <v>2702</v>
      </c>
      <c r="J4663" s="163">
        <v>37.715000000000003</v>
      </c>
      <c r="K4663" s="163">
        <v>7.4779999999999998</v>
      </c>
      <c r="L4663" s="149" t="s">
        <v>557</v>
      </c>
      <c r="M4663" s="150" t="s">
        <v>1702</v>
      </c>
      <c r="N4663" s="157">
        <v>45082.112673611111</v>
      </c>
      <c r="O4663" s="157">
        <v>45109.667500000003</v>
      </c>
    </row>
    <row r="4664" spans="2:15" x14ac:dyDescent="0.2">
      <c r="B4664" s="322" t="s">
        <v>160</v>
      </c>
      <c r="C4664" s="322" t="s">
        <v>2366</v>
      </c>
      <c r="D4664" s="322" t="s">
        <v>161</v>
      </c>
      <c r="E4664" s="322" t="s">
        <v>2366</v>
      </c>
      <c r="F4664" s="154" t="s">
        <v>114</v>
      </c>
      <c r="G4664" s="149" t="s">
        <v>310</v>
      </c>
      <c r="H4664" s="153" t="s">
        <v>115</v>
      </c>
      <c r="I4664" s="149" t="s">
        <v>2702</v>
      </c>
      <c r="J4664" s="163">
        <v>37.715000000000003</v>
      </c>
      <c r="K4664" s="163">
        <v>29.483000000000001</v>
      </c>
      <c r="L4664" s="149" t="s">
        <v>557</v>
      </c>
      <c r="M4664" s="150" t="s">
        <v>1394</v>
      </c>
      <c r="N4664" s="157">
        <v>45082.112673611111</v>
      </c>
      <c r="O4664" s="157">
        <v>45112.970775462964</v>
      </c>
    </row>
    <row r="4665" spans="2:15" x14ac:dyDescent="0.2">
      <c r="B4665" s="322" t="s">
        <v>160</v>
      </c>
      <c r="C4665" s="322" t="s">
        <v>2366</v>
      </c>
      <c r="D4665" s="322" t="s">
        <v>161</v>
      </c>
      <c r="E4665" s="322" t="s">
        <v>2366</v>
      </c>
      <c r="F4665" s="154" t="s">
        <v>239</v>
      </c>
      <c r="G4665" s="149" t="s">
        <v>359</v>
      </c>
      <c r="H4665" s="153" t="s">
        <v>278</v>
      </c>
      <c r="I4665" s="149" t="s">
        <v>2703</v>
      </c>
      <c r="J4665" s="163">
        <v>74.076999999999998</v>
      </c>
      <c r="K4665" s="163">
        <v>46.637999999999998</v>
      </c>
      <c r="L4665" s="149" t="s">
        <v>211</v>
      </c>
      <c r="M4665" s="150" t="s">
        <v>303</v>
      </c>
      <c r="N4665" s="157">
        <v>45082.362708333334</v>
      </c>
      <c r="O4665" s="157">
        <v>45128.848495370374</v>
      </c>
    </row>
    <row r="4666" spans="2:15" x14ac:dyDescent="0.2">
      <c r="B4666" s="322" t="s">
        <v>160</v>
      </c>
      <c r="C4666" s="322" t="s">
        <v>2366</v>
      </c>
      <c r="D4666" s="322" t="s">
        <v>160</v>
      </c>
      <c r="E4666" s="322" t="s">
        <v>2366</v>
      </c>
      <c r="F4666" s="154" t="s">
        <v>187</v>
      </c>
      <c r="G4666" s="149" t="s">
        <v>277</v>
      </c>
      <c r="H4666" s="153" t="s">
        <v>415</v>
      </c>
      <c r="I4666" s="149" t="s">
        <v>2704</v>
      </c>
      <c r="J4666" s="163">
        <v>38.896000000000001</v>
      </c>
      <c r="K4666" s="163">
        <v>38.118000000000002</v>
      </c>
      <c r="L4666" s="149" t="s">
        <v>116</v>
      </c>
      <c r="M4666" s="150" t="s">
        <v>940</v>
      </c>
      <c r="N4666" s="157">
        <v>45082.528877314813</v>
      </c>
      <c r="O4666" s="157">
        <v>45099.389537037037</v>
      </c>
    </row>
    <row r="4667" spans="2:15" x14ac:dyDescent="0.2">
      <c r="B4667" s="322" t="s">
        <v>160</v>
      </c>
      <c r="C4667" s="322" t="s">
        <v>2366</v>
      </c>
      <c r="D4667" s="322" t="s">
        <v>160</v>
      </c>
      <c r="E4667" s="322" t="s">
        <v>2366</v>
      </c>
      <c r="F4667" s="154" t="s">
        <v>239</v>
      </c>
      <c r="G4667" s="149" t="s">
        <v>289</v>
      </c>
      <c r="H4667" s="153" t="s">
        <v>290</v>
      </c>
      <c r="I4667" s="149" t="s">
        <v>2705</v>
      </c>
      <c r="J4667" s="163">
        <v>46.411999999999999</v>
      </c>
      <c r="K4667" s="163">
        <v>42.247</v>
      </c>
      <c r="L4667" s="149" t="s">
        <v>426</v>
      </c>
      <c r="M4667" s="150" t="s">
        <v>427</v>
      </c>
      <c r="N4667" s="157">
        <v>45082.620092592595</v>
      </c>
      <c r="O4667" s="157">
        <v>45101.332094907404</v>
      </c>
    </row>
    <row r="4668" spans="2:15" x14ac:dyDescent="0.2">
      <c r="B4668" s="322" t="s">
        <v>160</v>
      </c>
      <c r="C4668" s="322" t="s">
        <v>2366</v>
      </c>
      <c r="D4668" s="322" t="s">
        <v>161</v>
      </c>
      <c r="E4668" s="322" t="s">
        <v>2366</v>
      </c>
      <c r="F4668" s="154" t="s">
        <v>239</v>
      </c>
      <c r="G4668" s="149" t="s">
        <v>359</v>
      </c>
      <c r="H4668" s="153" t="s">
        <v>278</v>
      </c>
      <c r="I4668" s="149" t="s">
        <v>1950</v>
      </c>
      <c r="J4668" s="163">
        <v>53.36</v>
      </c>
      <c r="K4668" s="163">
        <v>6.4009999999999998</v>
      </c>
      <c r="L4668" s="149" t="s">
        <v>216</v>
      </c>
      <c r="M4668" s="150" t="s">
        <v>285</v>
      </c>
      <c r="N4668" s="157">
        <v>45083.432129629633</v>
      </c>
      <c r="O4668" s="157">
        <v>45129.098368055558</v>
      </c>
    </row>
    <row r="4669" spans="2:15" x14ac:dyDescent="0.2">
      <c r="B4669" s="322" t="s">
        <v>160</v>
      </c>
      <c r="C4669" s="322" t="s">
        <v>2366</v>
      </c>
      <c r="D4669" s="322" t="s">
        <v>161</v>
      </c>
      <c r="E4669" s="322" t="s">
        <v>2366</v>
      </c>
      <c r="F4669" s="154" t="s">
        <v>239</v>
      </c>
      <c r="G4669" s="149" t="s">
        <v>359</v>
      </c>
      <c r="H4669" s="153" t="s">
        <v>278</v>
      </c>
      <c r="I4669" s="149" t="s">
        <v>1950</v>
      </c>
      <c r="J4669" s="163">
        <v>53.36</v>
      </c>
      <c r="K4669" s="163">
        <v>34.61</v>
      </c>
      <c r="L4669" s="149" t="s">
        <v>217</v>
      </c>
      <c r="M4669" s="150" t="s">
        <v>480</v>
      </c>
      <c r="N4669" s="157">
        <v>45083.432129629633</v>
      </c>
      <c r="O4669" s="157">
        <v>45135.928506944445</v>
      </c>
    </row>
    <row r="4670" spans="2:15" x14ac:dyDescent="0.2">
      <c r="B4670" s="322" t="s">
        <v>160</v>
      </c>
      <c r="C4670" s="322" t="s">
        <v>2366</v>
      </c>
      <c r="D4670" s="322" t="s">
        <v>161</v>
      </c>
      <c r="E4670" s="322" t="s">
        <v>2366</v>
      </c>
      <c r="F4670" s="154" t="s">
        <v>114</v>
      </c>
      <c r="G4670" s="149" t="s">
        <v>286</v>
      </c>
      <c r="H4670" s="153" t="s">
        <v>115</v>
      </c>
      <c r="I4670" s="149" t="s">
        <v>2600</v>
      </c>
      <c r="J4670" s="163">
        <v>63.530999999999999</v>
      </c>
      <c r="K4670" s="163">
        <v>59.966000000000001</v>
      </c>
      <c r="L4670" s="149" t="s">
        <v>116</v>
      </c>
      <c r="M4670" s="150" t="s">
        <v>352</v>
      </c>
      <c r="N4670" s="157">
        <v>45083.570706018516</v>
      </c>
      <c r="O4670" s="157">
        <v>45133.069594907407</v>
      </c>
    </row>
    <row r="4671" spans="2:15" x14ac:dyDescent="0.2">
      <c r="B4671" s="322" t="s">
        <v>160</v>
      </c>
      <c r="C4671" s="322" t="s">
        <v>2366</v>
      </c>
      <c r="D4671" s="322" t="s">
        <v>160</v>
      </c>
      <c r="E4671" s="322" t="s">
        <v>2366</v>
      </c>
      <c r="F4671" s="154" t="s">
        <v>114</v>
      </c>
      <c r="G4671" s="149" t="s">
        <v>286</v>
      </c>
      <c r="H4671" s="153" t="s">
        <v>115</v>
      </c>
      <c r="I4671" s="149" t="s">
        <v>1452</v>
      </c>
      <c r="J4671" s="163">
        <v>63.49</v>
      </c>
      <c r="K4671" s="163">
        <v>14.124000000000001</v>
      </c>
      <c r="L4671" s="149" t="s">
        <v>376</v>
      </c>
      <c r="M4671" s="150" t="s">
        <v>397</v>
      </c>
      <c r="N4671" s="157">
        <v>45083.751550925925</v>
      </c>
      <c r="O4671" s="157">
        <v>45107.182071759256</v>
      </c>
    </row>
    <row r="4672" spans="2:15" x14ac:dyDescent="0.2">
      <c r="B4672" s="322" t="s">
        <v>160</v>
      </c>
      <c r="C4672" s="322" t="s">
        <v>2366</v>
      </c>
      <c r="D4672" s="322" t="s">
        <v>161</v>
      </c>
      <c r="E4672" s="322" t="s">
        <v>2366</v>
      </c>
      <c r="F4672" s="154" t="s">
        <v>114</v>
      </c>
      <c r="G4672" s="149" t="s">
        <v>286</v>
      </c>
      <c r="H4672" s="153" t="s">
        <v>115</v>
      </c>
      <c r="I4672" s="149" t="s">
        <v>1452</v>
      </c>
      <c r="J4672" s="163">
        <v>63.49</v>
      </c>
      <c r="K4672" s="163">
        <v>11.3</v>
      </c>
      <c r="L4672" s="149" t="s">
        <v>217</v>
      </c>
      <c r="M4672" s="150" t="s">
        <v>308</v>
      </c>
      <c r="N4672" s="157">
        <v>45083.751550925925</v>
      </c>
      <c r="O4672" s="157">
        <v>45118.135162037041</v>
      </c>
    </row>
    <row r="4673" spans="2:15" x14ac:dyDescent="0.2">
      <c r="B4673" s="322" t="s">
        <v>160</v>
      </c>
      <c r="C4673" s="322" t="s">
        <v>2366</v>
      </c>
      <c r="D4673" s="322" t="s">
        <v>161</v>
      </c>
      <c r="E4673" s="322" t="s">
        <v>2366</v>
      </c>
      <c r="F4673" s="154" t="s">
        <v>114</v>
      </c>
      <c r="G4673" s="149" t="s">
        <v>286</v>
      </c>
      <c r="H4673" s="153" t="s">
        <v>115</v>
      </c>
      <c r="I4673" s="149" t="s">
        <v>1452</v>
      </c>
      <c r="J4673" s="163">
        <v>63.49</v>
      </c>
      <c r="K4673" s="163">
        <v>32.289000000000001</v>
      </c>
      <c r="L4673" s="149" t="s">
        <v>217</v>
      </c>
      <c r="M4673" s="150" t="s">
        <v>1370</v>
      </c>
      <c r="N4673" s="157">
        <v>45083.751550925925</v>
      </c>
      <c r="O4673" s="157">
        <v>45125.212789351855</v>
      </c>
    </row>
    <row r="4674" spans="2:15" x14ac:dyDescent="0.2">
      <c r="B4674" s="322" t="s">
        <v>160</v>
      </c>
      <c r="C4674" s="322" t="s">
        <v>2366</v>
      </c>
      <c r="D4674" s="322" t="s">
        <v>161</v>
      </c>
      <c r="E4674" s="322" t="s">
        <v>2366</v>
      </c>
      <c r="F4674" s="154" t="s">
        <v>239</v>
      </c>
      <c r="G4674" s="149" t="s">
        <v>1627</v>
      </c>
      <c r="H4674" s="153" t="s">
        <v>1628</v>
      </c>
      <c r="I4674" s="149" t="s">
        <v>2706</v>
      </c>
      <c r="J4674" s="163">
        <v>81.769000000000005</v>
      </c>
      <c r="K4674" s="163">
        <v>31.295000000000002</v>
      </c>
      <c r="L4674" s="149" t="s">
        <v>217</v>
      </c>
      <c r="M4674" s="150" t="s">
        <v>970</v>
      </c>
      <c r="N4674" s="157">
        <v>45083.918252314812</v>
      </c>
      <c r="O4674" s="157">
        <v>45127.01390046296</v>
      </c>
    </row>
    <row r="4675" spans="2:15" x14ac:dyDescent="0.2">
      <c r="B4675" s="322" t="s">
        <v>160</v>
      </c>
      <c r="C4675" s="322" t="s">
        <v>2366</v>
      </c>
      <c r="D4675" s="322" t="s">
        <v>162</v>
      </c>
      <c r="E4675" s="322" t="s">
        <v>2366</v>
      </c>
      <c r="F4675" s="154" t="s">
        <v>239</v>
      </c>
      <c r="G4675" s="149" t="s">
        <v>1627</v>
      </c>
      <c r="H4675" s="153" t="s">
        <v>1628</v>
      </c>
      <c r="I4675" s="149" t="s">
        <v>2706</v>
      </c>
      <c r="J4675" s="163">
        <v>81.769000000000005</v>
      </c>
      <c r="K4675" s="163">
        <v>47.691000000000003</v>
      </c>
      <c r="L4675" s="149" t="s">
        <v>211</v>
      </c>
      <c r="M4675" s="150" t="s">
        <v>388</v>
      </c>
      <c r="N4675" s="157">
        <v>45083.918252314812</v>
      </c>
      <c r="O4675" s="157">
        <v>45140.444849537038</v>
      </c>
    </row>
    <row r="4676" spans="2:15" x14ac:dyDescent="0.2">
      <c r="B4676" s="322" t="s">
        <v>160</v>
      </c>
      <c r="C4676" s="322" t="s">
        <v>2366</v>
      </c>
      <c r="D4676" s="322" t="s">
        <v>161</v>
      </c>
      <c r="E4676" s="322" t="s">
        <v>2366</v>
      </c>
      <c r="F4676" s="154" t="s">
        <v>239</v>
      </c>
      <c r="G4676" s="149" t="s">
        <v>277</v>
      </c>
      <c r="H4676" s="153" t="s">
        <v>1628</v>
      </c>
      <c r="I4676" s="149" t="s">
        <v>2703</v>
      </c>
      <c r="J4676" s="163">
        <v>74.076999999999998</v>
      </c>
      <c r="K4676" s="163">
        <v>23.795999999999999</v>
      </c>
      <c r="L4676" s="149" t="s">
        <v>211</v>
      </c>
      <c r="M4676" s="150" t="s">
        <v>303</v>
      </c>
      <c r="N4676" s="157">
        <v>45084.098113425927</v>
      </c>
      <c r="O4676" s="157">
        <v>45128.848495370374</v>
      </c>
    </row>
    <row r="4677" spans="2:15" x14ac:dyDescent="0.2">
      <c r="B4677" s="322" t="s">
        <v>160</v>
      </c>
      <c r="C4677" s="322" t="s">
        <v>2366</v>
      </c>
      <c r="D4677" s="322" t="s">
        <v>160</v>
      </c>
      <c r="E4677" s="322" t="s">
        <v>2366</v>
      </c>
      <c r="F4677" s="154" t="s">
        <v>114</v>
      </c>
      <c r="G4677" s="149" t="s">
        <v>277</v>
      </c>
      <c r="H4677" s="153" t="s">
        <v>304</v>
      </c>
      <c r="I4677" s="149" t="s">
        <v>740</v>
      </c>
      <c r="J4677" s="163">
        <v>28.471</v>
      </c>
      <c r="K4677" s="163">
        <v>27.8</v>
      </c>
      <c r="L4677" s="149" t="s">
        <v>114</v>
      </c>
      <c r="M4677" s="150" t="s">
        <v>700</v>
      </c>
      <c r="N4677" s="157">
        <v>45084.987604166665</v>
      </c>
      <c r="O4677" s="157">
        <v>45090.418009259258</v>
      </c>
    </row>
    <row r="4678" spans="2:15" x14ac:dyDescent="0.2">
      <c r="B4678" s="322" t="s">
        <v>160</v>
      </c>
      <c r="C4678" s="322" t="s">
        <v>2366</v>
      </c>
      <c r="D4678" s="322" t="s">
        <v>160</v>
      </c>
      <c r="E4678" s="322" t="s">
        <v>2366</v>
      </c>
      <c r="F4678" s="154" t="s">
        <v>236</v>
      </c>
      <c r="G4678" s="149" t="s">
        <v>310</v>
      </c>
      <c r="H4678" s="153" t="s">
        <v>311</v>
      </c>
      <c r="I4678" s="149" t="s">
        <v>2707</v>
      </c>
      <c r="J4678" s="163">
        <v>60.279000000000003</v>
      </c>
      <c r="K4678" s="163">
        <v>7.9859999999999998</v>
      </c>
      <c r="L4678" s="149" t="s">
        <v>116</v>
      </c>
      <c r="M4678" s="150" t="s">
        <v>437</v>
      </c>
      <c r="N4678" s="157">
        <v>45085.375821759262</v>
      </c>
      <c r="O4678" s="157">
        <v>45103.483171296299</v>
      </c>
    </row>
    <row r="4679" spans="2:15" x14ac:dyDescent="0.2">
      <c r="B4679" s="322" t="s">
        <v>160</v>
      </c>
      <c r="C4679" s="322" t="s">
        <v>2366</v>
      </c>
      <c r="D4679" s="322" t="s">
        <v>160</v>
      </c>
      <c r="E4679" s="322" t="s">
        <v>2366</v>
      </c>
      <c r="F4679" s="154" t="s">
        <v>236</v>
      </c>
      <c r="G4679" s="149" t="s">
        <v>310</v>
      </c>
      <c r="H4679" s="153" t="s">
        <v>311</v>
      </c>
      <c r="I4679" s="149" t="s">
        <v>2707</v>
      </c>
      <c r="J4679" s="163">
        <v>60.279000000000003</v>
      </c>
      <c r="K4679" s="163">
        <v>7.9859999999999998</v>
      </c>
      <c r="L4679" s="149" t="s">
        <v>116</v>
      </c>
      <c r="M4679" s="150" t="s">
        <v>437</v>
      </c>
      <c r="N4679" s="157">
        <v>45085.375821759262</v>
      </c>
      <c r="O4679" s="157">
        <v>45103.483194444445</v>
      </c>
    </row>
    <row r="4680" spans="2:15" x14ac:dyDescent="0.2">
      <c r="B4680" s="322" t="s">
        <v>160</v>
      </c>
      <c r="C4680" s="322" t="s">
        <v>2366</v>
      </c>
      <c r="D4680" s="322" t="s">
        <v>161</v>
      </c>
      <c r="E4680" s="322" t="s">
        <v>2366</v>
      </c>
      <c r="F4680" s="154" t="s">
        <v>236</v>
      </c>
      <c r="G4680" s="149" t="s">
        <v>310</v>
      </c>
      <c r="H4680" s="153" t="s">
        <v>311</v>
      </c>
      <c r="I4680" s="149" t="s">
        <v>2707</v>
      </c>
      <c r="J4680" s="163">
        <v>60.279000000000003</v>
      </c>
      <c r="K4680" s="163">
        <v>11.805999999999999</v>
      </c>
      <c r="L4680" s="149" t="s">
        <v>116</v>
      </c>
      <c r="M4680" s="150" t="s">
        <v>457</v>
      </c>
      <c r="N4680" s="157">
        <v>45085.375821759262</v>
      </c>
      <c r="O4680" s="157">
        <v>45112.552337962959</v>
      </c>
    </row>
    <row r="4681" spans="2:15" x14ac:dyDescent="0.2">
      <c r="B4681" s="322" t="s">
        <v>160</v>
      </c>
      <c r="C4681" s="322" t="s">
        <v>2366</v>
      </c>
      <c r="D4681" s="322" t="s">
        <v>161</v>
      </c>
      <c r="E4681" s="322" t="s">
        <v>2366</v>
      </c>
      <c r="F4681" s="154" t="s">
        <v>236</v>
      </c>
      <c r="G4681" s="149" t="s">
        <v>310</v>
      </c>
      <c r="H4681" s="153" t="s">
        <v>311</v>
      </c>
      <c r="I4681" s="149" t="s">
        <v>2707</v>
      </c>
      <c r="J4681" s="163">
        <v>60.279000000000003</v>
      </c>
      <c r="K4681" s="163">
        <v>25.867999999999999</v>
      </c>
      <c r="L4681" s="149" t="s">
        <v>116</v>
      </c>
      <c r="M4681" s="150" t="s">
        <v>352</v>
      </c>
      <c r="N4681" s="157">
        <v>45085.375821759262</v>
      </c>
      <c r="O4681" s="157">
        <v>45117.095509259256</v>
      </c>
    </row>
    <row r="4682" spans="2:15" x14ac:dyDescent="0.2">
      <c r="B4682" s="322" t="s">
        <v>160</v>
      </c>
      <c r="C4682" s="322" t="s">
        <v>2366</v>
      </c>
      <c r="D4682" s="322" t="s">
        <v>160</v>
      </c>
      <c r="E4682" s="322" t="s">
        <v>2366</v>
      </c>
      <c r="F4682" s="154" t="s">
        <v>114</v>
      </c>
      <c r="G4682" s="149" t="s">
        <v>310</v>
      </c>
      <c r="H4682" s="153" t="s">
        <v>115</v>
      </c>
      <c r="I4682" s="149" t="s">
        <v>2708</v>
      </c>
      <c r="J4682" s="163">
        <v>63.52</v>
      </c>
      <c r="K4682" s="163">
        <v>51.787999999999997</v>
      </c>
      <c r="L4682" s="149" t="s">
        <v>211</v>
      </c>
      <c r="M4682" s="150" t="s">
        <v>314</v>
      </c>
      <c r="N4682" s="157">
        <v>45085.515231481484</v>
      </c>
      <c r="O4682" s="157">
        <v>45105.139108796298</v>
      </c>
    </row>
    <row r="4683" spans="2:15" x14ac:dyDescent="0.2">
      <c r="B4683" s="322" t="s">
        <v>160</v>
      </c>
      <c r="C4683" s="322" t="s">
        <v>2366</v>
      </c>
      <c r="D4683" s="322" t="s">
        <v>161</v>
      </c>
      <c r="E4683" s="322" t="s">
        <v>2366</v>
      </c>
      <c r="F4683" s="154" t="s">
        <v>114</v>
      </c>
      <c r="G4683" s="149" t="s">
        <v>286</v>
      </c>
      <c r="H4683" s="153" t="s">
        <v>115</v>
      </c>
      <c r="I4683" s="149" t="s">
        <v>2700</v>
      </c>
      <c r="J4683" s="163">
        <v>63.475999999999999</v>
      </c>
      <c r="K4683" s="163">
        <v>6.26</v>
      </c>
      <c r="L4683" s="149" t="s">
        <v>208</v>
      </c>
      <c r="M4683" s="150" t="s">
        <v>368</v>
      </c>
      <c r="N4683" s="157">
        <v>45085.959849537037</v>
      </c>
      <c r="O4683" s="157">
        <v>45120.361018518517</v>
      </c>
    </row>
    <row r="4684" spans="2:15" x14ac:dyDescent="0.2">
      <c r="B4684" s="322" t="s">
        <v>160</v>
      </c>
      <c r="C4684" s="322" t="s">
        <v>2366</v>
      </c>
      <c r="D4684" s="322" t="s">
        <v>161</v>
      </c>
      <c r="E4684" s="322" t="s">
        <v>2366</v>
      </c>
      <c r="F4684" s="154" t="s">
        <v>114</v>
      </c>
      <c r="G4684" s="149" t="s">
        <v>286</v>
      </c>
      <c r="H4684" s="153" t="s">
        <v>115</v>
      </c>
      <c r="I4684" s="149" t="s">
        <v>2700</v>
      </c>
      <c r="J4684" s="163">
        <v>63.475999999999999</v>
      </c>
      <c r="K4684" s="163">
        <v>7.1989999999999998</v>
      </c>
      <c r="L4684" s="149" t="s">
        <v>208</v>
      </c>
      <c r="M4684" s="150" t="s">
        <v>368</v>
      </c>
      <c r="N4684" s="157">
        <v>45085.959849537037</v>
      </c>
      <c r="O4684" s="157">
        <v>45130.861886574072</v>
      </c>
    </row>
    <row r="4685" spans="2:15" x14ac:dyDescent="0.2">
      <c r="B4685" s="322" t="s">
        <v>160</v>
      </c>
      <c r="C4685" s="322" t="s">
        <v>2366</v>
      </c>
      <c r="D4685" s="322" t="s">
        <v>161</v>
      </c>
      <c r="E4685" s="322" t="s">
        <v>2366</v>
      </c>
      <c r="F4685" s="154" t="s">
        <v>114</v>
      </c>
      <c r="G4685" s="149" t="s">
        <v>286</v>
      </c>
      <c r="H4685" s="153" t="s">
        <v>115</v>
      </c>
      <c r="I4685" s="149" t="s">
        <v>2700</v>
      </c>
      <c r="J4685" s="163">
        <v>63.475999999999999</v>
      </c>
      <c r="K4685" s="163">
        <v>13.058999999999999</v>
      </c>
      <c r="L4685" s="149" t="s">
        <v>208</v>
      </c>
      <c r="M4685" s="150" t="s">
        <v>523</v>
      </c>
      <c r="N4685" s="157">
        <v>45085.959849537037</v>
      </c>
      <c r="O4685" s="157">
        <v>45134.023946759262</v>
      </c>
    </row>
    <row r="4686" spans="2:15" x14ac:dyDescent="0.2">
      <c r="B4686" s="322" t="s">
        <v>160</v>
      </c>
      <c r="C4686" s="322" t="s">
        <v>2366</v>
      </c>
      <c r="D4686" s="322" t="s">
        <v>160</v>
      </c>
      <c r="E4686" s="322" t="s">
        <v>2366</v>
      </c>
      <c r="F4686" s="154" t="s">
        <v>329</v>
      </c>
      <c r="G4686" s="149" t="s">
        <v>353</v>
      </c>
      <c r="H4686" s="153" t="s">
        <v>629</v>
      </c>
      <c r="I4686" s="149" t="s">
        <v>2709</v>
      </c>
      <c r="J4686" s="163">
        <v>46.857999999999997</v>
      </c>
      <c r="K4686" s="163">
        <v>5.6050000000000004</v>
      </c>
      <c r="L4686" s="149" t="s">
        <v>116</v>
      </c>
      <c r="M4686" s="150" t="s">
        <v>2123</v>
      </c>
      <c r="N4686" s="157">
        <v>45086.015474537038</v>
      </c>
      <c r="O4686" s="157">
        <v>45098.918275462966</v>
      </c>
    </row>
    <row r="4687" spans="2:15" x14ac:dyDescent="0.2">
      <c r="B4687" s="322" t="s">
        <v>160</v>
      </c>
      <c r="C4687" s="322" t="s">
        <v>2366</v>
      </c>
      <c r="D4687" s="322" t="s">
        <v>162</v>
      </c>
      <c r="E4687" s="322" t="s">
        <v>2366</v>
      </c>
      <c r="F4687" s="154" t="s">
        <v>329</v>
      </c>
      <c r="G4687" s="149" t="s">
        <v>277</v>
      </c>
      <c r="H4687" s="153" t="s">
        <v>629</v>
      </c>
      <c r="I4687" s="149" t="s">
        <v>2709</v>
      </c>
      <c r="J4687" s="163">
        <v>46.857999999999997</v>
      </c>
      <c r="K4687" s="163">
        <v>23.731000000000002</v>
      </c>
      <c r="L4687" s="149" t="s">
        <v>116</v>
      </c>
      <c r="M4687" s="150" t="s">
        <v>292</v>
      </c>
      <c r="N4687" s="157">
        <v>45086.015474537038</v>
      </c>
      <c r="O4687" s="157">
        <v>45148.042569444442</v>
      </c>
    </row>
    <row r="4688" spans="2:15" x14ac:dyDescent="0.2">
      <c r="B4688" s="322" t="s">
        <v>160</v>
      </c>
      <c r="C4688" s="322" t="s">
        <v>2366</v>
      </c>
      <c r="D4688" s="322" t="s">
        <v>161</v>
      </c>
      <c r="E4688" s="322" t="s">
        <v>2366</v>
      </c>
      <c r="F4688" s="154" t="s">
        <v>114</v>
      </c>
      <c r="G4688" s="149" t="s">
        <v>286</v>
      </c>
      <c r="H4688" s="153" t="s">
        <v>115</v>
      </c>
      <c r="I4688" s="149" t="s">
        <v>2710</v>
      </c>
      <c r="J4688" s="163">
        <v>64.070999999999998</v>
      </c>
      <c r="K4688" s="163">
        <v>30.141999999999999</v>
      </c>
      <c r="L4688" s="149" t="s">
        <v>116</v>
      </c>
      <c r="M4688" s="150" t="s">
        <v>117</v>
      </c>
      <c r="N4688" s="157">
        <v>45086.570983796293</v>
      </c>
      <c r="O4688" s="157">
        <v>45121.164293981485</v>
      </c>
    </row>
    <row r="4689" spans="2:15" x14ac:dyDescent="0.2">
      <c r="B4689" s="322" t="s">
        <v>160</v>
      </c>
      <c r="C4689" s="322" t="s">
        <v>2366</v>
      </c>
      <c r="D4689" s="322" t="s">
        <v>161</v>
      </c>
      <c r="E4689" s="322" t="s">
        <v>2366</v>
      </c>
      <c r="F4689" s="154" t="s">
        <v>114</v>
      </c>
      <c r="G4689" s="149" t="s">
        <v>286</v>
      </c>
      <c r="H4689" s="153" t="s">
        <v>115</v>
      </c>
      <c r="I4689" s="149" t="s">
        <v>2710</v>
      </c>
      <c r="J4689" s="163">
        <v>64.070999999999998</v>
      </c>
      <c r="K4689" s="163">
        <v>25.138000000000002</v>
      </c>
      <c r="L4689" s="149" t="s">
        <v>116</v>
      </c>
      <c r="M4689" s="150" t="s">
        <v>424</v>
      </c>
      <c r="N4689" s="157">
        <v>45086.570983796293</v>
      </c>
      <c r="O4689" s="157">
        <v>45124.025266203702</v>
      </c>
    </row>
    <row r="4690" spans="2:15" x14ac:dyDescent="0.2">
      <c r="B4690" s="322" t="s">
        <v>160</v>
      </c>
      <c r="C4690" s="322" t="s">
        <v>2366</v>
      </c>
      <c r="D4690" s="322" t="s">
        <v>162</v>
      </c>
      <c r="E4690" s="322" t="s">
        <v>2366</v>
      </c>
      <c r="F4690" s="154" t="s">
        <v>239</v>
      </c>
      <c r="G4690" s="149" t="s">
        <v>359</v>
      </c>
      <c r="H4690" s="153" t="s">
        <v>278</v>
      </c>
      <c r="I4690" s="149" t="s">
        <v>1231</v>
      </c>
      <c r="J4690" s="163">
        <v>31.817</v>
      </c>
      <c r="K4690" s="163">
        <v>30.524999999999999</v>
      </c>
      <c r="L4690" s="149" t="s">
        <v>2711</v>
      </c>
      <c r="M4690" s="150" t="s">
        <v>2712</v>
      </c>
      <c r="N4690" s="157">
        <v>45086.821030092593</v>
      </c>
      <c r="O4690" s="157">
        <v>45147.779166666667</v>
      </c>
    </row>
    <row r="4691" spans="2:15" x14ac:dyDescent="0.2">
      <c r="B4691" s="322" t="s">
        <v>160</v>
      </c>
      <c r="C4691" s="322" t="s">
        <v>2366</v>
      </c>
      <c r="D4691" s="322" t="s">
        <v>161</v>
      </c>
      <c r="E4691" s="322" t="s">
        <v>2366</v>
      </c>
      <c r="F4691" s="154" t="s">
        <v>239</v>
      </c>
      <c r="G4691" s="149" t="s">
        <v>277</v>
      </c>
      <c r="H4691" s="153" t="s">
        <v>2667</v>
      </c>
      <c r="I4691" s="149" t="s">
        <v>2713</v>
      </c>
      <c r="J4691" s="163">
        <v>63.165999999999997</v>
      </c>
      <c r="K4691" s="163">
        <v>55.252000000000002</v>
      </c>
      <c r="L4691" s="149" t="s">
        <v>209</v>
      </c>
      <c r="M4691" s="150" t="s">
        <v>638</v>
      </c>
      <c r="N4691" s="157">
        <v>45086.848715277774</v>
      </c>
      <c r="O4691" s="157">
        <v>45116.498819444445</v>
      </c>
    </row>
    <row r="4692" spans="2:15" x14ac:dyDescent="0.2">
      <c r="B4692" s="322" t="s">
        <v>160</v>
      </c>
      <c r="C4692" s="322" t="s">
        <v>2366</v>
      </c>
      <c r="D4692" s="322" t="s">
        <v>160</v>
      </c>
      <c r="E4692" s="322" t="s">
        <v>2366</v>
      </c>
      <c r="F4692" s="154" t="s">
        <v>329</v>
      </c>
      <c r="G4692" s="149" t="s">
        <v>353</v>
      </c>
      <c r="H4692" s="153" t="s">
        <v>629</v>
      </c>
      <c r="I4692" s="149" t="s">
        <v>2709</v>
      </c>
      <c r="J4692" s="163">
        <v>46.857999999999997</v>
      </c>
      <c r="K4692" s="163">
        <v>1.9019999999999999</v>
      </c>
      <c r="L4692" s="149" t="s">
        <v>116</v>
      </c>
      <c r="M4692" s="150" t="s">
        <v>2123</v>
      </c>
      <c r="N4692" s="157">
        <v>45087.196030092593</v>
      </c>
      <c r="O4692" s="157">
        <v>45098.918275462966</v>
      </c>
    </row>
    <row r="4693" spans="2:15" x14ac:dyDescent="0.2">
      <c r="B4693" s="322" t="s">
        <v>160</v>
      </c>
      <c r="C4693" s="322" t="s">
        <v>2366</v>
      </c>
      <c r="D4693" s="322" t="s">
        <v>162</v>
      </c>
      <c r="E4693" s="322" t="s">
        <v>2366</v>
      </c>
      <c r="F4693" s="154" t="s">
        <v>329</v>
      </c>
      <c r="G4693" s="149" t="s">
        <v>277</v>
      </c>
      <c r="H4693" s="153" t="s">
        <v>629</v>
      </c>
      <c r="I4693" s="149" t="s">
        <v>2709</v>
      </c>
      <c r="J4693" s="163">
        <v>46.857999999999997</v>
      </c>
      <c r="K4693" s="163">
        <v>8.0540000000000003</v>
      </c>
      <c r="L4693" s="149" t="s">
        <v>116</v>
      </c>
      <c r="M4693" s="150" t="s">
        <v>292</v>
      </c>
      <c r="N4693" s="157">
        <v>45087.196030092593</v>
      </c>
      <c r="O4693" s="157">
        <v>45148.042569444442</v>
      </c>
    </row>
    <row r="4694" spans="2:15" x14ac:dyDescent="0.2">
      <c r="B4694" s="322" t="s">
        <v>160</v>
      </c>
      <c r="C4694" s="322" t="s">
        <v>2366</v>
      </c>
      <c r="D4694" s="322" t="s">
        <v>161</v>
      </c>
      <c r="E4694" s="322" t="s">
        <v>2366</v>
      </c>
      <c r="F4694" s="154" t="s">
        <v>239</v>
      </c>
      <c r="G4694" s="149" t="s">
        <v>289</v>
      </c>
      <c r="H4694" s="153" t="s">
        <v>290</v>
      </c>
      <c r="I4694" s="149" t="s">
        <v>2384</v>
      </c>
      <c r="J4694" s="163">
        <v>28.391999999999999</v>
      </c>
      <c r="K4694" s="163">
        <v>27.824000000000002</v>
      </c>
      <c r="L4694" s="149" t="s">
        <v>116</v>
      </c>
      <c r="M4694" s="150" t="s">
        <v>117</v>
      </c>
      <c r="N4694" s="157">
        <v>45087.400972222225</v>
      </c>
      <c r="O4694" s="157">
        <v>45121.17087962963</v>
      </c>
    </row>
    <row r="4695" spans="2:15" x14ac:dyDescent="0.2">
      <c r="B4695" s="322" t="s">
        <v>160</v>
      </c>
      <c r="C4695" s="322" t="s">
        <v>2366</v>
      </c>
      <c r="D4695" s="322" t="s">
        <v>161</v>
      </c>
      <c r="E4695" s="322" t="s">
        <v>2366</v>
      </c>
      <c r="F4695" s="154" t="s">
        <v>239</v>
      </c>
      <c r="G4695" s="149" t="s">
        <v>289</v>
      </c>
      <c r="H4695" s="153" t="s">
        <v>1628</v>
      </c>
      <c r="I4695" s="149" t="s">
        <v>2583</v>
      </c>
      <c r="J4695" s="163">
        <v>63.057000000000002</v>
      </c>
      <c r="K4695" s="163">
        <v>43.85</v>
      </c>
      <c r="L4695" s="149" t="s">
        <v>116</v>
      </c>
      <c r="M4695" s="150" t="s">
        <v>651</v>
      </c>
      <c r="N4695" s="157">
        <v>45088.001481481479</v>
      </c>
      <c r="O4695" s="157">
        <v>45118.931817129633</v>
      </c>
    </row>
    <row r="4696" spans="2:15" x14ac:dyDescent="0.2">
      <c r="B4696" s="322" t="s">
        <v>160</v>
      </c>
      <c r="C4696" s="322" t="s">
        <v>2366</v>
      </c>
      <c r="D4696" s="322" t="s">
        <v>161</v>
      </c>
      <c r="E4696" s="322" t="s">
        <v>2366</v>
      </c>
      <c r="F4696" s="154" t="s">
        <v>239</v>
      </c>
      <c r="G4696" s="149" t="s">
        <v>359</v>
      </c>
      <c r="H4696" s="153" t="s">
        <v>278</v>
      </c>
      <c r="I4696" s="149" t="s">
        <v>2714</v>
      </c>
      <c r="J4696" s="163">
        <v>51.201000000000001</v>
      </c>
      <c r="K4696" s="163">
        <v>27.888000000000002</v>
      </c>
      <c r="L4696" s="149" t="s">
        <v>116</v>
      </c>
      <c r="M4696" s="150" t="s">
        <v>651</v>
      </c>
      <c r="N4696" s="157">
        <v>45088.445949074077</v>
      </c>
      <c r="O4696" s="157">
        <v>45114.861875000002</v>
      </c>
    </row>
    <row r="4697" spans="2:15" x14ac:dyDescent="0.2">
      <c r="B4697" s="322" t="s">
        <v>160</v>
      </c>
      <c r="C4697" s="322" t="s">
        <v>2366</v>
      </c>
      <c r="D4697" s="322" t="s">
        <v>161</v>
      </c>
      <c r="E4697" s="322" t="s">
        <v>2366</v>
      </c>
      <c r="F4697" s="154" t="s">
        <v>239</v>
      </c>
      <c r="G4697" s="149" t="s">
        <v>359</v>
      </c>
      <c r="H4697" s="153" t="s">
        <v>278</v>
      </c>
      <c r="I4697" s="149" t="s">
        <v>2714</v>
      </c>
      <c r="J4697" s="163">
        <v>51.201000000000001</v>
      </c>
      <c r="K4697" s="163">
        <v>13.205</v>
      </c>
      <c r="L4697" s="149" t="s">
        <v>116</v>
      </c>
      <c r="M4697" s="150" t="s">
        <v>651</v>
      </c>
      <c r="N4697" s="157">
        <v>45088.445949074077</v>
      </c>
      <c r="O4697" s="157">
        <v>45117.914305555554</v>
      </c>
    </row>
    <row r="4698" spans="2:15" x14ac:dyDescent="0.2">
      <c r="B4698" s="322" t="s">
        <v>160</v>
      </c>
      <c r="C4698" s="322" t="s">
        <v>2366</v>
      </c>
      <c r="D4698" s="322" t="s">
        <v>161</v>
      </c>
      <c r="E4698" s="322" t="s">
        <v>2366</v>
      </c>
      <c r="F4698" s="154" t="s">
        <v>114</v>
      </c>
      <c r="G4698" s="149" t="s">
        <v>310</v>
      </c>
      <c r="H4698" s="153" t="s">
        <v>115</v>
      </c>
      <c r="I4698" s="149" t="s">
        <v>1516</v>
      </c>
      <c r="J4698" s="163">
        <v>60.893000000000001</v>
      </c>
      <c r="K4698" s="163">
        <v>20.216999999999999</v>
      </c>
      <c r="L4698" s="149" t="s">
        <v>214</v>
      </c>
      <c r="M4698" s="150" t="s">
        <v>779</v>
      </c>
      <c r="N4698" s="157">
        <v>45088.668136574073</v>
      </c>
      <c r="O4698" s="157">
        <v>45114.000254629631</v>
      </c>
    </row>
    <row r="4699" spans="2:15" x14ac:dyDescent="0.2">
      <c r="B4699" s="322" t="s">
        <v>160</v>
      </c>
      <c r="C4699" s="322" t="s">
        <v>2366</v>
      </c>
      <c r="D4699" s="322" t="s">
        <v>161</v>
      </c>
      <c r="E4699" s="322" t="s">
        <v>2366</v>
      </c>
      <c r="F4699" s="154" t="s">
        <v>114</v>
      </c>
      <c r="G4699" s="149" t="s">
        <v>310</v>
      </c>
      <c r="H4699" s="153" t="s">
        <v>115</v>
      </c>
      <c r="I4699" s="149" t="s">
        <v>1516</v>
      </c>
      <c r="J4699" s="163">
        <v>60.893000000000001</v>
      </c>
      <c r="K4699" s="163">
        <v>20.021999999999998</v>
      </c>
      <c r="L4699" s="149" t="s">
        <v>216</v>
      </c>
      <c r="M4699" s="150" t="s">
        <v>2715</v>
      </c>
      <c r="N4699" s="157">
        <v>45088.668136574073</v>
      </c>
      <c r="O4699" s="157">
        <v>45138.000694444447</v>
      </c>
    </row>
    <row r="4700" spans="2:15" x14ac:dyDescent="0.2">
      <c r="B4700" s="322" t="s">
        <v>160</v>
      </c>
      <c r="C4700" s="322" t="s">
        <v>2366</v>
      </c>
      <c r="D4700" s="322" t="s">
        <v>161</v>
      </c>
      <c r="E4700" s="322" t="s">
        <v>2366</v>
      </c>
      <c r="F4700" s="154" t="s">
        <v>114</v>
      </c>
      <c r="G4700" s="149" t="s">
        <v>286</v>
      </c>
      <c r="H4700" s="153" t="s">
        <v>115</v>
      </c>
      <c r="I4700" s="149" t="s">
        <v>2716</v>
      </c>
      <c r="J4700" s="163">
        <v>61.271999999999998</v>
      </c>
      <c r="K4700" s="163">
        <v>59.284999999999997</v>
      </c>
      <c r="L4700" s="149" t="s">
        <v>214</v>
      </c>
      <c r="M4700" s="150" t="s">
        <v>1349</v>
      </c>
      <c r="N4700" s="157">
        <v>45088.959664351853</v>
      </c>
      <c r="O4700" s="157">
        <v>45119.042627314811</v>
      </c>
    </row>
    <row r="4701" spans="2:15" x14ac:dyDescent="0.2">
      <c r="B4701" s="322" t="s">
        <v>160</v>
      </c>
      <c r="C4701" s="322" t="s">
        <v>2366</v>
      </c>
      <c r="D4701" s="322" t="s">
        <v>163</v>
      </c>
      <c r="E4701" s="322" t="s">
        <v>2366</v>
      </c>
      <c r="F4701" s="154" t="s">
        <v>114</v>
      </c>
      <c r="G4701" s="149" t="s">
        <v>277</v>
      </c>
      <c r="H4701" s="153" t="s">
        <v>304</v>
      </c>
      <c r="I4701" s="149" t="s">
        <v>1899</v>
      </c>
      <c r="J4701" s="163">
        <v>30.686</v>
      </c>
      <c r="K4701" s="163">
        <v>20.914999999999999</v>
      </c>
      <c r="L4701" s="149" t="s">
        <v>202</v>
      </c>
      <c r="M4701" s="150" t="s">
        <v>1437</v>
      </c>
      <c r="N4701" s="157">
        <v>45089.97383101852</v>
      </c>
      <c r="O4701" s="157">
        <v>45179.076539351852</v>
      </c>
    </row>
    <row r="4702" spans="2:15" x14ac:dyDescent="0.2">
      <c r="B4702" s="322" t="s">
        <v>160</v>
      </c>
      <c r="C4702" s="322" t="s">
        <v>2366</v>
      </c>
      <c r="D4702" s="322" t="s">
        <v>160</v>
      </c>
      <c r="E4702" s="322" t="s">
        <v>2366</v>
      </c>
      <c r="F4702" s="154" t="s">
        <v>114</v>
      </c>
      <c r="G4702" s="149" t="s">
        <v>277</v>
      </c>
      <c r="H4702" s="153" t="s">
        <v>304</v>
      </c>
      <c r="I4702" s="149" t="s">
        <v>304</v>
      </c>
      <c r="J4702" s="163">
        <v>34.433</v>
      </c>
      <c r="K4702" s="163">
        <v>24.256</v>
      </c>
      <c r="L4702" s="149" t="s">
        <v>114</v>
      </c>
      <c r="M4702" s="150" t="s">
        <v>1041</v>
      </c>
      <c r="N4702" s="157">
        <v>45090.111932870372</v>
      </c>
      <c r="O4702" s="157">
        <v>45098.731805555559</v>
      </c>
    </row>
    <row r="4703" spans="2:15" x14ac:dyDescent="0.2">
      <c r="B4703" s="322" t="s">
        <v>160</v>
      </c>
      <c r="C4703" s="322" t="s">
        <v>2366</v>
      </c>
      <c r="D4703" s="322" t="s">
        <v>161</v>
      </c>
      <c r="E4703" s="322" t="s">
        <v>2366</v>
      </c>
      <c r="F4703" s="154" t="s">
        <v>114</v>
      </c>
      <c r="G4703" s="149" t="s">
        <v>286</v>
      </c>
      <c r="H4703" s="153" t="s">
        <v>115</v>
      </c>
      <c r="I4703" s="149" t="s">
        <v>1175</v>
      </c>
      <c r="J4703" s="163">
        <v>61.212000000000003</v>
      </c>
      <c r="K4703" s="163">
        <v>58.945999999999998</v>
      </c>
      <c r="L4703" s="149" t="s">
        <v>219</v>
      </c>
      <c r="M4703" s="150" t="s">
        <v>429</v>
      </c>
      <c r="N4703" s="157">
        <v>45090.790196759262</v>
      </c>
      <c r="O4703" s="157">
        <v>45119.398738425924</v>
      </c>
    </row>
    <row r="4704" spans="2:15" x14ac:dyDescent="0.2">
      <c r="B4704" s="322" t="s">
        <v>160</v>
      </c>
      <c r="C4704" s="322" t="s">
        <v>2366</v>
      </c>
      <c r="D4704" s="322" t="s">
        <v>160</v>
      </c>
      <c r="E4704" s="322" t="s">
        <v>2366</v>
      </c>
      <c r="F4704" s="154" t="s">
        <v>114</v>
      </c>
      <c r="G4704" s="149" t="s">
        <v>277</v>
      </c>
      <c r="H4704" s="153" t="s">
        <v>304</v>
      </c>
      <c r="I4704" s="149" t="s">
        <v>1739</v>
      </c>
      <c r="J4704" s="163">
        <v>36.244999999999997</v>
      </c>
      <c r="K4704" s="163">
        <v>26.134</v>
      </c>
      <c r="L4704" s="149" t="s">
        <v>114</v>
      </c>
      <c r="M4704" s="150" t="s">
        <v>1417</v>
      </c>
      <c r="N4704" s="157">
        <v>45090.917962962965</v>
      </c>
      <c r="O4704" s="157">
        <v>45095.972256944442</v>
      </c>
    </row>
    <row r="4705" spans="2:15" x14ac:dyDescent="0.2">
      <c r="B4705" s="322" t="s">
        <v>160</v>
      </c>
      <c r="C4705" s="322" t="s">
        <v>2366</v>
      </c>
      <c r="D4705" s="322" t="s">
        <v>162</v>
      </c>
      <c r="E4705" s="322" t="s">
        <v>2366</v>
      </c>
      <c r="F4705" s="154" t="s">
        <v>239</v>
      </c>
      <c r="G4705" s="149" t="s">
        <v>359</v>
      </c>
      <c r="H4705" s="153" t="s">
        <v>278</v>
      </c>
      <c r="I4705" s="149" t="s">
        <v>2717</v>
      </c>
      <c r="J4705" s="163">
        <v>63.411000000000001</v>
      </c>
      <c r="K4705" s="163">
        <v>15.042999999999999</v>
      </c>
      <c r="L4705" s="149" t="s">
        <v>211</v>
      </c>
      <c r="M4705" s="150" t="s">
        <v>453</v>
      </c>
      <c r="N4705" s="157">
        <v>45090.918252314812</v>
      </c>
      <c r="O4705" s="157">
        <v>45141.348634259259</v>
      </c>
    </row>
    <row r="4706" spans="2:15" x14ac:dyDescent="0.2">
      <c r="B4706" s="322" t="s">
        <v>160</v>
      </c>
      <c r="C4706" s="322" t="s">
        <v>2366</v>
      </c>
      <c r="D4706" s="322" t="s">
        <v>162</v>
      </c>
      <c r="E4706" s="322" t="s">
        <v>2366</v>
      </c>
      <c r="F4706" s="154" t="s">
        <v>239</v>
      </c>
      <c r="G4706" s="149" t="s">
        <v>359</v>
      </c>
      <c r="H4706" s="153" t="s">
        <v>278</v>
      </c>
      <c r="I4706" s="149" t="s">
        <v>2717</v>
      </c>
      <c r="J4706" s="163">
        <v>63.411000000000001</v>
      </c>
      <c r="K4706" s="163">
        <v>28.17</v>
      </c>
      <c r="L4706" s="149" t="s">
        <v>211</v>
      </c>
      <c r="M4706" s="150" t="s">
        <v>822</v>
      </c>
      <c r="N4706" s="157">
        <v>45090.918252314812</v>
      </c>
      <c r="O4706" s="157">
        <v>45149.24827546296</v>
      </c>
    </row>
    <row r="4707" spans="2:15" x14ac:dyDescent="0.2">
      <c r="B4707" s="322" t="s">
        <v>160</v>
      </c>
      <c r="C4707" s="322" t="s">
        <v>2366</v>
      </c>
      <c r="D4707" s="322" t="s">
        <v>160</v>
      </c>
      <c r="E4707" s="322" t="s">
        <v>2366</v>
      </c>
      <c r="F4707" s="154" t="s">
        <v>237</v>
      </c>
      <c r="G4707" s="149" t="s">
        <v>277</v>
      </c>
      <c r="H4707" s="153" t="s">
        <v>978</v>
      </c>
      <c r="I4707" s="149" t="s">
        <v>1548</v>
      </c>
      <c r="J4707" s="163">
        <v>37.93</v>
      </c>
      <c r="K4707" s="163">
        <v>30.309000000000001</v>
      </c>
      <c r="L4707" s="149" t="s">
        <v>251</v>
      </c>
      <c r="M4707" s="150" t="s">
        <v>1382</v>
      </c>
      <c r="N4707" s="157">
        <v>45091.65420138889</v>
      </c>
      <c r="O4707" s="157">
        <v>45099.721099537041</v>
      </c>
    </row>
    <row r="4708" spans="2:15" x14ac:dyDescent="0.2">
      <c r="B4708" s="322" t="s">
        <v>160</v>
      </c>
      <c r="C4708" s="322" t="s">
        <v>2366</v>
      </c>
      <c r="D4708" s="322" t="s">
        <v>161</v>
      </c>
      <c r="E4708" s="322" t="s">
        <v>2366</v>
      </c>
      <c r="F4708" s="154" t="s">
        <v>239</v>
      </c>
      <c r="G4708" s="149" t="s">
        <v>359</v>
      </c>
      <c r="H4708" s="153" t="s">
        <v>278</v>
      </c>
      <c r="I4708" s="149" t="s">
        <v>2718</v>
      </c>
      <c r="J4708" s="163">
        <v>36.892000000000003</v>
      </c>
      <c r="K4708" s="163">
        <v>36.154000000000003</v>
      </c>
      <c r="L4708" s="149" t="s">
        <v>329</v>
      </c>
      <c r="M4708" s="150" t="s">
        <v>361</v>
      </c>
      <c r="N4708" s="157">
        <v>45092.418032407404</v>
      </c>
      <c r="O4708" s="157">
        <v>45115.178969907407</v>
      </c>
    </row>
    <row r="4709" spans="2:15" x14ac:dyDescent="0.2">
      <c r="B4709" s="322" t="s">
        <v>160</v>
      </c>
      <c r="C4709" s="322" t="s">
        <v>2366</v>
      </c>
      <c r="D4709" s="322" t="s">
        <v>161</v>
      </c>
      <c r="E4709" s="322" t="s">
        <v>2366</v>
      </c>
      <c r="F4709" s="154" t="s">
        <v>239</v>
      </c>
      <c r="G4709" s="149" t="s">
        <v>277</v>
      </c>
      <c r="H4709" s="153" t="s">
        <v>2667</v>
      </c>
      <c r="I4709" s="149" t="s">
        <v>2719</v>
      </c>
      <c r="J4709" s="163">
        <v>63.204999999999998</v>
      </c>
      <c r="K4709" s="163">
        <v>24.042999999999999</v>
      </c>
      <c r="L4709" s="149" t="s">
        <v>116</v>
      </c>
      <c r="M4709" s="150" t="s">
        <v>352</v>
      </c>
      <c r="N4709" s="157">
        <v>45092.710011574076</v>
      </c>
      <c r="O4709" s="157">
        <v>45118.81958333333</v>
      </c>
    </row>
    <row r="4710" spans="2:15" x14ac:dyDescent="0.2">
      <c r="B4710" s="322" t="s">
        <v>160</v>
      </c>
      <c r="C4710" s="322" t="s">
        <v>2366</v>
      </c>
      <c r="D4710" s="322" t="s">
        <v>161</v>
      </c>
      <c r="E4710" s="322" t="s">
        <v>2366</v>
      </c>
      <c r="F4710" s="154" t="s">
        <v>239</v>
      </c>
      <c r="G4710" s="149" t="s">
        <v>277</v>
      </c>
      <c r="H4710" s="153" t="s">
        <v>2667</v>
      </c>
      <c r="I4710" s="149" t="s">
        <v>2719</v>
      </c>
      <c r="J4710" s="163">
        <v>63.204999999999998</v>
      </c>
      <c r="K4710" s="163">
        <v>31.36</v>
      </c>
      <c r="L4710" s="149" t="s">
        <v>116</v>
      </c>
      <c r="M4710" s="150" t="s">
        <v>352</v>
      </c>
      <c r="N4710" s="157">
        <v>45092.710011574076</v>
      </c>
      <c r="O4710" s="157">
        <v>45118.819722222222</v>
      </c>
    </row>
    <row r="4711" spans="2:15" x14ac:dyDescent="0.2">
      <c r="B4711" s="322" t="s">
        <v>160</v>
      </c>
      <c r="C4711" s="322" t="s">
        <v>2366</v>
      </c>
      <c r="D4711" s="322" t="s">
        <v>162</v>
      </c>
      <c r="E4711" s="322" t="s">
        <v>2366</v>
      </c>
      <c r="F4711" s="154" t="s">
        <v>239</v>
      </c>
      <c r="G4711" s="149" t="s">
        <v>1627</v>
      </c>
      <c r="H4711" s="153" t="s">
        <v>1628</v>
      </c>
      <c r="I4711" s="149" t="s">
        <v>2720</v>
      </c>
      <c r="J4711" s="163">
        <v>80.891000000000005</v>
      </c>
      <c r="K4711" s="163">
        <v>20.88</v>
      </c>
      <c r="L4711" s="149" t="s">
        <v>211</v>
      </c>
      <c r="M4711" s="150" t="s">
        <v>388</v>
      </c>
      <c r="N4711" s="157">
        <v>45092.722604166665</v>
      </c>
      <c r="O4711" s="157">
        <v>45140.066331018519</v>
      </c>
    </row>
    <row r="4712" spans="2:15" x14ac:dyDescent="0.2">
      <c r="B4712" s="322" t="s">
        <v>160</v>
      </c>
      <c r="C4712" s="322" t="s">
        <v>2366</v>
      </c>
      <c r="D4712" s="322" t="s">
        <v>162</v>
      </c>
      <c r="E4712" s="322" t="s">
        <v>2366</v>
      </c>
      <c r="F4712" s="154" t="s">
        <v>239</v>
      </c>
      <c r="G4712" s="149" t="s">
        <v>1627</v>
      </c>
      <c r="H4712" s="153" t="s">
        <v>1628</v>
      </c>
      <c r="I4712" s="149" t="s">
        <v>2720</v>
      </c>
      <c r="J4712" s="163">
        <v>80.891000000000005</v>
      </c>
      <c r="K4712" s="163">
        <v>58.393999999999998</v>
      </c>
      <c r="L4712" s="149" t="s">
        <v>211</v>
      </c>
      <c r="M4712" s="150" t="s">
        <v>2721</v>
      </c>
      <c r="N4712" s="157">
        <v>45092.722604166665</v>
      </c>
      <c r="O4712" s="157">
        <v>45143.847777777781</v>
      </c>
    </row>
    <row r="4713" spans="2:15" x14ac:dyDescent="0.2">
      <c r="B4713" s="322" t="s">
        <v>160</v>
      </c>
      <c r="C4713" s="322" t="s">
        <v>2366</v>
      </c>
      <c r="D4713" s="322" t="s">
        <v>161</v>
      </c>
      <c r="E4713" s="322" t="s">
        <v>2366</v>
      </c>
      <c r="F4713" s="154" t="s">
        <v>244</v>
      </c>
      <c r="G4713" s="149" t="s">
        <v>369</v>
      </c>
      <c r="H4713" s="153" t="s">
        <v>370</v>
      </c>
      <c r="I4713" s="149" t="s">
        <v>2291</v>
      </c>
      <c r="J4713" s="163">
        <v>42.469000000000001</v>
      </c>
      <c r="K4713" s="163">
        <v>31.414999999999999</v>
      </c>
      <c r="L4713" s="149" t="s">
        <v>116</v>
      </c>
      <c r="M4713" s="150" t="s">
        <v>405</v>
      </c>
      <c r="N4713" s="157">
        <v>45092.964259259257</v>
      </c>
      <c r="O4713" s="157">
        <v>45138.760115740741</v>
      </c>
    </row>
    <row r="4714" spans="2:15" x14ac:dyDescent="0.2">
      <c r="B4714" s="322" t="s">
        <v>160</v>
      </c>
      <c r="C4714" s="322" t="s">
        <v>2366</v>
      </c>
      <c r="D4714" s="322" t="s">
        <v>161</v>
      </c>
      <c r="E4714" s="322" t="s">
        <v>2366</v>
      </c>
      <c r="F4714" s="154" t="s">
        <v>114</v>
      </c>
      <c r="G4714" s="149" t="s">
        <v>277</v>
      </c>
      <c r="H4714" s="153" t="s">
        <v>304</v>
      </c>
      <c r="I4714" s="149" t="s">
        <v>2184</v>
      </c>
      <c r="J4714" s="163">
        <v>34.564</v>
      </c>
      <c r="K4714" s="163">
        <v>11.733000000000001</v>
      </c>
      <c r="L4714" s="149" t="s">
        <v>252</v>
      </c>
      <c r="M4714" s="150" t="s">
        <v>1195</v>
      </c>
      <c r="N4714" s="157">
        <v>45093.070625</v>
      </c>
      <c r="O4714" s="157">
        <v>45111.275694444441</v>
      </c>
    </row>
    <row r="4715" spans="2:15" x14ac:dyDescent="0.2">
      <c r="B4715" s="322" t="s">
        <v>160</v>
      </c>
      <c r="C4715" s="322" t="s">
        <v>2366</v>
      </c>
      <c r="D4715" s="322" t="s">
        <v>161</v>
      </c>
      <c r="E4715" s="322" t="s">
        <v>2366</v>
      </c>
      <c r="F4715" s="154" t="s">
        <v>114</v>
      </c>
      <c r="G4715" s="149" t="s">
        <v>277</v>
      </c>
      <c r="H4715" s="153" t="s">
        <v>304</v>
      </c>
      <c r="I4715" s="149" t="s">
        <v>2184</v>
      </c>
      <c r="J4715" s="163">
        <v>34.564</v>
      </c>
      <c r="K4715" s="163">
        <v>11.733000000000001</v>
      </c>
      <c r="L4715" s="149" t="s">
        <v>252</v>
      </c>
      <c r="M4715" s="150" t="s">
        <v>1195</v>
      </c>
      <c r="N4715" s="157">
        <v>45093.070625</v>
      </c>
      <c r="O4715" s="157">
        <v>45111.275833333333</v>
      </c>
    </row>
    <row r="4716" spans="2:15" x14ac:dyDescent="0.2">
      <c r="B4716" s="322" t="s">
        <v>160</v>
      </c>
      <c r="C4716" s="322" t="s">
        <v>2366</v>
      </c>
      <c r="D4716" s="322" t="s">
        <v>161</v>
      </c>
      <c r="E4716" s="322" t="s">
        <v>2366</v>
      </c>
      <c r="F4716" s="154" t="s">
        <v>114</v>
      </c>
      <c r="G4716" s="149" t="s">
        <v>286</v>
      </c>
      <c r="H4716" s="153" t="s">
        <v>115</v>
      </c>
      <c r="I4716" s="149" t="s">
        <v>840</v>
      </c>
      <c r="J4716" s="163">
        <v>63.305999999999997</v>
      </c>
      <c r="K4716" s="163">
        <v>19.654</v>
      </c>
      <c r="L4716" s="149" t="s">
        <v>116</v>
      </c>
      <c r="M4716" s="150" t="s">
        <v>437</v>
      </c>
      <c r="N4716" s="157">
        <v>45093.556261574071</v>
      </c>
      <c r="O4716" s="157">
        <v>45132.939687500002</v>
      </c>
    </row>
    <row r="4717" spans="2:15" x14ac:dyDescent="0.2">
      <c r="B4717" s="322" t="s">
        <v>160</v>
      </c>
      <c r="C4717" s="322" t="s">
        <v>2366</v>
      </c>
      <c r="D4717" s="322" t="s">
        <v>161</v>
      </c>
      <c r="E4717" s="322" t="s">
        <v>2366</v>
      </c>
      <c r="F4717" s="154" t="s">
        <v>114</v>
      </c>
      <c r="G4717" s="149" t="s">
        <v>286</v>
      </c>
      <c r="H4717" s="153" t="s">
        <v>115</v>
      </c>
      <c r="I4717" s="149" t="s">
        <v>840</v>
      </c>
      <c r="J4717" s="163">
        <v>63.305999999999997</v>
      </c>
      <c r="K4717" s="163">
        <v>19.992999999999999</v>
      </c>
      <c r="L4717" s="149" t="s">
        <v>116</v>
      </c>
      <c r="M4717" s="150" t="s">
        <v>437</v>
      </c>
      <c r="N4717" s="157">
        <v>45093.556261574071</v>
      </c>
      <c r="O4717" s="157">
        <v>45132.939826388887</v>
      </c>
    </row>
    <row r="4718" spans="2:15" x14ac:dyDescent="0.2">
      <c r="B4718" s="322" t="s">
        <v>160</v>
      </c>
      <c r="C4718" s="322" t="s">
        <v>2366</v>
      </c>
      <c r="D4718" s="322" t="s">
        <v>161</v>
      </c>
      <c r="E4718" s="322" t="s">
        <v>2366</v>
      </c>
      <c r="F4718" s="154" t="s">
        <v>114</v>
      </c>
      <c r="G4718" s="149" t="s">
        <v>286</v>
      </c>
      <c r="H4718" s="153" t="s">
        <v>115</v>
      </c>
      <c r="I4718" s="149" t="s">
        <v>840</v>
      </c>
      <c r="J4718" s="163">
        <v>63.305999999999997</v>
      </c>
      <c r="K4718" s="163">
        <v>10.161</v>
      </c>
      <c r="L4718" s="149" t="s">
        <v>116</v>
      </c>
      <c r="M4718" s="150" t="s">
        <v>437</v>
      </c>
      <c r="N4718" s="157">
        <v>45093.556261574071</v>
      </c>
      <c r="O4718" s="157">
        <v>45132.939837962964</v>
      </c>
    </row>
    <row r="4719" spans="2:15" x14ac:dyDescent="0.2">
      <c r="B4719" s="322" t="s">
        <v>160</v>
      </c>
      <c r="C4719" s="322" t="s">
        <v>2366</v>
      </c>
      <c r="D4719" s="322" t="s">
        <v>161</v>
      </c>
      <c r="E4719" s="322" t="s">
        <v>2366</v>
      </c>
      <c r="F4719" s="154" t="s">
        <v>243</v>
      </c>
      <c r="G4719" s="149" t="s">
        <v>277</v>
      </c>
      <c r="H4719" s="153" t="s">
        <v>374</v>
      </c>
      <c r="I4719" s="149" t="s">
        <v>2722</v>
      </c>
      <c r="J4719" s="163">
        <v>46.493000000000002</v>
      </c>
      <c r="K4719" s="163">
        <v>38.034999999999997</v>
      </c>
      <c r="L4719" s="149" t="s">
        <v>189</v>
      </c>
      <c r="M4719" s="150" t="s">
        <v>470</v>
      </c>
      <c r="N4719" s="157">
        <v>45093.72252314815</v>
      </c>
      <c r="O4719" s="157">
        <v>45120.025729166664</v>
      </c>
    </row>
    <row r="4720" spans="2:15" x14ac:dyDescent="0.2">
      <c r="B4720" s="322" t="s">
        <v>160</v>
      </c>
      <c r="C4720" s="322" t="s">
        <v>2366</v>
      </c>
      <c r="D4720" s="322" t="s">
        <v>161</v>
      </c>
      <c r="E4720" s="322" t="s">
        <v>2366</v>
      </c>
      <c r="F4720" s="154" t="s">
        <v>239</v>
      </c>
      <c r="G4720" s="149" t="s">
        <v>277</v>
      </c>
      <c r="H4720" s="153" t="s">
        <v>1628</v>
      </c>
      <c r="I4720" s="149" t="s">
        <v>2723</v>
      </c>
      <c r="J4720" s="163">
        <v>79.453999999999994</v>
      </c>
      <c r="K4720" s="163">
        <v>36.692</v>
      </c>
      <c r="L4720" s="149" t="s">
        <v>219</v>
      </c>
      <c r="M4720" s="150" t="s">
        <v>429</v>
      </c>
      <c r="N4720" s="157">
        <v>45094.126342592594</v>
      </c>
      <c r="O4720" s="157">
        <v>45137.124826388892</v>
      </c>
    </row>
    <row r="4721" spans="2:15" x14ac:dyDescent="0.2">
      <c r="B4721" s="322" t="s">
        <v>160</v>
      </c>
      <c r="C4721" s="322" t="s">
        <v>2366</v>
      </c>
      <c r="D4721" s="322" t="s">
        <v>162</v>
      </c>
      <c r="E4721" s="322" t="s">
        <v>2366</v>
      </c>
      <c r="F4721" s="154" t="s">
        <v>239</v>
      </c>
      <c r="G4721" s="149" t="s">
        <v>277</v>
      </c>
      <c r="H4721" s="153" t="s">
        <v>1628</v>
      </c>
      <c r="I4721" s="149" t="s">
        <v>2723</v>
      </c>
      <c r="J4721" s="163">
        <v>79.453999999999994</v>
      </c>
      <c r="K4721" s="163">
        <v>7.952</v>
      </c>
      <c r="L4721" s="149" t="s">
        <v>376</v>
      </c>
      <c r="M4721" s="150" t="s">
        <v>1385</v>
      </c>
      <c r="N4721" s="157">
        <v>45094.126342592594</v>
      </c>
      <c r="O4721" s="157">
        <v>45144.833553240744</v>
      </c>
    </row>
    <row r="4722" spans="2:15" x14ac:dyDescent="0.2">
      <c r="B4722" s="322" t="s">
        <v>160</v>
      </c>
      <c r="C4722" s="322" t="s">
        <v>2366</v>
      </c>
      <c r="D4722" s="322" t="s">
        <v>162</v>
      </c>
      <c r="E4722" s="322" t="s">
        <v>2366</v>
      </c>
      <c r="F4722" s="154" t="s">
        <v>239</v>
      </c>
      <c r="G4722" s="149" t="s">
        <v>277</v>
      </c>
      <c r="H4722" s="153" t="s">
        <v>1628</v>
      </c>
      <c r="I4722" s="149" t="s">
        <v>2723</v>
      </c>
      <c r="J4722" s="163">
        <v>79.453999999999994</v>
      </c>
      <c r="K4722" s="163">
        <v>33.22</v>
      </c>
      <c r="L4722" s="149" t="s">
        <v>211</v>
      </c>
      <c r="M4722" s="150" t="s">
        <v>691</v>
      </c>
      <c r="N4722" s="157">
        <v>45094.126342592594</v>
      </c>
      <c r="O4722" s="157">
        <v>45150.107673611114</v>
      </c>
    </row>
    <row r="4723" spans="2:15" x14ac:dyDescent="0.2">
      <c r="B4723" s="322" t="s">
        <v>160</v>
      </c>
      <c r="C4723" s="322" t="s">
        <v>2366</v>
      </c>
      <c r="D4723" s="322" t="s">
        <v>161</v>
      </c>
      <c r="E4723" s="322" t="s">
        <v>2366</v>
      </c>
      <c r="F4723" s="154" t="s">
        <v>247</v>
      </c>
      <c r="G4723" s="149" t="s">
        <v>340</v>
      </c>
      <c r="H4723" s="153" t="s">
        <v>341</v>
      </c>
      <c r="I4723" s="149" t="s">
        <v>511</v>
      </c>
      <c r="J4723" s="163">
        <v>38.628999999999998</v>
      </c>
      <c r="K4723" s="163">
        <v>35.334000000000003</v>
      </c>
      <c r="L4723" s="149" t="s">
        <v>116</v>
      </c>
      <c r="M4723" s="150" t="s">
        <v>117</v>
      </c>
      <c r="N4723" s="157">
        <v>45094.515486111108</v>
      </c>
      <c r="O4723" s="157">
        <v>45109.711423611108</v>
      </c>
    </row>
    <row r="4724" spans="2:15" x14ac:dyDescent="0.2">
      <c r="B4724" s="322" t="s">
        <v>160</v>
      </c>
      <c r="C4724" s="322" t="s">
        <v>2366</v>
      </c>
      <c r="D4724" s="322" t="s">
        <v>162</v>
      </c>
      <c r="E4724" s="322" t="s">
        <v>2366</v>
      </c>
      <c r="F4724" s="154" t="s">
        <v>239</v>
      </c>
      <c r="G4724" s="149" t="s">
        <v>277</v>
      </c>
      <c r="H4724" s="153" t="s">
        <v>1628</v>
      </c>
      <c r="I4724" s="149" t="s">
        <v>2717</v>
      </c>
      <c r="J4724" s="163">
        <v>63.411000000000001</v>
      </c>
      <c r="K4724" s="163">
        <v>6.5890000000000004</v>
      </c>
      <c r="L4724" s="149" t="s">
        <v>211</v>
      </c>
      <c r="M4724" s="150" t="s">
        <v>453</v>
      </c>
      <c r="N4724" s="157">
        <v>45094.681273148148</v>
      </c>
      <c r="O4724" s="157">
        <v>45141.348634259259</v>
      </c>
    </row>
    <row r="4725" spans="2:15" x14ac:dyDescent="0.2">
      <c r="B4725" s="322" t="s">
        <v>160</v>
      </c>
      <c r="C4725" s="322" t="s">
        <v>2366</v>
      </c>
      <c r="D4725" s="322" t="s">
        <v>162</v>
      </c>
      <c r="E4725" s="322" t="s">
        <v>2366</v>
      </c>
      <c r="F4725" s="154" t="s">
        <v>239</v>
      </c>
      <c r="G4725" s="149" t="s">
        <v>277</v>
      </c>
      <c r="H4725" s="153" t="s">
        <v>1628</v>
      </c>
      <c r="I4725" s="149" t="s">
        <v>2717</v>
      </c>
      <c r="J4725" s="163">
        <v>63.411000000000001</v>
      </c>
      <c r="K4725" s="163">
        <v>12.339</v>
      </c>
      <c r="L4725" s="149" t="s">
        <v>211</v>
      </c>
      <c r="M4725" s="150" t="s">
        <v>822</v>
      </c>
      <c r="N4725" s="157">
        <v>45094.681273148148</v>
      </c>
      <c r="O4725" s="157">
        <v>45149.24827546296</v>
      </c>
    </row>
    <row r="4726" spans="2:15" x14ac:dyDescent="0.2">
      <c r="B4726" s="322" t="s">
        <v>160</v>
      </c>
      <c r="C4726" s="322" t="s">
        <v>2366</v>
      </c>
      <c r="D4726" s="322" t="s">
        <v>161</v>
      </c>
      <c r="E4726" s="322" t="s">
        <v>2366</v>
      </c>
      <c r="F4726" s="154" t="s">
        <v>114</v>
      </c>
      <c r="G4726" s="149" t="s">
        <v>277</v>
      </c>
      <c r="H4726" s="153" t="s">
        <v>304</v>
      </c>
      <c r="I4726" s="149" t="s">
        <v>967</v>
      </c>
      <c r="J4726" s="163">
        <v>36.988</v>
      </c>
      <c r="K4726" s="163">
        <v>28.27</v>
      </c>
      <c r="L4726" s="149" t="s">
        <v>114</v>
      </c>
      <c r="M4726" s="150" t="s">
        <v>585</v>
      </c>
      <c r="N4726" s="157">
        <v>45094.72284722222</v>
      </c>
      <c r="O4726" s="157">
        <v>45108.623020833336</v>
      </c>
    </row>
    <row r="4727" spans="2:15" x14ac:dyDescent="0.2">
      <c r="B4727" s="322" t="s">
        <v>160</v>
      </c>
      <c r="C4727" s="322" t="s">
        <v>2366</v>
      </c>
      <c r="D4727" s="322" t="s">
        <v>162</v>
      </c>
      <c r="E4727" s="322" t="s">
        <v>2366</v>
      </c>
      <c r="F4727" s="154" t="s">
        <v>239</v>
      </c>
      <c r="G4727" s="149" t="s">
        <v>289</v>
      </c>
      <c r="H4727" s="153" t="s">
        <v>290</v>
      </c>
      <c r="I4727" s="149" t="s">
        <v>2724</v>
      </c>
      <c r="J4727" s="163">
        <v>32.164999999999999</v>
      </c>
      <c r="K4727" s="163">
        <v>28.978000000000002</v>
      </c>
      <c r="L4727" s="149" t="s">
        <v>116</v>
      </c>
      <c r="M4727" s="150" t="s">
        <v>292</v>
      </c>
      <c r="N4727" s="157">
        <v>45094.777442129627</v>
      </c>
      <c r="O4727" s="157">
        <v>45149.05263888889</v>
      </c>
    </row>
    <row r="4728" spans="2:15" x14ac:dyDescent="0.2">
      <c r="B4728" s="322" t="s">
        <v>160</v>
      </c>
      <c r="C4728" s="322" t="s">
        <v>2366</v>
      </c>
      <c r="D4728" s="322" t="s">
        <v>160</v>
      </c>
      <c r="E4728" s="322" t="s">
        <v>2366</v>
      </c>
      <c r="F4728" s="154" t="s">
        <v>114</v>
      </c>
      <c r="G4728" s="149" t="s">
        <v>277</v>
      </c>
      <c r="H4728" s="153" t="s">
        <v>304</v>
      </c>
      <c r="I4728" s="149" t="s">
        <v>584</v>
      </c>
      <c r="J4728" s="163">
        <v>39.064</v>
      </c>
      <c r="K4728" s="163">
        <v>30.399000000000001</v>
      </c>
      <c r="L4728" s="149" t="s">
        <v>114</v>
      </c>
      <c r="M4728" s="150" t="s">
        <v>579</v>
      </c>
      <c r="N4728" s="157">
        <v>45094.91814814815</v>
      </c>
      <c r="O4728" s="157">
        <v>45106.527951388889</v>
      </c>
    </row>
    <row r="4729" spans="2:15" x14ac:dyDescent="0.2">
      <c r="B4729" s="322" t="s">
        <v>160</v>
      </c>
      <c r="C4729" s="322" t="s">
        <v>2366</v>
      </c>
      <c r="D4729" s="322" t="s">
        <v>161</v>
      </c>
      <c r="E4729" s="322" t="s">
        <v>2366</v>
      </c>
      <c r="F4729" s="154" t="s">
        <v>114</v>
      </c>
      <c r="G4729" s="149" t="s">
        <v>353</v>
      </c>
      <c r="H4729" s="153" t="s">
        <v>354</v>
      </c>
      <c r="I4729" s="149" t="s">
        <v>1197</v>
      </c>
      <c r="J4729" s="163">
        <v>63.386000000000003</v>
      </c>
      <c r="K4729" s="163">
        <v>21.152000000000001</v>
      </c>
      <c r="L4729" s="149" t="s">
        <v>116</v>
      </c>
      <c r="M4729" s="150" t="s">
        <v>405</v>
      </c>
      <c r="N4729" s="157">
        <v>45095.139988425923</v>
      </c>
      <c r="O4729" s="157">
        <v>45114.98510416667</v>
      </c>
    </row>
    <row r="4730" spans="2:15" x14ac:dyDescent="0.2">
      <c r="B4730" s="322" t="s">
        <v>160</v>
      </c>
      <c r="C4730" s="322" t="s">
        <v>2366</v>
      </c>
      <c r="D4730" s="322" t="s">
        <v>161</v>
      </c>
      <c r="E4730" s="322" t="s">
        <v>2366</v>
      </c>
      <c r="F4730" s="154" t="s">
        <v>114</v>
      </c>
      <c r="G4730" s="149" t="s">
        <v>353</v>
      </c>
      <c r="H4730" s="153" t="s">
        <v>354</v>
      </c>
      <c r="I4730" s="149" t="s">
        <v>1197</v>
      </c>
      <c r="J4730" s="163">
        <v>63.386000000000003</v>
      </c>
      <c r="K4730" s="163">
        <v>32.941000000000003</v>
      </c>
      <c r="L4730" s="149" t="s">
        <v>116</v>
      </c>
      <c r="M4730" s="150" t="s">
        <v>405</v>
      </c>
      <c r="N4730" s="157">
        <v>45095.139988425923</v>
      </c>
      <c r="O4730" s="157">
        <v>45117.91673611111</v>
      </c>
    </row>
    <row r="4731" spans="2:15" x14ac:dyDescent="0.2">
      <c r="B4731" s="322" t="s">
        <v>160</v>
      </c>
      <c r="C4731" s="322" t="s">
        <v>2366</v>
      </c>
      <c r="D4731" s="322" t="s">
        <v>161</v>
      </c>
      <c r="E4731" s="322" t="s">
        <v>2366</v>
      </c>
      <c r="F4731" s="154" t="s">
        <v>244</v>
      </c>
      <c r="G4731" s="149" t="s">
        <v>369</v>
      </c>
      <c r="H4731" s="153" t="s">
        <v>370</v>
      </c>
      <c r="I4731" s="149" t="s">
        <v>1932</v>
      </c>
      <c r="J4731" s="163">
        <v>20.692</v>
      </c>
      <c r="K4731" s="163">
        <v>17.382999999999999</v>
      </c>
      <c r="L4731" s="149" t="s">
        <v>194</v>
      </c>
      <c r="M4731" s="150" t="s">
        <v>2207</v>
      </c>
      <c r="N4731" s="157">
        <v>45095.759872685187</v>
      </c>
      <c r="O4731" s="157">
        <v>45126.425891203704</v>
      </c>
    </row>
    <row r="4732" spans="2:15" x14ac:dyDescent="0.2">
      <c r="B4732" s="322" t="s">
        <v>160</v>
      </c>
      <c r="C4732" s="322" t="s">
        <v>2366</v>
      </c>
      <c r="D4732" s="322" t="s">
        <v>161</v>
      </c>
      <c r="E4732" s="322" t="s">
        <v>2366</v>
      </c>
      <c r="F4732" s="154" t="s">
        <v>239</v>
      </c>
      <c r="G4732" s="149" t="s">
        <v>277</v>
      </c>
      <c r="H4732" s="153" t="s">
        <v>1628</v>
      </c>
      <c r="I4732" s="149" t="s">
        <v>1421</v>
      </c>
      <c r="J4732" s="163">
        <v>36.798000000000002</v>
      </c>
      <c r="K4732" s="163">
        <v>33.689</v>
      </c>
      <c r="L4732" s="149" t="s">
        <v>116</v>
      </c>
      <c r="M4732" s="150" t="s">
        <v>352</v>
      </c>
      <c r="N4732" s="157">
        <v>45096.070335648146</v>
      </c>
      <c r="O4732" s="157">
        <v>45123.348333333335</v>
      </c>
    </row>
    <row r="4733" spans="2:15" x14ac:dyDescent="0.2">
      <c r="B4733" s="322" t="s">
        <v>160</v>
      </c>
      <c r="C4733" s="322" t="s">
        <v>2366</v>
      </c>
      <c r="D4733" s="322" t="s">
        <v>161</v>
      </c>
      <c r="E4733" s="322" t="s">
        <v>2366</v>
      </c>
      <c r="F4733" s="154" t="s">
        <v>114</v>
      </c>
      <c r="G4733" s="149" t="s">
        <v>286</v>
      </c>
      <c r="H4733" s="153" t="s">
        <v>115</v>
      </c>
      <c r="I4733" s="149" t="s">
        <v>2725</v>
      </c>
      <c r="J4733" s="163">
        <v>58.418999999999997</v>
      </c>
      <c r="K4733" s="163">
        <v>7.4909999999999997</v>
      </c>
      <c r="L4733" s="149" t="s">
        <v>333</v>
      </c>
      <c r="M4733" s="150" t="s">
        <v>334</v>
      </c>
      <c r="N4733" s="157">
        <v>45096.139826388891</v>
      </c>
      <c r="O4733" s="157">
        <v>45118.234305555554</v>
      </c>
    </row>
    <row r="4734" spans="2:15" x14ac:dyDescent="0.2">
      <c r="B4734" s="322" t="s">
        <v>160</v>
      </c>
      <c r="C4734" s="322" t="s">
        <v>2366</v>
      </c>
      <c r="D4734" s="322" t="s">
        <v>161</v>
      </c>
      <c r="E4734" s="322" t="s">
        <v>2366</v>
      </c>
      <c r="F4734" s="154" t="s">
        <v>114</v>
      </c>
      <c r="G4734" s="149" t="s">
        <v>286</v>
      </c>
      <c r="H4734" s="153" t="s">
        <v>115</v>
      </c>
      <c r="I4734" s="149" t="s">
        <v>2725</v>
      </c>
      <c r="J4734" s="163">
        <v>58.418999999999997</v>
      </c>
      <c r="K4734" s="163">
        <v>34.831000000000003</v>
      </c>
      <c r="L4734" s="149" t="s">
        <v>211</v>
      </c>
      <c r="M4734" s="150" t="s">
        <v>314</v>
      </c>
      <c r="N4734" s="157">
        <v>45096.139826388891</v>
      </c>
      <c r="O4734" s="157">
        <v>45130.156087962961</v>
      </c>
    </row>
    <row r="4735" spans="2:15" x14ac:dyDescent="0.2">
      <c r="B4735" s="322" t="s">
        <v>160</v>
      </c>
      <c r="C4735" s="322" t="s">
        <v>2366</v>
      </c>
      <c r="D4735" s="322" t="s">
        <v>161</v>
      </c>
      <c r="E4735" s="322" t="s">
        <v>2366</v>
      </c>
      <c r="F4735" s="154" t="s">
        <v>243</v>
      </c>
      <c r="G4735" s="149" t="s">
        <v>2234</v>
      </c>
      <c r="H4735" s="153" t="s">
        <v>707</v>
      </c>
      <c r="I4735" s="149" t="s">
        <v>2726</v>
      </c>
      <c r="J4735" s="163">
        <v>58.109000000000002</v>
      </c>
      <c r="K4735" s="163">
        <v>55.228000000000002</v>
      </c>
      <c r="L4735" s="149" t="s">
        <v>329</v>
      </c>
      <c r="M4735" s="150" t="s">
        <v>656</v>
      </c>
      <c r="N4735" s="157">
        <v>45097.585034722222</v>
      </c>
      <c r="O4735" s="157">
        <v>45125.402071759258</v>
      </c>
    </row>
    <row r="4736" spans="2:15" x14ac:dyDescent="0.2">
      <c r="B4736" s="322" t="s">
        <v>160</v>
      </c>
      <c r="C4736" s="322" t="s">
        <v>2366</v>
      </c>
      <c r="D4736" s="322" t="s">
        <v>161</v>
      </c>
      <c r="E4736" s="322" t="s">
        <v>2366</v>
      </c>
      <c r="F4736" s="154" t="s">
        <v>237</v>
      </c>
      <c r="G4736" s="149" t="s">
        <v>277</v>
      </c>
      <c r="H4736" s="153" t="s">
        <v>978</v>
      </c>
      <c r="I4736" s="149" t="s">
        <v>2326</v>
      </c>
      <c r="J4736" s="163">
        <v>28.445</v>
      </c>
      <c r="K4736" s="163">
        <v>27.876000000000001</v>
      </c>
      <c r="L4736" s="149" t="s">
        <v>518</v>
      </c>
      <c r="M4736" s="150" t="s">
        <v>519</v>
      </c>
      <c r="N4736" s="157">
        <v>45097.904340277775</v>
      </c>
      <c r="O4736" s="157">
        <v>45118.994131944448</v>
      </c>
    </row>
    <row r="4737" spans="2:15" x14ac:dyDescent="0.2">
      <c r="B4737" s="322" t="s">
        <v>160</v>
      </c>
      <c r="C4737" s="322" t="s">
        <v>2366</v>
      </c>
      <c r="D4737" s="322" t="s">
        <v>161</v>
      </c>
      <c r="E4737" s="322" t="s">
        <v>2366</v>
      </c>
      <c r="F4737" s="154" t="s">
        <v>114</v>
      </c>
      <c r="G4737" s="149" t="s">
        <v>353</v>
      </c>
      <c r="H4737" s="153" t="s">
        <v>354</v>
      </c>
      <c r="I4737" s="149" t="s">
        <v>748</v>
      </c>
      <c r="J4737" s="163">
        <v>62.466000000000001</v>
      </c>
      <c r="K4737" s="163">
        <v>39.720999999999997</v>
      </c>
      <c r="L4737" s="149" t="s">
        <v>116</v>
      </c>
      <c r="M4737" s="150" t="s">
        <v>352</v>
      </c>
      <c r="N4737" s="157">
        <v>45098.209930555553</v>
      </c>
      <c r="O4737" s="157">
        <v>45119.026412037034</v>
      </c>
    </row>
    <row r="4738" spans="2:15" x14ac:dyDescent="0.2">
      <c r="B4738" s="322" t="s">
        <v>160</v>
      </c>
      <c r="C4738" s="322" t="s">
        <v>2366</v>
      </c>
      <c r="D4738" s="322" t="s">
        <v>161</v>
      </c>
      <c r="E4738" s="322" t="s">
        <v>2366</v>
      </c>
      <c r="F4738" s="154" t="s">
        <v>114</v>
      </c>
      <c r="G4738" s="149" t="s">
        <v>277</v>
      </c>
      <c r="H4738" s="153" t="s">
        <v>304</v>
      </c>
      <c r="I4738" s="149" t="s">
        <v>699</v>
      </c>
      <c r="J4738" s="163">
        <v>39.064</v>
      </c>
      <c r="K4738" s="163">
        <v>30.399000000000001</v>
      </c>
      <c r="L4738" s="149" t="s">
        <v>114</v>
      </c>
      <c r="M4738" s="150" t="s">
        <v>579</v>
      </c>
      <c r="N4738" s="157">
        <v>45098.751435185186</v>
      </c>
      <c r="O4738" s="157">
        <v>45111.597349537034</v>
      </c>
    </row>
    <row r="4739" spans="2:15" x14ac:dyDescent="0.2">
      <c r="B4739" s="322" t="s">
        <v>160</v>
      </c>
      <c r="C4739" s="322" t="s">
        <v>2366</v>
      </c>
      <c r="D4739" s="322" t="s">
        <v>161</v>
      </c>
      <c r="E4739" s="322" t="s">
        <v>2366</v>
      </c>
      <c r="F4739" s="154" t="s">
        <v>243</v>
      </c>
      <c r="G4739" s="149" t="s">
        <v>277</v>
      </c>
      <c r="H4739" s="153" t="s">
        <v>374</v>
      </c>
      <c r="I4739" s="149" t="s">
        <v>2727</v>
      </c>
      <c r="J4739" s="163">
        <v>56.753999999999998</v>
      </c>
      <c r="K4739" s="163">
        <v>21.67</v>
      </c>
      <c r="L4739" s="149" t="s">
        <v>211</v>
      </c>
      <c r="M4739" s="150" t="s">
        <v>453</v>
      </c>
      <c r="N4739" s="157">
        <v>45098.917673611111</v>
      </c>
      <c r="O4739" s="157">
        <v>45131.037152777775</v>
      </c>
    </row>
    <row r="4740" spans="2:15" x14ac:dyDescent="0.2">
      <c r="B4740" s="322" t="s">
        <v>160</v>
      </c>
      <c r="C4740" s="322" t="s">
        <v>2366</v>
      </c>
      <c r="D4740" s="322" t="s">
        <v>162</v>
      </c>
      <c r="E4740" s="322" t="s">
        <v>2366</v>
      </c>
      <c r="F4740" s="154" t="s">
        <v>243</v>
      </c>
      <c r="G4740" s="149" t="s">
        <v>277</v>
      </c>
      <c r="H4740" s="153" t="s">
        <v>374</v>
      </c>
      <c r="I4740" s="149" t="s">
        <v>2727</v>
      </c>
      <c r="J4740" s="163">
        <v>56.753999999999998</v>
      </c>
      <c r="K4740" s="163">
        <v>33.948999999999998</v>
      </c>
      <c r="L4740" s="149" t="s">
        <v>211</v>
      </c>
      <c r="M4740" s="150" t="s">
        <v>314</v>
      </c>
      <c r="N4740" s="157">
        <v>45098.917673611111</v>
      </c>
      <c r="O4740" s="157">
        <v>45140.412488425929</v>
      </c>
    </row>
    <row r="4741" spans="2:15" x14ac:dyDescent="0.2">
      <c r="B4741" s="322" t="s">
        <v>160</v>
      </c>
      <c r="C4741" s="322" t="s">
        <v>2366</v>
      </c>
      <c r="D4741" s="322" t="s">
        <v>162</v>
      </c>
      <c r="E4741" s="322" t="s">
        <v>2366</v>
      </c>
      <c r="F4741" s="154" t="s">
        <v>239</v>
      </c>
      <c r="G4741" s="149" t="s">
        <v>2728</v>
      </c>
      <c r="H4741" s="153" t="s">
        <v>278</v>
      </c>
      <c r="I4741" s="149" t="s">
        <v>2499</v>
      </c>
      <c r="J4741" s="163">
        <v>57.021999999999998</v>
      </c>
      <c r="K4741" s="163">
        <v>32.99</v>
      </c>
      <c r="L4741" s="149" t="s">
        <v>116</v>
      </c>
      <c r="M4741" s="150" t="s">
        <v>293</v>
      </c>
      <c r="N4741" s="157">
        <v>45099.481203703705</v>
      </c>
      <c r="O4741" s="157">
        <v>45155.678599537037</v>
      </c>
    </row>
    <row r="4742" spans="2:15" x14ac:dyDescent="0.2">
      <c r="B4742" s="322" t="s">
        <v>160</v>
      </c>
      <c r="C4742" s="322" t="s">
        <v>2366</v>
      </c>
      <c r="D4742" s="322" t="s">
        <v>161</v>
      </c>
      <c r="E4742" s="322" t="s">
        <v>2366</v>
      </c>
      <c r="F4742" s="154" t="s">
        <v>239</v>
      </c>
      <c r="G4742" s="149" t="s">
        <v>289</v>
      </c>
      <c r="H4742" s="153" t="s">
        <v>1628</v>
      </c>
      <c r="I4742" s="149" t="s">
        <v>2430</v>
      </c>
      <c r="J4742" s="163">
        <v>32.527000000000001</v>
      </c>
      <c r="K4742" s="163">
        <v>31.876000000000001</v>
      </c>
      <c r="L4742" s="149" t="s">
        <v>329</v>
      </c>
      <c r="M4742" s="150" t="s">
        <v>395</v>
      </c>
      <c r="N4742" s="157">
        <v>45100.306643518517</v>
      </c>
      <c r="O4742" s="157">
        <v>45124.387569444443</v>
      </c>
    </row>
    <row r="4743" spans="2:15" x14ac:dyDescent="0.2">
      <c r="B4743" s="322" t="s">
        <v>160</v>
      </c>
      <c r="C4743" s="322" t="s">
        <v>2366</v>
      </c>
      <c r="D4743" s="322" t="s">
        <v>161</v>
      </c>
      <c r="E4743" s="322" t="s">
        <v>2366</v>
      </c>
      <c r="F4743" s="154" t="s">
        <v>244</v>
      </c>
      <c r="G4743" s="149" t="s">
        <v>369</v>
      </c>
      <c r="H4743" s="153" t="s">
        <v>370</v>
      </c>
      <c r="I4743" s="149" t="s">
        <v>2729</v>
      </c>
      <c r="J4743" s="163">
        <v>34.442999999999998</v>
      </c>
      <c r="K4743" s="163">
        <v>9.4209999999999994</v>
      </c>
      <c r="L4743" s="149" t="s">
        <v>1447</v>
      </c>
      <c r="M4743" s="150" t="s">
        <v>1448</v>
      </c>
      <c r="N4743" s="157">
        <v>45100.487488425926</v>
      </c>
      <c r="O4743" s="157">
        <v>45123.750347222223</v>
      </c>
    </row>
    <row r="4744" spans="2:15" x14ac:dyDescent="0.2">
      <c r="B4744" s="322" t="s">
        <v>160</v>
      </c>
      <c r="C4744" s="322" t="s">
        <v>2366</v>
      </c>
      <c r="D4744" s="322" t="s">
        <v>162</v>
      </c>
      <c r="E4744" s="322" t="s">
        <v>2366</v>
      </c>
      <c r="F4744" s="154" t="s">
        <v>244</v>
      </c>
      <c r="G4744" s="149" t="s">
        <v>369</v>
      </c>
      <c r="H4744" s="153" t="s">
        <v>370</v>
      </c>
      <c r="I4744" s="149" t="s">
        <v>2729</v>
      </c>
      <c r="J4744" s="163">
        <v>34.442999999999998</v>
      </c>
      <c r="K4744" s="163">
        <v>23.86</v>
      </c>
      <c r="L4744" s="149" t="s">
        <v>1447</v>
      </c>
      <c r="M4744" s="150" t="s">
        <v>520</v>
      </c>
      <c r="N4744" s="157">
        <v>45100.487488425926</v>
      </c>
      <c r="O4744" s="157">
        <v>45140.205729166664</v>
      </c>
    </row>
    <row r="4745" spans="2:15" x14ac:dyDescent="0.2">
      <c r="B4745" s="322" t="s">
        <v>160</v>
      </c>
      <c r="C4745" s="322" t="s">
        <v>2366</v>
      </c>
      <c r="D4745" s="322" t="s">
        <v>161</v>
      </c>
      <c r="E4745" s="322" t="s">
        <v>2366</v>
      </c>
      <c r="F4745" s="154" t="s">
        <v>114</v>
      </c>
      <c r="G4745" s="149" t="s">
        <v>286</v>
      </c>
      <c r="H4745" s="153" t="s">
        <v>115</v>
      </c>
      <c r="I4745" s="149" t="s">
        <v>2725</v>
      </c>
      <c r="J4745" s="163">
        <v>58.418999999999997</v>
      </c>
      <c r="K4745" s="163">
        <v>1.899</v>
      </c>
      <c r="L4745" s="149" t="s">
        <v>333</v>
      </c>
      <c r="M4745" s="150" t="s">
        <v>334</v>
      </c>
      <c r="N4745" s="157">
        <v>45100.543356481481</v>
      </c>
      <c r="O4745" s="157">
        <v>45118.234305555554</v>
      </c>
    </row>
    <row r="4746" spans="2:15" x14ac:dyDescent="0.2">
      <c r="B4746" s="322" t="s">
        <v>160</v>
      </c>
      <c r="C4746" s="322" t="s">
        <v>2366</v>
      </c>
      <c r="D4746" s="322" t="s">
        <v>161</v>
      </c>
      <c r="E4746" s="322" t="s">
        <v>2366</v>
      </c>
      <c r="F4746" s="154" t="s">
        <v>114</v>
      </c>
      <c r="G4746" s="149" t="s">
        <v>286</v>
      </c>
      <c r="H4746" s="153" t="s">
        <v>115</v>
      </c>
      <c r="I4746" s="149" t="s">
        <v>2725</v>
      </c>
      <c r="J4746" s="163">
        <v>58.418999999999997</v>
      </c>
      <c r="K4746" s="163">
        <v>8.8320000000000007</v>
      </c>
      <c r="L4746" s="149" t="s">
        <v>211</v>
      </c>
      <c r="M4746" s="150" t="s">
        <v>314</v>
      </c>
      <c r="N4746" s="157">
        <v>45100.543356481481</v>
      </c>
      <c r="O4746" s="157">
        <v>45130.156087962961</v>
      </c>
    </row>
    <row r="4747" spans="2:15" x14ac:dyDescent="0.2">
      <c r="B4747" s="322" t="s">
        <v>160</v>
      </c>
      <c r="C4747" s="322" t="s">
        <v>2366</v>
      </c>
      <c r="D4747" s="322" t="s">
        <v>162</v>
      </c>
      <c r="E4747" s="322" t="s">
        <v>2366</v>
      </c>
      <c r="F4747" s="154" t="s">
        <v>239</v>
      </c>
      <c r="G4747" s="149" t="s">
        <v>1627</v>
      </c>
      <c r="H4747" s="153" t="s">
        <v>1628</v>
      </c>
      <c r="I4747" s="149" t="s">
        <v>937</v>
      </c>
      <c r="J4747" s="163">
        <v>77.111000000000004</v>
      </c>
      <c r="K4747" s="163">
        <v>19.120999999999999</v>
      </c>
      <c r="L4747" s="149" t="s">
        <v>211</v>
      </c>
      <c r="M4747" s="150" t="s">
        <v>388</v>
      </c>
      <c r="N4747" s="157">
        <v>45101.00167824074</v>
      </c>
      <c r="O4747" s="157">
        <v>45148.347997685189</v>
      </c>
    </row>
    <row r="4748" spans="2:15" x14ac:dyDescent="0.2">
      <c r="B4748" s="322" t="s">
        <v>160</v>
      </c>
      <c r="C4748" s="322" t="s">
        <v>2366</v>
      </c>
      <c r="D4748" s="322" t="s">
        <v>162</v>
      </c>
      <c r="E4748" s="322" t="s">
        <v>2366</v>
      </c>
      <c r="F4748" s="154" t="s">
        <v>239</v>
      </c>
      <c r="G4748" s="149" t="s">
        <v>1627</v>
      </c>
      <c r="H4748" s="153" t="s">
        <v>1628</v>
      </c>
      <c r="I4748" s="149" t="s">
        <v>937</v>
      </c>
      <c r="J4748" s="163">
        <v>77.111000000000004</v>
      </c>
      <c r="K4748" s="163">
        <v>53.64</v>
      </c>
      <c r="L4748" s="149" t="s">
        <v>211</v>
      </c>
      <c r="M4748" s="150" t="s">
        <v>905</v>
      </c>
      <c r="N4748" s="157">
        <v>45101.00167824074</v>
      </c>
      <c r="O4748" s="157">
        <v>45157.357175925928</v>
      </c>
    </row>
    <row r="4749" spans="2:15" x14ac:dyDescent="0.2">
      <c r="B4749" s="322" t="s">
        <v>160</v>
      </c>
      <c r="C4749" s="322" t="s">
        <v>2366</v>
      </c>
      <c r="D4749" s="322" t="s">
        <v>162</v>
      </c>
      <c r="E4749" s="322" t="s">
        <v>2366</v>
      </c>
      <c r="F4749" s="154" t="s">
        <v>247</v>
      </c>
      <c r="G4749" s="149" t="s">
        <v>340</v>
      </c>
      <c r="H4749" s="153" t="s">
        <v>341</v>
      </c>
      <c r="I4749" s="149" t="s">
        <v>2730</v>
      </c>
      <c r="J4749" s="163">
        <v>39.045999999999999</v>
      </c>
      <c r="K4749" s="163">
        <v>32.997999999999998</v>
      </c>
      <c r="L4749" s="149" t="s">
        <v>329</v>
      </c>
      <c r="M4749" s="150" t="s">
        <v>344</v>
      </c>
      <c r="N4749" s="157">
        <v>45101.219733796293</v>
      </c>
      <c r="O4749" s="157">
        <v>45150.121168981481</v>
      </c>
    </row>
    <row r="4750" spans="2:15" x14ac:dyDescent="0.2">
      <c r="B4750" s="322" t="s">
        <v>160</v>
      </c>
      <c r="C4750" s="322" t="s">
        <v>2366</v>
      </c>
      <c r="D4750" s="322" t="s">
        <v>161</v>
      </c>
      <c r="E4750" s="322" t="s">
        <v>2366</v>
      </c>
      <c r="F4750" s="154" t="s">
        <v>114</v>
      </c>
      <c r="G4750" s="149" t="s">
        <v>286</v>
      </c>
      <c r="H4750" s="153" t="s">
        <v>115</v>
      </c>
      <c r="I4750" s="149" t="s">
        <v>2731</v>
      </c>
      <c r="J4750" s="163">
        <v>81.031000000000006</v>
      </c>
      <c r="K4750" s="163">
        <v>67.036000000000001</v>
      </c>
      <c r="L4750" s="149" t="s">
        <v>211</v>
      </c>
      <c r="M4750" s="150" t="s">
        <v>666</v>
      </c>
      <c r="N4750" s="157">
        <v>45101.848101851851</v>
      </c>
      <c r="O4750" s="157">
        <v>45128.817476851851</v>
      </c>
    </row>
    <row r="4751" spans="2:15" x14ac:dyDescent="0.2">
      <c r="B4751" s="322" t="s">
        <v>160</v>
      </c>
      <c r="C4751" s="322" t="s">
        <v>2366</v>
      </c>
      <c r="D4751" s="322" t="s">
        <v>161</v>
      </c>
      <c r="E4751" s="322" t="s">
        <v>2366</v>
      </c>
      <c r="F4751" s="154" t="s">
        <v>114</v>
      </c>
      <c r="G4751" s="149" t="s">
        <v>286</v>
      </c>
      <c r="H4751" s="153" t="s">
        <v>115</v>
      </c>
      <c r="I4751" s="149" t="s">
        <v>381</v>
      </c>
      <c r="J4751" s="163">
        <v>35.466000000000001</v>
      </c>
      <c r="K4751" s="163">
        <v>25.408000000000001</v>
      </c>
      <c r="L4751" s="149" t="s">
        <v>333</v>
      </c>
      <c r="M4751" s="150" t="s">
        <v>501</v>
      </c>
      <c r="N4751" s="157">
        <v>45102.001666666663</v>
      </c>
      <c r="O4751" s="157">
        <v>45120.550682870373</v>
      </c>
    </row>
    <row r="4752" spans="2:15" x14ac:dyDescent="0.2">
      <c r="B4752" s="322" t="s">
        <v>160</v>
      </c>
      <c r="C4752" s="322" t="s">
        <v>2366</v>
      </c>
      <c r="D4752" s="322" t="s">
        <v>161</v>
      </c>
      <c r="E4752" s="322" t="s">
        <v>2366</v>
      </c>
      <c r="F4752" s="154" t="s">
        <v>114</v>
      </c>
      <c r="G4752" s="149" t="s">
        <v>353</v>
      </c>
      <c r="H4752" s="153" t="s">
        <v>354</v>
      </c>
      <c r="I4752" s="149" t="s">
        <v>1123</v>
      </c>
      <c r="J4752" s="163">
        <v>36.308999999999997</v>
      </c>
      <c r="K4752" s="163">
        <v>21.555</v>
      </c>
      <c r="L4752" s="149" t="s">
        <v>230</v>
      </c>
      <c r="M4752" s="150" t="s">
        <v>487</v>
      </c>
      <c r="N4752" s="157">
        <v>45102.306967592594</v>
      </c>
      <c r="O4752" s="157">
        <v>45129.223229166666</v>
      </c>
    </row>
    <row r="4753" spans="2:15" x14ac:dyDescent="0.2">
      <c r="B4753" s="322" t="s">
        <v>160</v>
      </c>
      <c r="C4753" s="322" t="s">
        <v>2366</v>
      </c>
      <c r="D4753" s="322" t="s">
        <v>161</v>
      </c>
      <c r="E4753" s="322" t="s">
        <v>2366</v>
      </c>
      <c r="F4753" s="154" t="s">
        <v>239</v>
      </c>
      <c r="G4753" s="149" t="s">
        <v>359</v>
      </c>
      <c r="H4753" s="153" t="s">
        <v>278</v>
      </c>
      <c r="I4753" s="149" t="s">
        <v>2226</v>
      </c>
      <c r="J4753" s="163">
        <v>28.207000000000001</v>
      </c>
      <c r="K4753" s="163">
        <v>19.975999999999999</v>
      </c>
      <c r="L4753" s="149" t="s">
        <v>1964</v>
      </c>
      <c r="M4753" s="150" t="s">
        <v>1965</v>
      </c>
      <c r="N4753" s="157">
        <v>45102.570879629631</v>
      </c>
      <c r="O4753" s="157">
        <v>45118.555196759262</v>
      </c>
    </row>
    <row r="4754" spans="2:15" x14ac:dyDescent="0.2">
      <c r="B4754" s="322" t="s">
        <v>160</v>
      </c>
      <c r="C4754" s="322" t="s">
        <v>2366</v>
      </c>
      <c r="D4754" s="322" t="s">
        <v>162</v>
      </c>
      <c r="E4754" s="322" t="s">
        <v>2366</v>
      </c>
      <c r="F4754" s="154" t="s">
        <v>247</v>
      </c>
      <c r="G4754" s="149" t="s">
        <v>340</v>
      </c>
      <c r="H4754" s="153" t="s">
        <v>341</v>
      </c>
      <c r="I4754" s="149" t="s">
        <v>1190</v>
      </c>
      <c r="J4754" s="163">
        <v>37.978999999999999</v>
      </c>
      <c r="K4754" s="163">
        <v>36.15</v>
      </c>
      <c r="L4754" s="149" t="s">
        <v>189</v>
      </c>
      <c r="M4754" s="150" t="s">
        <v>526</v>
      </c>
      <c r="N4754" s="157">
        <v>45102.884618055556</v>
      </c>
      <c r="O4754" s="157">
        <v>45139.098368055558</v>
      </c>
    </row>
    <row r="4755" spans="2:15" x14ac:dyDescent="0.2">
      <c r="B4755" s="322" t="s">
        <v>160</v>
      </c>
      <c r="C4755" s="322" t="s">
        <v>2366</v>
      </c>
      <c r="D4755" s="322" t="s">
        <v>162</v>
      </c>
      <c r="E4755" s="322" t="s">
        <v>2366</v>
      </c>
      <c r="F4755" s="154" t="s">
        <v>195</v>
      </c>
      <c r="G4755" s="149" t="s">
        <v>277</v>
      </c>
      <c r="H4755" s="153" t="s">
        <v>705</v>
      </c>
      <c r="I4755" s="149" t="s">
        <v>2732</v>
      </c>
      <c r="J4755" s="163">
        <v>61.439</v>
      </c>
      <c r="K4755" s="163">
        <v>46.567</v>
      </c>
      <c r="L4755" s="149" t="s">
        <v>211</v>
      </c>
      <c r="M4755" s="150" t="s">
        <v>691</v>
      </c>
      <c r="N4755" s="157">
        <v>45103.209062499998</v>
      </c>
      <c r="O4755" s="157">
        <v>45142.846678240741</v>
      </c>
    </row>
    <row r="4756" spans="2:15" x14ac:dyDescent="0.2">
      <c r="B4756" s="322" t="s">
        <v>160</v>
      </c>
      <c r="C4756" s="322" t="s">
        <v>2366</v>
      </c>
      <c r="D4756" s="322" t="s">
        <v>161</v>
      </c>
      <c r="E4756" s="322" t="s">
        <v>2366</v>
      </c>
      <c r="F4756" s="154" t="s">
        <v>114</v>
      </c>
      <c r="G4756" s="149" t="s">
        <v>286</v>
      </c>
      <c r="H4756" s="153" t="s">
        <v>115</v>
      </c>
      <c r="I4756" s="149" t="s">
        <v>2554</v>
      </c>
      <c r="J4756" s="163">
        <v>61.63</v>
      </c>
      <c r="K4756" s="163">
        <v>57.209000000000003</v>
      </c>
      <c r="L4756" s="149" t="s">
        <v>116</v>
      </c>
      <c r="M4756" s="150" t="s">
        <v>117</v>
      </c>
      <c r="N4756" s="157">
        <v>45103.278541666667</v>
      </c>
      <c r="O4756" s="157">
        <v>45135.805648148147</v>
      </c>
    </row>
    <row r="4757" spans="2:15" x14ac:dyDescent="0.2">
      <c r="B4757" s="322" t="s">
        <v>160</v>
      </c>
      <c r="C4757" s="322" t="s">
        <v>2366</v>
      </c>
      <c r="D4757" s="322" t="s">
        <v>162</v>
      </c>
      <c r="E4757" s="322" t="s">
        <v>2366</v>
      </c>
      <c r="F4757" s="154" t="s">
        <v>239</v>
      </c>
      <c r="G4757" s="149" t="s">
        <v>2728</v>
      </c>
      <c r="H4757" s="153" t="s">
        <v>278</v>
      </c>
      <c r="I4757" s="149" t="s">
        <v>2499</v>
      </c>
      <c r="J4757" s="163">
        <v>57.021999999999998</v>
      </c>
      <c r="K4757" s="163">
        <v>11.286</v>
      </c>
      <c r="L4757" s="149" t="s">
        <v>116</v>
      </c>
      <c r="M4757" s="150" t="s">
        <v>293</v>
      </c>
      <c r="N4757" s="157">
        <v>45103.418113425927</v>
      </c>
      <c r="O4757" s="157">
        <v>45155.678599537037</v>
      </c>
    </row>
    <row r="4758" spans="2:15" x14ac:dyDescent="0.2">
      <c r="B4758" s="322" t="s">
        <v>160</v>
      </c>
      <c r="C4758" s="322" t="s">
        <v>2366</v>
      </c>
      <c r="D4758" s="322" t="s">
        <v>161</v>
      </c>
      <c r="E4758" s="322" t="s">
        <v>2366</v>
      </c>
      <c r="F4758" s="154" t="s">
        <v>114</v>
      </c>
      <c r="G4758" s="149" t="s">
        <v>277</v>
      </c>
      <c r="H4758" s="153" t="s">
        <v>304</v>
      </c>
      <c r="I4758" s="149" t="s">
        <v>304</v>
      </c>
      <c r="J4758" s="163">
        <v>34.433</v>
      </c>
      <c r="K4758" s="163">
        <v>24.256</v>
      </c>
      <c r="L4758" s="149" t="s">
        <v>114</v>
      </c>
      <c r="M4758" s="150" t="s">
        <v>577</v>
      </c>
      <c r="N4758" s="157">
        <v>45104.070509259262</v>
      </c>
      <c r="O4758" s="157">
        <v>45108.792071759257</v>
      </c>
    </row>
    <row r="4759" spans="2:15" x14ac:dyDescent="0.2">
      <c r="B4759" s="322" t="s">
        <v>160</v>
      </c>
      <c r="C4759" s="322" t="s">
        <v>2366</v>
      </c>
      <c r="D4759" s="322" t="s">
        <v>161</v>
      </c>
      <c r="E4759" s="322" t="s">
        <v>2366</v>
      </c>
      <c r="F4759" s="154" t="s">
        <v>239</v>
      </c>
      <c r="G4759" s="149" t="s">
        <v>359</v>
      </c>
      <c r="H4759" s="153" t="s">
        <v>278</v>
      </c>
      <c r="I4759" s="149" t="s">
        <v>2534</v>
      </c>
      <c r="J4759" s="163">
        <v>34.957999999999998</v>
      </c>
      <c r="K4759" s="163">
        <v>33.779000000000003</v>
      </c>
      <c r="L4759" s="149" t="s">
        <v>329</v>
      </c>
      <c r="M4759" s="150" t="s">
        <v>361</v>
      </c>
      <c r="N4759" s="157">
        <v>45104.390555555554</v>
      </c>
      <c r="O4759" s="157">
        <v>45130.568032407406</v>
      </c>
    </row>
    <row r="4760" spans="2:15" x14ac:dyDescent="0.2">
      <c r="B4760" s="322" t="s">
        <v>160</v>
      </c>
      <c r="C4760" s="322" t="s">
        <v>2366</v>
      </c>
      <c r="D4760" s="322" t="s">
        <v>161</v>
      </c>
      <c r="E4760" s="322" t="s">
        <v>2366</v>
      </c>
      <c r="F4760" s="154" t="s">
        <v>114</v>
      </c>
      <c r="G4760" s="149" t="s">
        <v>277</v>
      </c>
      <c r="H4760" s="153" t="s">
        <v>304</v>
      </c>
      <c r="I4760" s="149" t="s">
        <v>2733</v>
      </c>
      <c r="J4760" s="163">
        <v>34.491999999999997</v>
      </c>
      <c r="K4760" s="163">
        <v>21.04</v>
      </c>
      <c r="L4760" s="149" t="s">
        <v>187</v>
      </c>
      <c r="M4760" s="150" t="s">
        <v>415</v>
      </c>
      <c r="N4760" s="157">
        <v>45104.626354166663</v>
      </c>
      <c r="O4760" s="157">
        <v>45119.650312500002</v>
      </c>
    </row>
    <row r="4761" spans="2:15" x14ac:dyDescent="0.2">
      <c r="B4761" s="322" t="s">
        <v>160</v>
      </c>
      <c r="C4761" s="322" t="s">
        <v>2366</v>
      </c>
      <c r="D4761" s="322" t="s">
        <v>162</v>
      </c>
      <c r="E4761" s="322" t="s">
        <v>2366</v>
      </c>
      <c r="F4761" s="154" t="s">
        <v>114</v>
      </c>
      <c r="G4761" s="149" t="s">
        <v>286</v>
      </c>
      <c r="H4761" s="153" t="s">
        <v>115</v>
      </c>
      <c r="I4761" s="149" t="s">
        <v>2734</v>
      </c>
      <c r="J4761" s="163">
        <v>81.731999999999999</v>
      </c>
      <c r="K4761" s="163">
        <v>22.97</v>
      </c>
      <c r="L4761" s="149" t="s">
        <v>116</v>
      </c>
      <c r="M4761" s="150" t="s">
        <v>352</v>
      </c>
      <c r="N4761" s="157">
        <v>45104.667604166665</v>
      </c>
      <c r="O4761" s="157">
        <v>45144.764606481483</v>
      </c>
    </row>
    <row r="4762" spans="2:15" x14ac:dyDescent="0.2">
      <c r="B4762" s="322" t="s">
        <v>160</v>
      </c>
      <c r="C4762" s="322" t="s">
        <v>2366</v>
      </c>
      <c r="D4762" s="322" t="s">
        <v>162</v>
      </c>
      <c r="E4762" s="322" t="s">
        <v>2366</v>
      </c>
      <c r="F4762" s="154" t="s">
        <v>114</v>
      </c>
      <c r="G4762" s="149" t="s">
        <v>286</v>
      </c>
      <c r="H4762" s="153" t="s">
        <v>115</v>
      </c>
      <c r="I4762" s="149" t="s">
        <v>2734</v>
      </c>
      <c r="J4762" s="163">
        <v>81.731999999999999</v>
      </c>
      <c r="K4762" s="163">
        <v>22.163</v>
      </c>
      <c r="L4762" s="149" t="s">
        <v>116</v>
      </c>
      <c r="M4762" s="150" t="s">
        <v>352</v>
      </c>
      <c r="N4762" s="157">
        <v>45104.667604166665</v>
      </c>
      <c r="O4762" s="157">
        <v>45162.40353009259</v>
      </c>
    </row>
    <row r="4763" spans="2:15" x14ac:dyDescent="0.2">
      <c r="B4763" s="322" t="s">
        <v>160</v>
      </c>
      <c r="C4763" s="322" t="s">
        <v>2366</v>
      </c>
      <c r="D4763" s="322" t="s">
        <v>161</v>
      </c>
      <c r="E4763" s="322" t="s">
        <v>2366</v>
      </c>
      <c r="F4763" s="154" t="s">
        <v>239</v>
      </c>
      <c r="G4763" s="149" t="s">
        <v>359</v>
      </c>
      <c r="H4763" s="153" t="s">
        <v>278</v>
      </c>
      <c r="I4763" s="149" t="s">
        <v>633</v>
      </c>
      <c r="J4763" s="163">
        <v>34.529000000000003</v>
      </c>
      <c r="K4763" s="163">
        <v>0.72399999999999998</v>
      </c>
      <c r="L4763" s="149" t="s">
        <v>116</v>
      </c>
      <c r="M4763" s="150" t="s">
        <v>117</v>
      </c>
      <c r="N4763" s="157">
        <v>45104.807083333333</v>
      </c>
      <c r="O4763" s="157">
        <v>45130.166770833333</v>
      </c>
    </row>
    <row r="4764" spans="2:15" x14ac:dyDescent="0.2">
      <c r="B4764" s="322" t="s">
        <v>160</v>
      </c>
      <c r="C4764" s="322" t="s">
        <v>2366</v>
      </c>
      <c r="D4764" s="322" t="s">
        <v>161</v>
      </c>
      <c r="E4764" s="322" t="s">
        <v>2366</v>
      </c>
      <c r="F4764" s="154" t="s">
        <v>239</v>
      </c>
      <c r="G4764" s="149" t="s">
        <v>359</v>
      </c>
      <c r="H4764" s="153" t="s">
        <v>278</v>
      </c>
      <c r="I4764" s="149" t="s">
        <v>633</v>
      </c>
      <c r="J4764" s="163">
        <v>34.529000000000003</v>
      </c>
      <c r="K4764" s="163">
        <v>1.2010000000000001</v>
      </c>
      <c r="L4764" s="149" t="s">
        <v>116</v>
      </c>
      <c r="M4764" s="150" t="s">
        <v>117</v>
      </c>
      <c r="N4764" s="157">
        <v>45104.807083333333</v>
      </c>
      <c r="O4764" s="157">
        <v>45130.16678240741</v>
      </c>
    </row>
    <row r="4765" spans="2:15" x14ac:dyDescent="0.2">
      <c r="B4765" s="322" t="s">
        <v>160</v>
      </c>
      <c r="C4765" s="322" t="s">
        <v>2366</v>
      </c>
      <c r="D4765" s="322" t="s">
        <v>161</v>
      </c>
      <c r="E4765" s="322" t="s">
        <v>2366</v>
      </c>
      <c r="F4765" s="154" t="s">
        <v>239</v>
      </c>
      <c r="G4765" s="149" t="s">
        <v>359</v>
      </c>
      <c r="H4765" s="153" t="s">
        <v>278</v>
      </c>
      <c r="I4765" s="149" t="s">
        <v>633</v>
      </c>
      <c r="J4765" s="163">
        <v>34.529000000000003</v>
      </c>
      <c r="K4765" s="163">
        <v>9.3550000000000004</v>
      </c>
      <c r="L4765" s="149" t="s">
        <v>116</v>
      </c>
      <c r="M4765" s="150" t="s">
        <v>405</v>
      </c>
      <c r="N4765" s="157">
        <v>45104.807083333333</v>
      </c>
      <c r="O4765" s="157">
        <v>45134.792696759258</v>
      </c>
    </row>
    <row r="4766" spans="2:15" x14ac:dyDescent="0.2">
      <c r="B4766" s="322" t="s">
        <v>160</v>
      </c>
      <c r="C4766" s="322" t="s">
        <v>2366</v>
      </c>
      <c r="D4766" s="322" t="s">
        <v>162</v>
      </c>
      <c r="E4766" s="322" t="s">
        <v>2366</v>
      </c>
      <c r="F4766" s="154" t="s">
        <v>239</v>
      </c>
      <c r="G4766" s="149" t="s">
        <v>359</v>
      </c>
      <c r="H4766" s="153" t="s">
        <v>278</v>
      </c>
      <c r="I4766" s="149" t="s">
        <v>2735</v>
      </c>
      <c r="J4766" s="163">
        <v>55.636000000000003</v>
      </c>
      <c r="K4766" s="163">
        <v>43.932000000000002</v>
      </c>
      <c r="L4766" s="149" t="s">
        <v>228</v>
      </c>
      <c r="M4766" s="150" t="s">
        <v>434</v>
      </c>
      <c r="N4766" s="157">
        <v>45105.404374999998</v>
      </c>
      <c r="O4766" s="157">
        <v>45144.094618055555</v>
      </c>
    </row>
    <row r="4767" spans="2:15" x14ac:dyDescent="0.2">
      <c r="B4767" s="322" t="s">
        <v>160</v>
      </c>
      <c r="C4767" s="322" t="s">
        <v>2366</v>
      </c>
      <c r="D4767" s="322" t="s">
        <v>162</v>
      </c>
      <c r="E4767" s="322" t="s">
        <v>2366</v>
      </c>
      <c r="F4767" s="154" t="s">
        <v>239</v>
      </c>
      <c r="G4767" s="149" t="s">
        <v>277</v>
      </c>
      <c r="H4767" s="153" t="s">
        <v>278</v>
      </c>
      <c r="I4767" s="149" t="s">
        <v>327</v>
      </c>
      <c r="J4767" s="163">
        <v>32.451000000000001</v>
      </c>
      <c r="K4767" s="163">
        <v>31.802</v>
      </c>
      <c r="L4767" s="149" t="s">
        <v>209</v>
      </c>
      <c r="M4767" s="150" t="s">
        <v>323</v>
      </c>
      <c r="N4767" s="157">
        <v>45105.415266203701</v>
      </c>
      <c r="O4767" s="157">
        <v>45142.956296296295</v>
      </c>
    </row>
    <row r="4768" spans="2:15" x14ac:dyDescent="0.2">
      <c r="B4768" s="322" t="s">
        <v>160</v>
      </c>
      <c r="C4768" s="322" t="s">
        <v>2366</v>
      </c>
      <c r="D4768" s="322" t="s">
        <v>161</v>
      </c>
      <c r="E4768" s="322" t="s">
        <v>2366</v>
      </c>
      <c r="F4768" s="154" t="s">
        <v>243</v>
      </c>
      <c r="G4768" s="149" t="s">
        <v>277</v>
      </c>
      <c r="H4768" s="153" t="s">
        <v>374</v>
      </c>
      <c r="I4768" s="149" t="s">
        <v>2736</v>
      </c>
      <c r="J4768" s="163">
        <v>56.728999999999999</v>
      </c>
      <c r="K4768" s="163">
        <v>13.23</v>
      </c>
      <c r="L4768" s="149" t="s">
        <v>211</v>
      </c>
      <c r="M4768" s="150" t="s">
        <v>1358</v>
      </c>
      <c r="N4768" s="157">
        <v>45105.570902777778</v>
      </c>
      <c r="O4768" s="157">
        <v>45137.555486111109</v>
      </c>
    </row>
    <row r="4769" spans="2:15" x14ac:dyDescent="0.2">
      <c r="B4769" s="322" t="s">
        <v>160</v>
      </c>
      <c r="C4769" s="322" t="s">
        <v>2366</v>
      </c>
      <c r="D4769" s="322" t="s">
        <v>162</v>
      </c>
      <c r="E4769" s="322" t="s">
        <v>2366</v>
      </c>
      <c r="F4769" s="154" t="s">
        <v>243</v>
      </c>
      <c r="G4769" s="149" t="s">
        <v>277</v>
      </c>
      <c r="H4769" s="153" t="s">
        <v>374</v>
      </c>
      <c r="I4769" s="149" t="s">
        <v>2736</v>
      </c>
      <c r="J4769" s="163">
        <v>56.728999999999999</v>
      </c>
      <c r="K4769" s="163">
        <v>38.207000000000001</v>
      </c>
      <c r="L4769" s="149" t="s">
        <v>211</v>
      </c>
      <c r="M4769" s="150" t="s">
        <v>826</v>
      </c>
      <c r="N4769" s="157">
        <v>45105.570902777778</v>
      </c>
      <c r="O4769" s="157">
        <v>45150.394976851851</v>
      </c>
    </row>
    <row r="4770" spans="2:15" x14ac:dyDescent="0.2">
      <c r="B4770" s="322" t="s">
        <v>160</v>
      </c>
      <c r="C4770" s="322" t="s">
        <v>2366</v>
      </c>
      <c r="D4770" s="322" t="s">
        <v>161</v>
      </c>
      <c r="E4770" s="322" t="s">
        <v>2366</v>
      </c>
      <c r="F4770" s="154" t="s">
        <v>236</v>
      </c>
      <c r="G4770" s="149" t="s">
        <v>310</v>
      </c>
      <c r="H4770" s="153" t="s">
        <v>311</v>
      </c>
      <c r="I4770" s="149" t="s">
        <v>2177</v>
      </c>
      <c r="J4770" s="163">
        <v>36.061999999999998</v>
      </c>
      <c r="K4770" s="163">
        <v>7.2759999999999998</v>
      </c>
      <c r="L4770" s="149" t="s">
        <v>205</v>
      </c>
      <c r="M4770" s="150" t="s">
        <v>721</v>
      </c>
      <c r="N4770" s="157">
        <v>45105.848101851851</v>
      </c>
      <c r="O4770" s="157">
        <v>45137.931770833333</v>
      </c>
    </row>
    <row r="4771" spans="2:15" x14ac:dyDescent="0.2">
      <c r="B4771" s="322" t="s">
        <v>160</v>
      </c>
      <c r="C4771" s="322" t="s">
        <v>2366</v>
      </c>
      <c r="D4771" s="322" t="s">
        <v>162</v>
      </c>
      <c r="E4771" s="322" t="s">
        <v>2366</v>
      </c>
      <c r="F4771" s="154" t="s">
        <v>236</v>
      </c>
      <c r="G4771" s="149" t="s">
        <v>310</v>
      </c>
      <c r="H4771" s="153" t="s">
        <v>311</v>
      </c>
      <c r="I4771" s="149" t="s">
        <v>2177</v>
      </c>
      <c r="J4771" s="163">
        <v>36.061999999999998</v>
      </c>
      <c r="K4771" s="163">
        <v>28.064</v>
      </c>
      <c r="L4771" s="149" t="s">
        <v>1447</v>
      </c>
      <c r="M4771" s="150" t="s">
        <v>520</v>
      </c>
      <c r="N4771" s="157">
        <v>45105.848101851851</v>
      </c>
      <c r="O4771" s="157">
        <v>45155.645381944443</v>
      </c>
    </row>
    <row r="4772" spans="2:15" x14ac:dyDescent="0.2">
      <c r="B4772" s="322" t="s">
        <v>160</v>
      </c>
      <c r="C4772" s="322" t="s">
        <v>2366</v>
      </c>
      <c r="D4772" s="322" t="s">
        <v>161</v>
      </c>
      <c r="E4772" s="322" t="s">
        <v>2366</v>
      </c>
      <c r="F4772" s="154" t="s">
        <v>114</v>
      </c>
      <c r="G4772" s="149" t="s">
        <v>277</v>
      </c>
      <c r="H4772" s="153" t="s">
        <v>304</v>
      </c>
      <c r="I4772" s="149" t="s">
        <v>969</v>
      </c>
      <c r="J4772" s="163">
        <v>34.491999999999997</v>
      </c>
      <c r="K4772" s="163">
        <v>20.564</v>
      </c>
      <c r="L4772" s="149" t="s">
        <v>116</v>
      </c>
      <c r="M4772" s="150" t="s">
        <v>352</v>
      </c>
      <c r="N4772" s="157">
        <v>45105.848553240743</v>
      </c>
      <c r="O4772" s="157">
        <v>45138.206574074073</v>
      </c>
    </row>
    <row r="4773" spans="2:15" x14ac:dyDescent="0.2">
      <c r="B4773" s="322" t="s">
        <v>160</v>
      </c>
      <c r="C4773" s="322" t="s">
        <v>2366</v>
      </c>
      <c r="D4773" s="322" t="s">
        <v>162</v>
      </c>
      <c r="E4773" s="322" t="s">
        <v>2366</v>
      </c>
      <c r="F4773" s="154" t="s">
        <v>114</v>
      </c>
      <c r="G4773" s="149" t="s">
        <v>286</v>
      </c>
      <c r="H4773" s="153" t="s">
        <v>115</v>
      </c>
      <c r="I4773" s="149" t="s">
        <v>1870</v>
      </c>
      <c r="J4773" s="163">
        <v>61.203000000000003</v>
      </c>
      <c r="K4773" s="163">
        <v>16.527000000000001</v>
      </c>
      <c r="L4773" s="149" t="s">
        <v>208</v>
      </c>
      <c r="M4773" s="150" t="s">
        <v>368</v>
      </c>
      <c r="N4773" s="157">
        <v>45106.139722222222</v>
      </c>
      <c r="O4773" s="157">
        <v>45139.718217592592</v>
      </c>
    </row>
    <row r="4774" spans="2:15" x14ac:dyDescent="0.2">
      <c r="B4774" s="322" t="s">
        <v>160</v>
      </c>
      <c r="C4774" s="322" t="s">
        <v>2366</v>
      </c>
      <c r="D4774" s="322" t="s">
        <v>162</v>
      </c>
      <c r="E4774" s="322" t="s">
        <v>2366</v>
      </c>
      <c r="F4774" s="154" t="s">
        <v>114</v>
      </c>
      <c r="G4774" s="149" t="s">
        <v>286</v>
      </c>
      <c r="H4774" s="153" t="s">
        <v>115</v>
      </c>
      <c r="I4774" s="149" t="s">
        <v>1870</v>
      </c>
      <c r="J4774" s="163">
        <v>61.203000000000003</v>
      </c>
      <c r="K4774" s="163">
        <v>15.837999999999999</v>
      </c>
      <c r="L4774" s="149" t="s">
        <v>208</v>
      </c>
      <c r="M4774" s="150" t="s">
        <v>368</v>
      </c>
      <c r="N4774" s="157">
        <v>45106.139722222222</v>
      </c>
      <c r="O4774" s="157">
        <v>45149.149317129632</v>
      </c>
    </row>
    <row r="4775" spans="2:15" x14ac:dyDescent="0.2">
      <c r="B4775" s="322" t="s">
        <v>160</v>
      </c>
      <c r="C4775" s="322" t="s">
        <v>2366</v>
      </c>
      <c r="D4775" s="322" t="s">
        <v>162</v>
      </c>
      <c r="E4775" s="322" t="s">
        <v>2366</v>
      </c>
      <c r="F4775" s="154" t="s">
        <v>114</v>
      </c>
      <c r="G4775" s="149" t="s">
        <v>286</v>
      </c>
      <c r="H4775" s="153" t="s">
        <v>115</v>
      </c>
      <c r="I4775" s="149" t="s">
        <v>1870</v>
      </c>
      <c r="J4775" s="163">
        <v>61.203000000000003</v>
      </c>
      <c r="K4775" s="163">
        <v>27.614000000000001</v>
      </c>
      <c r="L4775" s="149" t="s">
        <v>208</v>
      </c>
      <c r="M4775" s="150" t="s">
        <v>523</v>
      </c>
      <c r="N4775" s="157">
        <v>45106.139722222222</v>
      </c>
      <c r="O4775" s="157">
        <v>45157.474594907406</v>
      </c>
    </row>
    <row r="4776" spans="2:15" x14ac:dyDescent="0.2">
      <c r="B4776" s="322" t="s">
        <v>160</v>
      </c>
      <c r="C4776" s="322" t="s">
        <v>2366</v>
      </c>
      <c r="D4776" s="322" t="s">
        <v>162</v>
      </c>
      <c r="E4776" s="322" t="s">
        <v>2366</v>
      </c>
      <c r="F4776" s="154" t="s">
        <v>239</v>
      </c>
      <c r="G4776" s="149" t="s">
        <v>2567</v>
      </c>
      <c r="H4776" s="153" t="s">
        <v>2667</v>
      </c>
      <c r="I4776" s="149" t="s">
        <v>580</v>
      </c>
      <c r="J4776" s="163">
        <v>55.569000000000003</v>
      </c>
      <c r="K4776" s="163">
        <v>51.264000000000003</v>
      </c>
      <c r="L4776" s="149" t="s">
        <v>116</v>
      </c>
      <c r="M4776" s="150" t="s">
        <v>405</v>
      </c>
      <c r="N4776" s="157">
        <v>45106.709745370368</v>
      </c>
      <c r="O4776" s="157">
        <v>45144.16810185185</v>
      </c>
    </row>
    <row r="4777" spans="2:15" x14ac:dyDescent="0.2">
      <c r="B4777" s="322" t="s">
        <v>160</v>
      </c>
      <c r="C4777" s="322" t="s">
        <v>2366</v>
      </c>
      <c r="D4777" s="322" t="s">
        <v>162</v>
      </c>
      <c r="E4777" s="322" t="s">
        <v>2366</v>
      </c>
      <c r="F4777" s="154" t="s">
        <v>239</v>
      </c>
      <c r="G4777" s="149" t="s">
        <v>359</v>
      </c>
      <c r="H4777" s="153" t="s">
        <v>278</v>
      </c>
      <c r="I4777" s="149" t="s">
        <v>890</v>
      </c>
      <c r="J4777" s="163">
        <v>34.487000000000002</v>
      </c>
      <c r="K4777" s="163">
        <v>15.8</v>
      </c>
      <c r="L4777" s="149" t="s">
        <v>116</v>
      </c>
      <c r="M4777" s="150" t="s">
        <v>352</v>
      </c>
      <c r="N4777" s="157">
        <v>45106.723738425928</v>
      </c>
      <c r="O4777" s="157">
        <v>45140.957997685182</v>
      </c>
    </row>
    <row r="4778" spans="2:15" x14ac:dyDescent="0.2">
      <c r="B4778" s="322" t="s">
        <v>160</v>
      </c>
      <c r="C4778" s="322" t="s">
        <v>2366</v>
      </c>
      <c r="D4778" s="322" t="s">
        <v>163</v>
      </c>
      <c r="E4778" s="322" t="s">
        <v>2366</v>
      </c>
      <c r="F4778" s="154" t="s">
        <v>239</v>
      </c>
      <c r="G4778" s="149" t="s">
        <v>359</v>
      </c>
      <c r="H4778" s="153" t="s">
        <v>278</v>
      </c>
      <c r="I4778" s="149" t="s">
        <v>890</v>
      </c>
      <c r="J4778" s="163">
        <v>34.487000000000002</v>
      </c>
      <c r="K4778" s="163">
        <v>17.997</v>
      </c>
      <c r="L4778" s="149" t="s">
        <v>805</v>
      </c>
      <c r="M4778" s="150" t="s">
        <v>806</v>
      </c>
      <c r="N4778" s="157">
        <v>45106.723738425928</v>
      </c>
      <c r="O4778" s="157">
        <v>45175.551053240742</v>
      </c>
    </row>
    <row r="4779" spans="2:15" x14ac:dyDescent="0.2">
      <c r="B4779" s="322" t="s">
        <v>160</v>
      </c>
      <c r="C4779" s="322" t="s">
        <v>2366</v>
      </c>
      <c r="D4779" s="322" t="s">
        <v>162</v>
      </c>
      <c r="E4779" s="322" t="s">
        <v>2366</v>
      </c>
      <c r="F4779" s="154" t="s">
        <v>244</v>
      </c>
      <c r="G4779" s="149" t="s">
        <v>369</v>
      </c>
      <c r="H4779" s="153" t="s">
        <v>370</v>
      </c>
      <c r="I4779" s="149" t="s">
        <v>2737</v>
      </c>
      <c r="J4779" s="163">
        <v>57</v>
      </c>
      <c r="K4779" s="163">
        <v>55.86</v>
      </c>
      <c r="L4779" s="149" t="s">
        <v>329</v>
      </c>
      <c r="M4779" s="150" t="s">
        <v>361</v>
      </c>
      <c r="N4779" s="157">
        <v>45106.775231481479</v>
      </c>
      <c r="O4779" s="157">
        <v>45146.986863425926</v>
      </c>
    </row>
    <row r="4780" spans="2:15" x14ac:dyDescent="0.2">
      <c r="B4780" s="322" t="s">
        <v>160</v>
      </c>
      <c r="C4780" s="322" t="s">
        <v>2366</v>
      </c>
      <c r="D4780" s="322" t="s">
        <v>161</v>
      </c>
      <c r="E4780" s="322" t="s">
        <v>2366</v>
      </c>
      <c r="F4780" s="154" t="s">
        <v>237</v>
      </c>
      <c r="G4780" s="149" t="s">
        <v>277</v>
      </c>
      <c r="H4780" s="153" t="s">
        <v>978</v>
      </c>
      <c r="I4780" s="149" t="s">
        <v>1796</v>
      </c>
      <c r="J4780" s="163">
        <v>38.979999999999997</v>
      </c>
      <c r="K4780" s="163">
        <v>31.390999999999998</v>
      </c>
      <c r="L4780" s="149" t="s">
        <v>251</v>
      </c>
      <c r="M4780" s="150" t="s">
        <v>1751</v>
      </c>
      <c r="N4780" s="157">
        <v>45106.819618055553</v>
      </c>
      <c r="O4780" s="157">
        <v>45116.303680555553</v>
      </c>
    </row>
    <row r="4781" spans="2:15" x14ac:dyDescent="0.2">
      <c r="B4781" s="322" t="s">
        <v>160</v>
      </c>
      <c r="C4781" s="322" t="s">
        <v>2366</v>
      </c>
      <c r="D4781" s="322" t="s">
        <v>162</v>
      </c>
      <c r="E4781" s="322" t="s">
        <v>2366</v>
      </c>
      <c r="F4781" s="154" t="s">
        <v>114</v>
      </c>
      <c r="G4781" s="149" t="s">
        <v>286</v>
      </c>
      <c r="H4781" s="153" t="s">
        <v>115</v>
      </c>
      <c r="I4781" s="149" t="s">
        <v>2738</v>
      </c>
      <c r="J4781" s="163">
        <v>81.92</v>
      </c>
      <c r="K4781" s="163">
        <v>45.871000000000002</v>
      </c>
      <c r="L4781" s="149" t="s">
        <v>211</v>
      </c>
      <c r="M4781" s="150" t="s">
        <v>1133</v>
      </c>
      <c r="N4781" s="157">
        <v>45106.987164351849</v>
      </c>
      <c r="O4781" s="157">
        <v>45152.290555555555</v>
      </c>
    </row>
    <row r="4782" spans="2:15" x14ac:dyDescent="0.2">
      <c r="B4782" s="322" t="s">
        <v>160</v>
      </c>
      <c r="C4782" s="322" t="s">
        <v>2366</v>
      </c>
      <c r="D4782" s="322" t="s">
        <v>162</v>
      </c>
      <c r="E4782" s="322" t="s">
        <v>2366</v>
      </c>
      <c r="F4782" s="154" t="s">
        <v>239</v>
      </c>
      <c r="G4782" s="149" t="s">
        <v>1627</v>
      </c>
      <c r="H4782" s="153" t="s">
        <v>1628</v>
      </c>
      <c r="I4782" s="149" t="s">
        <v>2739</v>
      </c>
      <c r="J4782" s="163">
        <v>81.251999999999995</v>
      </c>
      <c r="K4782" s="163">
        <v>39.445</v>
      </c>
      <c r="L4782" s="149" t="s">
        <v>211</v>
      </c>
      <c r="M4782" s="150" t="s">
        <v>660</v>
      </c>
      <c r="N4782" s="157">
        <v>45106.997210648151</v>
      </c>
      <c r="O4782" s="157">
        <v>45149.334305555552</v>
      </c>
    </row>
    <row r="4783" spans="2:15" x14ac:dyDescent="0.2">
      <c r="B4783" s="322" t="s">
        <v>160</v>
      </c>
      <c r="C4783" s="322" t="s">
        <v>2366</v>
      </c>
      <c r="D4783" s="322" t="s">
        <v>162</v>
      </c>
      <c r="E4783" s="322" t="s">
        <v>2366</v>
      </c>
      <c r="F4783" s="154" t="s">
        <v>239</v>
      </c>
      <c r="G4783" s="149" t="s">
        <v>1627</v>
      </c>
      <c r="H4783" s="153" t="s">
        <v>1628</v>
      </c>
      <c r="I4783" s="149" t="s">
        <v>2739</v>
      </c>
      <c r="J4783" s="163">
        <v>81.251999999999995</v>
      </c>
      <c r="K4783" s="163">
        <v>39.709000000000003</v>
      </c>
      <c r="L4783" s="149" t="s">
        <v>211</v>
      </c>
      <c r="M4783" s="150" t="s">
        <v>2015</v>
      </c>
      <c r="N4783" s="157">
        <v>45106.997210648151</v>
      </c>
      <c r="O4783" s="157">
        <v>45160.181238425925</v>
      </c>
    </row>
    <row r="4784" spans="2:15" x14ac:dyDescent="0.2">
      <c r="B4784" s="322" t="s">
        <v>160</v>
      </c>
      <c r="C4784" s="322" t="s">
        <v>2366</v>
      </c>
      <c r="D4784" s="322" t="s">
        <v>161</v>
      </c>
      <c r="E4784" s="322" t="s">
        <v>2366</v>
      </c>
      <c r="F4784" s="154" t="s">
        <v>243</v>
      </c>
      <c r="G4784" s="149" t="s">
        <v>2338</v>
      </c>
      <c r="H4784" s="153" t="s">
        <v>707</v>
      </c>
      <c r="I4784" s="149" t="s">
        <v>2740</v>
      </c>
      <c r="J4784" s="163">
        <v>58.68</v>
      </c>
      <c r="K4784" s="163">
        <v>57.506</v>
      </c>
      <c r="L4784" s="149" t="s">
        <v>329</v>
      </c>
      <c r="M4784" s="150" t="s">
        <v>361</v>
      </c>
      <c r="N4784" s="157">
        <v>45107.59888888889</v>
      </c>
      <c r="O4784" s="157">
        <v>45131.707002314812</v>
      </c>
    </row>
    <row r="4785" spans="2:15" x14ac:dyDescent="0.2">
      <c r="B4785" s="322" t="s">
        <v>160</v>
      </c>
      <c r="C4785" s="322" t="s">
        <v>2366</v>
      </c>
      <c r="D4785" s="322" t="s">
        <v>161</v>
      </c>
      <c r="E4785" s="322" t="s">
        <v>2366</v>
      </c>
      <c r="F4785" s="154" t="s">
        <v>114</v>
      </c>
      <c r="G4785" s="149" t="s">
        <v>277</v>
      </c>
      <c r="H4785" s="153" t="s">
        <v>304</v>
      </c>
      <c r="I4785" s="149" t="s">
        <v>1109</v>
      </c>
      <c r="J4785" s="163">
        <v>37.366999999999997</v>
      </c>
      <c r="K4785" s="163">
        <v>14.539</v>
      </c>
      <c r="L4785" s="149" t="s">
        <v>114</v>
      </c>
      <c r="M4785" s="150" t="s">
        <v>579</v>
      </c>
      <c r="N4785" s="157">
        <v>45107.917800925927</v>
      </c>
      <c r="O4785" s="157">
        <v>45114.083865740744</v>
      </c>
    </row>
    <row r="4786" spans="2:15" x14ac:dyDescent="0.2">
      <c r="B4786" s="322" t="s">
        <v>160</v>
      </c>
      <c r="C4786" s="322" t="s">
        <v>2366</v>
      </c>
      <c r="D4786" s="322" t="s">
        <v>161</v>
      </c>
      <c r="E4786" s="322" t="s">
        <v>2366</v>
      </c>
      <c r="F4786" s="154" t="s">
        <v>114</v>
      </c>
      <c r="G4786" s="149" t="s">
        <v>277</v>
      </c>
      <c r="H4786" s="153" t="s">
        <v>304</v>
      </c>
      <c r="I4786" s="149" t="s">
        <v>1109</v>
      </c>
      <c r="J4786" s="163">
        <v>37.366999999999997</v>
      </c>
      <c r="K4786" s="163">
        <v>14.539</v>
      </c>
      <c r="L4786" s="149" t="s">
        <v>114</v>
      </c>
      <c r="M4786" s="150" t="s">
        <v>579</v>
      </c>
      <c r="N4786" s="157">
        <v>45107.917800925927</v>
      </c>
      <c r="O4786" s="157">
        <v>45114.084004629629</v>
      </c>
    </row>
    <row r="4787" spans="2:15" x14ac:dyDescent="0.2">
      <c r="B4787" s="322" t="s">
        <v>160</v>
      </c>
      <c r="C4787" s="322" t="s">
        <v>2366</v>
      </c>
      <c r="D4787" s="322" t="s">
        <v>161</v>
      </c>
      <c r="E4787" s="322" t="s">
        <v>2366</v>
      </c>
      <c r="F4787" s="154" t="s">
        <v>244</v>
      </c>
      <c r="G4787" s="149" t="s">
        <v>369</v>
      </c>
      <c r="H4787" s="153" t="s">
        <v>370</v>
      </c>
      <c r="I4787" s="149" t="s">
        <v>2655</v>
      </c>
      <c r="J4787" s="163">
        <v>32.069000000000003</v>
      </c>
      <c r="K4787" s="163">
        <v>5.5469999999999997</v>
      </c>
      <c r="L4787" s="149" t="s">
        <v>187</v>
      </c>
      <c r="M4787" s="150" t="s">
        <v>415</v>
      </c>
      <c r="N4787" s="157">
        <v>45107.973680555559</v>
      </c>
      <c r="O4787" s="157">
        <v>45122.805613425924</v>
      </c>
    </row>
    <row r="4788" spans="2:15" x14ac:dyDescent="0.2">
      <c r="B4788" s="322" t="s">
        <v>160</v>
      </c>
      <c r="C4788" s="322" t="s">
        <v>2366</v>
      </c>
      <c r="D4788" s="322" t="s">
        <v>161</v>
      </c>
      <c r="E4788" s="322" t="s">
        <v>2366</v>
      </c>
      <c r="F4788" s="154" t="s">
        <v>244</v>
      </c>
      <c r="G4788" s="149" t="s">
        <v>369</v>
      </c>
      <c r="H4788" s="153" t="s">
        <v>370</v>
      </c>
      <c r="I4788" s="149" t="s">
        <v>2655</v>
      </c>
      <c r="J4788" s="163">
        <v>32.069000000000003</v>
      </c>
      <c r="K4788" s="163">
        <v>25.881</v>
      </c>
      <c r="L4788" s="149" t="s">
        <v>197</v>
      </c>
      <c r="M4788" s="150" t="s">
        <v>2741</v>
      </c>
      <c r="N4788" s="157">
        <v>45107.973680555559</v>
      </c>
      <c r="O4788" s="157">
        <v>45133.542523148149</v>
      </c>
    </row>
    <row r="4789" spans="2:15" x14ac:dyDescent="0.2">
      <c r="B4789" s="322" t="s">
        <v>161</v>
      </c>
      <c r="C4789" s="322" t="s">
        <v>2366</v>
      </c>
      <c r="D4789" s="322" t="s">
        <v>162</v>
      </c>
      <c r="E4789" s="322" t="s">
        <v>2366</v>
      </c>
      <c r="F4789" s="154" t="s">
        <v>114</v>
      </c>
      <c r="G4789" s="149" t="s">
        <v>286</v>
      </c>
      <c r="H4789" s="153" t="s">
        <v>115</v>
      </c>
      <c r="I4789" s="149" t="s">
        <v>2734</v>
      </c>
      <c r="J4789" s="163">
        <v>81.731999999999999</v>
      </c>
      <c r="K4789" s="163">
        <v>15.92</v>
      </c>
      <c r="L4789" s="149" t="s">
        <v>116</v>
      </c>
      <c r="M4789" s="150" t="s">
        <v>352</v>
      </c>
      <c r="N4789" s="157">
        <v>45108.029398148145</v>
      </c>
      <c r="O4789" s="157">
        <v>45144.764606481483</v>
      </c>
    </row>
    <row r="4790" spans="2:15" x14ac:dyDescent="0.2">
      <c r="B4790" s="322" t="s">
        <v>161</v>
      </c>
      <c r="C4790" s="322" t="s">
        <v>2366</v>
      </c>
      <c r="D4790" s="322" t="s">
        <v>162</v>
      </c>
      <c r="E4790" s="322" t="s">
        <v>2366</v>
      </c>
      <c r="F4790" s="154" t="s">
        <v>114</v>
      </c>
      <c r="G4790" s="149" t="s">
        <v>286</v>
      </c>
      <c r="H4790" s="153" t="s">
        <v>115</v>
      </c>
      <c r="I4790" s="149" t="s">
        <v>2734</v>
      </c>
      <c r="J4790" s="163">
        <v>81.731999999999999</v>
      </c>
      <c r="K4790" s="163">
        <v>15.361000000000001</v>
      </c>
      <c r="L4790" s="149" t="s">
        <v>116</v>
      </c>
      <c r="M4790" s="150" t="s">
        <v>352</v>
      </c>
      <c r="N4790" s="157">
        <v>45108.029398148145</v>
      </c>
      <c r="O4790" s="157">
        <v>45162.40353009259</v>
      </c>
    </row>
    <row r="4791" spans="2:15" x14ac:dyDescent="0.2">
      <c r="B4791" s="322" t="s">
        <v>161</v>
      </c>
      <c r="C4791" s="322" t="s">
        <v>2366</v>
      </c>
      <c r="D4791" s="322" t="s">
        <v>162</v>
      </c>
      <c r="E4791" s="322" t="s">
        <v>2366</v>
      </c>
      <c r="F4791" s="154" t="s">
        <v>195</v>
      </c>
      <c r="G4791" s="149" t="s">
        <v>277</v>
      </c>
      <c r="H4791" s="153" t="s">
        <v>705</v>
      </c>
      <c r="I4791" s="149" t="s">
        <v>2742</v>
      </c>
      <c r="J4791" s="163">
        <v>28.681999999999999</v>
      </c>
      <c r="K4791" s="163">
        <v>13.209</v>
      </c>
      <c r="L4791" s="149" t="s">
        <v>228</v>
      </c>
      <c r="M4791" s="150" t="s">
        <v>485</v>
      </c>
      <c r="N4791" s="157">
        <v>45108.30673611111</v>
      </c>
      <c r="O4791" s="157">
        <v>45168.475057870368</v>
      </c>
    </row>
    <row r="4792" spans="2:15" x14ac:dyDescent="0.2">
      <c r="B4792" s="322" t="s">
        <v>161</v>
      </c>
      <c r="C4792" s="322" t="s">
        <v>2366</v>
      </c>
      <c r="D4792" s="322" t="s">
        <v>163</v>
      </c>
      <c r="E4792" s="322" t="s">
        <v>2366</v>
      </c>
      <c r="F4792" s="154" t="s">
        <v>195</v>
      </c>
      <c r="G4792" s="149" t="s">
        <v>277</v>
      </c>
      <c r="H4792" s="153" t="s">
        <v>705</v>
      </c>
      <c r="I4792" s="149" t="s">
        <v>2742</v>
      </c>
      <c r="J4792" s="163">
        <v>28.681999999999999</v>
      </c>
      <c r="K4792" s="163">
        <v>14.898999999999999</v>
      </c>
      <c r="L4792" s="149" t="s">
        <v>228</v>
      </c>
      <c r="M4792" s="150" t="s">
        <v>549</v>
      </c>
      <c r="N4792" s="157">
        <v>45108.30673611111</v>
      </c>
      <c r="O4792" s="157">
        <v>45170.775543981479</v>
      </c>
    </row>
    <row r="4793" spans="2:15" x14ac:dyDescent="0.2">
      <c r="B4793" s="322" t="s">
        <v>161</v>
      </c>
      <c r="C4793" s="322" t="s">
        <v>2366</v>
      </c>
      <c r="D4793" s="322" t="s">
        <v>161</v>
      </c>
      <c r="E4793" s="322" t="s">
        <v>2366</v>
      </c>
      <c r="F4793" s="154" t="s">
        <v>114</v>
      </c>
      <c r="G4793" s="149" t="s">
        <v>277</v>
      </c>
      <c r="H4793" s="153" t="s">
        <v>304</v>
      </c>
      <c r="I4793" s="149" t="s">
        <v>670</v>
      </c>
      <c r="J4793" s="163">
        <v>36.417000000000002</v>
      </c>
      <c r="K4793" s="163">
        <v>30.981999999999999</v>
      </c>
      <c r="L4793" s="149" t="s">
        <v>114</v>
      </c>
      <c r="M4793" s="150" t="s">
        <v>577</v>
      </c>
      <c r="N4793" s="157">
        <v>45108.806886574072</v>
      </c>
      <c r="O4793" s="157">
        <v>45113.95952546296</v>
      </c>
    </row>
    <row r="4794" spans="2:15" x14ac:dyDescent="0.2">
      <c r="B4794" s="322" t="s">
        <v>161</v>
      </c>
      <c r="C4794" s="322" t="s">
        <v>2366</v>
      </c>
      <c r="D4794" s="322" t="s">
        <v>161</v>
      </c>
      <c r="E4794" s="322" t="s">
        <v>2366</v>
      </c>
      <c r="F4794" s="154" t="s">
        <v>239</v>
      </c>
      <c r="G4794" s="149" t="s">
        <v>2520</v>
      </c>
      <c r="H4794" s="153" t="s">
        <v>1628</v>
      </c>
      <c r="I4794" s="149" t="s">
        <v>2743</v>
      </c>
      <c r="J4794" s="163">
        <v>55.905000000000001</v>
      </c>
      <c r="K4794" s="163">
        <v>1.7410000000000001</v>
      </c>
      <c r="L4794" s="149" t="s">
        <v>116</v>
      </c>
      <c r="M4794" s="150" t="s">
        <v>117</v>
      </c>
      <c r="N4794" s="157">
        <v>45109.459918981483</v>
      </c>
      <c r="O4794" s="157">
        <v>45136.361898148149</v>
      </c>
    </row>
    <row r="4795" spans="2:15" x14ac:dyDescent="0.2">
      <c r="B4795" s="322" t="s">
        <v>161</v>
      </c>
      <c r="C4795" s="322" t="s">
        <v>2366</v>
      </c>
      <c r="D4795" s="322" t="s">
        <v>161</v>
      </c>
      <c r="E4795" s="322" t="s">
        <v>2366</v>
      </c>
      <c r="F4795" s="154" t="s">
        <v>239</v>
      </c>
      <c r="G4795" s="149" t="s">
        <v>2520</v>
      </c>
      <c r="H4795" s="153" t="s">
        <v>1628</v>
      </c>
      <c r="I4795" s="149" t="s">
        <v>2743</v>
      </c>
      <c r="J4795" s="163">
        <v>55.905000000000001</v>
      </c>
      <c r="K4795" s="163">
        <v>1.7410000000000001</v>
      </c>
      <c r="L4795" s="149" t="s">
        <v>116</v>
      </c>
      <c r="M4795" s="150" t="s">
        <v>117</v>
      </c>
      <c r="N4795" s="157">
        <v>45109.459918981483</v>
      </c>
      <c r="O4795" s="157">
        <v>45136.361921296295</v>
      </c>
    </row>
    <row r="4796" spans="2:15" x14ac:dyDescent="0.2">
      <c r="B4796" s="322" t="s">
        <v>161</v>
      </c>
      <c r="C4796" s="322" t="s">
        <v>2366</v>
      </c>
      <c r="D4796" s="322" t="s">
        <v>161</v>
      </c>
      <c r="E4796" s="322" t="s">
        <v>2366</v>
      </c>
      <c r="F4796" s="154" t="s">
        <v>239</v>
      </c>
      <c r="G4796" s="149" t="s">
        <v>2520</v>
      </c>
      <c r="H4796" s="153" t="s">
        <v>1628</v>
      </c>
      <c r="I4796" s="149" t="s">
        <v>2743</v>
      </c>
      <c r="J4796" s="163">
        <v>55.905000000000001</v>
      </c>
      <c r="K4796" s="163">
        <v>0.69699999999999995</v>
      </c>
      <c r="L4796" s="149" t="s">
        <v>116</v>
      </c>
      <c r="M4796" s="150" t="s">
        <v>117</v>
      </c>
      <c r="N4796" s="157">
        <v>45109.459918981483</v>
      </c>
      <c r="O4796" s="157">
        <v>45136.361944444441</v>
      </c>
    </row>
    <row r="4797" spans="2:15" x14ac:dyDescent="0.2">
      <c r="B4797" s="322" t="s">
        <v>161</v>
      </c>
      <c r="C4797" s="322" t="s">
        <v>2366</v>
      </c>
      <c r="D4797" s="322" t="s">
        <v>161</v>
      </c>
      <c r="E4797" s="322" t="s">
        <v>2366</v>
      </c>
      <c r="F4797" s="154" t="s">
        <v>239</v>
      </c>
      <c r="G4797" s="149" t="s">
        <v>2520</v>
      </c>
      <c r="H4797" s="153" t="s">
        <v>1628</v>
      </c>
      <c r="I4797" s="149" t="s">
        <v>2743</v>
      </c>
      <c r="J4797" s="163">
        <v>55.905000000000001</v>
      </c>
      <c r="K4797" s="163">
        <v>1.7410000000000001</v>
      </c>
      <c r="L4797" s="149" t="s">
        <v>116</v>
      </c>
      <c r="M4797" s="150" t="s">
        <v>117</v>
      </c>
      <c r="N4797" s="157">
        <v>45109.459918981483</v>
      </c>
      <c r="O4797" s="157">
        <v>45136.361967592595</v>
      </c>
    </row>
    <row r="4798" spans="2:15" x14ac:dyDescent="0.2">
      <c r="B4798" s="322" t="s">
        <v>161</v>
      </c>
      <c r="C4798" s="322" t="s">
        <v>2366</v>
      </c>
      <c r="D4798" s="322" t="s">
        <v>161</v>
      </c>
      <c r="E4798" s="322" t="s">
        <v>2366</v>
      </c>
      <c r="F4798" s="154" t="s">
        <v>239</v>
      </c>
      <c r="G4798" s="149" t="s">
        <v>2520</v>
      </c>
      <c r="H4798" s="153" t="s">
        <v>1628</v>
      </c>
      <c r="I4798" s="149" t="s">
        <v>2743</v>
      </c>
      <c r="J4798" s="163">
        <v>55.905000000000001</v>
      </c>
      <c r="K4798" s="163">
        <v>1.0449999999999999</v>
      </c>
      <c r="L4798" s="149" t="s">
        <v>116</v>
      </c>
      <c r="M4798" s="150" t="s">
        <v>117</v>
      </c>
      <c r="N4798" s="157">
        <v>45109.459918981483</v>
      </c>
      <c r="O4798" s="157">
        <v>45136.361990740741</v>
      </c>
    </row>
    <row r="4799" spans="2:15" x14ac:dyDescent="0.2">
      <c r="B4799" s="322" t="s">
        <v>161</v>
      </c>
      <c r="C4799" s="322" t="s">
        <v>2366</v>
      </c>
      <c r="D4799" s="322" t="s">
        <v>161</v>
      </c>
      <c r="E4799" s="322" t="s">
        <v>2366</v>
      </c>
      <c r="F4799" s="154" t="s">
        <v>239</v>
      </c>
      <c r="G4799" s="149" t="s">
        <v>2520</v>
      </c>
      <c r="H4799" s="153" t="s">
        <v>1628</v>
      </c>
      <c r="I4799" s="149" t="s">
        <v>2743</v>
      </c>
      <c r="J4799" s="163">
        <v>55.905000000000001</v>
      </c>
      <c r="K4799" s="163">
        <v>2.6120000000000001</v>
      </c>
      <c r="L4799" s="149" t="s">
        <v>116</v>
      </c>
      <c r="M4799" s="150" t="s">
        <v>117</v>
      </c>
      <c r="N4799" s="157">
        <v>45109.459918981483</v>
      </c>
      <c r="O4799" s="157">
        <v>45136.362025462964</v>
      </c>
    </row>
    <row r="4800" spans="2:15" x14ac:dyDescent="0.2">
      <c r="B4800" s="322" t="s">
        <v>161</v>
      </c>
      <c r="C4800" s="322" t="s">
        <v>2366</v>
      </c>
      <c r="D4800" s="322" t="s">
        <v>161</v>
      </c>
      <c r="E4800" s="322" t="s">
        <v>2366</v>
      </c>
      <c r="F4800" s="154" t="s">
        <v>239</v>
      </c>
      <c r="G4800" s="149" t="s">
        <v>2520</v>
      </c>
      <c r="H4800" s="153" t="s">
        <v>1628</v>
      </c>
      <c r="I4800" s="149" t="s">
        <v>2743</v>
      </c>
      <c r="J4800" s="163">
        <v>55.905000000000001</v>
      </c>
      <c r="K4800" s="163">
        <v>3.1339999999999999</v>
      </c>
      <c r="L4800" s="149" t="s">
        <v>116</v>
      </c>
      <c r="M4800" s="150" t="s">
        <v>117</v>
      </c>
      <c r="N4800" s="157">
        <v>45109.459918981483</v>
      </c>
      <c r="O4800" s="157">
        <v>45136.362037037034</v>
      </c>
    </row>
    <row r="4801" spans="2:15" x14ac:dyDescent="0.2">
      <c r="B4801" s="322" t="s">
        <v>161</v>
      </c>
      <c r="C4801" s="322" t="s">
        <v>2366</v>
      </c>
      <c r="D4801" s="322" t="s">
        <v>161</v>
      </c>
      <c r="E4801" s="322" t="s">
        <v>2366</v>
      </c>
      <c r="F4801" s="154" t="s">
        <v>239</v>
      </c>
      <c r="G4801" s="149" t="s">
        <v>289</v>
      </c>
      <c r="H4801" s="153" t="s">
        <v>1628</v>
      </c>
      <c r="I4801" s="149" t="s">
        <v>2743</v>
      </c>
      <c r="J4801" s="163">
        <v>55.905000000000001</v>
      </c>
      <c r="K4801" s="163">
        <v>5.2240000000000002</v>
      </c>
      <c r="L4801" s="149" t="s">
        <v>116</v>
      </c>
      <c r="M4801" s="150" t="s">
        <v>117</v>
      </c>
      <c r="N4801" s="157">
        <v>45109.459918981483</v>
      </c>
      <c r="O4801" s="157">
        <v>45136.362060185187</v>
      </c>
    </row>
    <row r="4802" spans="2:15" x14ac:dyDescent="0.2">
      <c r="B4802" s="322" t="s">
        <v>161</v>
      </c>
      <c r="C4802" s="322" t="s">
        <v>2366</v>
      </c>
      <c r="D4802" s="322" t="s">
        <v>162</v>
      </c>
      <c r="E4802" s="322" t="s">
        <v>2366</v>
      </c>
      <c r="F4802" s="154" t="s">
        <v>239</v>
      </c>
      <c r="G4802" s="149" t="s">
        <v>359</v>
      </c>
      <c r="H4802" s="153" t="s">
        <v>278</v>
      </c>
      <c r="I4802" s="149" t="s">
        <v>2744</v>
      </c>
      <c r="J4802" s="163">
        <v>73.691000000000003</v>
      </c>
      <c r="K4802" s="163">
        <v>42.420999999999999</v>
      </c>
      <c r="L4802" s="149" t="s">
        <v>211</v>
      </c>
      <c r="M4802" s="150" t="s">
        <v>388</v>
      </c>
      <c r="N4802" s="157">
        <v>45109.890532407408</v>
      </c>
      <c r="O4802" s="157">
        <v>45160.223599537036</v>
      </c>
    </row>
    <row r="4803" spans="2:15" x14ac:dyDescent="0.2">
      <c r="B4803" s="322" t="s">
        <v>161</v>
      </c>
      <c r="C4803" s="322" t="s">
        <v>2366</v>
      </c>
      <c r="D4803" s="322" t="s">
        <v>162</v>
      </c>
      <c r="E4803" s="322" t="s">
        <v>2366</v>
      </c>
      <c r="F4803" s="154" t="s">
        <v>195</v>
      </c>
      <c r="G4803" s="149" t="s">
        <v>277</v>
      </c>
      <c r="H4803" s="153" t="s">
        <v>705</v>
      </c>
      <c r="I4803" s="149" t="s">
        <v>433</v>
      </c>
      <c r="J4803" s="163">
        <v>37.212000000000003</v>
      </c>
      <c r="K4803" s="163">
        <v>7.9340000000000002</v>
      </c>
      <c r="L4803" s="149" t="s">
        <v>228</v>
      </c>
      <c r="M4803" s="150" t="s">
        <v>434</v>
      </c>
      <c r="N4803" s="157">
        <v>45110.236585648148</v>
      </c>
      <c r="O4803" s="157">
        <v>45149.397638888891</v>
      </c>
    </row>
    <row r="4804" spans="2:15" x14ac:dyDescent="0.2">
      <c r="B4804" s="322" t="s">
        <v>161</v>
      </c>
      <c r="C4804" s="322" t="s">
        <v>2366</v>
      </c>
      <c r="D4804" s="322" t="s">
        <v>162</v>
      </c>
      <c r="E4804" s="322" t="s">
        <v>2366</v>
      </c>
      <c r="F4804" s="154" t="s">
        <v>195</v>
      </c>
      <c r="G4804" s="149" t="s">
        <v>277</v>
      </c>
      <c r="H4804" s="153" t="s">
        <v>705</v>
      </c>
      <c r="I4804" s="149" t="s">
        <v>433</v>
      </c>
      <c r="J4804" s="163">
        <v>37.212000000000003</v>
      </c>
      <c r="K4804" s="163">
        <v>21.872</v>
      </c>
      <c r="L4804" s="149" t="s">
        <v>228</v>
      </c>
      <c r="M4804" s="150" t="s">
        <v>1293</v>
      </c>
      <c r="N4804" s="157">
        <v>45110.236585648148</v>
      </c>
      <c r="O4804" s="157">
        <v>45156.110555555555</v>
      </c>
    </row>
    <row r="4805" spans="2:15" x14ac:dyDescent="0.2">
      <c r="B4805" s="322" t="s">
        <v>161</v>
      </c>
      <c r="C4805" s="322" t="s">
        <v>2366</v>
      </c>
      <c r="D4805" s="322" t="s">
        <v>162</v>
      </c>
      <c r="E4805" s="322" t="s">
        <v>2366</v>
      </c>
      <c r="F4805" s="154" t="s">
        <v>239</v>
      </c>
      <c r="G4805" s="149" t="s">
        <v>277</v>
      </c>
      <c r="H4805" s="153" t="s">
        <v>2667</v>
      </c>
      <c r="I4805" s="149" t="s">
        <v>2568</v>
      </c>
      <c r="J4805" s="163">
        <v>56.951999999999998</v>
      </c>
      <c r="K4805" s="163">
        <v>25.234999999999999</v>
      </c>
      <c r="L4805" s="149" t="s">
        <v>116</v>
      </c>
      <c r="M4805" s="150" t="s">
        <v>293</v>
      </c>
      <c r="N4805" s="157">
        <v>45111.431331018517</v>
      </c>
      <c r="O4805" s="157">
        <v>45161.209618055553</v>
      </c>
    </row>
    <row r="4806" spans="2:15" x14ac:dyDescent="0.2">
      <c r="B4806" s="322" t="s">
        <v>161</v>
      </c>
      <c r="C4806" s="322" t="s">
        <v>2366</v>
      </c>
      <c r="D4806" s="322" t="s">
        <v>163</v>
      </c>
      <c r="E4806" s="322" t="s">
        <v>2366</v>
      </c>
      <c r="F4806" s="154" t="s">
        <v>239</v>
      </c>
      <c r="G4806" s="149" t="s">
        <v>359</v>
      </c>
      <c r="H4806" s="153" t="s">
        <v>2667</v>
      </c>
      <c r="I4806" s="149" t="s">
        <v>2568</v>
      </c>
      <c r="J4806" s="163">
        <v>56.951999999999998</v>
      </c>
      <c r="K4806" s="163">
        <v>5.1340000000000003</v>
      </c>
      <c r="L4806" s="149" t="s">
        <v>116</v>
      </c>
      <c r="M4806" s="150" t="s">
        <v>437</v>
      </c>
      <c r="N4806" s="157">
        <v>45111.431331018517</v>
      </c>
      <c r="O4806" s="157">
        <v>45171.691527777781</v>
      </c>
    </row>
    <row r="4807" spans="2:15" x14ac:dyDescent="0.2">
      <c r="B4807" s="322" t="s">
        <v>161</v>
      </c>
      <c r="C4807" s="322" t="s">
        <v>2366</v>
      </c>
      <c r="D4807" s="322" t="s">
        <v>163</v>
      </c>
      <c r="E4807" s="322" t="s">
        <v>2366</v>
      </c>
      <c r="F4807" s="154" t="s">
        <v>239</v>
      </c>
      <c r="G4807" s="149" t="s">
        <v>359</v>
      </c>
      <c r="H4807" s="153" t="s">
        <v>2667</v>
      </c>
      <c r="I4807" s="149" t="s">
        <v>2568</v>
      </c>
      <c r="J4807" s="163">
        <v>56.951999999999998</v>
      </c>
      <c r="K4807" s="163">
        <v>16.738</v>
      </c>
      <c r="L4807" s="149" t="s">
        <v>116</v>
      </c>
      <c r="M4807" s="150" t="s">
        <v>437</v>
      </c>
      <c r="N4807" s="157">
        <v>45111.431331018517</v>
      </c>
      <c r="O4807" s="157">
        <v>45171.691666666666</v>
      </c>
    </row>
    <row r="4808" spans="2:15" x14ac:dyDescent="0.2">
      <c r="B4808" s="322" t="s">
        <v>161</v>
      </c>
      <c r="C4808" s="322" t="s">
        <v>2366</v>
      </c>
      <c r="D4808" s="322" t="s">
        <v>163</v>
      </c>
      <c r="E4808" s="322" t="s">
        <v>2366</v>
      </c>
      <c r="F4808" s="154" t="s">
        <v>239</v>
      </c>
      <c r="G4808" s="149" t="s">
        <v>359</v>
      </c>
      <c r="H4808" s="153" t="s">
        <v>2667</v>
      </c>
      <c r="I4808" s="149" t="s">
        <v>2568</v>
      </c>
      <c r="J4808" s="163">
        <v>56.951999999999998</v>
      </c>
      <c r="K4808" s="163">
        <v>7.1879999999999997</v>
      </c>
      <c r="L4808" s="149" t="s">
        <v>116</v>
      </c>
      <c r="M4808" s="150" t="s">
        <v>437</v>
      </c>
      <c r="N4808" s="157">
        <v>45111.431331018517</v>
      </c>
      <c r="O4808" s="157">
        <v>45171.691678240742</v>
      </c>
    </row>
    <row r="4809" spans="2:15" x14ac:dyDescent="0.2">
      <c r="B4809" s="322" t="s">
        <v>161</v>
      </c>
      <c r="C4809" s="322" t="s">
        <v>2366</v>
      </c>
      <c r="D4809" s="322" t="s">
        <v>161</v>
      </c>
      <c r="E4809" s="322" t="s">
        <v>2366</v>
      </c>
      <c r="F4809" s="154" t="s">
        <v>329</v>
      </c>
      <c r="G4809" s="149" t="s">
        <v>286</v>
      </c>
      <c r="H4809" s="153" t="s">
        <v>1460</v>
      </c>
      <c r="I4809" s="149" t="s">
        <v>2745</v>
      </c>
      <c r="J4809" s="163">
        <v>64.241</v>
      </c>
      <c r="K4809" s="163">
        <v>42.277000000000001</v>
      </c>
      <c r="L4809" s="149" t="s">
        <v>333</v>
      </c>
      <c r="M4809" s="150" t="s">
        <v>334</v>
      </c>
      <c r="N4809" s="157">
        <v>45112.015462962961</v>
      </c>
      <c r="O4809" s="157">
        <v>45129.373935185184</v>
      </c>
    </row>
    <row r="4810" spans="2:15" x14ac:dyDescent="0.2">
      <c r="B4810" s="322" t="s">
        <v>161</v>
      </c>
      <c r="C4810" s="322" t="s">
        <v>2366</v>
      </c>
      <c r="D4810" s="322" t="s">
        <v>162</v>
      </c>
      <c r="E4810" s="322" t="s">
        <v>2366</v>
      </c>
      <c r="F4810" s="154" t="s">
        <v>114</v>
      </c>
      <c r="G4810" s="149" t="s">
        <v>353</v>
      </c>
      <c r="H4810" s="153" t="s">
        <v>354</v>
      </c>
      <c r="I4810" s="149" t="s">
        <v>2527</v>
      </c>
      <c r="J4810" s="163">
        <v>63.475000000000001</v>
      </c>
      <c r="K4810" s="163">
        <v>10.236000000000001</v>
      </c>
      <c r="L4810" s="149" t="s">
        <v>116</v>
      </c>
      <c r="M4810" s="150" t="s">
        <v>405</v>
      </c>
      <c r="N4810" s="157">
        <v>45112.168182870373</v>
      </c>
      <c r="O4810" s="157">
        <v>45151.566736111112</v>
      </c>
    </row>
    <row r="4811" spans="2:15" x14ac:dyDescent="0.2">
      <c r="B4811" s="322" t="s">
        <v>161</v>
      </c>
      <c r="C4811" s="322" t="s">
        <v>2366</v>
      </c>
      <c r="D4811" s="322" t="s">
        <v>162</v>
      </c>
      <c r="E4811" s="322" t="s">
        <v>2366</v>
      </c>
      <c r="F4811" s="154" t="s">
        <v>114</v>
      </c>
      <c r="G4811" s="149" t="s">
        <v>353</v>
      </c>
      <c r="H4811" s="153" t="s">
        <v>354</v>
      </c>
      <c r="I4811" s="149" t="s">
        <v>2527</v>
      </c>
      <c r="J4811" s="163">
        <v>63.475000000000001</v>
      </c>
      <c r="K4811" s="163">
        <v>27.858000000000001</v>
      </c>
      <c r="L4811" s="149" t="s">
        <v>116</v>
      </c>
      <c r="M4811" s="150" t="s">
        <v>117</v>
      </c>
      <c r="N4811" s="157">
        <v>45112.168182870373</v>
      </c>
      <c r="O4811" s="157">
        <v>45157.431122685186</v>
      </c>
    </row>
    <row r="4812" spans="2:15" x14ac:dyDescent="0.2">
      <c r="B4812" s="322" t="s">
        <v>161</v>
      </c>
      <c r="C4812" s="322" t="s">
        <v>2366</v>
      </c>
      <c r="D4812" s="322" t="s">
        <v>162</v>
      </c>
      <c r="E4812" s="322" t="s">
        <v>2366</v>
      </c>
      <c r="F4812" s="154" t="s">
        <v>114</v>
      </c>
      <c r="G4812" s="149" t="s">
        <v>353</v>
      </c>
      <c r="H4812" s="153" t="s">
        <v>354</v>
      </c>
      <c r="I4812" s="149" t="s">
        <v>2527</v>
      </c>
      <c r="J4812" s="163">
        <v>63.475000000000001</v>
      </c>
      <c r="K4812" s="163">
        <v>7.4989999999999997</v>
      </c>
      <c r="L4812" s="149" t="s">
        <v>116</v>
      </c>
      <c r="M4812" s="150" t="s">
        <v>117</v>
      </c>
      <c r="N4812" s="157">
        <v>45112.168182870373</v>
      </c>
      <c r="O4812" s="157">
        <v>45157.431261574071</v>
      </c>
    </row>
    <row r="4813" spans="2:15" x14ac:dyDescent="0.2">
      <c r="B4813" s="322" t="s">
        <v>161</v>
      </c>
      <c r="C4813" s="322" t="s">
        <v>2366</v>
      </c>
      <c r="D4813" s="322" t="s">
        <v>162</v>
      </c>
      <c r="E4813" s="322" t="s">
        <v>2366</v>
      </c>
      <c r="F4813" s="154" t="s">
        <v>239</v>
      </c>
      <c r="G4813" s="149" t="s">
        <v>277</v>
      </c>
      <c r="H4813" s="153" t="s">
        <v>1628</v>
      </c>
      <c r="I4813" s="149" t="s">
        <v>2744</v>
      </c>
      <c r="J4813" s="163">
        <v>73.691000000000003</v>
      </c>
      <c r="K4813" s="163">
        <v>26.965</v>
      </c>
      <c r="L4813" s="149" t="s">
        <v>211</v>
      </c>
      <c r="M4813" s="150" t="s">
        <v>388</v>
      </c>
      <c r="N4813" s="157">
        <v>45112.971944444442</v>
      </c>
      <c r="O4813" s="157">
        <v>45160.223599537036</v>
      </c>
    </row>
    <row r="4814" spans="2:15" x14ac:dyDescent="0.2">
      <c r="B4814" s="322" t="s">
        <v>161</v>
      </c>
      <c r="C4814" s="322" t="s">
        <v>2366</v>
      </c>
      <c r="D4814" s="322" t="s">
        <v>162</v>
      </c>
      <c r="E4814" s="322" t="s">
        <v>2366</v>
      </c>
      <c r="F4814" s="154" t="s">
        <v>239</v>
      </c>
      <c r="G4814" s="149" t="s">
        <v>359</v>
      </c>
      <c r="H4814" s="153" t="s">
        <v>278</v>
      </c>
      <c r="I4814" s="149" t="s">
        <v>2746</v>
      </c>
      <c r="J4814" s="163">
        <v>37.322000000000003</v>
      </c>
      <c r="K4814" s="163">
        <v>7.694</v>
      </c>
      <c r="L4814" s="149" t="s">
        <v>255</v>
      </c>
      <c r="M4814" s="150" t="s">
        <v>538</v>
      </c>
      <c r="N4814" s="157">
        <v>45113.737546296295</v>
      </c>
      <c r="O4814" s="157">
        <v>45142.102106481485</v>
      </c>
    </row>
    <row r="4815" spans="2:15" x14ac:dyDescent="0.2">
      <c r="B4815" s="322" t="s">
        <v>161</v>
      </c>
      <c r="C4815" s="322" t="s">
        <v>2366</v>
      </c>
      <c r="D4815" s="322" t="s">
        <v>162</v>
      </c>
      <c r="E4815" s="322" t="s">
        <v>2366</v>
      </c>
      <c r="F4815" s="154" t="s">
        <v>239</v>
      </c>
      <c r="G4815" s="149" t="s">
        <v>359</v>
      </c>
      <c r="H4815" s="153" t="s">
        <v>278</v>
      </c>
      <c r="I4815" s="149" t="s">
        <v>2746</v>
      </c>
      <c r="J4815" s="163">
        <v>37.322000000000003</v>
      </c>
      <c r="K4815" s="163">
        <v>26.242999999999999</v>
      </c>
      <c r="L4815" s="149" t="s">
        <v>255</v>
      </c>
      <c r="M4815" s="150" t="s">
        <v>689</v>
      </c>
      <c r="N4815" s="157">
        <v>45113.737546296295</v>
      </c>
      <c r="O4815" s="157">
        <v>45144.750069444446</v>
      </c>
    </row>
    <row r="4816" spans="2:15" x14ac:dyDescent="0.2">
      <c r="B4816" s="322" t="s">
        <v>161</v>
      </c>
      <c r="C4816" s="322" t="s">
        <v>2366</v>
      </c>
      <c r="D4816" s="322" t="s">
        <v>162</v>
      </c>
      <c r="E4816" s="322" t="s">
        <v>2366</v>
      </c>
      <c r="F4816" s="154" t="s">
        <v>239</v>
      </c>
      <c r="G4816" s="149" t="s">
        <v>359</v>
      </c>
      <c r="H4816" s="153" t="s">
        <v>278</v>
      </c>
      <c r="I4816" s="149" t="s">
        <v>1665</v>
      </c>
      <c r="J4816" s="163">
        <v>61.616</v>
      </c>
      <c r="K4816" s="163">
        <v>44.798000000000002</v>
      </c>
      <c r="L4816" s="149" t="s">
        <v>116</v>
      </c>
      <c r="M4816" s="150" t="s">
        <v>117</v>
      </c>
      <c r="N4816" s="157">
        <v>45113.93204861111</v>
      </c>
      <c r="O4816" s="157">
        <v>45145.153171296297</v>
      </c>
    </row>
    <row r="4817" spans="2:15" x14ac:dyDescent="0.2">
      <c r="B4817" s="322" t="s">
        <v>161</v>
      </c>
      <c r="C4817" s="322" t="s">
        <v>2366</v>
      </c>
      <c r="D4817" s="322" t="s">
        <v>161</v>
      </c>
      <c r="E4817" s="322" t="s">
        <v>2366</v>
      </c>
      <c r="F4817" s="154" t="s">
        <v>114</v>
      </c>
      <c r="G4817" s="149" t="s">
        <v>277</v>
      </c>
      <c r="H4817" s="153" t="s">
        <v>304</v>
      </c>
      <c r="I4817" s="149" t="s">
        <v>1625</v>
      </c>
      <c r="J4817" s="163">
        <v>34.863999999999997</v>
      </c>
      <c r="K4817" s="163">
        <v>31.651</v>
      </c>
      <c r="L4817" s="149" t="s">
        <v>114</v>
      </c>
      <c r="M4817" s="150" t="s">
        <v>579</v>
      </c>
      <c r="N4817" s="157">
        <v>45114.736898148149</v>
      </c>
      <c r="O4817" s="157">
        <v>45127.168321759258</v>
      </c>
    </row>
    <row r="4818" spans="2:15" x14ac:dyDescent="0.2">
      <c r="B4818" s="322" t="s">
        <v>161</v>
      </c>
      <c r="C4818" s="322" t="s">
        <v>2366</v>
      </c>
      <c r="D4818" s="322" t="s">
        <v>161</v>
      </c>
      <c r="E4818" s="322" t="s">
        <v>2366</v>
      </c>
      <c r="F4818" s="154" t="s">
        <v>114</v>
      </c>
      <c r="G4818" s="149" t="s">
        <v>353</v>
      </c>
      <c r="H4818" s="153" t="s">
        <v>354</v>
      </c>
      <c r="I4818" s="149" t="s">
        <v>2747</v>
      </c>
      <c r="J4818" s="163">
        <v>16.102</v>
      </c>
      <c r="K4818" s="163">
        <v>12.566000000000001</v>
      </c>
      <c r="L4818" s="149" t="s">
        <v>295</v>
      </c>
      <c r="M4818" s="150" t="s">
        <v>296</v>
      </c>
      <c r="N4818" s="157">
        <v>45114.737199074072</v>
      </c>
      <c r="O4818" s="157">
        <v>45129.110821759263</v>
      </c>
    </row>
    <row r="4819" spans="2:15" x14ac:dyDescent="0.2">
      <c r="B4819" s="322" t="s">
        <v>161</v>
      </c>
      <c r="C4819" s="322" t="s">
        <v>2366</v>
      </c>
      <c r="D4819" s="322" t="s">
        <v>161</v>
      </c>
      <c r="E4819" s="322" t="s">
        <v>2366</v>
      </c>
      <c r="F4819" s="154" t="s">
        <v>244</v>
      </c>
      <c r="G4819" s="149" t="s">
        <v>369</v>
      </c>
      <c r="H4819" s="153" t="s">
        <v>370</v>
      </c>
      <c r="I4819" s="149" t="s">
        <v>371</v>
      </c>
      <c r="J4819" s="163">
        <v>45.607999999999997</v>
      </c>
      <c r="K4819" s="163">
        <v>37.875</v>
      </c>
      <c r="L4819" s="149" t="s">
        <v>591</v>
      </c>
      <c r="M4819" s="150" t="s">
        <v>282</v>
      </c>
      <c r="N4819" s="157">
        <v>45116.194212962961</v>
      </c>
      <c r="O4819" s="157">
        <v>45135.261261574073</v>
      </c>
    </row>
    <row r="4820" spans="2:15" x14ac:dyDescent="0.2">
      <c r="B4820" s="322" t="s">
        <v>161</v>
      </c>
      <c r="C4820" s="322" t="s">
        <v>2366</v>
      </c>
      <c r="D4820" s="322" t="s">
        <v>163</v>
      </c>
      <c r="E4820" s="322" t="s">
        <v>2366</v>
      </c>
      <c r="F4820" s="154" t="s">
        <v>239</v>
      </c>
      <c r="G4820" s="149" t="s">
        <v>359</v>
      </c>
      <c r="H4820" s="153" t="s">
        <v>278</v>
      </c>
      <c r="I4820" s="149" t="s">
        <v>2748</v>
      </c>
      <c r="J4820" s="163">
        <v>82.295000000000002</v>
      </c>
      <c r="K4820" s="163">
        <v>19.241</v>
      </c>
      <c r="L4820" s="149" t="s">
        <v>211</v>
      </c>
      <c r="M4820" s="150" t="s">
        <v>616</v>
      </c>
      <c r="N4820" s="157">
        <v>45117.431469907409</v>
      </c>
      <c r="O4820" s="157">
        <v>45170.95820601852</v>
      </c>
    </row>
    <row r="4821" spans="2:15" x14ac:dyDescent="0.2">
      <c r="B4821" s="322" t="s">
        <v>161</v>
      </c>
      <c r="C4821" s="322" t="s">
        <v>2366</v>
      </c>
      <c r="D4821" s="322" t="s">
        <v>163</v>
      </c>
      <c r="E4821" s="322" t="s">
        <v>2366</v>
      </c>
      <c r="F4821" s="154" t="s">
        <v>239</v>
      </c>
      <c r="G4821" s="149" t="s">
        <v>359</v>
      </c>
      <c r="H4821" s="153" t="s">
        <v>278</v>
      </c>
      <c r="I4821" s="149" t="s">
        <v>2748</v>
      </c>
      <c r="J4821" s="163">
        <v>82.295000000000002</v>
      </c>
      <c r="K4821" s="163">
        <v>26.338000000000001</v>
      </c>
      <c r="L4821" s="149" t="s">
        <v>211</v>
      </c>
      <c r="M4821" s="150" t="s">
        <v>453</v>
      </c>
      <c r="N4821" s="157">
        <v>45117.431469907409</v>
      </c>
      <c r="O4821" s="157">
        <v>45177.055671296293</v>
      </c>
    </row>
    <row r="4822" spans="2:15" x14ac:dyDescent="0.2">
      <c r="B4822" s="322" t="s">
        <v>161</v>
      </c>
      <c r="C4822" s="322" t="s">
        <v>2366</v>
      </c>
      <c r="D4822" s="322" t="s">
        <v>161</v>
      </c>
      <c r="E4822" s="322" t="s">
        <v>2366</v>
      </c>
      <c r="F4822" s="154" t="s">
        <v>247</v>
      </c>
      <c r="G4822" s="149" t="s">
        <v>340</v>
      </c>
      <c r="H4822" s="153" t="s">
        <v>341</v>
      </c>
      <c r="I4822" s="149" t="s">
        <v>1017</v>
      </c>
      <c r="J4822" s="163">
        <v>16.302</v>
      </c>
      <c r="K4822" s="163">
        <v>3.802</v>
      </c>
      <c r="L4822" s="149" t="s">
        <v>247</v>
      </c>
      <c r="M4822" s="150" t="s">
        <v>1428</v>
      </c>
      <c r="N4822" s="157">
        <v>45117.648680555554</v>
      </c>
      <c r="O4822" s="157">
        <v>45120.207881944443</v>
      </c>
    </row>
    <row r="4823" spans="2:15" x14ac:dyDescent="0.2">
      <c r="B4823" s="322" t="s">
        <v>161</v>
      </c>
      <c r="C4823" s="322" t="s">
        <v>2366</v>
      </c>
      <c r="D4823" s="322" t="s">
        <v>161</v>
      </c>
      <c r="E4823" s="322" t="s">
        <v>2366</v>
      </c>
      <c r="F4823" s="154" t="s">
        <v>247</v>
      </c>
      <c r="G4823" s="149" t="s">
        <v>340</v>
      </c>
      <c r="H4823" s="153" t="s">
        <v>341</v>
      </c>
      <c r="I4823" s="149" t="s">
        <v>1017</v>
      </c>
      <c r="J4823" s="163">
        <v>16.302</v>
      </c>
      <c r="K4823" s="163">
        <v>11.856999999999999</v>
      </c>
      <c r="L4823" s="149" t="s">
        <v>247</v>
      </c>
      <c r="M4823" s="150" t="s">
        <v>678</v>
      </c>
      <c r="N4823" s="157">
        <v>45117.648680555554</v>
      </c>
      <c r="O4823" s="157">
        <v>45124.762106481481</v>
      </c>
    </row>
    <row r="4824" spans="2:15" x14ac:dyDescent="0.2">
      <c r="B4824" s="322" t="s">
        <v>161</v>
      </c>
      <c r="C4824" s="322" t="s">
        <v>2366</v>
      </c>
      <c r="D4824" s="322" t="s">
        <v>161</v>
      </c>
      <c r="E4824" s="322" t="s">
        <v>2366</v>
      </c>
      <c r="F4824" s="154" t="s">
        <v>114</v>
      </c>
      <c r="G4824" s="149" t="s">
        <v>277</v>
      </c>
      <c r="H4824" s="153" t="s">
        <v>304</v>
      </c>
      <c r="I4824" s="149" t="s">
        <v>1479</v>
      </c>
      <c r="J4824" s="163">
        <v>34.564</v>
      </c>
      <c r="K4824" s="163">
        <v>5.524</v>
      </c>
      <c r="L4824" s="149" t="s">
        <v>195</v>
      </c>
      <c r="M4824" s="150" t="s">
        <v>1663</v>
      </c>
      <c r="N4824" s="157">
        <v>45117.765520833331</v>
      </c>
      <c r="O4824" s="157">
        <v>45135.444085648145</v>
      </c>
    </row>
    <row r="4825" spans="2:15" x14ac:dyDescent="0.2">
      <c r="B4825" s="322" t="s">
        <v>161</v>
      </c>
      <c r="C4825" s="322" t="s">
        <v>2366</v>
      </c>
      <c r="D4825" s="322" t="s">
        <v>162</v>
      </c>
      <c r="E4825" s="322" t="s">
        <v>2366</v>
      </c>
      <c r="F4825" s="154" t="s">
        <v>114</v>
      </c>
      <c r="G4825" s="149" t="s">
        <v>277</v>
      </c>
      <c r="H4825" s="153" t="s">
        <v>304</v>
      </c>
      <c r="I4825" s="149" t="s">
        <v>1479</v>
      </c>
      <c r="J4825" s="163">
        <v>34.564</v>
      </c>
      <c r="K4825" s="163">
        <v>15.595000000000001</v>
      </c>
      <c r="L4825" s="149" t="s">
        <v>187</v>
      </c>
      <c r="M4825" s="150" t="s">
        <v>415</v>
      </c>
      <c r="N4825" s="157">
        <v>45117.765520833331</v>
      </c>
      <c r="O4825" s="157">
        <v>45139.332291666666</v>
      </c>
    </row>
    <row r="4826" spans="2:15" x14ac:dyDescent="0.2">
      <c r="B4826" s="322" t="s">
        <v>161</v>
      </c>
      <c r="C4826" s="322" t="s">
        <v>2366</v>
      </c>
      <c r="D4826" s="322" t="s">
        <v>162</v>
      </c>
      <c r="E4826" s="322" t="s">
        <v>2366</v>
      </c>
      <c r="F4826" s="154" t="s">
        <v>239</v>
      </c>
      <c r="G4826" s="149" t="s">
        <v>359</v>
      </c>
      <c r="H4826" s="153" t="s">
        <v>278</v>
      </c>
      <c r="I4826" s="149" t="s">
        <v>2200</v>
      </c>
      <c r="J4826" s="163">
        <v>37.880000000000003</v>
      </c>
      <c r="K4826" s="163">
        <v>14.173999999999999</v>
      </c>
      <c r="L4826" s="149" t="s">
        <v>116</v>
      </c>
      <c r="M4826" s="150" t="s">
        <v>424</v>
      </c>
      <c r="N4826" s="157">
        <v>45117.765520833331</v>
      </c>
      <c r="O4826" s="157">
        <v>45144.44394675926</v>
      </c>
    </row>
    <row r="4827" spans="2:15" x14ac:dyDescent="0.2">
      <c r="B4827" s="322" t="s">
        <v>161</v>
      </c>
      <c r="C4827" s="322" t="s">
        <v>2366</v>
      </c>
      <c r="D4827" s="322" t="s">
        <v>162</v>
      </c>
      <c r="E4827" s="322" t="s">
        <v>2366</v>
      </c>
      <c r="F4827" s="154" t="s">
        <v>239</v>
      </c>
      <c r="G4827" s="149" t="s">
        <v>359</v>
      </c>
      <c r="H4827" s="153" t="s">
        <v>278</v>
      </c>
      <c r="I4827" s="149" t="s">
        <v>2200</v>
      </c>
      <c r="J4827" s="163">
        <v>37.880000000000003</v>
      </c>
      <c r="K4827" s="163">
        <v>22.948</v>
      </c>
      <c r="L4827" s="149" t="s">
        <v>116</v>
      </c>
      <c r="M4827" s="150" t="s">
        <v>424</v>
      </c>
      <c r="N4827" s="157">
        <v>45117.765520833331</v>
      </c>
      <c r="O4827" s="157">
        <v>45144.444085648145</v>
      </c>
    </row>
    <row r="4828" spans="2:15" x14ac:dyDescent="0.2">
      <c r="B4828" s="322" t="s">
        <v>161</v>
      </c>
      <c r="C4828" s="322" t="s">
        <v>2366</v>
      </c>
      <c r="D4828" s="322" t="s">
        <v>162</v>
      </c>
      <c r="E4828" s="322" t="s">
        <v>2366</v>
      </c>
      <c r="F4828" s="154" t="s">
        <v>244</v>
      </c>
      <c r="G4828" s="149" t="s">
        <v>369</v>
      </c>
      <c r="H4828" s="153" t="s">
        <v>370</v>
      </c>
      <c r="I4828" s="149" t="s">
        <v>1006</v>
      </c>
      <c r="J4828" s="163">
        <v>61.472999999999999</v>
      </c>
      <c r="K4828" s="163">
        <v>23.295000000000002</v>
      </c>
      <c r="L4828" s="149" t="s">
        <v>211</v>
      </c>
      <c r="M4828" s="150" t="s">
        <v>453</v>
      </c>
      <c r="N4828" s="157">
        <v>45119.513761574075</v>
      </c>
      <c r="O4828" s="157">
        <v>45147.331354166665</v>
      </c>
    </row>
    <row r="4829" spans="2:15" x14ac:dyDescent="0.2">
      <c r="B4829" s="322" t="s">
        <v>161</v>
      </c>
      <c r="C4829" s="322" t="s">
        <v>2366</v>
      </c>
      <c r="D4829" s="322" t="s">
        <v>162</v>
      </c>
      <c r="E4829" s="322" t="s">
        <v>2366</v>
      </c>
      <c r="F4829" s="154" t="s">
        <v>244</v>
      </c>
      <c r="G4829" s="149" t="s">
        <v>369</v>
      </c>
      <c r="H4829" s="153" t="s">
        <v>370</v>
      </c>
      <c r="I4829" s="149" t="s">
        <v>1006</v>
      </c>
      <c r="J4829" s="163">
        <v>61.472999999999999</v>
      </c>
      <c r="K4829" s="163">
        <v>36.948999999999998</v>
      </c>
      <c r="L4829" s="149" t="s">
        <v>211</v>
      </c>
      <c r="M4829" s="150" t="s">
        <v>314</v>
      </c>
      <c r="N4829" s="157">
        <v>45119.513761574075</v>
      </c>
      <c r="O4829" s="157">
        <v>45157.103912037041</v>
      </c>
    </row>
    <row r="4830" spans="2:15" x14ac:dyDescent="0.2">
      <c r="B4830" s="322" t="s">
        <v>161</v>
      </c>
      <c r="C4830" s="322" t="s">
        <v>2366</v>
      </c>
      <c r="D4830" s="322" t="s">
        <v>162</v>
      </c>
      <c r="E4830" s="322" t="s">
        <v>2366</v>
      </c>
      <c r="F4830" s="154" t="s">
        <v>243</v>
      </c>
      <c r="G4830" s="149" t="s">
        <v>277</v>
      </c>
      <c r="H4830" s="153" t="s">
        <v>374</v>
      </c>
      <c r="I4830" s="149" t="s">
        <v>2749</v>
      </c>
      <c r="J4830" s="163">
        <v>50.209000000000003</v>
      </c>
      <c r="K4830" s="163">
        <v>15.082000000000001</v>
      </c>
      <c r="L4830" s="149" t="s">
        <v>211</v>
      </c>
      <c r="M4830" s="150" t="s">
        <v>303</v>
      </c>
      <c r="N4830" s="157">
        <v>45119.626631944448</v>
      </c>
      <c r="O4830" s="157">
        <v>45146.913946759261</v>
      </c>
    </row>
    <row r="4831" spans="2:15" x14ac:dyDescent="0.2">
      <c r="B4831" s="322" t="s">
        <v>161</v>
      </c>
      <c r="C4831" s="322" t="s">
        <v>2366</v>
      </c>
      <c r="D4831" s="322" t="s">
        <v>162</v>
      </c>
      <c r="E4831" s="322" t="s">
        <v>2366</v>
      </c>
      <c r="F4831" s="154" t="s">
        <v>243</v>
      </c>
      <c r="G4831" s="149" t="s">
        <v>277</v>
      </c>
      <c r="H4831" s="153" t="s">
        <v>374</v>
      </c>
      <c r="I4831" s="149" t="s">
        <v>2749</v>
      </c>
      <c r="J4831" s="163">
        <v>50.209000000000003</v>
      </c>
      <c r="K4831" s="163">
        <v>33.085000000000001</v>
      </c>
      <c r="L4831" s="149" t="s">
        <v>211</v>
      </c>
      <c r="M4831" s="150" t="s">
        <v>314</v>
      </c>
      <c r="N4831" s="157">
        <v>45119.626631944448</v>
      </c>
      <c r="O4831" s="157">
        <v>45152.353865740741</v>
      </c>
    </row>
    <row r="4832" spans="2:15" x14ac:dyDescent="0.2">
      <c r="B4832" s="322" t="s">
        <v>161</v>
      </c>
      <c r="C4832" s="322" t="s">
        <v>2366</v>
      </c>
      <c r="D4832" s="322" t="s">
        <v>162</v>
      </c>
      <c r="E4832" s="322" t="s">
        <v>2366</v>
      </c>
      <c r="F4832" s="154" t="s">
        <v>239</v>
      </c>
      <c r="G4832" s="149" t="s">
        <v>359</v>
      </c>
      <c r="H4832" s="153" t="s">
        <v>278</v>
      </c>
      <c r="I4832" s="149" t="s">
        <v>1644</v>
      </c>
      <c r="J4832" s="163">
        <v>53.466000000000001</v>
      </c>
      <c r="K4832" s="163">
        <v>21.89</v>
      </c>
      <c r="L4832" s="149" t="s">
        <v>209</v>
      </c>
      <c r="M4832" s="150" t="s">
        <v>563</v>
      </c>
      <c r="N4832" s="157">
        <v>45119.70988425926</v>
      </c>
      <c r="O4832" s="157">
        <v>45159.606921296298</v>
      </c>
    </row>
    <row r="4833" spans="2:15" x14ac:dyDescent="0.2">
      <c r="B4833" s="322" t="s">
        <v>161</v>
      </c>
      <c r="C4833" s="322" t="s">
        <v>2366</v>
      </c>
      <c r="D4833" s="322" t="s">
        <v>162</v>
      </c>
      <c r="E4833" s="322" t="s">
        <v>2366</v>
      </c>
      <c r="F4833" s="154" t="s">
        <v>239</v>
      </c>
      <c r="G4833" s="149" t="s">
        <v>359</v>
      </c>
      <c r="H4833" s="153" t="s">
        <v>278</v>
      </c>
      <c r="I4833" s="149" t="s">
        <v>1644</v>
      </c>
      <c r="J4833" s="163">
        <v>53.466000000000001</v>
      </c>
      <c r="K4833" s="163">
        <v>15.231999999999999</v>
      </c>
      <c r="L4833" s="149" t="s">
        <v>209</v>
      </c>
      <c r="M4833" s="150" t="s">
        <v>439</v>
      </c>
      <c r="N4833" s="157">
        <v>45119.70988425926</v>
      </c>
      <c r="O4833" s="157">
        <v>45166.814699074072</v>
      </c>
    </row>
    <row r="4834" spans="2:15" x14ac:dyDescent="0.2">
      <c r="B4834" s="322" t="s">
        <v>161</v>
      </c>
      <c r="C4834" s="322" t="s">
        <v>2366</v>
      </c>
      <c r="D4834" s="322" t="s">
        <v>163</v>
      </c>
      <c r="E4834" s="322" t="s">
        <v>2366</v>
      </c>
      <c r="F4834" s="154" t="s">
        <v>239</v>
      </c>
      <c r="G4834" s="149" t="s">
        <v>277</v>
      </c>
      <c r="H4834" s="153" t="s">
        <v>1628</v>
      </c>
      <c r="I4834" s="149" t="s">
        <v>2748</v>
      </c>
      <c r="J4834" s="163">
        <v>82.295000000000002</v>
      </c>
      <c r="K4834" s="163">
        <v>13.958</v>
      </c>
      <c r="L4834" s="149" t="s">
        <v>211</v>
      </c>
      <c r="M4834" s="150" t="s">
        <v>616</v>
      </c>
      <c r="N4834" s="157">
        <v>45119.765347222223</v>
      </c>
      <c r="O4834" s="157">
        <v>45170.95820601852</v>
      </c>
    </row>
    <row r="4835" spans="2:15" x14ac:dyDescent="0.2">
      <c r="B4835" s="322" t="s">
        <v>161</v>
      </c>
      <c r="C4835" s="322" t="s">
        <v>2366</v>
      </c>
      <c r="D4835" s="322" t="s">
        <v>163</v>
      </c>
      <c r="E4835" s="322" t="s">
        <v>2366</v>
      </c>
      <c r="F4835" s="154" t="s">
        <v>239</v>
      </c>
      <c r="G4835" s="149" t="s">
        <v>277</v>
      </c>
      <c r="H4835" s="153" t="s">
        <v>1628</v>
      </c>
      <c r="I4835" s="149" t="s">
        <v>2748</v>
      </c>
      <c r="J4835" s="163">
        <v>82.295000000000002</v>
      </c>
      <c r="K4835" s="163">
        <v>19.106000000000002</v>
      </c>
      <c r="L4835" s="149" t="s">
        <v>211</v>
      </c>
      <c r="M4835" s="150" t="s">
        <v>453</v>
      </c>
      <c r="N4835" s="157">
        <v>45119.765347222223</v>
      </c>
      <c r="O4835" s="157">
        <v>45177.055671296293</v>
      </c>
    </row>
    <row r="4836" spans="2:15" x14ac:dyDescent="0.2">
      <c r="B4836" s="322" t="s">
        <v>161</v>
      </c>
      <c r="C4836" s="322" t="s">
        <v>2366</v>
      </c>
      <c r="D4836" s="322" t="s">
        <v>162</v>
      </c>
      <c r="E4836" s="322" t="s">
        <v>2366</v>
      </c>
      <c r="F4836" s="154" t="s">
        <v>114</v>
      </c>
      <c r="G4836" s="149" t="s">
        <v>277</v>
      </c>
      <c r="H4836" s="153" t="s">
        <v>304</v>
      </c>
      <c r="I4836" s="149" t="s">
        <v>885</v>
      </c>
      <c r="J4836" s="163">
        <v>29.859000000000002</v>
      </c>
      <c r="K4836" s="163">
        <v>22.798999999999999</v>
      </c>
      <c r="L4836" s="149" t="s">
        <v>116</v>
      </c>
      <c r="M4836" s="150" t="s">
        <v>117</v>
      </c>
      <c r="N4836" s="157">
        <v>45119.827962962961</v>
      </c>
      <c r="O4836" s="157">
        <v>45153.013668981483</v>
      </c>
    </row>
    <row r="4837" spans="2:15" x14ac:dyDescent="0.2">
      <c r="B4837" s="322" t="s">
        <v>161</v>
      </c>
      <c r="C4837" s="322" t="s">
        <v>2366</v>
      </c>
      <c r="D4837" s="322" t="s">
        <v>161</v>
      </c>
      <c r="E4837" s="322" t="s">
        <v>2366</v>
      </c>
      <c r="F4837" s="154" t="s">
        <v>114</v>
      </c>
      <c r="G4837" s="149" t="s">
        <v>277</v>
      </c>
      <c r="H4837" s="153" t="s">
        <v>304</v>
      </c>
      <c r="I4837" s="149" t="s">
        <v>1739</v>
      </c>
      <c r="J4837" s="163">
        <v>36.244999999999997</v>
      </c>
      <c r="K4837" s="163">
        <v>26.134</v>
      </c>
      <c r="L4837" s="149" t="s">
        <v>114</v>
      </c>
      <c r="M4837" s="150" t="s">
        <v>1041</v>
      </c>
      <c r="N4837" s="157">
        <v>45120.002696759257</v>
      </c>
      <c r="O4837" s="157">
        <v>45130.292048611111</v>
      </c>
    </row>
    <row r="4838" spans="2:15" x14ac:dyDescent="0.2">
      <c r="B4838" s="322" t="s">
        <v>161</v>
      </c>
      <c r="C4838" s="322" t="s">
        <v>2366</v>
      </c>
      <c r="D4838" s="322" t="s">
        <v>163</v>
      </c>
      <c r="E4838" s="322" t="s">
        <v>2366</v>
      </c>
      <c r="F4838" s="154" t="s">
        <v>239</v>
      </c>
      <c r="G4838" s="149" t="s">
        <v>1627</v>
      </c>
      <c r="H4838" s="153" t="s">
        <v>1628</v>
      </c>
      <c r="I4838" s="149" t="s">
        <v>2750</v>
      </c>
      <c r="J4838" s="163">
        <v>88.233000000000004</v>
      </c>
      <c r="K4838" s="163">
        <v>82.325000000000003</v>
      </c>
      <c r="L4838" s="149" t="s">
        <v>211</v>
      </c>
      <c r="M4838" s="150" t="s">
        <v>822</v>
      </c>
      <c r="N4838" s="157">
        <v>45120.025763888887</v>
      </c>
      <c r="O4838" s="157">
        <v>45173.608738425923</v>
      </c>
    </row>
    <row r="4839" spans="2:15" x14ac:dyDescent="0.2">
      <c r="B4839" s="322" t="s">
        <v>161</v>
      </c>
      <c r="C4839" s="322" t="s">
        <v>2366</v>
      </c>
      <c r="D4839" s="322" t="s">
        <v>162</v>
      </c>
      <c r="E4839" s="322" t="s">
        <v>2366</v>
      </c>
      <c r="F4839" s="154" t="s">
        <v>239</v>
      </c>
      <c r="G4839" s="149" t="s">
        <v>359</v>
      </c>
      <c r="H4839" s="153" t="s">
        <v>278</v>
      </c>
      <c r="I4839" s="149" t="s">
        <v>2751</v>
      </c>
      <c r="J4839" s="163">
        <v>33.81</v>
      </c>
      <c r="K4839" s="163">
        <v>33.134</v>
      </c>
      <c r="L4839" s="149" t="s">
        <v>329</v>
      </c>
      <c r="M4839" s="150" t="s">
        <v>361</v>
      </c>
      <c r="N4839" s="157">
        <v>45120.876539351855</v>
      </c>
      <c r="O4839" s="157">
        <v>45145.404351851852</v>
      </c>
    </row>
    <row r="4840" spans="2:15" x14ac:dyDescent="0.2">
      <c r="B4840" s="322" t="s">
        <v>161</v>
      </c>
      <c r="C4840" s="322" t="s">
        <v>2366</v>
      </c>
      <c r="D4840" s="322" t="s">
        <v>162</v>
      </c>
      <c r="E4840" s="322" t="s">
        <v>2366</v>
      </c>
      <c r="F4840" s="154" t="s">
        <v>247</v>
      </c>
      <c r="G4840" s="149" t="s">
        <v>340</v>
      </c>
      <c r="H4840" s="153" t="s">
        <v>341</v>
      </c>
      <c r="I4840" s="149" t="s">
        <v>2752</v>
      </c>
      <c r="J4840" s="163">
        <v>39.728000000000002</v>
      </c>
      <c r="K4840" s="163">
        <v>7.758</v>
      </c>
      <c r="L4840" s="149" t="s">
        <v>228</v>
      </c>
      <c r="M4840" s="150" t="s">
        <v>485</v>
      </c>
      <c r="N4840" s="157">
        <v>45121.416076388887</v>
      </c>
      <c r="O4840" s="157">
        <v>45150.959444444445</v>
      </c>
    </row>
    <row r="4841" spans="2:15" x14ac:dyDescent="0.2">
      <c r="B4841" s="322" t="s">
        <v>161</v>
      </c>
      <c r="C4841" s="322" t="s">
        <v>2366</v>
      </c>
      <c r="D4841" s="322" t="s">
        <v>162</v>
      </c>
      <c r="E4841" s="322" t="s">
        <v>2366</v>
      </c>
      <c r="F4841" s="154" t="s">
        <v>247</v>
      </c>
      <c r="G4841" s="149" t="s">
        <v>340</v>
      </c>
      <c r="H4841" s="153" t="s">
        <v>341</v>
      </c>
      <c r="I4841" s="149" t="s">
        <v>2752</v>
      </c>
      <c r="J4841" s="163">
        <v>39.728000000000002</v>
      </c>
      <c r="K4841" s="163">
        <v>29.199000000000002</v>
      </c>
      <c r="L4841" s="149" t="s">
        <v>228</v>
      </c>
      <c r="M4841" s="150" t="s">
        <v>549</v>
      </c>
      <c r="N4841" s="157">
        <v>45121.416076388887</v>
      </c>
      <c r="O4841" s="157">
        <v>45159.523946759262</v>
      </c>
    </row>
    <row r="4842" spans="2:15" x14ac:dyDescent="0.2">
      <c r="B4842" s="322" t="s">
        <v>161</v>
      </c>
      <c r="C4842" s="322" t="s">
        <v>2366</v>
      </c>
      <c r="D4842" s="322" t="s">
        <v>162</v>
      </c>
      <c r="E4842" s="322" t="s">
        <v>2366</v>
      </c>
      <c r="F4842" s="154" t="s">
        <v>243</v>
      </c>
      <c r="G4842" s="149" t="s">
        <v>277</v>
      </c>
      <c r="H4842" s="153" t="s">
        <v>374</v>
      </c>
      <c r="I4842" s="149" t="s">
        <v>488</v>
      </c>
      <c r="J4842" s="163">
        <v>28.388999999999999</v>
      </c>
      <c r="K4842" s="163">
        <v>12.513999999999999</v>
      </c>
      <c r="L4842" s="149" t="s">
        <v>219</v>
      </c>
      <c r="M4842" s="150" t="s">
        <v>429</v>
      </c>
      <c r="N4842" s="157">
        <v>45121.486898148149</v>
      </c>
      <c r="O4842" s="157">
        <v>45144.417708333334</v>
      </c>
    </row>
    <row r="4843" spans="2:15" x14ac:dyDescent="0.2">
      <c r="B4843" s="322" t="s">
        <v>161</v>
      </c>
      <c r="C4843" s="322" t="s">
        <v>2366</v>
      </c>
      <c r="D4843" s="322" t="s">
        <v>162</v>
      </c>
      <c r="E4843" s="322" t="s">
        <v>2366</v>
      </c>
      <c r="F4843" s="154" t="s">
        <v>243</v>
      </c>
      <c r="G4843" s="149" t="s">
        <v>277</v>
      </c>
      <c r="H4843" s="153" t="s">
        <v>374</v>
      </c>
      <c r="I4843" s="149" t="s">
        <v>488</v>
      </c>
      <c r="J4843" s="163">
        <v>28.388999999999999</v>
      </c>
      <c r="K4843" s="163">
        <v>13.204000000000001</v>
      </c>
      <c r="L4843" s="149" t="s">
        <v>212</v>
      </c>
      <c r="M4843" s="150" t="s">
        <v>1086</v>
      </c>
      <c r="N4843" s="157">
        <v>45121.486898148149</v>
      </c>
      <c r="O4843" s="157">
        <v>45160.959363425929</v>
      </c>
    </row>
    <row r="4844" spans="2:15" x14ac:dyDescent="0.2">
      <c r="B4844" s="322" t="s">
        <v>161</v>
      </c>
      <c r="C4844" s="322" t="s">
        <v>2366</v>
      </c>
      <c r="D4844" s="322" t="s">
        <v>162</v>
      </c>
      <c r="E4844" s="322" t="s">
        <v>2366</v>
      </c>
      <c r="F4844" s="154" t="s">
        <v>114</v>
      </c>
      <c r="G4844" s="149" t="s">
        <v>277</v>
      </c>
      <c r="H4844" s="153" t="s">
        <v>304</v>
      </c>
      <c r="I4844" s="149" t="s">
        <v>584</v>
      </c>
      <c r="J4844" s="163">
        <v>39.064</v>
      </c>
      <c r="K4844" s="163">
        <v>30.399000000000001</v>
      </c>
      <c r="L4844" s="149" t="s">
        <v>114</v>
      </c>
      <c r="M4844" s="150" t="s">
        <v>700</v>
      </c>
      <c r="N4844" s="157">
        <v>45121.834780092591</v>
      </c>
      <c r="O4844" s="157">
        <v>45142.88826388889</v>
      </c>
    </row>
    <row r="4845" spans="2:15" x14ac:dyDescent="0.2">
      <c r="B4845" s="322" t="s">
        <v>161</v>
      </c>
      <c r="C4845" s="322" t="s">
        <v>2366</v>
      </c>
      <c r="D4845" s="322" t="s">
        <v>162</v>
      </c>
      <c r="E4845" s="322" t="s">
        <v>2366</v>
      </c>
      <c r="F4845" s="154" t="s">
        <v>239</v>
      </c>
      <c r="G4845" s="149" t="s">
        <v>359</v>
      </c>
      <c r="H4845" s="153" t="s">
        <v>278</v>
      </c>
      <c r="I4845" s="149" t="s">
        <v>2753</v>
      </c>
      <c r="J4845" s="163">
        <v>28.353999999999999</v>
      </c>
      <c r="K4845" s="163">
        <v>27.786999999999999</v>
      </c>
      <c r="L4845" s="149" t="s">
        <v>376</v>
      </c>
      <c r="M4845" s="150" t="s">
        <v>397</v>
      </c>
      <c r="N4845" s="157">
        <v>45122.432118055556</v>
      </c>
      <c r="O4845" s="157">
        <v>45166.167557870373</v>
      </c>
    </row>
    <row r="4846" spans="2:15" x14ac:dyDescent="0.2">
      <c r="B4846" s="322" t="s">
        <v>161</v>
      </c>
      <c r="C4846" s="322" t="s">
        <v>2366</v>
      </c>
      <c r="D4846" s="322" t="s">
        <v>162</v>
      </c>
      <c r="E4846" s="322" t="s">
        <v>2366</v>
      </c>
      <c r="F4846" s="154" t="s">
        <v>244</v>
      </c>
      <c r="G4846" s="149" t="s">
        <v>369</v>
      </c>
      <c r="H4846" s="153" t="s">
        <v>370</v>
      </c>
      <c r="I4846" s="149" t="s">
        <v>2754</v>
      </c>
      <c r="J4846" s="163">
        <v>37.707000000000001</v>
      </c>
      <c r="K4846" s="163">
        <v>32.688000000000002</v>
      </c>
      <c r="L4846" s="149" t="s">
        <v>216</v>
      </c>
      <c r="M4846" s="150" t="s">
        <v>284</v>
      </c>
      <c r="N4846" s="157">
        <v>45122.600659722222</v>
      </c>
      <c r="O4846" s="157">
        <v>45157.248090277775</v>
      </c>
    </row>
    <row r="4847" spans="2:15" x14ac:dyDescent="0.2">
      <c r="B4847" s="322" t="s">
        <v>161</v>
      </c>
      <c r="C4847" s="322" t="s">
        <v>2366</v>
      </c>
      <c r="D4847" s="322" t="s">
        <v>161</v>
      </c>
      <c r="E4847" s="322" t="s">
        <v>2366</v>
      </c>
      <c r="F4847" s="154" t="s">
        <v>114</v>
      </c>
      <c r="G4847" s="149" t="s">
        <v>277</v>
      </c>
      <c r="H4847" s="153" t="s">
        <v>304</v>
      </c>
      <c r="I4847" s="149" t="s">
        <v>828</v>
      </c>
      <c r="J4847" s="163">
        <v>34.066000000000003</v>
      </c>
      <c r="K4847" s="163">
        <v>27.597999999999999</v>
      </c>
      <c r="L4847" s="149" t="s">
        <v>114</v>
      </c>
      <c r="M4847" s="150" t="s">
        <v>1041</v>
      </c>
      <c r="N4847" s="157">
        <v>45122.736944444441</v>
      </c>
      <c r="O4847" s="157">
        <v>45128.857511574075</v>
      </c>
    </row>
    <row r="4848" spans="2:15" x14ac:dyDescent="0.2">
      <c r="B4848" s="322" t="s">
        <v>161</v>
      </c>
      <c r="C4848" s="322" t="s">
        <v>2366</v>
      </c>
      <c r="D4848" s="322" t="s">
        <v>161</v>
      </c>
      <c r="E4848" s="322" t="s">
        <v>2366</v>
      </c>
      <c r="F4848" s="154" t="s">
        <v>114</v>
      </c>
      <c r="G4848" s="149" t="s">
        <v>277</v>
      </c>
      <c r="H4848" s="153" t="s">
        <v>304</v>
      </c>
      <c r="I4848" s="149" t="s">
        <v>670</v>
      </c>
      <c r="J4848" s="163">
        <v>36.417000000000002</v>
      </c>
      <c r="K4848" s="163">
        <v>30.981999999999999</v>
      </c>
      <c r="L4848" s="149" t="s">
        <v>114</v>
      </c>
      <c r="M4848" s="150" t="s">
        <v>577</v>
      </c>
      <c r="N4848" s="157">
        <v>45122.959872685184</v>
      </c>
      <c r="O4848" s="157">
        <v>45128.02920138889</v>
      </c>
    </row>
    <row r="4849" spans="2:15" x14ac:dyDescent="0.2">
      <c r="B4849" s="322" t="s">
        <v>161</v>
      </c>
      <c r="C4849" s="322" t="s">
        <v>2366</v>
      </c>
      <c r="D4849" s="322" t="s">
        <v>162</v>
      </c>
      <c r="E4849" s="322" t="s">
        <v>2366</v>
      </c>
      <c r="F4849" s="154" t="s">
        <v>114</v>
      </c>
      <c r="G4849" s="149" t="s">
        <v>310</v>
      </c>
      <c r="H4849" s="153" t="s">
        <v>115</v>
      </c>
      <c r="I4849" s="149" t="s">
        <v>2545</v>
      </c>
      <c r="J4849" s="163">
        <v>33.158000000000001</v>
      </c>
      <c r="K4849" s="163">
        <v>32.494999999999997</v>
      </c>
      <c r="L4849" s="149" t="s">
        <v>553</v>
      </c>
      <c r="M4849" s="150" t="s">
        <v>554</v>
      </c>
      <c r="N4849" s="157">
        <v>45123.029363425929</v>
      </c>
      <c r="O4849" s="157">
        <v>45146.928819444445</v>
      </c>
    </row>
    <row r="4850" spans="2:15" x14ac:dyDescent="0.2">
      <c r="B4850" s="322" t="s">
        <v>161</v>
      </c>
      <c r="C4850" s="322" t="s">
        <v>2366</v>
      </c>
      <c r="D4850" s="322" t="s">
        <v>162</v>
      </c>
      <c r="E4850" s="322" t="s">
        <v>2366</v>
      </c>
      <c r="F4850" s="154" t="s">
        <v>114</v>
      </c>
      <c r="G4850" s="149" t="s">
        <v>353</v>
      </c>
      <c r="H4850" s="153" t="s">
        <v>354</v>
      </c>
      <c r="I4850" s="149" t="s">
        <v>2755</v>
      </c>
      <c r="J4850" s="163">
        <v>63.732999999999997</v>
      </c>
      <c r="K4850" s="163">
        <v>49.484999999999999</v>
      </c>
      <c r="L4850" s="149" t="s">
        <v>116</v>
      </c>
      <c r="M4850" s="150" t="s">
        <v>339</v>
      </c>
      <c r="N4850" s="157">
        <v>45123.098865740743</v>
      </c>
      <c r="O4850" s="157">
        <v>45154.193055555559</v>
      </c>
    </row>
    <row r="4851" spans="2:15" x14ac:dyDescent="0.2">
      <c r="B4851" s="322" t="s">
        <v>161</v>
      </c>
      <c r="C4851" s="322" t="s">
        <v>2366</v>
      </c>
      <c r="D4851" s="322" t="s">
        <v>162</v>
      </c>
      <c r="E4851" s="322" t="s">
        <v>2366</v>
      </c>
      <c r="F4851" s="154" t="s">
        <v>114</v>
      </c>
      <c r="G4851" s="149" t="s">
        <v>286</v>
      </c>
      <c r="H4851" s="153" t="s">
        <v>115</v>
      </c>
      <c r="I4851" s="149" t="s">
        <v>2738</v>
      </c>
      <c r="J4851" s="163">
        <v>81.92</v>
      </c>
      <c r="K4851" s="163">
        <v>18.856000000000002</v>
      </c>
      <c r="L4851" s="149" t="s">
        <v>211</v>
      </c>
      <c r="M4851" s="150" t="s">
        <v>1133</v>
      </c>
      <c r="N4851" s="157">
        <v>45123.529386574075</v>
      </c>
      <c r="O4851" s="157">
        <v>45152.290555555555</v>
      </c>
    </row>
    <row r="4852" spans="2:15" x14ac:dyDescent="0.2">
      <c r="B4852" s="322" t="s">
        <v>161</v>
      </c>
      <c r="C4852" s="322" t="s">
        <v>2366</v>
      </c>
      <c r="D4852" s="322" t="s">
        <v>162</v>
      </c>
      <c r="E4852" s="322" t="s">
        <v>2366</v>
      </c>
      <c r="F4852" s="154" t="s">
        <v>239</v>
      </c>
      <c r="G4852" s="149" t="s">
        <v>277</v>
      </c>
      <c r="H4852" s="153" t="s">
        <v>1628</v>
      </c>
      <c r="I4852" s="149" t="s">
        <v>1644</v>
      </c>
      <c r="J4852" s="163">
        <v>53.466000000000001</v>
      </c>
      <c r="K4852" s="163">
        <v>9.0069999999999997</v>
      </c>
      <c r="L4852" s="149" t="s">
        <v>209</v>
      </c>
      <c r="M4852" s="150" t="s">
        <v>563</v>
      </c>
      <c r="N4852" s="157">
        <v>45123.834432870368</v>
      </c>
      <c r="O4852" s="157">
        <v>45159.606921296298</v>
      </c>
    </row>
    <row r="4853" spans="2:15" x14ac:dyDescent="0.2">
      <c r="B4853" s="322" t="s">
        <v>161</v>
      </c>
      <c r="C4853" s="322" t="s">
        <v>2366</v>
      </c>
      <c r="D4853" s="322" t="s">
        <v>162</v>
      </c>
      <c r="E4853" s="322" t="s">
        <v>2366</v>
      </c>
      <c r="F4853" s="154" t="s">
        <v>239</v>
      </c>
      <c r="G4853" s="149" t="s">
        <v>277</v>
      </c>
      <c r="H4853" s="153" t="s">
        <v>1628</v>
      </c>
      <c r="I4853" s="149" t="s">
        <v>1644</v>
      </c>
      <c r="J4853" s="163">
        <v>53.466000000000001</v>
      </c>
      <c r="K4853" s="163">
        <v>6.2679999999999998</v>
      </c>
      <c r="L4853" s="149" t="s">
        <v>209</v>
      </c>
      <c r="M4853" s="150" t="s">
        <v>439</v>
      </c>
      <c r="N4853" s="157">
        <v>45123.834432870368</v>
      </c>
      <c r="O4853" s="157">
        <v>45166.814699074072</v>
      </c>
    </row>
    <row r="4854" spans="2:15" x14ac:dyDescent="0.2">
      <c r="B4854" s="322" t="s">
        <v>161</v>
      </c>
      <c r="C4854" s="322" t="s">
        <v>2366</v>
      </c>
      <c r="D4854" s="322" t="s">
        <v>162</v>
      </c>
      <c r="E4854" s="322" t="s">
        <v>2366</v>
      </c>
      <c r="F4854" s="154" t="s">
        <v>114</v>
      </c>
      <c r="G4854" s="149" t="s">
        <v>286</v>
      </c>
      <c r="H4854" s="153" t="s">
        <v>304</v>
      </c>
      <c r="I4854" s="149" t="s">
        <v>1095</v>
      </c>
      <c r="J4854" s="163">
        <v>36.488999999999997</v>
      </c>
      <c r="K4854" s="163">
        <v>22.484999999999999</v>
      </c>
      <c r="L4854" s="149" t="s">
        <v>116</v>
      </c>
      <c r="M4854" s="150" t="s">
        <v>117</v>
      </c>
      <c r="N4854" s="157">
        <v>45124.695717592593</v>
      </c>
      <c r="O4854" s="157">
        <v>45155.840868055559</v>
      </c>
    </row>
    <row r="4855" spans="2:15" x14ac:dyDescent="0.2">
      <c r="B4855" s="322" t="s">
        <v>161</v>
      </c>
      <c r="C4855" s="322" t="s">
        <v>2366</v>
      </c>
      <c r="D4855" s="322" t="s">
        <v>162</v>
      </c>
      <c r="E4855" s="322" t="s">
        <v>2366</v>
      </c>
      <c r="F4855" s="154" t="s">
        <v>114</v>
      </c>
      <c r="G4855" s="149" t="s">
        <v>277</v>
      </c>
      <c r="H4855" s="153" t="s">
        <v>304</v>
      </c>
      <c r="I4855" s="149" t="s">
        <v>789</v>
      </c>
      <c r="J4855" s="163">
        <v>30.21</v>
      </c>
      <c r="K4855" s="163">
        <v>23.937999999999999</v>
      </c>
      <c r="L4855" s="149" t="s">
        <v>203</v>
      </c>
      <c r="M4855" s="150" t="s">
        <v>380</v>
      </c>
      <c r="N4855" s="157">
        <v>45124.973634259259</v>
      </c>
      <c r="O4855" s="157">
        <v>45148.070868055554</v>
      </c>
    </row>
    <row r="4856" spans="2:15" x14ac:dyDescent="0.2">
      <c r="B4856" s="322" t="s">
        <v>161</v>
      </c>
      <c r="C4856" s="322" t="s">
        <v>2366</v>
      </c>
      <c r="D4856" s="322" t="s">
        <v>162</v>
      </c>
      <c r="E4856" s="322" t="s">
        <v>2366</v>
      </c>
      <c r="F4856" s="154" t="s">
        <v>239</v>
      </c>
      <c r="G4856" s="149" t="s">
        <v>289</v>
      </c>
      <c r="H4856" s="153" t="s">
        <v>1628</v>
      </c>
      <c r="I4856" s="149" t="s">
        <v>2756</v>
      </c>
      <c r="J4856" s="163">
        <v>63.475999999999999</v>
      </c>
      <c r="K4856" s="163">
        <v>49.942</v>
      </c>
      <c r="L4856" s="149" t="s">
        <v>329</v>
      </c>
      <c r="M4856" s="150" t="s">
        <v>395</v>
      </c>
      <c r="N4856" s="157">
        <v>45125.388391203705</v>
      </c>
      <c r="O4856" s="157">
        <v>45149.234502314815</v>
      </c>
    </row>
    <row r="4857" spans="2:15" x14ac:dyDescent="0.2">
      <c r="B4857" s="322" t="s">
        <v>161</v>
      </c>
      <c r="C4857" s="322" t="s">
        <v>2366</v>
      </c>
      <c r="D4857" s="322" t="s">
        <v>162</v>
      </c>
      <c r="E4857" s="322" t="s">
        <v>2366</v>
      </c>
      <c r="F4857" s="154" t="s">
        <v>194</v>
      </c>
      <c r="G4857" s="149" t="s">
        <v>2757</v>
      </c>
      <c r="H4857" s="153" t="s">
        <v>1284</v>
      </c>
      <c r="I4857" s="149" t="s">
        <v>865</v>
      </c>
      <c r="J4857" s="163">
        <v>32.5</v>
      </c>
      <c r="K4857" s="163">
        <v>7.258</v>
      </c>
      <c r="L4857" s="149" t="s">
        <v>265</v>
      </c>
      <c r="M4857" s="150" t="s">
        <v>1185</v>
      </c>
      <c r="N4857" s="157">
        <v>45125.653668981482</v>
      </c>
      <c r="O4857" s="157">
        <v>45160.792557870373</v>
      </c>
    </row>
    <row r="4858" spans="2:15" x14ac:dyDescent="0.2">
      <c r="B4858" s="322" t="s">
        <v>161</v>
      </c>
      <c r="C4858" s="322" t="s">
        <v>2366</v>
      </c>
      <c r="D4858" s="322" t="s">
        <v>164</v>
      </c>
      <c r="E4858" s="322" t="s">
        <v>2366</v>
      </c>
      <c r="F4858" s="154" t="s">
        <v>194</v>
      </c>
      <c r="G4858" s="149" t="s">
        <v>277</v>
      </c>
      <c r="H4858" s="153" t="s">
        <v>1284</v>
      </c>
      <c r="I4858" s="149" t="s">
        <v>865</v>
      </c>
      <c r="J4858" s="163">
        <v>32.5</v>
      </c>
      <c r="K4858" s="163">
        <v>10.305</v>
      </c>
      <c r="L4858" s="149" t="s">
        <v>114</v>
      </c>
      <c r="M4858" s="150" t="s">
        <v>997</v>
      </c>
      <c r="N4858" s="157">
        <v>45125.653668981482</v>
      </c>
      <c r="O4858" s="157">
        <v>45209.08084490741</v>
      </c>
    </row>
    <row r="4859" spans="2:15" x14ac:dyDescent="0.2">
      <c r="B4859" s="322" t="s">
        <v>161</v>
      </c>
      <c r="C4859" s="322" t="s">
        <v>2366</v>
      </c>
      <c r="D4859" s="322" t="s">
        <v>162</v>
      </c>
      <c r="E4859" s="322" t="s">
        <v>2366</v>
      </c>
      <c r="F4859" s="154" t="s">
        <v>329</v>
      </c>
      <c r="G4859" s="149" t="s">
        <v>286</v>
      </c>
      <c r="H4859" s="153" t="s">
        <v>629</v>
      </c>
      <c r="I4859" s="149" t="s">
        <v>2527</v>
      </c>
      <c r="J4859" s="163">
        <v>63.475000000000001</v>
      </c>
      <c r="K4859" s="163">
        <v>1.7669999999999999</v>
      </c>
      <c r="L4859" s="149" t="s">
        <v>116</v>
      </c>
      <c r="M4859" s="150" t="s">
        <v>405</v>
      </c>
      <c r="N4859" s="157">
        <v>45125.973773148151</v>
      </c>
      <c r="O4859" s="157">
        <v>45151.566736111112</v>
      </c>
    </row>
    <row r="4860" spans="2:15" x14ac:dyDescent="0.2">
      <c r="B4860" s="322" t="s">
        <v>161</v>
      </c>
      <c r="C4860" s="322" t="s">
        <v>2366</v>
      </c>
      <c r="D4860" s="322" t="s">
        <v>162</v>
      </c>
      <c r="E4860" s="322" t="s">
        <v>2366</v>
      </c>
      <c r="F4860" s="154" t="s">
        <v>329</v>
      </c>
      <c r="G4860" s="149" t="s">
        <v>286</v>
      </c>
      <c r="H4860" s="153" t="s">
        <v>629</v>
      </c>
      <c r="I4860" s="149" t="s">
        <v>2527</v>
      </c>
      <c r="J4860" s="163">
        <v>63.475000000000001</v>
      </c>
      <c r="K4860" s="163">
        <v>1.294</v>
      </c>
      <c r="L4860" s="149" t="s">
        <v>116</v>
      </c>
      <c r="M4860" s="150" t="s">
        <v>117</v>
      </c>
      <c r="N4860" s="157">
        <v>45125.973773148151</v>
      </c>
      <c r="O4860" s="157">
        <v>45157.431122685186</v>
      </c>
    </row>
    <row r="4861" spans="2:15" x14ac:dyDescent="0.2">
      <c r="B4861" s="322" t="s">
        <v>161</v>
      </c>
      <c r="C4861" s="322" t="s">
        <v>2366</v>
      </c>
      <c r="D4861" s="322" t="s">
        <v>162</v>
      </c>
      <c r="E4861" s="322" t="s">
        <v>2366</v>
      </c>
      <c r="F4861" s="154" t="s">
        <v>329</v>
      </c>
      <c r="G4861" s="149" t="s">
        <v>286</v>
      </c>
      <c r="H4861" s="153" t="s">
        <v>629</v>
      </c>
      <c r="I4861" s="149" t="s">
        <v>2527</v>
      </c>
      <c r="J4861" s="163">
        <v>63.475000000000001</v>
      </c>
      <c r="K4861" s="163">
        <v>4.8090000000000002</v>
      </c>
      <c r="L4861" s="149" t="s">
        <v>116</v>
      </c>
      <c r="M4861" s="150" t="s">
        <v>117</v>
      </c>
      <c r="N4861" s="157">
        <v>45125.973773148151</v>
      </c>
      <c r="O4861" s="157">
        <v>45157.431261574071</v>
      </c>
    </row>
    <row r="4862" spans="2:15" x14ac:dyDescent="0.2">
      <c r="B4862" s="322" t="s">
        <v>161</v>
      </c>
      <c r="C4862" s="322" t="s">
        <v>2366</v>
      </c>
      <c r="D4862" s="322" t="s">
        <v>162</v>
      </c>
      <c r="E4862" s="322" t="s">
        <v>2366</v>
      </c>
      <c r="F4862" s="154" t="s">
        <v>114</v>
      </c>
      <c r="G4862" s="149" t="s">
        <v>353</v>
      </c>
      <c r="H4862" s="153" t="s">
        <v>354</v>
      </c>
      <c r="I4862" s="149" t="s">
        <v>1062</v>
      </c>
      <c r="J4862" s="163">
        <v>63.457999999999998</v>
      </c>
      <c r="K4862" s="163">
        <v>39.246000000000002</v>
      </c>
      <c r="L4862" s="149" t="s">
        <v>232</v>
      </c>
      <c r="M4862" s="150" t="s">
        <v>386</v>
      </c>
      <c r="N4862" s="157">
        <v>45126.182245370372</v>
      </c>
      <c r="O4862" s="157">
        <v>45146.775439814817</v>
      </c>
    </row>
    <row r="4863" spans="2:15" x14ac:dyDescent="0.2">
      <c r="B4863" s="322" t="s">
        <v>161</v>
      </c>
      <c r="C4863" s="322" t="s">
        <v>2366</v>
      </c>
      <c r="D4863" s="322" t="s">
        <v>162</v>
      </c>
      <c r="E4863" s="322" t="s">
        <v>2366</v>
      </c>
      <c r="F4863" s="154" t="s">
        <v>239</v>
      </c>
      <c r="G4863" s="149" t="s">
        <v>289</v>
      </c>
      <c r="H4863" s="153" t="s">
        <v>290</v>
      </c>
      <c r="I4863" s="149" t="s">
        <v>342</v>
      </c>
      <c r="J4863" s="163">
        <v>34.69</v>
      </c>
      <c r="K4863" s="163">
        <v>33.996000000000002</v>
      </c>
      <c r="L4863" s="149" t="s">
        <v>116</v>
      </c>
      <c r="M4863" s="150" t="s">
        <v>292</v>
      </c>
      <c r="N4863" s="157">
        <v>45127.663321759261</v>
      </c>
      <c r="O4863" s="157">
        <v>45152.69158564815</v>
      </c>
    </row>
    <row r="4864" spans="2:15" x14ac:dyDescent="0.2">
      <c r="B4864" s="322" t="s">
        <v>161</v>
      </c>
      <c r="C4864" s="322" t="s">
        <v>2366</v>
      </c>
      <c r="D4864" s="322" t="s">
        <v>161</v>
      </c>
      <c r="E4864" s="322" t="s">
        <v>2366</v>
      </c>
      <c r="F4864" s="154" t="s">
        <v>244</v>
      </c>
      <c r="G4864" s="149" t="s">
        <v>369</v>
      </c>
      <c r="H4864" s="153" t="s">
        <v>370</v>
      </c>
      <c r="I4864" s="149" t="s">
        <v>2758</v>
      </c>
      <c r="J4864" s="163">
        <v>55.094000000000001</v>
      </c>
      <c r="K4864" s="163">
        <v>44.454000000000001</v>
      </c>
      <c r="L4864" s="149" t="s">
        <v>209</v>
      </c>
      <c r="M4864" s="150" t="s">
        <v>2759</v>
      </c>
      <c r="N4864" s="157">
        <v>45128.122349537036</v>
      </c>
      <c r="O4864" s="157">
        <v>45138.568495370368</v>
      </c>
    </row>
    <row r="4865" spans="2:15" x14ac:dyDescent="0.2">
      <c r="B4865" s="322" t="s">
        <v>161</v>
      </c>
      <c r="C4865" s="322" t="s">
        <v>2366</v>
      </c>
      <c r="D4865" s="322" t="s">
        <v>163</v>
      </c>
      <c r="E4865" s="322" t="s">
        <v>2366</v>
      </c>
      <c r="F4865" s="154" t="s">
        <v>195</v>
      </c>
      <c r="G4865" s="149" t="s">
        <v>277</v>
      </c>
      <c r="H4865" s="153" t="s">
        <v>705</v>
      </c>
      <c r="I4865" s="149" t="s">
        <v>2579</v>
      </c>
      <c r="J4865" s="163">
        <v>61.206000000000003</v>
      </c>
      <c r="K4865" s="163">
        <v>48.405999999999999</v>
      </c>
      <c r="L4865" s="149" t="s">
        <v>211</v>
      </c>
      <c r="M4865" s="150" t="s">
        <v>691</v>
      </c>
      <c r="N4865" s="157">
        <v>45129.237523148149</v>
      </c>
      <c r="O4865" s="157">
        <v>45172.288495370369</v>
      </c>
    </row>
    <row r="4866" spans="2:15" x14ac:dyDescent="0.2">
      <c r="B4866" s="322" t="s">
        <v>161</v>
      </c>
      <c r="C4866" s="322" t="s">
        <v>2366</v>
      </c>
      <c r="D4866" s="322" t="s">
        <v>162</v>
      </c>
      <c r="E4866" s="322" t="s">
        <v>2366</v>
      </c>
      <c r="F4866" s="154" t="s">
        <v>114</v>
      </c>
      <c r="G4866" s="149" t="s">
        <v>353</v>
      </c>
      <c r="H4866" s="153" t="s">
        <v>354</v>
      </c>
      <c r="I4866" s="149" t="s">
        <v>2760</v>
      </c>
      <c r="J4866" s="163">
        <v>64.043000000000006</v>
      </c>
      <c r="K4866" s="163">
        <v>10.042999999999999</v>
      </c>
      <c r="L4866" s="149" t="s">
        <v>116</v>
      </c>
      <c r="M4866" s="150" t="s">
        <v>117</v>
      </c>
      <c r="N4866" s="157">
        <v>45129.27789351852</v>
      </c>
      <c r="O4866" s="157">
        <v>45147.027222222219</v>
      </c>
    </row>
    <row r="4867" spans="2:15" x14ac:dyDescent="0.2">
      <c r="B4867" s="322" t="s">
        <v>161</v>
      </c>
      <c r="C4867" s="322" t="s">
        <v>2366</v>
      </c>
      <c r="D4867" s="322" t="s">
        <v>162</v>
      </c>
      <c r="E4867" s="322" t="s">
        <v>2366</v>
      </c>
      <c r="F4867" s="154" t="s">
        <v>114</v>
      </c>
      <c r="G4867" s="149" t="s">
        <v>353</v>
      </c>
      <c r="H4867" s="153" t="s">
        <v>354</v>
      </c>
      <c r="I4867" s="149" t="s">
        <v>2760</v>
      </c>
      <c r="J4867" s="163">
        <v>64.043000000000006</v>
      </c>
      <c r="K4867" s="163">
        <v>39.473999999999997</v>
      </c>
      <c r="L4867" s="149" t="s">
        <v>116</v>
      </c>
      <c r="M4867" s="150" t="s">
        <v>352</v>
      </c>
      <c r="N4867" s="157">
        <v>45129.27789351852</v>
      </c>
      <c r="O4867" s="157">
        <v>45150.401550925926</v>
      </c>
    </row>
    <row r="4868" spans="2:15" x14ac:dyDescent="0.2">
      <c r="B4868" s="322" t="s">
        <v>161</v>
      </c>
      <c r="C4868" s="322" t="s">
        <v>2366</v>
      </c>
      <c r="D4868" s="322" t="s">
        <v>163</v>
      </c>
      <c r="E4868" s="322" t="s">
        <v>2366</v>
      </c>
      <c r="F4868" s="154" t="s">
        <v>239</v>
      </c>
      <c r="G4868" s="149" t="s">
        <v>359</v>
      </c>
      <c r="H4868" s="153" t="s">
        <v>278</v>
      </c>
      <c r="I4868" s="149" t="s">
        <v>2761</v>
      </c>
      <c r="J4868" s="163">
        <v>79.403000000000006</v>
      </c>
      <c r="K4868" s="163">
        <v>20.503</v>
      </c>
      <c r="L4868" s="149" t="s">
        <v>211</v>
      </c>
      <c r="M4868" s="150" t="s">
        <v>388</v>
      </c>
      <c r="N4868" s="157">
        <v>45129.279386574075</v>
      </c>
      <c r="O4868" s="157">
        <v>45170.235775462963</v>
      </c>
    </row>
    <row r="4869" spans="2:15" x14ac:dyDescent="0.2">
      <c r="B4869" s="322" t="s">
        <v>161</v>
      </c>
      <c r="C4869" s="322" t="s">
        <v>2366</v>
      </c>
      <c r="D4869" s="322" t="s">
        <v>163</v>
      </c>
      <c r="E4869" s="322" t="s">
        <v>2366</v>
      </c>
      <c r="F4869" s="154" t="s">
        <v>239</v>
      </c>
      <c r="G4869" s="149" t="s">
        <v>359</v>
      </c>
      <c r="H4869" s="153" t="s">
        <v>278</v>
      </c>
      <c r="I4869" s="149" t="s">
        <v>2761</v>
      </c>
      <c r="J4869" s="163">
        <v>79.403000000000006</v>
      </c>
      <c r="K4869" s="163">
        <v>24.478000000000002</v>
      </c>
      <c r="L4869" s="149" t="s">
        <v>211</v>
      </c>
      <c r="M4869" s="150" t="s">
        <v>666</v>
      </c>
      <c r="N4869" s="157">
        <v>45129.279386574075</v>
      </c>
      <c r="O4869" s="157">
        <v>45178.101979166669</v>
      </c>
    </row>
    <row r="4870" spans="2:15" x14ac:dyDescent="0.2">
      <c r="B4870" s="322" t="s">
        <v>161</v>
      </c>
      <c r="C4870" s="322" t="s">
        <v>2366</v>
      </c>
      <c r="D4870" s="322" t="s">
        <v>162</v>
      </c>
      <c r="E4870" s="322" t="s">
        <v>2366</v>
      </c>
      <c r="F4870" s="154" t="s">
        <v>239</v>
      </c>
      <c r="G4870" s="149" t="s">
        <v>359</v>
      </c>
      <c r="H4870" s="153" t="s">
        <v>278</v>
      </c>
      <c r="I4870" s="149" t="s">
        <v>1846</v>
      </c>
      <c r="J4870" s="163">
        <v>31.997</v>
      </c>
      <c r="K4870" s="163">
        <v>6.6079999999999997</v>
      </c>
      <c r="L4870" s="149" t="s">
        <v>230</v>
      </c>
      <c r="M4870" s="150" t="s">
        <v>487</v>
      </c>
      <c r="N4870" s="157">
        <v>45129.375983796293</v>
      </c>
      <c r="O4870" s="157">
        <v>45149.778854166667</v>
      </c>
    </row>
    <row r="4871" spans="2:15" x14ac:dyDescent="0.2">
      <c r="B4871" s="322" t="s">
        <v>161</v>
      </c>
      <c r="C4871" s="322" t="s">
        <v>2366</v>
      </c>
      <c r="D4871" s="322" t="s">
        <v>162</v>
      </c>
      <c r="E4871" s="322" t="s">
        <v>2366</v>
      </c>
      <c r="F4871" s="154" t="s">
        <v>239</v>
      </c>
      <c r="G4871" s="149" t="s">
        <v>359</v>
      </c>
      <c r="H4871" s="153" t="s">
        <v>278</v>
      </c>
      <c r="I4871" s="149" t="s">
        <v>1846</v>
      </c>
      <c r="J4871" s="163">
        <v>31.997</v>
      </c>
      <c r="K4871" s="163">
        <v>24.748999999999999</v>
      </c>
      <c r="L4871" s="149" t="s">
        <v>230</v>
      </c>
      <c r="M4871" s="150" t="s">
        <v>514</v>
      </c>
      <c r="N4871" s="157">
        <v>45129.375983796293</v>
      </c>
      <c r="O4871" s="157">
        <v>45169.776377314818</v>
      </c>
    </row>
    <row r="4872" spans="2:15" x14ac:dyDescent="0.2">
      <c r="B4872" s="322" t="s">
        <v>161</v>
      </c>
      <c r="C4872" s="322" t="s">
        <v>2366</v>
      </c>
      <c r="D4872" s="322" t="s">
        <v>162</v>
      </c>
      <c r="E4872" s="322" t="s">
        <v>2366</v>
      </c>
      <c r="F4872" s="154" t="s">
        <v>114</v>
      </c>
      <c r="G4872" s="149" t="s">
        <v>286</v>
      </c>
      <c r="H4872" s="153" t="s">
        <v>115</v>
      </c>
      <c r="I4872" s="149" t="s">
        <v>348</v>
      </c>
      <c r="J4872" s="163">
        <v>37.686</v>
      </c>
      <c r="K4872" s="163">
        <v>33.643999999999998</v>
      </c>
      <c r="L4872" s="149" t="s">
        <v>223</v>
      </c>
      <c r="M4872" s="150" t="s">
        <v>363</v>
      </c>
      <c r="N4872" s="157">
        <v>45129.737291666665</v>
      </c>
      <c r="O4872" s="157">
        <v>45156.543252314812</v>
      </c>
    </row>
    <row r="4873" spans="2:15" x14ac:dyDescent="0.2">
      <c r="B4873" s="322" t="s">
        <v>161</v>
      </c>
      <c r="C4873" s="322" t="s">
        <v>2366</v>
      </c>
      <c r="D4873" s="322" t="s">
        <v>162</v>
      </c>
      <c r="E4873" s="322" t="s">
        <v>2366</v>
      </c>
      <c r="F4873" s="154" t="s">
        <v>114</v>
      </c>
      <c r="G4873" s="149" t="s">
        <v>286</v>
      </c>
      <c r="H4873" s="153" t="s">
        <v>115</v>
      </c>
      <c r="I4873" s="149" t="s">
        <v>476</v>
      </c>
      <c r="J4873" s="163">
        <v>81.69</v>
      </c>
      <c r="K4873" s="163">
        <v>66.488</v>
      </c>
      <c r="L4873" s="149" t="s">
        <v>211</v>
      </c>
      <c r="M4873" s="150" t="s">
        <v>303</v>
      </c>
      <c r="N4873" s="157">
        <v>45129.807013888887</v>
      </c>
      <c r="O4873" s="157">
        <v>45156.807858796295</v>
      </c>
    </row>
    <row r="4874" spans="2:15" x14ac:dyDescent="0.2">
      <c r="B4874" s="322" t="s">
        <v>161</v>
      </c>
      <c r="C4874" s="322" t="s">
        <v>2366</v>
      </c>
      <c r="D4874" s="322" t="s">
        <v>163</v>
      </c>
      <c r="E4874" s="322" t="s">
        <v>2366</v>
      </c>
      <c r="F4874" s="154" t="s">
        <v>114</v>
      </c>
      <c r="G4874" s="149" t="s">
        <v>277</v>
      </c>
      <c r="H4874" s="153" t="s">
        <v>304</v>
      </c>
      <c r="I4874" s="149" t="s">
        <v>499</v>
      </c>
      <c r="J4874" s="163">
        <v>30.802</v>
      </c>
      <c r="K4874" s="163">
        <v>21.074000000000002</v>
      </c>
      <c r="L4874" s="149" t="s">
        <v>805</v>
      </c>
      <c r="M4874" s="150" t="s">
        <v>806</v>
      </c>
      <c r="N4874" s="157">
        <v>45129.848182870373</v>
      </c>
      <c r="O4874" s="157">
        <v>45182.848622685182</v>
      </c>
    </row>
    <row r="4875" spans="2:15" x14ac:dyDescent="0.2">
      <c r="B4875" s="322" t="s">
        <v>161</v>
      </c>
      <c r="C4875" s="322" t="s">
        <v>2366</v>
      </c>
      <c r="D4875" s="322" t="s">
        <v>162</v>
      </c>
      <c r="E4875" s="322" t="s">
        <v>2366</v>
      </c>
      <c r="F4875" s="154" t="s">
        <v>237</v>
      </c>
      <c r="G4875" s="149" t="s">
        <v>277</v>
      </c>
      <c r="H4875" s="153" t="s">
        <v>978</v>
      </c>
      <c r="I4875" s="149" t="s">
        <v>2762</v>
      </c>
      <c r="J4875" s="163">
        <v>53.555999999999997</v>
      </c>
      <c r="K4875" s="163">
        <v>1.784</v>
      </c>
      <c r="L4875" s="149" t="s">
        <v>230</v>
      </c>
      <c r="M4875" s="150" t="s">
        <v>514</v>
      </c>
      <c r="N4875" s="157">
        <v>45129.959224537037</v>
      </c>
      <c r="O4875" s="157">
        <v>45150.237754629627</v>
      </c>
    </row>
    <row r="4876" spans="2:15" x14ac:dyDescent="0.2">
      <c r="B4876" s="322" t="s">
        <v>161</v>
      </c>
      <c r="C4876" s="322" t="s">
        <v>2366</v>
      </c>
      <c r="D4876" s="322" t="s">
        <v>162</v>
      </c>
      <c r="E4876" s="322" t="s">
        <v>2366</v>
      </c>
      <c r="F4876" s="154" t="s">
        <v>237</v>
      </c>
      <c r="G4876" s="149" t="s">
        <v>277</v>
      </c>
      <c r="H4876" s="153" t="s">
        <v>978</v>
      </c>
      <c r="I4876" s="149" t="s">
        <v>2762</v>
      </c>
      <c r="J4876" s="163">
        <v>53.555999999999997</v>
      </c>
      <c r="K4876" s="163">
        <v>2.1659999999999999</v>
      </c>
      <c r="L4876" s="149" t="s">
        <v>255</v>
      </c>
      <c r="M4876" s="150" t="s">
        <v>1471</v>
      </c>
      <c r="N4876" s="157">
        <v>45129.959224537037</v>
      </c>
      <c r="O4876" s="157">
        <v>45162.414849537039</v>
      </c>
    </row>
    <row r="4877" spans="2:15" x14ac:dyDescent="0.2">
      <c r="B4877" s="322" t="s">
        <v>161</v>
      </c>
      <c r="C4877" s="322" t="s">
        <v>2366</v>
      </c>
      <c r="D4877" s="322" t="s">
        <v>162</v>
      </c>
      <c r="E4877" s="322" t="s">
        <v>2366</v>
      </c>
      <c r="F4877" s="154" t="s">
        <v>237</v>
      </c>
      <c r="G4877" s="149" t="s">
        <v>277</v>
      </c>
      <c r="H4877" s="153" t="s">
        <v>978</v>
      </c>
      <c r="I4877" s="149" t="s">
        <v>2762</v>
      </c>
      <c r="J4877" s="163">
        <v>53.555999999999997</v>
      </c>
      <c r="K4877" s="163">
        <v>5.4029999999999996</v>
      </c>
      <c r="L4877" s="149" t="s">
        <v>255</v>
      </c>
      <c r="M4877" s="150" t="s">
        <v>689</v>
      </c>
      <c r="N4877" s="157">
        <v>45129.959224537037</v>
      </c>
      <c r="O4877" s="157">
        <v>45165.983472222222</v>
      </c>
    </row>
    <row r="4878" spans="2:15" x14ac:dyDescent="0.2">
      <c r="B4878" s="322" t="s">
        <v>161</v>
      </c>
      <c r="C4878" s="322" t="s">
        <v>2366</v>
      </c>
      <c r="D4878" s="322" t="s">
        <v>163</v>
      </c>
      <c r="E4878" s="322" t="s">
        <v>2366</v>
      </c>
      <c r="F4878" s="154" t="s">
        <v>239</v>
      </c>
      <c r="G4878" s="149" t="s">
        <v>1627</v>
      </c>
      <c r="H4878" s="153" t="s">
        <v>1628</v>
      </c>
      <c r="I4878" s="149" t="s">
        <v>1647</v>
      </c>
      <c r="J4878" s="163">
        <v>74.91</v>
      </c>
      <c r="K4878" s="163">
        <v>24.766999999999999</v>
      </c>
      <c r="L4878" s="149" t="s">
        <v>211</v>
      </c>
      <c r="M4878" s="150" t="s">
        <v>388</v>
      </c>
      <c r="N4878" s="157">
        <v>45130.459918981483</v>
      </c>
      <c r="O4878" s="157">
        <v>45173.791354166664</v>
      </c>
    </row>
    <row r="4879" spans="2:15" x14ac:dyDescent="0.2">
      <c r="B4879" s="322" t="s">
        <v>161</v>
      </c>
      <c r="C4879" s="322" t="s">
        <v>2366</v>
      </c>
      <c r="D4879" s="322" t="s">
        <v>163</v>
      </c>
      <c r="E4879" s="322" t="s">
        <v>2366</v>
      </c>
      <c r="F4879" s="154" t="s">
        <v>239</v>
      </c>
      <c r="G4879" s="149" t="s">
        <v>1627</v>
      </c>
      <c r="H4879" s="153" t="s">
        <v>1628</v>
      </c>
      <c r="I4879" s="149" t="s">
        <v>1647</v>
      </c>
      <c r="J4879" s="163">
        <v>74.91</v>
      </c>
      <c r="K4879" s="163">
        <v>48.645000000000003</v>
      </c>
      <c r="L4879" s="149" t="s">
        <v>211</v>
      </c>
      <c r="M4879" s="150" t="s">
        <v>822</v>
      </c>
      <c r="N4879" s="157">
        <v>45130.459918981483</v>
      </c>
      <c r="O4879" s="157">
        <v>45182.654074074075</v>
      </c>
    </row>
    <row r="4880" spans="2:15" x14ac:dyDescent="0.2">
      <c r="B4880" s="322" t="s">
        <v>161</v>
      </c>
      <c r="C4880" s="322" t="s">
        <v>2366</v>
      </c>
      <c r="D4880" s="322" t="s">
        <v>162</v>
      </c>
      <c r="E4880" s="322" t="s">
        <v>2366</v>
      </c>
      <c r="F4880" s="154" t="s">
        <v>239</v>
      </c>
      <c r="G4880" s="149" t="s">
        <v>277</v>
      </c>
      <c r="H4880" s="153" t="s">
        <v>1628</v>
      </c>
      <c r="I4880" s="149" t="s">
        <v>2509</v>
      </c>
      <c r="J4880" s="163">
        <v>38.167000000000002</v>
      </c>
      <c r="K4880" s="163">
        <v>37.404000000000003</v>
      </c>
      <c r="L4880" s="149" t="s">
        <v>116</v>
      </c>
      <c r="M4880" s="150" t="s">
        <v>352</v>
      </c>
      <c r="N4880" s="157">
        <v>45130.764965277776</v>
      </c>
      <c r="O4880" s="157">
        <v>45166.80572916667</v>
      </c>
    </row>
    <row r="4881" spans="2:15" x14ac:dyDescent="0.2">
      <c r="B4881" s="322" t="s">
        <v>161</v>
      </c>
      <c r="C4881" s="322" t="s">
        <v>2366</v>
      </c>
      <c r="D4881" s="322" t="s">
        <v>163</v>
      </c>
      <c r="E4881" s="322" t="s">
        <v>2366</v>
      </c>
      <c r="F4881" s="154" t="s">
        <v>239</v>
      </c>
      <c r="G4881" s="149" t="s">
        <v>277</v>
      </c>
      <c r="H4881" s="153" t="s">
        <v>1628</v>
      </c>
      <c r="I4881" s="149" t="s">
        <v>2761</v>
      </c>
      <c r="J4881" s="163">
        <v>79.403000000000006</v>
      </c>
      <c r="K4881" s="163">
        <v>11.922000000000001</v>
      </c>
      <c r="L4881" s="149" t="s">
        <v>211</v>
      </c>
      <c r="M4881" s="150" t="s">
        <v>388</v>
      </c>
      <c r="N4881" s="157">
        <v>45131.070671296293</v>
      </c>
      <c r="O4881" s="157">
        <v>45170.235775462963</v>
      </c>
    </row>
    <row r="4882" spans="2:15" x14ac:dyDescent="0.2">
      <c r="B4882" s="322" t="s">
        <v>161</v>
      </c>
      <c r="C4882" s="322" t="s">
        <v>2366</v>
      </c>
      <c r="D4882" s="322" t="s">
        <v>163</v>
      </c>
      <c r="E4882" s="322" t="s">
        <v>2366</v>
      </c>
      <c r="F4882" s="154" t="s">
        <v>239</v>
      </c>
      <c r="G4882" s="149" t="s">
        <v>277</v>
      </c>
      <c r="H4882" s="153" t="s">
        <v>1628</v>
      </c>
      <c r="I4882" s="149" t="s">
        <v>2761</v>
      </c>
      <c r="J4882" s="163">
        <v>79.403000000000006</v>
      </c>
      <c r="K4882" s="163">
        <v>14.233000000000001</v>
      </c>
      <c r="L4882" s="149" t="s">
        <v>211</v>
      </c>
      <c r="M4882" s="150" t="s">
        <v>666</v>
      </c>
      <c r="N4882" s="157">
        <v>45131.070671296293</v>
      </c>
      <c r="O4882" s="157">
        <v>45178.101979166669</v>
      </c>
    </row>
    <row r="4883" spans="2:15" x14ac:dyDescent="0.2">
      <c r="B4883" s="322" t="s">
        <v>161</v>
      </c>
      <c r="C4883" s="322" t="s">
        <v>2366</v>
      </c>
      <c r="D4883" s="322" t="s">
        <v>162</v>
      </c>
      <c r="E4883" s="322" t="s">
        <v>2366</v>
      </c>
      <c r="F4883" s="154" t="s">
        <v>329</v>
      </c>
      <c r="G4883" s="149" t="s">
        <v>277</v>
      </c>
      <c r="H4883" s="153" t="s">
        <v>629</v>
      </c>
      <c r="I4883" s="149" t="s">
        <v>836</v>
      </c>
      <c r="J4883" s="163">
        <v>60.378999999999998</v>
      </c>
      <c r="K4883" s="163">
        <v>18.792000000000002</v>
      </c>
      <c r="L4883" s="149" t="s">
        <v>116</v>
      </c>
      <c r="M4883" s="150" t="s">
        <v>651</v>
      </c>
      <c r="N4883" s="157">
        <v>45131.167870370373</v>
      </c>
      <c r="O4883" s="157">
        <v>45160.997708333336</v>
      </c>
    </row>
    <row r="4884" spans="2:15" x14ac:dyDescent="0.2">
      <c r="B4884" s="322" t="s">
        <v>161</v>
      </c>
      <c r="C4884" s="322" t="s">
        <v>2366</v>
      </c>
      <c r="D4884" s="322" t="s">
        <v>163</v>
      </c>
      <c r="E4884" s="322" t="s">
        <v>2366</v>
      </c>
      <c r="F4884" s="154" t="s">
        <v>329</v>
      </c>
      <c r="G4884" s="149" t="s">
        <v>277</v>
      </c>
      <c r="H4884" s="153" t="s">
        <v>629</v>
      </c>
      <c r="I4884" s="149" t="s">
        <v>836</v>
      </c>
      <c r="J4884" s="163">
        <v>60.378999999999998</v>
      </c>
      <c r="K4884" s="163">
        <v>29.420999999999999</v>
      </c>
      <c r="L4884" s="149" t="s">
        <v>116</v>
      </c>
      <c r="M4884" s="150" t="s">
        <v>352</v>
      </c>
      <c r="N4884" s="157">
        <v>45131.167870370373</v>
      </c>
      <c r="O4884" s="157">
        <v>45179.205266203702</v>
      </c>
    </row>
    <row r="4885" spans="2:15" x14ac:dyDescent="0.2">
      <c r="B4885" s="322" t="s">
        <v>161</v>
      </c>
      <c r="C4885" s="322" t="s">
        <v>2366</v>
      </c>
      <c r="D4885" s="322" t="s">
        <v>162</v>
      </c>
      <c r="E4885" s="322" t="s">
        <v>2366</v>
      </c>
      <c r="F4885" s="154" t="s">
        <v>239</v>
      </c>
      <c r="G4885" s="149" t="s">
        <v>359</v>
      </c>
      <c r="H4885" s="153" t="s">
        <v>278</v>
      </c>
      <c r="I4885" s="149" t="s">
        <v>2763</v>
      </c>
      <c r="J4885" s="163">
        <v>37.152000000000001</v>
      </c>
      <c r="K4885" s="163">
        <v>32.119999999999997</v>
      </c>
      <c r="L4885" s="149" t="s">
        <v>228</v>
      </c>
      <c r="M4885" s="150" t="s">
        <v>870</v>
      </c>
      <c r="N4885" s="157">
        <v>45131.375891203701</v>
      </c>
      <c r="O4885" s="157">
        <v>45154.833391203705</v>
      </c>
    </row>
    <row r="4886" spans="2:15" x14ac:dyDescent="0.2">
      <c r="B4886" s="322" t="s">
        <v>161</v>
      </c>
      <c r="C4886" s="322" t="s">
        <v>2366</v>
      </c>
      <c r="D4886" s="322" t="s">
        <v>163</v>
      </c>
      <c r="E4886" s="322" t="s">
        <v>2366</v>
      </c>
      <c r="F4886" s="154" t="s">
        <v>195</v>
      </c>
      <c r="G4886" s="149" t="s">
        <v>277</v>
      </c>
      <c r="H4886" s="153" t="s">
        <v>705</v>
      </c>
      <c r="I4886" s="149" t="s">
        <v>2764</v>
      </c>
      <c r="J4886" s="163">
        <v>33.399000000000001</v>
      </c>
      <c r="K4886" s="163">
        <v>19.568999999999999</v>
      </c>
      <c r="L4886" s="149" t="s">
        <v>263</v>
      </c>
      <c r="M4886" s="150" t="s">
        <v>880</v>
      </c>
      <c r="N4886" s="157">
        <v>45131.376111111109</v>
      </c>
      <c r="O4886" s="157">
        <v>45172.443124999998</v>
      </c>
    </row>
    <row r="4887" spans="2:15" x14ac:dyDescent="0.2">
      <c r="B4887" s="322" t="s">
        <v>161</v>
      </c>
      <c r="C4887" s="322" t="s">
        <v>2366</v>
      </c>
      <c r="D4887" s="322" t="s">
        <v>163</v>
      </c>
      <c r="E4887" s="322" t="s">
        <v>2366</v>
      </c>
      <c r="F4887" s="154" t="s">
        <v>211</v>
      </c>
      <c r="G4887" s="149" t="s">
        <v>2765</v>
      </c>
      <c r="H4887" s="153" t="s">
        <v>388</v>
      </c>
      <c r="I4887" s="149" t="s">
        <v>2766</v>
      </c>
      <c r="J4887" s="163">
        <v>55.436999999999998</v>
      </c>
      <c r="K4887" s="163">
        <v>17.542000000000002</v>
      </c>
      <c r="L4887" s="149" t="s">
        <v>116</v>
      </c>
      <c r="M4887" s="150" t="s">
        <v>293</v>
      </c>
      <c r="N4887" s="157">
        <v>45131.723703703705</v>
      </c>
      <c r="O4887" s="157">
        <v>45175.707800925928</v>
      </c>
    </row>
    <row r="4888" spans="2:15" x14ac:dyDescent="0.2">
      <c r="B4888" s="322" t="s">
        <v>161</v>
      </c>
      <c r="C4888" s="322" t="s">
        <v>2366</v>
      </c>
      <c r="D4888" s="322" t="s">
        <v>163</v>
      </c>
      <c r="E4888" s="322" t="s">
        <v>2366</v>
      </c>
      <c r="F4888" s="154" t="s">
        <v>211</v>
      </c>
      <c r="G4888" s="149" t="s">
        <v>277</v>
      </c>
      <c r="H4888" s="153" t="s">
        <v>388</v>
      </c>
      <c r="I4888" s="149" t="s">
        <v>2766</v>
      </c>
      <c r="J4888" s="163">
        <v>55.436999999999998</v>
      </c>
      <c r="K4888" s="163">
        <v>33.768999999999998</v>
      </c>
      <c r="L4888" s="149" t="s">
        <v>116</v>
      </c>
      <c r="M4888" s="150" t="s">
        <v>293</v>
      </c>
      <c r="N4888" s="157">
        <v>45131.723703703705</v>
      </c>
      <c r="O4888" s="157">
        <v>45191.709305555552</v>
      </c>
    </row>
    <row r="4889" spans="2:15" x14ac:dyDescent="0.2">
      <c r="B4889" s="322" t="s">
        <v>161</v>
      </c>
      <c r="C4889" s="322" t="s">
        <v>2366</v>
      </c>
      <c r="D4889" s="322" t="s">
        <v>162</v>
      </c>
      <c r="E4889" s="322" t="s">
        <v>2366</v>
      </c>
      <c r="F4889" s="154" t="s">
        <v>114</v>
      </c>
      <c r="G4889" s="149" t="s">
        <v>277</v>
      </c>
      <c r="H4889" s="153" t="s">
        <v>304</v>
      </c>
      <c r="I4889" s="149" t="s">
        <v>1805</v>
      </c>
      <c r="J4889" s="163">
        <v>30.693000000000001</v>
      </c>
      <c r="K4889" s="163">
        <v>21.001999999999999</v>
      </c>
      <c r="L4889" s="149" t="s">
        <v>116</v>
      </c>
      <c r="M4889" s="150" t="s">
        <v>117</v>
      </c>
      <c r="N4889" s="157">
        <v>45132.306840277779</v>
      </c>
      <c r="O4889" s="157">
        <v>45162.125104166669</v>
      </c>
    </row>
    <row r="4890" spans="2:15" x14ac:dyDescent="0.2">
      <c r="B4890" s="322" t="s">
        <v>161</v>
      </c>
      <c r="C4890" s="322" t="s">
        <v>2366</v>
      </c>
      <c r="D4890" s="322" t="s">
        <v>162</v>
      </c>
      <c r="E4890" s="322" t="s">
        <v>2366</v>
      </c>
      <c r="F4890" s="154" t="s">
        <v>243</v>
      </c>
      <c r="G4890" s="149" t="s">
        <v>277</v>
      </c>
      <c r="H4890" s="153" t="s">
        <v>374</v>
      </c>
      <c r="I4890" s="149" t="s">
        <v>279</v>
      </c>
      <c r="J4890" s="163">
        <v>56.893999999999998</v>
      </c>
      <c r="K4890" s="163">
        <v>50.923000000000002</v>
      </c>
      <c r="L4890" s="149" t="s">
        <v>209</v>
      </c>
      <c r="M4890" s="150" t="s">
        <v>786</v>
      </c>
      <c r="N4890" s="157">
        <v>45132.445740740739</v>
      </c>
      <c r="O4890" s="157">
        <v>45149.603750000002</v>
      </c>
    </row>
    <row r="4891" spans="2:15" x14ac:dyDescent="0.2">
      <c r="B4891" s="322" t="s">
        <v>161</v>
      </c>
      <c r="C4891" s="322" t="s">
        <v>2366</v>
      </c>
      <c r="D4891" s="322" t="s">
        <v>162</v>
      </c>
      <c r="E4891" s="322" t="s">
        <v>2366</v>
      </c>
      <c r="F4891" s="154" t="s">
        <v>243</v>
      </c>
      <c r="G4891" s="149" t="s">
        <v>663</v>
      </c>
      <c r="H4891" s="153" t="s">
        <v>707</v>
      </c>
      <c r="I4891" s="149" t="s">
        <v>2767</v>
      </c>
      <c r="J4891" s="163">
        <v>66.509</v>
      </c>
      <c r="K4891" s="163">
        <v>1.5189999999999999</v>
      </c>
      <c r="L4891" s="149" t="s">
        <v>116</v>
      </c>
      <c r="M4891" s="150" t="s">
        <v>117</v>
      </c>
      <c r="N4891" s="157">
        <v>45132.666921296295</v>
      </c>
      <c r="O4891" s="157">
        <v>45159.941736111112</v>
      </c>
    </row>
    <row r="4892" spans="2:15" x14ac:dyDescent="0.2">
      <c r="B4892" s="322" t="s">
        <v>161</v>
      </c>
      <c r="C4892" s="322" t="s">
        <v>2366</v>
      </c>
      <c r="D4892" s="322" t="s">
        <v>162</v>
      </c>
      <c r="E4892" s="322" t="s">
        <v>2366</v>
      </c>
      <c r="F4892" s="154" t="s">
        <v>243</v>
      </c>
      <c r="G4892" s="149" t="s">
        <v>663</v>
      </c>
      <c r="H4892" s="153" t="s">
        <v>707</v>
      </c>
      <c r="I4892" s="149" t="s">
        <v>2767</v>
      </c>
      <c r="J4892" s="163">
        <v>66.509</v>
      </c>
      <c r="K4892" s="163">
        <v>4.1020000000000003</v>
      </c>
      <c r="L4892" s="149" t="s">
        <v>116</v>
      </c>
      <c r="M4892" s="150" t="s">
        <v>117</v>
      </c>
      <c r="N4892" s="157">
        <v>45132.666921296295</v>
      </c>
      <c r="O4892" s="157">
        <v>45159.941886574074</v>
      </c>
    </row>
    <row r="4893" spans="2:15" x14ac:dyDescent="0.2">
      <c r="B4893" s="322" t="s">
        <v>161</v>
      </c>
      <c r="C4893" s="322" t="s">
        <v>2366</v>
      </c>
      <c r="D4893" s="322" t="s">
        <v>162</v>
      </c>
      <c r="E4893" s="322" t="s">
        <v>2366</v>
      </c>
      <c r="F4893" s="154" t="s">
        <v>243</v>
      </c>
      <c r="G4893" s="149" t="s">
        <v>663</v>
      </c>
      <c r="H4893" s="153" t="s">
        <v>707</v>
      </c>
      <c r="I4893" s="149" t="s">
        <v>2767</v>
      </c>
      <c r="J4893" s="163">
        <v>66.509</v>
      </c>
      <c r="K4893" s="163">
        <v>8.0510000000000002</v>
      </c>
      <c r="L4893" s="149" t="s">
        <v>116</v>
      </c>
      <c r="M4893" s="150" t="s">
        <v>117</v>
      </c>
      <c r="N4893" s="157">
        <v>45132.666921296295</v>
      </c>
      <c r="O4893" s="157">
        <v>45159.94189814815</v>
      </c>
    </row>
    <row r="4894" spans="2:15" x14ac:dyDescent="0.2">
      <c r="B4894" s="322" t="s">
        <v>161</v>
      </c>
      <c r="C4894" s="322" t="s">
        <v>2366</v>
      </c>
      <c r="D4894" s="322" t="s">
        <v>162</v>
      </c>
      <c r="E4894" s="322" t="s">
        <v>2366</v>
      </c>
      <c r="F4894" s="154" t="s">
        <v>243</v>
      </c>
      <c r="G4894" s="149" t="s">
        <v>663</v>
      </c>
      <c r="H4894" s="153" t="s">
        <v>707</v>
      </c>
      <c r="I4894" s="149" t="s">
        <v>2767</v>
      </c>
      <c r="J4894" s="163">
        <v>66.509</v>
      </c>
      <c r="K4894" s="163">
        <v>3.798</v>
      </c>
      <c r="L4894" s="149" t="s">
        <v>116</v>
      </c>
      <c r="M4894" s="150" t="s">
        <v>117</v>
      </c>
      <c r="N4894" s="157">
        <v>45132.666921296295</v>
      </c>
      <c r="O4894" s="157">
        <v>45159.941932870373</v>
      </c>
    </row>
    <row r="4895" spans="2:15" x14ac:dyDescent="0.2">
      <c r="B4895" s="322" t="s">
        <v>161</v>
      </c>
      <c r="C4895" s="322" t="s">
        <v>2366</v>
      </c>
      <c r="D4895" s="322" t="s">
        <v>162</v>
      </c>
      <c r="E4895" s="322" t="s">
        <v>2366</v>
      </c>
      <c r="F4895" s="154" t="s">
        <v>243</v>
      </c>
      <c r="G4895" s="149" t="s">
        <v>663</v>
      </c>
      <c r="H4895" s="153" t="s">
        <v>707</v>
      </c>
      <c r="I4895" s="149" t="s">
        <v>2767</v>
      </c>
      <c r="J4895" s="163">
        <v>66.509</v>
      </c>
      <c r="K4895" s="163">
        <v>7.5949999999999998</v>
      </c>
      <c r="L4895" s="149" t="s">
        <v>116</v>
      </c>
      <c r="M4895" s="150" t="s">
        <v>117</v>
      </c>
      <c r="N4895" s="157">
        <v>45132.666921296295</v>
      </c>
      <c r="O4895" s="157">
        <v>45159.941944444443</v>
      </c>
    </row>
    <row r="4896" spans="2:15" x14ac:dyDescent="0.2">
      <c r="B4896" s="322" t="s">
        <v>161</v>
      </c>
      <c r="C4896" s="322" t="s">
        <v>2366</v>
      </c>
      <c r="D4896" s="322" t="s">
        <v>162</v>
      </c>
      <c r="E4896" s="322" t="s">
        <v>2366</v>
      </c>
      <c r="F4896" s="154" t="s">
        <v>243</v>
      </c>
      <c r="G4896" s="149" t="s">
        <v>663</v>
      </c>
      <c r="H4896" s="153" t="s">
        <v>707</v>
      </c>
      <c r="I4896" s="149" t="s">
        <v>2767</v>
      </c>
      <c r="J4896" s="163">
        <v>66.509</v>
      </c>
      <c r="K4896" s="163">
        <v>15.191000000000001</v>
      </c>
      <c r="L4896" s="149" t="s">
        <v>116</v>
      </c>
      <c r="M4896" s="150" t="s">
        <v>117</v>
      </c>
      <c r="N4896" s="157">
        <v>45132.666921296295</v>
      </c>
      <c r="O4896" s="157">
        <v>45159.941979166666</v>
      </c>
    </row>
    <row r="4897" spans="2:15" x14ac:dyDescent="0.2">
      <c r="B4897" s="322" t="s">
        <v>161</v>
      </c>
      <c r="C4897" s="322" t="s">
        <v>2366</v>
      </c>
      <c r="D4897" s="322" t="s">
        <v>162</v>
      </c>
      <c r="E4897" s="322" t="s">
        <v>2366</v>
      </c>
      <c r="F4897" s="154" t="s">
        <v>243</v>
      </c>
      <c r="G4897" s="149" t="s">
        <v>663</v>
      </c>
      <c r="H4897" s="153" t="s">
        <v>707</v>
      </c>
      <c r="I4897" s="149" t="s">
        <v>2767</v>
      </c>
      <c r="J4897" s="163">
        <v>66.509</v>
      </c>
      <c r="K4897" s="163">
        <v>3.798</v>
      </c>
      <c r="L4897" s="149" t="s">
        <v>116</v>
      </c>
      <c r="M4897" s="150" t="s">
        <v>117</v>
      </c>
      <c r="N4897" s="157">
        <v>45132.666921296295</v>
      </c>
      <c r="O4897" s="157">
        <v>45159.942002314812</v>
      </c>
    </row>
    <row r="4898" spans="2:15" x14ac:dyDescent="0.2">
      <c r="B4898" s="322" t="s">
        <v>161</v>
      </c>
      <c r="C4898" s="322" t="s">
        <v>2366</v>
      </c>
      <c r="D4898" s="322" t="s">
        <v>163</v>
      </c>
      <c r="E4898" s="322" t="s">
        <v>2366</v>
      </c>
      <c r="F4898" s="154" t="s">
        <v>114</v>
      </c>
      <c r="G4898" s="149" t="s">
        <v>353</v>
      </c>
      <c r="H4898" s="153" t="s">
        <v>354</v>
      </c>
      <c r="I4898" s="149" t="s">
        <v>2768</v>
      </c>
      <c r="J4898" s="163">
        <v>63.301000000000002</v>
      </c>
      <c r="K4898" s="163">
        <v>9.2349999999999994</v>
      </c>
      <c r="L4898" s="149" t="s">
        <v>217</v>
      </c>
      <c r="M4898" s="150" t="s">
        <v>308</v>
      </c>
      <c r="N4898" s="157">
        <v>45132.875949074078</v>
      </c>
      <c r="O4898" s="157">
        <v>45170.374641203707</v>
      </c>
    </row>
    <row r="4899" spans="2:15" x14ac:dyDescent="0.2">
      <c r="B4899" s="322" t="s">
        <v>161</v>
      </c>
      <c r="C4899" s="322" t="s">
        <v>2366</v>
      </c>
      <c r="D4899" s="322" t="s">
        <v>163</v>
      </c>
      <c r="E4899" s="322" t="s">
        <v>2366</v>
      </c>
      <c r="F4899" s="154" t="s">
        <v>114</v>
      </c>
      <c r="G4899" s="149" t="s">
        <v>353</v>
      </c>
      <c r="H4899" s="153" t="s">
        <v>354</v>
      </c>
      <c r="I4899" s="149" t="s">
        <v>2768</v>
      </c>
      <c r="J4899" s="163">
        <v>63.301000000000002</v>
      </c>
      <c r="K4899" s="163">
        <v>9.9450000000000003</v>
      </c>
      <c r="L4899" s="149" t="s">
        <v>217</v>
      </c>
      <c r="M4899" s="150" t="s">
        <v>308</v>
      </c>
      <c r="N4899" s="157">
        <v>45132.875949074078</v>
      </c>
      <c r="O4899" s="157">
        <v>45172.870578703703</v>
      </c>
    </row>
    <row r="4900" spans="2:15" x14ac:dyDescent="0.2">
      <c r="B4900" s="322" t="s">
        <v>161</v>
      </c>
      <c r="C4900" s="322" t="s">
        <v>2366</v>
      </c>
      <c r="D4900" s="322" t="s">
        <v>163</v>
      </c>
      <c r="E4900" s="322" t="s">
        <v>2366</v>
      </c>
      <c r="F4900" s="154" t="s">
        <v>114</v>
      </c>
      <c r="G4900" s="149" t="s">
        <v>353</v>
      </c>
      <c r="H4900" s="153" t="s">
        <v>354</v>
      </c>
      <c r="I4900" s="149" t="s">
        <v>2768</v>
      </c>
      <c r="J4900" s="163">
        <v>63.301000000000002</v>
      </c>
      <c r="K4900" s="163">
        <v>29.914000000000001</v>
      </c>
      <c r="L4900" s="149" t="s">
        <v>217</v>
      </c>
      <c r="M4900" s="150" t="s">
        <v>498</v>
      </c>
      <c r="N4900" s="157">
        <v>45132.875949074078</v>
      </c>
      <c r="O4900" s="157">
        <v>45178.334907407407</v>
      </c>
    </row>
    <row r="4901" spans="2:15" x14ac:dyDescent="0.2">
      <c r="B4901" s="322" t="s">
        <v>161</v>
      </c>
      <c r="C4901" s="322" t="s">
        <v>2366</v>
      </c>
      <c r="D4901" s="322" t="s">
        <v>162</v>
      </c>
      <c r="E4901" s="322" t="s">
        <v>2366</v>
      </c>
      <c r="F4901" s="154" t="s">
        <v>211</v>
      </c>
      <c r="G4901" s="149" t="s">
        <v>277</v>
      </c>
      <c r="H4901" s="153" t="s">
        <v>826</v>
      </c>
      <c r="I4901" s="149" t="s">
        <v>2725</v>
      </c>
      <c r="J4901" s="163">
        <v>58.418999999999997</v>
      </c>
      <c r="K4901" s="163">
        <v>47.017000000000003</v>
      </c>
      <c r="L4901" s="149" t="s">
        <v>209</v>
      </c>
      <c r="M4901" s="150" t="s">
        <v>392</v>
      </c>
      <c r="N4901" s="157">
        <v>45132.987442129626</v>
      </c>
      <c r="O4901" s="157">
        <v>45152.25576388889</v>
      </c>
    </row>
    <row r="4902" spans="2:15" x14ac:dyDescent="0.2">
      <c r="B4902" s="322" t="s">
        <v>161</v>
      </c>
      <c r="C4902" s="322" t="s">
        <v>2366</v>
      </c>
      <c r="D4902" s="322" t="s">
        <v>162</v>
      </c>
      <c r="E4902" s="322" t="s">
        <v>2366</v>
      </c>
      <c r="F4902" s="154" t="s">
        <v>236</v>
      </c>
      <c r="G4902" s="149" t="s">
        <v>310</v>
      </c>
      <c r="H4902" s="153" t="s">
        <v>311</v>
      </c>
      <c r="I4902" s="149" t="s">
        <v>648</v>
      </c>
      <c r="J4902" s="163">
        <v>38.737000000000002</v>
      </c>
      <c r="K4902" s="163">
        <v>6.5449999999999999</v>
      </c>
      <c r="L4902" s="149" t="s">
        <v>230</v>
      </c>
      <c r="M4902" s="150" t="s">
        <v>487</v>
      </c>
      <c r="N4902" s="157">
        <v>45132.987638888888</v>
      </c>
      <c r="O4902" s="157">
        <v>45157.583090277774</v>
      </c>
    </row>
    <row r="4903" spans="2:15" x14ac:dyDescent="0.2">
      <c r="B4903" s="322" t="s">
        <v>161</v>
      </c>
      <c r="C4903" s="322" t="s">
        <v>2366</v>
      </c>
      <c r="D4903" s="322" t="s">
        <v>163</v>
      </c>
      <c r="E4903" s="322" t="s">
        <v>2366</v>
      </c>
      <c r="F4903" s="154" t="s">
        <v>236</v>
      </c>
      <c r="G4903" s="149" t="s">
        <v>310</v>
      </c>
      <c r="H4903" s="153" t="s">
        <v>311</v>
      </c>
      <c r="I4903" s="149" t="s">
        <v>648</v>
      </c>
      <c r="J4903" s="163">
        <v>38.737000000000002</v>
      </c>
      <c r="K4903" s="163">
        <v>27.827999999999999</v>
      </c>
      <c r="L4903" s="149" t="s">
        <v>357</v>
      </c>
      <c r="M4903" s="150" t="s">
        <v>508</v>
      </c>
      <c r="N4903" s="157">
        <v>45132.987638888888</v>
      </c>
      <c r="O4903" s="157">
        <v>45196.104780092595</v>
      </c>
    </row>
    <row r="4904" spans="2:15" x14ac:dyDescent="0.2">
      <c r="B4904" s="322" t="s">
        <v>161</v>
      </c>
      <c r="C4904" s="322" t="s">
        <v>2366</v>
      </c>
      <c r="D4904" s="322" t="s">
        <v>162</v>
      </c>
      <c r="E4904" s="322" t="s">
        <v>2366</v>
      </c>
      <c r="F4904" s="154" t="s">
        <v>239</v>
      </c>
      <c r="G4904" s="149" t="s">
        <v>289</v>
      </c>
      <c r="H4904" s="153" t="s">
        <v>290</v>
      </c>
      <c r="I4904" s="149" t="s">
        <v>2769</v>
      </c>
      <c r="J4904" s="163">
        <v>33.649000000000001</v>
      </c>
      <c r="K4904" s="163">
        <v>29.173999999999999</v>
      </c>
      <c r="L4904" s="149" t="s">
        <v>192</v>
      </c>
      <c r="M4904" s="150" t="s">
        <v>2770</v>
      </c>
      <c r="N4904" s="157">
        <v>45133.485972222225</v>
      </c>
      <c r="O4904" s="157">
        <v>45155.66684027778</v>
      </c>
    </row>
    <row r="4905" spans="2:15" x14ac:dyDescent="0.2">
      <c r="B4905" s="322" t="s">
        <v>161</v>
      </c>
      <c r="C4905" s="322" t="s">
        <v>2366</v>
      </c>
      <c r="D4905" s="322" t="s">
        <v>170</v>
      </c>
      <c r="E4905" s="322" t="s">
        <v>275</v>
      </c>
      <c r="F4905" s="154" t="s">
        <v>114</v>
      </c>
      <c r="G4905" s="149" t="s">
        <v>277</v>
      </c>
      <c r="H4905" s="153" t="s">
        <v>304</v>
      </c>
      <c r="I4905" s="149" t="s">
        <v>576</v>
      </c>
      <c r="J4905" s="163">
        <v>36.415999999999997</v>
      </c>
      <c r="K4905" s="163">
        <v>30.981000000000002</v>
      </c>
      <c r="L4905" s="149" t="s">
        <v>114</v>
      </c>
      <c r="M4905" s="150" t="s">
        <v>577</v>
      </c>
      <c r="N4905" s="157">
        <v>45133.806979166664</v>
      </c>
      <c r="O4905" s="157">
        <v>45390.896585648145</v>
      </c>
    </row>
    <row r="4906" spans="2:15" x14ac:dyDescent="0.2">
      <c r="B4906" s="322" t="s">
        <v>161</v>
      </c>
      <c r="C4906" s="322" t="s">
        <v>2366</v>
      </c>
      <c r="D4906" s="322" t="s">
        <v>162</v>
      </c>
      <c r="E4906" s="322" t="s">
        <v>2366</v>
      </c>
      <c r="F4906" s="154" t="s">
        <v>114</v>
      </c>
      <c r="G4906" s="149" t="s">
        <v>277</v>
      </c>
      <c r="H4906" s="153" t="s">
        <v>304</v>
      </c>
      <c r="I4906" s="149" t="s">
        <v>1739</v>
      </c>
      <c r="J4906" s="163">
        <v>36.244999999999997</v>
      </c>
      <c r="K4906" s="163">
        <v>26.134</v>
      </c>
      <c r="L4906" s="149" t="s">
        <v>114</v>
      </c>
      <c r="M4906" s="150" t="s">
        <v>1417</v>
      </c>
      <c r="N4906" s="157">
        <v>45134.043043981481</v>
      </c>
      <c r="O4906" s="157">
        <v>45152.190868055557</v>
      </c>
    </row>
    <row r="4907" spans="2:15" x14ac:dyDescent="0.2">
      <c r="B4907" s="322" t="s">
        <v>161</v>
      </c>
      <c r="C4907" s="322" t="s">
        <v>2366</v>
      </c>
      <c r="D4907" s="322" t="s">
        <v>162</v>
      </c>
      <c r="E4907" s="322" t="s">
        <v>2366</v>
      </c>
      <c r="F4907" s="154" t="s">
        <v>211</v>
      </c>
      <c r="G4907" s="149" t="s">
        <v>277</v>
      </c>
      <c r="H4907" s="153" t="s">
        <v>388</v>
      </c>
      <c r="I4907" s="149" t="s">
        <v>2771</v>
      </c>
      <c r="J4907" s="163">
        <v>63.600999999999999</v>
      </c>
      <c r="K4907" s="163">
        <v>28.946000000000002</v>
      </c>
      <c r="L4907" s="149" t="s">
        <v>209</v>
      </c>
      <c r="M4907" s="150" t="s">
        <v>439</v>
      </c>
      <c r="N4907" s="157">
        <v>45134.540833333333</v>
      </c>
      <c r="O4907" s="157">
        <v>45148.055254629631</v>
      </c>
    </row>
    <row r="4908" spans="2:15" x14ac:dyDescent="0.2">
      <c r="B4908" s="322" t="s">
        <v>161</v>
      </c>
      <c r="C4908" s="322" t="s">
        <v>2366</v>
      </c>
      <c r="D4908" s="322" t="s">
        <v>163</v>
      </c>
      <c r="E4908" s="322" t="s">
        <v>2366</v>
      </c>
      <c r="F4908" s="154" t="s">
        <v>114</v>
      </c>
      <c r="G4908" s="149" t="s">
        <v>277</v>
      </c>
      <c r="H4908" s="153" t="s">
        <v>304</v>
      </c>
      <c r="I4908" s="149" t="s">
        <v>2772</v>
      </c>
      <c r="J4908" s="163">
        <v>30.692</v>
      </c>
      <c r="K4908" s="163">
        <v>21.826000000000001</v>
      </c>
      <c r="L4908" s="149" t="s">
        <v>205</v>
      </c>
      <c r="M4908" s="150" t="s">
        <v>721</v>
      </c>
      <c r="N4908" s="157">
        <v>45134.779189814813</v>
      </c>
      <c r="O4908" s="157">
        <v>45170.041932870372</v>
      </c>
    </row>
    <row r="4909" spans="2:15" x14ac:dyDescent="0.2">
      <c r="B4909" s="322" t="s">
        <v>161</v>
      </c>
      <c r="C4909" s="322" t="s">
        <v>2366</v>
      </c>
      <c r="D4909" s="322" t="s">
        <v>163</v>
      </c>
      <c r="E4909" s="322" t="s">
        <v>2366</v>
      </c>
      <c r="F4909" s="154" t="s">
        <v>239</v>
      </c>
      <c r="G4909" s="149" t="s">
        <v>359</v>
      </c>
      <c r="H4909" s="153" t="s">
        <v>278</v>
      </c>
      <c r="I4909" s="149" t="s">
        <v>2773</v>
      </c>
      <c r="J4909" s="163">
        <v>56.927999999999997</v>
      </c>
      <c r="K4909" s="163">
        <v>1.88</v>
      </c>
      <c r="L4909" s="149" t="s">
        <v>116</v>
      </c>
      <c r="M4909" s="150" t="s">
        <v>651</v>
      </c>
      <c r="N4909" s="157">
        <v>45134.807199074072</v>
      </c>
      <c r="O4909" s="157">
        <v>45170.332303240742</v>
      </c>
    </row>
    <row r="4910" spans="2:15" x14ac:dyDescent="0.2">
      <c r="B4910" s="322" t="s">
        <v>161</v>
      </c>
      <c r="C4910" s="322" t="s">
        <v>2366</v>
      </c>
      <c r="D4910" s="322" t="s">
        <v>163</v>
      </c>
      <c r="E4910" s="322" t="s">
        <v>2366</v>
      </c>
      <c r="F4910" s="154" t="s">
        <v>239</v>
      </c>
      <c r="G4910" s="149" t="s">
        <v>359</v>
      </c>
      <c r="H4910" s="153" t="s">
        <v>278</v>
      </c>
      <c r="I4910" s="149" t="s">
        <v>2773</v>
      </c>
      <c r="J4910" s="163">
        <v>56.927999999999997</v>
      </c>
      <c r="K4910" s="163">
        <v>1.9850000000000001</v>
      </c>
      <c r="L4910" s="149" t="s">
        <v>116</v>
      </c>
      <c r="M4910" s="150" t="s">
        <v>651</v>
      </c>
      <c r="N4910" s="157">
        <v>45134.807199074072</v>
      </c>
      <c r="O4910" s="157">
        <v>45170.332442129627</v>
      </c>
    </row>
    <row r="4911" spans="2:15" x14ac:dyDescent="0.2">
      <c r="B4911" s="322" t="s">
        <v>161</v>
      </c>
      <c r="C4911" s="322" t="s">
        <v>2366</v>
      </c>
      <c r="D4911" s="322" t="s">
        <v>163</v>
      </c>
      <c r="E4911" s="322" t="s">
        <v>2366</v>
      </c>
      <c r="F4911" s="154" t="s">
        <v>239</v>
      </c>
      <c r="G4911" s="149" t="s">
        <v>359</v>
      </c>
      <c r="H4911" s="153" t="s">
        <v>278</v>
      </c>
      <c r="I4911" s="149" t="s">
        <v>2773</v>
      </c>
      <c r="J4911" s="163">
        <v>56.927999999999997</v>
      </c>
      <c r="K4911" s="163">
        <v>1.504</v>
      </c>
      <c r="L4911" s="149" t="s">
        <v>116</v>
      </c>
      <c r="M4911" s="150" t="s">
        <v>651</v>
      </c>
      <c r="N4911" s="157">
        <v>45134.807199074072</v>
      </c>
      <c r="O4911" s="157">
        <v>45170.332453703704</v>
      </c>
    </row>
    <row r="4912" spans="2:15" x14ac:dyDescent="0.2">
      <c r="B4912" s="322" t="s">
        <v>161</v>
      </c>
      <c r="C4912" s="322" t="s">
        <v>2366</v>
      </c>
      <c r="D4912" s="322" t="s">
        <v>163</v>
      </c>
      <c r="E4912" s="322" t="s">
        <v>2366</v>
      </c>
      <c r="F4912" s="154" t="s">
        <v>239</v>
      </c>
      <c r="G4912" s="149" t="s">
        <v>359</v>
      </c>
      <c r="H4912" s="153" t="s">
        <v>278</v>
      </c>
      <c r="I4912" s="149" t="s">
        <v>2773</v>
      </c>
      <c r="J4912" s="163">
        <v>56.927999999999997</v>
      </c>
      <c r="K4912" s="163">
        <v>1.1279999999999999</v>
      </c>
      <c r="L4912" s="149" t="s">
        <v>116</v>
      </c>
      <c r="M4912" s="150" t="s">
        <v>651</v>
      </c>
      <c r="N4912" s="157">
        <v>45134.807199074072</v>
      </c>
      <c r="O4912" s="157">
        <v>45170.332465277781</v>
      </c>
    </row>
    <row r="4913" spans="2:15" x14ac:dyDescent="0.2">
      <c r="B4913" s="322" t="s">
        <v>161</v>
      </c>
      <c r="C4913" s="322" t="s">
        <v>2366</v>
      </c>
      <c r="D4913" s="322" t="s">
        <v>163</v>
      </c>
      <c r="E4913" s="322" t="s">
        <v>2366</v>
      </c>
      <c r="F4913" s="154" t="s">
        <v>239</v>
      </c>
      <c r="G4913" s="149" t="s">
        <v>359</v>
      </c>
      <c r="H4913" s="153" t="s">
        <v>278</v>
      </c>
      <c r="I4913" s="149" t="s">
        <v>2773</v>
      </c>
      <c r="J4913" s="163">
        <v>56.927999999999997</v>
      </c>
      <c r="K4913" s="163">
        <v>0.752</v>
      </c>
      <c r="L4913" s="149" t="s">
        <v>116</v>
      </c>
      <c r="M4913" s="150" t="s">
        <v>651</v>
      </c>
      <c r="N4913" s="157">
        <v>45134.807199074072</v>
      </c>
      <c r="O4913" s="157">
        <v>45170.332476851851</v>
      </c>
    </row>
    <row r="4914" spans="2:15" x14ac:dyDescent="0.2">
      <c r="B4914" s="322" t="s">
        <v>161</v>
      </c>
      <c r="C4914" s="322" t="s">
        <v>2366</v>
      </c>
      <c r="D4914" s="322" t="s">
        <v>163</v>
      </c>
      <c r="E4914" s="322" t="s">
        <v>2366</v>
      </c>
      <c r="F4914" s="154" t="s">
        <v>239</v>
      </c>
      <c r="G4914" s="149" t="s">
        <v>359</v>
      </c>
      <c r="H4914" s="153" t="s">
        <v>278</v>
      </c>
      <c r="I4914" s="149" t="s">
        <v>2773</v>
      </c>
      <c r="J4914" s="163">
        <v>56.927999999999997</v>
      </c>
      <c r="K4914" s="163">
        <v>1.629</v>
      </c>
      <c r="L4914" s="149" t="s">
        <v>116</v>
      </c>
      <c r="M4914" s="150" t="s">
        <v>651</v>
      </c>
      <c r="N4914" s="157">
        <v>45134.807199074072</v>
      </c>
      <c r="O4914" s="157">
        <v>45170.332488425927</v>
      </c>
    </row>
    <row r="4915" spans="2:15" x14ac:dyDescent="0.2">
      <c r="B4915" s="322" t="s">
        <v>161</v>
      </c>
      <c r="C4915" s="322" t="s">
        <v>2366</v>
      </c>
      <c r="D4915" s="322" t="s">
        <v>163</v>
      </c>
      <c r="E4915" s="322" t="s">
        <v>2366</v>
      </c>
      <c r="F4915" s="154" t="s">
        <v>239</v>
      </c>
      <c r="G4915" s="149" t="s">
        <v>359</v>
      </c>
      <c r="H4915" s="153" t="s">
        <v>278</v>
      </c>
      <c r="I4915" s="149" t="s">
        <v>2773</v>
      </c>
      <c r="J4915" s="163">
        <v>56.927999999999997</v>
      </c>
      <c r="K4915" s="163">
        <v>5.5570000000000004</v>
      </c>
      <c r="L4915" s="149" t="s">
        <v>116</v>
      </c>
      <c r="M4915" s="150" t="s">
        <v>651</v>
      </c>
      <c r="N4915" s="157">
        <v>45134.807199074072</v>
      </c>
      <c r="O4915" s="157">
        <v>45170.332499999997</v>
      </c>
    </row>
    <row r="4916" spans="2:15" x14ac:dyDescent="0.2">
      <c r="B4916" s="322" t="s">
        <v>161</v>
      </c>
      <c r="C4916" s="322" t="s">
        <v>2366</v>
      </c>
      <c r="D4916" s="322" t="s">
        <v>163</v>
      </c>
      <c r="E4916" s="322" t="s">
        <v>2366</v>
      </c>
      <c r="F4916" s="154" t="s">
        <v>239</v>
      </c>
      <c r="G4916" s="149" t="s">
        <v>359</v>
      </c>
      <c r="H4916" s="153" t="s">
        <v>278</v>
      </c>
      <c r="I4916" s="149" t="s">
        <v>2773</v>
      </c>
      <c r="J4916" s="163">
        <v>56.927999999999997</v>
      </c>
      <c r="K4916" s="163">
        <v>27.640999999999998</v>
      </c>
      <c r="L4916" s="149" t="s">
        <v>116</v>
      </c>
      <c r="M4916" s="150" t="s">
        <v>405</v>
      </c>
      <c r="N4916" s="157">
        <v>45134.807199074072</v>
      </c>
      <c r="O4916" s="157">
        <v>45187.638402777775</v>
      </c>
    </row>
    <row r="4917" spans="2:15" x14ac:dyDescent="0.2">
      <c r="B4917" s="322" t="s">
        <v>161</v>
      </c>
      <c r="C4917" s="322" t="s">
        <v>2366</v>
      </c>
      <c r="D4917" s="322" t="s">
        <v>162</v>
      </c>
      <c r="E4917" s="322" t="s">
        <v>2366</v>
      </c>
      <c r="F4917" s="154" t="s">
        <v>114</v>
      </c>
      <c r="G4917" s="149" t="s">
        <v>310</v>
      </c>
      <c r="H4917" s="153" t="s">
        <v>115</v>
      </c>
      <c r="I4917" s="149" t="s">
        <v>2774</v>
      </c>
      <c r="J4917" s="163">
        <v>61.165999999999997</v>
      </c>
      <c r="K4917" s="163">
        <v>8.4109999999999996</v>
      </c>
      <c r="L4917" s="149" t="s">
        <v>515</v>
      </c>
      <c r="M4917" s="150" t="s">
        <v>516</v>
      </c>
      <c r="N4917" s="157">
        <v>45134.904340277775</v>
      </c>
      <c r="O4917" s="157">
        <v>45149.737118055556</v>
      </c>
    </row>
    <row r="4918" spans="2:15" x14ac:dyDescent="0.2">
      <c r="B4918" s="322" t="s">
        <v>161</v>
      </c>
      <c r="C4918" s="322" t="s">
        <v>2366</v>
      </c>
      <c r="D4918" s="322" t="s">
        <v>163</v>
      </c>
      <c r="E4918" s="322" t="s">
        <v>2366</v>
      </c>
      <c r="F4918" s="154" t="s">
        <v>114</v>
      </c>
      <c r="G4918" s="149" t="s">
        <v>310</v>
      </c>
      <c r="H4918" s="153" t="s">
        <v>115</v>
      </c>
      <c r="I4918" s="149" t="s">
        <v>2774</v>
      </c>
      <c r="J4918" s="163">
        <v>61.165999999999997</v>
      </c>
      <c r="K4918" s="163">
        <v>44.87</v>
      </c>
      <c r="L4918" s="149" t="s">
        <v>116</v>
      </c>
      <c r="M4918" s="150" t="s">
        <v>117</v>
      </c>
      <c r="N4918" s="157">
        <v>45134.904340277775</v>
      </c>
      <c r="O4918" s="157">
        <v>45180.746238425927</v>
      </c>
    </row>
    <row r="4919" spans="2:15" x14ac:dyDescent="0.2">
      <c r="B4919" s="322" t="s">
        <v>161</v>
      </c>
      <c r="C4919" s="322" t="s">
        <v>2366</v>
      </c>
      <c r="D4919" s="322" t="s">
        <v>163</v>
      </c>
      <c r="E4919" s="322" t="s">
        <v>2366</v>
      </c>
      <c r="F4919" s="154" t="s">
        <v>236</v>
      </c>
      <c r="G4919" s="149" t="s">
        <v>310</v>
      </c>
      <c r="H4919" s="153" t="s">
        <v>311</v>
      </c>
      <c r="I4919" s="149" t="s">
        <v>973</v>
      </c>
      <c r="J4919" s="163">
        <v>34.918999999999997</v>
      </c>
      <c r="K4919" s="163">
        <v>10.773999999999999</v>
      </c>
      <c r="L4919" s="149" t="s">
        <v>683</v>
      </c>
      <c r="M4919" s="150" t="s">
        <v>684</v>
      </c>
      <c r="N4919" s="157">
        <v>45135.57099537037</v>
      </c>
      <c r="O4919" s="157">
        <v>45171.161793981482</v>
      </c>
    </row>
    <row r="4920" spans="2:15" x14ac:dyDescent="0.2">
      <c r="B4920" s="322" t="s">
        <v>161</v>
      </c>
      <c r="C4920" s="322" t="s">
        <v>2366</v>
      </c>
      <c r="D4920" s="322" t="s">
        <v>162</v>
      </c>
      <c r="E4920" s="322" t="s">
        <v>2366</v>
      </c>
      <c r="F4920" s="154" t="s">
        <v>114</v>
      </c>
      <c r="G4920" s="149" t="s">
        <v>353</v>
      </c>
      <c r="H4920" s="153" t="s">
        <v>354</v>
      </c>
      <c r="I4920" s="149" t="s">
        <v>1095</v>
      </c>
      <c r="J4920" s="163">
        <v>36.488999999999997</v>
      </c>
      <c r="K4920" s="163">
        <v>12.329000000000001</v>
      </c>
      <c r="L4920" s="149" t="s">
        <v>116</v>
      </c>
      <c r="M4920" s="150" t="s">
        <v>117</v>
      </c>
      <c r="N4920" s="157">
        <v>45135.973807870374</v>
      </c>
      <c r="O4920" s="157">
        <v>45155.840868055559</v>
      </c>
    </row>
    <row r="4921" spans="2:15" x14ac:dyDescent="0.2">
      <c r="B4921" s="322" t="s">
        <v>161</v>
      </c>
      <c r="C4921" s="322" t="s">
        <v>2366</v>
      </c>
      <c r="D4921" s="322" t="s">
        <v>162</v>
      </c>
      <c r="E4921" s="322" t="s">
        <v>2366</v>
      </c>
      <c r="F4921" s="154" t="s">
        <v>114</v>
      </c>
      <c r="G4921" s="149" t="s">
        <v>286</v>
      </c>
      <c r="H4921" s="153" t="s">
        <v>115</v>
      </c>
      <c r="I4921" s="149" t="s">
        <v>1690</v>
      </c>
      <c r="J4921" s="163">
        <v>58.689</v>
      </c>
      <c r="K4921" s="163">
        <v>14.587</v>
      </c>
      <c r="L4921" s="149" t="s">
        <v>208</v>
      </c>
      <c r="M4921" s="150" t="s">
        <v>368</v>
      </c>
      <c r="N4921" s="157">
        <v>45136.16747685185</v>
      </c>
      <c r="O4921" s="157">
        <v>45168.511284722219</v>
      </c>
    </row>
    <row r="4922" spans="2:15" x14ac:dyDescent="0.2">
      <c r="B4922" s="322" t="s">
        <v>161</v>
      </c>
      <c r="C4922" s="322" t="s">
        <v>2366</v>
      </c>
      <c r="D4922" s="322" t="s">
        <v>163</v>
      </c>
      <c r="E4922" s="322" t="s">
        <v>2366</v>
      </c>
      <c r="F4922" s="154" t="s">
        <v>114</v>
      </c>
      <c r="G4922" s="149" t="s">
        <v>286</v>
      </c>
      <c r="H4922" s="153" t="s">
        <v>115</v>
      </c>
      <c r="I4922" s="149" t="s">
        <v>1690</v>
      </c>
      <c r="J4922" s="163">
        <v>58.689</v>
      </c>
      <c r="K4922" s="163">
        <v>14.052</v>
      </c>
      <c r="L4922" s="149" t="s">
        <v>208</v>
      </c>
      <c r="M4922" s="150" t="s">
        <v>368</v>
      </c>
      <c r="N4922" s="157">
        <v>45136.16747685185</v>
      </c>
      <c r="O4922" s="157">
        <v>45176.500578703701</v>
      </c>
    </row>
    <row r="4923" spans="2:15" x14ac:dyDescent="0.2">
      <c r="B4923" s="322" t="s">
        <v>161</v>
      </c>
      <c r="C4923" s="322" t="s">
        <v>2366</v>
      </c>
      <c r="D4923" s="322" t="s">
        <v>163</v>
      </c>
      <c r="E4923" s="322" t="s">
        <v>2366</v>
      </c>
      <c r="F4923" s="154" t="s">
        <v>114</v>
      </c>
      <c r="G4923" s="149" t="s">
        <v>286</v>
      </c>
      <c r="H4923" s="153" t="s">
        <v>115</v>
      </c>
      <c r="I4923" s="149" t="s">
        <v>1690</v>
      </c>
      <c r="J4923" s="163">
        <v>58.689</v>
      </c>
      <c r="K4923" s="163">
        <v>28.876999999999999</v>
      </c>
      <c r="L4923" s="149" t="s">
        <v>208</v>
      </c>
      <c r="M4923" s="150" t="s">
        <v>523</v>
      </c>
      <c r="N4923" s="157">
        <v>45136.16747685185</v>
      </c>
      <c r="O4923" s="157">
        <v>45182.261435185188</v>
      </c>
    </row>
    <row r="4924" spans="2:15" x14ac:dyDescent="0.2">
      <c r="B4924" s="322" t="s">
        <v>161</v>
      </c>
      <c r="C4924" s="322" t="s">
        <v>2366</v>
      </c>
      <c r="D4924" s="322" t="s">
        <v>163</v>
      </c>
      <c r="E4924" s="322" t="s">
        <v>2366</v>
      </c>
      <c r="F4924" s="154" t="s">
        <v>239</v>
      </c>
      <c r="G4924" s="149" t="s">
        <v>1627</v>
      </c>
      <c r="H4924" s="153" t="s">
        <v>1628</v>
      </c>
      <c r="I4924" s="149" t="s">
        <v>2775</v>
      </c>
      <c r="J4924" s="163">
        <v>75.965999999999994</v>
      </c>
      <c r="K4924" s="163">
        <v>74.447000000000003</v>
      </c>
      <c r="L4924" s="149" t="s">
        <v>211</v>
      </c>
      <c r="M4924" s="150" t="s">
        <v>388</v>
      </c>
      <c r="N4924" s="157">
        <v>45136.34884259259</v>
      </c>
      <c r="O4924" s="157">
        <v>45184.430775462963</v>
      </c>
    </row>
    <row r="4925" spans="2:15" x14ac:dyDescent="0.2">
      <c r="B4925" s="322" t="s">
        <v>161</v>
      </c>
      <c r="C4925" s="322" t="s">
        <v>2366</v>
      </c>
      <c r="D4925" s="322" t="s">
        <v>163</v>
      </c>
      <c r="E4925" s="322" t="s">
        <v>2366</v>
      </c>
      <c r="F4925" s="154" t="s">
        <v>244</v>
      </c>
      <c r="G4925" s="149" t="s">
        <v>369</v>
      </c>
      <c r="H4925" s="153" t="s">
        <v>370</v>
      </c>
      <c r="I4925" s="149" t="s">
        <v>2776</v>
      </c>
      <c r="J4925" s="163">
        <v>28.344000000000001</v>
      </c>
      <c r="K4925" s="163">
        <v>26.108000000000001</v>
      </c>
      <c r="L4925" s="149" t="s">
        <v>217</v>
      </c>
      <c r="M4925" s="150" t="s">
        <v>1275</v>
      </c>
      <c r="N4925" s="157">
        <v>45136.666064814817</v>
      </c>
      <c r="O4925" s="157">
        <v>45171.923958333333</v>
      </c>
    </row>
    <row r="4926" spans="2:15" x14ac:dyDescent="0.2">
      <c r="B4926" s="322" t="s">
        <v>161</v>
      </c>
      <c r="C4926" s="322" t="s">
        <v>2366</v>
      </c>
      <c r="D4926" s="322" t="s">
        <v>163</v>
      </c>
      <c r="E4926" s="322" t="s">
        <v>2366</v>
      </c>
      <c r="F4926" s="154" t="s">
        <v>238</v>
      </c>
      <c r="G4926" s="149" t="s">
        <v>281</v>
      </c>
      <c r="H4926" s="153" t="s">
        <v>278</v>
      </c>
      <c r="I4926" s="149" t="s">
        <v>2777</v>
      </c>
      <c r="J4926" s="163">
        <v>35.207000000000001</v>
      </c>
      <c r="K4926" s="163">
        <v>34.503</v>
      </c>
      <c r="L4926" s="149" t="s">
        <v>116</v>
      </c>
      <c r="M4926" s="150" t="s">
        <v>117</v>
      </c>
      <c r="N4926" s="157">
        <v>45136.86273148148</v>
      </c>
      <c r="O4926" s="157">
        <v>45178.971736111111</v>
      </c>
    </row>
    <row r="4927" spans="2:15" x14ac:dyDescent="0.2">
      <c r="B4927" s="322" t="s">
        <v>161</v>
      </c>
      <c r="C4927" s="322" t="s">
        <v>2366</v>
      </c>
      <c r="D4927" s="322" t="s">
        <v>163</v>
      </c>
      <c r="E4927" s="322" t="s">
        <v>2366</v>
      </c>
      <c r="F4927" s="154" t="s">
        <v>239</v>
      </c>
      <c r="G4927" s="149" t="s">
        <v>2778</v>
      </c>
      <c r="H4927" s="153" t="s">
        <v>2667</v>
      </c>
      <c r="I4927" s="149" t="s">
        <v>2779</v>
      </c>
      <c r="J4927" s="163">
        <v>56.533000000000001</v>
      </c>
      <c r="K4927" s="163">
        <v>53.237000000000002</v>
      </c>
      <c r="L4927" s="149" t="s">
        <v>116</v>
      </c>
      <c r="M4927" s="150" t="s">
        <v>117</v>
      </c>
      <c r="N4927" s="157">
        <v>45137.398263888892</v>
      </c>
      <c r="O4927" s="157">
        <v>45178.014467592591</v>
      </c>
    </row>
    <row r="4928" spans="2:15" x14ac:dyDescent="0.2">
      <c r="B4928" s="322" t="s">
        <v>161</v>
      </c>
      <c r="C4928" s="322" t="s">
        <v>2366</v>
      </c>
      <c r="D4928" s="322" t="s">
        <v>162</v>
      </c>
      <c r="E4928" s="322" t="s">
        <v>2366</v>
      </c>
      <c r="F4928" s="154" t="s">
        <v>247</v>
      </c>
      <c r="G4928" s="149" t="s">
        <v>340</v>
      </c>
      <c r="H4928" s="153" t="s">
        <v>341</v>
      </c>
      <c r="I4928" s="149" t="s">
        <v>1540</v>
      </c>
      <c r="J4928" s="163">
        <v>36.863</v>
      </c>
      <c r="K4928" s="163">
        <v>8.0630000000000006</v>
      </c>
      <c r="L4928" s="149" t="s">
        <v>228</v>
      </c>
      <c r="M4928" s="150" t="s">
        <v>434</v>
      </c>
      <c r="N4928" s="157">
        <v>45137.581678240742</v>
      </c>
      <c r="O4928" s="157">
        <v>45166.871331018519</v>
      </c>
    </row>
    <row r="4929" spans="2:15" x14ac:dyDescent="0.2">
      <c r="B4929" s="322" t="s">
        <v>161</v>
      </c>
      <c r="C4929" s="322" t="s">
        <v>2366</v>
      </c>
      <c r="D4929" s="322" t="s">
        <v>163</v>
      </c>
      <c r="E4929" s="322" t="s">
        <v>2366</v>
      </c>
      <c r="F4929" s="154" t="s">
        <v>247</v>
      </c>
      <c r="G4929" s="149" t="s">
        <v>340</v>
      </c>
      <c r="H4929" s="153" t="s">
        <v>341</v>
      </c>
      <c r="I4929" s="149" t="s">
        <v>1540</v>
      </c>
      <c r="J4929" s="163">
        <v>36.863</v>
      </c>
      <c r="K4929" s="163">
        <v>23.166</v>
      </c>
      <c r="L4929" s="149" t="s">
        <v>329</v>
      </c>
      <c r="M4929" s="150" t="s">
        <v>923</v>
      </c>
      <c r="N4929" s="157">
        <v>45137.581678240742</v>
      </c>
      <c r="O4929" s="157">
        <v>45180.53943287037</v>
      </c>
    </row>
    <row r="4930" spans="2:15" x14ac:dyDescent="0.2">
      <c r="B4930" s="322" t="s">
        <v>161</v>
      </c>
      <c r="C4930" s="322" t="s">
        <v>2366</v>
      </c>
      <c r="D4930" s="322" t="s">
        <v>162</v>
      </c>
      <c r="E4930" s="322" t="s">
        <v>2366</v>
      </c>
      <c r="F4930" s="154" t="s">
        <v>114</v>
      </c>
      <c r="G4930" s="149" t="s">
        <v>277</v>
      </c>
      <c r="H4930" s="153" t="s">
        <v>304</v>
      </c>
      <c r="I4930" s="149" t="s">
        <v>740</v>
      </c>
      <c r="J4930" s="163">
        <v>28.471</v>
      </c>
      <c r="K4930" s="163">
        <v>13.9</v>
      </c>
      <c r="L4930" s="149" t="s">
        <v>114</v>
      </c>
      <c r="M4930" s="150" t="s">
        <v>741</v>
      </c>
      <c r="N4930" s="157">
        <v>45138.029340277775</v>
      </c>
      <c r="O4930" s="157">
        <v>45144.083240740743</v>
      </c>
    </row>
    <row r="4931" spans="2:15" x14ac:dyDescent="0.2">
      <c r="B4931" s="322" t="s">
        <v>161</v>
      </c>
      <c r="C4931" s="322" t="s">
        <v>2366</v>
      </c>
      <c r="D4931" s="322" t="s">
        <v>162</v>
      </c>
      <c r="E4931" s="322" t="s">
        <v>2366</v>
      </c>
      <c r="F4931" s="154" t="s">
        <v>114</v>
      </c>
      <c r="G4931" s="149" t="s">
        <v>277</v>
      </c>
      <c r="H4931" s="153" t="s">
        <v>304</v>
      </c>
      <c r="I4931" s="149" t="s">
        <v>740</v>
      </c>
      <c r="J4931" s="163">
        <v>28.471</v>
      </c>
      <c r="K4931" s="163">
        <v>13.9</v>
      </c>
      <c r="L4931" s="149" t="s">
        <v>114</v>
      </c>
      <c r="M4931" s="150" t="s">
        <v>741</v>
      </c>
      <c r="N4931" s="157">
        <v>45138.029340277775</v>
      </c>
      <c r="O4931" s="157">
        <v>45144.083379629628</v>
      </c>
    </row>
    <row r="4932" spans="2:15" x14ac:dyDescent="0.2">
      <c r="B4932" s="322" t="s">
        <v>161</v>
      </c>
      <c r="C4932" s="322" t="s">
        <v>2366</v>
      </c>
      <c r="D4932" s="322" t="s">
        <v>163</v>
      </c>
      <c r="E4932" s="322" t="s">
        <v>2366</v>
      </c>
      <c r="F4932" s="154" t="s">
        <v>239</v>
      </c>
      <c r="G4932" s="149" t="s">
        <v>359</v>
      </c>
      <c r="H4932" s="153" t="s">
        <v>278</v>
      </c>
      <c r="I4932" s="149" t="s">
        <v>2780</v>
      </c>
      <c r="J4932" s="163">
        <v>56.780999999999999</v>
      </c>
      <c r="K4932" s="163">
        <v>44.863</v>
      </c>
      <c r="L4932" s="149" t="s">
        <v>116</v>
      </c>
      <c r="M4932" s="150" t="s">
        <v>117</v>
      </c>
      <c r="N4932" s="157">
        <v>45138.404340277775</v>
      </c>
      <c r="O4932" s="157">
        <v>45171.389467592591</v>
      </c>
    </row>
    <row r="4933" spans="2:15" x14ac:dyDescent="0.2">
      <c r="B4933" s="322" t="s">
        <v>161</v>
      </c>
      <c r="C4933" s="322" t="s">
        <v>2366</v>
      </c>
      <c r="D4933" s="322" t="s">
        <v>162</v>
      </c>
      <c r="E4933" s="322" t="s">
        <v>2366</v>
      </c>
      <c r="F4933" s="154" t="s">
        <v>239</v>
      </c>
      <c r="G4933" s="149" t="s">
        <v>359</v>
      </c>
      <c r="H4933" s="153" t="s">
        <v>278</v>
      </c>
      <c r="I4933" s="149" t="s">
        <v>2781</v>
      </c>
      <c r="J4933" s="163">
        <v>35.956000000000003</v>
      </c>
      <c r="K4933" s="163">
        <v>0.54700000000000004</v>
      </c>
      <c r="L4933" s="149" t="s">
        <v>116</v>
      </c>
      <c r="M4933" s="150" t="s">
        <v>437</v>
      </c>
      <c r="N4933" s="157">
        <v>45138.418321759258</v>
      </c>
      <c r="O4933" s="157">
        <v>45161.215914351851</v>
      </c>
    </row>
    <row r="4934" spans="2:15" x14ac:dyDescent="0.2">
      <c r="B4934" s="322" t="s">
        <v>161</v>
      </c>
      <c r="C4934" s="322" t="s">
        <v>2366</v>
      </c>
      <c r="D4934" s="322" t="s">
        <v>162</v>
      </c>
      <c r="E4934" s="322" t="s">
        <v>2366</v>
      </c>
      <c r="F4934" s="154" t="s">
        <v>239</v>
      </c>
      <c r="G4934" s="149" t="s">
        <v>359</v>
      </c>
      <c r="H4934" s="153" t="s">
        <v>278</v>
      </c>
      <c r="I4934" s="149" t="s">
        <v>2781</v>
      </c>
      <c r="J4934" s="163">
        <v>35.956000000000003</v>
      </c>
      <c r="K4934" s="163">
        <v>5.4669999999999996</v>
      </c>
      <c r="L4934" s="149" t="s">
        <v>116</v>
      </c>
      <c r="M4934" s="150" t="s">
        <v>437</v>
      </c>
      <c r="N4934" s="157">
        <v>45138.418321759258</v>
      </c>
      <c r="O4934" s="157">
        <v>45161.216053240743</v>
      </c>
    </row>
    <row r="4935" spans="2:15" x14ac:dyDescent="0.2">
      <c r="B4935" s="322" t="s">
        <v>161</v>
      </c>
      <c r="C4935" s="322" t="s">
        <v>2366</v>
      </c>
      <c r="D4935" s="322" t="s">
        <v>163</v>
      </c>
      <c r="E4935" s="322" t="s">
        <v>2366</v>
      </c>
      <c r="F4935" s="154" t="s">
        <v>239</v>
      </c>
      <c r="G4935" s="149" t="s">
        <v>359</v>
      </c>
      <c r="H4935" s="153" t="s">
        <v>278</v>
      </c>
      <c r="I4935" s="149" t="s">
        <v>2781</v>
      </c>
      <c r="J4935" s="163">
        <v>35.956000000000003</v>
      </c>
      <c r="K4935" s="163">
        <v>27.120999999999999</v>
      </c>
      <c r="L4935" s="149" t="s">
        <v>116</v>
      </c>
      <c r="M4935" s="150" t="s">
        <v>1049</v>
      </c>
      <c r="N4935" s="157">
        <v>45138.418321759258</v>
      </c>
      <c r="O4935" s="157">
        <v>45173.819687499999</v>
      </c>
    </row>
    <row r="4936" spans="2:15" x14ac:dyDescent="0.2">
      <c r="B4936" s="322" t="s">
        <v>161</v>
      </c>
      <c r="C4936" s="322" t="s">
        <v>2366</v>
      </c>
      <c r="D4936" s="322" t="s">
        <v>162</v>
      </c>
      <c r="E4936" s="322" t="s">
        <v>2366</v>
      </c>
      <c r="F4936" s="154" t="s">
        <v>243</v>
      </c>
      <c r="G4936" s="149" t="s">
        <v>277</v>
      </c>
      <c r="H4936" s="153" t="s">
        <v>374</v>
      </c>
      <c r="I4936" s="149" t="s">
        <v>2782</v>
      </c>
      <c r="J4936" s="163">
        <v>56.521000000000001</v>
      </c>
      <c r="K4936" s="163">
        <v>23.689</v>
      </c>
      <c r="L4936" s="149" t="s">
        <v>211</v>
      </c>
      <c r="M4936" s="150" t="s">
        <v>691</v>
      </c>
      <c r="N4936" s="157">
        <v>45138.695370370369</v>
      </c>
      <c r="O4936" s="157">
        <v>45163.152337962965</v>
      </c>
    </row>
    <row r="4937" spans="2:15" x14ac:dyDescent="0.2">
      <c r="B4937" s="322" t="s">
        <v>161</v>
      </c>
      <c r="C4937" s="322" t="s">
        <v>2366</v>
      </c>
      <c r="D4937" s="322" t="s">
        <v>163</v>
      </c>
      <c r="E4937" s="322" t="s">
        <v>2366</v>
      </c>
      <c r="F4937" s="154" t="s">
        <v>243</v>
      </c>
      <c r="G4937" s="149" t="s">
        <v>277</v>
      </c>
      <c r="H4937" s="153" t="s">
        <v>374</v>
      </c>
      <c r="I4937" s="149" t="s">
        <v>2782</v>
      </c>
      <c r="J4937" s="163">
        <v>56.521000000000001</v>
      </c>
      <c r="K4937" s="163">
        <v>26.777999999999999</v>
      </c>
      <c r="L4937" s="149" t="s">
        <v>211</v>
      </c>
      <c r="M4937" s="150" t="s">
        <v>390</v>
      </c>
      <c r="N4937" s="157">
        <v>45138.695370370369</v>
      </c>
      <c r="O4937" s="157">
        <v>45174.540150462963</v>
      </c>
    </row>
    <row r="4938" spans="2:15" x14ac:dyDescent="0.2">
      <c r="B4938" s="322" t="s">
        <v>161</v>
      </c>
      <c r="C4938" s="322" t="s">
        <v>2366</v>
      </c>
      <c r="D4938" s="322" t="s">
        <v>162</v>
      </c>
      <c r="E4938" s="322" t="s">
        <v>2366</v>
      </c>
      <c r="F4938" s="154" t="s">
        <v>114</v>
      </c>
      <c r="G4938" s="149" t="s">
        <v>277</v>
      </c>
      <c r="H4938" s="153" t="s">
        <v>304</v>
      </c>
      <c r="I4938" s="149" t="s">
        <v>817</v>
      </c>
      <c r="J4938" s="163">
        <v>32.786999999999999</v>
      </c>
      <c r="K4938" s="163">
        <v>20.986000000000001</v>
      </c>
      <c r="L4938" s="149" t="s">
        <v>187</v>
      </c>
      <c r="M4938" s="150" t="s">
        <v>415</v>
      </c>
      <c r="N4938" s="157">
        <v>45138.861666666664</v>
      </c>
      <c r="O4938" s="157">
        <v>45154.831944444442</v>
      </c>
    </row>
    <row r="4939" spans="2:15" x14ac:dyDescent="0.2">
      <c r="B4939" s="322" t="s">
        <v>162</v>
      </c>
      <c r="C4939" s="322" t="s">
        <v>2366</v>
      </c>
      <c r="D4939" s="322" t="s">
        <v>163</v>
      </c>
      <c r="E4939" s="322" t="s">
        <v>2366</v>
      </c>
      <c r="F4939" s="154" t="s">
        <v>239</v>
      </c>
      <c r="G4939" s="149" t="s">
        <v>359</v>
      </c>
      <c r="H4939" s="153" t="s">
        <v>1628</v>
      </c>
      <c r="I4939" s="149" t="s">
        <v>2773</v>
      </c>
      <c r="J4939" s="163">
        <v>56.927999999999997</v>
      </c>
      <c r="K4939" s="163">
        <v>0.45100000000000001</v>
      </c>
      <c r="L4939" s="149" t="s">
        <v>116</v>
      </c>
      <c r="M4939" s="150" t="s">
        <v>651</v>
      </c>
      <c r="N4939" s="157">
        <v>45139.139780092592</v>
      </c>
      <c r="O4939" s="157">
        <v>45170.332303240742</v>
      </c>
    </row>
    <row r="4940" spans="2:15" x14ac:dyDescent="0.2">
      <c r="B4940" s="322" t="s">
        <v>162</v>
      </c>
      <c r="C4940" s="322" t="s">
        <v>2366</v>
      </c>
      <c r="D4940" s="322" t="s">
        <v>163</v>
      </c>
      <c r="E4940" s="322" t="s">
        <v>2366</v>
      </c>
      <c r="F4940" s="154" t="s">
        <v>239</v>
      </c>
      <c r="G4940" s="149" t="s">
        <v>359</v>
      </c>
      <c r="H4940" s="153" t="s">
        <v>1628</v>
      </c>
      <c r="I4940" s="149" t="s">
        <v>2773</v>
      </c>
      <c r="J4940" s="163">
        <v>56.927999999999997</v>
      </c>
      <c r="K4940" s="163">
        <v>0.47599999999999998</v>
      </c>
      <c r="L4940" s="149" t="s">
        <v>116</v>
      </c>
      <c r="M4940" s="150" t="s">
        <v>651</v>
      </c>
      <c r="N4940" s="157">
        <v>45139.139780092592</v>
      </c>
      <c r="O4940" s="157">
        <v>45170.332442129627</v>
      </c>
    </row>
    <row r="4941" spans="2:15" x14ac:dyDescent="0.2">
      <c r="B4941" s="322" t="s">
        <v>162</v>
      </c>
      <c r="C4941" s="322" t="s">
        <v>2366</v>
      </c>
      <c r="D4941" s="322" t="s">
        <v>163</v>
      </c>
      <c r="E4941" s="322" t="s">
        <v>2366</v>
      </c>
      <c r="F4941" s="154" t="s">
        <v>239</v>
      </c>
      <c r="G4941" s="149" t="s">
        <v>359</v>
      </c>
      <c r="H4941" s="153" t="s">
        <v>1628</v>
      </c>
      <c r="I4941" s="149" t="s">
        <v>2773</v>
      </c>
      <c r="J4941" s="163">
        <v>56.927999999999997</v>
      </c>
      <c r="K4941" s="163">
        <v>0.36099999999999999</v>
      </c>
      <c r="L4941" s="149" t="s">
        <v>116</v>
      </c>
      <c r="M4941" s="150" t="s">
        <v>651</v>
      </c>
      <c r="N4941" s="157">
        <v>45139.139780092592</v>
      </c>
      <c r="O4941" s="157">
        <v>45170.332453703704</v>
      </c>
    </row>
    <row r="4942" spans="2:15" x14ac:dyDescent="0.2">
      <c r="B4942" s="322" t="s">
        <v>162</v>
      </c>
      <c r="C4942" s="322" t="s">
        <v>2366</v>
      </c>
      <c r="D4942" s="322" t="s">
        <v>163</v>
      </c>
      <c r="E4942" s="322" t="s">
        <v>2366</v>
      </c>
      <c r="F4942" s="154" t="s">
        <v>239</v>
      </c>
      <c r="G4942" s="149" t="s">
        <v>359</v>
      </c>
      <c r="H4942" s="153" t="s">
        <v>1628</v>
      </c>
      <c r="I4942" s="149" t="s">
        <v>2773</v>
      </c>
      <c r="J4942" s="163">
        <v>56.927999999999997</v>
      </c>
      <c r="K4942" s="163">
        <v>0.27100000000000002</v>
      </c>
      <c r="L4942" s="149" t="s">
        <v>116</v>
      </c>
      <c r="M4942" s="150" t="s">
        <v>651</v>
      </c>
      <c r="N4942" s="157">
        <v>45139.139780092592</v>
      </c>
      <c r="O4942" s="157">
        <v>45170.332465277781</v>
      </c>
    </row>
    <row r="4943" spans="2:15" x14ac:dyDescent="0.2">
      <c r="B4943" s="322" t="s">
        <v>162</v>
      </c>
      <c r="C4943" s="322" t="s">
        <v>2366</v>
      </c>
      <c r="D4943" s="322" t="s">
        <v>163</v>
      </c>
      <c r="E4943" s="322" t="s">
        <v>2366</v>
      </c>
      <c r="F4943" s="154" t="s">
        <v>239</v>
      </c>
      <c r="G4943" s="149" t="s">
        <v>359</v>
      </c>
      <c r="H4943" s="153" t="s">
        <v>1628</v>
      </c>
      <c r="I4943" s="149" t="s">
        <v>2773</v>
      </c>
      <c r="J4943" s="163">
        <v>56.927999999999997</v>
      </c>
      <c r="K4943" s="163">
        <v>0.18</v>
      </c>
      <c r="L4943" s="149" t="s">
        <v>116</v>
      </c>
      <c r="M4943" s="150" t="s">
        <v>651</v>
      </c>
      <c r="N4943" s="157">
        <v>45139.139780092592</v>
      </c>
      <c r="O4943" s="157">
        <v>45170.332476851851</v>
      </c>
    </row>
    <row r="4944" spans="2:15" x14ac:dyDescent="0.2">
      <c r="B4944" s="322" t="s">
        <v>162</v>
      </c>
      <c r="C4944" s="322" t="s">
        <v>2366</v>
      </c>
      <c r="D4944" s="322" t="s">
        <v>163</v>
      </c>
      <c r="E4944" s="322" t="s">
        <v>2366</v>
      </c>
      <c r="F4944" s="154" t="s">
        <v>239</v>
      </c>
      <c r="G4944" s="149" t="s">
        <v>359</v>
      </c>
      <c r="H4944" s="153" t="s">
        <v>1628</v>
      </c>
      <c r="I4944" s="149" t="s">
        <v>2773</v>
      </c>
      <c r="J4944" s="163">
        <v>56.927999999999997</v>
      </c>
      <c r="K4944" s="163">
        <v>0.39100000000000001</v>
      </c>
      <c r="L4944" s="149" t="s">
        <v>116</v>
      </c>
      <c r="M4944" s="150" t="s">
        <v>651</v>
      </c>
      <c r="N4944" s="157">
        <v>45139.139780092592</v>
      </c>
      <c r="O4944" s="157">
        <v>45170.332488425927</v>
      </c>
    </row>
    <row r="4945" spans="2:15" x14ac:dyDescent="0.2">
      <c r="B4945" s="322" t="s">
        <v>162</v>
      </c>
      <c r="C4945" s="322" t="s">
        <v>2366</v>
      </c>
      <c r="D4945" s="322" t="s">
        <v>163</v>
      </c>
      <c r="E4945" s="322" t="s">
        <v>2366</v>
      </c>
      <c r="F4945" s="154" t="s">
        <v>239</v>
      </c>
      <c r="G4945" s="149" t="s">
        <v>359</v>
      </c>
      <c r="H4945" s="153" t="s">
        <v>1628</v>
      </c>
      <c r="I4945" s="149" t="s">
        <v>2773</v>
      </c>
      <c r="J4945" s="163">
        <v>56.927999999999997</v>
      </c>
      <c r="K4945" s="163">
        <v>1.333</v>
      </c>
      <c r="L4945" s="149" t="s">
        <v>116</v>
      </c>
      <c r="M4945" s="150" t="s">
        <v>651</v>
      </c>
      <c r="N4945" s="157">
        <v>45139.139780092592</v>
      </c>
      <c r="O4945" s="157">
        <v>45170.332499999997</v>
      </c>
    </row>
    <row r="4946" spans="2:15" x14ac:dyDescent="0.2">
      <c r="B4946" s="322" t="s">
        <v>162</v>
      </c>
      <c r="C4946" s="322" t="s">
        <v>2366</v>
      </c>
      <c r="D4946" s="322" t="s">
        <v>163</v>
      </c>
      <c r="E4946" s="322" t="s">
        <v>2366</v>
      </c>
      <c r="F4946" s="154" t="s">
        <v>239</v>
      </c>
      <c r="G4946" s="149" t="s">
        <v>277</v>
      </c>
      <c r="H4946" s="153" t="s">
        <v>1628</v>
      </c>
      <c r="I4946" s="149" t="s">
        <v>2773</v>
      </c>
      <c r="J4946" s="163">
        <v>56.927999999999997</v>
      </c>
      <c r="K4946" s="163">
        <v>6.63</v>
      </c>
      <c r="L4946" s="149" t="s">
        <v>116</v>
      </c>
      <c r="M4946" s="150" t="s">
        <v>405</v>
      </c>
      <c r="N4946" s="157">
        <v>45139.139780092592</v>
      </c>
      <c r="O4946" s="157">
        <v>45187.638402777775</v>
      </c>
    </row>
    <row r="4947" spans="2:15" x14ac:dyDescent="0.2">
      <c r="B4947" s="322" t="s">
        <v>162</v>
      </c>
      <c r="C4947" s="322" t="s">
        <v>2366</v>
      </c>
      <c r="D4947" s="322" t="s">
        <v>162</v>
      </c>
      <c r="E4947" s="322" t="s">
        <v>2366</v>
      </c>
      <c r="F4947" s="154" t="s">
        <v>243</v>
      </c>
      <c r="G4947" s="149" t="s">
        <v>2234</v>
      </c>
      <c r="H4947" s="153" t="s">
        <v>707</v>
      </c>
      <c r="I4947" s="149" t="s">
        <v>2783</v>
      </c>
      <c r="J4947" s="163">
        <v>58.609000000000002</v>
      </c>
      <c r="K4947" s="163">
        <v>43.298999999999999</v>
      </c>
      <c r="L4947" s="149" t="s">
        <v>329</v>
      </c>
      <c r="M4947" s="150" t="s">
        <v>395</v>
      </c>
      <c r="N4947" s="157">
        <v>45139.834733796299</v>
      </c>
      <c r="O4947" s="157">
        <v>45166.985833333332</v>
      </c>
    </row>
    <row r="4948" spans="2:15" x14ac:dyDescent="0.2">
      <c r="B4948" s="322" t="s">
        <v>162</v>
      </c>
      <c r="C4948" s="322" t="s">
        <v>2366</v>
      </c>
      <c r="D4948" s="322" t="s">
        <v>163</v>
      </c>
      <c r="E4948" s="322" t="s">
        <v>2366</v>
      </c>
      <c r="F4948" s="154" t="s">
        <v>239</v>
      </c>
      <c r="G4948" s="149" t="s">
        <v>359</v>
      </c>
      <c r="H4948" s="153" t="s">
        <v>278</v>
      </c>
      <c r="I4948" s="149" t="s">
        <v>2784</v>
      </c>
      <c r="J4948" s="163">
        <v>57</v>
      </c>
      <c r="K4948" s="163">
        <v>15.954000000000001</v>
      </c>
      <c r="L4948" s="149" t="s">
        <v>209</v>
      </c>
      <c r="M4948" s="150" t="s">
        <v>392</v>
      </c>
      <c r="N4948" s="157">
        <v>45139.90420138889</v>
      </c>
      <c r="O4948" s="157">
        <v>45176.136759259258</v>
      </c>
    </row>
    <row r="4949" spans="2:15" x14ac:dyDescent="0.2">
      <c r="B4949" s="322" t="s">
        <v>162</v>
      </c>
      <c r="C4949" s="322" t="s">
        <v>2366</v>
      </c>
      <c r="D4949" s="322" t="s">
        <v>163</v>
      </c>
      <c r="E4949" s="322" t="s">
        <v>2366</v>
      </c>
      <c r="F4949" s="154" t="s">
        <v>239</v>
      </c>
      <c r="G4949" s="149" t="s">
        <v>359</v>
      </c>
      <c r="H4949" s="153" t="s">
        <v>278</v>
      </c>
      <c r="I4949" s="149" t="s">
        <v>2784</v>
      </c>
      <c r="J4949" s="163">
        <v>57</v>
      </c>
      <c r="K4949" s="163">
        <v>28.181999999999999</v>
      </c>
      <c r="L4949" s="149" t="s">
        <v>209</v>
      </c>
      <c r="M4949" s="150" t="s">
        <v>440</v>
      </c>
      <c r="N4949" s="157">
        <v>45139.90420138889</v>
      </c>
      <c r="O4949" s="157">
        <v>45181.514363425929</v>
      </c>
    </row>
    <row r="4950" spans="2:15" x14ac:dyDescent="0.2">
      <c r="B4950" s="322" t="s">
        <v>162</v>
      </c>
      <c r="C4950" s="322" t="s">
        <v>2366</v>
      </c>
      <c r="D4950" s="322" t="s">
        <v>163</v>
      </c>
      <c r="E4950" s="322" t="s">
        <v>2366</v>
      </c>
      <c r="F4950" s="154" t="s">
        <v>114</v>
      </c>
      <c r="G4950" s="149" t="s">
        <v>277</v>
      </c>
      <c r="H4950" s="153" t="s">
        <v>304</v>
      </c>
      <c r="I4950" s="149" t="s">
        <v>2165</v>
      </c>
      <c r="J4950" s="163">
        <v>30.891999999999999</v>
      </c>
      <c r="K4950" s="163">
        <v>18.869</v>
      </c>
      <c r="L4950" s="149" t="s">
        <v>116</v>
      </c>
      <c r="M4950" s="150" t="s">
        <v>352</v>
      </c>
      <c r="N4950" s="157">
        <v>45139.959629629629</v>
      </c>
      <c r="O4950" s="157">
        <v>45171.07</v>
      </c>
    </row>
    <row r="4951" spans="2:15" x14ac:dyDescent="0.2">
      <c r="B4951" s="322" t="s">
        <v>162</v>
      </c>
      <c r="C4951" s="322" t="s">
        <v>2366</v>
      </c>
      <c r="D4951" s="322" t="s">
        <v>162</v>
      </c>
      <c r="E4951" s="322" t="s">
        <v>2366</v>
      </c>
      <c r="F4951" s="154" t="s">
        <v>114</v>
      </c>
      <c r="G4951" s="149" t="s">
        <v>277</v>
      </c>
      <c r="H4951" s="153" t="s">
        <v>577</v>
      </c>
      <c r="I4951" s="149" t="s">
        <v>1416</v>
      </c>
      <c r="J4951" s="163">
        <v>36.582999999999998</v>
      </c>
      <c r="K4951" s="163">
        <v>29.545000000000002</v>
      </c>
      <c r="L4951" s="149" t="s">
        <v>725</v>
      </c>
      <c r="M4951" s="150" t="s">
        <v>726</v>
      </c>
      <c r="N4951" s="157">
        <v>45140.570405092592</v>
      </c>
      <c r="O4951" s="157">
        <v>45150.39398148148</v>
      </c>
    </row>
    <row r="4952" spans="2:15" x14ac:dyDescent="0.2">
      <c r="B4952" s="322" t="s">
        <v>162</v>
      </c>
      <c r="C4952" s="322" t="s">
        <v>2366</v>
      </c>
      <c r="D4952" s="322" t="s">
        <v>163</v>
      </c>
      <c r="E4952" s="322" t="s">
        <v>2366</v>
      </c>
      <c r="F4952" s="154" t="s">
        <v>114</v>
      </c>
      <c r="G4952" s="149" t="s">
        <v>286</v>
      </c>
      <c r="H4952" s="153" t="s">
        <v>115</v>
      </c>
      <c r="I4952" s="149" t="s">
        <v>1565</v>
      </c>
      <c r="J4952" s="163">
        <v>61.423999999999999</v>
      </c>
      <c r="K4952" s="163">
        <v>20.434999999999999</v>
      </c>
      <c r="L4952" s="149" t="s">
        <v>219</v>
      </c>
      <c r="M4952" s="150" t="s">
        <v>429</v>
      </c>
      <c r="N4952" s="157">
        <v>45140.667488425926</v>
      </c>
      <c r="O4952" s="157">
        <v>45170.42664351852</v>
      </c>
    </row>
    <row r="4953" spans="2:15" x14ac:dyDescent="0.2">
      <c r="B4953" s="322" t="s">
        <v>162</v>
      </c>
      <c r="C4953" s="322" t="s">
        <v>2366</v>
      </c>
      <c r="D4953" s="322" t="s">
        <v>163</v>
      </c>
      <c r="E4953" s="322" t="s">
        <v>2366</v>
      </c>
      <c r="F4953" s="154" t="s">
        <v>114</v>
      </c>
      <c r="G4953" s="149" t="s">
        <v>286</v>
      </c>
      <c r="H4953" s="153" t="s">
        <v>115</v>
      </c>
      <c r="I4953" s="149" t="s">
        <v>1565</v>
      </c>
      <c r="J4953" s="163">
        <v>61.423999999999999</v>
      </c>
      <c r="K4953" s="163">
        <v>35.280999999999999</v>
      </c>
      <c r="L4953" s="149" t="s">
        <v>218</v>
      </c>
      <c r="M4953" s="150" t="s">
        <v>1168</v>
      </c>
      <c r="N4953" s="157">
        <v>45140.667488425926</v>
      </c>
      <c r="O4953" s="157">
        <v>45180.056747685187</v>
      </c>
    </row>
    <row r="4954" spans="2:15" x14ac:dyDescent="0.2">
      <c r="B4954" s="322" t="s">
        <v>162</v>
      </c>
      <c r="C4954" s="322" t="s">
        <v>2366</v>
      </c>
      <c r="D4954" s="322" t="s">
        <v>162</v>
      </c>
      <c r="E4954" s="322" t="s">
        <v>2366</v>
      </c>
      <c r="F4954" s="154" t="s">
        <v>114</v>
      </c>
      <c r="G4954" s="149" t="s">
        <v>277</v>
      </c>
      <c r="H4954" s="153" t="s">
        <v>304</v>
      </c>
      <c r="I4954" s="149" t="s">
        <v>790</v>
      </c>
      <c r="J4954" s="163">
        <v>30.806000000000001</v>
      </c>
      <c r="K4954" s="163">
        <v>20.195</v>
      </c>
      <c r="L4954" s="149" t="s">
        <v>203</v>
      </c>
      <c r="M4954" s="150" t="s">
        <v>380</v>
      </c>
      <c r="N4954" s="157">
        <v>45141.042685185188</v>
      </c>
      <c r="O4954" s="157">
        <v>45162.940104166664</v>
      </c>
    </row>
    <row r="4955" spans="2:15" x14ac:dyDescent="0.2">
      <c r="B4955" s="322" t="s">
        <v>162</v>
      </c>
      <c r="C4955" s="322" t="s">
        <v>2366</v>
      </c>
      <c r="D4955" s="322" t="s">
        <v>162</v>
      </c>
      <c r="E4955" s="322" t="s">
        <v>2366</v>
      </c>
      <c r="F4955" s="154" t="s">
        <v>114</v>
      </c>
      <c r="G4955" s="149" t="s">
        <v>353</v>
      </c>
      <c r="H4955" s="153" t="s">
        <v>354</v>
      </c>
      <c r="I4955" s="149" t="s">
        <v>2785</v>
      </c>
      <c r="J4955" s="163">
        <v>63.573999999999998</v>
      </c>
      <c r="K4955" s="163">
        <v>53.030999999999999</v>
      </c>
      <c r="L4955" s="149" t="s">
        <v>116</v>
      </c>
      <c r="M4955" s="150" t="s">
        <v>405</v>
      </c>
      <c r="N4955" s="157">
        <v>45141.168252314812</v>
      </c>
      <c r="O4955" s="157">
        <v>45162.138043981482</v>
      </c>
    </row>
    <row r="4956" spans="2:15" x14ac:dyDescent="0.2">
      <c r="B4956" s="322" t="s">
        <v>162</v>
      </c>
      <c r="C4956" s="322" t="s">
        <v>2366</v>
      </c>
      <c r="D4956" s="322" t="s">
        <v>162</v>
      </c>
      <c r="E4956" s="322" t="s">
        <v>2366</v>
      </c>
      <c r="F4956" s="154" t="s">
        <v>243</v>
      </c>
      <c r="G4956" s="149" t="s">
        <v>2234</v>
      </c>
      <c r="H4956" s="153" t="s">
        <v>707</v>
      </c>
      <c r="I4956" s="149" t="s">
        <v>2783</v>
      </c>
      <c r="J4956" s="163">
        <v>58.609000000000002</v>
      </c>
      <c r="K4956" s="163">
        <v>14.137</v>
      </c>
      <c r="L4956" s="149" t="s">
        <v>329</v>
      </c>
      <c r="M4956" s="150" t="s">
        <v>395</v>
      </c>
      <c r="N4956" s="157">
        <v>45141.61277777778</v>
      </c>
      <c r="O4956" s="157">
        <v>45166.985833333332</v>
      </c>
    </row>
    <row r="4957" spans="2:15" x14ac:dyDescent="0.2">
      <c r="B4957" s="322" t="s">
        <v>162</v>
      </c>
      <c r="C4957" s="322" t="s">
        <v>2366</v>
      </c>
      <c r="D4957" s="322" t="s">
        <v>163</v>
      </c>
      <c r="E4957" s="322" t="s">
        <v>2366</v>
      </c>
      <c r="F4957" s="154" t="s">
        <v>239</v>
      </c>
      <c r="G4957" s="149" t="s">
        <v>359</v>
      </c>
      <c r="H4957" s="153" t="s">
        <v>278</v>
      </c>
      <c r="I4957" s="149" t="s">
        <v>1966</v>
      </c>
      <c r="J4957" s="163">
        <v>53.588999999999999</v>
      </c>
      <c r="K4957" s="163">
        <v>16.629000000000001</v>
      </c>
      <c r="L4957" s="149" t="s">
        <v>116</v>
      </c>
      <c r="M4957" s="150" t="s">
        <v>457</v>
      </c>
      <c r="N4957" s="157">
        <v>45142.432106481479</v>
      </c>
      <c r="O4957" s="157">
        <v>45171.189745370371</v>
      </c>
    </row>
    <row r="4958" spans="2:15" x14ac:dyDescent="0.2">
      <c r="B4958" s="322" t="s">
        <v>162</v>
      </c>
      <c r="C4958" s="322" t="s">
        <v>2366</v>
      </c>
      <c r="D4958" s="322" t="s">
        <v>163</v>
      </c>
      <c r="E4958" s="322" t="s">
        <v>2366</v>
      </c>
      <c r="F4958" s="154" t="s">
        <v>239</v>
      </c>
      <c r="G4958" s="149" t="s">
        <v>359</v>
      </c>
      <c r="H4958" s="153" t="s">
        <v>278</v>
      </c>
      <c r="I4958" s="149" t="s">
        <v>1966</v>
      </c>
      <c r="J4958" s="163">
        <v>53.588999999999999</v>
      </c>
      <c r="K4958" s="163">
        <v>22.212</v>
      </c>
      <c r="L4958" s="149" t="s">
        <v>116</v>
      </c>
      <c r="M4958" s="150" t="s">
        <v>405</v>
      </c>
      <c r="N4958" s="157">
        <v>45142.432106481479</v>
      </c>
      <c r="O4958" s="157">
        <v>45194.820150462961</v>
      </c>
    </row>
    <row r="4959" spans="2:15" x14ac:dyDescent="0.2">
      <c r="B4959" s="322" t="s">
        <v>162</v>
      </c>
      <c r="C4959" s="322" t="s">
        <v>2366</v>
      </c>
      <c r="D4959" s="322" t="s">
        <v>163</v>
      </c>
      <c r="E4959" s="322" t="s">
        <v>2366</v>
      </c>
      <c r="F4959" s="154" t="s">
        <v>239</v>
      </c>
      <c r="G4959" s="149" t="s">
        <v>1627</v>
      </c>
      <c r="H4959" s="153" t="s">
        <v>1628</v>
      </c>
      <c r="I4959" s="149" t="s">
        <v>2786</v>
      </c>
      <c r="J4959" s="163">
        <v>75.798000000000002</v>
      </c>
      <c r="K4959" s="163">
        <v>48.906999999999996</v>
      </c>
      <c r="L4959" s="149" t="s">
        <v>211</v>
      </c>
      <c r="M4959" s="150" t="s">
        <v>388</v>
      </c>
      <c r="N4959" s="157">
        <v>45143.584618055553</v>
      </c>
      <c r="O4959" s="157">
        <v>45188.666076388887</v>
      </c>
    </row>
    <row r="4960" spans="2:15" x14ac:dyDescent="0.2">
      <c r="B4960" s="322" t="s">
        <v>162</v>
      </c>
      <c r="C4960" s="322" t="s">
        <v>2366</v>
      </c>
      <c r="D4960" s="322" t="s">
        <v>163</v>
      </c>
      <c r="E4960" s="322" t="s">
        <v>2366</v>
      </c>
      <c r="F4960" s="154" t="s">
        <v>239</v>
      </c>
      <c r="G4960" s="149" t="s">
        <v>277</v>
      </c>
      <c r="H4960" s="153" t="s">
        <v>1628</v>
      </c>
      <c r="I4960" s="149" t="s">
        <v>2784</v>
      </c>
      <c r="J4960" s="163">
        <v>57</v>
      </c>
      <c r="K4960" s="163">
        <v>4.2380000000000004</v>
      </c>
      <c r="L4960" s="149" t="s">
        <v>209</v>
      </c>
      <c r="M4960" s="150" t="s">
        <v>392</v>
      </c>
      <c r="N4960" s="157">
        <v>45143.834224537037</v>
      </c>
      <c r="O4960" s="157">
        <v>45176.136759259258</v>
      </c>
    </row>
    <row r="4961" spans="2:15" x14ac:dyDescent="0.2">
      <c r="B4961" s="322" t="s">
        <v>162</v>
      </c>
      <c r="C4961" s="322" t="s">
        <v>2366</v>
      </c>
      <c r="D4961" s="322" t="s">
        <v>163</v>
      </c>
      <c r="E4961" s="322" t="s">
        <v>2366</v>
      </c>
      <c r="F4961" s="154" t="s">
        <v>239</v>
      </c>
      <c r="G4961" s="149" t="s">
        <v>359</v>
      </c>
      <c r="H4961" s="153" t="s">
        <v>1628</v>
      </c>
      <c r="I4961" s="149" t="s">
        <v>2784</v>
      </c>
      <c r="J4961" s="163">
        <v>57</v>
      </c>
      <c r="K4961" s="163">
        <v>7.4859999999999998</v>
      </c>
      <c r="L4961" s="149" t="s">
        <v>209</v>
      </c>
      <c r="M4961" s="150" t="s">
        <v>440</v>
      </c>
      <c r="N4961" s="157">
        <v>45143.834224537037</v>
      </c>
      <c r="O4961" s="157">
        <v>45181.514363425929</v>
      </c>
    </row>
    <row r="4962" spans="2:15" x14ac:dyDescent="0.2">
      <c r="B4962" s="322" t="s">
        <v>162</v>
      </c>
      <c r="C4962" s="322" t="s">
        <v>2366</v>
      </c>
      <c r="D4962" s="322" t="s">
        <v>162</v>
      </c>
      <c r="E4962" s="322" t="s">
        <v>2366</v>
      </c>
      <c r="F4962" s="154" t="s">
        <v>114</v>
      </c>
      <c r="G4962" s="149" t="s">
        <v>286</v>
      </c>
      <c r="H4962" s="153" t="s">
        <v>304</v>
      </c>
      <c r="I4962" s="149" t="s">
        <v>1820</v>
      </c>
      <c r="J4962" s="163">
        <v>34.491999999999997</v>
      </c>
      <c r="K4962" s="163">
        <v>5.4539999999999997</v>
      </c>
      <c r="L4962" s="149" t="s">
        <v>116</v>
      </c>
      <c r="M4962" s="150" t="s">
        <v>437</v>
      </c>
      <c r="N4962" s="157">
        <v>45143.876273148147</v>
      </c>
      <c r="O4962" s="157">
        <v>45163.274814814817</v>
      </c>
    </row>
    <row r="4963" spans="2:15" x14ac:dyDescent="0.2">
      <c r="B4963" s="322" t="s">
        <v>162</v>
      </c>
      <c r="C4963" s="322" t="s">
        <v>2366</v>
      </c>
      <c r="D4963" s="322" t="s">
        <v>162</v>
      </c>
      <c r="E4963" s="322" t="s">
        <v>2366</v>
      </c>
      <c r="F4963" s="154" t="s">
        <v>114</v>
      </c>
      <c r="G4963" s="149" t="s">
        <v>286</v>
      </c>
      <c r="H4963" s="153" t="s">
        <v>304</v>
      </c>
      <c r="I4963" s="149" t="s">
        <v>1820</v>
      </c>
      <c r="J4963" s="163">
        <v>34.491999999999997</v>
      </c>
      <c r="K4963" s="163">
        <v>14.069000000000001</v>
      </c>
      <c r="L4963" s="149" t="s">
        <v>116</v>
      </c>
      <c r="M4963" s="150" t="s">
        <v>437</v>
      </c>
      <c r="N4963" s="157">
        <v>45143.876273148147</v>
      </c>
      <c r="O4963" s="157">
        <v>45163.274953703702</v>
      </c>
    </row>
    <row r="4964" spans="2:15" x14ac:dyDescent="0.2">
      <c r="B4964" s="322" t="s">
        <v>162</v>
      </c>
      <c r="C4964" s="322" t="s">
        <v>2366</v>
      </c>
      <c r="D4964" s="322" t="s">
        <v>163</v>
      </c>
      <c r="E4964" s="322" t="s">
        <v>2366</v>
      </c>
      <c r="F4964" s="154" t="s">
        <v>239</v>
      </c>
      <c r="G4964" s="149" t="s">
        <v>359</v>
      </c>
      <c r="H4964" s="153" t="s">
        <v>278</v>
      </c>
      <c r="I4964" s="149" t="s">
        <v>2787</v>
      </c>
      <c r="J4964" s="163">
        <v>28.21</v>
      </c>
      <c r="K4964" s="163">
        <v>27.646000000000001</v>
      </c>
      <c r="L4964" s="149" t="s">
        <v>116</v>
      </c>
      <c r="M4964" s="150" t="s">
        <v>339</v>
      </c>
      <c r="N4964" s="157">
        <v>45143.904247685183</v>
      </c>
      <c r="O4964" s="157">
        <v>45181.915335648147</v>
      </c>
    </row>
    <row r="4965" spans="2:15" x14ac:dyDescent="0.2">
      <c r="B4965" s="322" t="s">
        <v>162</v>
      </c>
      <c r="C4965" s="322" t="s">
        <v>2366</v>
      </c>
      <c r="D4965" s="322" t="s">
        <v>162</v>
      </c>
      <c r="E4965" s="322" t="s">
        <v>2366</v>
      </c>
      <c r="F4965" s="154" t="s">
        <v>329</v>
      </c>
      <c r="G4965" s="149" t="s">
        <v>286</v>
      </c>
      <c r="H4965" s="153" t="s">
        <v>1460</v>
      </c>
      <c r="I4965" s="149" t="s">
        <v>2788</v>
      </c>
      <c r="J4965" s="163">
        <v>63.805</v>
      </c>
      <c r="K4965" s="163">
        <v>46.473999999999997</v>
      </c>
      <c r="L4965" s="149" t="s">
        <v>211</v>
      </c>
      <c r="M4965" s="150" t="s">
        <v>314</v>
      </c>
      <c r="N4965" s="157">
        <v>45144.515381944446</v>
      </c>
      <c r="O4965" s="157">
        <v>45165.167592592596</v>
      </c>
    </row>
    <row r="4966" spans="2:15" x14ac:dyDescent="0.2">
      <c r="B4966" s="322" t="s">
        <v>162</v>
      </c>
      <c r="C4966" s="322" t="s">
        <v>2366</v>
      </c>
      <c r="D4966" s="322" t="s">
        <v>163</v>
      </c>
      <c r="E4966" s="322" t="s">
        <v>2366</v>
      </c>
      <c r="F4966" s="154" t="s">
        <v>195</v>
      </c>
      <c r="G4966" s="149" t="s">
        <v>277</v>
      </c>
      <c r="H4966" s="153" t="s">
        <v>705</v>
      </c>
      <c r="I4966" s="149" t="s">
        <v>2789</v>
      </c>
      <c r="J4966" s="163">
        <v>63.613999999999997</v>
      </c>
      <c r="K4966" s="163">
        <v>46.481000000000002</v>
      </c>
      <c r="L4966" s="149" t="s">
        <v>219</v>
      </c>
      <c r="M4966" s="150" t="s">
        <v>429</v>
      </c>
      <c r="N4966" s="157">
        <v>45144.861712962964</v>
      </c>
      <c r="O4966" s="157">
        <v>45184.387037037035</v>
      </c>
    </row>
    <row r="4967" spans="2:15" x14ac:dyDescent="0.2">
      <c r="B4967" s="322" t="s">
        <v>162</v>
      </c>
      <c r="C4967" s="322" t="s">
        <v>2366</v>
      </c>
      <c r="D4967" s="322" t="s">
        <v>163</v>
      </c>
      <c r="E4967" s="322" t="s">
        <v>2366</v>
      </c>
      <c r="F4967" s="154" t="s">
        <v>114</v>
      </c>
      <c r="G4967" s="149" t="s">
        <v>286</v>
      </c>
      <c r="H4967" s="153" t="s">
        <v>115</v>
      </c>
      <c r="I4967" s="149" t="s">
        <v>2790</v>
      </c>
      <c r="J4967" s="163">
        <v>63.527000000000001</v>
      </c>
      <c r="K4967" s="163">
        <v>12.103</v>
      </c>
      <c r="L4967" s="149" t="s">
        <v>208</v>
      </c>
      <c r="M4967" s="150" t="s">
        <v>368</v>
      </c>
      <c r="N4967" s="157">
        <v>45145.362662037034</v>
      </c>
      <c r="O4967" s="157">
        <v>45180.288946759261</v>
      </c>
    </row>
    <row r="4968" spans="2:15" x14ac:dyDescent="0.2">
      <c r="B4968" s="322" t="s">
        <v>162</v>
      </c>
      <c r="C4968" s="322" t="s">
        <v>2366</v>
      </c>
      <c r="D4968" s="322" t="s">
        <v>163</v>
      </c>
      <c r="E4968" s="322" t="s">
        <v>2366</v>
      </c>
      <c r="F4968" s="154" t="s">
        <v>114</v>
      </c>
      <c r="G4968" s="149" t="s">
        <v>286</v>
      </c>
      <c r="H4968" s="153" t="s">
        <v>115</v>
      </c>
      <c r="I4968" s="149" t="s">
        <v>2790</v>
      </c>
      <c r="J4968" s="163">
        <v>63.527000000000001</v>
      </c>
      <c r="K4968" s="163">
        <v>19.222000000000001</v>
      </c>
      <c r="L4968" s="149" t="s">
        <v>208</v>
      </c>
      <c r="M4968" s="150" t="s">
        <v>368</v>
      </c>
      <c r="N4968" s="157">
        <v>45145.362662037034</v>
      </c>
      <c r="O4968" s="157">
        <v>45185.235486111109</v>
      </c>
    </row>
    <row r="4969" spans="2:15" x14ac:dyDescent="0.2">
      <c r="B4969" s="322" t="s">
        <v>162</v>
      </c>
      <c r="C4969" s="322" t="s">
        <v>2366</v>
      </c>
      <c r="D4969" s="322" t="s">
        <v>163</v>
      </c>
      <c r="E4969" s="322" t="s">
        <v>2366</v>
      </c>
      <c r="F4969" s="154" t="s">
        <v>114</v>
      </c>
      <c r="G4969" s="149" t="s">
        <v>286</v>
      </c>
      <c r="H4969" s="153" t="s">
        <v>115</v>
      </c>
      <c r="I4969" s="149" t="s">
        <v>2790</v>
      </c>
      <c r="J4969" s="163">
        <v>63.527000000000001</v>
      </c>
      <c r="K4969" s="163">
        <v>27.802</v>
      </c>
      <c r="L4969" s="149" t="s">
        <v>208</v>
      </c>
      <c r="M4969" s="150" t="s">
        <v>523</v>
      </c>
      <c r="N4969" s="157">
        <v>45145.362662037034</v>
      </c>
      <c r="O4969" s="157">
        <v>45191.121435185189</v>
      </c>
    </row>
    <row r="4970" spans="2:15" x14ac:dyDescent="0.2">
      <c r="B4970" s="322" t="s">
        <v>162</v>
      </c>
      <c r="C4970" s="322" t="s">
        <v>2366</v>
      </c>
      <c r="D4970" s="322" t="s">
        <v>163</v>
      </c>
      <c r="E4970" s="322" t="s">
        <v>2366</v>
      </c>
      <c r="F4970" s="154" t="s">
        <v>239</v>
      </c>
      <c r="G4970" s="149" t="s">
        <v>277</v>
      </c>
      <c r="H4970" s="153" t="s">
        <v>2667</v>
      </c>
      <c r="I4970" s="149" t="s">
        <v>2791</v>
      </c>
      <c r="J4970" s="163">
        <v>57.156999999999996</v>
      </c>
      <c r="K4970" s="163">
        <v>22.968</v>
      </c>
      <c r="L4970" s="149" t="s">
        <v>209</v>
      </c>
      <c r="M4970" s="150" t="s">
        <v>892</v>
      </c>
      <c r="N4970" s="157">
        <v>45145.446053240739</v>
      </c>
      <c r="O4970" s="157">
        <v>45179.236064814817</v>
      </c>
    </row>
    <row r="4971" spans="2:15" x14ac:dyDescent="0.2">
      <c r="B4971" s="322" t="s">
        <v>162</v>
      </c>
      <c r="C4971" s="322" t="s">
        <v>2366</v>
      </c>
      <c r="D4971" s="322" t="s">
        <v>163</v>
      </c>
      <c r="E4971" s="322" t="s">
        <v>2366</v>
      </c>
      <c r="F4971" s="154" t="s">
        <v>239</v>
      </c>
      <c r="G4971" s="149" t="s">
        <v>277</v>
      </c>
      <c r="H4971" s="153" t="s">
        <v>2667</v>
      </c>
      <c r="I4971" s="149" t="s">
        <v>2791</v>
      </c>
      <c r="J4971" s="163">
        <v>57.156999999999996</v>
      </c>
      <c r="K4971" s="163">
        <v>30.251999999999999</v>
      </c>
      <c r="L4971" s="149" t="s">
        <v>209</v>
      </c>
      <c r="M4971" s="150" t="s">
        <v>786</v>
      </c>
      <c r="N4971" s="157">
        <v>45145.446053240739</v>
      </c>
      <c r="O4971" s="157">
        <v>45182.804178240738</v>
      </c>
    </row>
    <row r="4972" spans="2:15" x14ac:dyDescent="0.2">
      <c r="B4972" s="322" t="s">
        <v>162</v>
      </c>
      <c r="C4972" s="322" t="s">
        <v>2366</v>
      </c>
      <c r="D4972" s="322" t="s">
        <v>163</v>
      </c>
      <c r="E4972" s="322" t="s">
        <v>2366</v>
      </c>
      <c r="F4972" s="154" t="s">
        <v>239</v>
      </c>
      <c r="G4972" s="149" t="s">
        <v>359</v>
      </c>
      <c r="H4972" s="153" t="s">
        <v>278</v>
      </c>
      <c r="I4972" s="149" t="s">
        <v>1029</v>
      </c>
      <c r="J4972" s="163">
        <v>81.393000000000001</v>
      </c>
      <c r="K4972" s="163">
        <v>16.262</v>
      </c>
      <c r="L4972" s="149" t="s">
        <v>211</v>
      </c>
      <c r="M4972" s="150" t="s">
        <v>388</v>
      </c>
      <c r="N4972" s="157">
        <v>45145.793298611112</v>
      </c>
      <c r="O4972" s="157">
        <v>45191.77789351852</v>
      </c>
    </row>
    <row r="4973" spans="2:15" x14ac:dyDescent="0.2">
      <c r="B4973" s="322" t="s">
        <v>162</v>
      </c>
      <c r="C4973" s="322" t="s">
        <v>2366</v>
      </c>
      <c r="D4973" s="322" t="s">
        <v>164</v>
      </c>
      <c r="E4973" s="322" t="s">
        <v>2366</v>
      </c>
      <c r="F4973" s="154" t="s">
        <v>239</v>
      </c>
      <c r="G4973" s="149" t="s">
        <v>359</v>
      </c>
      <c r="H4973" s="153" t="s">
        <v>278</v>
      </c>
      <c r="I4973" s="149" t="s">
        <v>1029</v>
      </c>
      <c r="J4973" s="163">
        <v>81.393000000000001</v>
      </c>
      <c r="K4973" s="163">
        <v>27.85</v>
      </c>
      <c r="L4973" s="149" t="s">
        <v>211</v>
      </c>
      <c r="M4973" s="150" t="s">
        <v>390</v>
      </c>
      <c r="N4973" s="157">
        <v>45145.793298611112</v>
      </c>
      <c r="O4973" s="157">
        <v>45208.817847222221</v>
      </c>
    </row>
    <row r="4974" spans="2:15" x14ac:dyDescent="0.2">
      <c r="B4974" s="322" t="s">
        <v>162</v>
      </c>
      <c r="C4974" s="322" t="s">
        <v>2366</v>
      </c>
      <c r="D4974" s="322" t="s">
        <v>163</v>
      </c>
      <c r="E4974" s="322" t="s">
        <v>2366</v>
      </c>
      <c r="F4974" s="154" t="s">
        <v>114</v>
      </c>
      <c r="G4974" s="149" t="s">
        <v>353</v>
      </c>
      <c r="H4974" s="153" t="s">
        <v>354</v>
      </c>
      <c r="I4974" s="149" t="s">
        <v>2792</v>
      </c>
      <c r="J4974" s="163">
        <v>63.462000000000003</v>
      </c>
      <c r="K4974" s="163">
        <v>48.506</v>
      </c>
      <c r="L4974" s="149" t="s">
        <v>116</v>
      </c>
      <c r="M4974" s="150" t="s">
        <v>117</v>
      </c>
      <c r="N4974" s="157">
        <v>45146</v>
      </c>
      <c r="O4974" s="157">
        <v>45170</v>
      </c>
    </row>
    <row r="4975" spans="2:15" x14ac:dyDescent="0.2">
      <c r="B4975" s="322" t="s">
        <v>162</v>
      </c>
      <c r="C4975" s="322" t="s">
        <v>2366</v>
      </c>
      <c r="D4975" s="322" t="s">
        <v>162</v>
      </c>
      <c r="E4975" s="322" t="s">
        <v>2366</v>
      </c>
      <c r="F4975" s="154" t="s">
        <v>243</v>
      </c>
      <c r="G4975" s="149" t="s">
        <v>663</v>
      </c>
      <c r="H4975" s="153" t="s">
        <v>707</v>
      </c>
      <c r="I4975" s="149" t="s">
        <v>2793</v>
      </c>
      <c r="J4975" s="163">
        <v>32.305999999999997</v>
      </c>
      <c r="K4975" s="163">
        <v>1.242</v>
      </c>
      <c r="L4975" s="149" t="s">
        <v>116</v>
      </c>
      <c r="M4975" s="150" t="s">
        <v>2123</v>
      </c>
      <c r="N4975" s="157">
        <v>45146.571064814816</v>
      </c>
      <c r="O4975" s="157">
        <v>45169.682083333333</v>
      </c>
    </row>
    <row r="4976" spans="2:15" x14ac:dyDescent="0.2">
      <c r="B4976" s="322" t="s">
        <v>162</v>
      </c>
      <c r="C4976" s="322" t="s">
        <v>2366</v>
      </c>
      <c r="D4976" s="322" t="s">
        <v>162</v>
      </c>
      <c r="E4976" s="322" t="s">
        <v>2366</v>
      </c>
      <c r="F4976" s="154" t="s">
        <v>243</v>
      </c>
      <c r="G4976" s="149" t="s">
        <v>663</v>
      </c>
      <c r="H4976" s="153" t="s">
        <v>707</v>
      </c>
      <c r="I4976" s="149" t="s">
        <v>2793</v>
      </c>
      <c r="J4976" s="163">
        <v>32.305999999999997</v>
      </c>
      <c r="K4976" s="163">
        <v>4.9489999999999998</v>
      </c>
      <c r="L4976" s="149" t="s">
        <v>116</v>
      </c>
      <c r="M4976" s="150" t="s">
        <v>2123</v>
      </c>
      <c r="N4976" s="157">
        <v>45146.571064814816</v>
      </c>
      <c r="O4976" s="157">
        <v>45169.682222222225</v>
      </c>
    </row>
    <row r="4977" spans="2:15" x14ac:dyDescent="0.2">
      <c r="B4977" s="322" t="s">
        <v>162</v>
      </c>
      <c r="C4977" s="322" t="s">
        <v>2366</v>
      </c>
      <c r="D4977" s="322" t="s">
        <v>163</v>
      </c>
      <c r="E4977" s="322" t="s">
        <v>2366</v>
      </c>
      <c r="F4977" s="154" t="s">
        <v>239</v>
      </c>
      <c r="G4977" s="149" t="s">
        <v>289</v>
      </c>
      <c r="H4977" s="153" t="s">
        <v>1075</v>
      </c>
      <c r="I4977" s="149" t="s">
        <v>2794</v>
      </c>
      <c r="J4977" s="163">
        <v>38.277999999999999</v>
      </c>
      <c r="K4977" s="163">
        <v>6.0380000000000003</v>
      </c>
      <c r="L4977" s="149" t="s">
        <v>116</v>
      </c>
      <c r="M4977" s="150" t="s">
        <v>352</v>
      </c>
      <c r="N4977" s="157">
        <v>45146.695567129631</v>
      </c>
      <c r="O4977" s="157">
        <v>45174.431990740741</v>
      </c>
    </row>
    <row r="4978" spans="2:15" x14ac:dyDescent="0.2">
      <c r="B4978" s="322" t="s">
        <v>162</v>
      </c>
      <c r="C4978" s="322" t="s">
        <v>2366</v>
      </c>
      <c r="D4978" s="322" t="s">
        <v>163</v>
      </c>
      <c r="E4978" s="322" t="s">
        <v>2366</v>
      </c>
      <c r="F4978" s="154" t="s">
        <v>239</v>
      </c>
      <c r="G4978" s="149" t="s">
        <v>289</v>
      </c>
      <c r="H4978" s="153" t="s">
        <v>1075</v>
      </c>
      <c r="I4978" s="149" t="s">
        <v>2794</v>
      </c>
      <c r="J4978" s="163">
        <v>38.277999999999999</v>
      </c>
      <c r="K4978" s="163">
        <v>6.0380000000000003</v>
      </c>
      <c r="L4978" s="149" t="s">
        <v>116</v>
      </c>
      <c r="M4978" s="150" t="s">
        <v>352</v>
      </c>
      <c r="N4978" s="157">
        <v>45146.695567129631</v>
      </c>
      <c r="O4978" s="157">
        <v>45174.432152777779</v>
      </c>
    </row>
    <row r="4979" spans="2:15" x14ac:dyDescent="0.2">
      <c r="B4979" s="322" t="s">
        <v>162</v>
      </c>
      <c r="C4979" s="322" t="s">
        <v>2366</v>
      </c>
      <c r="D4979" s="322" t="s">
        <v>163</v>
      </c>
      <c r="E4979" s="322" t="s">
        <v>2366</v>
      </c>
      <c r="F4979" s="154" t="s">
        <v>239</v>
      </c>
      <c r="G4979" s="149" t="s">
        <v>289</v>
      </c>
      <c r="H4979" s="153" t="s">
        <v>1075</v>
      </c>
      <c r="I4979" s="149" t="s">
        <v>2794</v>
      </c>
      <c r="J4979" s="163">
        <v>38.277999999999999</v>
      </c>
      <c r="K4979" s="163">
        <v>2.76</v>
      </c>
      <c r="L4979" s="149" t="s">
        <v>116</v>
      </c>
      <c r="M4979" s="150" t="s">
        <v>352</v>
      </c>
      <c r="N4979" s="157">
        <v>45146.695567129631</v>
      </c>
      <c r="O4979" s="157">
        <v>45174.432187500002</v>
      </c>
    </row>
    <row r="4980" spans="2:15" x14ac:dyDescent="0.2">
      <c r="B4980" s="322" t="s">
        <v>162</v>
      </c>
      <c r="C4980" s="322" t="s">
        <v>2366</v>
      </c>
      <c r="D4980" s="322" t="s">
        <v>162</v>
      </c>
      <c r="E4980" s="322" t="s">
        <v>2366</v>
      </c>
      <c r="F4980" s="154" t="s">
        <v>239</v>
      </c>
      <c r="G4980" s="149" t="s">
        <v>289</v>
      </c>
      <c r="H4980" s="153" t="s">
        <v>290</v>
      </c>
      <c r="I4980" s="149" t="s">
        <v>2795</v>
      </c>
      <c r="J4980" s="163">
        <v>63.2</v>
      </c>
      <c r="K4980" s="163">
        <v>37.564</v>
      </c>
      <c r="L4980" s="149" t="s">
        <v>426</v>
      </c>
      <c r="M4980" s="150" t="s">
        <v>427</v>
      </c>
      <c r="N4980" s="157">
        <v>45147.3202662037</v>
      </c>
      <c r="O4980" s="157">
        <v>45165.263969907406</v>
      </c>
    </row>
    <row r="4981" spans="2:15" x14ac:dyDescent="0.2">
      <c r="B4981" s="322" t="s">
        <v>162</v>
      </c>
      <c r="C4981" s="322" t="s">
        <v>2366</v>
      </c>
      <c r="D4981" s="322" t="s">
        <v>162</v>
      </c>
      <c r="E4981" s="322" t="s">
        <v>2366</v>
      </c>
      <c r="F4981" s="154" t="s">
        <v>329</v>
      </c>
      <c r="G4981" s="149" t="s">
        <v>286</v>
      </c>
      <c r="H4981" s="153" t="s">
        <v>1689</v>
      </c>
      <c r="I4981" s="149" t="s">
        <v>2796</v>
      </c>
      <c r="J4981" s="163">
        <v>56.621000000000002</v>
      </c>
      <c r="K4981" s="163">
        <v>9.8190000000000008</v>
      </c>
      <c r="L4981" s="149" t="s">
        <v>116</v>
      </c>
      <c r="M4981" s="150" t="s">
        <v>117</v>
      </c>
      <c r="N4981" s="157">
        <v>45147.806273148148</v>
      </c>
      <c r="O4981" s="157">
        <v>45166.277013888888</v>
      </c>
    </row>
    <row r="4982" spans="2:15" x14ac:dyDescent="0.2">
      <c r="B4982" s="322" t="s">
        <v>162</v>
      </c>
      <c r="C4982" s="322" t="s">
        <v>2366</v>
      </c>
      <c r="D4982" s="322" t="s">
        <v>162</v>
      </c>
      <c r="E4982" s="322" t="s">
        <v>2366</v>
      </c>
      <c r="F4982" s="154" t="s">
        <v>329</v>
      </c>
      <c r="G4982" s="149" t="s">
        <v>286</v>
      </c>
      <c r="H4982" s="153" t="s">
        <v>1689</v>
      </c>
      <c r="I4982" s="149" t="s">
        <v>2796</v>
      </c>
      <c r="J4982" s="163">
        <v>56.621000000000002</v>
      </c>
      <c r="K4982" s="163">
        <v>10.336</v>
      </c>
      <c r="L4982" s="149" t="s">
        <v>116</v>
      </c>
      <c r="M4982" s="150" t="s">
        <v>117</v>
      </c>
      <c r="N4982" s="157">
        <v>45147.806273148148</v>
      </c>
      <c r="O4982" s="157">
        <v>45166.27715277778</v>
      </c>
    </row>
    <row r="4983" spans="2:15" x14ac:dyDescent="0.2">
      <c r="B4983" s="322" t="s">
        <v>162</v>
      </c>
      <c r="C4983" s="322" t="s">
        <v>2366</v>
      </c>
      <c r="D4983" s="322" t="s">
        <v>162</v>
      </c>
      <c r="E4983" s="322" t="s">
        <v>2366</v>
      </c>
      <c r="F4983" s="154" t="s">
        <v>329</v>
      </c>
      <c r="G4983" s="149" t="s">
        <v>286</v>
      </c>
      <c r="H4983" s="153" t="s">
        <v>1689</v>
      </c>
      <c r="I4983" s="149" t="s">
        <v>2796</v>
      </c>
      <c r="J4983" s="163">
        <v>56.621000000000002</v>
      </c>
      <c r="K4983" s="163">
        <v>22.600999999999999</v>
      </c>
      <c r="L4983" s="149" t="s">
        <v>116</v>
      </c>
      <c r="M4983" s="150" t="s">
        <v>117</v>
      </c>
      <c r="N4983" s="157">
        <v>45147.806273148148</v>
      </c>
      <c r="O4983" s="157">
        <v>45166.27716435185</v>
      </c>
    </row>
    <row r="4984" spans="2:15" x14ac:dyDescent="0.2">
      <c r="B4984" s="322" t="s">
        <v>162</v>
      </c>
      <c r="C4984" s="322" t="s">
        <v>2366</v>
      </c>
      <c r="D4984" s="322" t="s">
        <v>163</v>
      </c>
      <c r="E4984" s="322" t="s">
        <v>2366</v>
      </c>
      <c r="F4984" s="154" t="s">
        <v>114</v>
      </c>
      <c r="G4984" s="149" t="s">
        <v>277</v>
      </c>
      <c r="H4984" s="153" t="s">
        <v>304</v>
      </c>
      <c r="I4984" s="149" t="s">
        <v>2385</v>
      </c>
      <c r="J4984" s="163">
        <v>34.564</v>
      </c>
      <c r="K4984" s="163">
        <v>22.414000000000001</v>
      </c>
      <c r="L4984" s="149" t="s">
        <v>116</v>
      </c>
      <c r="M4984" s="150" t="s">
        <v>405</v>
      </c>
      <c r="N4984" s="157">
        <v>45147.861076388886</v>
      </c>
      <c r="O4984" s="157">
        <v>45179.415995370371</v>
      </c>
    </row>
    <row r="4985" spans="2:15" x14ac:dyDescent="0.2">
      <c r="B4985" s="322" t="s">
        <v>162</v>
      </c>
      <c r="C4985" s="322" t="s">
        <v>2366</v>
      </c>
      <c r="D4985" s="322" t="s">
        <v>163</v>
      </c>
      <c r="E4985" s="322" t="s">
        <v>2366</v>
      </c>
      <c r="F4985" s="154" t="s">
        <v>239</v>
      </c>
      <c r="G4985" s="149" t="s">
        <v>359</v>
      </c>
      <c r="H4985" s="153" t="s">
        <v>278</v>
      </c>
      <c r="I4985" s="149" t="s">
        <v>2797</v>
      </c>
      <c r="J4985" s="163">
        <v>56.7</v>
      </c>
      <c r="K4985" s="163">
        <v>15.843</v>
      </c>
      <c r="L4985" s="149" t="s">
        <v>116</v>
      </c>
      <c r="M4985" s="150" t="s">
        <v>292</v>
      </c>
      <c r="N4985" s="157">
        <v>45147.918321759258</v>
      </c>
      <c r="O4985" s="157">
        <v>45182.20921296296</v>
      </c>
    </row>
    <row r="4986" spans="2:15" x14ac:dyDescent="0.2">
      <c r="B4986" s="322" t="s">
        <v>162</v>
      </c>
      <c r="C4986" s="322" t="s">
        <v>2366</v>
      </c>
      <c r="D4986" s="322" t="s">
        <v>163</v>
      </c>
      <c r="E4986" s="322" t="s">
        <v>2366</v>
      </c>
      <c r="F4986" s="154" t="s">
        <v>239</v>
      </c>
      <c r="G4986" s="149" t="s">
        <v>359</v>
      </c>
      <c r="H4986" s="153" t="s">
        <v>278</v>
      </c>
      <c r="I4986" s="149" t="s">
        <v>2797</v>
      </c>
      <c r="J4986" s="163">
        <v>56.7</v>
      </c>
      <c r="K4986" s="163">
        <v>6.3860000000000001</v>
      </c>
      <c r="L4986" s="149" t="s">
        <v>116</v>
      </c>
      <c r="M4986" s="150" t="s">
        <v>811</v>
      </c>
      <c r="N4986" s="157">
        <v>45147.918321759258</v>
      </c>
      <c r="O4986" s="157">
        <v>45191.414398148147</v>
      </c>
    </row>
    <row r="4987" spans="2:15" x14ac:dyDescent="0.2">
      <c r="B4987" s="322" t="s">
        <v>162</v>
      </c>
      <c r="C4987" s="322" t="s">
        <v>2366</v>
      </c>
      <c r="D4987" s="322" t="s">
        <v>163</v>
      </c>
      <c r="E4987" s="322" t="s">
        <v>2366</v>
      </c>
      <c r="F4987" s="154" t="s">
        <v>239</v>
      </c>
      <c r="G4987" s="149" t="s">
        <v>359</v>
      </c>
      <c r="H4987" s="153" t="s">
        <v>278</v>
      </c>
      <c r="I4987" s="149" t="s">
        <v>2797</v>
      </c>
      <c r="J4987" s="163">
        <v>56.7</v>
      </c>
      <c r="K4987" s="163">
        <v>19.157</v>
      </c>
      <c r="L4987" s="149" t="s">
        <v>116</v>
      </c>
      <c r="M4987" s="150" t="s">
        <v>811</v>
      </c>
      <c r="N4987" s="157">
        <v>45147.918321759258</v>
      </c>
      <c r="O4987" s="157">
        <v>45191.414537037039</v>
      </c>
    </row>
    <row r="4988" spans="2:15" x14ac:dyDescent="0.2">
      <c r="B4988" s="322" t="s">
        <v>162</v>
      </c>
      <c r="C4988" s="322" t="s">
        <v>2366</v>
      </c>
      <c r="D4988" s="322" t="s">
        <v>163</v>
      </c>
      <c r="E4988" s="322" t="s">
        <v>2366</v>
      </c>
      <c r="F4988" s="154" t="s">
        <v>243</v>
      </c>
      <c r="G4988" s="149" t="s">
        <v>277</v>
      </c>
      <c r="H4988" s="153" t="s">
        <v>374</v>
      </c>
      <c r="I4988" s="149" t="s">
        <v>1832</v>
      </c>
      <c r="J4988" s="163">
        <v>56.316000000000003</v>
      </c>
      <c r="K4988" s="163">
        <v>8.5370000000000008</v>
      </c>
      <c r="L4988" s="149" t="s">
        <v>211</v>
      </c>
      <c r="M4988" s="150" t="s">
        <v>666</v>
      </c>
      <c r="N4988" s="157">
        <v>45148.070752314816</v>
      </c>
      <c r="O4988" s="157">
        <v>45172.673067129632</v>
      </c>
    </row>
    <row r="4989" spans="2:15" x14ac:dyDescent="0.2">
      <c r="B4989" s="322" t="s">
        <v>162</v>
      </c>
      <c r="C4989" s="322" t="s">
        <v>2366</v>
      </c>
      <c r="D4989" s="322" t="s">
        <v>163</v>
      </c>
      <c r="E4989" s="322" t="s">
        <v>2366</v>
      </c>
      <c r="F4989" s="154" t="s">
        <v>243</v>
      </c>
      <c r="G4989" s="149" t="s">
        <v>277</v>
      </c>
      <c r="H4989" s="153" t="s">
        <v>374</v>
      </c>
      <c r="I4989" s="149" t="s">
        <v>1832</v>
      </c>
      <c r="J4989" s="163">
        <v>56.316000000000003</v>
      </c>
      <c r="K4989" s="163">
        <v>39.899000000000001</v>
      </c>
      <c r="L4989" s="149" t="s">
        <v>211</v>
      </c>
      <c r="M4989" s="150" t="s">
        <v>314</v>
      </c>
      <c r="N4989" s="157">
        <v>45148.070752314816</v>
      </c>
      <c r="O4989" s="157">
        <v>45186.080601851849</v>
      </c>
    </row>
    <row r="4990" spans="2:15" x14ac:dyDescent="0.2">
      <c r="B4990" s="322" t="s">
        <v>162</v>
      </c>
      <c r="C4990" s="322" t="s">
        <v>2366</v>
      </c>
      <c r="D4990" s="322" t="s">
        <v>163</v>
      </c>
      <c r="E4990" s="322" t="s">
        <v>2366</v>
      </c>
      <c r="F4990" s="154" t="s">
        <v>114</v>
      </c>
      <c r="G4990" s="149" t="s">
        <v>286</v>
      </c>
      <c r="H4990" s="153" t="s">
        <v>115</v>
      </c>
      <c r="I4990" s="149" t="s">
        <v>2798</v>
      </c>
      <c r="J4990" s="163">
        <v>82.067999999999998</v>
      </c>
      <c r="K4990" s="163">
        <v>68.929000000000002</v>
      </c>
      <c r="L4990" s="149" t="s">
        <v>211</v>
      </c>
      <c r="M4990" s="150" t="s">
        <v>303</v>
      </c>
      <c r="N4990" s="157">
        <v>45148.612083333333</v>
      </c>
      <c r="O4990" s="157">
        <v>45176.486851851849</v>
      </c>
    </row>
    <row r="4991" spans="2:15" x14ac:dyDescent="0.2">
      <c r="B4991" s="322" t="s">
        <v>162</v>
      </c>
      <c r="C4991" s="322" t="s">
        <v>2366</v>
      </c>
      <c r="D4991" s="322" t="s">
        <v>163</v>
      </c>
      <c r="E4991" s="322" t="s">
        <v>2366</v>
      </c>
      <c r="F4991" s="154" t="s">
        <v>239</v>
      </c>
      <c r="G4991" s="149" t="s">
        <v>359</v>
      </c>
      <c r="H4991" s="153" t="s">
        <v>278</v>
      </c>
      <c r="I4991" s="149" t="s">
        <v>2799</v>
      </c>
      <c r="J4991" s="163">
        <v>81.622</v>
      </c>
      <c r="K4991" s="163">
        <v>45.798999999999999</v>
      </c>
      <c r="L4991" s="149" t="s">
        <v>211</v>
      </c>
      <c r="M4991" s="150" t="s">
        <v>666</v>
      </c>
      <c r="N4991" s="157">
        <v>45149.335011574076</v>
      </c>
      <c r="O4991" s="157">
        <v>45193.399421296293</v>
      </c>
    </row>
    <row r="4992" spans="2:15" x14ac:dyDescent="0.2">
      <c r="B4992" s="322" t="s">
        <v>162</v>
      </c>
      <c r="C4992" s="322" t="s">
        <v>2366</v>
      </c>
      <c r="D4992" s="322" t="s">
        <v>163</v>
      </c>
      <c r="E4992" s="322" t="s">
        <v>2366</v>
      </c>
      <c r="F4992" s="154" t="s">
        <v>239</v>
      </c>
      <c r="G4992" s="149" t="s">
        <v>277</v>
      </c>
      <c r="H4992" s="153" t="s">
        <v>1628</v>
      </c>
      <c r="I4992" s="149" t="s">
        <v>1029</v>
      </c>
      <c r="J4992" s="163">
        <v>81.393000000000001</v>
      </c>
      <c r="K4992" s="163">
        <v>9.6780000000000008</v>
      </c>
      <c r="L4992" s="149" t="s">
        <v>211</v>
      </c>
      <c r="M4992" s="150" t="s">
        <v>388</v>
      </c>
      <c r="N4992" s="157">
        <v>45149.66684027778</v>
      </c>
      <c r="O4992" s="157">
        <v>45191.77789351852</v>
      </c>
    </row>
    <row r="4993" spans="2:15" x14ac:dyDescent="0.2">
      <c r="B4993" s="322" t="s">
        <v>162</v>
      </c>
      <c r="C4993" s="322" t="s">
        <v>2366</v>
      </c>
      <c r="D4993" s="322" t="s">
        <v>164</v>
      </c>
      <c r="E4993" s="322" t="s">
        <v>2366</v>
      </c>
      <c r="F4993" s="154" t="s">
        <v>239</v>
      </c>
      <c r="G4993" s="149" t="s">
        <v>277</v>
      </c>
      <c r="H4993" s="153" t="s">
        <v>1628</v>
      </c>
      <c r="I4993" s="149" t="s">
        <v>1029</v>
      </c>
      <c r="J4993" s="163">
        <v>81.393000000000001</v>
      </c>
      <c r="K4993" s="163">
        <v>16.574000000000002</v>
      </c>
      <c r="L4993" s="149" t="s">
        <v>211</v>
      </c>
      <c r="M4993" s="150" t="s">
        <v>390</v>
      </c>
      <c r="N4993" s="157">
        <v>45149.66684027778</v>
      </c>
      <c r="O4993" s="157">
        <v>45208.817847222221</v>
      </c>
    </row>
    <row r="4994" spans="2:15" x14ac:dyDescent="0.2">
      <c r="B4994" s="322" t="s">
        <v>162</v>
      </c>
      <c r="C4994" s="322" t="s">
        <v>2366</v>
      </c>
      <c r="D4994" s="322" t="s">
        <v>163</v>
      </c>
      <c r="E4994" s="322" t="s">
        <v>2366</v>
      </c>
      <c r="F4994" s="154" t="s">
        <v>114</v>
      </c>
      <c r="G4994" s="149" t="s">
        <v>277</v>
      </c>
      <c r="H4994" s="153" t="s">
        <v>304</v>
      </c>
      <c r="I4994" s="149" t="s">
        <v>2733</v>
      </c>
      <c r="J4994" s="163">
        <v>34.491999999999997</v>
      </c>
      <c r="K4994" s="163">
        <v>21.515000000000001</v>
      </c>
      <c r="L4994" s="149" t="s">
        <v>116</v>
      </c>
      <c r="M4994" s="150" t="s">
        <v>292</v>
      </c>
      <c r="N4994" s="157">
        <v>45149.667928240742</v>
      </c>
      <c r="O4994" s="157">
        <v>45177.496562499997</v>
      </c>
    </row>
    <row r="4995" spans="2:15" x14ac:dyDescent="0.2">
      <c r="B4995" s="322" t="s">
        <v>162</v>
      </c>
      <c r="C4995" s="322" t="s">
        <v>2366</v>
      </c>
      <c r="D4995" s="322" t="s">
        <v>164</v>
      </c>
      <c r="E4995" s="322" t="s">
        <v>2366</v>
      </c>
      <c r="F4995" s="154" t="s">
        <v>239</v>
      </c>
      <c r="G4995" s="149" t="s">
        <v>1627</v>
      </c>
      <c r="H4995" s="153" t="s">
        <v>1628</v>
      </c>
      <c r="I4995" s="149" t="s">
        <v>2800</v>
      </c>
      <c r="J4995" s="163">
        <v>74.203999999999994</v>
      </c>
      <c r="K4995" s="163">
        <v>20.177</v>
      </c>
      <c r="L4995" s="149" t="s">
        <v>211</v>
      </c>
      <c r="M4995" s="150" t="s">
        <v>666</v>
      </c>
      <c r="N4995" s="157">
        <v>45149.847870370373</v>
      </c>
      <c r="O4995" s="157">
        <v>45202.094456018516</v>
      </c>
    </row>
    <row r="4996" spans="2:15" x14ac:dyDescent="0.2">
      <c r="B4996" s="322" t="s">
        <v>162</v>
      </c>
      <c r="C4996" s="322" t="s">
        <v>2366</v>
      </c>
      <c r="D4996" s="322" t="s">
        <v>164</v>
      </c>
      <c r="E4996" s="322" t="s">
        <v>2366</v>
      </c>
      <c r="F4996" s="154" t="s">
        <v>239</v>
      </c>
      <c r="G4996" s="149" t="s">
        <v>1627</v>
      </c>
      <c r="H4996" s="153" t="s">
        <v>1628</v>
      </c>
      <c r="I4996" s="149" t="s">
        <v>2800</v>
      </c>
      <c r="J4996" s="163">
        <v>74.203999999999994</v>
      </c>
      <c r="K4996" s="163">
        <v>20.177</v>
      </c>
      <c r="L4996" s="149" t="s">
        <v>211</v>
      </c>
      <c r="M4996" s="150" t="s">
        <v>666</v>
      </c>
      <c r="N4996" s="157">
        <v>45149.847870370373</v>
      </c>
      <c r="O4996" s="157">
        <v>45202.094594907408</v>
      </c>
    </row>
    <row r="4997" spans="2:15" x14ac:dyDescent="0.2">
      <c r="B4997" s="322" t="s">
        <v>162</v>
      </c>
      <c r="C4997" s="322" t="s">
        <v>2366</v>
      </c>
      <c r="D4997" s="322" t="s">
        <v>164</v>
      </c>
      <c r="E4997" s="322" t="s">
        <v>2366</v>
      </c>
      <c r="F4997" s="154" t="s">
        <v>239</v>
      </c>
      <c r="G4997" s="149" t="s">
        <v>1627</v>
      </c>
      <c r="H4997" s="153" t="s">
        <v>1628</v>
      </c>
      <c r="I4997" s="149" t="s">
        <v>2800</v>
      </c>
      <c r="J4997" s="163">
        <v>74.203999999999994</v>
      </c>
      <c r="K4997" s="163">
        <v>32.366</v>
      </c>
      <c r="L4997" s="149" t="s">
        <v>211</v>
      </c>
      <c r="M4997" s="150" t="s">
        <v>2801</v>
      </c>
      <c r="N4997" s="157">
        <v>45149.847870370373</v>
      </c>
      <c r="O4997" s="157">
        <v>45210</v>
      </c>
    </row>
    <row r="4998" spans="2:15" x14ac:dyDescent="0.2">
      <c r="B4998" s="322" t="s">
        <v>162</v>
      </c>
      <c r="C4998" s="322" t="s">
        <v>2366</v>
      </c>
      <c r="D4998" s="322" t="s">
        <v>162</v>
      </c>
      <c r="E4998" s="322" t="s">
        <v>2366</v>
      </c>
      <c r="F4998" s="154" t="s">
        <v>203</v>
      </c>
      <c r="G4998" s="149" t="s">
        <v>467</v>
      </c>
      <c r="H4998" s="153" t="s">
        <v>380</v>
      </c>
      <c r="I4998" s="149" t="s">
        <v>2131</v>
      </c>
      <c r="J4998" s="163">
        <v>37.654000000000003</v>
      </c>
      <c r="K4998" s="163">
        <v>5.8650000000000002</v>
      </c>
      <c r="L4998" s="149" t="s">
        <v>116</v>
      </c>
      <c r="M4998" s="150" t="s">
        <v>117</v>
      </c>
      <c r="N4998" s="157">
        <v>45150.085023148145</v>
      </c>
      <c r="O4998" s="157">
        <v>45166.834189814814</v>
      </c>
    </row>
    <row r="4999" spans="2:15" x14ac:dyDescent="0.2">
      <c r="B4999" s="322" t="s">
        <v>162</v>
      </c>
      <c r="C4999" s="322" t="s">
        <v>2366</v>
      </c>
      <c r="D4999" s="322" t="s">
        <v>163</v>
      </c>
      <c r="E4999" s="322" t="s">
        <v>2366</v>
      </c>
      <c r="F4999" s="154" t="s">
        <v>203</v>
      </c>
      <c r="G4999" s="149" t="s">
        <v>467</v>
      </c>
      <c r="H4999" s="153" t="s">
        <v>380</v>
      </c>
      <c r="I4999" s="149" t="s">
        <v>2131</v>
      </c>
      <c r="J4999" s="163">
        <v>37.654000000000003</v>
      </c>
      <c r="K4999" s="163">
        <v>23.044</v>
      </c>
      <c r="L4999" s="149" t="s">
        <v>116</v>
      </c>
      <c r="M4999" s="150" t="s">
        <v>1049</v>
      </c>
      <c r="N4999" s="157">
        <v>45150.085023148145</v>
      </c>
      <c r="O4999" s="157">
        <v>45174.459004629629</v>
      </c>
    </row>
    <row r="5000" spans="2:15" x14ac:dyDescent="0.2">
      <c r="B5000" s="322" t="s">
        <v>162</v>
      </c>
      <c r="C5000" s="322" t="s">
        <v>2366</v>
      </c>
      <c r="D5000" s="322" t="s">
        <v>164</v>
      </c>
      <c r="E5000" s="322" t="s">
        <v>2366</v>
      </c>
      <c r="F5000" s="154" t="s">
        <v>239</v>
      </c>
      <c r="G5000" s="149" t="s">
        <v>277</v>
      </c>
      <c r="H5000" s="153" t="s">
        <v>1628</v>
      </c>
      <c r="I5000" s="149" t="s">
        <v>2802</v>
      </c>
      <c r="J5000" s="163">
        <v>48.893000000000001</v>
      </c>
      <c r="K5000" s="163">
        <v>8.7899999999999991</v>
      </c>
      <c r="L5000" s="149" t="s">
        <v>116</v>
      </c>
      <c r="M5000" s="150" t="s">
        <v>352</v>
      </c>
      <c r="N5000" s="157">
        <v>45150.515439814815</v>
      </c>
      <c r="O5000" s="157">
        <v>45202.027280092596</v>
      </c>
    </row>
    <row r="5001" spans="2:15" x14ac:dyDescent="0.2">
      <c r="B5001" s="322" t="s">
        <v>162</v>
      </c>
      <c r="C5001" s="322" t="s">
        <v>2366</v>
      </c>
      <c r="D5001" s="322" t="s">
        <v>162</v>
      </c>
      <c r="E5001" s="322" t="s">
        <v>2366</v>
      </c>
      <c r="F5001" s="154" t="s">
        <v>114</v>
      </c>
      <c r="G5001" s="149" t="s">
        <v>277</v>
      </c>
      <c r="H5001" s="153" t="s">
        <v>304</v>
      </c>
      <c r="I5001" s="149" t="s">
        <v>304</v>
      </c>
      <c r="J5001" s="163">
        <v>34.433</v>
      </c>
      <c r="K5001" s="163">
        <v>24.256</v>
      </c>
      <c r="L5001" s="149" t="s">
        <v>114</v>
      </c>
      <c r="M5001" s="150" t="s">
        <v>1111</v>
      </c>
      <c r="N5001" s="157">
        <v>45150.779039351852</v>
      </c>
      <c r="O5001" s="157">
        <v>45158.873807870368</v>
      </c>
    </row>
    <row r="5002" spans="2:15" x14ac:dyDescent="0.2">
      <c r="B5002" s="322" t="s">
        <v>162</v>
      </c>
      <c r="C5002" s="322" t="s">
        <v>2366</v>
      </c>
      <c r="D5002" s="322" t="s">
        <v>163</v>
      </c>
      <c r="E5002" s="322" t="s">
        <v>2366</v>
      </c>
      <c r="F5002" s="154" t="s">
        <v>239</v>
      </c>
      <c r="G5002" s="149" t="s">
        <v>289</v>
      </c>
      <c r="H5002" s="153" t="s">
        <v>1628</v>
      </c>
      <c r="I5002" s="149" t="s">
        <v>2803</v>
      </c>
      <c r="J5002" s="163">
        <v>58.045000000000002</v>
      </c>
      <c r="K5002" s="163">
        <v>43.655999999999999</v>
      </c>
      <c r="L5002" s="149" t="s">
        <v>329</v>
      </c>
      <c r="M5002" s="150" t="s">
        <v>395</v>
      </c>
      <c r="N5002" s="157">
        <v>45151.320335648146</v>
      </c>
      <c r="O5002" s="157">
        <v>45174.765416666669</v>
      </c>
    </row>
    <row r="5003" spans="2:15" x14ac:dyDescent="0.2">
      <c r="B5003" s="322" t="s">
        <v>162</v>
      </c>
      <c r="C5003" s="322" t="s">
        <v>2366</v>
      </c>
      <c r="D5003" s="322" t="s">
        <v>163</v>
      </c>
      <c r="E5003" s="322" t="s">
        <v>2366</v>
      </c>
      <c r="F5003" s="154" t="s">
        <v>114</v>
      </c>
      <c r="G5003" s="149" t="s">
        <v>277</v>
      </c>
      <c r="H5003" s="153" t="s">
        <v>304</v>
      </c>
      <c r="I5003" s="149" t="s">
        <v>697</v>
      </c>
      <c r="J5003" s="163">
        <v>30.809000000000001</v>
      </c>
      <c r="K5003" s="163">
        <v>20.64</v>
      </c>
      <c r="L5003" s="149" t="s">
        <v>203</v>
      </c>
      <c r="M5003" s="150" t="s">
        <v>380</v>
      </c>
      <c r="N5003" s="157">
        <v>45151.543310185189</v>
      </c>
      <c r="O5003" s="157">
        <v>45170.53800925926</v>
      </c>
    </row>
    <row r="5004" spans="2:15" x14ac:dyDescent="0.2">
      <c r="B5004" s="322" t="s">
        <v>162</v>
      </c>
      <c r="C5004" s="322" t="s">
        <v>2366</v>
      </c>
      <c r="D5004" s="322" t="s">
        <v>163</v>
      </c>
      <c r="E5004" s="322" t="s">
        <v>2366</v>
      </c>
      <c r="F5004" s="154" t="s">
        <v>244</v>
      </c>
      <c r="G5004" s="149" t="s">
        <v>369</v>
      </c>
      <c r="H5004" s="153" t="s">
        <v>370</v>
      </c>
      <c r="I5004" s="149" t="s">
        <v>2804</v>
      </c>
      <c r="J5004" s="163">
        <v>57.347000000000001</v>
      </c>
      <c r="K5004" s="163">
        <v>56.2</v>
      </c>
      <c r="L5004" s="149" t="s">
        <v>211</v>
      </c>
      <c r="M5004" s="150" t="s">
        <v>303</v>
      </c>
      <c r="N5004" s="157">
        <v>45151.718472222223</v>
      </c>
      <c r="O5004" s="157">
        <v>45179.154247685183</v>
      </c>
    </row>
    <row r="5005" spans="2:15" x14ac:dyDescent="0.2">
      <c r="B5005" s="322" t="s">
        <v>162</v>
      </c>
      <c r="C5005" s="322" t="s">
        <v>2366</v>
      </c>
      <c r="D5005" s="322" t="s">
        <v>163</v>
      </c>
      <c r="E5005" s="322" t="s">
        <v>2366</v>
      </c>
      <c r="F5005" s="154" t="s">
        <v>114</v>
      </c>
      <c r="G5005" s="149" t="s">
        <v>310</v>
      </c>
      <c r="H5005" s="153" t="s">
        <v>115</v>
      </c>
      <c r="I5005" s="149" t="s">
        <v>2805</v>
      </c>
      <c r="J5005" s="163">
        <v>63.533000000000001</v>
      </c>
      <c r="K5005" s="163">
        <v>32.508000000000003</v>
      </c>
      <c r="L5005" s="149" t="s">
        <v>211</v>
      </c>
      <c r="M5005" s="150" t="s">
        <v>303</v>
      </c>
      <c r="N5005" s="157">
        <v>45152.027037037034</v>
      </c>
      <c r="O5005" s="157">
        <v>45170.980740740742</v>
      </c>
    </row>
    <row r="5006" spans="2:15" x14ac:dyDescent="0.2">
      <c r="B5006" s="322" t="s">
        <v>162</v>
      </c>
      <c r="C5006" s="322" t="s">
        <v>2366</v>
      </c>
      <c r="D5006" s="322" t="s">
        <v>163</v>
      </c>
      <c r="E5006" s="322" t="s">
        <v>2366</v>
      </c>
      <c r="F5006" s="154" t="s">
        <v>114</v>
      </c>
      <c r="G5006" s="149" t="s">
        <v>310</v>
      </c>
      <c r="H5006" s="153" t="s">
        <v>115</v>
      </c>
      <c r="I5006" s="149" t="s">
        <v>2805</v>
      </c>
      <c r="J5006" s="163">
        <v>63.533000000000001</v>
      </c>
      <c r="K5006" s="163">
        <v>27.364000000000001</v>
      </c>
      <c r="L5006" s="149" t="s">
        <v>211</v>
      </c>
      <c r="M5006" s="150" t="s">
        <v>453</v>
      </c>
      <c r="N5006" s="157">
        <v>45152.027037037034</v>
      </c>
      <c r="O5006" s="157">
        <v>45175.263148148151</v>
      </c>
    </row>
    <row r="5007" spans="2:15" x14ac:dyDescent="0.2">
      <c r="B5007" s="322" t="s">
        <v>162</v>
      </c>
      <c r="C5007" s="322" t="s">
        <v>2366</v>
      </c>
      <c r="D5007" s="322" t="s">
        <v>163</v>
      </c>
      <c r="E5007" s="322" t="s">
        <v>2366</v>
      </c>
      <c r="F5007" s="154" t="s">
        <v>239</v>
      </c>
      <c r="G5007" s="149" t="s">
        <v>277</v>
      </c>
      <c r="H5007" s="153" t="s">
        <v>1628</v>
      </c>
      <c r="I5007" s="149" t="s">
        <v>2799</v>
      </c>
      <c r="J5007" s="163">
        <v>81.622</v>
      </c>
      <c r="K5007" s="163">
        <v>28.498000000000001</v>
      </c>
      <c r="L5007" s="149" t="s">
        <v>211</v>
      </c>
      <c r="M5007" s="150" t="s">
        <v>666</v>
      </c>
      <c r="N5007" s="157">
        <v>45152.429907407408</v>
      </c>
      <c r="O5007" s="157">
        <v>45193.399421296293</v>
      </c>
    </row>
    <row r="5008" spans="2:15" x14ac:dyDescent="0.2">
      <c r="B5008" s="322" t="s">
        <v>162</v>
      </c>
      <c r="C5008" s="322" t="s">
        <v>2366</v>
      </c>
      <c r="D5008" s="322" t="s">
        <v>163</v>
      </c>
      <c r="E5008" s="322" t="s">
        <v>2366</v>
      </c>
      <c r="F5008" s="154" t="s">
        <v>239</v>
      </c>
      <c r="G5008" s="149" t="s">
        <v>277</v>
      </c>
      <c r="H5008" s="153" t="s">
        <v>2667</v>
      </c>
      <c r="I5008" s="149" t="s">
        <v>2806</v>
      </c>
      <c r="J5008" s="163">
        <v>56.56</v>
      </c>
      <c r="K5008" s="163">
        <v>51.688000000000002</v>
      </c>
      <c r="L5008" s="149" t="s">
        <v>209</v>
      </c>
      <c r="M5008" s="150" t="s">
        <v>392</v>
      </c>
      <c r="N5008" s="157">
        <v>45152.446099537039</v>
      </c>
      <c r="O5008" s="157">
        <v>45181.301678240743</v>
      </c>
    </row>
    <row r="5009" spans="2:15" x14ac:dyDescent="0.2">
      <c r="B5009" s="322" t="s">
        <v>162</v>
      </c>
      <c r="C5009" s="322" t="s">
        <v>2366</v>
      </c>
      <c r="D5009" s="322" t="s">
        <v>163</v>
      </c>
      <c r="E5009" s="322" t="s">
        <v>2366</v>
      </c>
      <c r="F5009" s="154" t="s">
        <v>195</v>
      </c>
      <c r="G5009" s="149" t="s">
        <v>277</v>
      </c>
      <c r="H5009" s="153" t="s">
        <v>705</v>
      </c>
      <c r="I5009" s="149" t="s">
        <v>1190</v>
      </c>
      <c r="J5009" s="163">
        <v>37.978999999999999</v>
      </c>
      <c r="K5009" s="163">
        <v>5.9160000000000004</v>
      </c>
      <c r="L5009" s="149" t="s">
        <v>230</v>
      </c>
      <c r="M5009" s="150" t="s">
        <v>356</v>
      </c>
      <c r="N5009" s="157">
        <v>45153.722615740742</v>
      </c>
      <c r="O5009" s="157">
        <v>45173.068958333337</v>
      </c>
    </row>
    <row r="5010" spans="2:15" x14ac:dyDescent="0.2">
      <c r="B5010" s="322" t="s">
        <v>162</v>
      </c>
      <c r="C5010" s="322" t="s">
        <v>2366</v>
      </c>
      <c r="D5010" s="322" t="s">
        <v>163</v>
      </c>
      <c r="E5010" s="322" t="s">
        <v>2366</v>
      </c>
      <c r="F5010" s="154" t="s">
        <v>195</v>
      </c>
      <c r="G5010" s="149" t="s">
        <v>277</v>
      </c>
      <c r="H5010" s="153" t="s">
        <v>705</v>
      </c>
      <c r="I5010" s="149" t="s">
        <v>1190</v>
      </c>
      <c r="J5010" s="163">
        <v>37.978999999999999</v>
      </c>
      <c r="K5010" s="163">
        <v>29.696999999999999</v>
      </c>
      <c r="L5010" s="149" t="s">
        <v>230</v>
      </c>
      <c r="M5010" s="150" t="s">
        <v>514</v>
      </c>
      <c r="N5010" s="157">
        <v>45153.722615740742</v>
      </c>
      <c r="O5010" s="157">
        <v>45182.514548611114</v>
      </c>
    </row>
    <row r="5011" spans="2:15" x14ac:dyDescent="0.2">
      <c r="B5011" s="322" t="s">
        <v>162</v>
      </c>
      <c r="C5011" s="322" t="s">
        <v>2366</v>
      </c>
      <c r="D5011" s="322" t="s">
        <v>163</v>
      </c>
      <c r="E5011" s="322" t="s">
        <v>2366</v>
      </c>
      <c r="F5011" s="154" t="s">
        <v>114</v>
      </c>
      <c r="G5011" s="149" t="s">
        <v>286</v>
      </c>
      <c r="H5011" s="153" t="s">
        <v>115</v>
      </c>
      <c r="I5011" s="149" t="s">
        <v>1914</v>
      </c>
      <c r="J5011" s="163">
        <v>63.451999999999998</v>
      </c>
      <c r="K5011" s="163">
        <v>7.7640000000000002</v>
      </c>
      <c r="L5011" s="149" t="s">
        <v>214</v>
      </c>
      <c r="M5011" s="150" t="s">
        <v>332</v>
      </c>
      <c r="N5011" s="157">
        <v>45153.723657407405</v>
      </c>
      <c r="O5011" s="157">
        <v>45173.430104166669</v>
      </c>
    </row>
    <row r="5012" spans="2:15" x14ac:dyDescent="0.2">
      <c r="B5012" s="322" t="s">
        <v>162</v>
      </c>
      <c r="C5012" s="322" t="s">
        <v>2366</v>
      </c>
      <c r="D5012" s="322" t="s">
        <v>163</v>
      </c>
      <c r="E5012" s="322" t="s">
        <v>2366</v>
      </c>
      <c r="F5012" s="154" t="s">
        <v>114</v>
      </c>
      <c r="G5012" s="149" t="s">
        <v>286</v>
      </c>
      <c r="H5012" s="153" t="s">
        <v>115</v>
      </c>
      <c r="I5012" s="149" t="s">
        <v>1914</v>
      </c>
      <c r="J5012" s="163">
        <v>63.451999999999998</v>
      </c>
      <c r="K5012" s="163">
        <v>9.1750000000000007</v>
      </c>
      <c r="L5012" s="149" t="s">
        <v>214</v>
      </c>
      <c r="M5012" s="150" t="s">
        <v>779</v>
      </c>
      <c r="N5012" s="157">
        <v>45153.723657407405</v>
      </c>
      <c r="O5012" s="157">
        <v>45186.348749999997</v>
      </c>
    </row>
    <row r="5013" spans="2:15" x14ac:dyDescent="0.2">
      <c r="B5013" s="322" t="s">
        <v>162</v>
      </c>
      <c r="C5013" s="322" t="s">
        <v>2366</v>
      </c>
      <c r="D5013" s="322" t="s">
        <v>164</v>
      </c>
      <c r="E5013" s="322" t="s">
        <v>2366</v>
      </c>
      <c r="F5013" s="154" t="s">
        <v>114</v>
      </c>
      <c r="G5013" s="149" t="s">
        <v>286</v>
      </c>
      <c r="H5013" s="153" t="s">
        <v>115</v>
      </c>
      <c r="I5013" s="149" t="s">
        <v>1914</v>
      </c>
      <c r="J5013" s="163">
        <v>63.451999999999998</v>
      </c>
      <c r="K5013" s="163">
        <v>35.798999999999999</v>
      </c>
      <c r="L5013" s="149" t="s">
        <v>376</v>
      </c>
      <c r="M5013" s="150" t="s">
        <v>397</v>
      </c>
      <c r="N5013" s="157">
        <v>45153.723657407405</v>
      </c>
      <c r="O5013" s="157">
        <v>45200.194930555554</v>
      </c>
    </row>
    <row r="5014" spans="2:15" x14ac:dyDescent="0.2">
      <c r="B5014" s="322" t="s">
        <v>162</v>
      </c>
      <c r="C5014" s="322" t="s">
        <v>2366</v>
      </c>
      <c r="D5014" s="322" t="s">
        <v>164</v>
      </c>
      <c r="E5014" s="322" t="s">
        <v>2366</v>
      </c>
      <c r="F5014" s="154" t="s">
        <v>239</v>
      </c>
      <c r="G5014" s="149" t="s">
        <v>1627</v>
      </c>
      <c r="H5014" s="153" t="s">
        <v>1628</v>
      </c>
      <c r="I5014" s="149" t="s">
        <v>2807</v>
      </c>
      <c r="J5014" s="163">
        <v>75.772000000000006</v>
      </c>
      <c r="K5014" s="163">
        <v>36.783999999999999</v>
      </c>
      <c r="L5014" s="149" t="s">
        <v>211</v>
      </c>
      <c r="M5014" s="150" t="s">
        <v>388</v>
      </c>
      <c r="N5014" s="157">
        <v>45153.945451388892</v>
      </c>
      <c r="O5014" s="157">
        <v>45205.161493055559</v>
      </c>
    </row>
    <row r="5015" spans="2:15" x14ac:dyDescent="0.2">
      <c r="B5015" s="322" t="s">
        <v>162</v>
      </c>
      <c r="C5015" s="322" t="s">
        <v>2366</v>
      </c>
      <c r="D5015" s="322" t="s">
        <v>164</v>
      </c>
      <c r="E5015" s="322" t="s">
        <v>2366</v>
      </c>
      <c r="F5015" s="154" t="s">
        <v>239</v>
      </c>
      <c r="G5015" s="149" t="s">
        <v>1627</v>
      </c>
      <c r="H5015" s="153" t="s">
        <v>1628</v>
      </c>
      <c r="I5015" s="149" t="s">
        <v>2807</v>
      </c>
      <c r="J5015" s="163">
        <v>75.772000000000006</v>
      </c>
      <c r="K5015" s="163">
        <v>37.472999999999999</v>
      </c>
      <c r="L5015" s="149" t="s">
        <v>211</v>
      </c>
      <c r="M5015" s="150" t="s">
        <v>2496</v>
      </c>
      <c r="N5015" s="157">
        <v>45153.945451388892</v>
      </c>
      <c r="O5015" s="157">
        <v>45216.486342592594</v>
      </c>
    </row>
    <row r="5016" spans="2:15" x14ac:dyDescent="0.2">
      <c r="B5016" s="322" t="s">
        <v>162</v>
      </c>
      <c r="C5016" s="322" t="s">
        <v>2366</v>
      </c>
      <c r="D5016" s="322" t="s">
        <v>163</v>
      </c>
      <c r="E5016" s="322" t="s">
        <v>2366</v>
      </c>
      <c r="F5016" s="154" t="s">
        <v>114</v>
      </c>
      <c r="G5016" s="149" t="s">
        <v>353</v>
      </c>
      <c r="H5016" s="153" t="s">
        <v>354</v>
      </c>
      <c r="I5016" s="149" t="s">
        <v>2808</v>
      </c>
      <c r="J5016" s="163">
        <v>63.293999999999997</v>
      </c>
      <c r="K5016" s="163">
        <v>45.536999999999999</v>
      </c>
      <c r="L5016" s="149" t="s">
        <v>116</v>
      </c>
      <c r="M5016" s="150" t="s">
        <v>352</v>
      </c>
      <c r="N5016" s="157">
        <v>45154</v>
      </c>
      <c r="O5016" s="157">
        <v>45176</v>
      </c>
    </row>
    <row r="5017" spans="2:15" x14ac:dyDescent="0.2">
      <c r="B5017" s="322" t="s">
        <v>162</v>
      </c>
      <c r="C5017" s="322" t="s">
        <v>2366</v>
      </c>
      <c r="D5017" s="322" t="s">
        <v>163</v>
      </c>
      <c r="E5017" s="322" t="s">
        <v>2366</v>
      </c>
      <c r="F5017" s="154" t="s">
        <v>239</v>
      </c>
      <c r="G5017" s="149" t="s">
        <v>359</v>
      </c>
      <c r="H5017" s="153" t="s">
        <v>278</v>
      </c>
      <c r="I5017" s="149" t="s">
        <v>2809</v>
      </c>
      <c r="J5017" s="163">
        <v>56.753</v>
      </c>
      <c r="K5017" s="163">
        <v>42.856000000000002</v>
      </c>
      <c r="L5017" s="149" t="s">
        <v>116</v>
      </c>
      <c r="M5017" s="150" t="s">
        <v>352</v>
      </c>
      <c r="N5017" s="157">
        <v>45154.432129629633</v>
      </c>
      <c r="O5017" s="157">
        <v>45182.139768518522</v>
      </c>
    </row>
    <row r="5018" spans="2:15" x14ac:dyDescent="0.2">
      <c r="B5018" s="322" t="s">
        <v>162</v>
      </c>
      <c r="C5018" s="322" t="s">
        <v>2366</v>
      </c>
      <c r="D5018" s="322" t="s">
        <v>164</v>
      </c>
      <c r="E5018" s="322" t="s">
        <v>2366</v>
      </c>
      <c r="F5018" s="154" t="s">
        <v>239</v>
      </c>
      <c r="G5018" s="149" t="s">
        <v>359</v>
      </c>
      <c r="H5018" s="153" t="s">
        <v>278</v>
      </c>
      <c r="I5018" s="149" t="s">
        <v>1776</v>
      </c>
      <c r="J5018" s="163">
        <v>28.428999999999998</v>
      </c>
      <c r="K5018" s="163">
        <v>8.84</v>
      </c>
      <c r="L5018" s="149" t="s">
        <v>208</v>
      </c>
      <c r="M5018" s="150" t="s">
        <v>368</v>
      </c>
      <c r="N5018" s="157">
        <v>45154.723761574074</v>
      </c>
      <c r="O5018" s="157">
        <v>45200.902499999997</v>
      </c>
    </row>
    <row r="5019" spans="2:15" x14ac:dyDescent="0.2">
      <c r="B5019" s="322" t="s">
        <v>162</v>
      </c>
      <c r="C5019" s="322" t="s">
        <v>2366</v>
      </c>
      <c r="D5019" s="322" t="s">
        <v>164</v>
      </c>
      <c r="E5019" s="322" t="s">
        <v>2366</v>
      </c>
      <c r="F5019" s="154" t="s">
        <v>239</v>
      </c>
      <c r="G5019" s="149" t="s">
        <v>359</v>
      </c>
      <c r="H5019" s="153" t="s">
        <v>278</v>
      </c>
      <c r="I5019" s="149" t="s">
        <v>1776</v>
      </c>
      <c r="J5019" s="163">
        <v>28.428999999999998</v>
      </c>
      <c r="K5019" s="163">
        <v>19.02</v>
      </c>
      <c r="L5019" s="149" t="s">
        <v>208</v>
      </c>
      <c r="M5019" s="150" t="s">
        <v>523</v>
      </c>
      <c r="N5019" s="157">
        <v>45154.723761574074</v>
      </c>
      <c r="O5019" s="157">
        <v>45203.276539351849</v>
      </c>
    </row>
    <row r="5020" spans="2:15" x14ac:dyDescent="0.2">
      <c r="B5020" s="322" t="s">
        <v>162</v>
      </c>
      <c r="C5020" s="322" t="s">
        <v>2366</v>
      </c>
      <c r="D5020" s="322" t="s">
        <v>163</v>
      </c>
      <c r="E5020" s="322" t="s">
        <v>2366</v>
      </c>
      <c r="F5020" s="154" t="s">
        <v>239</v>
      </c>
      <c r="G5020" s="149" t="s">
        <v>289</v>
      </c>
      <c r="H5020" s="153" t="s">
        <v>290</v>
      </c>
      <c r="I5020" s="149" t="s">
        <v>645</v>
      </c>
      <c r="J5020" s="163">
        <v>32.384999999999998</v>
      </c>
      <c r="K5020" s="163">
        <v>31.736999999999998</v>
      </c>
      <c r="L5020" s="149" t="s">
        <v>116</v>
      </c>
      <c r="M5020" s="150" t="s">
        <v>352</v>
      </c>
      <c r="N5020" s="157">
        <v>45155.653622685182</v>
      </c>
      <c r="O5020" s="157">
        <v>45181.083611111113</v>
      </c>
    </row>
    <row r="5021" spans="2:15" x14ac:dyDescent="0.2">
      <c r="B5021" s="322" t="s">
        <v>162</v>
      </c>
      <c r="C5021" s="322" t="s">
        <v>2366</v>
      </c>
      <c r="D5021" s="322" t="s">
        <v>163</v>
      </c>
      <c r="E5021" s="322" t="s">
        <v>2366</v>
      </c>
      <c r="F5021" s="154" t="s">
        <v>237</v>
      </c>
      <c r="G5021" s="149" t="s">
        <v>277</v>
      </c>
      <c r="H5021" s="153" t="s">
        <v>978</v>
      </c>
      <c r="I5021" s="149" t="s">
        <v>2810</v>
      </c>
      <c r="J5021" s="163">
        <v>32.768000000000001</v>
      </c>
      <c r="K5021" s="163">
        <v>30.164999999999999</v>
      </c>
      <c r="L5021" s="149" t="s">
        <v>205</v>
      </c>
      <c r="M5021" s="150" t="s">
        <v>721</v>
      </c>
      <c r="N5021" s="157">
        <v>45155.765532407408</v>
      </c>
      <c r="O5021" s="157">
        <v>45181.998738425929</v>
      </c>
    </row>
    <row r="5022" spans="2:15" x14ac:dyDescent="0.2">
      <c r="B5022" s="322" t="s">
        <v>162</v>
      </c>
      <c r="C5022" s="322" t="s">
        <v>2366</v>
      </c>
      <c r="D5022" s="322" t="s">
        <v>163</v>
      </c>
      <c r="E5022" s="322" t="s">
        <v>2366</v>
      </c>
      <c r="F5022" s="154" t="s">
        <v>114</v>
      </c>
      <c r="G5022" s="149" t="s">
        <v>277</v>
      </c>
      <c r="H5022" s="153" t="s">
        <v>304</v>
      </c>
      <c r="I5022" s="149" t="s">
        <v>740</v>
      </c>
      <c r="J5022" s="163">
        <v>28.471</v>
      </c>
      <c r="K5022" s="163">
        <v>13.9</v>
      </c>
      <c r="L5022" s="149" t="s">
        <v>114</v>
      </c>
      <c r="M5022" s="150" t="s">
        <v>700</v>
      </c>
      <c r="N5022" s="157">
        <v>45156.76494212963</v>
      </c>
      <c r="O5022" s="157">
        <v>45199.472361111111</v>
      </c>
    </row>
    <row r="5023" spans="2:15" x14ac:dyDescent="0.2">
      <c r="B5023" s="322" t="s">
        <v>162</v>
      </c>
      <c r="C5023" s="322" t="s">
        <v>2366</v>
      </c>
      <c r="D5023" s="322" t="s">
        <v>163</v>
      </c>
      <c r="E5023" s="322" t="s">
        <v>2366</v>
      </c>
      <c r="F5023" s="154" t="s">
        <v>114</v>
      </c>
      <c r="G5023" s="149" t="s">
        <v>277</v>
      </c>
      <c r="H5023" s="153" t="s">
        <v>304</v>
      </c>
      <c r="I5023" s="149" t="s">
        <v>740</v>
      </c>
      <c r="J5023" s="163">
        <v>28.471</v>
      </c>
      <c r="K5023" s="163">
        <v>13.9</v>
      </c>
      <c r="L5023" s="149" t="s">
        <v>114</v>
      </c>
      <c r="M5023" s="150" t="s">
        <v>700</v>
      </c>
      <c r="N5023" s="157">
        <v>45156.76494212963</v>
      </c>
      <c r="O5023" s="157">
        <v>45199.472500000003</v>
      </c>
    </row>
    <row r="5024" spans="2:15" x14ac:dyDescent="0.2">
      <c r="B5024" s="322" t="s">
        <v>162</v>
      </c>
      <c r="C5024" s="322" t="s">
        <v>2366</v>
      </c>
      <c r="D5024" s="322" t="s">
        <v>162</v>
      </c>
      <c r="E5024" s="322" t="s">
        <v>2366</v>
      </c>
      <c r="F5024" s="154" t="s">
        <v>244</v>
      </c>
      <c r="G5024" s="149" t="s">
        <v>369</v>
      </c>
      <c r="H5024" s="153" t="s">
        <v>370</v>
      </c>
      <c r="I5024" s="149" t="s">
        <v>1756</v>
      </c>
      <c r="J5024" s="163">
        <v>38.340000000000003</v>
      </c>
      <c r="K5024" s="163">
        <v>29.62</v>
      </c>
      <c r="L5024" s="149" t="s">
        <v>209</v>
      </c>
      <c r="M5024" s="150" t="s">
        <v>1247</v>
      </c>
      <c r="N5024" s="157">
        <v>45157.161087962966</v>
      </c>
      <c r="O5024" s="157">
        <v>45166.606990740744</v>
      </c>
    </row>
    <row r="5025" spans="2:15" x14ac:dyDescent="0.2">
      <c r="B5025" s="322" t="s">
        <v>162</v>
      </c>
      <c r="C5025" s="322" t="s">
        <v>2366</v>
      </c>
      <c r="D5025" s="322" t="s">
        <v>163</v>
      </c>
      <c r="E5025" s="322" t="s">
        <v>2366</v>
      </c>
      <c r="F5025" s="154" t="s">
        <v>239</v>
      </c>
      <c r="G5025" s="149" t="s">
        <v>359</v>
      </c>
      <c r="H5025" s="153" t="s">
        <v>278</v>
      </c>
      <c r="I5025" s="149" t="s">
        <v>2811</v>
      </c>
      <c r="J5025" s="163">
        <v>54.057000000000002</v>
      </c>
      <c r="K5025" s="163">
        <v>40.61</v>
      </c>
      <c r="L5025" s="149" t="s">
        <v>116</v>
      </c>
      <c r="M5025" s="150" t="s">
        <v>352</v>
      </c>
      <c r="N5025" s="157">
        <v>45157.41814814815</v>
      </c>
      <c r="O5025" s="157">
        <v>45187.927881944444</v>
      </c>
    </row>
    <row r="5026" spans="2:15" x14ac:dyDescent="0.2">
      <c r="B5026" s="322" t="s">
        <v>162</v>
      </c>
      <c r="C5026" s="322" t="s">
        <v>2366</v>
      </c>
      <c r="D5026" s="322" t="s">
        <v>163</v>
      </c>
      <c r="E5026" s="322" t="s">
        <v>2366</v>
      </c>
      <c r="F5026" s="154" t="s">
        <v>236</v>
      </c>
      <c r="G5026" s="149" t="s">
        <v>310</v>
      </c>
      <c r="H5026" s="153" t="s">
        <v>311</v>
      </c>
      <c r="I5026" s="149" t="s">
        <v>2812</v>
      </c>
      <c r="J5026" s="163">
        <v>36.902999999999999</v>
      </c>
      <c r="K5026" s="163">
        <v>16.170000000000002</v>
      </c>
      <c r="L5026" s="149" t="s">
        <v>230</v>
      </c>
      <c r="M5026" s="150" t="s">
        <v>846</v>
      </c>
      <c r="N5026" s="157">
        <v>45157.695775462962</v>
      </c>
      <c r="O5026" s="157">
        <v>45174.802037037036</v>
      </c>
    </row>
    <row r="5027" spans="2:15" x14ac:dyDescent="0.2">
      <c r="B5027" s="322" t="s">
        <v>162</v>
      </c>
      <c r="C5027" s="322" t="s">
        <v>2366</v>
      </c>
      <c r="D5027" s="322" t="s">
        <v>163</v>
      </c>
      <c r="E5027" s="322" t="s">
        <v>2366</v>
      </c>
      <c r="F5027" s="154" t="s">
        <v>236</v>
      </c>
      <c r="G5027" s="149" t="s">
        <v>310</v>
      </c>
      <c r="H5027" s="153" t="s">
        <v>311</v>
      </c>
      <c r="I5027" s="149" t="s">
        <v>2812</v>
      </c>
      <c r="J5027" s="163">
        <v>36.902999999999999</v>
      </c>
      <c r="K5027" s="163">
        <v>18.712</v>
      </c>
      <c r="L5027" s="149" t="s">
        <v>518</v>
      </c>
      <c r="M5027" s="150" t="s">
        <v>519</v>
      </c>
      <c r="N5027" s="157">
        <v>45157.695775462962</v>
      </c>
      <c r="O5027" s="157">
        <v>45182.037175925929</v>
      </c>
    </row>
    <row r="5028" spans="2:15" x14ac:dyDescent="0.2">
      <c r="B5028" s="322" t="s">
        <v>162</v>
      </c>
      <c r="C5028" s="322" t="s">
        <v>2366</v>
      </c>
      <c r="D5028" s="322" t="s">
        <v>163</v>
      </c>
      <c r="E5028" s="322" t="s">
        <v>2366</v>
      </c>
      <c r="F5028" s="154" t="s">
        <v>114</v>
      </c>
      <c r="G5028" s="149" t="s">
        <v>353</v>
      </c>
      <c r="H5028" s="153" t="s">
        <v>354</v>
      </c>
      <c r="I5028" s="149" t="s">
        <v>2813</v>
      </c>
      <c r="J5028" s="163">
        <v>59.963000000000001</v>
      </c>
      <c r="K5028" s="163">
        <v>3.53</v>
      </c>
      <c r="L5028" s="149" t="s">
        <v>116</v>
      </c>
      <c r="M5028" s="150" t="s">
        <v>405</v>
      </c>
      <c r="N5028" s="157">
        <v>45158.348553240743</v>
      </c>
      <c r="O5028" s="157">
        <v>45179.542523148149</v>
      </c>
    </row>
    <row r="5029" spans="2:15" x14ac:dyDescent="0.2">
      <c r="B5029" s="322" t="s">
        <v>162</v>
      </c>
      <c r="C5029" s="322" t="s">
        <v>2366</v>
      </c>
      <c r="D5029" s="322" t="s">
        <v>163</v>
      </c>
      <c r="E5029" s="322" t="s">
        <v>2366</v>
      </c>
      <c r="F5029" s="154" t="s">
        <v>114</v>
      </c>
      <c r="G5029" s="149" t="s">
        <v>353</v>
      </c>
      <c r="H5029" s="153" t="s">
        <v>354</v>
      </c>
      <c r="I5029" s="149" t="s">
        <v>2813</v>
      </c>
      <c r="J5029" s="163">
        <v>59.963000000000001</v>
      </c>
      <c r="K5029" s="163">
        <v>9.5299999999999994</v>
      </c>
      <c r="L5029" s="149" t="s">
        <v>116</v>
      </c>
      <c r="M5029" s="150" t="s">
        <v>405</v>
      </c>
      <c r="N5029" s="157">
        <v>45158.348553240743</v>
      </c>
      <c r="O5029" s="157">
        <v>45179.542662037034</v>
      </c>
    </row>
    <row r="5030" spans="2:15" x14ac:dyDescent="0.2">
      <c r="B5030" s="322" t="s">
        <v>162</v>
      </c>
      <c r="C5030" s="322" t="s">
        <v>2366</v>
      </c>
      <c r="D5030" s="322" t="s">
        <v>163</v>
      </c>
      <c r="E5030" s="322" t="s">
        <v>2366</v>
      </c>
      <c r="F5030" s="154" t="s">
        <v>114</v>
      </c>
      <c r="G5030" s="149" t="s">
        <v>353</v>
      </c>
      <c r="H5030" s="153" t="s">
        <v>354</v>
      </c>
      <c r="I5030" s="149" t="s">
        <v>2813</v>
      </c>
      <c r="J5030" s="163">
        <v>59.963000000000001</v>
      </c>
      <c r="K5030" s="163">
        <v>34.392000000000003</v>
      </c>
      <c r="L5030" s="149" t="s">
        <v>116</v>
      </c>
      <c r="M5030" s="150" t="s">
        <v>405</v>
      </c>
      <c r="N5030" s="157">
        <v>45158.348553240743</v>
      </c>
      <c r="O5030" s="157">
        <v>45197.514988425923</v>
      </c>
    </row>
    <row r="5031" spans="2:15" x14ac:dyDescent="0.2">
      <c r="B5031" s="322" t="s">
        <v>162</v>
      </c>
      <c r="C5031" s="322" t="s">
        <v>2366</v>
      </c>
      <c r="D5031" s="322" t="s">
        <v>163</v>
      </c>
      <c r="E5031" s="322" t="s">
        <v>2366</v>
      </c>
      <c r="F5031" s="154" t="s">
        <v>239</v>
      </c>
      <c r="G5031" s="149" t="s">
        <v>359</v>
      </c>
      <c r="H5031" s="153" t="s">
        <v>278</v>
      </c>
      <c r="I5031" s="149" t="s">
        <v>1265</v>
      </c>
      <c r="J5031" s="163">
        <v>57.05</v>
      </c>
      <c r="K5031" s="163">
        <v>42.209000000000003</v>
      </c>
      <c r="L5031" s="149" t="s">
        <v>209</v>
      </c>
      <c r="M5031" s="150" t="s">
        <v>638</v>
      </c>
      <c r="N5031" s="157">
        <v>45159.390347222223</v>
      </c>
      <c r="O5031" s="157">
        <v>45194.092256944445</v>
      </c>
    </row>
    <row r="5032" spans="2:15" x14ac:dyDescent="0.2">
      <c r="B5032" s="322" t="s">
        <v>162</v>
      </c>
      <c r="C5032" s="322" t="s">
        <v>2366</v>
      </c>
      <c r="D5032" s="322" t="s">
        <v>163</v>
      </c>
      <c r="E5032" s="322" t="s">
        <v>2366</v>
      </c>
      <c r="F5032" s="154" t="s">
        <v>114</v>
      </c>
      <c r="G5032" s="149" t="s">
        <v>310</v>
      </c>
      <c r="H5032" s="153" t="s">
        <v>115</v>
      </c>
      <c r="I5032" s="149" t="s">
        <v>1758</v>
      </c>
      <c r="J5032" s="163">
        <v>64.012</v>
      </c>
      <c r="K5032" s="163">
        <v>62.731999999999999</v>
      </c>
      <c r="L5032" s="149" t="s">
        <v>223</v>
      </c>
      <c r="M5032" s="150" t="s">
        <v>1607</v>
      </c>
      <c r="N5032" s="157">
        <v>45159.418136574073</v>
      </c>
      <c r="O5032" s="157">
        <v>45195.389074074075</v>
      </c>
    </row>
    <row r="5033" spans="2:15" x14ac:dyDescent="0.2">
      <c r="B5033" s="322" t="s">
        <v>162</v>
      </c>
      <c r="C5033" s="322" t="s">
        <v>2366</v>
      </c>
      <c r="D5033" s="322" t="s">
        <v>163</v>
      </c>
      <c r="E5033" s="322" t="s">
        <v>2366</v>
      </c>
      <c r="F5033" s="154" t="s">
        <v>244</v>
      </c>
      <c r="G5033" s="149" t="s">
        <v>369</v>
      </c>
      <c r="H5033" s="153" t="s">
        <v>370</v>
      </c>
      <c r="I5033" s="149" t="s">
        <v>2814</v>
      </c>
      <c r="J5033" s="163">
        <v>63.334000000000003</v>
      </c>
      <c r="K5033" s="163">
        <v>56.817999999999998</v>
      </c>
      <c r="L5033" s="149" t="s">
        <v>329</v>
      </c>
      <c r="M5033" s="150" t="s">
        <v>395</v>
      </c>
      <c r="N5033" s="157">
        <v>45160.77548611111</v>
      </c>
      <c r="O5033" s="157">
        <v>45195.470127314817</v>
      </c>
    </row>
    <row r="5034" spans="2:15" x14ac:dyDescent="0.2">
      <c r="B5034" s="322" t="s">
        <v>162</v>
      </c>
      <c r="C5034" s="322" t="s">
        <v>2366</v>
      </c>
      <c r="D5034" s="322" t="s">
        <v>164</v>
      </c>
      <c r="E5034" s="322" t="s">
        <v>2366</v>
      </c>
      <c r="F5034" s="154" t="s">
        <v>239</v>
      </c>
      <c r="G5034" s="149" t="s">
        <v>1627</v>
      </c>
      <c r="H5034" s="153" t="s">
        <v>1628</v>
      </c>
      <c r="I5034" s="149" t="s">
        <v>2815</v>
      </c>
      <c r="J5034" s="163">
        <v>81.844999999999999</v>
      </c>
      <c r="K5034" s="163">
        <v>26.245000000000001</v>
      </c>
      <c r="L5034" s="149" t="s">
        <v>211</v>
      </c>
      <c r="M5034" s="150" t="s">
        <v>453</v>
      </c>
      <c r="N5034" s="157">
        <v>45160.917638888888</v>
      </c>
      <c r="O5034" s="157">
        <v>45209.736134259256</v>
      </c>
    </row>
    <row r="5035" spans="2:15" x14ac:dyDescent="0.2">
      <c r="B5035" s="322" t="s">
        <v>162</v>
      </c>
      <c r="C5035" s="322" t="s">
        <v>2366</v>
      </c>
      <c r="D5035" s="322" t="s">
        <v>165</v>
      </c>
      <c r="E5035" s="322" t="s">
        <v>2366</v>
      </c>
      <c r="F5035" s="154" t="s">
        <v>239</v>
      </c>
      <c r="G5035" s="149" t="s">
        <v>1627</v>
      </c>
      <c r="H5035" s="153" t="s">
        <v>1628</v>
      </c>
      <c r="I5035" s="149" t="s">
        <v>2815</v>
      </c>
      <c r="J5035" s="163">
        <v>81.844999999999999</v>
      </c>
      <c r="K5035" s="163">
        <v>49.427999999999997</v>
      </c>
      <c r="L5035" s="149" t="s">
        <v>211</v>
      </c>
      <c r="M5035" s="150" t="s">
        <v>453</v>
      </c>
      <c r="N5035" s="157">
        <v>45160.917638888888</v>
      </c>
      <c r="O5035" s="157">
        <v>45248.373726851853</v>
      </c>
    </row>
    <row r="5036" spans="2:15" x14ac:dyDescent="0.2">
      <c r="B5036" s="322" t="s">
        <v>162</v>
      </c>
      <c r="C5036" s="322" t="s">
        <v>2366</v>
      </c>
      <c r="D5036" s="322" t="s">
        <v>163</v>
      </c>
      <c r="E5036" s="322" t="s">
        <v>2366</v>
      </c>
      <c r="F5036" s="154" t="s">
        <v>114</v>
      </c>
      <c r="G5036" s="149" t="s">
        <v>286</v>
      </c>
      <c r="H5036" s="153" t="s">
        <v>115</v>
      </c>
      <c r="I5036" s="149" t="s">
        <v>2816</v>
      </c>
      <c r="J5036" s="163">
        <v>55.869</v>
      </c>
      <c r="K5036" s="163">
        <v>54.752000000000002</v>
      </c>
      <c r="L5036" s="149" t="s">
        <v>333</v>
      </c>
      <c r="M5036" s="150" t="s">
        <v>334</v>
      </c>
      <c r="N5036" s="157">
        <v>45161.293217592596</v>
      </c>
      <c r="O5036" s="157">
        <v>45179.109930555554</v>
      </c>
    </row>
    <row r="5037" spans="2:15" x14ac:dyDescent="0.2">
      <c r="B5037" s="322" t="s">
        <v>162</v>
      </c>
      <c r="C5037" s="322" t="s">
        <v>2366</v>
      </c>
      <c r="D5037" s="322" t="s">
        <v>164</v>
      </c>
      <c r="E5037" s="322" t="s">
        <v>2366</v>
      </c>
      <c r="F5037" s="154" t="s">
        <v>239</v>
      </c>
      <c r="G5037" s="149" t="s">
        <v>277</v>
      </c>
      <c r="H5037" s="153" t="s">
        <v>1628</v>
      </c>
      <c r="I5037" s="149" t="s">
        <v>2817</v>
      </c>
      <c r="J5037" s="163">
        <v>62.77</v>
      </c>
      <c r="K5037" s="163">
        <v>15.877000000000001</v>
      </c>
      <c r="L5037" s="149" t="s">
        <v>211</v>
      </c>
      <c r="M5037" s="150" t="s">
        <v>303</v>
      </c>
      <c r="N5037" s="157">
        <v>45161.515104166669</v>
      </c>
      <c r="O5037" s="157">
        <v>45211.540844907409</v>
      </c>
    </row>
    <row r="5038" spans="2:15" x14ac:dyDescent="0.2">
      <c r="B5038" s="322" t="s">
        <v>162</v>
      </c>
      <c r="C5038" s="322" t="s">
        <v>2366</v>
      </c>
      <c r="D5038" s="322" t="s">
        <v>164</v>
      </c>
      <c r="E5038" s="322" t="s">
        <v>2366</v>
      </c>
      <c r="F5038" s="154" t="s">
        <v>239</v>
      </c>
      <c r="G5038" s="149" t="s">
        <v>277</v>
      </c>
      <c r="H5038" s="153" t="s">
        <v>1628</v>
      </c>
      <c r="I5038" s="149" t="s">
        <v>2817</v>
      </c>
      <c r="J5038" s="163">
        <v>62.77</v>
      </c>
      <c r="K5038" s="163">
        <v>16.901</v>
      </c>
      <c r="L5038" s="149" t="s">
        <v>211</v>
      </c>
      <c r="M5038" s="150" t="s">
        <v>616</v>
      </c>
      <c r="N5038" s="157">
        <v>45161.515104166669</v>
      </c>
      <c r="O5038" s="157">
        <v>45213.498807870368</v>
      </c>
    </row>
    <row r="5039" spans="2:15" x14ac:dyDescent="0.2">
      <c r="B5039" s="322" t="s">
        <v>162</v>
      </c>
      <c r="C5039" s="322" t="s">
        <v>2366</v>
      </c>
      <c r="D5039" s="322" t="s">
        <v>164</v>
      </c>
      <c r="E5039" s="322" t="s">
        <v>2366</v>
      </c>
      <c r="F5039" s="154" t="s">
        <v>239</v>
      </c>
      <c r="G5039" s="149" t="s">
        <v>277</v>
      </c>
      <c r="H5039" s="153" t="s">
        <v>1628</v>
      </c>
      <c r="I5039" s="149" t="s">
        <v>2817</v>
      </c>
      <c r="J5039" s="163">
        <v>62.77</v>
      </c>
      <c r="K5039" s="163">
        <v>28.736999999999998</v>
      </c>
      <c r="L5039" s="149" t="s">
        <v>211</v>
      </c>
      <c r="M5039" s="150" t="s">
        <v>453</v>
      </c>
      <c r="N5039" s="157">
        <v>45161.515104166669</v>
      </c>
      <c r="O5039" s="157">
        <v>45217.166770833333</v>
      </c>
    </row>
    <row r="5040" spans="2:15" x14ac:dyDescent="0.2">
      <c r="B5040" s="322" t="s">
        <v>162</v>
      </c>
      <c r="C5040" s="322" t="s">
        <v>2366</v>
      </c>
      <c r="D5040" s="322" t="s">
        <v>163</v>
      </c>
      <c r="E5040" s="322" t="s">
        <v>2366</v>
      </c>
      <c r="F5040" s="154" t="s">
        <v>237</v>
      </c>
      <c r="G5040" s="149" t="s">
        <v>277</v>
      </c>
      <c r="H5040" s="153" t="s">
        <v>978</v>
      </c>
      <c r="I5040" s="149" t="s">
        <v>784</v>
      </c>
      <c r="J5040" s="163">
        <v>25.041</v>
      </c>
      <c r="K5040" s="163">
        <v>22.370999999999999</v>
      </c>
      <c r="L5040" s="149" t="s">
        <v>194</v>
      </c>
      <c r="M5040" s="150" t="s">
        <v>2818</v>
      </c>
      <c r="N5040" s="157">
        <v>45161.945810185185</v>
      </c>
      <c r="O5040" s="157">
        <v>45182.650682870371</v>
      </c>
    </row>
    <row r="5041" spans="2:15" x14ac:dyDescent="0.2">
      <c r="B5041" s="322" t="s">
        <v>162</v>
      </c>
      <c r="C5041" s="322" t="s">
        <v>2366</v>
      </c>
      <c r="D5041" s="322" t="s">
        <v>163</v>
      </c>
      <c r="E5041" s="322" t="s">
        <v>2366</v>
      </c>
      <c r="F5041" s="154" t="s">
        <v>114</v>
      </c>
      <c r="G5041" s="149" t="s">
        <v>353</v>
      </c>
      <c r="H5041" s="153" t="s">
        <v>354</v>
      </c>
      <c r="I5041" s="149" t="s">
        <v>2819</v>
      </c>
      <c r="J5041" s="163">
        <v>63.581000000000003</v>
      </c>
      <c r="K5041" s="163">
        <v>36.375999999999998</v>
      </c>
      <c r="L5041" s="149" t="s">
        <v>116</v>
      </c>
      <c r="M5041" s="150" t="s">
        <v>352</v>
      </c>
      <c r="N5041" s="157">
        <v>45162</v>
      </c>
      <c r="O5041" s="157">
        <v>45198</v>
      </c>
    </row>
    <row r="5042" spans="2:15" x14ac:dyDescent="0.2">
      <c r="B5042" s="322" t="s">
        <v>162</v>
      </c>
      <c r="C5042" s="322" t="s">
        <v>2366</v>
      </c>
      <c r="D5042" s="322" t="s">
        <v>164</v>
      </c>
      <c r="E5042" s="322" t="s">
        <v>2366</v>
      </c>
      <c r="F5042" s="154" t="s">
        <v>239</v>
      </c>
      <c r="G5042" s="149" t="s">
        <v>1627</v>
      </c>
      <c r="H5042" s="153" t="s">
        <v>1628</v>
      </c>
      <c r="I5042" s="149" t="s">
        <v>2528</v>
      </c>
      <c r="J5042" s="163">
        <v>78.932000000000002</v>
      </c>
      <c r="K5042" s="163">
        <v>16.346</v>
      </c>
      <c r="L5042" s="149" t="s">
        <v>211</v>
      </c>
      <c r="M5042" s="150" t="s">
        <v>2820</v>
      </c>
      <c r="N5042" s="157">
        <v>45162.584988425922</v>
      </c>
      <c r="O5042" s="157">
        <v>45208.467465277776</v>
      </c>
    </row>
    <row r="5043" spans="2:15" x14ac:dyDescent="0.2">
      <c r="B5043" s="322" t="s">
        <v>162</v>
      </c>
      <c r="C5043" s="322" t="s">
        <v>2366</v>
      </c>
      <c r="D5043" s="322" t="s">
        <v>164</v>
      </c>
      <c r="E5043" s="322" t="s">
        <v>2366</v>
      </c>
      <c r="F5043" s="154" t="s">
        <v>239</v>
      </c>
      <c r="G5043" s="149" t="s">
        <v>1627</v>
      </c>
      <c r="H5043" s="153" t="s">
        <v>1628</v>
      </c>
      <c r="I5043" s="149" t="s">
        <v>2528</v>
      </c>
      <c r="J5043" s="163">
        <v>78.932000000000002</v>
      </c>
      <c r="K5043" s="163">
        <v>37.595999999999997</v>
      </c>
      <c r="L5043" s="149" t="s">
        <v>211</v>
      </c>
      <c r="M5043" s="150" t="s">
        <v>2721</v>
      </c>
      <c r="N5043" s="157">
        <v>45162.584988425922</v>
      </c>
      <c r="O5043" s="157">
        <v>45215.625034722223</v>
      </c>
    </row>
    <row r="5044" spans="2:15" x14ac:dyDescent="0.2">
      <c r="B5044" s="322" t="s">
        <v>162</v>
      </c>
      <c r="C5044" s="322" t="s">
        <v>2366</v>
      </c>
      <c r="D5044" s="322" t="s">
        <v>165</v>
      </c>
      <c r="E5044" s="322" t="s">
        <v>2366</v>
      </c>
      <c r="F5044" s="154" t="s">
        <v>239</v>
      </c>
      <c r="G5044" s="149" t="s">
        <v>1627</v>
      </c>
      <c r="H5044" s="153" t="s">
        <v>1628</v>
      </c>
      <c r="I5044" s="149" t="s">
        <v>2528</v>
      </c>
      <c r="J5044" s="163">
        <v>78.932000000000002</v>
      </c>
      <c r="K5044" s="163">
        <v>23.411999999999999</v>
      </c>
      <c r="L5044" s="149" t="s">
        <v>250</v>
      </c>
      <c r="M5044" s="150" t="s">
        <v>2821</v>
      </c>
      <c r="N5044" s="157">
        <v>45162.584988425922</v>
      </c>
      <c r="O5044" s="157">
        <v>45243.818136574075</v>
      </c>
    </row>
    <row r="5045" spans="2:15" x14ac:dyDescent="0.2">
      <c r="B5045" s="322" t="s">
        <v>162</v>
      </c>
      <c r="C5045" s="322" t="s">
        <v>2366</v>
      </c>
      <c r="D5045" s="322" t="s">
        <v>163</v>
      </c>
      <c r="E5045" s="322" t="s">
        <v>2366</v>
      </c>
      <c r="F5045" s="154" t="s">
        <v>239</v>
      </c>
      <c r="G5045" s="149" t="s">
        <v>277</v>
      </c>
      <c r="H5045" s="153" t="s">
        <v>1628</v>
      </c>
      <c r="I5045" s="149" t="s">
        <v>1265</v>
      </c>
      <c r="J5045" s="163">
        <v>57.05</v>
      </c>
      <c r="K5045" s="163">
        <v>13.7</v>
      </c>
      <c r="L5045" s="149" t="s">
        <v>209</v>
      </c>
      <c r="M5045" s="150" t="s">
        <v>638</v>
      </c>
      <c r="N5045" s="157">
        <v>45162.750891203701</v>
      </c>
      <c r="O5045" s="157">
        <v>45194.092256944445</v>
      </c>
    </row>
    <row r="5046" spans="2:15" x14ac:dyDescent="0.2">
      <c r="B5046" s="322" t="s">
        <v>162</v>
      </c>
      <c r="C5046" s="322" t="s">
        <v>2366</v>
      </c>
      <c r="D5046" s="322" t="s">
        <v>164</v>
      </c>
      <c r="E5046" s="322" t="s">
        <v>2366</v>
      </c>
      <c r="F5046" s="154" t="s">
        <v>239</v>
      </c>
      <c r="G5046" s="149" t="s">
        <v>359</v>
      </c>
      <c r="H5046" s="153" t="s">
        <v>278</v>
      </c>
      <c r="I5046" s="149" t="s">
        <v>1304</v>
      </c>
      <c r="J5046" s="163">
        <v>48.820999999999998</v>
      </c>
      <c r="K5046" s="163">
        <v>34.884999999999998</v>
      </c>
      <c r="L5046" s="149" t="s">
        <v>116</v>
      </c>
      <c r="M5046" s="150" t="s">
        <v>405</v>
      </c>
      <c r="N5046" s="157">
        <v>45162.876400462963</v>
      </c>
      <c r="O5046" s="157">
        <v>45206.584918981483</v>
      </c>
    </row>
    <row r="5047" spans="2:15" x14ac:dyDescent="0.2">
      <c r="B5047" s="322" t="s">
        <v>162</v>
      </c>
      <c r="C5047" s="322" t="s">
        <v>2366</v>
      </c>
      <c r="D5047" s="322" t="s">
        <v>163</v>
      </c>
      <c r="E5047" s="322" t="s">
        <v>2366</v>
      </c>
      <c r="F5047" s="154" t="s">
        <v>243</v>
      </c>
      <c r="G5047" s="149" t="s">
        <v>277</v>
      </c>
      <c r="H5047" s="153" t="s">
        <v>374</v>
      </c>
      <c r="I5047" s="149" t="s">
        <v>2822</v>
      </c>
      <c r="J5047" s="163">
        <v>55.338000000000001</v>
      </c>
      <c r="K5047" s="163">
        <v>9.9220000000000006</v>
      </c>
      <c r="L5047" s="149" t="s">
        <v>211</v>
      </c>
      <c r="M5047" s="150" t="s">
        <v>388</v>
      </c>
      <c r="N5047" s="157">
        <v>45162.945821759262</v>
      </c>
      <c r="O5047" s="157">
        <v>45189.356168981481</v>
      </c>
    </row>
    <row r="5048" spans="2:15" x14ac:dyDescent="0.2">
      <c r="B5048" s="322" t="s">
        <v>162</v>
      </c>
      <c r="C5048" s="322" t="s">
        <v>2366</v>
      </c>
      <c r="D5048" s="322" t="s">
        <v>163</v>
      </c>
      <c r="E5048" s="322" t="s">
        <v>2366</v>
      </c>
      <c r="F5048" s="154" t="s">
        <v>243</v>
      </c>
      <c r="G5048" s="149" t="s">
        <v>277</v>
      </c>
      <c r="H5048" s="153" t="s">
        <v>374</v>
      </c>
      <c r="I5048" s="149" t="s">
        <v>2822</v>
      </c>
      <c r="J5048" s="163">
        <v>55.338000000000001</v>
      </c>
      <c r="K5048" s="163">
        <v>39.548999999999999</v>
      </c>
      <c r="L5048" s="149" t="s">
        <v>211</v>
      </c>
      <c r="M5048" s="150" t="s">
        <v>303</v>
      </c>
      <c r="N5048" s="157">
        <v>45162.945821759262</v>
      </c>
      <c r="O5048" s="157">
        <v>45199.678298611114</v>
      </c>
    </row>
    <row r="5049" spans="2:15" x14ac:dyDescent="0.2">
      <c r="B5049" s="322" t="s">
        <v>162</v>
      </c>
      <c r="C5049" s="322" t="s">
        <v>2366</v>
      </c>
      <c r="D5049" s="322" t="s">
        <v>163</v>
      </c>
      <c r="E5049" s="322" t="s">
        <v>2366</v>
      </c>
      <c r="F5049" s="154" t="s">
        <v>114</v>
      </c>
      <c r="G5049" s="149" t="s">
        <v>277</v>
      </c>
      <c r="H5049" s="153" t="s">
        <v>304</v>
      </c>
      <c r="I5049" s="149" t="s">
        <v>584</v>
      </c>
      <c r="J5049" s="163">
        <v>39.064</v>
      </c>
      <c r="K5049" s="163">
        <v>15.199</v>
      </c>
      <c r="L5049" s="149" t="s">
        <v>114</v>
      </c>
      <c r="M5049" s="150" t="s">
        <v>579</v>
      </c>
      <c r="N5049" s="157">
        <v>45163.015243055554</v>
      </c>
      <c r="O5049" s="157">
        <v>45196.91673611111</v>
      </c>
    </row>
    <row r="5050" spans="2:15" x14ac:dyDescent="0.2">
      <c r="B5050" s="322" t="s">
        <v>162</v>
      </c>
      <c r="C5050" s="322" t="s">
        <v>2366</v>
      </c>
      <c r="D5050" s="322" t="s">
        <v>163</v>
      </c>
      <c r="E5050" s="322" t="s">
        <v>2366</v>
      </c>
      <c r="F5050" s="154" t="s">
        <v>114</v>
      </c>
      <c r="G5050" s="149" t="s">
        <v>277</v>
      </c>
      <c r="H5050" s="153" t="s">
        <v>304</v>
      </c>
      <c r="I5050" s="149" t="s">
        <v>584</v>
      </c>
      <c r="J5050" s="163">
        <v>39.064</v>
      </c>
      <c r="K5050" s="163">
        <v>15.199</v>
      </c>
      <c r="L5050" s="149" t="s">
        <v>114</v>
      </c>
      <c r="M5050" s="150" t="s">
        <v>579</v>
      </c>
      <c r="N5050" s="157">
        <v>45163.015243055554</v>
      </c>
      <c r="O5050" s="157">
        <v>45196.916875000003</v>
      </c>
    </row>
    <row r="5051" spans="2:15" x14ac:dyDescent="0.2">
      <c r="B5051" s="322" t="s">
        <v>162</v>
      </c>
      <c r="C5051" s="322" t="s">
        <v>2366</v>
      </c>
      <c r="D5051" s="322" t="s">
        <v>163</v>
      </c>
      <c r="E5051" s="322" t="s">
        <v>2366</v>
      </c>
      <c r="F5051" s="154" t="s">
        <v>114</v>
      </c>
      <c r="G5051" s="149" t="s">
        <v>277</v>
      </c>
      <c r="H5051" s="153" t="s">
        <v>304</v>
      </c>
      <c r="I5051" s="149" t="s">
        <v>670</v>
      </c>
      <c r="J5051" s="163">
        <v>36.417000000000002</v>
      </c>
      <c r="K5051" s="163">
        <v>30.981999999999999</v>
      </c>
      <c r="L5051" s="149" t="s">
        <v>114</v>
      </c>
      <c r="M5051" s="150" t="s">
        <v>306</v>
      </c>
      <c r="N5051" s="157">
        <v>45163.070833333331</v>
      </c>
      <c r="O5051" s="157">
        <v>45187.84847222222</v>
      </c>
    </row>
    <row r="5052" spans="2:15" x14ac:dyDescent="0.2">
      <c r="B5052" s="322" t="s">
        <v>162</v>
      </c>
      <c r="C5052" s="322" t="s">
        <v>2366</v>
      </c>
      <c r="D5052" s="322" t="s">
        <v>163</v>
      </c>
      <c r="E5052" s="322" t="s">
        <v>2366</v>
      </c>
      <c r="F5052" s="154" t="s">
        <v>244</v>
      </c>
      <c r="G5052" s="149" t="s">
        <v>369</v>
      </c>
      <c r="H5052" s="153" t="s">
        <v>370</v>
      </c>
      <c r="I5052" s="149" t="s">
        <v>2823</v>
      </c>
      <c r="J5052" s="163">
        <v>34.381999999999998</v>
      </c>
      <c r="K5052" s="163">
        <v>33.694000000000003</v>
      </c>
      <c r="L5052" s="149" t="s">
        <v>209</v>
      </c>
      <c r="M5052" s="150" t="s">
        <v>392</v>
      </c>
      <c r="N5052" s="157">
        <v>45163.08184027778</v>
      </c>
      <c r="O5052" s="157">
        <v>45173.577384259261</v>
      </c>
    </row>
    <row r="5053" spans="2:15" x14ac:dyDescent="0.2">
      <c r="B5053" s="322" t="s">
        <v>162</v>
      </c>
      <c r="C5053" s="322" t="s">
        <v>2366</v>
      </c>
      <c r="D5053" s="322" t="s">
        <v>164</v>
      </c>
      <c r="E5053" s="322" t="s">
        <v>2366</v>
      </c>
      <c r="F5053" s="154" t="s">
        <v>239</v>
      </c>
      <c r="G5053" s="149" t="s">
        <v>359</v>
      </c>
      <c r="H5053" s="153" t="s">
        <v>278</v>
      </c>
      <c r="I5053" s="149" t="s">
        <v>1886</v>
      </c>
      <c r="J5053" s="163">
        <v>56.723999999999997</v>
      </c>
      <c r="K5053" s="163">
        <v>41.222000000000001</v>
      </c>
      <c r="L5053" s="149" t="s">
        <v>209</v>
      </c>
      <c r="M5053" s="150" t="s">
        <v>892</v>
      </c>
      <c r="N5053" s="157">
        <v>45164.390590277777</v>
      </c>
      <c r="O5053" s="157">
        <v>45204.820648148147</v>
      </c>
    </row>
    <row r="5054" spans="2:15" x14ac:dyDescent="0.2">
      <c r="B5054" s="322" t="s">
        <v>162</v>
      </c>
      <c r="C5054" s="322" t="s">
        <v>2366</v>
      </c>
      <c r="D5054" s="322" t="s">
        <v>163</v>
      </c>
      <c r="E5054" s="322" t="s">
        <v>2366</v>
      </c>
      <c r="F5054" s="154" t="s">
        <v>239</v>
      </c>
      <c r="G5054" s="149" t="s">
        <v>2824</v>
      </c>
      <c r="H5054" s="153" t="s">
        <v>278</v>
      </c>
      <c r="I5054" s="149" t="s">
        <v>1722</v>
      </c>
      <c r="J5054" s="163">
        <v>56.121000000000002</v>
      </c>
      <c r="K5054" s="163">
        <v>15.316000000000001</v>
      </c>
      <c r="L5054" s="149" t="s">
        <v>116</v>
      </c>
      <c r="M5054" s="150" t="s">
        <v>352</v>
      </c>
      <c r="N5054" s="157">
        <v>45164.543113425927</v>
      </c>
      <c r="O5054" s="157">
        <v>45197.16510416667</v>
      </c>
    </row>
    <row r="5055" spans="2:15" x14ac:dyDescent="0.2">
      <c r="B5055" s="322" t="s">
        <v>162</v>
      </c>
      <c r="C5055" s="322" t="s">
        <v>2366</v>
      </c>
      <c r="D5055" s="322" t="s">
        <v>163</v>
      </c>
      <c r="E5055" s="322" t="s">
        <v>2366</v>
      </c>
      <c r="F5055" s="154" t="s">
        <v>239</v>
      </c>
      <c r="G5055" s="149" t="s">
        <v>2824</v>
      </c>
      <c r="H5055" s="153" t="s">
        <v>278</v>
      </c>
      <c r="I5055" s="149" t="s">
        <v>1722</v>
      </c>
      <c r="J5055" s="163">
        <v>56.121000000000002</v>
      </c>
      <c r="K5055" s="163">
        <v>1.6240000000000001</v>
      </c>
      <c r="L5055" s="149" t="s">
        <v>116</v>
      </c>
      <c r="M5055" s="150" t="s">
        <v>352</v>
      </c>
      <c r="N5055" s="157">
        <v>45164.543113425927</v>
      </c>
      <c r="O5055" s="157">
        <v>45197.165243055555</v>
      </c>
    </row>
    <row r="5056" spans="2:15" x14ac:dyDescent="0.2">
      <c r="B5056" s="322" t="s">
        <v>162</v>
      </c>
      <c r="C5056" s="322" t="s">
        <v>2366</v>
      </c>
      <c r="D5056" s="322" t="s">
        <v>163</v>
      </c>
      <c r="E5056" s="322" t="s">
        <v>2366</v>
      </c>
      <c r="F5056" s="154" t="s">
        <v>239</v>
      </c>
      <c r="G5056" s="149" t="s">
        <v>2824</v>
      </c>
      <c r="H5056" s="153" t="s">
        <v>278</v>
      </c>
      <c r="I5056" s="149" t="s">
        <v>1722</v>
      </c>
      <c r="J5056" s="163">
        <v>56.121000000000002</v>
      </c>
      <c r="K5056" s="163">
        <v>2.165</v>
      </c>
      <c r="L5056" s="149" t="s">
        <v>116</v>
      </c>
      <c r="M5056" s="150" t="s">
        <v>352</v>
      </c>
      <c r="N5056" s="157">
        <v>45164.543113425927</v>
      </c>
      <c r="O5056" s="157">
        <v>45197.165254629632</v>
      </c>
    </row>
    <row r="5057" spans="2:15" x14ac:dyDescent="0.2">
      <c r="B5057" s="322" t="s">
        <v>162</v>
      </c>
      <c r="C5057" s="322" t="s">
        <v>2366</v>
      </c>
      <c r="D5057" s="322" t="s">
        <v>165</v>
      </c>
      <c r="E5057" s="322" t="s">
        <v>2366</v>
      </c>
      <c r="F5057" s="154" t="s">
        <v>239</v>
      </c>
      <c r="G5057" s="149" t="s">
        <v>277</v>
      </c>
      <c r="H5057" s="153" t="s">
        <v>278</v>
      </c>
      <c r="I5057" s="149" t="s">
        <v>1722</v>
      </c>
      <c r="J5057" s="163">
        <v>56.121000000000002</v>
      </c>
      <c r="K5057" s="163">
        <v>6.5880000000000001</v>
      </c>
      <c r="L5057" s="149" t="s">
        <v>116</v>
      </c>
      <c r="M5057" s="150" t="s">
        <v>117</v>
      </c>
      <c r="N5057" s="157">
        <v>45164.543113425927</v>
      </c>
      <c r="O5057" s="157">
        <v>45232.318888888891</v>
      </c>
    </row>
    <row r="5058" spans="2:15" x14ac:dyDescent="0.2">
      <c r="B5058" s="322" t="s">
        <v>162</v>
      </c>
      <c r="C5058" s="322" t="s">
        <v>2366</v>
      </c>
      <c r="D5058" s="322" t="s">
        <v>165</v>
      </c>
      <c r="E5058" s="322" t="s">
        <v>2366</v>
      </c>
      <c r="F5058" s="154" t="s">
        <v>239</v>
      </c>
      <c r="G5058" s="149" t="s">
        <v>277</v>
      </c>
      <c r="H5058" s="153" t="s">
        <v>278</v>
      </c>
      <c r="I5058" s="149" t="s">
        <v>1722</v>
      </c>
      <c r="J5058" s="163">
        <v>56.121000000000002</v>
      </c>
      <c r="K5058" s="163">
        <v>29.013000000000002</v>
      </c>
      <c r="L5058" s="149" t="s">
        <v>116</v>
      </c>
      <c r="M5058" s="150" t="s">
        <v>117</v>
      </c>
      <c r="N5058" s="157">
        <v>45164.543113425927</v>
      </c>
      <c r="O5058" s="157">
        <v>45237.791875000003</v>
      </c>
    </row>
    <row r="5059" spans="2:15" x14ac:dyDescent="0.2">
      <c r="B5059" s="322" t="s">
        <v>162</v>
      </c>
      <c r="C5059" s="322" t="s">
        <v>2366</v>
      </c>
      <c r="D5059" s="322" t="s">
        <v>164</v>
      </c>
      <c r="E5059" s="322" t="s">
        <v>2366</v>
      </c>
      <c r="F5059" s="154" t="s">
        <v>114</v>
      </c>
      <c r="G5059" s="149" t="s">
        <v>286</v>
      </c>
      <c r="H5059" s="153" t="s">
        <v>115</v>
      </c>
      <c r="I5059" s="149" t="s">
        <v>2825</v>
      </c>
      <c r="J5059" s="163">
        <v>63.713000000000001</v>
      </c>
      <c r="K5059" s="163">
        <v>30.082999999999998</v>
      </c>
      <c r="L5059" s="149" t="s">
        <v>116</v>
      </c>
      <c r="M5059" s="150" t="s">
        <v>352</v>
      </c>
      <c r="N5059" s="157">
        <v>45165.043321759258</v>
      </c>
      <c r="O5059" s="157">
        <v>45206.916562500002</v>
      </c>
    </row>
    <row r="5060" spans="2:15" x14ac:dyDescent="0.2">
      <c r="B5060" s="322" t="s">
        <v>162</v>
      </c>
      <c r="C5060" s="322" t="s">
        <v>2366</v>
      </c>
      <c r="D5060" s="322" t="s">
        <v>164</v>
      </c>
      <c r="E5060" s="322" t="s">
        <v>2366</v>
      </c>
      <c r="F5060" s="154" t="s">
        <v>114</v>
      </c>
      <c r="G5060" s="149" t="s">
        <v>286</v>
      </c>
      <c r="H5060" s="153" t="s">
        <v>115</v>
      </c>
      <c r="I5060" s="149" t="s">
        <v>2825</v>
      </c>
      <c r="J5060" s="163">
        <v>63.713000000000001</v>
      </c>
      <c r="K5060" s="163">
        <v>19.463999999999999</v>
      </c>
      <c r="L5060" s="149" t="s">
        <v>116</v>
      </c>
      <c r="M5060" s="150" t="s">
        <v>674</v>
      </c>
      <c r="N5060" s="157">
        <v>45165.043321759258</v>
      </c>
      <c r="O5060" s="157">
        <v>45218.376446759263</v>
      </c>
    </row>
    <row r="5061" spans="2:15" x14ac:dyDescent="0.2">
      <c r="B5061" s="322" t="s">
        <v>162</v>
      </c>
      <c r="C5061" s="322" t="s">
        <v>2366</v>
      </c>
      <c r="D5061" s="322" t="s">
        <v>164</v>
      </c>
      <c r="E5061" s="322" t="s">
        <v>2366</v>
      </c>
      <c r="F5061" s="154" t="s">
        <v>114</v>
      </c>
      <c r="G5061" s="149" t="s">
        <v>277</v>
      </c>
      <c r="H5061" s="153" t="s">
        <v>304</v>
      </c>
      <c r="I5061" s="149" t="s">
        <v>2826</v>
      </c>
      <c r="J5061" s="163">
        <v>29.998000000000001</v>
      </c>
      <c r="K5061" s="163">
        <v>20.689</v>
      </c>
      <c r="L5061" s="149" t="s">
        <v>116</v>
      </c>
      <c r="M5061" s="150" t="s">
        <v>117</v>
      </c>
      <c r="N5061" s="157">
        <v>45165.807175925926</v>
      </c>
      <c r="O5061" s="157">
        <v>45217.622210648151</v>
      </c>
    </row>
    <row r="5062" spans="2:15" x14ac:dyDescent="0.2">
      <c r="B5062" s="322" t="s">
        <v>162</v>
      </c>
      <c r="C5062" s="322" t="s">
        <v>2366</v>
      </c>
      <c r="D5062" s="322" t="s">
        <v>163</v>
      </c>
      <c r="E5062" s="322" t="s">
        <v>2366</v>
      </c>
      <c r="F5062" s="154" t="s">
        <v>114</v>
      </c>
      <c r="G5062" s="149" t="s">
        <v>277</v>
      </c>
      <c r="H5062" s="153" t="s">
        <v>304</v>
      </c>
      <c r="I5062" s="149" t="s">
        <v>699</v>
      </c>
      <c r="J5062" s="163">
        <v>39.064</v>
      </c>
      <c r="K5062" s="163">
        <v>30.399000000000001</v>
      </c>
      <c r="L5062" s="149" t="s">
        <v>114</v>
      </c>
      <c r="M5062" s="150" t="s">
        <v>579</v>
      </c>
      <c r="N5062" s="157">
        <v>45165.847951388889</v>
      </c>
      <c r="O5062" s="157">
        <v>45177.457118055558</v>
      </c>
    </row>
    <row r="5063" spans="2:15" x14ac:dyDescent="0.2">
      <c r="B5063" s="322" t="s">
        <v>162</v>
      </c>
      <c r="C5063" s="322" t="s">
        <v>2366</v>
      </c>
      <c r="D5063" s="322" t="s">
        <v>163</v>
      </c>
      <c r="E5063" s="322" t="s">
        <v>2366</v>
      </c>
      <c r="F5063" s="154" t="s">
        <v>114</v>
      </c>
      <c r="G5063" s="149" t="s">
        <v>353</v>
      </c>
      <c r="H5063" s="153" t="s">
        <v>354</v>
      </c>
      <c r="I5063" s="149" t="s">
        <v>2586</v>
      </c>
      <c r="J5063" s="163">
        <v>63.985999999999997</v>
      </c>
      <c r="K5063" s="163">
        <v>40.533999999999999</v>
      </c>
      <c r="L5063" s="149" t="s">
        <v>116</v>
      </c>
      <c r="M5063" s="150" t="s">
        <v>437</v>
      </c>
      <c r="N5063" s="157">
        <v>45165.972314814811</v>
      </c>
      <c r="O5063" s="157">
        <v>45184.028275462966</v>
      </c>
    </row>
    <row r="5064" spans="2:15" x14ac:dyDescent="0.2">
      <c r="B5064" s="322" t="s">
        <v>162</v>
      </c>
      <c r="C5064" s="322" t="s">
        <v>2366</v>
      </c>
      <c r="D5064" s="322" t="s">
        <v>164</v>
      </c>
      <c r="E5064" s="322" t="s">
        <v>2366</v>
      </c>
      <c r="F5064" s="154" t="s">
        <v>114</v>
      </c>
      <c r="G5064" s="149" t="s">
        <v>286</v>
      </c>
      <c r="H5064" s="153" t="s">
        <v>115</v>
      </c>
      <c r="I5064" s="149" t="s">
        <v>644</v>
      </c>
      <c r="J5064" s="163">
        <v>63.533000000000001</v>
      </c>
      <c r="K5064" s="163">
        <v>10.601000000000001</v>
      </c>
      <c r="L5064" s="149" t="s">
        <v>208</v>
      </c>
      <c r="M5064" s="150" t="s">
        <v>368</v>
      </c>
      <c r="N5064" s="157">
        <v>45166.029340277775</v>
      </c>
      <c r="O5064" s="157">
        <v>45201.279062499998</v>
      </c>
    </row>
    <row r="5065" spans="2:15" x14ac:dyDescent="0.2">
      <c r="B5065" s="322" t="s">
        <v>162</v>
      </c>
      <c r="C5065" s="322" t="s">
        <v>2366</v>
      </c>
      <c r="D5065" s="322" t="s">
        <v>164</v>
      </c>
      <c r="E5065" s="322" t="s">
        <v>2366</v>
      </c>
      <c r="F5065" s="154" t="s">
        <v>114</v>
      </c>
      <c r="G5065" s="149" t="s">
        <v>286</v>
      </c>
      <c r="H5065" s="153" t="s">
        <v>115</v>
      </c>
      <c r="I5065" s="149" t="s">
        <v>644</v>
      </c>
      <c r="J5065" s="163">
        <v>63.533000000000001</v>
      </c>
      <c r="K5065" s="163">
        <v>19.081</v>
      </c>
      <c r="L5065" s="149" t="s">
        <v>208</v>
      </c>
      <c r="M5065" s="150" t="s">
        <v>368</v>
      </c>
      <c r="N5065" s="157">
        <v>45166.029340277775</v>
      </c>
      <c r="O5065" s="157">
        <v>45209.67695601852</v>
      </c>
    </row>
    <row r="5066" spans="2:15" x14ac:dyDescent="0.2">
      <c r="B5066" s="322" t="s">
        <v>162</v>
      </c>
      <c r="C5066" s="322" t="s">
        <v>2366</v>
      </c>
      <c r="D5066" s="322" t="s">
        <v>164</v>
      </c>
      <c r="E5066" s="322" t="s">
        <v>2366</v>
      </c>
      <c r="F5066" s="154" t="s">
        <v>114</v>
      </c>
      <c r="G5066" s="149" t="s">
        <v>286</v>
      </c>
      <c r="H5066" s="153" t="s">
        <v>115</v>
      </c>
      <c r="I5066" s="149" t="s">
        <v>644</v>
      </c>
      <c r="J5066" s="163">
        <v>63.533000000000001</v>
      </c>
      <c r="K5066" s="163">
        <v>28.777000000000001</v>
      </c>
      <c r="L5066" s="149" t="s">
        <v>208</v>
      </c>
      <c r="M5066" s="150" t="s">
        <v>523</v>
      </c>
      <c r="N5066" s="157">
        <v>45166.029340277775</v>
      </c>
      <c r="O5066" s="157">
        <v>45222.362013888887</v>
      </c>
    </row>
    <row r="5067" spans="2:15" x14ac:dyDescent="0.2">
      <c r="B5067" s="322" t="s">
        <v>162</v>
      </c>
      <c r="C5067" s="322" t="s">
        <v>2366</v>
      </c>
      <c r="D5067" s="322" t="s">
        <v>164</v>
      </c>
      <c r="E5067" s="322" t="s">
        <v>2366</v>
      </c>
      <c r="F5067" s="154" t="s">
        <v>114</v>
      </c>
      <c r="G5067" s="149" t="s">
        <v>277</v>
      </c>
      <c r="H5067" s="153" t="s">
        <v>304</v>
      </c>
      <c r="I5067" s="149" t="s">
        <v>2047</v>
      </c>
      <c r="J5067" s="163">
        <v>34.564</v>
      </c>
      <c r="K5067" s="163">
        <v>22.123000000000001</v>
      </c>
      <c r="L5067" s="149" t="s">
        <v>232</v>
      </c>
      <c r="M5067" s="150" t="s">
        <v>386</v>
      </c>
      <c r="N5067" s="157">
        <v>45166.779409722221</v>
      </c>
      <c r="O5067" s="157">
        <v>45200.138402777775</v>
      </c>
    </row>
    <row r="5068" spans="2:15" x14ac:dyDescent="0.2">
      <c r="B5068" s="322" t="s">
        <v>162</v>
      </c>
      <c r="C5068" s="322" t="s">
        <v>2366</v>
      </c>
      <c r="D5068" s="322" t="s">
        <v>164</v>
      </c>
      <c r="E5068" s="322" t="s">
        <v>2366</v>
      </c>
      <c r="F5068" s="154" t="s">
        <v>244</v>
      </c>
      <c r="G5068" s="149" t="s">
        <v>369</v>
      </c>
      <c r="H5068" s="153" t="s">
        <v>370</v>
      </c>
      <c r="I5068" s="149" t="s">
        <v>2406</v>
      </c>
      <c r="J5068" s="163">
        <v>38.485999999999997</v>
      </c>
      <c r="K5068" s="163">
        <v>31.471</v>
      </c>
      <c r="L5068" s="149" t="s">
        <v>116</v>
      </c>
      <c r="M5068" s="150" t="s">
        <v>352</v>
      </c>
      <c r="N5068" s="157">
        <v>45166.81863425926</v>
      </c>
      <c r="O5068" s="157">
        <v>45204.12599537037</v>
      </c>
    </row>
    <row r="5069" spans="2:15" x14ac:dyDescent="0.2">
      <c r="B5069" s="322" t="s">
        <v>162</v>
      </c>
      <c r="C5069" s="322" t="s">
        <v>2366</v>
      </c>
      <c r="D5069" s="322" t="s">
        <v>163</v>
      </c>
      <c r="E5069" s="322" t="s">
        <v>2366</v>
      </c>
      <c r="F5069" s="154" t="s">
        <v>114</v>
      </c>
      <c r="G5069" s="149" t="s">
        <v>277</v>
      </c>
      <c r="H5069" s="153" t="s">
        <v>304</v>
      </c>
      <c r="I5069" s="149" t="s">
        <v>304</v>
      </c>
      <c r="J5069" s="163">
        <v>34.433</v>
      </c>
      <c r="K5069" s="163">
        <v>24.256</v>
      </c>
      <c r="L5069" s="149" t="s">
        <v>114</v>
      </c>
      <c r="M5069" s="150" t="s">
        <v>1111</v>
      </c>
      <c r="N5069" s="157">
        <v>45166.932083333333</v>
      </c>
      <c r="O5069" s="157">
        <v>45193.014374999999</v>
      </c>
    </row>
    <row r="5070" spans="2:15" x14ac:dyDescent="0.2">
      <c r="B5070" s="322" t="s">
        <v>162</v>
      </c>
      <c r="C5070" s="322" t="s">
        <v>2366</v>
      </c>
      <c r="D5070" s="322" t="s">
        <v>164</v>
      </c>
      <c r="E5070" s="322" t="s">
        <v>2366</v>
      </c>
      <c r="F5070" s="154" t="s">
        <v>239</v>
      </c>
      <c r="G5070" s="149" t="s">
        <v>1627</v>
      </c>
      <c r="H5070" s="153" t="s">
        <v>1628</v>
      </c>
      <c r="I5070" s="149" t="s">
        <v>808</v>
      </c>
      <c r="J5070" s="163">
        <v>75.7</v>
      </c>
      <c r="K5070" s="163">
        <v>18.138000000000002</v>
      </c>
      <c r="L5070" s="149" t="s">
        <v>216</v>
      </c>
      <c r="M5070" s="150" t="s">
        <v>2827</v>
      </c>
      <c r="N5070" s="157">
        <v>45167.376145833332</v>
      </c>
      <c r="O5070" s="157">
        <v>45212.091435185182</v>
      </c>
    </row>
    <row r="5071" spans="2:15" x14ac:dyDescent="0.2">
      <c r="B5071" s="322" t="s">
        <v>162</v>
      </c>
      <c r="C5071" s="322" t="s">
        <v>2366</v>
      </c>
      <c r="D5071" s="322" t="s">
        <v>164</v>
      </c>
      <c r="E5071" s="322" t="s">
        <v>2366</v>
      </c>
      <c r="F5071" s="154" t="s">
        <v>239</v>
      </c>
      <c r="G5071" s="149" t="s">
        <v>1627</v>
      </c>
      <c r="H5071" s="153" t="s">
        <v>1628</v>
      </c>
      <c r="I5071" s="149" t="s">
        <v>808</v>
      </c>
      <c r="J5071" s="163">
        <v>75.7</v>
      </c>
      <c r="K5071" s="163">
        <v>56.048000000000002</v>
      </c>
      <c r="L5071" s="149" t="s">
        <v>211</v>
      </c>
      <c r="M5071" s="150" t="s">
        <v>822</v>
      </c>
      <c r="N5071" s="157">
        <v>45167.376145833332</v>
      </c>
      <c r="O5071" s="157">
        <v>45226.014340277776</v>
      </c>
    </row>
    <row r="5072" spans="2:15" x14ac:dyDescent="0.2">
      <c r="B5072" s="322" t="s">
        <v>162</v>
      </c>
      <c r="C5072" s="322" t="s">
        <v>2366</v>
      </c>
      <c r="D5072" s="322" t="s">
        <v>163</v>
      </c>
      <c r="E5072" s="322" t="s">
        <v>2366</v>
      </c>
      <c r="F5072" s="154" t="s">
        <v>239</v>
      </c>
      <c r="G5072" s="149" t="s">
        <v>359</v>
      </c>
      <c r="H5072" s="153" t="s">
        <v>278</v>
      </c>
      <c r="I5072" s="149" t="s">
        <v>2828</v>
      </c>
      <c r="J5072" s="163">
        <v>56.54</v>
      </c>
      <c r="K5072" s="163">
        <v>7.2519999999999998</v>
      </c>
      <c r="L5072" s="149" t="s">
        <v>116</v>
      </c>
      <c r="M5072" s="150" t="s">
        <v>1646</v>
      </c>
      <c r="N5072" s="157">
        <v>45167.432164351849</v>
      </c>
      <c r="O5072" s="157">
        <v>45194.569537037038</v>
      </c>
    </row>
    <row r="5073" spans="2:15" x14ac:dyDescent="0.2">
      <c r="B5073" s="322" t="s">
        <v>162</v>
      </c>
      <c r="C5073" s="322" t="s">
        <v>2366</v>
      </c>
      <c r="D5073" s="322" t="s">
        <v>164</v>
      </c>
      <c r="E5073" s="322" t="s">
        <v>2366</v>
      </c>
      <c r="F5073" s="154" t="s">
        <v>239</v>
      </c>
      <c r="G5073" s="149" t="s">
        <v>359</v>
      </c>
      <c r="H5073" s="153" t="s">
        <v>278</v>
      </c>
      <c r="I5073" s="149" t="s">
        <v>2828</v>
      </c>
      <c r="J5073" s="163">
        <v>56.54</v>
      </c>
      <c r="K5073" s="163">
        <v>33.465000000000003</v>
      </c>
      <c r="L5073" s="149" t="s">
        <v>116</v>
      </c>
      <c r="M5073" s="150" t="s">
        <v>405</v>
      </c>
      <c r="N5073" s="157">
        <v>45167.432164351849</v>
      </c>
      <c r="O5073" s="157">
        <v>45215.444837962961</v>
      </c>
    </row>
    <row r="5074" spans="2:15" x14ac:dyDescent="0.2">
      <c r="B5074" s="322" t="s">
        <v>162</v>
      </c>
      <c r="C5074" s="322" t="s">
        <v>2366</v>
      </c>
      <c r="D5074" s="322" t="s">
        <v>163</v>
      </c>
      <c r="E5074" s="322" t="s">
        <v>2366</v>
      </c>
      <c r="F5074" s="154" t="s">
        <v>239</v>
      </c>
      <c r="G5074" s="149" t="s">
        <v>359</v>
      </c>
      <c r="H5074" s="153" t="s">
        <v>278</v>
      </c>
      <c r="I5074" s="149" t="s">
        <v>2829</v>
      </c>
      <c r="J5074" s="163">
        <v>28.22</v>
      </c>
      <c r="K5074" s="163">
        <v>27.655999999999999</v>
      </c>
      <c r="L5074" s="149" t="s">
        <v>209</v>
      </c>
      <c r="M5074" s="150" t="s">
        <v>392</v>
      </c>
      <c r="N5074" s="157">
        <v>45167.876203703701</v>
      </c>
      <c r="O5074" s="157">
        <v>45197.2033912037</v>
      </c>
    </row>
    <row r="5075" spans="2:15" x14ac:dyDescent="0.2">
      <c r="B5075" s="322" t="s">
        <v>162</v>
      </c>
      <c r="C5075" s="322" t="s">
        <v>2366</v>
      </c>
      <c r="D5075" s="322" t="s">
        <v>164</v>
      </c>
      <c r="E5075" s="322" t="s">
        <v>2366</v>
      </c>
      <c r="F5075" s="154" t="s">
        <v>239</v>
      </c>
      <c r="G5075" s="149" t="s">
        <v>277</v>
      </c>
      <c r="H5075" s="153" t="s">
        <v>1628</v>
      </c>
      <c r="I5075" s="149" t="s">
        <v>1886</v>
      </c>
      <c r="J5075" s="163">
        <v>56.723999999999997</v>
      </c>
      <c r="K5075" s="163">
        <v>14.368</v>
      </c>
      <c r="L5075" s="149" t="s">
        <v>209</v>
      </c>
      <c r="M5075" s="150" t="s">
        <v>892</v>
      </c>
      <c r="N5075" s="157">
        <v>45168.321030092593</v>
      </c>
      <c r="O5075" s="157">
        <v>45204.820648148147</v>
      </c>
    </row>
    <row r="5076" spans="2:15" x14ac:dyDescent="0.2">
      <c r="B5076" s="322" t="s">
        <v>162</v>
      </c>
      <c r="C5076" s="322" t="s">
        <v>2366</v>
      </c>
      <c r="D5076" s="322" t="s">
        <v>164</v>
      </c>
      <c r="E5076" s="322" t="s">
        <v>2366</v>
      </c>
      <c r="F5076" s="154" t="s">
        <v>239</v>
      </c>
      <c r="G5076" s="149" t="s">
        <v>289</v>
      </c>
      <c r="H5076" s="153" t="s">
        <v>290</v>
      </c>
      <c r="I5076" s="149" t="s">
        <v>963</v>
      </c>
      <c r="J5076" s="163">
        <v>63.055999999999997</v>
      </c>
      <c r="K5076" s="163">
        <v>11.321999999999999</v>
      </c>
      <c r="L5076" s="149" t="s">
        <v>116</v>
      </c>
      <c r="M5076" s="150" t="s">
        <v>292</v>
      </c>
      <c r="N5076" s="157">
        <v>45168.584872685184</v>
      </c>
      <c r="O5076" s="157">
        <v>45200.782395833332</v>
      </c>
    </row>
    <row r="5077" spans="2:15" x14ac:dyDescent="0.2">
      <c r="B5077" s="322" t="s">
        <v>162</v>
      </c>
      <c r="C5077" s="322" t="s">
        <v>2366</v>
      </c>
      <c r="D5077" s="322" t="s">
        <v>164</v>
      </c>
      <c r="E5077" s="322" t="s">
        <v>2366</v>
      </c>
      <c r="F5077" s="154" t="s">
        <v>239</v>
      </c>
      <c r="G5077" s="149" t="s">
        <v>289</v>
      </c>
      <c r="H5077" s="153" t="s">
        <v>290</v>
      </c>
      <c r="I5077" s="149" t="s">
        <v>963</v>
      </c>
      <c r="J5077" s="163">
        <v>63.055999999999997</v>
      </c>
      <c r="K5077" s="163">
        <v>14.86</v>
      </c>
      <c r="L5077" s="149" t="s">
        <v>116</v>
      </c>
      <c r="M5077" s="150" t="s">
        <v>293</v>
      </c>
      <c r="N5077" s="157">
        <v>45168.584872685184</v>
      </c>
      <c r="O5077" s="157">
        <v>45210.514409722222</v>
      </c>
    </row>
    <row r="5078" spans="2:15" x14ac:dyDescent="0.2">
      <c r="B5078" s="322" t="s">
        <v>162</v>
      </c>
      <c r="C5078" s="322" t="s">
        <v>2366</v>
      </c>
      <c r="D5078" s="322" t="s">
        <v>164</v>
      </c>
      <c r="E5078" s="322" t="s">
        <v>2366</v>
      </c>
      <c r="F5078" s="154" t="s">
        <v>239</v>
      </c>
      <c r="G5078" s="149" t="s">
        <v>289</v>
      </c>
      <c r="H5078" s="153" t="s">
        <v>290</v>
      </c>
      <c r="I5078" s="149" t="s">
        <v>963</v>
      </c>
      <c r="J5078" s="163">
        <v>63.055999999999997</v>
      </c>
      <c r="K5078" s="163">
        <v>23.428999999999998</v>
      </c>
      <c r="L5078" s="149" t="s">
        <v>116</v>
      </c>
      <c r="M5078" s="150" t="s">
        <v>292</v>
      </c>
      <c r="N5078" s="157">
        <v>45168.584872685184</v>
      </c>
      <c r="O5078" s="157">
        <v>45227.485590277778</v>
      </c>
    </row>
    <row r="5079" spans="2:15" x14ac:dyDescent="0.2">
      <c r="B5079" s="322" t="s">
        <v>162</v>
      </c>
      <c r="C5079" s="322" t="s">
        <v>2366</v>
      </c>
      <c r="D5079" s="322" t="s">
        <v>164</v>
      </c>
      <c r="E5079" s="322" t="s">
        <v>2366</v>
      </c>
      <c r="F5079" s="154" t="s">
        <v>114</v>
      </c>
      <c r="G5079" s="149" t="s">
        <v>286</v>
      </c>
      <c r="H5079" s="153" t="s">
        <v>115</v>
      </c>
      <c r="I5079" s="149" t="s">
        <v>2825</v>
      </c>
      <c r="J5079" s="163">
        <v>63.713000000000001</v>
      </c>
      <c r="K5079" s="163">
        <v>5.0590000000000002</v>
      </c>
      <c r="L5079" s="149" t="s">
        <v>116</v>
      </c>
      <c r="M5079" s="150" t="s">
        <v>352</v>
      </c>
      <c r="N5079" s="157">
        <v>45168.779293981483</v>
      </c>
      <c r="O5079" s="157">
        <v>45206.916562500002</v>
      </c>
    </row>
    <row r="5080" spans="2:15" x14ac:dyDescent="0.2">
      <c r="B5080" s="322" t="s">
        <v>162</v>
      </c>
      <c r="C5080" s="322" t="s">
        <v>2366</v>
      </c>
      <c r="D5080" s="322" t="s">
        <v>164</v>
      </c>
      <c r="E5080" s="322" t="s">
        <v>2366</v>
      </c>
      <c r="F5080" s="154" t="s">
        <v>114</v>
      </c>
      <c r="G5080" s="149" t="s">
        <v>286</v>
      </c>
      <c r="H5080" s="153" t="s">
        <v>115</v>
      </c>
      <c r="I5080" s="149" t="s">
        <v>2825</v>
      </c>
      <c r="J5080" s="163">
        <v>63.713000000000001</v>
      </c>
      <c r="K5080" s="163">
        <v>3.274</v>
      </c>
      <c r="L5080" s="149" t="s">
        <v>116</v>
      </c>
      <c r="M5080" s="150" t="s">
        <v>674</v>
      </c>
      <c r="N5080" s="157">
        <v>45168.779293981483</v>
      </c>
      <c r="O5080" s="157">
        <v>45218.376446759263</v>
      </c>
    </row>
    <row r="5081" spans="2:15" x14ac:dyDescent="0.2">
      <c r="B5081" s="322" t="s">
        <v>162</v>
      </c>
      <c r="C5081" s="322" t="s">
        <v>2366</v>
      </c>
      <c r="D5081" s="322" t="s">
        <v>163</v>
      </c>
      <c r="E5081" s="322" t="s">
        <v>2366</v>
      </c>
      <c r="F5081" s="154" t="s">
        <v>114</v>
      </c>
      <c r="G5081" s="149" t="s">
        <v>277</v>
      </c>
      <c r="H5081" s="153" t="s">
        <v>304</v>
      </c>
      <c r="I5081" s="149" t="s">
        <v>2184</v>
      </c>
      <c r="J5081" s="163">
        <v>34.564</v>
      </c>
      <c r="K5081" s="163">
        <v>22.036000000000001</v>
      </c>
      <c r="L5081" s="149" t="s">
        <v>187</v>
      </c>
      <c r="M5081" s="150" t="s">
        <v>415</v>
      </c>
      <c r="N5081" s="157">
        <v>45169.209537037037</v>
      </c>
      <c r="O5081" s="157">
        <v>45186.998576388891</v>
      </c>
    </row>
    <row r="5082" spans="2:15" x14ac:dyDescent="0.2">
      <c r="B5082" s="322" t="s">
        <v>162</v>
      </c>
      <c r="C5082" s="322" t="s">
        <v>2366</v>
      </c>
      <c r="D5082" s="322" t="s">
        <v>164</v>
      </c>
      <c r="E5082" s="322" t="s">
        <v>2366</v>
      </c>
      <c r="F5082" s="154" t="s">
        <v>239</v>
      </c>
      <c r="G5082" s="149" t="s">
        <v>359</v>
      </c>
      <c r="H5082" s="153" t="s">
        <v>278</v>
      </c>
      <c r="I5082" s="149" t="s">
        <v>2476</v>
      </c>
      <c r="J5082" s="163">
        <v>38.14</v>
      </c>
      <c r="K5082" s="163">
        <v>2.3279999999999998</v>
      </c>
      <c r="L5082" s="149" t="s">
        <v>116</v>
      </c>
      <c r="M5082" s="150" t="s">
        <v>424</v>
      </c>
      <c r="N5082" s="157">
        <v>45169.390439814815</v>
      </c>
      <c r="O5082" s="157">
        <v>45210.681747685187</v>
      </c>
    </row>
    <row r="5083" spans="2:15" x14ac:dyDescent="0.2">
      <c r="B5083" s="322" t="s">
        <v>162</v>
      </c>
      <c r="C5083" s="322" t="s">
        <v>2366</v>
      </c>
      <c r="D5083" s="322" t="s">
        <v>164</v>
      </c>
      <c r="E5083" s="322" t="s">
        <v>2366</v>
      </c>
      <c r="F5083" s="154" t="s">
        <v>239</v>
      </c>
      <c r="G5083" s="149" t="s">
        <v>359</v>
      </c>
      <c r="H5083" s="153" t="s">
        <v>278</v>
      </c>
      <c r="I5083" s="149" t="s">
        <v>2476</v>
      </c>
      <c r="J5083" s="163">
        <v>38.14</v>
      </c>
      <c r="K5083" s="163">
        <v>2.7930000000000001</v>
      </c>
      <c r="L5083" s="149" t="s">
        <v>116</v>
      </c>
      <c r="M5083" s="150" t="s">
        <v>424</v>
      </c>
      <c r="N5083" s="157">
        <v>45169.390439814815</v>
      </c>
      <c r="O5083" s="157">
        <v>45210.681886574072</v>
      </c>
    </row>
    <row r="5084" spans="2:15" x14ac:dyDescent="0.2">
      <c r="B5084" s="322" t="s">
        <v>162</v>
      </c>
      <c r="C5084" s="322" t="s">
        <v>2366</v>
      </c>
      <c r="D5084" s="322" t="s">
        <v>164</v>
      </c>
      <c r="E5084" s="322" t="s">
        <v>2366</v>
      </c>
      <c r="F5084" s="154" t="s">
        <v>239</v>
      </c>
      <c r="G5084" s="149" t="s">
        <v>359</v>
      </c>
      <c r="H5084" s="153" t="s">
        <v>278</v>
      </c>
      <c r="I5084" s="149" t="s">
        <v>2476</v>
      </c>
      <c r="J5084" s="163">
        <v>38.14</v>
      </c>
      <c r="K5084" s="163">
        <v>0.93100000000000005</v>
      </c>
      <c r="L5084" s="149" t="s">
        <v>116</v>
      </c>
      <c r="M5084" s="150" t="s">
        <v>424</v>
      </c>
      <c r="N5084" s="157">
        <v>45169.390439814815</v>
      </c>
      <c r="O5084" s="157">
        <v>45210.681898148148</v>
      </c>
    </row>
    <row r="5085" spans="2:15" x14ac:dyDescent="0.2">
      <c r="B5085" s="322" t="s">
        <v>162</v>
      </c>
      <c r="C5085" s="322" t="s">
        <v>2366</v>
      </c>
      <c r="D5085" s="322" t="s">
        <v>164</v>
      </c>
      <c r="E5085" s="322" t="s">
        <v>2366</v>
      </c>
      <c r="F5085" s="154" t="s">
        <v>239</v>
      </c>
      <c r="G5085" s="149" t="s">
        <v>359</v>
      </c>
      <c r="H5085" s="153" t="s">
        <v>278</v>
      </c>
      <c r="I5085" s="149" t="s">
        <v>2476</v>
      </c>
      <c r="J5085" s="163">
        <v>38.14</v>
      </c>
      <c r="K5085" s="163">
        <v>31.324999999999999</v>
      </c>
      <c r="L5085" s="149" t="s">
        <v>116</v>
      </c>
      <c r="M5085" s="150" t="s">
        <v>405</v>
      </c>
      <c r="N5085" s="157">
        <v>45169.390439814815</v>
      </c>
      <c r="O5085" s="157">
        <v>45225.054525462961</v>
      </c>
    </row>
    <row r="5086" spans="2:15" x14ac:dyDescent="0.2">
      <c r="B5086" s="322" t="s">
        <v>162</v>
      </c>
      <c r="C5086" s="322" t="s">
        <v>2366</v>
      </c>
      <c r="D5086" s="322" t="s">
        <v>164</v>
      </c>
      <c r="E5086" s="322" t="s">
        <v>2366</v>
      </c>
      <c r="F5086" s="154" t="s">
        <v>239</v>
      </c>
      <c r="G5086" s="149" t="s">
        <v>277</v>
      </c>
      <c r="H5086" s="153" t="s">
        <v>1628</v>
      </c>
      <c r="I5086" s="149" t="s">
        <v>2830</v>
      </c>
      <c r="J5086" s="163">
        <v>63.566000000000003</v>
      </c>
      <c r="K5086" s="163">
        <v>12.583</v>
      </c>
      <c r="L5086" s="149" t="s">
        <v>219</v>
      </c>
      <c r="M5086" s="150" t="s">
        <v>429</v>
      </c>
      <c r="N5086" s="157">
        <v>45169.862696759257</v>
      </c>
      <c r="O5086" s="157">
        <v>45211.000173611108</v>
      </c>
    </row>
    <row r="5087" spans="2:15" x14ac:dyDescent="0.2">
      <c r="B5087" s="322" t="s">
        <v>162</v>
      </c>
      <c r="C5087" s="322" t="s">
        <v>2366</v>
      </c>
      <c r="D5087" s="322" t="s">
        <v>164</v>
      </c>
      <c r="E5087" s="322" t="s">
        <v>2366</v>
      </c>
      <c r="F5087" s="154" t="s">
        <v>239</v>
      </c>
      <c r="G5087" s="149" t="s">
        <v>277</v>
      </c>
      <c r="H5087" s="153" t="s">
        <v>1628</v>
      </c>
      <c r="I5087" s="149" t="s">
        <v>2830</v>
      </c>
      <c r="J5087" s="163">
        <v>63.566000000000003</v>
      </c>
      <c r="K5087" s="163">
        <v>49.710999999999999</v>
      </c>
      <c r="L5087" s="149" t="s">
        <v>211</v>
      </c>
      <c r="M5087" s="150" t="s">
        <v>636</v>
      </c>
      <c r="N5087" s="157">
        <v>45169.862696759257</v>
      </c>
      <c r="O5087" s="157">
        <v>45227.440416666665</v>
      </c>
    </row>
    <row r="5088" spans="2:15" x14ac:dyDescent="0.2">
      <c r="B5088" s="322" t="s">
        <v>163</v>
      </c>
      <c r="C5088" s="322" t="s">
        <v>2366</v>
      </c>
      <c r="D5088" s="322" t="s">
        <v>163</v>
      </c>
      <c r="E5088" s="322" t="s">
        <v>2366</v>
      </c>
      <c r="F5088" s="154" t="s">
        <v>243</v>
      </c>
      <c r="G5088" s="149" t="s">
        <v>277</v>
      </c>
      <c r="H5088" s="153" t="s">
        <v>374</v>
      </c>
      <c r="I5088" s="149" t="s">
        <v>1815</v>
      </c>
      <c r="J5088" s="163">
        <v>31.77</v>
      </c>
      <c r="K5088" s="163">
        <v>31.135000000000002</v>
      </c>
      <c r="L5088" s="149" t="s">
        <v>189</v>
      </c>
      <c r="M5088" s="150" t="s">
        <v>470</v>
      </c>
      <c r="N5088" s="157">
        <v>45170.057129629633</v>
      </c>
      <c r="O5088" s="157">
        <v>45185.941805555558</v>
      </c>
    </row>
    <row r="5089" spans="2:15" x14ac:dyDescent="0.2">
      <c r="B5089" s="322" t="s">
        <v>163</v>
      </c>
      <c r="C5089" s="322" t="s">
        <v>2366</v>
      </c>
      <c r="D5089" s="322" t="s">
        <v>163</v>
      </c>
      <c r="E5089" s="322" t="s">
        <v>2366</v>
      </c>
      <c r="F5089" s="154" t="s">
        <v>114</v>
      </c>
      <c r="G5089" s="149" t="s">
        <v>277</v>
      </c>
      <c r="H5089" s="153" t="s">
        <v>304</v>
      </c>
      <c r="I5089" s="149" t="s">
        <v>2358</v>
      </c>
      <c r="J5089" s="163">
        <v>32.168999999999997</v>
      </c>
      <c r="K5089" s="163">
        <v>24.853000000000002</v>
      </c>
      <c r="L5089" s="149" t="s">
        <v>203</v>
      </c>
      <c r="M5089" s="150" t="s">
        <v>380</v>
      </c>
      <c r="N5089" s="157">
        <v>45170.070798611108</v>
      </c>
      <c r="O5089" s="157">
        <v>45193.959050925929</v>
      </c>
    </row>
    <row r="5090" spans="2:15" x14ac:dyDescent="0.2">
      <c r="B5090" s="322" t="s">
        <v>163</v>
      </c>
      <c r="C5090" s="322" t="s">
        <v>2366</v>
      </c>
      <c r="D5090" s="322" t="s">
        <v>164</v>
      </c>
      <c r="E5090" s="322" t="s">
        <v>2366</v>
      </c>
      <c r="F5090" s="154" t="s">
        <v>114</v>
      </c>
      <c r="G5090" s="149" t="s">
        <v>310</v>
      </c>
      <c r="H5090" s="153" t="s">
        <v>115</v>
      </c>
      <c r="I5090" s="149" t="s">
        <v>2831</v>
      </c>
      <c r="J5090" s="163">
        <v>63.719000000000001</v>
      </c>
      <c r="K5090" s="163">
        <v>11.893000000000001</v>
      </c>
      <c r="L5090" s="149" t="s">
        <v>209</v>
      </c>
      <c r="M5090" s="150" t="s">
        <v>323</v>
      </c>
      <c r="N5090" s="157">
        <v>45170.695983796293</v>
      </c>
      <c r="O5090" s="157">
        <v>45208.444479166668</v>
      </c>
    </row>
    <row r="5091" spans="2:15" x14ac:dyDescent="0.2">
      <c r="B5091" s="322" t="s">
        <v>163</v>
      </c>
      <c r="C5091" s="322" t="s">
        <v>2366</v>
      </c>
      <c r="D5091" s="322" t="s">
        <v>164</v>
      </c>
      <c r="E5091" s="322" t="s">
        <v>2366</v>
      </c>
      <c r="F5091" s="154" t="s">
        <v>114</v>
      </c>
      <c r="G5091" s="149" t="s">
        <v>310</v>
      </c>
      <c r="H5091" s="153" t="s">
        <v>115</v>
      </c>
      <c r="I5091" s="149" t="s">
        <v>2831</v>
      </c>
      <c r="J5091" s="163">
        <v>63.719000000000001</v>
      </c>
      <c r="K5091" s="163">
        <v>50.552</v>
      </c>
      <c r="L5091" s="149" t="s">
        <v>209</v>
      </c>
      <c r="M5091" s="150" t="s">
        <v>323</v>
      </c>
      <c r="N5091" s="157">
        <v>45170.695983796293</v>
      </c>
      <c r="O5091" s="157">
        <v>45212.342974537038</v>
      </c>
    </row>
    <row r="5092" spans="2:15" x14ac:dyDescent="0.2">
      <c r="B5092" s="322" t="s">
        <v>163</v>
      </c>
      <c r="C5092" s="322" t="s">
        <v>2366</v>
      </c>
      <c r="D5092" s="322" t="s">
        <v>163</v>
      </c>
      <c r="E5092" s="322" t="s">
        <v>2366</v>
      </c>
      <c r="F5092" s="154" t="s">
        <v>114</v>
      </c>
      <c r="G5092" s="149" t="s">
        <v>286</v>
      </c>
      <c r="H5092" s="153" t="s">
        <v>304</v>
      </c>
      <c r="I5092" s="149" t="s">
        <v>753</v>
      </c>
      <c r="J5092" s="163">
        <v>34.564</v>
      </c>
      <c r="K5092" s="163">
        <v>11.5</v>
      </c>
      <c r="L5092" s="149" t="s">
        <v>116</v>
      </c>
      <c r="M5092" s="150" t="s">
        <v>117</v>
      </c>
      <c r="N5092" s="157">
        <v>45170.820983796293</v>
      </c>
      <c r="O5092" s="157">
        <v>45195.73296296296</v>
      </c>
    </row>
    <row r="5093" spans="2:15" x14ac:dyDescent="0.2">
      <c r="B5093" s="322" t="s">
        <v>163</v>
      </c>
      <c r="C5093" s="322" t="s">
        <v>2366</v>
      </c>
      <c r="D5093" s="322" t="s">
        <v>163</v>
      </c>
      <c r="E5093" s="322" t="s">
        <v>2366</v>
      </c>
      <c r="F5093" s="154" t="s">
        <v>114</v>
      </c>
      <c r="G5093" s="149" t="s">
        <v>286</v>
      </c>
      <c r="H5093" s="153" t="s">
        <v>304</v>
      </c>
      <c r="I5093" s="149" t="s">
        <v>753</v>
      </c>
      <c r="J5093" s="163">
        <v>34.564</v>
      </c>
      <c r="K5093" s="163">
        <v>11.388999999999999</v>
      </c>
      <c r="L5093" s="149" t="s">
        <v>116</v>
      </c>
      <c r="M5093" s="150" t="s">
        <v>117</v>
      </c>
      <c r="N5093" s="157">
        <v>45170.820983796293</v>
      </c>
      <c r="O5093" s="157">
        <v>45195.733101851853</v>
      </c>
    </row>
    <row r="5094" spans="2:15" x14ac:dyDescent="0.2">
      <c r="B5094" s="322" t="s">
        <v>163</v>
      </c>
      <c r="C5094" s="322" t="s">
        <v>2366</v>
      </c>
      <c r="D5094" s="322" t="s">
        <v>163</v>
      </c>
      <c r="E5094" s="322" t="s">
        <v>2366</v>
      </c>
      <c r="F5094" s="154" t="s">
        <v>239</v>
      </c>
      <c r="G5094" s="149" t="s">
        <v>289</v>
      </c>
      <c r="H5094" s="153" t="s">
        <v>1628</v>
      </c>
      <c r="I5094" s="149" t="s">
        <v>2832</v>
      </c>
      <c r="J5094" s="163">
        <v>55.451999999999998</v>
      </c>
      <c r="K5094" s="163">
        <v>9.9160000000000004</v>
      </c>
      <c r="L5094" s="149" t="s">
        <v>116</v>
      </c>
      <c r="M5094" s="150" t="s">
        <v>457</v>
      </c>
      <c r="N5094" s="157">
        <v>45171.319641203707</v>
      </c>
      <c r="O5094" s="157">
        <v>45194.486701388887</v>
      </c>
    </row>
    <row r="5095" spans="2:15" x14ac:dyDescent="0.2">
      <c r="B5095" s="322" t="s">
        <v>163</v>
      </c>
      <c r="C5095" s="322" t="s">
        <v>2366</v>
      </c>
      <c r="D5095" s="322" t="s">
        <v>163</v>
      </c>
      <c r="E5095" s="322" t="s">
        <v>2366</v>
      </c>
      <c r="F5095" s="154" t="s">
        <v>239</v>
      </c>
      <c r="G5095" s="149" t="s">
        <v>277</v>
      </c>
      <c r="H5095" s="153" t="s">
        <v>1628</v>
      </c>
      <c r="I5095" s="149" t="s">
        <v>2832</v>
      </c>
      <c r="J5095" s="163">
        <v>55.451999999999998</v>
      </c>
      <c r="K5095" s="163">
        <v>28.878</v>
      </c>
      <c r="L5095" s="149" t="s">
        <v>116</v>
      </c>
      <c r="M5095" s="150" t="s">
        <v>651</v>
      </c>
      <c r="N5095" s="157">
        <v>45171.319641203707</v>
      </c>
      <c r="O5095" s="157">
        <v>45198.61210648148</v>
      </c>
    </row>
    <row r="5096" spans="2:15" x14ac:dyDescent="0.2">
      <c r="B5096" s="322" t="s">
        <v>163</v>
      </c>
      <c r="C5096" s="322" t="s">
        <v>2366</v>
      </c>
      <c r="D5096" s="322" t="s">
        <v>164</v>
      </c>
      <c r="E5096" s="322" t="s">
        <v>2366</v>
      </c>
      <c r="F5096" s="154" t="s">
        <v>239</v>
      </c>
      <c r="G5096" s="149" t="s">
        <v>359</v>
      </c>
      <c r="H5096" s="153" t="s">
        <v>278</v>
      </c>
      <c r="I5096" s="149" t="s">
        <v>1744</v>
      </c>
      <c r="J5096" s="163">
        <v>28.341000000000001</v>
      </c>
      <c r="K5096" s="163">
        <v>27.774000000000001</v>
      </c>
      <c r="L5096" s="149" t="s">
        <v>209</v>
      </c>
      <c r="M5096" s="150" t="s">
        <v>280</v>
      </c>
      <c r="N5096" s="157">
        <v>45171.404444444444</v>
      </c>
      <c r="O5096" s="157">
        <v>45208.118333333332</v>
      </c>
    </row>
    <row r="5097" spans="2:15" x14ac:dyDescent="0.2">
      <c r="B5097" s="322" t="s">
        <v>163</v>
      </c>
      <c r="C5097" s="322" t="s">
        <v>2366</v>
      </c>
      <c r="D5097" s="322" t="s">
        <v>164</v>
      </c>
      <c r="E5097" s="322" t="s">
        <v>2366</v>
      </c>
      <c r="F5097" s="154" t="s">
        <v>239</v>
      </c>
      <c r="G5097" s="149" t="s">
        <v>277</v>
      </c>
      <c r="H5097" s="153" t="s">
        <v>1628</v>
      </c>
      <c r="I5097" s="149" t="s">
        <v>2833</v>
      </c>
      <c r="J5097" s="163">
        <v>42.704000000000001</v>
      </c>
      <c r="K5097" s="163">
        <v>39.951999999999998</v>
      </c>
      <c r="L5097" s="149" t="s">
        <v>116</v>
      </c>
      <c r="M5097" s="150" t="s">
        <v>352</v>
      </c>
      <c r="N5097" s="157">
        <v>45172.043240740742</v>
      </c>
      <c r="O5097" s="157">
        <v>45200.467997685184</v>
      </c>
    </row>
    <row r="5098" spans="2:15" x14ac:dyDescent="0.2">
      <c r="B5098" s="322" t="s">
        <v>163</v>
      </c>
      <c r="C5098" s="322" t="s">
        <v>2366</v>
      </c>
      <c r="D5098" s="322" t="s">
        <v>163</v>
      </c>
      <c r="E5098" s="322" t="s">
        <v>2366</v>
      </c>
      <c r="F5098" s="154" t="s">
        <v>114</v>
      </c>
      <c r="G5098" s="149" t="s">
        <v>353</v>
      </c>
      <c r="H5098" s="153" t="s">
        <v>354</v>
      </c>
      <c r="I5098" s="149" t="s">
        <v>2834</v>
      </c>
      <c r="J5098" s="163">
        <v>58.11</v>
      </c>
      <c r="K5098" s="163">
        <v>25.02</v>
      </c>
      <c r="L5098" s="149" t="s">
        <v>116</v>
      </c>
      <c r="M5098" s="150" t="s">
        <v>405</v>
      </c>
      <c r="N5098" s="157">
        <v>45172.196006944447</v>
      </c>
      <c r="O5098" s="157">
        <v>45195.107025462959</v>
      </c>
    </row>
    <row r="5099" spans="2:15" x14ac:dyDescent="0.2">
      <c r="B5099" s="322" t="s">
        <v>163</v>
      </c>
      <c r="C5099" s="322" t="s">
        <v>2366</v>
      </c>
      <c r="D5099" s="322" t="s">
        <v>164</v>
      </c>
      <c r="E5099" s="322" t="s">
        <v>2366</v>
      </c>
      <c r="F5099" s="154" t="s">
        <v>114</v>
      </c>
      <c r="G5099" s="149" t="s">
        <v>353</v>
      </c>
      <c r="H5099" s="153" t="s">
        <v>354</v>
      </c>
      <c r="I5099" s="149" t="s">
        <v>2834</v>
      </c>
      <c r="J5099" s="163">
        <v>58.11</v>
      </c>
      <c r="K5099" s="163">
        <v>26.152000000000001</v>
      </c>
      <c r="L5099" s="149" t="s">
        <v>116</v>
      </c>
      <c r="M5099" s="150" t="s">
        <v>405</v>
      </c>
      <c r="N5099" s="157">
        <v>45172.196006944447</v>
      </c>
      <c r="O5099" s="157">
        <v>45201.123449074075</v>
      </c>
    </row>
    <row r="5100" spans="2:15" x14ac:dyDescent="0.2">
      <c r="B5100" s="322" t="s">
        <v>163</v>
      </c>
      <c r="C5100" s="322" t="s">
        <v>2366</v>
      </c>
      <c r="D5100" s="322" t="s">
        <v>164</v>
      </c>
      <c r="E5100" s="322" t="s">
        <v>2366</v>
      </c>
      <c r="F5100" s="154" t="s">
        <v>114</v>
      </c>
      <c r="G5100" s="149" t="s">
        <v>310</v>
      </c>
      <c r="H5100" s="153" t="s">
        <v>115</v>
      </c>
      <c r="I5100" s="149" t="s">
        <v>2835</v>
      </c>
      <c r="J5100" s="163">
        <v>78.02</v>
      </c>
      <c r="K5100" s="163">
        <v>8.7430000000000003</v>
      </c>
      <c r="L5100" s="149" t="s">
        <v>116</v>
      </c>
      <c r="M5100" s="150" t="s">
        <v>405</v>
      </c>
      <c r="N5100" s="157">
        <v>45172.390520833331</v>
      </c>
      <c r="O5100" s="157">
        <v>45207.814583333333</v>
      </c>
    </row>
    <row r="5101" spans="2:15" x14ac:dyDescent="0.2">
      <c r="B5101" s="322" t="s">
        <v>163</v>
      </c>
      <c r="C5101" s="322" t="s">
        <v>2366</v>
      </c>
      <c r="D5101" s="322" t="s">
        <v>164</v>
      </c>
      <c r="E5101" s="322" t="s">
        <v>2366</v>
      </c>
      <c r="F5101" s="154" t="s">
        <v>114</v>
      </c>
      <c r="G5101" s="149" t="s">
        <v>310</v>
      </c>
      <c r="H5101" s="153" t="s">
        <v>115</v>
      </c>
      <c r="I5101" s="149" t="s">
        <v>2835</v>
      </c>
      <c r="J5101" s="163">
        <v>78.02</v>
      </c>
      <c r="K5101" s="163">
        <v>3.4969999999999999</v>
      </c>
      <c r="L5101" s="149" t="s">
        <v>116</v>
      </c>
      <c r="M5101" s="150" t="s">
        <v>405</v>
      </c>
      <c r="N5101" s="157">
        <v>45172.390520833331</v>
      </c>
      <c r="O5101" s="157">
        <v>45207.814733796295</v>
      </c>
    </row>
    <row r="5102" spans="2:15" x14ac:dyDescent="0.2">
      <c r="B5102" s="322" t="s">
        <v>163</v>
      </c>
      <c r="C5102" s="322" t="s">
        <v>2366</v>
      </c>
      <c r="D5102" s="322" t="s">
        <v>164</v>
      </c>
      <c r="E5102" s="322" t="s">
        <v>2366</v>
      </c>
      <c r="F5102" s="154" t="s">
        <v>114</v>
      </c>
      <c r="G5102" s="149" t="s">
        <v>310</v>
      </c>
      <c r="H5102" s="153" t="s">
        <v>115</v>
      </c>
      <c r="I5102" s="149" t="s">
        <v>2835</v>
      </c>
      <c r="J5102" s="163">
        <v>78.02</v>
      </c>
      <c r="K5102" s="163">
        <v>8.7430000000000003</v>
      </c>
      <c r="L5102" s="149" t="s">
        <v>116</v>
      </c>
      <c r="M5102" s="150" t="s">
        <v>405</v>
      </c>
      <c r="N5102" s="157">
        <v>45172.390520833331</v>
      </c>
      <c r="O5102" s="157">
        <v>45207.814768518518</v>
      </c>
    </row>
    <row r="5103" spans="2:15" x14ac:dyDescent="0.2">
      <c r="B5103" s="322" t="s">
        <v>163</v>
      </c>
      <c r="C5103" s="322" t="s">
        <v>2366</v>
      </c>
      <c r="D5103" s="322" t="s">
        <v>164</v>
      </c>
      <c r="E5103" s="322" t="s">
        <v>2366</v>
      </c>
      <c r="F5103" s="154" t="s">
        <v>114</v>
      </c>
      <c r="G5103" s="149" t="s">
        <v>310</v>
      </c>
      <c r="H5103" s="153" t="s">
        <v>115</v>
      </c>
      <c r="I5103" s="149" t="s">
        <v>2835</v>
      </c>
      <c r="J5103" s="163">
        <v>78.02</v>
      </c>
      <c r="K5103" s="163">
        <v>37.433999999999997</v>
      </c>
      <c r="L5103" s="149" t="s">
        <v>116</v>
      </c>
      <c r="M5103" s="150" t="s">
        <v>405</v>
      </c>
      <c r="N5103" s="157">
        <v>45172.390520833331</v>
      </c>
      <c r="O5103" s="157">
        <v>45217.472685185188</v>
      </c>
    </row>
    <row r="5104" spans="2:15" x14ac:dyDescent="0.2">
      <c r="B5104" s="322" t="s">
        <v>163</v>
      </c>
      <c r="C5104" s="322" t="s">
        <v>2366</v>
      </c>
      <c r="D5104" s="322" t="s">
        <v>163</v>
      </c>
      <c r="E5104" s="322" t="s">
        <v>2366</v>
      </c>
      <c r="F5104" s="154" t="s">
        <v>244</v>
      </c>
      <c r="G5104" s="149" t="s">
        <v>369</v>
      </c>
      <c r="H5104" s="153" t="s">
        <v>370</v>
      </c>
      <c r="I5104" s="149" t="s">
        <v>2836</v>
      </c>
      <c r="J5104" s="163">
        <v>28.375</v>
      </c>
      <c r="K5104" s="163">
        <v>6.47</v>
      </c>
      <c r="L5104" s="149" t="s">
        <v>194</v>
      </c>
      <c r="M5104" s="150" t="s">
        <v>961</v>
      </c>
      <c r="N5104" s="157">
        <v>45172.483310185184</v>
      </c>
      <c r="O5104" s="157">
        <v>45196.265439814815</v>
      </c>
    </row>
    <row r="5105" spans="2:15" x14ac:dyDescent="0.2">
      <c r="B5105" s="322" t="s">
        <v>163</v>
      </c>
      <c r="C5105" s="322" t="s">
        <v>2366</v>
      </c>
      <c r="D5105" s="322" t="s">
        <v>163</v>
      </c>
      <c r="E5105" s="322" t="s">
        <v>2366</v>
      </c>
      <c r="F5105" s="154" t="s">
        <v>244</v>
      </c>
      <c r="G5105" s="149" t="s">
        <v>369</v>
      </c>
      <c r="H5105" s="153" t="s">
        <v>370</v>
      </c>
      <c r="I5105" s="149" t="s">
        <v>2836</v>
      </c>
      <c r="J5105" s="163">
        <v>28.375</v>
      </c>
      <c r="K5105" s="163">
        <v>20.960999999999999</v>
      </c>
      <c r="L5105" s="149" t="s">
        <v>194</v>
      </c>
      <c r="M5105" s="150" t="s">
        <v>2207</v>
      </c>
      <c r="N5105" s="157">
        <v>45172.483310185184</v>
      </c>
      <c r="O5105" s="157">
        <v>45199.317685185182</v>
      </c>
    </row>
    <row r="5106" spans="2:15" x14ac:dyDescent="0.2">
      <c r="B5106" s="322" t="s">
        <v>163</v>
      </c>
      <c r="C5106" s="322" t="s">
        <v>2366</v>
      </c>
      <c r="D5106" s="322" t="s">
        <v>164</v>
      </c>
      <c r="E5106" s="322" t="s">
        <v>2366</v>
      </c>
      <c r="F5106" s="154" t="s">
        <v>239</v>
      </c>
      <c r="G5106" s="149" t="s">
        <v>359</v>
      </c>
      <c r="H5106" s="153" t="s">
        <v>278</v>
      </c>
      <c r="I5106" s="149" t="s">
        <v>2837</v>
      </c>
      <c r="J5106" s="163">
        <v>45.540999999999997</v>
      </c>
      <c r="K5106" s="163">
        <v>2.1139999999999999</v>
      </c>
      <c r="L5106" s="149" t="s">
        <v>232</v>
      </c>
      <c r="M5106" s="150" t="s">
        <v>385</v>
      </c>
      <c r="N5106" s="157">
        <v>45172.56695601852</v>
      </c>
      <c r="O5106" s="157">
        <v>45208.875763888886</v>
      </c>
    </row>
    <row r="5107" spans="2:15" x14ac:dyDescent="0.2">
      <c r="B5107" s="322" t="s">
        <v>163</v>
      </c>
      <c r="C5107" s="322" t="s">
        <v>2366</v>
      </c>
      <c r="D5107" s="322" t="s">
        <v>165</v>
      </c>
      <c r="E5107" s="322" t="s">
        <v>2366</v>
      </c>
      <c r="F5107" s="154" t="s">
        <v>239</v>
      </c>
      <c r="G5107" s="149" t="s">
        <v>359</v>
      </c>
      <c r="H5107" s="153" t="s">
        <v>278</v>
      </c>
      <c r="I5107" s="149" t="s">
        <v>2837</v>
      </c>
      <c r="J5107" s="163">
        <v>45.540999999999997</v>
      </c>
      <c r="K5107" s="163">
        <v>3.198</v>
      </c>
      <c r="L5107" s="149" t="s">
        <v>265</v>
      </c>
      <c r="M5107" s="150" t="s">
        <v>1077</v>
      </c>
      <c r="N5107" s="157">
        <v>45172.56695601852</v>
      </c>
      <c r="O5107" s="157">
        <v>45246.207511574074</v>
      </c>
    </row>
    <row r="5108" spans="2:15" x14ac:dyDescent="0.2">
      <c r="B5108" s="322" t="s">
        <v>163</v>
      </c>
      <c r="C5108" s="322" t="s">
        <v>2366</v>
      </c>
      <c r="D5108" s="322" t="s">
        <v>164</v>
      </c>
      <c r="E5108" s="322" t="s">
        <v>2366</v>
      </c>
      <c r="F5108" s="154" t="s">
        <v>114</v>
      </c>
      <c r="G5108" s="149" t="s">
        <v>286</v>
      </c>
      <c r="H5108" s="153" t="s">
        <v>115</v>
      </c>
      <c r="I5108" s="149" t="s">
        <v>2838</v>
      </c>
      <c r="J5108" s="163">
        <v>61.286000000000001</v>
      </c>
      <c r="K5108" s="163">
        <v>11.962</v>
      </c>
      <c r="L5108" s="149" t="s">
        <v>208</v>
      </c>
      <c r="M5108" s="150" t="s">
        <v>368</v>
      </c>
      <c r="N5108" s="157">
        <v>45172.581365740742</v>
      </c>
      <c r="O5108" s="157">
        <v>45205.688831018517</v>
      </c>
    </row>
    <row r="5109" spans="2:15" x14ac:dyDescent="0.2">
      <c r="B5109" s="322" t="s">
        <v>163</v>
      </c>
      <c r="C5109" s="322" t="s">
        <v>2366</v>
      </c>
      <c r="D5109" s="322" t="s">
        <v>164</v>
      </c>
      <c r="E5109" s="322" t="s">
        <v>2366</v>
      </c>
      <c r="F5109" s="154" t="s">
        <v>114</v>
      </c>
      <c r="G5109" s="149" t="s">
        <v>286</v>
      </c>
      <c r="H5109" s="153" t="s">
        <v>115</v>
      </c>
      <c r="I5109" s="149" t="s">
        <v>2838</v>
      </c>
      <c r="J5109" s="163">
        <v>61.286000000000001</v>
      </c>
      <c r="K5109" s="163">
        <v>47.213000000000001</v>
      </c>
      <c r="L5109" s="149" t="s">
        <v>208</v>
      </c>
      <c r="M5109" s="150" t="s">
        <v>368</v>
      </c>
      <c r="N5109" s="157">
        <v>45172.581365740742</v>
      </c>
      <c r="O5109" s="157">
        <v>45213.250277777777</v>
      </c>
    </row>
    <row r="5110" spans="2:15" x14ac:dyDescent="0.2">
      <c r="B5110" s="322" t="s">
        <v>163</v>
      </c>
      <c r="C5110" s="322" t="s">
        <v>2366</v>
      </c>
      <c r="D5110" s="322" t="s">
        <v>164</v>
      </c>
      <c r="E5110" s="322" t="s">
        <v>2366</v>
      </c>
      <c r="F5110" s="154" t="s">
        <v>239</v>
      </c>
      <c r="G5110" s="149" t="s">
        <v>1627</v>
      </c>
      <c r="H5110" s="153" t="s">
        <v>1628</v>
      </c>
      <c r="I5110" s="149" t="s">
        <v>2663</v>
      </c>
      <c r="J5110" s="163">
        <v>93.203999999999994</v>
      </c>
      <c r="K5110" s="163">
        <v>90.403000000000006</v>
      </c>
      <c r="L5110" s="149" t="s">
        <v>211</v>
      </c>
      <c r="M5110" s="150" t="s">
        <v>2801</v>
      </c>
      <c r="N5110" s="157">
        <v>45172.888553240744</v>
      </c>
      <c r="O5110" s="157">
        <v>45223.292500000003</v>
      </c>
    </row>
    <row r="5111" spans="2:15" x14ac:dyDescent="0.2">
      <c r="B5111" s="322" t="s">
        <v>163</v>
      </c>
      <c r="C5111" s="322" t="s">
        <v>2366</v>
      </c>
      <c r="D5111" s="322" t="s">
        <v>164</v>
      </c>
      <c r="E5111" s="322" t="s">
        <v>2366</v>
      </c>
      <c r="F5111" s="154" t="s">
        <v>239</v>
      </c>
      <c r="G5111" s="149" t="s">
        <v>277</v>
      </c>
      <c r="H5111" s="153" t="s">
        <v>2667</v>
      </c>
      <c r="I5111" s="149" t="s">
        <v>2839</v>
      </c>
      <c r="J5111" s="163">
        <v>57.045000000000002</v>
      </c>
      <c r="K5111" s="163">
        <v>23.280999999999999</v>
      </c>
      <c r="L5111" s="149" t="s">
        <v>209</v>
      </c>
      <c r="M5111" s="150" t="s">
        <v>440</v>
      </c>
      <c r="N5111" s="157">
        <v>45172.986875000002</v>
      </c>
      <c r="O5111" s="157">
        <v>45204.55395833333</v>
      </c>
    </row>
    <row r="5112" spans="2:15" x14ac:dyDescent="0.2">
      <c r="B5112" s="322" t="s">
        <v>163</v>
      </c>
      <c r="C5112" s="322" t="s">
        <v>2366</v>
      </c>
      <c r="D5112" s="322" t="s">
        <v>164</v>
      </c>
      <c r="E5112" s="322" t="s">
        <v>2366</v>
      </c>
      <c r="F5112" s="154" t="s">
        <v>239</v>
      </c>
      <c r="G5112" s="149" t="s">
        <v>277</v>
      </c>
      <c r="H5112" s="153" t="s">
        <v>2667</v>
      </c>
      <c r="I5112" s="149" t="s">
        <v>2839</v>
      </c>
      <c r="J5112" s="163">
        <v>57.045000000000002</v>
      </c>
      <c r="K5112" s="163">
        <v>30.437999999999999</v>
      </c>
      <c r="L5112" s="149" t="s">
        <v>209</v>
      </c>
      <c r="M5112" s="150" t="s">
        <v>563</v>
      </c>
      <c r="N5112" s="157">
        <v>45172.986875000002</v>
      </c>
      <c r="O5112" s="157">
        <v>45209.514155092591</v>
      </c>
    </row>
    <row r="5113" spans="2:15" x14ac:dyDescent="0.2">
      <c r="B5113" s="322" t="s">
        <v>163</v>
      </c>
      <c r="C5113" s="322" t="s">
        <v>2366</v>
      </c>
      <c r="D5113" s="322" t="s">
        <v>164</v>
      </c>
      <c r="E5113" s="322" t="s">
        <v>2366</v>
      </c>
      <c r="F5113" s="154" t="s">
        <v>239</v>
      </c>
      <c r="G5113" s="149" t="s">
        <v>277</v>
      </c>
      <c r="H5113" s="153" t="s">
        <v>1628</v>
      </c>
      <c r="I5113" s="149" t="s">
        <v>2649</v>
      </c>
      <c r="J5113" s="163">
        <v>37.738</v>
      </c>
      <c r="K5113" s="163">
        <v>36.982999999999997</v>
      </c>
      <c r="L5113" s="149" t="s">
        <v>116</v>
      </c>
      <c r="M5113" s="150" t="s">
        <v>352</v>
      </c>
      <c r="N5113" s="157">
        <v>45173.39</v>
      </c>
      <c r="O5113" s="157">
        <v>45208.140023148146</v>
      </c>
    </row>
    <row r="5114" spans="2:15" x14ac:dyDescent="0.2">
      <c r="B5114" s="322" t="s">
        <v>163</v>
      </c>
      <c r="C5114" s="322" t="s">
        <v>2366</v>
      </c>
      <c r="D5114" s="322" t="s">
        <v>164</v>
      </c>
      <c r="E5114" s="322" t="s">
        <v>2366</v>
      </c>
      <c r="F5114" s="154" t="s">
        <v>195</v>
      </c>
      <c r="G5114" s="149" t="s">
        <v>277</v>
      </c>
      <c r="H5114" s="153" t="s">
        <v>705</v>
      </c>
      <c r="I5114" s="149" t="s">
        <v>2840</v>
      </c>
      <c r="J5114" s="163">
        <v>63.55</v>
      </c>
      <c r="K5114" s="163">
        <v>47.86</v>
      </c>
      <c r="L5114" s="149" t="s">
        <v>211</v>
      </c>
      <c r="M5114" s="150" t="s">
        <v>691</v>
      </c>
      <c r="N5114" s="157">
        <v>45174.057164351849</v>
      </c>
      <c r="O5114" s="157">
        <v>45216.777685185189</v>
      </c>
    </row>
    <row r="5115" spans="2:15" x14ac:dyDescent="0.2">
      <c r="B5115" s="322" t="s">
        <v>163</v>
      </c>
      <c r="C5115" s="322" t="s">
        <v>2366</v>
      </c>
      <c r="D5115" s="322" t="s">
        <v>163</v>
      </c>
      <c r="E5115" s="322" t="s">
        <v>2366</v>
      </c>
      <c r="F5115" s="154" t="s">
        <v>239</v>
      </c>
      <c r="G5115" s="149" t="s">
        <v>359</v>
      </c>
      <c r="H5115" s="153" t="s">
        <v>278</v>
      </c>
      <c r="I5115" s="149" t="s">
        <v>631</v>
      </c>
      <c r="J5115" s="163">
        <v>58.018000000000001</v>
      </c>
      <c r="K5115" s="163">
        <v>40.966999999999999</v>
      </c>
      <c r="L5115" s="149" t="s">
        <v>329</v>
      </c>
      <c r="M5115" s="150" t="s">
        <v>361</v>
      </c>
      <c r="N5115" s="157">
        <v>45174.765520833331</v>
      </c>
      <c r="O5115" s="157">
        <v>45199.430393518516</v>
      </c>
    </row>
    <row r="5116" spans="2:15" x14ac:dyDescent="0.2">
      <c r="B5116" s="322" t="s">
        <v>163</v>
      </c>
      <c r="C5116" s="322" t="s">
        <v>2366</v>
      </c>
      <c r="D5116" s="322" t="s">
        <v>164</v>
      </c>
      <c r="E5116" s="322" t="s">
        <v>2366</v>
      </c>
      <c r="F5116" s="154" t="s">
        <v>239</v>
      </c>
      <c r="G5116" s="149" t="s">
        <v>289</v>
      </c>
      <c r="H5116" s="153" t="s">
        <v>1628</v>
      </c>
      <c r="I5116" s="149" t="s">
        <v>464</v>
      </c>
      <c r="J5116" s="163">
        <v>35.22</v>
      </c>
      <c r="K5116" s="163">
        <v>29.379000000000001</v>
      </c>
      <c r="L5116" s="149" t="s">
        <v>329</v>
      </c>
      <c r="M5116" s="150" t="s">
        <v>2159</v>
      </c>
      <c r="N5116" s="157">
        <v>45176.154363425929</v>
      </c>
      <c r="O5116" s="157">
        <v>45206.802048611113</v>
      </c>
    </row>
    <row r="5117" spans="2:15" x14ac:dyDescent="0.2">
      <c r="B5117" s="322" t="s">
        <v>163</v>
      </c>
      <c r="C5117" s="322" t="s">
        <v>2366</v>
      </c>
      <c r="D5117" s="322" t="s">
        <v>164</v>
      </c>
      <c r="E5117" s="322" t="s">
        <v>2366</v>
      </c>
      <c r="F5117" s="154" t="s">
        <v>236</v>
      </c>
      <c r="G5117" s="149" t="s">
        <v>310</v>
      </c>
      <c r="H5117" s="153" t="s">
        <v>311</v>
      </c>
      <c r="I5117" s="149" t="s">
        <v>803</v>
      </c>
      <c r="J5117" s="163">
        <v>60.948</v>
      </c>
      <c r="K5117" s="163">
        <v>52.323</v>
      </c>
      <c r="L5117" s="149" t="s">
        <v>116</v>
      </c>
      <c r="M5117" s="150" t="s">
        <v>405</v>
      </c>
      <c r="N5117" s="157">
        <v>45176.404178240744</v>
      </c>
      <c r="O5117" s="157">
        <v>45210.858564814815</v>
      </c>
    </row>
    <row r="5118" spans="2:15" x14ac:dyDescent="0.2">
      <c r="B5118" s="322" t="s">
        <v>163</v>
      </c>
      <c r="C5118" s="322" t="s">
        <v>2366</v>
      </c>
      <c r="D5118" s="322" t="s">
        <v>164</v>
      </c>
      <c r="E5118" s="322" t="s">
        <v>2366</v>
      </c>
      <c r="F5118" s="154" t="s">
        <v>114</v>
      </c>
      <c r="G5118" s="149" t="s">
        <v>286</v>
      </c>
      <c r="H5118" s="153" t="s">
        <v>115</v>
      </c>
      <c r="I5118" s="149" t="s">
        <v>2841</v>
      </c>
      <c r="J5118" s="163">
        <v>63.008000000000003</v>
      </c>
      <c r="K5118" s="163">
        <v>12.02</v>
      </c>
      <c r="L5118" s="149" t="s">
        <v>208</v>
      </c>
      <c r="M5118" s="150" t="s">
        <v>368</v>
      </c>
      <c r="N5118" s="157">
        <v>45176.861203703702</v>
      </c>
      <c r="O5118" s="157">
        <v>45212.109710648147</v>
      </c>
    </row>
    <row r="5119" spans="2:15" x14ac:dyDescent="0.2">
      <c r="B5119" s="322" t="s">
        <v>163</v>
      </c>
      <c r="C5119" s="322" t="s">
        <v>2366</v>
      </c>
      <c r="D5119" s="322" t="s">
        <v>164</v>
      </c>
      <c r="E5119" s="322" t="s">
        <v>2366</v>
      </c>
      <c r="F5119" s="154" t="s">
        <v>114</v>
      </c>
      <c r="G5119" s="149" t="s">
        <v>286</v>
      </c>
      <c r="H5119" s="153" t="s">
        <v>115</v>
      </c>
      <c r="I5119" s="149" t="s">
        <v>2841</v>
      </c>
      <c r="J5119" s="163">
        <v>63.008000000000003</v>
      </c>
      <c r="K5119" s="163">
        <v>13.435</v>
      </c>
      <c r="L5119" s="149" t="s">
        <v>208</v>
      </c>
      <c r="M5119" s="150" t="s">
        <v>368</v>
      </c>
      <c r="N5119" s="157">
        <v>45176.861203703702</v>
      </c>
      <c r="O5119" s="157">
        <v>45224.654039351852</v>
      </c>
    </row>
    <row r="5120" spans="2:15" x14ac:dyDescent="0.2">
      <c r="B5120" s="322" t="s">
        <v>163</v>
      </c>
      <c r="C5120" s="322" t="s">
        <v>2366</v>
      </c>
      <c r="D5120" s="322" t="s">
        <v>164</v>
      </c>
      <c r="E5120" s="322" t="s">
        <v>2366</v>
      </c>
      <c r="F5120" s="154" t="s">
        <v>114</v>
      </c>
      <c r="G5120" s="149" t="s">
        <v>286</v>
      </c>
      <c r="H5120" s="153" t="s">
        <v>115</v>
      </c>
      <c r="I5120" s="149" t="s">
        <v>2841</v>
      </c>
      <c r="J5120" s="163">
        <v>63.008000000000003</v>
      </c>
      <c r="K5120" s="163">
        <v>32.603999999999999</v>
      </c>
      <c r="L5120" s="149" t="s">
        <v>208</v>
      </c>
      <c r="M5120" s="150" t="s">
        <v>523</v>
      </c>
      <c r="N5120" s="157">
        <v>45176.861203703702</v>
      </c>
      <c r="O5120" s="157">
        <v>45228.86105324074</v>
      </c>
    </row>
    <row r="5121" spans="2:15" x14ac:dyDescent="0.2">
      <c r="B5121" s="322" t="s">
        <v>163</v>
      </c>
      <c r="C5121" s="322" t="s">
        <v>2366</v>
      </c>
      <c r="D5121" s="322" t="s">
        <v>164</v>
      </c>
      <c r="E5121" s="322" t="s">
        <v>2366</v>
      </c>
      <c r="F5121" s="154" t="s">
        <v>329</v>
      </c>
      <c r="G5121" s="149" t="s">
        <v>277</v>
      </c>
      <c r="H5121" s="153" t="s">
        <v>1460</v>
      </c>
      <c r="I5121" s="149" t="s">
        <v>2842</v>
      </c>
      <c r="J5121" s="163">
        <v>81.980999999999995</v>
      </c>
      <c r="K5121" s="163">
        <v>20.713999999999999</v>
      </c>
      <c r="L5121" s="149" t="s">
        <v>209</v>
      </c>
      <c r="M5121" s="150" t="s">
        <v>987</v>
      </c>
      <c r="N5121" s="157">
        <v>45176.97320601852</v>
      </c>
      <c r="O5121" s="157">
        <v>45220.499895833331</v>
      </c>
    </row>
    <row r="5122" spans="2:15" x14ac:dyDescent="0.2">
      <c r="B5122" s="322" t="s">
        <v>163</v>
      </c>
      <c r="C5122" s="322" t="s">
        <v>2366</v>
      </c>
      <c r="D5122" s="322" t="s">
        <v>164</v>
      </c>
      <c r="E5122" s="322" t="s">
        <v>2366</v>
      </c>
      <c r="F5122" s="154" t="s">
        <v>329</v>
      </c>
      <c r="G5122" s="149" t="s">
        <v>277</v>
      </c>
      <c r="H5122" s="153" t="s">
        <v>1460</v>
      </c>
      <c r="I5122" s="149" t="s">
        <v>2842</v>
      </c>
      <c r="J5122" s="163">
        <v>81.980999999999995</v>
      </c>
      <c r="K5122" s="163">
        <v>25.021000000000001</v>
      </c>
      <c r="L5122" s="149" t="s">
        <v>209</v>
      </c>
      <c r="M5122" s="150" t="s">
        <v>439</v>
      </c>
      <c r="N5122" s="157">
        <v>45176.97320601852</v>
      </c>
      <c r="O5122" s="157">
        <v>45226.775833333333</v>
      </c>
    </row>
    <row r="5123" spans="2:15" x14ac:dyDescent="0.2">
      <c r="B5123" s="322" t="s">
        <v>163</v>
      </c>
      <c r="C5123" s="322" t="s">
        <v>2366</v>
      </c>
      <c r="D5123" s="322" t="s">
        <v>164</v>
      </c>
      <c r="E5123" s="322" t="s">
        <v>2366</v>
      </c>
      <c r="F5123" s="154" t="s">
        <v>114</v>
      </c>
      <c r="G5123" s="149" t="s">
        <v>286</v>
      </c>
      <c r="H5123" s="153" t="s">
        <v>115</v>
      </c>
      <c r="I5123" s="149" t="s">
        <v>2843</v>
      </c>
      <c r="J5123" s="163">
        <v>81.231999999999999</v>
      </c>
      <c r="K5123" s="163">
        <v>22.058</v>
      </c>
      <c r="L5123" s="149" t="s">
        <v>211</v>
      </c>
      <c r="M5123" s="150" t="s">
        <v>390</v>
      </c>
      <c r="N5123" s="157">
        <v>45177.153553240743</v>
      </c>
      <c r="O5123" s="157">
        <v>45206.387881944444</v>
      </c>
    </row>
    <row r="5124" spans="2:15" x14ac:dyDescent="0.2">
      <c r="B5124" s="322" t="s">
        <v>163</v>
      </c>
      <c r="C5124" s="322" t="s">
        <v>2366</v>
      </c>
      <c r="D5124" s="322" t="s">
        <v>164</v>
      </c>
      <c r="E5124" s="322" t="s">
        <v>2366</v>
      </c>
      <c r="F5124" s="154" t="s">
        <v>114</v>
      </c>
      <c r="G5124" s="149" t="s">
        <v>286</v>
      </c>
      <c r="H5124" s="153" t="s">
        <v>115</v>
      </c>
      <c r="I5124" s="149" t="s">
        <v>2843</v>
      </c>
      <c r="J5124" s="163">
        <v>81.231999999999999</v>
      </c>
      <c r="K5124" s="163">
        <v>57.548999999999999</v>
      </c>
      <c r="L5124" s="149" t="s">
        <v>211</v>
      </c>
      <c r="M5124" s="150" t="s">
        <v>390</v>
      </c>
      <c r="N5124" s="157">
        <v>45177.153553240743</v>
      </c>
      <c r="O5124" s="157">
        <v>45209.70716435185</v>
      </c>
    </row>
    <row r="5125" spans="2:15" x14ac:dyDescent="0.2">
      <c r="B5125" s="322" t="s">
        <v>163</v>
      </c>
      <c r="C5125" s="322" t="s">
        <v>2366</v>
      </c>
      <c r="D5125" s="322" t="s">
        <v>165</v>
      </c>
      <c r="E5125" s="322" t="s">
        <v>2366</v>
      </c>
      <c r="F5125" s="154" t="s">
        <v>239</v>
      </c>
      <c r="G5125" s="149" t="s">
        <v>277</v>
      </c>
      <c r="H5125" s="153" t="s">
        <v>1628</v>
      </c>
      <c r="I5125" s="149" t="s">
        <v>2844</v>
      </c>
      <c r="J5125" s="163">
        <v>91.944999999999993</v>
      </c>
      <c r="K5125" s="163">
        <v>26.094999999999999</v>
      </c>
      <c r="L5125" s="149" t="s">
        <v>211</v>
      </c>
      <c r="M5125" s="150" t="s">
        <v>303</v>
      </c>
      <c r="N5125" s="157">
        <v>45178.306840277779</v>
      </c>
      <c r="O5125" s="157">
        <v>45232.303043981483</v>
      </c>
    </row>
    <row r="5126" spans="2:15" x14ac:dyDescent="0.2">
      <c r="B5126" s="322" t="s">
        <v>163</v>
      </c>
      <c r="C5126" s="322" t="s">
        <v>2366</v>
      </c>
      <c r="D5126" s="322" t="s">
        <v>165</v>
      </c>
      <c r="E5126" s="322" t="s">
        <v>2366</v>
      </c>
      <c r="F5126" s="154" t="s">
        <v>239</v>
      </c>
      <c r="G5126" s="149" t="s">
        <v>277</v>
      </c>
      <c r="H5126" s="153" t="s">
        <v>1628</v>
      </c>
      <c r="I5126" s="149" t="s">
        <v>2844</v>
      </c>
      <c r="J5126" s="163">
        <v>91.944999999999993</v>
      </c>
      <c r="K5126" s="163">
        <v>38.590000000000003</v>
      </c>
      <c r="L5126" s="149" t="s">
        <v>211</v>
      </c>
      <c r="M5126" s="150" t="s">
        <v>453</v>
      </c>
      <c r="N5126" s="157">
        <v>45178.306840277779</v>
      </c>
      <c r="O5126" s="157">
        <v>45240.873368055552</v>
      </c>
    </row>
    <row r="5127" spans="2:15" x14ac:dyDescent="0.2">
      <c r="B5127" s="322" t="s">
        <v>163</v>
      </c>
      <c r="C5127" s="322" t="s">
        <v>2366</v>
      </c>
      <c r="D5127" s="322" t="s">
        <v>164</v>
      </c>
      <c r="E5127" s="322" t="s">
        <v>2366</v>
      </c>
      <c r="F5127" s="154" t="s">
        <v>239</v>
      </c>
      <c r="G5127" s="149" t="s">
        <v>359</v>
      </c>
      <c r="H5127" s="153" t="s">
        <v>278</v>
      </c>
      <c r="I5127" s="149" t="s">
        <v>2845</v>
      </c>
      <c r="J5127" s="163">
        <v>30.439</v>
      </c>
      <c r="K5127" s="163">
        <v>12.756</v>
      </c>
      <c r="L5127" s="149" t="s">
        <v>209</v>
      </c>
      <c r="M5127" s="150" t="s">
        <v>392</v>
      </c>
      <c r="N5127" s="157">
        <v>45178.375914351855</v>
      </c>
      <c r="O5127" s="157">
        <v>45211.310891203706</v>
      </c>
    </row>
    <row r="5128" spans="2:15" x14ac:dyDescent="0.2">
      <c r="B5128" s="322" t="s">
        <v>163</v>
      </c>
      <c r="C5128" s="322" t="s">
        <v>2366</v>
      </c>
      <c r="D5128" s="322" t="s">
        <v>164</v>
      </c>
      <c r="E5128" s="322" t="s">
        <v>2366</v>
      </c>
      <c r="F5128" s="154" t="s">
        <v>239</v>
      </c>
      <c r="G5128" s="149" t="s">
        <v>359</v>
      </c>
      <c r="H5128" s="153" t="s">
        <v>278</v>
      </c>
      <c r="I5128" s="149" t="s">
        <v>2845</v>
      </c>
      <c r="J5128" s="163">
        <v>30.439</v>
      </c>
      <c r="K5128" s="163">
        <v>8.5370000000000008</v>
      </c>
      <c r="L5128" s="149" t="s">
        <v>209</v>
      </c>
      <c r="M5128" s="150" t="s">
        <v>439</v>
      </c>
      <c r="N5128" s="157">
        <v>45178.375914351855</v>
      </c>
      <c r="O5128" s="157">
        <v>45220.889780092592</v>
      </c>
    </row>
    <row r="5129" spans="2:15" x14ac:dyDescent="0.2">
      <c r="B5129" s="322" t="s">
        <v>163</v>
      </c>
      <c r="C5129" s="322" t="s">
        <v>2366</v>
      </c>
      <c r="D5129" s="322" t="s">
        <v>164</v>
      </c>
      <c r="E5129" s="322" t="s">
        <v>2366</v>
      </c>
      <c r="F5129" s="154" t="s">
        <v>239</v>
      </c>
      <c r="G5129" s="149" t="s">
        <v>359</v>
      </c>
      <c r="H5129" s="153" t="s">
        <v>278</v>
      </c>
      <c r="I5129" s="149" t="s">
        <v>2845</v>
      </c>
      <c r="J5129" s="163">
        <v>30.439</v>
      </c>
      <c r="K5129" s="163">
        <v>8.5370000000000008</v>
      </c>
      <c r="L5129" s="149" t="s">
        <v>209</v>
      </c>
      <c r="M5129" s="150" t="s">
        <v>439</v>
      </c>
      <c r="N5129" s="157">
        <v>45178.375914351855</v>
      </c>
      <c r="O5129" s="157">
        <v>45220.889918981484</v>
      </c>
    </row>
    <row r="5130" spans="2:15" x14ac:dyDescent="0.2">
      <c r="B5130" s="322" t="s">
        <v>163</v>
      </c>
      <c r="C5130" s="322" t="s">
        <v>2366</v>
      </c>
      <c r="D5130" s="322" t="s">
        <v>164</v>
      </c>
      <c r="E5130" s="322" t="s">
        <v>2366</v>
      </c>
      <c r="F5130" s="154" t="s">
        <v>114</v>
      </c>
      <c r="G5130" s="149" t="s">
        <v>353</v>
      </c>
      <c r="H5130" s="153" t="s">
        <v>354</v>
      </c>
      <c r="I5130" s="149" t="s">
        <v>2846</v>
      </c>
      <c r="J5130" s="163">
        <v>61.155999999999999</v>
      </c>
      <c r="K5130" s="163">
        <v>22.468</v>
      </c>
      <c r="L5130" s="149" t="s">
        <v>116</v>
      </c>
      <c r="M5130" s="150" t="s">
        <v>117</v>
      </c>
      <c r="N5130" s="157">
        <v>45178.487581018519</v>
      </c>
      <c r="O5130" s="157">
        <v>45213.834444444445</v>
      </c>
    </row>
    <row r="5131" spans="2:15" x14ac:dyDescent="0.2">
      <c r="B5131" s="322" t="s">
        <v>163</v>
      </c>
      <c r="C5131" s="322" t="s">
        <v>2366</v>
      </c>
      <c r="D5131" s="322" t="s">
        <v>164</v>
      </c>
      <c r="E5131" s="322" t="s">
        <v>2366</v>
      </c>
      <c r="F5131" s="154" t="s">
        <v>114</v>
      </c>
      <c r="G5131" s="149" t="s">
        <v>353</v>
      </c>
      <c r="H5131" s="153" t="s">
        <v>354</v>
      </c>
      <c r="I5131" s="149" t="s">
        <v>2846</v>
      </c>
      <c r="J5131" s="163">
        <v>61.155999999999999</v>
      </c>
      <c r="K5131" s="163">
        <v>23.241</v>
      </c>
      <c r="L5131" s="149" t="s">
        <v>116</v>
      </c>
      <c r="M5131" s="150" t="s">
        <v>1791</v>
      </c>
      <c r="N5131" s="157">
        <v>45178.487581018519</v>
      </c>
      <c r="O5131" s="157">
        <v>45222.111111111109</v>
      </c>
    </row>
    <row r="5132" spans="2:15" x14ac:dyDescent="0.2">
      <c r="B5132" s="322" t="s">
        <v>163</v>
      </c>
      <c r="C5132" s="322" t="s">
        <v>2366</v>
      </c>
      <c r="D5132" s="322" t="s">
        <v>165</v>
      </c>
      <c r="E5132" s="322" t="s">
        <v>2366</v>
      </c>
      <c r="F5132" s="154" t="s">
        <v>114</v>
      </c>
      <c r="G5132" s="149" t="s">
        <v>286</v>
      </c>
      <c r="H5132" s="153" t="s">
        <v>115</v>
      </c>
      <c r="I5132" s="149" t="s">
        <v>2847</v>
      </c>
      <c r="J5132" s="163">
        <v>63.581000000000003</v>
      </c>
      <c r="K5132" s="163">
        <v>42.789000000000001</v>
      </c>
      <c r="L5132" s="149" t="s">
        <v>116</v>
      </c>
      <c r="M5132" s="150" t="s">
        <v>117</v>
      </c>
      <c r="N5132" s="157">
        <v>45178.742210648146</v>
      </c>
      <c r="O5132" s="157">
        <v>45244.234548611108</v>
      </c>
    </row>
    <row r="5133" spans="2:15" x14ac:dyDescent="0.2">
      <c r="B5133" s="322" t="s">
        <v>163</v>
      </c>
      <c r="C5133" s="322" t="s">
        <v>2366</v>
      </c>
      <c r="D5133" s="322" t="s">
        <v>163</v>
      </c>
      <c r="E5133" s="322" t="s">
        <v>2366</v>
      </c>
      <c r="F5133" s="154" t="s">
        <v>187</v>
      </c>
      <c r="G5133" s="149" t="s">
        <v>277</v>
      </c>
      <c r="H5133" s="153" t="s">
        <v>415</v>
      </c>
      <c r="I5133" s="149" t="s">
        <v>1208</v>
      </c>
      <c r="J5133" s="163">
        <v>36.582999999999998</v>
      </c>
      <c r="K5133" s="163">
        <v>4.8529999999999998</v>
      </c>
      <c r="L5133" s="149" t="s">
        <v>114</v>
      </c>
      <c r="M5133" s="150" t="s">
        <v>997</v>
      </c>
      <c r="N5133" s="157">
        <v>45179.220405092594</v>
      </c>
      <c r="O5133" s="157">
        <v>45189.473645833335</v>
      </c>
    </row>
    <row r="5134" spans="2:15" x14ac:dyDescent="0.2">
      <c r="B5134" s="322" t="s">
        <v>163</v>
      </c>
      <c r="C5134" s="322" t="s">
        <v>2366</v>
      </c>
      <c r="D5134" s="322" t="s">
        <v>165</v>
      </c>
      <c r="E5134" s="322" t="s">
        <v>2366</v>
      </c>
      <c r="F5134" s="154" t="s">
        <v>187</v>
      </c>
      <c r="G5134" s="149" t="s">
        <v>353</v>
      </c>
      <c r="H5134" s="153" t="s">
        <v>415</v>
      </c>
      <c r="I5134" s="149" t="s">
        <v>1208</v>
      </c>
      <c r="J5134" s="163">
        <v>36.582999999999998</v>
      </c>
      <c r="K5134" s="163">
        <v>22.265000000000001</v>
      </c>
      <c r="L5134" s="149" t="s">
        <v>116</v>
      </c>
      <c r="M5134" s="150" t="s">
        <v>405</v>
      </c>
      <c r="N5134" s="157">
        <v>45179.220405092594</v>
      </c>
      <c r="O5134" s="157">
        <v>45253.596805555557</v>
      </c>
    </row>
    <row r="5135" spans="2:15" x14ac:dyDescent="0.2">
      <c r="B5135" s="322" t="s">
        <v>163</v>
      </c>
      <c r="C5135" s="322" t="s">
        <v>2366</v>
      </c>
      <c r="D5135" s="322" t="s">
        <v>164</v>
      </c>
      <c r="E5135" s="322" t="s">
        <v>2366</v>
      </c>
      <c r="F5135" s="154" t="s">
        <v>239</v>
      </c>
      <c r="G5135" s="149" t="s">
        <v>359</v>
      </c>
      <c r="H5135" s="153" t="s">
        <v>278</v>
      </c>
      <c r="I5135" s="149" t="s">
        <v>2848</v>
      </c>
      <c r="J5135" s="163">
        <v>58.116999999999997</v>
      </c>
      <c r="K5135" s="163">
        <v>37.652000000000001</v>
      </c>
      <c r="L5135" s="149" t="s">
        <v>329</v>
      </c>
      <c r="M5135" s="150" t="s">
        <v>361</v>
      </c>
      <c r="N5135" s="157">
        <v>45179.44599537037</v>
      </c>
      <c r="O5135" s="157">
        <v>45210.124155092592</v>
      </c>
    </row>
    <row r="5136" spans="2:15" x14ac:dyDescent="0.2">
      <c r="B5136" s="322" t="s">
        <v>163</v>
      </c>
      <c r="C5136" s="322" t="s">
        <v>2366</v>
      </c>
      <c r="D5136" s="322" t="s">
        <v>164</v>
      </c>
      <c r="E5136" s="322" t="s">
        <v>2366</v>
      </c>
      <c r="F5136" s="154" t="s">
        <v>114</v>
      </c>
      <c r="G5136" s="149" t="s">
        <v>353</v>
      </c>
      <c r="H5136" s="153" t="s">
        <v>354</v>
      </c>
      <c r="I5136" s="149" t="s">
        <v>2047</v>
      </c>
      <c r="J5136" s="163">
        <v>34.564</v>
      </c>
      <c r="K5136" s="163">
        <v>9.7949999999999999</v>
      </c>
      <c r="L5136" s="149" t="s">
        <v>232</v>
      </c>
      <c r="M5136" s="150" t="s">
        <v>386</v>
      </c>
      <c r="N5136" s="157">
        <v>45179.529398148145</v>
      </c>
      <c r="O5136" s="157">
        <v>45200.138402777775</v>
      </c>
    </row>
    <row r="5137" spans="2:15" x14ac:dyDescent="0.2">
      <c r="B5137" s="322" t="s">
        <v>163</v>
      </c>
      <c r="C5137" s="322" t="s">
        <v>2366</v>
      </c>
      <c r="D5137" s="322" t="s">
        <v>163</v>
      </c>
      <c r="E5137" s="322" t="s">
        <v>2366</v>
      </c>
      <c r="F5137" s="154" t="s">
        <v>329</v>
      </c>
      <c r="G5137" s="149" t="s">
        <v>286</v>
      </c>
      <c r="H5137" s="153" t="s">
        <v>1689</v>
      </c>
      <c r="I5137" s="149" t="s">
        <v>2849</v>
      </c>
      <c r="J5137" s="163">
        <v>56.969000000000001</v>
      </c>
      <c r="K5137" s="163">
        <v>4.2300000000000004</v>
      </c>
      <c r="L5137" s="149" t="s">
        <v>116</v>
      </c>
      <c r="M5137" s="150" t="s">
        <v>2123</v>
      </c>
      <c r="N5137" s="157">
        <v>45179.821053240739</v>
      </c>
      <c r="O5137" s="157">
        <v>45191.123738425929</v>
      </c>
    </row>
    <row r="5138" spans="2:15" x14ac:dyDescent="0.2">
      <c r="B5138" s="322" t="s">
        <v>163</v>
      </c>
      <c r="C5138" s="322" t="s">
        <v>2366</v>
      </c>
      <c r="D5138" s="322" t="s">
        <v>163</v>
      </c>
      <c r="E5138" s="322" t="s">
        <v>2366</v>
      </c>
      <c r="F5138" s="154" t="s">
        <v>329</v>
      </c>
      <c r="G5138" s="149" t="s">
        <v>286</v>
      </c>
      <c r="H5138" s="153" t="s">
        <v>1689</v>
      </c>
      <c r="I5138" s="149" t="s">
        <v>2849</v>
      </c>
      <c r="J5138" s="163">
        <v>56.969000000000001</v>
      </c>
      <c r="K5138" s="163">
        <v>5.2880000000000003</v>
      </c>
      <c r="L5138" s="149" t="s">
        <v>116</v>
      </c>
      <c r="M5138" s="150" t="s">
        <v>2123</v>
      </c>
      <c r="N5138" s="157">
        <v>45179.821053240739</v>
      </c>
      <c r="O5138" s="157">
        <v>45191.123877314814</v>
      </c>
    </row>
    <row r="5139" spans="2:15" x14ac:dyDescent="0.2">
      <c r="B5139" s="322" t="s">
        <v>163</v>
      </c>
      <c r="C5139" s="322" t="s">
        <v>2366</v>
      </c>
      <c r="D5139" s="322" t="s">
        <v>163</v>
      </c>
      <c r="E5139" s="322" t="s">
        <v>2366</v>
      </c>
      <c r="F5139" s="154" t="s">
        <v>329</v>
      </c>
      <c r="G5139" s="149" t="s">
        <v>286</v>
      </c>
      <c r="H5139" s="153" t="s">
        <v>1689</v>
      </c>
      <c r="I5139" s="149" t="s">
        <v>2849</v>
      </c>
      <c r="J5139" s="163">
        <v>56.969000000000001</v>
      </c>
      <c r="K5139" s="163">
        <v>22.207999999999998</v>
      </c>
      <c r="L5139" s="149" t="s">
        <v>116</v>
      </c>
      <c r="M5139" s="150" t="s">
        <v>2123</v>
      </c>
      <c r="N5139" s="157">
        <v>45179.821053240739</v>
      </c>
      <c r="O5139" s="157">
        <v>45191.123888888891</v>
      </c>
    </row>
    <row r="5140" spans="2:15" x14ac:dyDescent="0.2">
      <c r="B5140" s="322" t="s">
        <v>163</v>
      </c>
      <c r="C5140" s="322" t="s">
        <v>2366</v>
      </c>
      <c r="D5140" s="322" t="s">
        <v>164</v>
      </c>
      <c r="E5140" s="322" t="s">
        <v>2366</v>
      </c>
      <c r="F5140" s="154" t="s">
        <v>243</v>
      </c>
      <c r="G5140" s="149" t="s">
        <v>277</v>
      </c>
      <c r="H5140" s="153" t="s">
        <v>374</v>
      </c>
      <c r="I5140" s="149" t="s">
        <v>2273</v>
      </c>
      <c r="J5140" s="163">
        <v>52.222999999999999</v>
      </c>
      <c r="K5140" s="163">
        <v>10.247</v>
      </c>
      <c r="L5140" s="149" t="s">
        <v>211</v>
      </c>
      <c r="M5140" s="150" t="s">
        <v>1358</v>
      </c>
      <c r="N5140" s="157">
        <v>45180.208437499998</v>
      </c>
      <c r="O5140" s="157">
        <v>45211.151342592595</v>
      </c>
    </row>
    <row r="5141" spans="2:15" x14ac:dyDescent="0.2">
      <c r="B5141" s="322" t="s">
        <v>163</v>
      </c>
      <c r="C5141" s="322" t="s">
        <v>2366</v>
      </c>
      <c r="D5141" s="322" t="s">
        <v>164</v>
      </c>
      <c r="E5141" s="322" t="s">
        <v>2366</v>
      </c>
      <c r="F5141" s="154" t="s">
        <v>243</v>
      </c>
      <c r="G5141" s="149" t="s">
        <v>277</v>
      </c>
      <c r="H5141" s="153" t="s">
        <v>374</v>
      </c>
      <c r="I5141" s="149" t="s">
        <v>2273</v>
      </c>
      <c r="J5141" s="163">
        <v>52.222999999999999</v>
      </c>
      <c r="K5141" s="163">
        <v>40.887</v>
      </c>
      <c r="L5141" s="149" t="s">
        <v>211</v>
      </c>
      <c r="M5141" s="150" t="s">
        <v>314</v>
      </c>
      <c r="N5141" s="157">
        <v>45180.208437499998</v>
      </c>
      <c r="O5141" s="157">
        <v>45222.110381944447</v>
      </c>
    </row>
    <row r="5142" spans="2:15" x14ac:dyDescent="0.2">
      <c r="B5142" s="322" t="s">
        <v>163</v>
      </c>
      <c r="C5142" s="322" t="s">
        <v>2366</v>
      </c>
      <c r="D5142" s="322" t="s">
        <v>164</v>
      </c>
      <c r="E5142" s="322" t="s">
        <v>2366</v>
      </c>
      <c r="F5142" s="154" t="s">
        <v>114</v>
      </c>
      <c r="G5142" s="149" t="s">
        <v>310</v>
      </c>
      <c r="H5142" s="153" t="s">
        <v>115</v>
      </c>
      <c r="I5142" s="149" t="s">
        <v>811</v>
      </c>
      <c r="J5142" s="163">
        <v>31.77</v>
      </c>
      <c r="K5142" s="163">
        <v>31.135000000000002</v>
      </c>
      <c r="L5142" s="149" t="s">
        <v>553</v>
      </c>
      <c r="M5142" s="150" t="s">
        <v>554</v>
      </c>
      <c r="N5142" s="157">
        <v>45180.376562500001</v>
      </c>
      <c r="O5142" s="157">
        <v>45201.041655092595</v>
      </c>
    </row>
    <row r="5143" spans="2:15" x14ac:dyDescent="0.2">
      <c r="B5143" s="322" t="s">
        <v>163</v>
      </c>
      <c r="C5143" s="322" t="s">
        <v>2366</v>
      </c>
      <c r="D5143" s="322" t="s">
        <v>163</v>
      </c>
      <c r="E5143" s="322" t="s">
        <v>2366</v>
      </c>
      <c r="F5143" s="154" t="s">
        <v>114</v>
      </c>
      <c r="G5143" s="149" t="s">
        <v>353</v>
      </c>
      <c r="H5143" s="153" t="s">
        <v>354</v>
      </c>
      <c r="I5143" s="149" t="s">
        <v>2850</v>
      </c>
      <c r="J5143" s="163">
        <v>28.349</v>
      </c>
      <c r="K5143" s="163">
        <v>15.34</v>
      </c>
      <c r="L5143" s="149" t="s">
        <v>325</v>
      </c>
      <c r="M5143" s="150" t="s">
        <v>1229</v>
      </c>
      <c r="N5143" s="157">
        <v>45180.529421296298</v>
      </c>
      <c r="O5143" s="157">
        <v>45195.609293981484</v>
      </c>
    </row>
    <row r="5144" spans="2:15" x14ac:dyDescent="0.2">
      <c r="B5144" s="322" t="s">
        <v>163</v>
      </c>
      <c r="C5144" s="322" t="s">
        <v>2366</v>
      </c>
      <c r="D5144" s="322" t="s">
        <v>164</v>
      </c>
      <c r="E5144" s="322" t="s">
        <v>2366</v>
      </c>
      <c r="F5144" s="154" t="s">
        <v>243</v>
      </c>
      <c r="G5144" s="149" t="s">
        <v>2234</v>
      </c>
      <c r="H5144" s="153" t="s">
        <v>707</v>
      </c>
      <c r="I5144" s="149" t="s">
        <v>995</v>
      </c>
      <c r="J5144" s="163">
        <v>57.7</v>
      </c>
      <c r="K5144" s="163">
        <v>56.545999999999999</v>
      </c>
      <c r="L5144" s="149" t="s">
        <v>329</v>
      </c>
      <c r="M5144" s="150" t="s">
        <v>361</v>
      </c>
      <c r="N5144" s="157">
        <v>45180.833831018521</v>
      </c>
      <c r="O5144" s="157">
        <v>45205.973136574074</v>
      </c>
    </row>
    <row r="5145" spans="2:15" x14ac:dyDescent="0.2">
      <c r="B5145" s="322" t="s">
        <v>163</v>
      </c>
      <c r="C5145" s="322" t="s">
        <v>2366</v>
      </c>
      <c r="D5145" s="322" t="s">
        <v>164</v>
      </c>
      <c r="E5145" s="322" t="s">
        <v>2366</v>
      </c>
      <c r="F5145" s="154" t="s">
        <v>114</v>
      </c>
      <c r="G5145" s="149" t="s">
        <v>277</v>
      </c>
      <c r="H5145" s="153" t="s">
        <v>304</v>
      </c>
      <c r="I5145" s="149" t="s">
        <v>2039</v>
      </c>
      <c r="J5145" s="163">
        <v>34.491999999999997</v>
      </c>
      <c r="K5145" s="163">
        <v>23.416</v>
      </c>
      <c r="L5145" s="149" t="s">
        <v>269</v>
      </c>
      <c r="M5145" s="150" t="s">
        <v>2851</v>
      </c>
      <c r="N5145" s="157">
        <v>45181.043171296296</v>
      </c>
      <c r="O5145" s="157">
        <v>45208.606562499997</v>
      </c>
    </row>
    <row r="5146" spans="2:15" x14ac:dyDescent="0.2">
      <c r="B5146" s="322" t="s">
        <v>163</v>
      </c>
      <c r="C5146" s="322" t="s">
        <v>2366</v>
      </c>
      <c r="D5146" s="322" t="s">
        <v>165</v>
      </c>
      <c r="E5146" s="322" t="s">
        <v>2366</v>
      </c>
      <c r="F5146" s="154" t="s">
        <v>239</v>
      </c>
      <c r="G5146" s="149" t="s">
        <v>1627</v>
      </c>
      <c r="H5146" s="153" t="s">
        <v>1628</v>
      </c>
      <c r="I5146" s="149" t="s">
        <v>2852</v>
      </c>
      <c r="J5146" s="163">
        <v>80.882999999999996</v>
      </c>
      <c r="K5146" s="163">
        <v>79.265000000000001</v>
      </c>
      <c r="L5146" s="149" t="s">
        <v>211</v>
      </c>
      <c r="M5146" s="150" t="s">
        <v>388</v>
      </c>
      <c r="N5146" s="157">
        <v>45181.167557870373</v>
      </c>
      <c r="O5146" s="157">
        <v>45233.084374999999</v>
      </c>
    </row>
    <row r="5147" spans="2:15" x14ac:dyDescent="0.2">
      <c r="B5147" s="322" t="s">
        <v>163</v>
      </c>
      <c r="C5147" s="322" t="s">
        <v>2366</v>
      </c>
      <c r="D5147" s="322" t="s">
        <v>164</v>
      </c>
      <c r="E5147" s="322" t="s">
        <v>2366</v>
      </c>
      <c r="F5147" s="154" t="s">
        <v>239</v>
      </c>
      <c r="G5147" s="149" t="s">
        <v>277</v>
      </c>
      <c r="H5147" s="153" t="s">
        <v>1075</v>
      </c>
      <c r="I5147" s="149" t="s">
        <v>2853</v>
      </c>
      <c r="J5147" s="163">
        <v>36.366999999999997</v>
      </c>
      <c r="K5147" s="163">
        <v>8.5350000000000001</v>
      </c>
      <c r="L5147" s="149" t="s">
        <v>116</v>
      </c>
      <c r="M5147" s="150" t="s">
        <v>437</v>
      </c>
      <c r="N5147" s="157">
        <v>45181.556932870371</v>
      </c>
      <c r="O5147" s="157">
        <v>45211.764988425923</v>
      </c>
    </row>
    <row r="5148" spans="2:15" x14ac:dyDescent="0.2">
      <c r="B5148" s="322" t="s">
        <v>163</v>
      </c>
      <c r="C5148" s="322" t="s">
        <v>2366</v>
      </c>
      <c r="D5148" s="322" t="s">
        <v>164</v>
      </c>
      <c r="E5148" s="322" t="s">
        <v>2366</v>
      </c>
      <c r="F5148" s="154" t="s">
        <v>239</v>
      </c>
      <c r="G5148" s="149" t="s">
        <v>2107</v>
      </c>
      <c r="H5148" s="153" t="s">
        <v>1075</v>
      </c>
      <c r="I5148" s="149" t="s">
        <v>2853</v>
      </c>
      <c r="J5148" s="163">
        <v>36.366999999999997</v>
      </c>
      <c r="K5148" s="163">
        <v>27.105</v>
      </c>
      <c r="L5148" s="149" t="s">
        <v>116</v>
      </c>
      <c r="M5148" s="150" t="s">
        <v>352</v>
      </c>
      <c r="N5148" s="157">
        <v>45181.556932870371</v>
      </c>
      <c r="O5148" s="157">
        <v>45228.140138888892</v>
      </c>
    </row>
    <row r="5149" spans="2:15" x14ac:dyDescent="0.2">
      <c r="B5149" s="322" t="s">
        <v>163</v>
      </c>
      <c r="C5149" s="322" t="s">
        <v>2366</v>
      </c>
      <c r="D5149" s="322" t="s">
        <v>164</v>
      </c>
      <c r="E5149" s="322" t="s">
        <v>2366</v>
      </c>
      <c r="F5149" s="154" t="s">
        <v>239</v>
      </c>
      <c r="G5149" s="149" t="s">
        <v>289</v>
      </c>
      <c r="H5149" s="153" t="s">
        <v>1628</v>
      </c>
      <c r="I5149" s="149" t="s">
        <v>717</v>
      </c>
      <c r="J5149" s="163">
        <v>31.837</v>
      </c>
      <c r="K5149" s="163">
        <v>31.2</v>
      </c>
      <c r="L5149" s="149" t="s">
        <v>116</v>
      </c>
      <c r="M5149" s="150" t="s">
        <v>405</v>
      </c>
      <c r="N5149" s="157">
        <v>45181.667557870373</v>
      </c>
      <c r="O5149" s="157">
        <v>45218.055439814816</v>
      </c>
    </row>
    <row r="5150" spans="2:15" x14ac:dyDescent="0.2">
      <c r="B5150" s="322" t="s">
        <v>163</v>
      </c>
      <c r="C5150" s="322" t="s">
        <v>2366</v>
      </c>
      <c r="D5150" s="322" t="s">
        <v>164</v>
      </c>
      <c r="E5150" s="322" t="s">
        <v>2366</v>
      </c>
      <c r="F5150" s="154" t="s">
        <v>244</v>
      </c>
      <c r="G5150" s="149" t="s">
        <v>369</v>
      </c>
      <c r="H5150" s="153" t="s">
        <v>370</v>
      </c>
      <c r="I5150" s="149" t="s">
        <v>2854</v>
      </c>
      <c r="J5150" s="163">
        <v>57.905000000000001</v>
      </c>
      <c r="K5150" s="163">
        <v>56.747</v>
      </c>
      <c r="L5150" s="149" t="s">
        <v>211</v>
      </c>
      <c r="M5150" s="150" t="s">
        <v>616</v>
      </c>
      <c r="N5150" s="157">
        <v>45181.679375</v>
      </c>
      <c r="O5150" s="157">
        <v>45214.431041666663</v>
      </c>
    </row>
    <row r="5151" spans="2:15" x14ac:dyDescent="0.2">
      <c r="B5151" s="322" t="s">
        <v>163</v>
      </c>
      <c r="C5151" s="322" t="s">
        <v>2366</v>
      </c>
      <c r="D5151" s="322" t="s">
        <v>163</v>
      </c>
      <c r="E5151" s="322" t="s">
        <v>2366</v>
      </c>
      <c r="F5151" s="154" t="s">
        <v>114</v>
      </c>
      <c r="G5151" s="149" t="s">
        <v>277</v>
      </c>
      <c r="H5151" s="153" t="s">
        <v>304</v>
      </c>
      <c r="I5151" s="149" t="s">
        <v>1739</v>
      </c>
      <c r="J5151" s="163">
        <v>36.244999999999997</v>
      </c>
      <c r="K5151" s="163">
        <v>26.134</v>
      </c>
      <c r="L5151" s="149" t="s">
        <v>114</v>
      </c>
      <c r="M5151" s="150" t="s">
        <v>1417</v>
      </c>
      <c r="N5151" s="157">
        <v>45183.890393518515</v>
      </c>
      <c r="O5151" s="157">
        <v>45189.09474537037</v>
      </c>
    </row>
    <row r="5152" spans="2:15" x14ac:dyDescent="0.2">
      <c r="B5152" s="322" t="s">
        <v>163</v>
      </c>
      <c r="C5152" s="322" t="s">
        <v>2366</v>
      </c>
      <c r="D5152" s="322" t="s">
        <v>164</v>
      </c>
      <c r="E5152" s="322" t="s">
        <v>2366</v>
      </c>
      <c r="F5152" s="154" t="s">
        <v>114</v>
      </c>
      <c r="G5152" s="149" t="s">
        <v>286</v>
      </c>
      <c r="H5152" s="153" t="s">
        <v>304</v>
      </c>
      <c r="I5152" s="149" t="s">
        <v>2246</v>
      </c>
      <c r="J5152" s="163">
        <v>30.777000000000001</v>
      </c>
      <c r="K5152" s="163">
        <v>22.327000000000002</v>
      </c>
      <c r="L5152" s="149" t="s">
        <v>116</v>
      </c>
      <c r="M5152" s="150" t="s">
        <v>405</v>
      </c>
      <c r="N5152" s="157">
        <v>45183.918252314812</v>
      </c>
      <c r="O5152" s="157">
        <v>45213.527881944443</v>
      </c>
    </row>
    <row r="5153" spans="2:15" x14ac:dyDescent="0.2">
      <c r="B5153" s="322" t="s">
        <v>163</v>
      </c>
      <c r="C5153" s="322" t="s">
        <v>2366</v>
      </c>
      <c r="D5153" s="322" t="s">
        <v>164</v>
      </c>
      <c r="E5153" s="322" t="s">
        <v>2366</v>
      </c>
      <c r="F5153" s="154" t="s">
        <v>243</v>
      </c>
      <c r="G5153" s="149" t="s">
        <v>277</v>
      </c>
      <c r="H5153" s="153" t="s">
        <v>374</v>
      </c>
      <c r="I5153" s="149" t="s">
        <v>630</v>
      </c>
      <c r="J5153" s="163">
        <v>35.963999999999999</v>
      </c>
      <c r="K5153" s="163">
        <v>33.878999999999998</v>
      </c>
      <c r="L5153" s="149" t="s">
        <v>376</v>
      </c>
      <c r="M5153" s="150" t="s">
        <v>378</v>
      </c>
      <c r="N5153" s="157">
        <v>45184.29315972222</v>
      </c>
      <c r="O5153" s="157">
        <v>45204.027557870373</v>
      </c>
    </row>
    <row r="5154" spans="2:15" x14ac:dyDescent="0.2">
      <c r="B5154" s="322" t="s">
        <v>163</v>
      </c>
      <c r="C5154" s="322" t="s">
        <v>2366</v>
      </c>
      <c r="D5154" s="322" t="s">
        <v>164</v>
      </c>
      <c r="E5154" s="322" t="s">
        <v>2366</v>
      </c>
      <c r="F5154" s="154" t="s">
        <v>243</v>
      </c>
      <c r="G5154" s="149" t="s">
        <v>2338</v>
      </c>
      <c r="H5154" s="153" t="s">
        <v>707</v>
      </c>
      <c r="I5154" s="149" t="s">
        <v>2855</v>
      </c>
      <c r="J5154" s="163">
        <v>58.018000000000001</v>
      </c>
      <c r="K5154" s="163">
        <v>33.520000000000003</v>
      </c>
      <c r="L5154" s="149" t="s">
        <v>329</v>
      </c>
      <c r="M5154" s="150" t="s">
        <v>395</v>
      </c>
      <c r="N5154" s="157">
        <v>45184.543287037035</v>
      </c>
      <c r="O5154" s="157">
        <v>45211.707916666666</v>
      </c>
    </row>
    <row r="5155" spans="2:15" x14ac:dyDescent="0.2">
      <c r="B5155" s="322" t="s">
        <v>163</v>
      </c>
      <c r="C5155" s="322" t="s">
        <v>2366</v>
      </c>
      <c r="D5155" s="322" t="s">
        <v>164</v>
      </c>
      <c r="E5155" s="322" t="s">
        <v>2366</v>
      </c>
      <c r="F5155" s="154" t="s">
        <v>114</v>
      </c>
      <c r="G5155" s="149" t="s">
        <v>277</v>
      </c>
      <c r="H5155" s="153" t="s">
        <v>304</v>
      </c>
      <c r="I5155" s="149" t="s">
        <v>699</v>
      </c>
      <c r="J5155" s="163">
        <v>39.064</v>
      </c>
      <c r="K5155" s="163">
        <v>30.399000000000001</v>
      </c>
      <c r="L5155" s="149" t="s">
        <v>114</v>
      </c>
      <c r="M5155" s="150" t="s">
        <v>700</v>
      </c>
      <c r="N5155" s="157">
        <v>45184.820949074077</v>
      </c>
      <c r="O5155" s="157">
        <v>45214.889687499999</v>
      </c>
    </row>
    <row r="5156" spans="2:15" x14ac:dyDescent="0.2">
      <c r="B5156" s="322" t="s">
        <v>163</v>
      </c>
      <c r="C5156" s="322" t="s">
        <v>2366</v>
      </c>
      <c r="D5156" s="322" t="s">
        <v>164</v>
      </c>
      <c r="E5156" s="322" t="s">
        <v>2366</v>
      </c>
      <c r="F5156" s="154" t="s">
        <v>114</v>
      </c>
      <c r="G5156" s="149" t="s">
        <v>277</v>
      </c>
      <c r="H5156" s="153" t="s">
        <v>304</v>
      </c>
      <c r="I5156" s="149" t="s">
        <v>2856</v>
      </c>
      <c r="J5156" s="163">
        <v>34.491999999999997</v>
      </c>
      <c r="K5156" s="163">
        <v>21.515000000000001</v>
      </c>
      <c r="L5156" s="149" t="s">
        <v>187</v>
      </c>
      <c r="M5156" s="150" t="s">
        <v>415</v>
      </c>
      <c r="N5156" s="157">
        <v>45184.848773148151</v>
      </c>
      <c r="O5156" s="157">
        <v>45201.581608796296</v>
      </c>
    </row>
    <row r="5157" spans="2:15" x14ac:dyDescent="0.2">
      <c r="B5157" s="322" t="s">
        <v>163</v>
      </c>
      <c r="C5157" s="322" t="s">
        <v>2366</v>
      </c>
      <c r="D5157" s="322" t="s">
        <v>163</v>
      </c>
      <c r="E5157" s="322" t="s">
        <v>2366</v>
      </c>
      <c r="F5157" s="154" t="s">
        <v>114</v>
      </c>
      <c r="G5157" s="149" t="s">
        <v>277</v>
      </c>
      <c r="H5157" s="153" t="s">
        <v>304</v>
      </c>
      <c r="I5157" s="149" t="s">
        <v>1236</v>
      </c>
      <c r="J5157" s="163">
        <v>19.39</v>
      </c>
      <c r="K5157" s="163">
        <v>8.5820000000000007</v>
      </c>
      <c r="L5157" s="149" t="s">
        <v>114</v>
      </c>
      <c r="M5157" s="150" t="s">
        <v>2271</v>
      </c>
      <c r="N5157" s="157">
        <v>45184.904293981483</v>
      </c>
      <c r="O5157" s="157">
        <v>45190.457546296297</v>
      </c>
    </row>
    <row r="5158" spans="2:15" x14ac:dyDescent="0.2">
      <c r="B5158" s="322" t="s">
        <v>163</v>
      </c>
      <c r="C5158" s="322" t="s">
        <v>2366</v>
      </c>
      <c r="D5158" s="322" t="s">
        <v>163</v>
      </c>
      <c r="E5158" s="322" t="s">
        <v>2366</v>
      </c>
      <c r="F5158" s="154" t="s">
        <v>114</v>
      </c>
      <c r="G5158" s="149" t="s">
        <v>277</v>
      </c>
      <c r="H5158" s="153" t="s">
        <v>304</v>
      </c>
      <c r="I5158" s="149" t="s">
        <v>1236</v>
      </c>
      <c r="J5158" s="163">
        <v>19.39</v>
      </c>
      <c r="K5158" s="163">
        <v>8.5820000000000007</v>
      </c>
      <c r="L5158" s="149" t="s">
        <v>114</v>
      </c>
      <c r="M5158" s="150" t="s">
        <v>2271</v>
      </c>
      <c r="N5158" s="157">
        <v>45184.904293981483</v>
      </c>
      <c r="O5158" s="157">
        <v>45190.457685185182</v>
      </c>
    </row>
    <row r="5159" spans="2:15" x14ac:dyDescent="0.2">
      <c r="B5159" s="322" t="s">
        <v>163</v>
      </c>
      <c r="C5159" s="322" t="s">
        <v>2366</v>
      </c>
      <c r="D5159" s="322" t="s">
        <v>165</v>
      </c>
      <c r="E5159" s="322" t="s">
        <v>2366</v>
      </c>
      <c r="F5159" s="154" t="s">
        <v>239</v>
      </c>
      <c r="G5159" s="149" t="s">
        <v>359</v>
      </c>
      <c r="H5159" s="153" t="s">
        <v>278</v>
      </c>
      <c r="I5159" s="149" t="s">
        <v>2178</v>
      </c>
      <c r="J5159" s="163">
        <v>38.167000000000002</v>
      </c>
      <c r="K5159" s="163">
        <v>15.045</v>
      </c>
      <c r="L5159" s="149" t="s">
        <v>228</v>
      </c>
      <c r="M5159" s="150" t="s">
        <v>549</v>
      </c>
      <c r="N5159" s="157">
        <v>45185.029120370367</v>
      </c>
      <c r="O5159" s="157">
        <v>45254.305474537039</v>
      </c>
    </row>
    <row r="5160" spans="2:15" x14ac:dyDescent="0.2">
      <c r="B5160" s="322" t="s">
        <v>163</v>
      </c>
      <c r="C5160" s="322" t="s">
        <v>2366</v>
      </c>
      <c r="D5160" s="322" t="s">
        <v>165</v>
      </c>
      <c r="E5160" s="322" t="s">
        <v>2366</v>
      </c>
      <c r="F5160" s="154" t="s">
        <v>239</v>
      </c>
      <c r="G5160" s="149" t="s">
        <v>359</v>
      </c>
      <c r="H5160" s="153" t="s">
        <v>278</v>
      </c>
      <c r="I5160" s="149" t="s">
        <v>2178</v>
      </c>
      <c r="J5160" s="163">
        <v>38.167000000000002</v>
      </c>
      <c r="K5160" s="163">
        <v>15.045</v>
      </c>
      <c r="L5160" s="149" t="s">
        <v>228</v>
      </c>
      <c r="M5160" s="150" t="s">
        <v>549</v>
      </c>
      <c r="N5160" s="157">
        <v>45185.029120370367</v>
      </c>
      <c r="O5160" s="157">
        <v>45254.305613425924</v>
      </c>
    </row>
    <row r="5161" spans="2:15" x14ac:dyDescent="0.2">
      <c r="B5161" s="322" t="s">
        <v>163</v>
      </c>
      <c r="C5161" s="322" t="s">
        <v>2366</v>
      </c>
      <c r="D5161" s="322" t="s">
        <v>164</v>
      </c>
      <c r="E5161" s="322" t="s">
        <v>2366</v>
      </c>
      <c r="F5161" s="154" t="s">
        <v>114</v>
      </c>
      <c r="G5161" s="149" t="s">
        <v>277</v>
      </c>
      <c r="H5161" s="153" t="s">
        <v>2578</v>
      </c>
      <c r="I5161" s="149" t="s">
        <v>2842</v>
      </c>
      <c r="J5161" s="163">
        <v>81.980999999999995</v>
      </c>
      <c r="K5161" s="163">
        <v>10.686</v>
      </c>
      <c r="L5161" s="149" t="s">
        <v>209</v>
      </c>
      <c r="M5161" s="150" t="s">
        <v>987</v>
      </c>
      <c r="N5161" s="157">
        <v>45185.209849537037</v>
      </c>
      <c r="O5161" s="157">
        <v>45220.499895833331</v>
      </c>
    </row>
    <row r="5162" spans="2:15" x14ac:dyDescent="0.2">
      <c r="B5162" s="322" t="s">
        <v>163</v>
      </c>
      <c r="C5162" s="322" t="s">
        <v>2366</v>
      </c>
      <c r="D5162" s="322" t="s">
        <v>164</v>
      </c>
      <c r="E5162" s="322" t="s">
        <v>2366</v>
      </c>
      <c r="F5162" s="154" t="s">
        <v>114</v>
      </c>
      <c r="G5162" s="149" t="s">
        <v>277</v>
      </c>
      <c r="H5162" s="153" t="s">
        <v>2578</v>
      </c>
      <c r="I5162" s="149" t="s">
        <v>2842</v>
      </c>
      <c r="J5162" s="163">
        <v>81.980999999999995</v>
      </c>
      <c r="K5162" s="163">
        <v>12.909000000000001</v>
      </c>
      <c r="L5162" s="149" t="s">
        <v>209</v>
      </c>
      <c r="M5162" s="150" t="s">
        <v>439</v>
      </c>
      <c r="N5162" s="157">
        <v>45185.209849537037</v>
      </c>
      <c r="O5162" s="157">
        <v>45226.775833333333</v>
      </c>
    </row>
    <row r="5163" spans="2:15" x14ac:dyDescent="0.2">
      <c r="B5163" s="322" t="s">
        <v>163</v>
      </c>
      <c r="C5163" s="322" t="s">
        <v>2366</v>
      </c>
      <c r="D5163" s="322" t="s">
        <v>164</v>
      </c>
      <c r="E5163" s="322" t="s">
        <v>2366</v>
      </c>
      <c r="F5163" s="154" t="s">
        <v>114</v>
      </c>
      <c r="G5163" s="149" t="s">
        <v>286</v>
      </c>
      <c r="H5163" s="153" t="s">
        <v>115</v>
      </c>
      <c r="I5163" s="149" t="s">
        <v>2857</v>
      </c>
      <c r="J5163" s="163">
        <v>81.465999999999994</v>
      </c>
      <c r="K5163" s="163">
        <v>57.844000000000001</v>
      </c>
      <c r="L5163" s="149" t="s">
        <v>211</v>
      </c>
      <c r="M5163" s="150" t="s">
        <v>453</v>
      </c>
      <c r="N5163" s="157">
        <v>45185.36209490741</v>
      </c>
      <c r="O5163" s="157">
        <v>45211.582731481481</v>
      </c>
    </row>
    <row r="5164" spans="2:15" x14ac:dyDescent="0.2">
      <c r="B5164" s="322" t="s">
        <v>163</v>
      </c>
      <c r="C5164" s="322" t="s">
        <v>2366</v>
      </c>
      <c r="D5164" s="322" t="s">
        <v>164</v>
      </c>
      <c r="E5164" s="322" t="s">
        <v>2366</v>
      </c>
      <c r="F5164" s="154" t="s">
        <v>239</v>
      </c>
      <c r="G5164" s="149" t="s">
        <v>277</v>
      </c>
      <c r="H5164" s="153" t="s">
        <v>1628</v>
      </c>
      <c r="I5164" s="149" t="s">
        <v>2858</v>
      </c>
      <c r="J5164" s="163">
        <v>81.444000000000003</v>
      </c>
      <c r="K5164" s="163">
        <v>67.058999999999997</v>
      </c>
      <c r="L5164" s="149" t="s">
        <v>211</v>
      </c>
      <c r="M5164" s="150" t="s">
        <v>388</v>
      </c>
      <c r="N5164" s="157">
        <v>45185.403749999998</v>
      </c>
      <c r="O5164" s="157">
        <v>45227.495740740742</v>
      </c>
    </row>
    <row r="5165" spans="2:15" x14ac:dyDescent="0.2">
      <c r="B5165" s="322" t="s">
        <v>163</v>
      </c>
      <c r="C5165" s="322" t="s">
        <v>2366</v>
      </c>
      <c r="D5165" s="322" t="s">
        <v>165</v>
      </c>
      <c r="E5165" s="322" t="s">
        <v>2366</v>
      </c>
      <c r="F5165" s="154" t="s">
        <v>239</v>
      </c>
      <c r="G5165" s="149" t="s">
        <v>1627</v>
      </c>
      <c r="H5165" s="153" t="s">
        <v>1628</v>
      </c>
      <c r="I5165" s="149" t="s">
        <v>2859</v>
      </c>
      <c r="J5165" s="163">
        <v>77.072999999999993</v>
      </c>
      <c r="K5165" s="163">
        <v>24.067</v>
      </c>
      <c r="L5165" s="149" t="s">
        <v>211</v>
      </c>
      <c r="M5165" s="150" t="s">
        <v>453</v>
      </c>
      <c r="N5165" s="157">
        <v>45185.58353009259</v>
      </c>
      <c r="O5165" s="157">
        <v>45244.373645833337</v>
      </c>
    </row>
    <row r="5166" spans="2:15" x14ac:dyDescent="0.2">
      <c r="B5166" s="322" t="s">
        <v>163</v>
      </c>
      <c r="C5166" s="322" t="s">
        <v>2366</v>
      </c>
      <c r="D5166" s="322" t="s">
        <v>165</v>
      </c>
      <c r="E5166" s="322" t="s">
        <v>2366</v>
      </c>
      <c r="F5166" s="154" t="s">
        <v>239</v>
      </c>
      <c r="G5166" s="149" t="s">
        <v>1627</v>
      </c>
      <c r="H5166" s="153" t="s">
        <v>1628</v>
      </c>
      <c r="I5166" s="149" t="s">
        <v>2859</v>
      </c>
      <c r="J5166" s="163">
        <v>77.072999999999993</v>
      </c>
      <c r="K5166" s="163">
        <v>33.448999999999998</v>
      </c>
      <c r="L5166" s="149" t="s">
        <v>211</v>
      </c>
      <c r="M5166" s="150" t="s">
        <v>905</v>
      </c>
      <c r="N5166" s="157">
        <v>45185.58353009259</v>
      </c>
      <c r="O5166" s="157">
        <v>45250.023298611108</v>
      </c>
    </row>
    <row r="5167" spans="2:15" x14ac:dyDescent="0.2">
      <c r="B5167" s="322" t="s">
        <v>163</v>
      </c>
      <c r="C5167" s="322" t="s">
        <v>2366</v>
      </c>
      <c r="D5167" s="322" t="s">
        <v>165</v>
      </c>
      <c r="E5167" s="322" t="s">
        <v>2366</v>
      </c>
      <c r="F5167" s="154" t="s">
        <v>239</v>
      </c>
      <c r="G5167" s="149" t="s">
        <v>1627</v>
      </c>
      <c r="H5167" s="153" t="s">
        <v>1628</v>
      </c>
      <c r="I5167" s="149" t="s">
        <v>2859</v>
      </c>
      <c r="J5167" s="163">
        <v>77.072999999999993</v>
      </c>
      <c r="K5167" s="163">
        <v>18.015000000000001</v>
      </c>
      <c r="L5167" s="149" t="s">
        <v>211</v>
      </c>
      <c r="M5167" s="150" t="s">
        <v>686</v>
      </c>
      <c r="N5167" s="157">
        <v>45185.58353009259</v>
      </c>
      <c r="O5167" s="157">
        <v>45254.081701388888</v>
      </c>
    </row>
    <row r="5168" spans="2:15" x14ac:dyDescent="0.2">
      <c r="B5168" s="322" t="s">
        <v>163</v>
      </c>
      <c r="C5168" s="322" t="s">
        <v>2366</v>
      </c>
      <c r="D5168" s="322" t="s">
        <v>164</v>
      </c>
      <c r="E5168" s="322" t="s">
        <v>2366</v>
      </c>
      <c r="F5168" s="154" t="s">
        <v>114</v>
      </c>
      <c r="G5168" s="149" t="s">
        <v>286</v>
      </c>
      <c r="H5168" s="153" t="s">
        <v>115</v>
      </c>
      <c r="I5168" s="149" t="s">
        <v>2842</v>
      </c>
      <c r="J5168" s="163">
        <v>81.980999999999995</v>
      </c>
      <c r="K5168" s="163">
        <v>4.9870000000000001</v>
      </c>
      <c r="L5168" s="149" t="s">
        <v>209</v>
      </c>
      <c r="M5168" s="150" t="s">
        <v>987</v>
      </c>
      <c r="N5168" s="157">
        <v>45186.057071759256</v>
      </c>
      <c r="O5168" s="157">
        <v>45220.499895833331</v>
      </c>
    </row>
    <row r="5169" spans="2:15" x14ac:dyDescent="0.2">
      <c r="B5169" s="322" t="s">
        <v>163</v>
      </c>
      <c r="C5169" s="322" t="s">
        <v>2366</v>
      </c>
      <c r="D5169" s="322" t="s">
        <v>164</v>
      </c>
      <c r="E5169" s="322" t="s">
        <v>2366</v>
      </c>
      <c r="F5169" s="154" t="s">
        <v>114</v>
      </c>
      <c r="G5169" s="149" t="s">
        <v>286</v>
      </c>
      <c r="H5169" s="153" t="s">
        <v>115</v>
      </c>
      <c r="I5169" s="149" t="s">
        <v>2842</v>
      </c>
      <c r="J5169" s="163">
        <v>81.980999999999995</v>
      </c>
      <c r="K5169" s="163">
        <v>6.024</v>
      </c>
      <c r="L5169" s="149" t="s">
        <v>209</v>
      </c>
      <c r="M5169" s="150" t="s">
        <v>439</v>
      </c>
      <c r="N5169" s="157">
        <v>45186.057071759256</v>
      </c>
      <c r="O5169" s="157">
        <v>45226.775833333333</v>
      </c>
    </row>
    <row r="5170" spans="2:15" x14ac:dyDescent="0.2">
      <c r="B5170" s="322" t="s">
        <v>163</v>
      </c>
      <c r="C5170" s="322" t="s">
        <v>2366</v>
      </c>
      <c r="D5170" s="322" t="s">
        <v>164</v>
      </c>
      <c r="E5170" s="322" t="s">
        <v>2366</v>
      </c>
      <c r="F5170" s="154" t="s">
        <v>114</v>
      </c>
      <c r="G5170" s="149" t="s">
        <v>310</v>
      </c>
      <c r="H5170" s="153" t="s">
        <v>115</v>
      </c>
      <c r="I5170" s="149" t="s">
        <v>1066</v>
      </c>
      <c r="J5170" s="163">
        <v>37.716999999999999</v>
      </c>
      <c r="K5170" s="163">
        <v>33.715000000000003</v>
      </c>
      <c r="L5170" s="149" t="s">
        <v>557</v>
      </c>
      <c r="M5170" s="150" t="s">
        <v>715</v>
      </c>
      <c r="N5170" s="157">
        <v>45186.362395833334</v>
      </c>
      <c r="O5170" s="157">
        <v>45209.736134259256</v>
      </c>
    </row>
    <row r="5171" spans="2:15" x14ac:dyDescent="0.2">
      <c r="B5171" s="322" t="s">
        <v>163</v>
      </c>
      <c r="C5171" s="322" t="s">
        <v>2366</v>
      </c>
      <c r="D5171" s="322" t="s">
        <v>163</v>
      </c>
      <c r="E5171" s="322" t="s">
        <v>2366</v>
      </c>
      <c r="F5171" s="154" t="s">
        <v>244</v>
      </c>
      <c r="G5171" s="149" t="s">
        <v>369</v>
      </c>
      <c r="H5171" s="153" t="s">
        <v>370</v>
      </c>
      <c r="I5171" s="149" t="s">
        <v>2860</v>
      </c>
      <c r="J5171" s="163">
        <v>14.186999999999999</v>
      </c>
      <c r="K5171" s="163">
        <v>12.478</v>
      </c>
      <c r="L5171" s="149" t="s">
        <v>192</v>
      </c>
      <c r="M5171" s="150" t="s">
        <v>366</v>
      </c>
      <c r="N5171" s="157">
        <v>45187.278692129628</v>
      </c>
      <c r="O5171" s="157">
        <v>45191.278425925928</v>
      </c>
    </row>
    <row r="5172" spans="2:15" x14ac:dyDescent="0.2">
      <c r="B5172" s="322" t="s">
        <v>163</v>
      </c>
      <c r="C5172" s="322" t="s">
        <v>2366</v>
      </c>
      <c r="D5172" s="322" t="s">
        <v>164</v>
      </c>
      <c r="E5172" s="322" t="s">
        <v>2366</v>
      </c>
      <c r="F5172" s="154" t="s">
        <v>239</v>
      </c>
      <c r="G5172" s="149" t="s">
        <v>1627</v>
      </c>
      <c r="H5172" s="153" t="s">
        <v>1628</v>
      </c>
      <c r="I5172" s="149" t="s">
        <v>2861</v>
      </c>
      <c r="J5172" s="163">
        <v>74.849000000000004</v>
      </c>
      <c r="K5172" s="163">
        <v>10.276999999999999</v>
      </c>
      <c r="L5172" s="149" t="s">
        <v>211</v>
      </c>
      <c r="M5172" s="150" t="s">
        <v>822</v>
      </c>
      <c r="N5172" s="157">
        <v>45188.000891203701</v>
      </c>
      <c r="O5172" s="157">
        <v>45226.042916666665</v>
      </c>
    </row>
    <row r="5173" spans="2:15" x14ac:dyDescent="0.2">
      <c r="B5173" s="322" t="s">
        <v>163</v>
      </c>
      <c r="C5173" s="322" t="s">
        <v>2366</v>
      </c>
      <c r="D5173" s="322" t="s">
        <v>164</v>
      </c>
      <c r="E5173" s="322" t="s">
        <v>2366</v>
      </c>
      <c r="F5173" s="154" t="s">
        <v>239</v>
      </c>
      <c r="G5173" s="149" t="s">
        <v>1627</v>
      </c>
      <c r="H5173" s="153" t="s">
        <v>1628</v>
      </c>
      <c r="I5173" s="149" t="s">
        <v>2861</v>
      </c>
      <c r="J5173" s="163">
        <v>74.849000000000004</v>
      </c>
      <c r="K5173" s="163">
        <v>10.276999999999999</v>
      </c>
      <c r="L5173" s="149" t="s">
        <v>211</v>
      </c>
      <c r="M5173" s="150" t="s">
        <v>822</v>
      </c>
      <c r="N5173" s="157">
        <v>45188.000891203701</v>
      </c>
      <c r="O5173" s="157">
        <v>45227.207314814812</v>
      </c>
    </row>
    <row r="5174" spans="2:15" x14ac:dyDescent="0.2">
      <c r="B5174" s="322" t="s">
        <v>163</v>
      </c>
      <c r="C5174" s="322" t="s">
        <v>2366</v>
      </c>
      <c r="D5174" s="322" t="s">
        <v>165</v>
      </c>
      <c r="E5174" s="322" t="s">
        <v>2366</v>
      </c>
      <c r="F5174" s="154" t="s">
        <v>239</v>
      </c>
      <c r="G5174" s="149" t="s">
        <v>1627</v>
      </c>
      <c r="H5174" s="153" t="s">
        <v>1628</v>
      </c>
      <c r="I5174" s="149" t="s">
        <v>2861</v>
      </c>
      <c r="J5174" s="163">
        <v>74.849000000000004</v>
      </c>
      <c r="K5174" s="163">
        <v>31.382999999999999</v>
      </c>
      <c r="L5174" s="149" t="s">
        <v>211</v>
      </c>
      <c r="M5174" s="150" t="s">
        <v>2721</v>
      </c>
      <c r="N5174" s="157">
        <v>45188.000891203701</v>
      </c>
      <c r="O5174" s="157">
        <v>45233.732905092591</v>
      </c>
    </row>
    <row r="5175" spans="2:15" x14ac:dyDescent="0.2">
      <c r="B5175" s="322" t="s">
        <v>163</v>
      </c>
      <c r="C5175" s="322" t="s">
        <v>2366</v>
      </c>
      <c r="D5175" s="322" t="s">
        <v>164</v>
      </c>
      <c r="E5175" s="322" t="s">
        <v>2366</v>
      </c>
      <c r="F5175" s="154" t="s">
        <v>329</v>
      </c>
      <c r="G5175" s="149" t="s">
        <v>286</v>
      </c>
      <c r="H5175" s="153" t="s">
        <v>1689</v>
      </c>
      <c r="I5175" s="149" t="s">
        <v>1925</v>
      </c>
      <c r="J5175" s="163">
        <v>35.884999999999998</v>
      </c>
      <c r="K5175" s="163">
        <v>35.167000000000002</v>
      </c>
      <c r="L5175" s="149" t="s">
        <v>116</v>
      </c>
      <c r="M5175" s="150" t="s">
        <v>292</v>
      </c>
      <c r="N5175" s="157">
        <v>45188.515543981484</v>
      </c>
      <c r="O5175" s="157">
        <v>45207.565115740741</v>
      </c>
    </row>
    <row r="5176" spans="2:15" x14ac:dyDescent="0.2">
      <c r="B5176" s="322" t="s">
        <v>163</v>
      </c>
      <c r="C5176" s="322" t="s">
        <v>2366</v>
      </c>
      <c r="D5176" s="322" t="s">
        <v>164</v>
      </c>
      <c r="E5176" s="322" t="s">
        <v>2366</v>
      </c>
      <c r="F5176" s="154" t="s">
        <v>114</v>
      </c>
      <c r="G5176" s="149" t="s">
        <v>310</v>
      </c>
      <c r="H5176" s="153" t="s">
        <v>115</v>
      </c>
      <c r="I5176" s="149" t="s">
        <v>2862</v>
      </c>
      <c r="J5176" s="163">
        <v>63.481000000000002</v>
      </c>
      <c r="K5176" s="163">
        <v>15.535</v>
      </c>
      <c r="L5176" s="149" t="s">
        <v>211</v>
      </c>
      <c r="M5176" s="150" t="s">
        <v>453</v>
      </c>
      <c r="N5176" s="157">
        <v>45188.653680555559</v>
      </c>
      <c r="O5176" s="157">
        <v>45210.53665509259</v>
      </c>
    </row>
    <row r="5177" spans="2:15" x14ac:dyDescent="0.2">
      <c r="B5177" s="322" t="s">
        <v>163</v>
      </c>
      <c r="C5177" s="322" t="s">
        <v>2366</v>
      </c>
      <c r="D5177" s="322" t="s">
        <v>164</v>
      </c>
      <c r="E5177" s="322" t="s">
        <v>2366</v>
      </c>
      <c r="F5177" s="154" t="s">
        <v>114</v>
      </c>
      <c r="G5177" s="149" t="s">
        <v>310</v>
      </c>
      <c r="H5177" s="153" t="s">
        <v>115</v>
      </c>
      <c r="I5177" s="149" t="s">
        <v>2862</v>
      </c>
      <c r="J5177" s="163">
        <v>63.481000000000002</v>
      </c>
      <c r="K5177" s="163">
        <v>36.521000000000001</v>
      </c>
      <c r="L5177" s="149" t="s">
        <v>211</v>
      </c>
      <c r="M5177" s="150" t="s">
        <v>666</v>
      </c>
      <c r="N5177" s="157">
        <v>45188.653680555559</v>
      </c>
      <c r="O5177" s="157">
        <v>45222.018148148149</v>
      </c>
    </row>
    <row r="5178" spans="2:15" x14ac:dyDescent="0.2">
      <c r="B5178" s="322" t="s">
        <v>163</v>
      </c>
      <c r="C5178" s="322" t="s">
        <v>2366</v>
      </c>
      <c r="D5178" s="322" t="s">
        <v>164</v>
      </c>
      <c r="E5178" s="322" t="s">
        <v>2366</v>
      </c>
      <c r="F5178" s="154" t="s">
        <v>239</v>
      </c>
      <c r="G5178" s="149" t="s">
        <v>359</v>
      </c>
      <c r="H5178" s="153" t="s">
        <v>278</v>
      </c>
      <c r="I5178" s="149" t="s">
        <v>2863</v>
      </c>
      <c r="J5178" s="163">
        <v>56.604999999999997</v>
      </c>
      <c r="K5178" s="163">
        <v>41.62</v>
      </c>
      <c r="L5178" s="149" t="s">
        <v>209</v>
      </c>
      <c r="M5178" s="150" t="s">
        <v>392</v>
      </c>
      <c r="N5178" s="157">
        <v>45188.876539351855</v>
      </c>
      <c r="O5178" s="157">
        <v>45223.220995370371</v>
      </c>
    </row>
    <row r="5179" spans="2:15" x14ac:dyDescent="0.2">
      <c r="B5179" s="322" t="s">
        <v>163</v>
      </c>
      <c r="C5179" s="322" t="s">
        <v>2366</v>
      </c>
      <c r="D5179" s="322" t="s">
        <v>164</v>
      </c>
      <c r="E5179" s="322" t="s">
        <v>2366</v>
      </c>
      <c r="F5179" s="154" t="s">
        <v>114</v>
      </c>
      <c r="G5179" s="149" t="s">
        <v>277</v>
      </c>
      <c r="H5179" s="153" t="s">
        <v>304</v>
      </c>
      <c r="I5179" s="149" t="s">
        <v>2183</v>
      </c>
      <c r="J5179" s="163">
        <v>30.206</v>
      </c>
      <c r="K5179" s="163">
        <v>21.736000000000001</v>
      </c>
      <c r="L5179" s="149" t="s">
        <v>116</v>
      </c>
      <c r="M5179" s="150" t="s">
        <v>405</v>
      </c>
      <c r="N5179" s="157">
        <v>45189.014675925922</v>
      </c>
      <c r="O5179" s="157">
        <v>45221.778090277781</v>
      </c>
    </row>
    <row r="5180" spans="2:15" x14ac:dyDescent="0.2">
      <c r="B5180" s="322" t="s">
        <v>163</v>
      </c>
      <c r="C5180" s="322" t="s">
        <v>2366</v>
      </c>
      <c r="D5180" s="322" t="s">
        <v>164</v>
      </c>
      <c r="E5180" s="322" t="s">
        <v>2366</v>
      </c>
      <c r="F5180" s="154" t="s">
        <v>236</v>
      </c>
      <c r="G5180" s="149" t="s">
        <v>310</v>
      </c>
      <c r="H5180" s="153" t="s">
        <v>311</v>
      </c>
      <c r="I5180" s="149" t="s">
        <v>1277</v>
      </c>
      <c r="J5180" s="163">
        <v>39.512999999999998</v>
      </c>
      <c r="K5180" s="163">
        <v>34.506</v>
      </c>
      <c r="L5180" s="149" t="s">
        <v>203</v>
      </c>
      <c r="M5180" s="150" t="s">
        <v>380</v>
      </c>
      <c r="N5180" s="157">
        <v>45189.529305555552</v>
      </c>
      <c r="O5180" s="157">
        <v>45204.459131944444</v>
      </c>
    </row>
    <row r="5181" spans="2:15" x14ac:dyDescent="0.2">
      <c r="B5181" s="322" t="s">
        <v>163</v>
      </c>
      <c r="C5181" s="322" t="s">
        <v>2366</v>
      </c>
      <c r="D5181" s="322" t="s">
        <v>165</v>
      </c>
      <c r="E5181" s="322" t="s">
        <v>2366</v>
      </c>
      <c r="F5181" s="154" t="s">
        <v>195</v>
      </c>
      <c r="G5181" s="149" t="s">
        <v>277</v>
      </c>
      <c r="H5181" s="153" t="s">
        <v>705</v>
      </c>
      <c r="I5181" s="149" t="s">
        <v>1643</v>
      </c>
      <c r="J5181" s="163">
        <v>35.826000000000001</v>
      </c>
      <c r="K5181" s="163">
        <v>10.432</v>
      </c>
      <c r="L5181" s="149" t="s">
        <v>357</v>
      </c>
      <c r="M5181" s="150" t="s">
        <v>508</v>
      </c>
      <c r="N5181" s="157">
        <v>45189.861342592594</v>
      </c>
      <c r="O5181" s="157">
        <v>45238.936354166668</v>
      </c>
    </row>
    <row r="5182" spans="2:15" x14ac:dyDescent="0.2">
      <c r="B5182" s="322" t="s">
        <v>163</v>
      </c>
      <c r="C5182" s="322" t="s">
        <v>2366</v>
      </c>
      <c r="D5182" s="322" t="s">
        <v>164</v>
      </c>
      <c r="E5182" s="322" t="s">
        <v>2366</v>
      </c>
      <c r="F5182" s="154" t="s">
        <v>239</v>
      </c>
      <c r="G5182" s="149" t="s">
        <v>1627</v>
      </c>
      <c r="H5182" s="153" t="s">
        <v>1628</v>
      </c>
      <c r="I5182" s="149" t="s">
        <v>2861</v>
      </c>
      <c r="J5182" s="163">
        <v>74.849000000000004</v>
      </c>
      <c r="K5182" s="163">
        <v>4.2370000000000001</v>
      </c>
      <c r="L5182" s="149" t="s">
        <v>211</v>
      </c>
      <c r="M5182" s="150" t="s">
        <v>822</v>
      </c>
      <c r="N5182" s="157">
        <v>45190.362291666665</v>
      </c>
      <c r="O5182" s="157">
        <v>45226.042916666665</v>
      </c>
    </row>
    <row r="5183" spans="2:15" x14ac:dyDescent="0.2">
      <c r="B5183" s="322" t="s">
        <v>163</v>
      </c>
      <c r="C5183" s="322" t="s">
        <v>2366</v>
      </c>
      <c r="D5183" s="322" t="s">
        <v>164</v>
      </c>
      <c r="E5183" s="322" t="s">
        <v>2366</v>
      </c>
      <c r="F5183" s="154" t="s">
        <v>239</v>
      </c>
      <c r="G5183" s="149" t="s">
        <v>1627</v>
      </c>
      <c r="H5183" s="153" t="s">
        <v>1628</v>
      </c>
      <c r="I5183" s="149" t="s">
        <v>2861</v>
      </c>
      <c r="J5183" s="163">
        <v>74.849000000000004</v>
      </c>
      <c r="K5183" s="163">
        <v>4.2370000000000001</v>
      </c>
      <c r="L5183" s="149" t="s">
        <v>211</v>
      </c>
      <c r="M5183" s="150" t="s">
        <v>822</v>
      </c>
      <c r="N5183" s="157">
        <v>45190.362291666665</v>
      </c>
      <c r="O5183" s="157">
        <v>45227.207314814812</v>
      </c>
    </row>
    <row r="5184" spans="2:15" x14ac:dyDescent="0.2">
      <c r="B5184" s="322" t="s">
        <v>163</v>
      </c>
      <c r="C5184" s="322" t="s">
        <v>2366</v>
      </c>
      <c r="D5184" s="322" t="s">
        <v>165</v>
      </c>
      <c r="E5184" s="322" t="s">
        <v>2366</v>
      </c>
      <c r="F5184" s="154" t="s">
        <v>239</v>
      </c>
      <c r="G5184" s="149" t="s">
        <v>1627</v>
      </c>
      <c r="H5184" s="153" t="s">
        <v>1628</v>
      </c>
      <c r="I5184" s="149" t="s">
        <v>2861</v>
      </c>
      <c r="J5184" s="163">
        <v>74.849000000000004</v>
      </c>
      <c r="K5184" s="163">
        <v>12.939</v>
      </c>
      <c r="L5184" s="149" t="s">
        <v>211</v>
      </c>
      <c r="M5184" s="150" t="s">
        <v>2721</v>
      </c>
      <c r="N5184" s="157">
        <v>45190.362291666665</v>
      </c>
      <c r="O5184" s="157">
        <v>45233.732905092591</v>
      </c>
    </row>
    <row r="5185" spans="2:15" x14ac:dyDescent="0.2">
      <c r="B5185" s="322" t="s">
        <v>163</v>
      </c>
      <c r="C5185" s="322" t="s">
        <v>2366</v>
      </c>
      <c r="D5185" s="322" t="s">
        <v>164</v>
      </c>
      <c r="E5185" s="322" t="s">
        <v>2366</v>
      </c>
      <c r="F5185" s="154" t="s">
        <v>244</v>
      </c>
      <c r="G5185" s="149" t="s">
        <v>369</v>
      </c>
      <c r="H5185" s="153" t="s">
        <v>370</v>
      </c>
      <c r="I5185" s="149" t="s">
        <v>1610</v>
      </c>
      <c r="J5185" s="163">
        <v>33.744999999999997</v>
      </c>
      <c r="K5185" s="163">
        <v>14.49</v>
      </c>
      <c r="L5185" s="149" t="s">
        <v>216</v>
      </c>
      <c r="M5185" s="150" t="s">
        <v>284</v>
      </c>
      <c r="N5185" s="157">
        <v>45190.755902777775</v>
      </c>
      <c r="O5185" s="157">
        <v>45217.564675925925</v>
      </c>
    </row>
    <row r="5186" spans="2:15" x14ac:dyDescent="0.2">
      <c r="B5186" s="322" t="s">
        <v>163</v>
      </c>
      <c r="C5186" s="322" t="s">
        <v>2366</v>
      </c>
      <c r="D5186" s="322" t="s">
        <v>164</v>
      </c>
      <c r="E5186" s="322" t="s">
        <v>2366</v>
      </c>
      <c r="F5186" s="154" t="s">
        <v>244</v>
      </c>
      <c r="G5186" s="149" t="s">
        <v>369</v>
      </c>
      <c r="H5186" s="153" t="s">
        <v>370</v>
      </c>
      <c r="I5186" s="149" t="s">
        <v>1610</v>
      </c>
      <c r="J5186" s="163">
        <v>33.744999999999997</v>
      </c>
      <c r="K5186" s="163">
        <v>18.355</v>
      </c>
      <c r="L5186" s="149" t="s">
        <v>217</v>
      </c>
      <c r="M5186" s="150" t="s">
        <v>1370</v>
      </c>
      <c r="N5186" s="157">
        <v>45190.755902777775</v>
      </c>
      <c r="O5186" s="157">
        <v>45228.464282407411</v>
      </c>
    </row>
    <row r="5187" spans="2:15" x14ac:dyDescent="0.2">
      <c r="B5187" s="322" t="s">
        <v>163</v>
      </c>
      <c r="C5187" s="322" t="s">
        <v>2366</v>
      </c>
      <c r="D5187" s="322" t="s">
        <v>164</v>
      </c>
      <c r="E5187" s="322" t="s">
        <v>2366</v>
      </c>
      <c r="F5187" s="154" t="s">
        <v>239</v>
      </c>
      <c r="G5187" s="149" t="s">
        <v>359</v>
      </c>
      <c r="H5187" s="153" t="s">
        <v>278</v>
      </c>
      <c r="I5187" s="149" t="s">
        <v>2864</v>
      </c>
      <c r="J5187" s="163">
        <v>30.536000000000001</v>
      </c>
      <c r="K5187" s="163">
        <v>11.102</v>
      </c>
      <c r="L5187" s="149" t="s">
        <v>255</v>
      </c>
      <c r="M5187" s="150" t="s">
        <v>538</v>
      </c>
      <c r="N5187" s="157">
        <v>45190.793229166666</v>
      </c>
      <c r="O5187" s="157">
        <v>45224.708912037036</v>
      </c>
    </row>
    <row r="5188" spans="2:15" x14ac:dyDescent="0.2">
      <c r="B5188" s="322" t="s">
        <v>163</v>
      </c>
      <c r="C5188" s="322" t="s">
        <v>2366</v>
      </c>
      <c r="D5188" s="322" t="s">
        <v>164</v>
      </c>
      <c r="E5188" s="322" t="s">
        <v>2366</v>
      </c>
      <c r="F5188" s="154" t="s">
        <v>239</v>
      </c>
      <c r="G5188" s="149" t="s">
        <v>359</v>
      </c>
      <c r="H5188" s="153" t="s">
        <v>278</v>
      </c>
      <c r="I5188" s="149" t="s">
        <v>2864</v>
      </c>
      <c r="J5188" s="163">
        <v>30.536000000000001</v>
      </c>
      <c r="K5188" s="163">
        <v>18.824000000000002</v>
      </c>
      <c r="L5188" s="149" t="s">
        <v>255</v>
      </c>
      <c r="M5188" s="150" t="s">
        <v>689</v>
      </c>
      <c r="N5188" s="157">
        <v>45190.793229166666</v>
      </c>
      <c r="O5188" s="157">
        <v>45227.385289351849</v>
      </c>
    </row>
    <row r="5189" spans="2:15" x14ac:dyDescent="0.2">
      <c r="B5189" s="322" t="s">
        <v>163</v>
      </c>
      <c r="C5189" s="322" t="s">
        <v>2366</v>
      </c>
      <c r="D5189" s="322" t="s">
        <v>164</v>
      </c>
      <c r="E5189" s="322" t="s">
        <v>2366</v>
      </c>
      <c r="F5189" s="154" t="s">
        <v>239</v>
      </c>
      <c r="G5189" s="149" t="s">
        <v>359</v>
      </c>
      <c r="H5189" s="153" t="s">
        <v>278</v>
      </c>
      <c r="I5189" s="149" t="s">
        <v>2865</v>
      </c>
      <c r="J5189" s="163">
        <v>32.258000000000003</v>
      </c>
      <c r="K5189" s="163">
        <v>29.279</v>
      </c>
      <c r="L5189" s="149" t="s">
        <v>116</v>
      </c>
      <c r="M5189" s="150" t="s">
        <v>405</v>
      </c>
      <c r="N5189" s="157">
        <v>45190.918321759258</v>
      </c>
      <c r="O5189" s="157">
        <v>45226.121053240742</v>
      </c>
    </row>
    <row r="5190" spans="2:15" x14ac:dyDescent="0.2">
      <c r="B5190" s="322" t="s">
        <v>163</v>
      </c>
      <c r="C5190" s="322" t="s">
        <v>2366</v>
      </c>
      <c r="D5190" s="322" t="s">
        <v>164</v>
      </c>
      <c r="E5190" s="322" t="s">
        <v>2366</v>
      </c>
      <c r="F5190" s="154" t="s">
        <v>243</v>
      </c>
      <c r="G5190" s="149" t="s">
        <v>277</v>
      </c>
      <c r="H5190" s="153" t="s">
        <v>374</v>
      </c>
      <c r="I5190" s="149" t="s">
        <v>2866</v>
      </c>
      <c r="J5190" s="163">
        <v>28.227</v>
      </c>
      <c r="K5190" s="163">
        <v>27.661999999999999</v>
      </c>
      <c r="L5190" s="149" t="s">
        <v>211</v>
      </c>
      <c r="M5190" s="150" t="s">
        <v>314</v>
      </c>
      <c r="N5190" s="157">
        <v>45191.029421296298</v>
      </c>
      <c r="O5190" s="157">
        <v>45219.029143518521</v>
      </c>
    </row>
    <row r="5191" spans="2:15" x14ac:dyDescent="0.2">
      <c r="B5191" s="322" t="s">
        <v>163</v>
      </c>
      <c r="C5191" s="322" t="s">
        <v>2366</v>
      </c>
      <c r="D5191" s="322" t="s">
        <v>164</v>
      </c>
      <c r="E5191" s="322" t="s">
        <v>2366</v>
      </c>
      <c r="F5191" s="154" t="s">
        <v>114</v>
      </c>
      <c r="G5191" s="149" t="s">
        <v>286</v>
      </c>
      <c r="H5191" s="153" t="s">
        <v>115</v>
      </c>
      <c r="I5191" s="149" t="s">
        <v>1318</v>
      </c>
      <c r="J5191" s="163">
        <v>63.518999999999998</v>
      </c>
      <c r="K5191" s="163">
        <v>12.010999999999999</v>
      </c>
      <c r="L5191" s="149" t="s">
        <v>208</v>
      </c>
      <c r="M5191" s="150" t="s">
        <v>368</v>
      </c>
      <c r="N5191" s="157">
        <v>45191.36278935185</v>
      </c>
      <c r="O5191" s="157">
        <v>45224.648796296293</v>
      </c>
    </row>
    <row r="5192" spans="2:15" x14ac:dyDescent="0.2">
      <c r="B5192" s="322" t="s">
        <v>163</v>
      </c>
      <c r="C5192" s="322" t="s">
        <v>2366</v>
      </c>
      <c r="D5192" s="322" t="s">
        <v>165</v>
      </c>
      <c r="E5192" s="322" t="s">
        <v>2366</v>
      </c>
      <c r="F5192" s="154" t="s">
        <v>114</v>
      </c>
      <c r="G5192" s="149" t="s">
        <v>286</v>
      </c>
      <c r="H5192" s="153" t="s">
        <v>115</v>
      </c>
      <c r="I5192" s="149" t="s">
        <v>1318</v>
      </c>
      <c r="J5192" s="163">
        <v>63.518999999999998</v>
      </c>
      <c r="K5192" s="163">
        <v>47.140999999999998</v>
      </c>
      <c r="L5192" s="149" t="s">
        <v>208</v>
      </c>
      <c r="M5192" s="150" t="s">
        <v>368</v>
      </c>
      <c r="N5192" s="157">
        <v>45191.36278935185</v>
      </c>
      <c r="O5192" s="157">
        <v>45243.774513888886</v>
      </c>
    </row>
    <row r="5193" spans="2:15" x14ac:dyDescent="0.2">
      <c r="B5193" s="322" t="s">
        <v>163</v>
      </c>
      <c r="C5193" s="322" t="s">
        <v>2366</v>
      </c>
      <c r="D5193" s="322" t="s">
        <v>165</v>
      </c>
      <c r="E5193" s="322" t="s">
        <v>2366</v>
      </c>
      <c r="F5193" s="154" t="s">
        <v>239</v>
      </c>
      <c r="G5193" s="149" t="s">
        <v>1627</v>
      </c>
      <c r="H5193" s="153" t="s">
        <v>1628</v>
      </c>
      <c r="I5193" s="149" t="s">
        <v>719</v>
      </c>
      <c r="J5193" s="163">
        <v>76.031999999999996</v>
      </c>
      <c r="K5193" s="163">
        <v>13.25</v>
      </c>
      <c r="L5193" s="149" t="s">
        <v>211</v>
      </c>
      <c r="M5193" s="150" t="s">
        <v>2867</v>
      </c>
      <c r="N5193" s="157">
        <v>45192.820289351854</v>
      </c>
      <c r="O5193" s="157">
        <v>45242.290451388886</v>
      </c>
    </row>
    <row r="5194" spans="2:15" x14ac:dyDescent="0.2">
      <c r="B5194" s="322" t="s">
        <v>163</v>
      </c>
      <c r="C5194" s="322" t="s">
        <v>2366</v>
      </c>
      <c r="D5194" s="322" t="s">
        <v>164</v>
      </c>
      <c r="E5194" s="322" t="s">
        <v>2366</v>
      </c>
      <c r="F5194" s="154" t="s">
        <v>114</v>
      </c>
      <c r="G5194" s="149" t="s">
        <v>286</v>
      </c>
      <c r="H5194" s="153" t="s">
        <v>115</v>
      </c>
      <c r="I5194" s="149" t="s">
        <v>2577</v>
      </c>
      <c r="J5194" s="163">
        <v>28.364999999999998</v>
      </c>
      <c r="K5194" s="163">
        <v>4.3120000000000003</v>
      </c>
      <c r="L5194" s="149" t="s">
        <v>212</v>
      </c>
      <c r="M5194" s="150" t="s">
        <v>626</v>
      </c>
      <c r="N5194" s="157">
        <v>45192.929965277777</v>
      </c>
      <c r="O5194" s="157">
        <v>45217.153310185182</v>
      </c>
    </row>
    <row r="5195" spans="2:15" x14ac:dyDescent="0.2">
      <c r="B5195" s="322" t="s">
        <v>163</v>
      </c>
      <c r="C5195" s="322" t="s">
        <v>2366</v>
      </c>
      <c r="D5195" s="322" t="s">
        <v>165</v>
      </c>
      <c r="E5195" s="322" t="s">
        <v>2366</v>
      </c>
      <c r="F5195" s="154" t="s">
        <v>114</v>
      </c>
      <c r="G5195" s="149" t="s">
        <v>286</v>
      </c>
      <c r="H5195" s="153" t="s">
        <v>115</v>
      </c>
      <c r="I5195" s="149" t="s">
        <v>2577</v>
      </c>
      <c r="J5195" s="163">
        <v>28.364999999999998</v>
      </c>
      <c r="K5195" s="163">
        <v>16.210999999999999</v>
      </c>
      <c r="L5195" s="149" t="s">
        <v>212</v>
      </c>
      <c r="M5195" s="150" t="s">
        <v>626</v>
      </c>
      <c r="N5195" s="157">
        <v>45192.929965277777</v>
      </c>
      <c r="O5195" s="157">
        <v>45233.955138888887</v>
      </c>
    </row>
    <row r="5196" spans="2:15" x14ac:dyDescent="0.2">
      <c r="B5196" s="322" t="s">
        <v>163</v>
      </c>
      <c r="C5196" s="322" t="s">
        <v>2366</v>
      </c>
      <c r="D5196" s="322" t="s">
        <v>164</v>
      </c>
      <c r="E5196" s="322" t="s">
        <v>2366</v>
      </c>
      <c r="F5196" s="154" t="s">
        <v>239</v>
      </c>
      <c r="G5196" s="149" t="s">
        <v>277</v>
      </c>
      <c r="H5196" s="153" t="s">
        <v>1628</v>
      </c>
      <c r="I5196" s="149" t="s">
        <v>2863</v>
      </c>
      <c r="J5196" s="163">
        <v>56.604999999999997</v>
      </c>
      <c r="K5196" s="163">
        <v>13.853</v>
      </c>
      <c r="L5196" s="149" t="s">
        <v>209</v>
      </c>
      <c r="M5196" s="150" t="s">
        <v>392</v>
      </c>
      <c r="N5196" s="157">
        <v>45193.028668981482</v>
      </c>
      <c r="O5196" s="157">
        <v>45223.220995370371</v>
      </c>
    </row>
    <row r="5197" spans="2:15" x14ac:dyDescent="0.2">
      <c r="B5197" s="322" t="s">
        <v>163</v>
      </c>
      <c r="C5197" s="322" t="s">
        <v>2366</v>
      </c>
      <c r="D5197" s="322" t="s">
        <v>164</v>
      </c>
      <c r="E5197" s="322" t="s">
        <v>2366</v>
      </c>
      <c r="F5197" s="154" t="s">
        <v>236</v>
      </c>
      <c r="G5197" s="149" t="s">
        <v>310</v>
      </c>
      <c r="H5197" s="153" t="s">
        <v>311</v>
      </c>
      <c r="I5197" s="149" t="s">
        <v>2868</v>
      </c>
      <c r="J5197" s="163">
        <v>38.529000000000003</v>
      </c>
      <c r="K5197" s="163">
        <v>35.99</v>
      </c>
      <c r="L5197" s="149" t="s">
        <v>205</v>
      </c>
      <c r="M5197" s="150" t="s">
        <v>721</v>
      </c>
      <c r="N5197" s="157">
        <v>45193.361944444441</v>
      </c>
      <c r="O5197" s="157">
        <v>45226.51353009259</v>
      </c>
    </row>
    <row r="5198" spans="2:15" x14ac:dyDescent="0.2">
      <c r="B5198" s="322" t="s">
        <v>163</v>
      </c>
      <c r="C5198" s="322" t="s">
        <v>2366</v>
      </c>
      <c r="D5198" s="322" t="s">
        <v>165</v>
      </c>
      <c r="E5198" s="322" t="s">
        <v>2366</v>
      </c>
      <c r="F5198" s="154" t="s">
        <v>239</v>
      </c>
      <c r="G5198" s="149" t="s">
        <v>359</v>
      </c>
      <c r="H5198" s="153" t="s">
        <v>278</v>
      </c>
      <c r="I5198" s="149" t="s">
        <v>2237</v>
      </c>
      <c r="J5198" s="163">
        <v>81.501999999999995</v>
      </c>
      <c r="K5198" s="163">
        <v>19.504000000000001</v>
      </c>
      <c r="L5198" s="149" t="s">
        <v>211</v>
      </c>
      <c r="M5198" s="150" t="s">
        <v>388</v>
      </c>
      <c r="N5198" s="157">
        <v>45193.70989583333</v>
      </c>
      <c r="O5198" s="157">
        <v>45240.223194444443</v>
      </c>
    </row>
    <row r="5199" spans="2:15" x14ac:dyDescent="0.2">
      <c r="B5199" s="322" t="s">
        <v>163</v>
      </c>
      <c r="C5199" s="322" t="s">
        <v>2366</v>
      </c>
      <c r="D5199" s="322" t="s">
        <v>165</v>
      </c>
      <c r="E5199" s="322" t="s">
        <v>2366</v>
      </c>
      <c r="F5199" s="154" t="s">
        <v>239</v>
      </c>
      <c r="G5199" s="149" t="s">
        <v>359</v>
      </c>
      <c r="H5199" s="153" t="s">
        <v>278</v>
      </c>
      <c r="I5199" s="149" t="s">
        <v>2237</v>
      </c>
      <c r="J5199" s="163">
        <v>81.501999999999995</v>
      </c>
      <c r="K5199" s="163">
        <v>26.593</v>
      </c>
      <c r="L5199" s="149" t="s">
        <v>211</v>
      </c>
      <c r="M5199" s="150" t="s">
        <v>691</v>
      </c>
      <c r="N5199" s="157">
        <v>45193.70989583333</v>
      </c>
      <c r="O5199" s="157">
        <v>45247.33457175926</v>
      </c>
    </row>
    <row r="5200" spans="2:15" x14ac:dyDescent="0.2">
      <c r="B5200" s="322" t="s">
        <v>163</v>
      </c>
      <c r="C5200" s="322" t="s">
        <v>2366</v>
      </c>
      <c r="D5200" s="322" t="s">
        <v>165</v>
      </c>
      <c r="E5200" s="322" t="s">
        <v>2366</v>
      </c>
      <c r="F5200" s="154" t="s">
        <v>114</v>
      </c>
      <c r="G5200" s="149" t="s">
        <v>277</v>
      </c>
      <c r="H5200" s="153" t="s">
        <v>304</v>
      </c>
      <c r="I5200" s="149" t="s">
        <v>2212</v>
      </c>
      <c r="J5200" s="163">
        <v>30.89</v>
      </c>
      <c r="K5200" s="163">
        <v>21.137</v>
      </c>
      <c r="L5200" s="149" t="s">
        <v>116</v>
      </c>
      <c r="M5200" s="150" t="s">
        <v>437</v>
      </c>
      <c r="N5200" s="157">
        <v>45194.015046296299</v>
      </c>
      <c r="O5200" s="157">
        <v>45234.038680555554</v>
      </c>
    </row>
    <row r="5201" spans="2:15" x14ac:dyDescent="0.2">
      <c r="B5201" s="322" t="s">
        <v>163</v>
      </c>
      <c r="C5201" s="322" t="s">
        <v>2366</v>
      </c>
      <c r="D5201" s="322" t="s">
        <v>165</v>
      </c>
      <c r="E5201" s="322" t="s">
        <v>2366</v>
      </c>
      <c r="F5201" s="154" t="s">
        <v>239</v>
      </c>
      <c r="G5201" s="149" t="s">
        <v>359</v>
      </c>
      <c r="H5201" s="153" t="s">
        <v>278</v>
      </c>
      <c r="I5201" s="149" t="s">
        <v>2869</v>
      </c>
      <c r="J5201" s="163">
        <v>57.317999999999998</v>
      </c>
      <c r="K5201" s="163">
        <v>7.8959999999999999</v>
      </c>
      <c r="L5201" s="149" t="s">
        <v>217</v>
      </c>
      <c r="M5201" s="150" t="s">
        <v>308</v>
      </c>
      <c r="N5201" s="157">
        <v>45194.388958333337</v>
      </c>
      <c r="O5201" s="157">
        <v>45236.318414351852</v>
      </c>
    </row>
    <row r="5202" spans="2:15" x14ac:dyDescent="0.2">
      <c r="B5202" s="322" t="s">
        <v>163</v>
      </c>
      <c r="C5202" s="322" t="s">
        <v>2366</v>
      </c>
      <c r="D5202" s="322" t="s">
        <v>165</v>
      </c>
      <c r="E5202" s="322" t="s">
        <v>2366</v>
      </c>
      <c r="F5202" s="154" t="s">
        <v>239</v>
      </c>
      <c r="G5202" s="149" t="s">
        <v>359</v>
      </c>
      <c r="H5202" s="153" t="s">
        <v>278</v>
      </c>
      <c r="I5202" s="149" t="s">
        <v>2869</v>
      </c>
      <c r="J5202" s="163">
        <v>57.317999999999998</v>
      </c>
      <c r="K5202" s="163">
        <v>12.673</v>
      </c>
      <c r="L5202" s="149" t="s">
        <v>216</v>
      </c>
      <c r="M5202" s="150" t="s">
        <v>285</v>
      </c>
      <c r="N5202" s="157">
        <v>45194.388958333337</v>
      </c>
      <c r="O5202" s="157">
        <v>45248.177453703705</v>
      </c>
    </row>
    <row r="5203" spans="2:15" x14ac:dyDescent="0.2">
      <c r="B5203" s="322" t="s">
        <v>163</v>
      </c>
      <c r="C5203" s="322" t="s">
        <v>2366</v>
      </c>
      <c r="D5203" s="322" t="s">
        <v>165</v>
      </c>
      <c r="E5203" s="322" t="s">
        <v>2366</v>
      </c>
      <c r="F5203" s="154" t="s">
        <v>239</v>
      </c>
      <c r="G5203" s="149" t="s">
        <v>359</v>
      </c>
      <c r="H5203" s="153" t="s">
        <v>278</v>
      </c>
      <c r="I5203" s="149" t="s">
        <v>2869</v>
      </c>
      <c r="J5203" s="163">
        <v>57.317999999999998</v>
      </c>
      <c r="K5203" s="163">
        <v>21.951000000000001</v>
      </c>
      <c r="L5203" s="149" t="s">
        <v>217</v>
      </c>
      <c r="M5203" s="150" t="s">
        <v>480</v>
      </c>
      <c r="N5203" s="157">
        <v>45194.388958333337</v>
      </c>
      <c r="O5203" s="157">
        <v>45254.765416666669</v>
      </c>
    </row>
    <row r="5204" spans="2:15" x14ac:dyDescent="0.2">
      <c r="B5204" s="322" t="s">
        <v>163</v>
      </c>
      <c r="C5204" s="322" t="s">
        <v>2366</v>
      </c>
      <c r="D5204" s="322" t="s">
        <v>164</v>
      </c>
      <c r="E5204" s="322" t="s">
        <v>2366</v>
      </c>
      <c r="F5204" s="154" t="s">
        <v>239</v>
      </c>
      <c r="G5204" s="149" t="s">
        <v>289</v>
      </c>
      <c r="H5204" s="153" t="s">
        <v>290</v>
      </c>
      <c r="I5204" s="149" t="s">
        <v>2870</v>
      </c>
      <c r="J5204" s="163">
        <v>35.173000000000002</v>
      </c>
      <c r="K5204" s="163">
        <v>34.47</v>
      </c>
      <c r="L5204" s="149" t="s">
        <v>192</v>
      </c>
      <c r="M5204" s="150" t="s">
        <v>366</v>
      </c>
      <c r="N5204" s="157">
        <v>45194.663969907408</v>
      </c>
      <c r="O5204" s="157">
        <v>45220.737349537034</v>
      </c>
    </row>
    <row r="5205" spans="2:15" x14ac:dyDescent="0.2">
      <c r="B5205" s="322" t="s">
        <v>163</v>
      </c>
      <c r="C5205" s="322" t="s">
        <v>2366</v>
      </c>
      <c r="D5205" s="322" t="s">
        <v>165</v>
      </c>
      <c r="E5205" s="322" t="s">
        <v>2366</v>
      </c>
      <c r="F5205" s="154" t="s">
        <v>239</v>
      </c>
      <c r="G5205" s="149" t="s">
        <v>277</v>
      </c>
      <c r="H5205" s="153" t="s">
        <v>1628</v>
      </c>
      <c r="I5205" s="149" t="s">
        <v>2237</v>
      </c>
      <c r="J5205" s="163">
        <v>81.501999999999995</v>
      </c>
      <c r="K5205" s="163">
        <v>10.654999999999999</v>
      </c>
      <c r="L5205" s="149" t="s">
        <v>211</v>
      </c>
      <c r="M5205" s="150" t="s">
        <v>388</v>
      </c>
      <c r="N5205" s="157">
        <v>45195.167824074073</v>
      </c>
      <c r="O5205" s="157">
        <v>45240.223194444443</v>
      </c>
    </row>
    <row r="5206" spans="2:15" x14ac:dyDescent="0.2">
      <c r="B5206" s="322" t="s">
        <v>163</v>
      </c>
      <c r="C5206" s="322" t="s">
        <v>2366</v>
      </c>
      <c r="D5206" s="322" t="s">
        <v>165</v>
      </c>
      <c r="E5206" s="322" t="s">
        <v>2366</v>
      </c>
      <c r="F5206" s="154" t="s">
        <v>239</v>
      </c>
      <c r="G5206" s="149" t="s">
        <v>277</v>
      </c>
      <c r="H5206" s="153" t="s">
        <v>1628</v>
      </c>
      <c r="I5206" s="149" t="s">
        <v>2237</v>
      </c>
      <c r="J5206" s="163">
        <v>81.501999999999995</v>
      </c>
      <c r="K5206" s="163">
        <v>14.528</v>
      </c>
      <c r="L5206" s="149" t="s">
        <v>211</v>
      </c>
      <c r="M5206" s="150" t="s">
        <v>691</v>
      </c>
      <c r="N5206" s="157">
        <v>45195.167824074073</v>
      </c>
      <c r="O5206" s="157">
        <v>45247.33457175926</v>
      </c>
    </row>
    <row r="5207" spans="2:15" x14ac:dyDescent="0.2">
      <c r="B5207" s="322" t="s">
        <v>163</v>
      </c>
      <c r="C5207" s="322" t="s">
        <v>2366</v>
      </c>
      <c r="D5207" s="322" t="s">
        <v>164</v>
      </c>
      <c r="E5207" s="322" t="s">
        <v>2366</v>
      </c>
      <c r="F5207" s="154" t="s">
        <v>244</v>
      </c>
      <c r="G5207" s="149" t="s">
        <v>369</v>
      </c>
      <c r="H5207" s="153" t="s">
        <v>370</v>
      </c>
      <c r="I5207" s="149" t="s">
        <v>1314</v>
      </c>
      <c r="J5207" s="163">
        <v>38.113999999999997</v>
      </c>
      <c r="K5207" s="163">
        <v>17.945</v>
      </c>
      <c r="L5207" s="149" t="s">
        <v>219</v>
      </c>
      <c r="M5207" s="150" t="s">
        <v>429</v>
      </c>
      <c r="N5207" s="157">
        <v>45195.765092592592</v>
      </c>
      <c r="O5207" s="157">
        <v>45216.567777777775</v>
      </c>
    </row>
    <row r="5208" spans="2:15" x14ac:dyDescent="0.2">
      <c r="B5208" s="322" t="s">
        <v>163</v>
      </c>
      <c r="C5208" s="322" t="s">
        <v>2366</v>
      </c>
      <c r="D5208" s="322" t="s">
        <v>164</v>
      </c>
      <c r="E5208" s="322" t="s">
        <v>2366</v>
      </c>
      <c r="F5208" s="154" t="s">
        <v>244</v>
      </c>
      <c r="G5208" s="149" t="s">
        <v>369</v>
      </c>
      <c r="H5208" s="153" t="s">
        <v>370</v>
      </c>
      <c r="I5208" s="149" t="s">
        <v>1314</v>
      </c>
      <c r="J5208" s="163">
        <v>38.113999999999997</v>
      </c>
      <c r="K5208" s="163">
        <v>19.405999999999999</v>
      </c>
      <c r="L5208" s="149" t="s">
        <v>217</v>
      </c>
      <c r="M5208" s="150" t="s">
        <v>430</v>
      </c>
      <c r="N5208" s="157">
        <v>45195.765092592592</v>
      </c>
      <c r="O5208" s="157">
        <v>45224.082384259258</v>
      </c>
    </row>
    <row r="5209" spans="2:15" x14ac:dyDescent="0.2">
      <c r="B5209" s="322" t="s">
        <v>163</v>
      </c>
      <c r="C5209" s="322" t="s">
        <v>2366</v>
      </c>
      <c r="D5209" s="322" t="s">
        <v>164</v>
      </c>
      <c r="E5209" s="322" t="s">
        <v>2366</v>
      </c>
      <c r="F5209" s="154" t="s">
        <v>114</v>
      </c>
      <c r="G5209" s="149" t="s">
        <v>277</v>
      </c>
      <c r="H5209" s="153" t="s">
        <v>304</v>
      </c>
      <c r="I5209" s="149" t="s">
        <v>967</v>
      </c>
      <c r="J5209" s="163">
        <v>36.988</v>
      </c>
      <c r="K5209" s="163">
        <v>14.391999999999999</v>
      </c>
      <c r="L5209" s="149" t="s">
        <v>114</v>
      </c>
      <c r="M5209" s="150" t="s">
        <v>741</v>
      </c>
      <c r="N5209" s="157">
        <v>45195.945636574077</v>
      </c>
      <c r="O5209" s="157">
        <v>45202.328009259261</v>
      </c>
    </row>
    <row r="5210" spans="2:15" x14ac:dyDescent="0.2">
      <c r="B5210" s="322" t="s">
        <v>163</v>
      </c>
      <c r="C5210" s="322" t="s">
        <v>2366</v>
      </c>
      <c r="D5210" s="322" t="s">
        <v>164</v>
      </c>
      <c r="E5210" s="322" t="s">
        <v>2366</v>
      </c>
      <c r="F5210" s="154" t="s">
        <v>114</v>
      </c>
      <c r="G5210" s="149" t="s">
        <v>277</v>
      </c>
      <c r="H5210" s="153" t="s">
        <v>304</v>
      </c>
      <c r="I5210" s="149" t="s">
        <v>967</v>
      </c>
      <c r="J5210" s="163">
        <v>36.988</v>
      </c>
      <c r="K5210" s="163">
        <v>14.391999999999999</v>
      </c>
      <c r="L5210" s="149" t="s">
        <v>114</v>
      </c>
      <c r="M5210" s="150" t="s">
        <v>741</v>
      </c>
      <c r="N5210" s="157">
        <v>45195.945636574077</v>
      </c>
      <c r="O5210" s="157">
        <v>45202.328148148146</v>
      </c>
    </row>
    <row r="5211" spans="2:15" x14ac:dyDescent="0.2">
      <c r="B5211" s="322" t="s">
        <v>163</v>
      </c>
      <c r="C5211" s="322" t="s">
        <v>2366</v>
      </c>
      <c r="D5211" s="322" t="s">
        <v>164</v>
      </c>
      <c r="E5211" s="322" t="s">
        <v>2366</v>
      </c>
      <c r="F5211" s="154" t="s">
        <v>244</v>
      </c>
      <c r="G5211" s="149" t="s">
        <v>369</v>
      </c>
      <c r="H5211" s="153" t="s">
        <v>370</v>
      </c>
      <c r="I5211" s="149" t="s">
        <v>2871</v>
      </c>
      <c r="J5211" s="163">
        <v>51.241</v>
      </c>
      <c r="K5211" s="163">
        <v>12.404999999999999</v>
      </c>
      <c r="L5211" s="149" t="s">
        <v>208</v>
      </c>
      <c r="M5211" s="150" t="s">
        <v>368</v>
      </c>
      <c r="N5211" s="157">
        <v>45195.977511574078</v>
      </c>
      <c r="O5211" s="157">
        <v>45217.429328703707</v>
      </c>
    </row>
    <row r="5212" spans="2:15" x14ac:dyDescent="0.2">
      <c r="B5212" s="322" t="s">
        <v>163</v>
      </c>
      <c r="C5212" s="322" t="s">
        <v>2366</v>
      </c>
      <c r="D5212" s="322" t="s">
        <v>164</v>
      </c>
      <c r="E5212" s="322" t="s">
        <v>2366</v>
      </c>
      <c r="F5212" s="154" t="s">
        <v>244</v>
      </c>
      <c r="G5212" s="149" t="s">
        <v>369</v>
      </c>
      <c r="H5212" s="153" t="s">
        <v>370</v>
      </c>
      <c r="I5212" s="149" t="s">
        <v>2871</v>
      </c>
      <c r="J5212" s="163">
        <v>51.241</v>
      </c>
      <c r="K5212" s="163">
        <v>23.763000000000002</v>
      </c>
      <c r="L5212" s="149" t="s">
        <v>208</v>
      </c>
      <c r="M5212" s="150" t="s">
        <v>523</v>
      </c>
      <c r="N5212" s="157">
        <v>45195.977511574078</v>
      </c>
      <c r="O5212" s="157">
        <v>45219.206805555557</v>
      </c>
    </row>
    <row r="5213" spans="2:15" x14ac:dyDescent="0.2">
      <c r="B5213" s="322" t="s">
        <v>163</v>
      </c>
      <c r="C5213" s="322" t="s">
        <v>2366</v>
      </c>
      <c r="D5213" s="322" t="s">
        <v>165</v>
      </c>
      <c r="E5213" s="322" t="s">
        <v>2366</v>
      </c>
      <c r="F5213" s="154" t="s">
        <v>239</v>
      </c>
      <c r="G5213" s="149" t="s">
        <v>359</v>
      </c>
      <c r="H5213" s="153" t="s">
        <v>278</v>
      </c>
      <c r="I5213" s="149" t="s">
        <v>2872</v>
      </c>
      <c r="J5213" s="163">
        <v>63.293999999999997</v>
      </c>
      <c r="K5213" s="163">
        <v>47.667999999999999</v>
      </c>
      <c r="L5213" s="149" t="s">
        <v>116</v>
      </c>
      <c r="M5213" s="150" t="s">
        <v>405</v>
      </c>
      <c r="N5213" s="157">
        <v>45196.390057870369</v>
      </c>
      <c r="O5213" s="157">
        <v>45243.791655092595</v>
      </c>
    </row>
    <row r="5214" spans="2:15" x14ac:dyDescent="0.2">
      <c r="B5214" s="322" t="s">
        <v>163</v>
      </c>
      <c r="C5214" s="322" t="s">
        <v>2366</v>
      </c>
      <c r="D5214" s="322" t="s">
        <v>166</v>
      </c>
      <c r="E5214" s="322" t="s">
        <v>2366</v>
      </c>
      <c r="F5214" s="154" t="s">
        <v>239</v>
      </c>
      <c r="G5214" s="149" t="s">
        <v>1627</v>
      </c>
      <c r="H5214" s="153" t="s">
        <v>1628</v>
      </c>
      <c r="I5214" s="149" t="s">
        <v>2873</v>
      </c>
      <c r="J5214" s="163">
        <v>93.757999999999996</v>
      </c>
      <c r="K5214" s="163">
        <v>27.713000000000001</v>
      </c>
      <c r="L5214" s="149" t="s">
        <v>211</v>
      </c>
      <c r="M5214" s="150" t="s">
        <v>2820</v>
      </c>
      <c r="N5214" s="157">
        <v>45196.515335648146</v>
      </c>
      <c r="O5214" s="157">
        <v>45265.388622685183</v>
      </c>
    </row>
    <row r="5215" spans="2:15" x14ac:dyDescent="0.2">
      <c r="B5215" s="322" t="s">
        <v>163</v>
      </c>
      <c r="C5215" s="322" t="s">
        <v>2366</v>
      </c>
      <c r="D5215" s="322" t="s">
        <v>166</v>
      </c>
      <c r="E5215" s="322" t="s">
        <v>2366</v>
      </c>
      <c r="F5215" s="154" t="s">
        <v>239</v>
      </c>
      <c r="G5215" s="149" t="s">
        <v>1627</v>
      </c>
      <c r="H5215" s="153" t="s">
        <v>1628</v>
      </c>
      <c r="I5215" s="149" t="s">
        <v>2873</v>
      </c>
      <c r="J5215" s="163">
        <v>93.757999999999996</v>
      </c>
      <c r="K5215" s="163">
        <v>64.17</v>
      </c>
      <c r="L5215" s="149" t="s">
        <v>211</v>
      </c>
      <c r="M5215" s="150" t="s">
        <v>2874</v>
      </c>
      <c r="N5215" s="157">
        <v>45196.515335648146</v>
      </c>
      <c r="O5215" s="157">
        <v>45272.303194444445</v>
      </c>
    </row>
    <row r="5216" spans="2:15" x14ac:dyDescent="0.2">
      <c r="B5216" s="322" t="s">
        <v>163</v>
      </c>
      <c r="C5216" s="322" t="s">
        <v>2366</v>
      </c>
      <c r="D5216" s="322" t="s">
        <v>165</v>
      </c>
      <c r="E5216" s="322" t="s">
        <v>2366</v>
      </c>
      <c r="F5216" s="154" t="s">
        <v>236</v>
      </c>
      <c r="G5216" s="149" t="s">
        <v>310</v>
      </c>
      <c r="H5216" s="153" t="s">
        <v>311</v>
      </c>
      <c r="I5216" s="149" t="s">
        <v>2875</v>
      </c>
      <c r="J5216" s="163">
        <v>36.698999999999998</v>
      </c>
      <c r="K5216" s="163">
        <v>35.965000000000003</v>
      </c>
      <c r="L5216" s="149" t="s">
        <v>116</v>
      </c>
      <c r="M5216" s="150" t="s">
        <v>651</v>
      </c>
      <c r="N5216" s="157">
        <v>45196.667083333334</v>
      </c>
      <c r="O5216" s="157">
        <v>45232.719606481478</v>
      </c>
    </row>
    <row r="5217" spans="2:15" x14ac:dyDescent="0.2">
      <c r="B5217" s="322" t="s">
        <v>163</v>
      </c>
      <c r="C5217" s="322" t="s">
        <v>2366</v>
      </c>
      <c r="D5217" s="322" t="s">
        <v>164</v>
      </c>
      <c r="E5217" s="322" t="s">
        <v>2366</v>
      </c>
      <c r="F5217" s="154" t="s">
        <v>114</v>
      </c>
      <c r="G5217" s="149" t="s">
        <v>277</v>
      </c>
      <c r="H5217" s="153" t="s">
        <v>304</v>
      </c>
      <c r="I5217" s="149" t="s">
        <v>1160</v>
      </c>
      <c r="J5217" s="163">
        <v>27.55</v>
      </c>
      <c r="K5217" s="163">
        <v>18.106000000000002</v>
      </c>
      <c r="L5217" s="149" t="s">
        <v>114</v>
      </c>
      <c r="M5217" s="150" t="s">
        <v>579</v>
      </c>
      <c r="N5217" s="157">
        <v>45196.890196759261</v>
      </c>
      <c r="O5217" s="157">
        <v>45212.278831018521</v>
      </c>
    </row>
    <row r="5218" spans="2:15" x14ac:dyDescent="0.2">
      <c r="B5218" s="322" t="s">
        <v>163</v>
      </c>
      <c r="C5218" s="322" t="s">
        <v>2366</v>
      </c>
      <c r="D5218" s="322" t="s">
        <v>165</v>
      </c>
      <c r="E5218" s="322" t="s">
        <v>2366</v>
      </c>
      <c r="F5218" s="154" t="s">
        <v>239</v>
      </c>
      <c r="G5218" s="149" t="s">
        <v>1627</v>
      </c>
      <c r="H5218" s="153" t="s">
        <v>1628</v>
      </c>
      <c r="I5218" s="149" t="s">
        <v>2846</v>
      </c>
      <c r="J5218" s="163">
        <v>92.566999999999993</v>
      </c>
      <c r="K5218" s="163">
        <v>15.657999999999999</v>
      </c>
      <c r="L5218" s="149" t="s">
        <v>216</v>
      </c>
      <c r="M5218" s="150" t="s">
        <v>2876</v>
      </c>
      <c r="N5218" s="157">
        <v>45197.265393518515</v>
      </c>
      <c r="O5218" s="157">
        <v>45242.986886574072</v>
      </c>
    </row>
    <row r="5219" spans="2:15" x14ac:dyDescent="0.2">
      <c r="B5219" s="322" t="s">
        <v>163</v>
      </c>
      <c r="C5219" s="322" t="s">
        <v>2366</v>
      </c>
      <c r="D5219" s="322" t="s">
        <v>165</v>
      </c>
      <c r="E5219" s="322" t="s">
        <v>2366</v>
      </c>
      <c r="F5219" s="154" t="s">
        <v>239</v>
      </c>
      <c r="G5219" s="149" t="s">
        <v>1627</v>
      </c>
      <c r="H5219" s="153" t="s">
        <v>1628</v>
      </c>
      <c r="I5219" s="149" t="s">
        <v>2846</v>
      </c>
      <c r="J5219" s="163">
        <v>92.566999999999993</v>
      </c>
      <c r="K5219" s="163">
        <v>19.341999999999999</v>
      </c>
      <c r="L5219" s="149" t="s">
        <v>216</v>
      </c>
      <c r="M5219" s="150" t="s">
        <v>2827</v>
      </c>
      <c r="N5219" s="157">
        <v>45197.265393518515</v>
      </c>
      <c r="O5219" s="157">
        <v>45246.361863425926</v>
      </c>
    </row>
    <row r="5220" spans="2:15" x14ac:dyDescent="0.2">
      <c r="B5220" s="322" t="s">
        <v>163</v>
      </c>
      <c r="C5220" s="322" t="s">
        <v>2366</v>
      </c>
      <c r="D5220" s="322" t="s">
        <v>165</v>
      </c>
      <c r="E5220" s="322" t="s">
        <v>2366</v>
      </c>
      <c r="F5220" s="154" t="s">
        <v>239</v>
      </c>
      <c r="G5220" s="149" t="s">
        <v>1627</v>
      </c>
      <c r="H5220" s="153" t="s">
        <v>1628</v>
      </c>
      <c r="I5220" s="149" t="s">
        <v>2846</v>
      </c>
      <c r="J5220" s="163">
        <v>92.566999999999993</v>
      </c>
      <c r="K5220" s="163">
        <v>55.715000000000003</v>
      </c>
      <c r="L5220" s="149" t="s">
        <v>211</v>
      </c>
      <c r="M5220" s="150" t="s">
        <v>2801</v>
      </c>
      <c r="N5220" s="157">
        <v>45197.265393518515</v>
      </c>
      <c r="O5220" s="157">
        <v>45259.99527777778</v>
      </c>
    </row>
    <row r="5221" spans="2:15" x14ac:dyDescent="0.2">
      <c r="B5221" s="322" t="s">
        <v>163</v>
      </c>
      <c r="C5221" s="322" t="s">
        <v>2366</v>
      </c>
      <c r="D5221" s="322" t="s">
        <v>165</v>
      </c>
      <c r="E5221" s="322" t="s">
        <v>2366</v>
      </c>
      <c r="F5221" s="154" t="s">
        <v>114</v>
      </c>
      <c r="G5221" s="149" t="s">
        <v>286</v>
      </c>
      <c r="H5221" s="153" t="s">
        <v>115</v>
      </c>
      <c r="I5221" s="149" t="s">
        <v>2877</v>
      </c>
      <c r="J5221" s="163">
        <v>81.772999999999996</v>
      </c>
      <c r="K5221" s="163">
        <v>76.688000000000002</v>
      </c>
      <c r="L5221" s="149" t="s">
        <v>209</v>
      </c>
      <c r="M5221" s="150" t="s">
        <v>786</v>
      </c>
      <c r="N5221" s="157">
        <v>45197.765474537038</v>
      </c>
      <c r="O5221" s="157">
        <v>45236.328344907408</v>
      </c>
    </row>
    <row r="5222" spans="2:15" x14ac:dyDescent="0.2">
      <c r="B5222" s="322" t="s">
        <v>163</v>
      </c>
      <c r="C5222" s="322" t="s">
        <v>2366</v>
      </c>
      <c r="D5222" s="322" t="s">
        <v>164</v>
      </c>
      <c r="E5222" s="322" t="s">
        <v>2366</v>
      </c>
      <c r="F5222" s="154" t="s">
        <v>114</v>
      </c>
      <c r="G5222" s="149" t="s">
        <v>286</v>
      </c>
      <c r="H5222" s="153" t="s">
        <v>115</v>
      </c>
      <c r="I5222" s="149" t="s">
        <v>394</v>
      </c>
      <c r="J5222" s="163">
        <v>63.386000000000003</v>
      </c>
      <c r="K5222" s="163">
        <v>14.12</v>
      </c>
      <c r="L5222" s="149" t="s">
        <v>333</v>
      </c>
      <c r="M5222" s="150" t="s">
        <v>334</v>
      </c>
      <c r="N5222" s="157">
        <v>45197.793136574073</v>
      </c>
      <c r="O5222" s="157">
        <v>45213.927916666667</v>
      </c>
    </row>
    <row r="5223" spans="2:15" x14ac:dyDescent="0.2">
      <c r="B5223" s="322" t="s">
        <v>163</v>
      </c>
      <c r="C5223" s="322" t="s">
        <v>2366</v>
      </c>
      <c r="D5223" s="322" t="s">
        <v>164</v>
      </c>
      <c r="E5223" s="322" t="s">
        <v>2366</v>
      </c>
      <c r="F5223" s="154" t="s">
        <v>114</v>
      </c>
      <c r="G5223" s="149" t="s">
        <v>286</v>
      </c>
      <c r="H5223" s="153" t="s">
        <v>115</v>
      </c>
      <c r="I5223" s="149" t="s">
        <v>394</v>
      </c>
      <c r="J5223" s="163">
        <v>63.386000000000003</v>
      </c>
      <c r="K5223" s="163">
        <v>40.088000000000001</v>
      </c>
      <c r="L5223" s="149" t="s">
        <v>214</v>
      </c>
      <c r="M5223" s="150" t="s">
        <v>1349</v>
      </c>
      <c r="N5223" s="157">
        <v>45197.793136574073</v>
      </c>
      <c r="O5223" s="157">
        <v>45225.31927083333</v>
      </c>
    </row>
    <row r="5224" spans="2:15" x14ac:dyDescent="0.2">
      <c r="B5224" s="322" t="s">
        <v>163</v>
      </c>
      <c r="C5224" s="322" t="s">
        <v>2366</v>
      </c>
      <c r="D5224" s="322" t="s">
        <v>164</v>
      </c>
      <c r="E5224" s="322" t="s">
        <v>2366</v>
      </c>
      <c r="F5224" s="154" t="s">
        <v>114</v>
      </c>
      <c r="G5224" s="149" t="s">
        <v>277</v>
      </c>
      <c r="H5224" s="153" t="s">
        <v>304</v>
      </c>
      <c r="I5224" s="149" t="s">
        <v>1894</v>
      </c>
      <c r="J5224" s="163">
        <v>38.289000000000001</v>
      </c>
      <c r="K5224" s="163">
        <v>26.24</v>
      </c>
      <c r="L5224" s="149" t="s">
        <v>114</v>
      </c>
      <c r="M5224" s="150" t="s">
        <v>577</v>
      </c>
      <c r="N5224" s="157">
        <v>45197.848217592589</v>
      </c>
      <c r="O5224" s="157">
        <v>45202.7653587963</v>
      </c>
    </row>
    <row r="5225" spans="2:15" x14ac:dyDescent="0.2">
      <c r="B5225" s="322" t="s">
        <v>163</v>
      </c>
      <c r="C5225" s="322" t="s">
        <v>2366</v>
      </c>
      <c r="D5225" s="322" t="s">
        <v>164</v>
      </c>
      <c r="E5225" s="322" t="s">
        <v>2366</v>
      </c>
      <c r="F5225" s="154" t="s">
        <v>114</v>
      </c>
      <c r="G5225" s="149" t="s">
        <v>277</v>
      </c>
      <c r="H5225" s="153" t="s">
        <v>304</v>
      </c>
      <c r="I5225" s="149" t="s">
        <v>1739</v>
      </c>
      <c r="J5225" s="163">
        <v>36.244999999999997</v>
      </c>
      <c r="K5225" s="163">
        <v>26.134</v>
      </c>
      <c r="L5225" s="149" t="s">
        <v>114</v>
      </c>
      <c r="M5225" s="150" t="s">
        <v>1417</v>
      </c>
      <c r="N5225" s="157">
        <v>45198.084814814814</v>
      </c>
      <c r="O5225" s="157">
        <v>45203.153553240743</v>
      </c>
    </row>
    <row r="5226" spans="2:15" x14ac:dyDescent="0.2">
      <c r="B5226" s="322" t="s">
        <v>163</v>
      </c>
      <c r="C5226" s="322" t="s">
        <v>2366</v>
      </c>
      <c r="D5226" s="322" t="s">
        <v>165</v>
      </c>
      <c r="E5226" s="322" t="s">
        <v>2366</v>
      </c>
      <c r="F5226" s="154" t="s">
        <v>243</v>
      </c>
      <c r="G5226" s="149" t="s">
        <v>663</v>
      </c>
      <c r="H5226" s="153" t="s">
        <v>707</v>
      </c>
      <c r="I5226" s="149" t="s">
        <v>2473</v>
      </c>
      <c r="J5226" s="163">
        <v>45.600999999999999</v>
      </c>
      <c r="K5226" s="163">
        <v>7.9340000000000002</v>
      </c>
      <c r="L5226" s="149" t="s">
        <v>116</v>
      </c>
      <c r="M5226" s="150" t="s">
        <v>405</v>
      </c>
      <c r="N5226" s="157">
        <v>45198.279108796298</v>
      </c>
      <c r="O5226" s="157">
        <v>45235.50141203704</v>
      </c>
    </row>
    <row r="5227" spans="2:15" x14ac:dyDescent="0.2">
      <c r="B5227" s="322" t="s">
        <v>163</v>
      </c>
      <c r="C5227" s="322" t="s">
        <v>2366</v>
      </c>
      <c r="D5227" s="322" t="s">
        <v>165</v>
      </c>
      <c r="E5227" s="322" t="s">
        <v>2366</v>
      </c>
      <c r="F5227" s="154" t="s">
        <v>243</v>
      </c>
      <c r="G5227" s="149" t="s">
        <v>663</v>
      </c>
      <c r="H5227" s="153" t="s">
        <v>707</v>
      </c>
      <c r="I5227" s="149" t="s">
        <v>2473</v>
      </c>
      <c r="J5227" s="163">
        <v>45.600999999999999</v>
      </c>
      <c r="K5227" s="163">
        <v>8.1999999999999993</v>
      </c>
      <c r="L5227" s="149" t="s">
        <v>116</v>
      </c>
      <c r="M5227" s="150" t="s">
        <v>405</v>
      </c>
      <c r="N5227" s="157">
        <v>45198.279108796298</v>
      </c>
      <c r="O5227" s="157">
        <v>45235.501550925925</v>
      </c>
    </row>
    <row r="5228" spans="2:15" x14ac:dyDescent="0.2">
      <c r="B5228" s="322" t="s">
        <v>163</v>
      </c>
      <c r="C5228" s="322" t="s">
        <v>2366</v>
      </c>
      <c r="D5228" s="322" t="s">
        <v>164</v>
      </c>
      <c r="E5228" s="322" t="s">
        <v>2366</v>
      </c>
      <c r="F5228" s="154" t="s">
        <v>243</v>
      </c>
      <c r="G5228" s="149" t="s">
        <v>277</v>
      </c>
      <c r="H5228" s="153" t="s">
        <v>374</v>
      </c>
      <c r="I5228" s="149" t="s">
        <v>2878</v>
      </c>
      <c r="J5228" s="163">
        <v>55.817999999999998</v>
      </c>
      <c r="K5228" s="163">
        <v>46.401000000000003</v>
      </c>
      <c r="L5228" s="149" t="s">
        <v>211</v>
      </c>
      <c r="M5228" s="150" t="s">
        <v>691</v>
      </c>
      <c r="N5228" s="157">
        <v>45198.348622685182</v>
      </c>
      <c r="O5228" s="157">
        <v>45224.639189814814</v>
      </c>
    </row>
    <row r="5229" spans="2:15" x14ac:dyDescent="0.2">
      <c r="B5229" s="322" t="s">
        <v>163</v>
      </c>
      <c r="C5229" s="322" t="s">
        <v>2366</v>
      </c>
      <c r="D5229" s="322" t="s">
        <v>165</v>
      </c>
      <c r="E5229" s="322" t="s">
        <v>2366</v>
      </c>
      <c r="F5229" s="154" t="s">
        <v>239</v>
      </c>
      <c r="G5229" s="149" t="s">
        <v>1627</v>
      </c>
      <c r="H5229" s="153" t="s">
        <v>1628</v>
      </c>
      <c r="I5229" s="149" t="s">
        <v>2879</v>
      </c>
      <c r="J5229" s="163">
        <v>97.045000000000002</v>
      </c>
      <c r="K5229" s="163">
        <v>95.103999999999999</v>
      </c>
      <c r="L5229" s="149" t="s">
        <v>211</v>
      </c>
      <c r="M5229" s="150" t="s">
        <v>453</v>
      </c>
      <c r="N5229" s="157">
        <v>45198.665324074071</v>
      </c>
      <c r="O5229" s="157">
        <v>45256.357465277775</v>
      </c>
    </row>
    <row r="5230" spans="2:15" x14ac:dyDescent="0.2">
      <c r="B5230" s="322" t="s">
        <v>163</v>
      </c>
      <c r="C5230" s="322" t="s">
        <v>2366</v>
      </c>
      <c r="D5230" s="322" t="s">
        <v>164</v>
      </c>
      <c r="E5230" s="322" t="s">
        <v>2366</v>
      </c>
      <c r="F5230" s="154" t="s">
        <v>114</v>
      </c>
      <c r="G5230" s="149" t="s">
        <v>286</v>
      </c>
      <c r="H5230" s="153" t="s">
        <v>115</v>
      </c>
      <c r="I5230" s="149" t="s">
        <v>2880</v>
      </c>
      <c r="J5230" s="163">
        <v>63.271000000000001</v>
      </c>
      <c r="K5230" s="163">
        <v>14.911</v>
      </c>
      <c r="L5230" s="149" t="s">
        <v>211</v>
      </c>
      <c r="M5230" s="150" t="s">
        <v>453</v>
      </c>
      <c r="N5230" s="157">
        <v>45198.737685185188</v>
      </c>
      <c r="O5230" s="157">
        <v>45224.429097222222</v>
      </c>
    </row>
    <row r="5231" spans="2:15" x14ac:dyDescent="0.2">
      <c r="B5231" s="322" t="s">
        <v>163</v>
      </c>
      <c r="C5231" s="322" t="s">
        <v>2366</v>
      </c>
      <c r="D5231" s="322" t="s">
        <v>164</v>
      </c>
      <c r="E5231" s="322" t="s">
        <v>2366</v>
      </c>
      <c r="F5231" s="154" t="s">
        <v>114</v>
      </c>
      <c r="G5231" s="149" t="s">
        <v>286</v>
      </c>
      <c r="H5231" s="153" t="s">
        <v>115</v>
      </c>
      <c r="I5231" s="149" t="s">
        <v>2880</v>
      </c>
      <c r="J5231" s="163">
        <v>63.271000000000001</v>
      </c>
      <c r="K5231" s="163">
        <v>36.29</v>
      </c>
      <c r="L5231" s="149" t="s">
        <v>211</v>
      </c>
      <c r="M5231" s="150" t="s">
        <v>303</v>
      </c>
      <c r="N5231" s="157">
        <v>45198.737685185188</v>
      </c>
      <c r="O5231" s="157">
        <v>45228.334131944444</v>
      </c>
    </row>
    <row r="5232" spans="2:15" x14ac:dyDescent="0.2">
      <c r="B5232" s="322" t="s">
        <v>163</v>
      </c>
      <c r="C5232" s="322" t="s">
        <v>2366</v>
      </c>
      <c r="D5232" s="322" t="s">
        <v>164</v>
      </c>
      <c r="E5232" s="322" t="s">
        <v>2366</v>
      </c>
      <c r="F5232" s="154" t="s">
        <v>114</v>
      </c>
      <c r="G5232" s="149" t="s">
        <v>286</v>
      </c>
      <c r="H5232" s="153" t="s">
        <v>304</v>
      </c>
      <c r="I5232" s="149" t="s">
        <v>671</v>
      </c>
      <c r="J5232" s="163">
        <v>34.564</v>
      </c>
      <c r="K5232" s="163">
        <v>3.4129999999999998</v>
      </c>
      <c r="L5232" s="149" t="s">
        <v>116</v>
      </c>
      <c r="M5232" s="150" t="s">
        <v>405</v>
      </c>
      <c r="N5232" s="157">
        <v>45198.95989583333</v>
      </c>
      <c r="O5232" s="157">
        <v>45230.513854166667</v>
      </c>
    </row>
    <row r="5233" spans="2:15" x14ac:dyDescent="0.2">
      <c r="B5233" s="322" t="s">
        <v>163</v>
      </c>
      <c r="C5233" s="322" t="s">
        <v>2366</v>
      </c>
      <c r="D5233" s="322" t="s">
        <v>164</v>
      </c>
      <c r="E5233" s="322" t="s">
        <v>2366</v>
      </c>
      <c r="F5233" s="154" t="s">
        <v>114</v>
      </c>
      <c r="G5233" s="149" t="s">
        <v>286</v>
      </c>
      <c r="H5233" s="153" t="s">
        <v>304</v>
      </c>
      <c r="I5233" s="149" t="s">
        <v>671</v>
      </c>
      <c r="J5233" s="163">
        <v>34.564</v>
      </c>
      <c r="K5233" s="163">
        <v>10.621</v>
      </c>
      <c r="L5233" s="149" t="s">
        <v>116</v>
      </c>
      <c r="M5233" s="150" t="s">
        <v>405</v>
      </c>
      <c r="N5233" s="157">
        <v>45198.95989583333</v>
      </c>
      <c r="O5233" s="157">
        <v>45230.513993055552</v>
      </c>
    </row>
    <row r="5234" spans="2:15" x14ac:dyDescent="0.2">
      <c r="B5234" s="322" t="s">
        <v>163</v>
      </c>
      <c r="C5234" s="322" t="s">
        <v>2366</v>
      </c>
      <c r="D5234" s="322" t="s">
        <v>164</v>
      </c>
      <c r="E5234" s="322" t="s">
        <v>2366</v>
      </c>
      <c r="F5234" s="154" t="s">
        <v>114</v>
      </c>
      <c r="G5234" s="149" t="s">
        <v>286</v>
      </c>
      <c r="H5234" s="153" t="s">
        <v>304</v>
      </c>
      <c r="I5234" s="149" t="s">
        <v>2881</v>
      </c>
      <c r="J5234" s="163">
        <v>34.564</v>
      </c>
      <c r="K5234" s="163">
        <v>21.463999999999999</v>
      </c>
      <c r="L5234" s="149" t="s">
        <v>116</v>
      </c>
      <c r="M5234" s="150" t="s">
        <v>405</v>
      </c>
      <c r="N5234" s="157">
        <v>45199.001331018517</v>
      </c>
      <c r="O5234" s="157">
        <v>45224.027071759258</v>
      </c>
    </row>
    <row r="5235" spans="2:15" x14ac:dyDescent="0.2">
      <c r="B5235" s="322" t="s">
        <v>163</v>
      </c>
      <c r="C5235" s="322" t="s">
        <v>2366</v>
      </c>
      <c r="D5235" s="322" t="s">
        <v>165</v>
      </c>
      <c r="E5235" s="322" t="s">
        <v>2366</v>
      </c>
      <c r="F5235" s="154" t="s">
        <v>237</v>
      </c>
      <c r="G5235" s="149" t="s">
        <v>277</v>
      </c>
      <c r="H5235" s="153" t="s">
        <v>978</v>
      </c>
      <c r="I5235" s="149" t="s">
        <v>2882</v>
      </c>
      <c r="J5235" s="163">
        <v>29.141999999999999</v>
      </c>
      <c r="K5235" s="163">
        <v>28.026</v>
      </c>
      <c r="L5235" s="149" t="s">
        <v>116</v>
      </c>
      <c r="M5235" s="150" t="s">
        <v>760</v>
      </c>
      <c r="N5235" s="157">
        <v>45199.015486111108</v>
      </c>
      <c r="O5235" s="157">
        <v>45235.803715277776</v>
      </c>
    </row>
    <row r="5236" spans="2:15" x14ac:dyDescent="0.2">
      <c r="B5236" s="322" t="s">
        <v>163</v>
      </c>
      <c r="C5236" s="322" t="s">
        <v>2366</v>
      </c>
      <c r="D5236" s="322" t="s">
        <v>164</v>
      </c>
      <c r="E5236" s="322" t="s">
        <v>2366</v>
      </c>
      <c r="F5236" s="154" t="s">
        <v>239</v>
      </c>
      <c r="G5236" s="149" t="s">
        <v>277</v>
      </c>
      <c r="H5236" s="153" t="s">
        <v>278</v>
      </c>
      <c r="I5236" s="149" t="s">
        <v>2883</v>
      </c>
      <c r="J5236" s="163">
        <v>36.009</v>
      </c>
      <c r="K5236" s="163">
        <v>33.076000000000001</v>
      </c>
      <c r="L5236" s="149" t="s">
        <v>230</v>
      </c>
      <c r="M5236" s="150" t="s">
        <v>487</v>
      </c>
      <c r="N5236" s="157">
        <v>45199.737708333334</v>
      </c>
      <c r="O5236" s="157">
        <v>45224.636620370373</v>
      </c>
    </row>
    <row r="5237" spans="2:15" x14ac:dyDescent="0.2">
      <c r="B5237" s="322" t="s">
        <v>164</v>
      </c>
      <c r="C5237" s="322" t="s">
        <v>2366</v>
      </c>
      <c r="D5237" s="322" t="s">
        <v>166</v>
      </c>
      <c r="E5237" s="322" t="s">
        <v>2366</v>
      </c>
      <c r="F5237" s="154" t="s">
        <v>239</v>
      </c>
      <c r="G5237" s="149" t="s">
        <v>289</v>
      </c>
      <c r="H5237" s="153" t="s">
        <v>290</v>
      </c>
      <c r="I5237" s="149" t="s">
        <v>1703</v>
      </c>
      <c r="J5237" s="163">
        <v>37.488</v>
      </c>
      <c r="K5237" s="163">
        <v>34.616</v>
      </c>
      <c r="L5237" s="149" t="s">
        <v>116</v>
      </c>
      <c r="M5237" s="150" t="s">
        <v>117</v>
      </c>
      <c r="N5237" s="157">
        <v>45200.163958333331</v>
      </c>
      <c r="O5237" s="157">
        <v>45264.625960648147</v>
      </c>
    </row>
    <row r="5238" spans="2:15" x14ac:dyDescent="0.2">
      <c r="B5238" s="322" t="s">
        <v>164</v>
      </c>
      <c r="C5238" s="322" t="s">
        <v>2366</v>
      </c>
      <c r="D5238" s="322" t="s">
        <v>165</v>
      </c>
      <c r="E5238" s="322" t="s">
        <v>2366</v>
      </c>
      <c r="F5238" s="154" t="s">
        <v>114</v>
      </c>
      <c r="G5238" s="149" t="s">
        <v>286</v>
      </c>
      <c r="H5238" s="153" t="s">
        <v>115</v>
      </c>
      <c r="I5238" s="149" t="s">
        <v>423</v>
      </c>
      <c r="J5238" s="163">
        <v>53.822000000000003</v>
      </c>
      <c r="K5238" s="163">
        <v>7.6509999999999998</v>
      </c>
      <c r="L5238" s="149" t="s">
        <v>515</v>
      </c>
      <c r="M5238" s="150" t="s">
        <v>516</v>
      </c>
      <c r="N5238" s="157">
        <v>45200.821122685185</v>
      </c>
      <c r="O5238" s="157">
        <v>45235.280671296299</v>
      </c>
    </row>
    <row r="5239" spans="2:15" x14ac:dyDescent="0.2">
      <c r="B5239" s="322" t="s">
        <v>164</v>
      </c>
      <c r="C5239" s="322" t="s">
        <v>2366</v>
      </c>
      <c r="D5239" s="322" t="s">
        <v>165</v>
      </c>
      <c r="E5239" s="322" t="s">
        <v>2366</v>
      </c>
      <c r="F5239" s="154" t="s">
        <v>114</v>
      </c>
      <c r="G5239" s="149" t="s">
        <v>286</v>
      </c>
      <c r="H5239" s="153" t="s">
        <v>115</v>
      </c>
      <c r="I5239" s="149" t="s">
        <v>423</v>
      </c>
      <c r="J5239" s="163">
        <v>53.822000000000003</v>
      </c>
      <c r="K5239" s="163">
        <v>27.045000000000002</v>
      </c>
      <c r="L5239" s="149" t="s">
        <v>266</v>
      </c>
      <c r="M5239" s="150" t="s">
        <v>298</v>
      </c>
      <c r="N5239" s="157">
        <v>45200.821122685185</v>
      </c>
      <c r="O5239" s="157">
        <v>45246.021701388891</v>
      </c>
    </row>
    <row r="5240" spans="2:15" x14ac:dyDescent="0.2">
      <c r="B5240" s="322" t="s">
        <v>164</v>
      </c>
      <c r="C5240" s="322" t="s">
        <v>2366</v>
      </c>
      <c r="D5240" s="322" t="s">
        <v>166</v>
      </c>
      <c r="E5240" s="322" t="s">
        <v>2366</v>
      </c>
      <c r="F5240" s="154" t="s">
        <v>239</v>
      </c>
      <c r="G5240" s="149" t="s">
        <v>359</v>
      </c>
      <c r="H5240" s="153" t="s">
        <v>278</v>
      </c>
      <c r="I5240" s="149" t="s">
        <v>2884</v>
      </c>
      <c r="J5240" s="163">
        <v>56.831000000000003</v>
      </c>
      <c r="K5240" s="163">
        <v>45.566000000000003</v>
      </c>
      <c r="L5240" s="149" t="s">
        <v>116</v>
      </c>
      <c r="M5240" s="150" t="s">
        <v>117</v>
      </c>
      <c r="N5240" s="157">
        <v>45201.376574074071</v>
      </c>
      <c r="O5240" s="157">
        <v>45275.468819444446</v>
      </c>
    </row>
    <row r="5241" spans="2:15" x14ac:dyDescent="0.2">
      <c r="B5241" s="322" t="s">
        <v>164</v>
      </c>
      <c r="C5241" s="322" t="s">
        <v>2366</v>
      </c>
      <c r="D5241" s="322" t="s">
        <v>164</v>
      </c>
      <c r="E5241" s="322" t="s">
        <v>2366</v>
      </c>
      <c r="F5241" s="154" t="s">
        <v>239</v>
      </c>
      <c r="G5241" s="149" t="s">
        <v>359</v>
      </c>
      <c r="H5241" s="153" t="s">
        <v>278</v>
      </c>
      <c r="I5241" s="149" t="s">
        <v>614</v>
      </c>
      <c r="J5241" s="163">
        <v>37.975999999999999</v>
      </c>
      <c r="K5241" s="163">
        <v>4.5190000000000001</v>
      </c>
      <c r="L5241" s="149" t="s">
        <v>116</v>
      </c>
      <c r="M5241" s="150" t="s">
        <v>940</v>
      </c>
      <c r="N5241" s="157">
        <v>45201.390347222223</v>
      </c>
      <c r="O5241" s="157">
        <v>45221.534085648149</v>
      </c>
    </row>
    <row r="5242" spans="2:15" x14ac:dyDescent="0.2">
      <c r="B5242" s="322" t="s">
        <v>164</v>
      </c>
      <c r="C5242" s="322" t="s">
        <v>2366</v>
      </c>
      <c r="D5242" s="322" t="s">
        <v>164</v>
      </c>
      <c r="E5242" s="322" t="s">
        <v>2366</v>
      </c>
      <c r="F5242" s="154" t="s">
        <v>239</v>
      </c>
      <c r="G5242" s="149" t="s">
        <v>359</v>
      </c>
      <c r="H5242" s="153" t="s">
        <v>278</v>
      </c>
      <c r="I5242" s="149" t="s">
        <v>614</v>
      </c>
      <c r="J5242" s="163">
        <v>37.975999999999999</v>
      </c>
      <c r="K5242" s="163">
        <v>14.089</v>
      </c>
      <c r="L5242" s="149" t="s">
        <v>116</v>
      </c>
      <c r="M5242" s="150" t="s">
        <v>886</v>
      </c>
      <c r="N5242" s="157">
        <v>45201.390347222223</v>
      </c>
      <c r="O5242" s="157">
        <v>45225.459953703707</v>
      </c>
    </row>
    <row r="5243" spans="2:15" x14ac:dyDescent="0.2">
      <c r="B5243" s="322" t="s">
        <v>164</v>
      </c>
      <c r="C5243" s="322" t="s">
        <v>2366</v>
      </c>
      <c r="D5243" s="322" t="s">
        <v>164</v>
      </c>
      <c r="E5243" s="322" t="s">
        <v>2366</v>
      </c>
      <c r="F5243" s="154" t="s">
        <v>114</v>
      </c>
      <c r="G5243" s="149" t="s">
        <v>286</v>
      </c>
      <c r="H5243" s="153" t="s">
        <v>304</v>
      </c>
      <c r="I5243" s="149" t="s">
        <v>1234</v>
      </c>
      <c r="J5243" s="163">
        <v>30.898</v>
      </c>
      <c r="K5243" s="163">
        <v>20.643999999999998</v>
      </c>
      <c r="L5243" s="149" t="s">
        <v>116</v>
      </c>
      <c r="M5243" s="150" t="s">
        <v>437</v>
      </c>
      <c r="N5243" s="157">
        <v>45201.570833333331</v>
      </c>
      <c r="O5243" s="157">
        <v>45224.731504629628</v>
      </c>
    </row>
    <row r="5244" spans="2:15" x14ac:dyDescent="0.2">
      <c r="B5244" s="322" t="s">
        <v>164</v>
      </c>
      <c r="C5244" s="322" t="s">
        <v>2366</v>
      </c>
      <c r="D5244" s="322" t="s">
        <v>165</v>
      </c>
      <c r="E5244" s="322" t="s">
        <v>2366</v>
      </c>
      <c r="F5244" s="154" t="s">
        <v>251</v>
      </c>
      <c r="G5244" s="149" t="s">
        <v>663</v>
      </c>
      <c r="H5244" s="153" t="s">
        <v>664</v>
      </c>
      <c r="I5244" s="149" t="s">
        <v>1042</v>
      </c>
      <c r="J5244" s="163">
        <v>33.677</v>
      </c>
      <c r="K5244" s="163">
        <v>26.123000000000001</v>
      </c>
      <c r="L5244" s="149" t="s">
        <v>211</v>
      </c>
      <c r="M5244" s="150" t="s">
        <v>302</v>
      </c>
      <c r="N5244" s="157">
        <v>45201.654143518521</v>
      </c>
      <c r="O5244" s="157">
        <v>45248.291805555556</v>
      </c>
    </row>
    <row r="5245" spans="2:15" x14ac:dyDescent="0.2">
      <c r="B5245" s="322" t="s">
        <v>164</v>
      </c>
      <c r="C5245" s="322" t="s">
        <v>2366</v>
      </c>
      <c r="D5245" s="322" t="s">
        <v>164</v>
      </c>
      <c r="E5245" s="322" t="s">
        <v>2366</v>
      </c>
      <c r="F5245" s="154" t="s">
        <v>236</v>
      </c>
      <c r="G5245" s="149" t="s">
        <v>310</v>
      </c>
      <c r="H5245" s="153" t="s">
        <v>311</v>
      </c>
      <c r="I5245" s="149" t="s">
        <v>2885</v>
      </c>
      <c r="J5245" s="163">
        <v>34.235999999999997</v>
      </c>
      <c r="K5245" s="163">
        <v>5.9260000000000002</v>
      </c>
      <c r="L5245" s="149" t="s">
        <v>725</v>
      </c>
      <c r="M5245" s="150" t="s">
        <v>726</v>
      </c>
      <c r="N5245" s="157">
        <v>45202.126655092594</v>
      </c>
      <c r="O5245" s="157">
        <v>45221.774872685186</v>
      </c>
    </row>
    <row r="5246" spans="2:15" x14ac:dyDescent="0.2">
      <c r="B5246" s="322" t="s">
        <v>164</v>
      </c>
      <c r="C5246" s="322" t="s">
        <v>2366</v>
      </c>
      <c r="D5246" s="322" t="s">
        <v>164</v>
      </c>
      <c r="E5246" s="322" t="s">
        <v>2366</v>
      </c>
      <c r="F5246" s="154" t="s">
        <v>236</v>
      </c>
      <c r="G5246" s="149" t="s">
        <v>310</v>
      </c>
      <c r="H5246" s="153" t="s">
        <v>311</v>
      </c>
      <c r="I5246" s="149" t="s">
        <v>2885</v>
      </c>
      <c r="J5246" s="163">
        <v>34.235999999999997</v>
      </c>
      <c r="K5246" s="163">
        <v>27.626000000000001</v>
      </c>
      <c r="L5246" s="149" t="s">
        <v>230</v>
      </c>
      <c r="M5246" s="150" t="s">
        <v>846</v>
      </c>
      <c r="N5246" s="157">
        <v>45202.126655092594</v>
      </c>
      <c r="O5246" s="157">
        <v>45224.739386574074</v>
      </c>
    </row>
    <row r="5247" spans="2:15" x14ac:dyDescent="0.2">
      <c r="B5247" s="322" t="s">
        <v>164</v>
      </c>
      <c r="C5247" s="322" t="s">
        <v>2366</v>
      </c>
      <c r="D5247" s="322" t="s">
        <v>165</v>
      </c>
      <c r="E5247" s="322" t="s">
        <v>2366</v>
      </c>
      <c r="F5247" s="154" t="s">
        <v>329</v>
      </c>
      <c r="G5247" s="149" t="s">
        <v>286</v>
      </c>
      <c r="H5247" s="153" t="s">
        <v>629</v>
      </c>
      <c r="I5247" s="149" t="s">
        <v>2886</v>
      </c>
      <c r="J5247" s="163">
        <v>63.606000000000002</v>
      </c>
      <c r="K5247" s="163">
        <v>22.841000000000001</v>
      </c>
      <c r="L5247" s="149" t="s">
        <v>216</v>
      </c>
      <c r="M5247" s="150" t="s">
        <v>285</v>
      </c>
      <c r="N5247" s="157">
        <v>45202.487743055557</v>
      </c>
      <c r="O5247" s="157">
        <v>45244.531770833331</v>
      </c>
    </row>
    <row r="5248" spans="2:15" x14ac:dyDescent="0.2">
      <c r="B5248" s="322" t="s">
        <v>164</v>
      </c>
      <c r="C5248" s="322" t="s">
        <v>2366</v>
      </c>
      <c r="D5248" s="322" t="s">
        <v>166</v>
      </c>
      <c r="E5248" s="322" t="s">
        <v>2366</v>
      </c>
      <c r="F5248" s="154" t="s">
        <v>329</v>
      </c>
      <c r="G5248" s="149" t="s">
        <v>286</v>
      </c>
      <c r="H5248" s="153" t="s">
        <v>629</v>
      </c>
      <c r="I5248" s="149" t="s">
        <v>2886</v>
      </c>
      <c r="J5248" s="163">
        <v>63.606000000000002</v>
      </c>
      <c r="K5248" s="163">
        <v>28.63</v>
      </c>
      <c r="L5248" s="149" t="s">
        <v>216</v>
      </c>
      <c r="M5248" s="150" t="s">
        <v>316</v>
      </c>
      <c r="N5248" s="157">
        <v>45202.487743055557</v>
      </c>
      <c r="O5248" s="157">
        <v>45262.361030092594</v>
      </c>
    </row>
    <row r="5249" spans="2:15" x14ac:dyDescent="0.2">
      <c r="B5249" s="322" t="s">
        <v>164</v>
      </c>
      <c r="C5249" s="322" t="s">
        <v>2366</v>
      </c>
      <c r="D5249" s="322" t="s">
        <v>164</v>
      </c>
      <c r="E5249" s="322" t="s">
        <v>2366</v>
      </c>
      <c r="F5249" s="154" t="s">
        <v>244</v>
      </c>
      <c r="G5249" s="149" t="s">
        <v>369</v>
      </c>
      <c r="H5249" s="153" t="s">
        <v>370</v>
      </c>
      <c r="I5249" s="149" t="s">
        <v>2887</v>
      </c>
      <c r="J5249" s="163">
        <v>56.944000000000003</v>
      </c>
      <c r="K5249" s="163">
        <v>39.585000000000001</v>
      </c>
      <c r="L5249" s="149" t="s">
        <v>209</v>
      </c>
      <c r="M5249" s="150" t="s">
        <v>392</v>
      </c>
      <c r="N5249" s="157">
        <v>45202.70820601852</v>
      </c>
      <c r="O5249" s="157">
        <v>45213.436724537038</v>
      </c>
    </row>
    <row r="5250" spans="2:15" x14ac:dyDescent="0.2">
      <c r="B5250" s="322" t="s">
        <v>164</v>
      </c>
      <c r="C5250" s="322" t="s">
        <v>2366</v>
      </c>
      <c r="D5250" s="322" t="s">
        <v>166</v>
      </c>
      <c r="E5250" s="322" t="s">
        <v>2366</v>
      </c>
      <c r="F5250" s="154" t="s">
        <v>114</v>
      </c>
      <c r="G5250" s="149" t="s">
        <v>277</v>
      </c>
      <c r="H5250" s="153" t="s">
        <v>304</v>
      </c>
      <c r="I5250" s="149" t="s">
        <v>584</v>
      </c>
      <c r="J5250" s="163">
        <v>39.064</v>
      </c>
      <c r="K5250" s="163">
        <v>30.399000000000001</v>
      </c>
      <c r="L5250" s="149" t="s">
        <v>114</v>
      </c>
      <c r="M5250" s="150" t="s">
        <v>579</v>
      </c>
      <c r="N5250" s="157">
        <v>45203.111527777779</v>
      </c>
      <c r="O5250" s="157">
        <v>45281.650879629633</v>
      </c>
    </row>
    <row r="5251" spans="2:15" x14ac:dyDescent="0.2">
      <c r="B5251" s="322" t="s">
        <v>164</v>
      </c>
      <c r="C5251" s="322" t="s">
        <v>2366</v>
      </c>
      <c r="D5251" s="322" t="s">
        <v>164</v>
      </c>
      <c r="E5251" s="322" t="s">
        <v>2366</v>
      </c>
      <c r="F5251" s="154" t="s">
        <v>114</v>
      </c>
      <c r="G5251" s="149" t="s">
        <v>286</v>
      </c>
      <c r="H5251" s="153" t="s">
        <v>577</v>
      </c>
      <c r="I5251" s="149" t="s">
        <v>671</v>
      </c>
      <c r="J5251" s="163">
        <v>34.564</v>
      </c>
      <c r="K5251" s="163">
        <v>2.0379999999999998</v>
      </c>
      <c r="L5251" s="149" t="s">
        <v>116</v>
      </c>
      <c r="M5251" s="150" t="s">
        <v>405</v>
      </c>
      <c r="N5251" s="157">
        <v>45204.001585648148</v>
      </c>
      <c r="O5251" s="157">
        <v>45230.513854166667</v>
      </c>
    </row>
    <row r="5252" spans="2:15" x14ac:dyDescent="0.2">
      <c r="B5252" s="322" t="s">
        <v>164</v>
      </c>
      <c r="C5252" s="322" t="s">
        <v>2366</v>
      </c>
      <c r="D5252" s="322" t="s">
        <v>164</v>
      </c>
      <c r="E5252" s="322" t="s">
        <v>2366</v>
      </c>
      <c r="F5252" s="154" t="s">
        <v>114</v>
      </c>
      <c r="G5252" s="149" t="s">
        <v>286</v>
      </c>
      <c r="H5252" s="153" t="s">
        <v>577</v>
      </c>
      <c r="I5252" s="149" t="s">
        <v>671</v>
      </c>
      <c r="J5252" s="163">
        <v>34.564</v>
      </c>
      <c r="K5252" s="163">
        <v>6.3419999999999996</v>
      </c>
      <c r="L5252" s="149" t="s">
        <v>116</v>
      </c>
      <c r="M5252" s="150" t="s">
        <v>405</v>
      </c>
      <c r="N5252" s="157">
        <v>45204.001585648148</v>
      </c>
      <c r="O5252" s="157">
        <v>45230.513993055552</v>
      </c>
    </row>
    <row r="5253" spans="2:15" x14ac:dyDescent="0.2">
      <c r="B5253" s="322" t="s">
        <v>164</v>
      </c>
      <c r="C5253" s="322" t="s">
        <v>2366</v>
      </c>
      <c r="D5253" s="322" t="s">
        <v>165</v>
      </c>
      <c r="E5253" s="322" t="s">
        <v>2366</v>
      </c>
      <c r="F5253" s="154" t="s">
        <v>114</v>
      </c>
      <c r="G5253" s="149" t="s">
        <v>310</v>
      </c>
      <c r="H5253" s="153" t="s">
        <v>115</v>
      </c>
      <c r="I5253" s="149" t="s">
        <v>1068</v>
      </c>
      <c r="J5253" s="163">
        <v>63.551000000000002</v>
      </c>
      <c r="K5253" s="163">
        <v>46.457999999999998</v>
      </c>
      <c r="L5253" s="149" t="s">
        <v>116</v>
      </c>
      <c r="M5253" s="150" t="s">
        <v>352</v>
      </c>
      <c r="N5253" s="157">
        <v>45205.167986111112</v>
      </c>
      <c r="O5253" s="157">
        <v>45249.95684027778</v>
      </c>
    </row>
    <row r="5254" spans="2:15" x14ac:dyDescent="0.2">
      <c r="B5254" s="322" t="s">
        <v>164</v>
      </c>
      <c r="C5254" s="322" t="s">
        <v>2366</v>
      </c>
      <c r="D5254" s="322" t="s">
        <v>165</v>
      </c>
      <c r="E5254" s="322" t="s">
        <v>2366</v>
      </c>
      <c r="F5254" s="154" t="s">
        <v>239</v>
      </c>
      <c r="G5254" s="149" t="s">
        <v>359</v>
      </c>
      <c r="H5254" s="153" t="s">
        <v>278</v>
      </c>
      <c r="I5254" s="149" t="s">
        <v>2888</v>
      </c>
      <c r="J5254" s="163">
        <v>28.140999999999998</v>
      </c>
      <c r="K5254" s="163">
        <v>27.577999999999999</v>
      </c>
      <c r="L5254" s="149" t="s">
        <v>209</v>
      </c>
      <c r="M5254" s="150" t="s">
        <v>2759</v>
      </c>
      <c r="N5254" s="157">
        <v>45205.34878472222</v>
      </c>
      <c r="O5254" s="157">
        <v>45235.861712962964</v>
      </c>
    </row>
    <row r="5255" spans="2:15" x14ac:dyDescent="0.2">
      <c r="B5255" s="322" t="s">
        <v>164</v>
      </c>
      <c r="C5255" s="322" t="s">
        <v>2366</v>
      </c>
      <c r="D5255" s="322" t="s">
        <v>165</v>
      </c>
      <c r="E5255" s="322" t="s">
        <v>2366</v>
      </c>
      <c r="F5255" s="154" t="s">
        <v>114</v>
      </c>
      <c r="G5255" s="149" t="s">
        <v>277</v>
      </c>
      <c r="H5255" s="153" t="s">
        <v>304</v>
      </c>
      <c r="I5255" s="149" t="s">
        <v>1808</v>
      </c>
      <c r="J5255" s="163">
        <v>34.491999999999997</v>
      </c>
      <c r="K5255" s="163">
        <v>21.419</v>
      </c>
      <c r="L5255" s="149" t="s">
        <v>116</v>
      </c>
      <c r="M5255" s="150" t="s">
        <v>292</v>
      </c>
      <c r="N5255" s="157">
        <v>45205.557025462964</v>
      </c>
      <c r="O5255" s="157">
        <v>45240.165266203701</v>
      </c>
    </row>
    <row r="5256" spans="2:15" x14ac:dyDescent="0.2">
      <c r="B5256" s="322" t="s">
        <v>164</v>
      </c>
      <c r="C5256" s="322" t="s">
        <v>2366</v>
      </c>
      <c r="D5256" s="322" t="s">
        <v>164</v>
      </c>
      <c r="E5256" s="322" t="s">
        <v>2366</v>
      </c>
      <c r="F5256" s="154" t="s">
        <v>237</v>
      </c>
      <c r="G5256" s="149" t="s">
        <v>277</v>
      </c>
      <c r="H5256" s="153" t="s">
        <v>978</v>
      </c>
      <c r="I5256" s="149" t="s">
        <v>2185</v>
      </c>
      <c r="J5256" s="163">
        <v>28.507999999999999</v>
      </c>
      <c r="K5256" s="163">
        <v>9.9670000000000005</v>
      </c>
      <c r="L5256" s="149" t="s">
        <v>251</v>
      </c>
      <c r="M5256" s="150" t="s">
        <v>1845</v>
      </c>
      <c r="N5256" s="157">
        <v>45205.584965277776</v>
      </c>
      <c r="O5256" s="157">
        <v>45212.485011574077</v>
      </c>
    </row>
    <row r="5257" spans="2:15" x14ac:dyDescent="0.2">
      <c r="B5257" s="322" t="s">
        <v>164</v>
      </c>
      <c r="C5257" s="322" t="s">
        <v>2366</v>
      </c>
      <c r="D5257" s="322" t="s">
        <v>164</v>
      </c>
      <c r="E5257" s="322" t="s">
        <v>2366</v>
      </c>
      <c r="F5257" s="154" t="s">
        <v>237</v>
      </c>
      <c r="G5257" s="149" t="s">
        <v>277</v>
      </c>
      <c r="H5257" s="153" t="s">
        <v>978</v>
      </c>
      <c r="I5257" s="149" t="s">
        <v>2185</v>
      </c>
      <c r="J5257" s="163">
        <v>28.507999999999999</v>
      </c>
      <c r="K5257" s="163">
        <v>16.292000000000002</v>
      </c>
      <c r="L5257" s="149" t="s">
        <v>251</v>
      </c>
      <c r="M5257" s="150" t="s">
        <v>664</v>
      </c>
      <c r="N5257" s="157">
        <v>45205.584965277776</v>
      </c>
      <c r="O5257" s="157">
        <v>45222.76190972222</v>
      </c>
    </row>
    <row r="5258" spans="2:15" x14ac:dyDescent="0.2">
      <c r="B5258" s="322" t="s">
        <v>164</v>
      </c>
      <c r="C5258" s="322" t="s">
        <v>2366</v>
      </c>
      <c r="D5258" s="322" t="s">
        <v>164</v>
      </c>
      <c r="E5258" s="322" t="s">
        <v>2366</v>
      </c>
      <c r="F5258" s="154" t="s">
        <v>114</v>
      </c>
      <c r="G5258" s="149" t="s">
        <v>277</v>
      </c>
      <c r="H5258" s="153" t="s">
        <v>304</v>
      </c>
      <c r="I5258" s="149" t="s">
        <v>1106</v>
      </c>
      <c r="J5258" s="163">
        <v>37.420999999999999</v>
      </c>
      <c r="K5258" s="163">
        <v>14.56</v>
      </c>
      <c r="L5258" s="149" t="s">
        <v>114</v>
      </c>
      <c r="M5258" s="150" t="s">
        <v>579</v>
      </c>
      <c r="N5258" s="157">
        <v>45205.848900462966</v>
      </c>
      <c r="O5258" s="157">
        <v>45209.181608796294</v>
      </c>
    </row>
    <row r="5259" spans="2:15" x14ac:dyDescent="0.2">
      <c r="B5259" s="322" t="s">
        <v>164</v>
      </c>
      <c r="C5259" s="322" t="s">
        <v>2366</v>
      </c>
      <c r="D5259" s="322" t="s">
        <v>164</v>
      </c>
      <c r="E5259" s="322" t="s">
        <v>2366</v>
      </c>
      <c r="F5259" s="154" t="s">
        <v>114</v>
      </c>
      <c r="G5259" s="149" t="s">
        <v>277</v>
      </c>
      <c r="H5259" s="153" t="s">
        <v>304</v>
      </c>
      <c r="I5259" s="149" t="s">
        <v>1106</v>
      </c>
      <c r="J5259" s="163">
        <v>37.420999999999999</v>
      </c>
      <c r="K5259" s="163">
        <v>14.56</v>
      </c>
      <c r="L5259" s="149" t="s">
        <v>114</v>
      </c>
      <c r="M5259" s="150" t="s">
        <v>579</v>
      </c>
      <c r="N5259" s="157">
        <v>45205.848900462966</v>
      </c>
      <c r="O5259" s="157">
        <v>45209.181747685187</v>
      </c>
    </row>
    <row r="5260" spans="2:15" x14ac:dyDescent="0.2">
      <c r="B5260" s="322" t="s">
        <v>164</v>
      </c>
      <c r="C5260" s="322" t="s">
        <v>2366</v>
      </c>
      <c r="D5260" s="322" t="s">
        <v>165</v>
      </c>
      <c r="E5260" s="322" t="s">
        <v>2366</v>
      </c>
      <c r="F5260" s="154" t="s">
        <v>239</v>
      </c>
      <c r="G5260" s="149" t="s">
        <v>359</v>
      </c>
      <c r="H5260" s="153" t="s">
        <v>278</v>
      </c>
      <c r="I5260" s="149" t="s">
        <v>2889</v>
      </c>
      <c r="J5260" s="163">
        <v>32.161999999999999</v>
      </c>
      <c r="K5260" s="163">
        <v>29.971</v>
      </c>
      <c r="L5260" s="149" t="s">
        <v>116</v>
      </c>
      <c r="M5260" s="150" t="s">
        <v>457</v>
      </c>
      <c r="N5260" s="157">
        <v>45205.917442129627</v>
      </c>
      <c r="O5260" s="157">
        <v>45235.682002314818</v>
      </c>
    </row>
    <row r="5261" spans="2:15" x14ac:dyDescent="0.2">
      <c r="B5261" s="322" t="s">
        <v>164</v>
      </c>
      <c r="C5261" s="322" t="s">
        <v>2366</v>
      </c>
      <c r="D5261" s="322" t="s">
        <v>166</v>
      </c>
      <c r="E5261" s="322" t="s">
        <v>2366</v>
      </c>
      <c r="F5261" s="154" t="s">
        <v>239</v>
      </c>
      <c r="G5261" s="149" t="s">
        <v>1627</v>
      </c>
      <c r="H5261" s="153" t="s">
        <v>1628</v>
      </c>
      <c r="I5261" s="149" t="s">
        <v>2680</v>
      </c>
      <c r="J5261" s="163">
        <v>81.828000000000003</v>
      </c>
      <c r="K5261" s="163">
        <v>37.567999999999998</v>
      </c>
      <c r="L5261" s="149" t="s">
        <v>211</v>
      </c>
      <c r="M5261" s="150" t="s">
        <v>822</v>
      </c>
      <c r="N5261" s="157">
        <v>45205.973113425927</v>
      </c>
      <c r="O5261" s="157">
        <v>45262.66574074074</v>
      </c>
    </row>
    <row r="5262" spans="2:15" x14ac:dyDescent="0.2">
      <c r="B5262" s="322" t="s">
        <v>164</v>
      </c>
      <c r="C5262" s="322" t="s">
        <v>2366</v>
      </c>
      <c r="D5262" s="322" t="s">
        <v>166</v>
      </c>
      <c r="E5262" s="322" t="s">
        <v>2366</v>
      </c>
      <c r="F5262" s="154" t="s">
        <v>239</v>
      </c>
      <c r="G5262" s="149" t="s">
        <v>1627</v>
      </c>
      <c r="H5262" s="153" t="s">
        <v>1628</v>
      </c>
      <c r="I5262" s="149" t="s">
        <v>2680</v>
      </c>
      <c r="J5262" s="163">
        <v>81.828000000000003</v>
      </c>
      <c r="K5262" s="163">
        <v>42.622999999999998</v>
      </c>
      <c r="L5262" s="149" t="s">
        <v>211</v>
      </c>
      <c r="M5262" s="150" t="s">
        <v>453</v>
      </c>
      <c r="N5262" s="157">
        <v>45205.973113425927</v>
      </c>
      <c r="O5262" s="157">
        <v>45265.570393518516</v>
      </c>
    </row>
    <row r="5263" spans="2:15" x14ac:dyDescent="0.2">
      <c r="B5263" s="322" t="s">
        <v>164</v>
      </c>
      <c r="C5263" s="322" t="s">
        <v>2366</v>
      </c>
      <c r="D5263" s="322" t="s">
        <v>165</v>
      </c>
      <c r="E5263" s="322" t="s">
        <v>2366</v>
      </c>
      <c r="F5263" s="154" t="s">
        <v>114</v>
      </c>
      <c r="G5263" s="149" t="s">
        <v>286</v>
      </c>
      <c r="H5263" s="153" t="s">
        <v>115</v>
      </c>
      <c r="I5263" s="149" t="s">
        <v>2890</v>
      </c>
      <c r="J5263" s="163">
        <v>61.170999999999999</v>
      </c>
      <c r="K5263" s="163">
        <v>8.4280000000000008</v>
      </c>
      <c r="L5263" s="149" t="s">
        <v>208</v>
      </c>
      <c r="M5263" s="150" t="s">
        <v>368</v>
      </c>
      <c r="N5263" s="157">
        <v>45206.307106481479</v>
      </c>
      <c r="O5263" s="157">
        <v>45242.218148148146</v>
      </c>
    </row>
    <row r="5264" spans="2:15" x14ac:dyDescent="0.2">
      <c r="B5264" s="322" t="s">
        <v>164</v>
      </c>
      <c r="C5264" s="322" t="s">
        <v>2366</v>
      </c>
      <c r="D5264" s="322" t="s">
        <v>166</v>
      </c>
      <c r="E5264" s="322" t="s">
        <v>2366</v>
      </c>
      <c r="F5264" s="154" t="s">
        <v>114</v>
      </c>
      <c r="G5264" s="149" t="s">
        <v>286</v>
      </c>
      <c r="H5264" s="153" t="s">
        <v>115</v>
      </c>
      <c r="I5264" s="149" t="s">
        <v>2890</v>
      </c>
      <c r="J5264" s="163">
        <v>61.170999999999999</v>
      </c>
      <c r="K5264" s="163">
        <v>21.771999999999998</v>
      </c>
      <c r="L5264" s="149" t="s">
        <v>208</v>
      </c>
      <c r="M5264" s="150" t="s">
        <v>368</v>
      </c>
      <c r="N5264" s="157">
        <v>45206.307106481479</v>
      </c>
      <c r="O5264" s="157">
        <v>45263.928668981483</v>
      </c>
    </row>
    <row r="5265" spans="2:15" x14ac:dyDescent="0.2">
      <c r="B5265" s="322" t="s">
        <v>164</v>
      </c>
      <c r="C5265" s="322" t="s">
        <v>2366</v>
      </c>
      <c r="D5265" s="322" t="s">
        <v>166</v>
      </c>
      <c r="E5265" s="322" t="s">
        <v>2366</v>
      </c>
      <c r="F5265" s="154" t="s">
        <v>114</v>
      </c>
      <c r="G5265" s="149" t="s">
        <v>286</v>
      </c>
      <c r="H5265" s="153" t="s">
        <v>115</v>
      </c>
      <c r="I5265" s="149" t="s">
        <v>2890</v>
      </c>
      <c r="J5265" s="163">
        <v>61.170999999999999</v>
      </c>
      <c r="K5265" s="163">
        <v>28.864999999999998</v>
      </c>
      <c r="L5265" s="149" t="s">
        <v>208</v>
      </c>
      <c r="M5265" s="150" t="s">
        <v>523</v>
      </c>
      <c r="N5265" s="157">
        <v>45206.307106481479</v>
      </c>
      <c r="O5265" s="157">
        <v>45271.264340277776</v>
      </c>
    </row>
    <row r="5266" spans="2:15" x14ac:dyDescent="0.2">
      <c r="B5266" s="322" t="s">
        <v>164</v>
      </c>
      <c r="C5266" s="322" t="s">
        <v>2366</v>
      </c>
      <c r="D5266" s="322" t="s">
        <v>164</v>
      </c>
      <c r="E5266" s="322" t="s">
        <v>2366</v>
      </c>
      <c r="F5266" s="154" t="s">
        <v>114</v>
      </c>
      <c r="G5266" s="149" t="s">
        <v>286</v>
      </c>
      <c r="H5266" s="153" t="s">
        <v>115</v>
      </c>
      <c r="I5266" s="149" t="s">
        <v>2891</v>
      </c>
      <c r="J5266" s="163">
        <v>61.219000000000001</v>
      </c>
      <c r="K5266" s="163">
        <v>28.466999999999999</v>
      </c>
      <c r="L5266" s="149" t="s">
        <v>211</v>
      </c>
      <c r="M5266" s="150" t="s">
        <v>1358</v>
      </c>
      <c r="N5266" s="157">
        <v>45206.696006944447</v>
      </c>
      <c r="O5266" s="157">
        <v>45229.159849537034</v>
      </c>
    </row>
    <row r="5267" spans="2:15" x14ac:dyDescent="0.2">
      <c r="B5267" s="322" t="s">
        <v>164</v>
      </c>
      <c r="C5267" s="322" t="s">
        <v>2366</v>
      </c>
      <c r="D5267" s="322" t="s">
        <v>165</v>
      </c>
      <c r="E5267" s="322" t="s">
        <v>2366</v>
      </c>
      <c r="F5267" s="154" t="s">
        <v>114</v>
      </c>
      <c r="G5267" s="149" t="s">
        <v>286</v>
      </c>
      <c r="H5267" s="153" t="s">
        <v>115</v>
      </c>
      <c r="I5267" s="149" t="s">
        <v>2891</v>
      </c>
      <c r="J5267" s="163">
        <v>61.219000000000001</v>
      </c>
      <c r="K5267" s="163">
        <v>28.466999999999999</v>
      </c>
      <c r="L5267" s="149" t="s">
        <v>211</v>
      </c>
      <c r="M5267" s="150" t="s">
        <v>453</v>
      </c>
      <c r="N5267" s="157">
        <v>45206.696006944447</v>
      </c>
      <c r="O5267" s="157">
        <v>45233.862037037034</v>
      </c>
    </row>
    <row r="5268" spans="2:15" x14ac:dyDescent="0.2">
      <c r="B5268" s="322" t="s">
        <v>164</v>
      </c>
      <c r="C5268" s="322" t="s">
        <v>2366</v>
      </c>
      <c r="D5268" s="322" t="s">
        <v>164</v>
      </c>
      <c r="E5268" s="322" t="s">
        <v>2366</v>
      </c>
      <c r="F5268" s="154" t="s">
        <v>114</v>
      </c>
      <c r="G5268" s="149" t="s">
        <v>277</v>
      </c>
      <c r="H5268" s="153" t="s">
        <v>304</v>
      </c>
      <c r="I5268" s="149" t="s">
        <v>817</v>
      </c>
      <c r="J5268" s="163">
        <v>32.786999999999999</v>
      </c>
      <c r="K5268" s="163">
        <v>21.445</v>
      </c>
      <c r="L5268" s="149" t="s">
        <v>191</v>
      </c>
      <c r="M5268" s="150" t="s">
        <v>2337</v>
      </c>
      <c r="N5268" s="157">
        <v>45206.987627314818</v>
      </c>
      <c r="O5268" s="157">
        <v>45227.277974537035</v>
      </c>
    </row>
    <row r="5269" spans="2:15" x14ac:dyDescent="0.2">
      <c r="B5269" s="322" t="s">
        <v>164</v>
      </c>
      <c r="C5269" s="322" t="s">
        <v>2366</v>
      </c>
      <c r="D5269" s="322" t="s">
        <v>164</v>
      </c>
      <c r="E5269" s="322" t="s">
        <v>2366</v>
      </c>
      <c r="F5269" s="154" t="s">
        <v>114</v>
      </c>
      <c r="G5269" s="149" t="s">
        <v>277</v>
      </c>
      <c r="H5269" s="153" t="s">
        <v>304</v>
      </c>
      <c r="I5269" s="149" t="s">
        <v>304</v>
      </c>
      <c r="J5269" s="163">
        <v>34.433</v>
      </c>
      <c r="K5269" s="163">
        <v>24.256</v>
      </c>
      <c r="L5269" s="149" t="s">
        <v>114</v>
      </c>
      <c r="M5269" s="150" t="s">
        <v>1111</v>
      </c>
      <c r="N5269" s="157">
        <v>45207.946076388886</v>
      </c>
      <c r="O5269" s="157">
        <v>45213.528958333336</v>
      </c>
    </row>
    <row r="5270" spans="2:15" x14ac:dyDescent="0.2">
      <c r="B5270" s="322" t="s">
        <v>164</v>
      </c>
      <c r="C5270" s="322" t="s">
        <v>2366</v>
      </c>
      <c r="D5270" s="322" t="s">
        <v>164</v>
      </c>
      <c r="E5270" s="322" t="s">
        <v>2366</v>
      </c>
      <c r="F5270" s="154" t="s">
        <v>114</v>
      </c>
      <c r="G5270" s="149" t="s">
        <v>277</v>
      </c>
      <c r="H5270" s="153" t="s">
        <v>304</v>
      </c>
      <c r="I5270" s="149" t="s">
        <v>740</v>
      </c>
      <c r="J5270" s="163">
        <v>28.471</v>
      </c>
      <c r="K5270" s="163">
        <v>13.9</v>
      </c>
      <c r="L5270" s="149" t="s">
        <v>114</v>
      </c>
      <c r="M5270" s="150" t="s">
        <v>741</v>
      </c>
      <c r="N5270" s="157">
        <v>45208.779317129629</v>
      </c>
      <c r="O5270" s="157">
        <v>45215.937962962962</v>
      </c>
    </row>
    <row r="5271" spans="2:15" x14ac:dyDescent="0.2">
      <c r="B5271" s="322" t="s">
        <v>164</v>
      </c>
      <c r="C5271" s="322" t="s">
        <v>2366</v>
      </c>
      <c r="D5271" s="322" t="s">
        <v>164</v>
      </c>
      <c r="E5271" s="322" t="s">
        <v>2366</v>
      </c>
      <c r="F5271" s="154" t="s">
        <v>114</v>
      </c>
      <c r="G5271" s="149" t="s">
        <v>277</v>
      </c>
      <c r="H5271" s="153" t="s">
        <v>304</v>
      </c>
      <c r="I5271" s="149" t="s">
        <v>740</v>
      </c>
      <c r="J5271" s="163">
        <v>28.471</v>
      </c>
      <c r="K5271" s="163">
        <v>13.9</v>
      </c>
      <c r="L5271" s="149" t="s">
        <v>114</v>
      </c>
      <c r="M5271" s="150" t="s">
        <v>741</v>
      </c>
      <c r="N5271" s="157">
        <v>45208.779317129629</v>
      </c>
      <c r="O5271" s="157">
        <v>45215.938101851854</v>
      </c>
    </row>
    <row r="5272" spans="2:15" x14ac:dyDescent="0.2">
      <c r="B5272" s="322" t="s">
        <v>164</v>
      </c>
      <c r="C5272" s="322" t="s">
        <v>2366</v>
      </c>
      <c r="D5272" s="322" t="s">
        <v>165</v>
      </c>
      <c r="E5272" s="322" t="s">
        <v>2366</v>
      </c>
      <c r="F5272" s="154" t="s">
        <v>329</v>
      </c>
      <c r="G5272" s="149" t="s">
        <v>1726</v>
      </c>
      <c r="H5272" s="153" t="s">
        <v>1460</v>
      </c>
      <c r="I5272" s="149" t="s">
        <v>2892</v>
      </c>
      <c r="J5272" s="163">
        <v>37.201999999999998</v>
      </c>
      <c r="K5272" s="163">
        <v>5.109</v>
      </c>
      <c r="L5272" s="149" t="s">
        <v>212</v>
      </c>
      <c r="M5272" s="150" t="s">
        <v>448</v>
      </c>
      <c r="N5272" s="157">
        <v>45208.876585648148</v>
      </c>
      <c r="O5272" s="157">
        <v>45233.91746527778</v>
      </c>
    </row>
    <row r="5273" spans="2:15" x14ac:dyDescent="0.2">
      <c r="B5273" s="322" t="s">
        <v>164</v>
      </c>
      <c r="C5273" s="322" t="s">
        <v>2366</v>
      </c>
      <c r="D5273" s="322" t="s">
        <v>165</v>
      </c>
      <c r="E5273" s="322" t="s">
        <v>2366</v>
      </c>
      <c r="F5273" s="154" t="s">
        <v>329</v>
      </c>
      <c r="G5273" s="149" t="s">
        <v>1726</v>
      </c>
      <c r="H5273" s="153" t="s">
        <v>1460</v>
      </c>
      <c r="I5273" s="149" t="s">
        <v>2892</v>
      </c>
      <c r="J5273" s="163">
        <v>37.201999999999998</v>
      </c>
      <c r="K5273" s="163">
        <v>20.501999999999999</v>
      </c>
      <c r="L5273" s="149" t="s">
        <v>212</v>
      </c>
      <c r="M5273" s="150" t="s">
        <v>1910</v>
      </c>
      <c r="N5273" s="157">
        <v>45208.876585648148</v>
      </c>
      <c r="O5273" s="157">
        <v>45238.931770833333</v>
      </c>
    </row>
    <row r="5274" spans="2:15" x14ac:dyDescent="0.2">
      <c r="B5274" s="322" t="s">
        <v>164</v>
      </c>
      <c r="C5274" s="322" t="s">
        <v>2366</v>
      </c>
      <c r="D5274" s="322" t="s">
        <v>165</v>
      </c>
      <c r="E5274" s="322" t="s">
        <v>2366</v>
      </c>
      <c r="F5274" s="154" t="s">
        <v>239</v>
      </c>
      <c r="G5274" s="149" t="s">
        <v>359</v>
      </c>
      <c r="H5274" s="153" t="s">
        <v>278</v>
      </c>
      <c r="I5274" s="149" t="s">
        <v>2836</v>
      </c>
      <c r="J5274" s="163">
        <v>28.375</v>
      </c>
      <c r="K5274" s="163">
        <v>27.808</v>
      </c>
      <c r="L5274" s="149" t="s">
        <v>216</v>
      </c>
      <c r="M5274" s="150" t="s">
        <v>288</v>
      </c>
      <c r="N5274" s="157">
        <v>45209.417534722219</v>
      </c>
      <c r="O5274" s="157">
        <v>45254.862222222226</v>
      </c>
    </row>
    <row r="5275" spans="2:15" x14ac:dyDescent="0.2">
      <c r="B5275" s="322" t="s">
        <v>164</v>
      </c>
      <c r="C5275" s="322" t="s">
        <v>2366</v>
      </c>
      <c r="D5275" s="322" t="s">
        <v>165</v>
      </c>
      <c r="E5275" s="322" t="s">
        <v>2366</v>
      </c>
      <c r="F5275" s="154" t="s">
        <v>239</v>
      </c>
      <c r="G5275" s="149" t="s">
        <v>289</v>
      </c>
      <c r="H5275" s="153" t="s">
        <v>290</v>
      </c>
      <c r="I5275" s="149" t="s">
        <v>2893</v>
      </c>
      <c r="J5275" s="163">
        <v>38.33</v>
      </c>
      <c r="K5275" s="163">
        <v>7.4749999999999996</v>
      </c>
      <c r="L5275" s="149" t="s">
        <v>205</v>
      </c>
      <c r="M5275" s="150" t="s">
        <v>505</v>
      </c>
      <c r="N5275" s="157">
        <v>45209.481990740744</v>
      </c>
      <c r="O5275" s="157">
        <v>45240.874560185184</v>
      </c>
    </row>
    <row r="5276" spans="2:15" x14ac:dyDescent="0.2">
      <c r="B5276" s="322" t="s">
        <v>164</v>
      </c>
      <c r="C5276" s="322" t="s">
        <v>2366</v>
      </c>
      <c r="D5276" s="322" t="s">
        <v>165</v>
      </c>
      <c r="E5276" s="322" t="s">
        <v>2366</v>
      </c>
      <c r="F5276" s="154" t="s">
        <v>239</v>
      </c>
      <c r="G5276" s="149" t="s">
        <v>289</v>
      </c>
      <c r="H5276" s="153" t="s">
        <v>290</v>
      </c>
      <c r="I5276" s="149" t="s">
        <v>2893</v>
      </c>
      <c r="J5276" s="163">
        <v>38.33</v>
      </c>
      <c r="K5276" s="163">
        <v>30.088000000000001</v>
      </c>
      <c r="L5276" s="149" t="s">
        <v>205</v>
      </c>
      <c r="M5276" s="150" t="s">
        <v>721</v>
      </c>
      <c r="N5276" s="157">
        <v>45209.481990740744</v>
      </c>
      <c r="O5276" s="157">
        <v>45248.777465277781</v>
      </c>
    </row>
    <row r="5277" spans="2:15" x14ac:dyDescent="0.2">
      <c r="B5277" s="322" t="s">
        <v>164</v>
      </c>
      <c r="C5277" s="322" t="s">
        <v>2366</v>
      </c>
      <c r="D5277" s="322" t="s">
        <v>165</v>
      </c>
      <c r="E5277" s="322" t="s">
        <v>2366</v>
      </c>
      <c r="F5277" s="154" t="s">
        <v>238</v>
      </c>
      <c r="G5277" s="149" t="s">
        <v>281</v>
      </c>
      <c r="H5277" s="153" t="s">
        <v>278</v>
      </c>
      <c r="I5277" s="149" t="s">
        <v>2506</v>
      </c>
      <c r="J5277" s="163">
        <v>55.698999999999998</v>
      </c>
      <c r="K5277" s="163">
        <v>44.012999999999998</v>
      </c>
      <c r="L5277" s="149" t="s">
        <v>116</v>
      </c>
      <c r="M5277" s="150" t="s">
        <v>437</v>
      </c>
      <c r="N5277" s="157">
        <v>45210.473738425928</v>
      </c>
      <c r="O5277" s="157">
        <v>45237.333668981482</v>
      </c>
    </row>
    <row r="5278" spans="2:15" x14ac:dyDescent="0.2">
      <c r="B5278" s="322" t="s">
        <v>164</v>
      </c>
      <c r="C5278" s="322" t="s">
        <v>2366</v>
      </c>
      <c r="D5278" s="322" t="s">
        <v>164</v>
      </c>
      <c r="E5278" s="322" t="s">
        <v>2366</v>
      </c>
      <c r="F5278" s="154" t="s">
        <v>114</v>
      </c>
      <c r="G5278" s="149" t="s">
        <v>277</v>
      </c>
      <c r="H5278" s="153" t="s">
        <v>304</v>
      </c>
      <c r="I5278" s="149" t="s">
        <v>1226</v>
      </c>
      <c r="J5278" s="163">
        <v>39.069000000000003</v>
      </c>
      <c r="K5278" s="163">
        <v>30.402000000000001</v>
      </c>
      <c r="L5278" s="149" t="s">
        <v>114</v>
      </c>
      <c r="M5278" s="150" t="s">
        <v>700</v>
      </c>
      <c r="N5278" s="157">
        <v>45210.875509259262</v>
      </c>
      <c r="O5278" s="157">
        <v>45217.193379629629</v>
      </c>
    </row>
    <row r="5279" spans="2:15" x14ac:dyDescent="0.2">
      <c r="B5279" s="322" t="s">
        <v>164</v>
      </c>
      <c r="C5279" s="322" t="s">
        <v>2366</v>
      </c>
      <c r="D5279" s="322" t="s">
        <v>164</v>
      </c>
      <c r="E5279" s="322" t="s">
        <v>2366</v>
      </c>
      <c r="F5279" s="154" t="s">
        <v>114</v>
      </c>
      <c r="G5279" s="149" t="s">
        <v>353</v>
      </c>
      <c r="H5279" s="153" t="s">
        <v>354</v>
      </c>
      <c r="I5279" s="149" t="s">
        <v>2894</v>
      </c>
      <c r="J5279" s="163">
        <v>58.02</v>
      </c>
      <c r="K5279" s="163">
        <v>46.985999999999997</v>
      </c>
      <c r="L5279" s="149" t="s">
        <v>116</v>
      </c>
      <c r="M5279" s="150" t="s">
        <v>352</v>
      </c>
      <c r="N5279" s="157">
        <v>45211.098194444443</v>
      </c>
      <c r="O5279" s="157">
        <v>45229.903831018521</v>
      </c>
    </row>
    <row r="5280" spans="2:15" x14ac:dyDescent="0.2">
      <c r="B5280" s="322" t="s">
        <v>164</v>
      </c>
      <c r="C5280" s="322" t="s">
        <v>2366</v>
      </c>
      <c r="D5280" s="322" t="s">
        <v>165</v>
      </c>
      <c r="E5280" s="322" t="s">
        <v>2366</v>
      </c>
      <c r="F5280" s="154" t="s">
        <v>239</v>
      </c>
      <c r="G5280" s="149" t="s">
        <v>277</v>
      </c>
      <c r="H5280" s="153" t="s">
        <v>1628</v>
      </c>
      <c r="I5280" s="149" t="s">
        <v>2895</v>
      </c>
      <c r="J5280" s="163">
        <v>52.481000000000002</v>
      </c>
      <c r="K5280" s="163">
        <v>51.430999999999997</v>
      </c>
      <c r="L5280" s="149" t="s">
        <v>116</v>
      </c>
      <c r="M5280" s="150" t="s">
        <v>352</v>
      </c>
      <c r="N5280" s="157">
        <v>45211.417557870373</v>
      </c>
      <c r="O5280" s="157">
        <v>45253.02270833333</v>
      </c>
    </row>
    <row r="5281" spans="2:15" x14ac:dyDescent="0.2">
      <c r="B5281" s="322" t="s">
        <v>164</v>
      </c>
      <c r="C5281" s="322" t="s">
        <v>2366</v>
      </c>
      <c r="D5281" s="322" t="s">
        <v>164</v>
      </c>
      <c r="E5281" s="322" t="s">
        <v>2366</v>
      </c>
      <c r="F5281" s="154" t="s">
        <v>114</v>
      </c>
      <c r="G5281" s="149" t="s">
        <v>353</v>
      </c>
      <c r="H5281" s="153" t="s">
        <v>354</v>
      </c>
      <c r="I5281" s="149" t="s">
        <v>355</v>
      </c>
      <c r="J5281" s="163">
        <v>16.271999999999998</v>
      </c>
      <c r="K5281" s="163">
        <v>3.2069999999999999</v>
      </c>
      <c r="L5281" s="149" t="s">
        <v>515</v>
      </c>
      <c r="M5281" s="150" t="s">
        <v>607</v>
      </c>
      <c r="N5281" s="157">
        <v>45212.098379629628</v>
      </c>
      <c r="O5281" s="157">
        <v>45226.565682870372</v>
      </c>
    </row>
    <row r="5282" spans="2:15" x14ac:dyDescent="0.2">
      <c r="B5282" s="322" t="s">
        <v>164</v>
      </c>
      <c r="C5282" s="322" t="s">
        <v>2366</v>
      </c>
      <c r="D5282" s="322" t="s">
        <v>164</v>
      </c>
      <c r="E5282" s="322" t="s">
        <v>2366</v>
      </c>
      <c r="F5282" s="154" t="s">
        <v>114</v>
      </c>
      <c r="G5282" s="149" t="s">
        <v>353</v>
      </c>
      <c r="H5282" s="153" t="s">
        <v>354</v>
      </c>
      <c r="I5282" s="149" t="s">
        <v>355</v>
      </c>
      <c r="J5282" s="163">
        <v>16.271999999999998</v>
      </c>
      <c r="K5282" s="163">
        <v>11.811</v>
      </c>
      <c r="L5282" s="149" t="s">
        <v>230</v>
      </c>
      <c r="M5282" s="150" t="s">
        <v>356</v>
      </c>
      <c r="N5282" s="157">
        <v>45212.098379629628</v>
      </c>
      <c r="O5282" s="157">
        <v>45229.092002314814</v>
      </c>
    </row>
    <row r="5283" spans="2:15" x14ac:dyDescent="0.2">
      <c r="B5283" s="322" t="s">
        <v>164</v>
      </c>
      <c r="C5283" s="322" t="s">
        <v>2366</v>
      </c>
      <c r="D5283" s="322" t="s">
        <v>164</v>
      </c>
      <c r="E5283" s="322" t="s">
        <v>2366</v>
      </c>
      <c r="F5283" s="154" t="s">
        <v>114</v>
      </c>
      <c r="G5283" s="149" t="s">
        <v>277</v>
      </c>
      <c r="H5283" s="153" t="s">
        <v>304</v>
      </c>
      <c r="I5283" s="149" t="s">
        <v>1739</v>
      </c>
      <c r="J5283" s="163">
        <v>36.244999999999997</v>
      </c>
      <c r="K5283" s="163">
        <v>26.134</v>
      </c>
      <c r="L5283" s="149" t="s">
        <v>114</v>
      </c>
      <c r="M5283" s="150" t="s">
        <v>1417</v>
      </c>
      <c r="N5283" s="157">
        <v>45212.834618055553</v>
      </c>
      <c r="O5283" s="157">
        <v>45229.076782407406</v>
      </c>
    </row>
    <row r="5284" spans="2:15" x14ac:dyDescent="0.2">
      <c r="B5284" s="322" t="s">
        <v>164</v>
      </c>
      <c r="C5284" s="322" t="s">
        <v>2366</v>
      </c>
      <c r="D5284" s="322" t="s">
        <v>167</v>
      </c>
      <c r="E5284" s="322" t="s">
        <v>275</v>
      </c>
      <c r="F5284" s="154" t="s">
        <v>195</v>
      </c>
      <c r="G5284" s="149" t="s">
        <v>277</v>
      </c>
      <c r="H5284" s="153" t="s">
        <v>705</v>
      </c>
      <c r="I5284" s="149" t="s">
        <v>2896</v>
      </c>
      <c r="J5284" s="163">
        <v>37.140999999999998</v>
      </c>
      <c r="K5284" s="163">
        <v>29.222000000000001</v>
      </c>
      <c r="L5284" s="149" t="s">
        <v>266</v>
      </c>
      <c r="M5284" s="150" t="s">
        <v>298</v>
      </c>
      <c r="N5284" s="157">
        <v>45212.875324074077</v>
      </c>
      <c r="O5284" s="157">
        <v>45297.777361111112</v>
      </c>
    </row>
    <row r="5285" spans="2:15" x14ac:dyDescent="0.2">
      <c r="B5285" s="322" t="s">
        <v>164</v>
      </c>
      <c r="C5285" s="322" t="s">
        <v>2366</v>
      </c>
      <c r="D5285" s="322" t="s">
        <v>165</v>
      </c>
      <c r="E5285" s="322" t="s">
        <v>2366</v>
      </c>
      <c r="F5285" s="154" t="s">
        <v>238</v>
      </c>
      <c r="G5285" s="149" t="s">
        <v>281</v>
      </c>
      <c r="H5285" s="153" t="s">
        <v>2667</v>
      </c>
      <c r="I5285" s="149" t="s">
        <v>2506</v>
      </c>
      <c r="J5285" s="163">
        <v>55.698999999999998</v>
      </c>
      <c r="K5285" s="163">
        <v>7.6829999999999998</v>
      </c>
      <c r="L5285" s="149" t="s">
        <v>116</v>
      </c>
      <c r="M5285" s="150" t="s">
        <v>437</v>
      </c>
      <c r="N5285" s="157">
        <v>45212.904421296298</v>
      </c>
      <c r="O5285" s="157">
        <v>45237.333668981482</v>
      </c>
    </row>
    <row r="5286" spans="2:15" x14ac:dyDescent="0.2">
      <c r="B5286" s="322" t="s">
        <v>164</v>
      </c>
      <c r="C5286" s="322" t="s">
        <v>2366</v>
      </c>
      <c r="D5286" s="322" t="s">
        <v>165</v>
      </c>
      <c r="E5286" s="322" t="s">
        <v>2366</v>
      </c>
      <c r="F5286" s="154" t="s">
        <v>114</v>
      </c>
      <c r="G5286" s="149" t="s">
        <v>286</v>
      </c>
      <c r="H5286" s="153" t="s">
        <v>115</v>
      </c>
      <c r="I5286" s="149" t="s">
        <v>476</v>
      </c>
      <c r="J5286" s="163">
        <v>81.69</v>
      </c>
      <c r="K5286" s="163">
        <v>35.814</v>
      </c>
      <c r="L5286" s="149" t="s">
        <v>216</v>
      </c>
      <c r="M5286" s="150" t="s">
        <v>284</v>
      </c>
      <c r="N5286" s="157">
        <v>45213.029282407406</v>
      </c>
      <c r="O5286" s="157">
        <v>45242.691840277781</v>
      </c>
    </row>
    <row r="5287" spans="2:15" x14ac:dyDescent="0.2">
      <c r="B5287" s="322" t="s">
        <v>164</v>
      </c>
      <c r="C5287" s="322" t="s">
        <v>2366</v>
      </c>
      <c r="D5287" s="322" t="s">
        <v>165</v>
      </c>
      <c r="E5287" s="322" t="s">
        <v>2366</v>
      </c>
      <c r="F5287" s="154" t="s">
        <v>114</v>
      </c>
      <c r="G5287" s="149" t="s">
        <v>286</v>
      </c>
      <c r="H5287" s="153" t="s">
        <v>115</v>
      </c>
      <c r="I5287" s="149" t="s">
        <v>476</v>
      </c>
      <c r="J5287" s="163">
        <v>81.69</v>
      </c>
      <c r="K5287" s="163">
        <v>44.243000000000002</v>
      </c>
      <c r="L5287" s="149" t="s">
        <v>216</v>
      </c>
      <c r="M5287" s="150" t="s">
        <v>288</v>
      </c>
      <c r="N5287" s="157">
        <v>45213.029282407406</v>
      </c>
      <c r="O5287" s="157">
        <v>45255.390474537038</v>
      </c>
    </row>
    <row r="5288" spans="2:15" x14ac:dyDescent="0.2">
      <c r="B5288" s="322" t="s">
        <v>164</v>
      </c>
      <c r="C5288" s="322" t="s">
        <v>2366</v>
      </c>
      <c r="D5288" s="322" t="s">
        <v>166</v>
      </c>
      <c r="E5288" s="322" t="s">
        <v>2366</v>
      </c>
      <c r="F5288" s="154" t="s">
        <v>239</v>
      </c>
      <c r="G5288" s="149" t="s">
        <v>289</v>
      </c>
      <c r="H5288" s="153" t="s">
        <v>290</v>
      </c>
      <c r="I5288" s="149" t="s">
        <v>1705</v>
      </c>
      <c r="J5288" s="163">
        <v>30.68</v>
      </c>
      <c r="K5288" s="163">
        <v>30.065999999999999</v>
      </c>
      <c r="L5288" s="149" t="s">
        <v>116</v>
      </c>
      <c r="M5288" s="150" t="s">
        <v>117</v>
      </c>
      <c r="N5288" s="157">
        <v>45213.219768518517</v>
      </c>
      <c r="O5288" s="157">
        <v>45282.359918981485</v>
      </c>
    </row>
    <row r="5289" spans="2:15" x14ac:dyDescent="0.2">
      <c r="B5289" s="322" t="s">
        <v>164</v>
      </c>
      <c r="C5289" s="322" t="s">
        <v>2366</v>
      </c>
      <c r="D5289" s="322" t="s">
        <v>165</v>
      </c>
      <c r="E5289" s="322" t="s">
        <v>2366</v>
      </c>
      <c r="F5289" s="154" t="s">
        <v>114</v>
      </c>
      <c r="G5289" s="149" t="s">
        <v>310</v>
      </c>
      <c r="H5289" s="153" t="s">
        <v>115</v>
      </c>
      <c r="I5289" s="149" t="s">
        <v>2897</v>
      </c>
      <c r="J5289" s="163">
        <v>58.79</v>
      </c>
      <c r="K5289" s="163">
        <v>57.613999999999997</v>
      </c>
      <c r="L5289" s="149" t="s">
        <v>223</v>
      </c>
      <c r="M5289" s="150" t="s">
        <v>1607</v>
      </c>
      <c r="N5289" s="157">
        <v>45213.301527777781</v>
      </c>
      <c r="O5289" s="157">
        <v>45250.084282407406</v>
      </c>
    </row>
    <row r="5290" spans="2:15" x14ac:dyDescent="0.2">
      <c r="B5290" s="322" t="s">
        <v>164</v>
      </c>
      <c r="C5290" s="322" t="s">
        <v>2366</v>
      </c>
      <c r="D5290" s="322" t="s">
        <v>165</v>
      </c>
      <c r="E5290" s="322" t="s">
        <v>2366</v>
      </c>
      <c r="F5290" s="154" t="s">
        <v>114</v>
      </c>
      <c r="G5290" s="149" t="s">
        <v>277</v>
      </c>
      <c r="H5290" s="153" t="s">
        <v>304</v>
      </c>
      <c r="I5290" s="149" t="s">
        <v>967</v>
      </c>
      <c r="J5290" s="163">
        <v>36.988</v>
      </c>
      <c r="K5290" s="163">
        <v>28.783000000000001</v>
      </c>
      <c r="L5290" s="149" t="s">
        <v>114</v>
      </c>
      <c r="M5290" s="150" t="s">
        <v>579</v>
      </c>
      <c r="N5290" s="157">
        <v>45214.834768518522</v>
      </c>
      <c r="O5290" s="157">
        <v>45232.096006944441</v>
      </c>
    </row>
    <row r="5291" spans="2:15" x14ac:dyDescent="0.2">
      <c r="B5291" s="322" t="s">
        <v>164</v>
      </c>
      <c r="C5291" s="322" t="s">
        <v>2366</v>
      </c>
      <c r="D5291" s="322" t="s">
        <v>165</v>
      </c>
      <c r="E5291" s="322" t="s">
        <v>2366</v>
      </c>
      <c r="F5291" s="154" t="s">
        <v>114</v>
      </c>
      <c r="G5291" s="149" t="s">
        <v>286</v>
      </c>
      <c r="H5291" s="153" t="s">
        <v>115</v>
      </c>
      <c r="I5291" s="149" t="s">
        <v>778</v>
      </c>
      <c r="J5291" s="163">
        <v>81.262</v>
      </c>
      <c r="K5291" s="163">
        <v>39.817999999999998</v>
      </c>
      <c r="L5291" s="149" t="s">
        <v>209</v>
      </c>
      <c r="M5291" s="150" t="s">
        <v>439</v>
      </c>
      <c r="N5291" s="157">
        <v>45214.97388888889</v>
      </c>
      <c r="O5291" s="157">
        <v>45252.497037037036</v>
      </c>
    </row>
    <row r="5292" spans="2:15" x14ac:dyDescent="0.2">
      <c r="B5292" s="322" t="s">
        <v>164</v>
      </c>
      <c r="C5292" s="322" t="s">
        <v>2366</v>
      </c>
      <c r="D5292" s="322" t="s">
        <v>165</v>
      </c>
      <c r="E5292" s="322" t="s">
        <v>2366</v>
      </c>
      <c r="F5292" s="154" t="s">
        <v>114</v>
      </c>
      <c r="G5292" s="149" t="s">
        <v>286</v>
      </c>
      <c r="H5292" s="153" t="s">
        <v>115</v>
      </c>
      <c r="I5292" s="149" t="s">
        <v>778</v>
      </c>
      <c r="J5292" s="163">
        <v>81.262</v>
      </c>
      <c r="K5292" s="163">
        <v>39.817999999999998</v>
      </c>
      <c r="L5292" s="149" t="s">
        <v>209</v>
      </c>
      <c r="M5292" s="150" t="s">
        <v>439</v>
      </c>
      <c r="N5292" s="157">
        <v>45214.97388888889</v>
      </c>
      <c r="O5292" s="157">
        <v>45252.497175925928</v>
      </c>
    </row>
    <row r="5293" spans="2:15" x14ac:dyDescent="0.2">
      <c r="B5293" s="322" t="s">
        <v>164</v>
      </c>
      <c r="C5293" s="322" t="s">
        <v>2366</v>
      </c>
      <c r="D5293" s="322" t="s">
        <v>165</v>
      </c>
      <c r="E5293" s="322" t="s">
        <v>2366</v>
      </c>
      <c r="F5293" s="154" t="s">
        <v>239</v>
      </c>
      <c r="G5293" s="149" t="s">
        <v>359</v>
      </c>
      <c r="H5293" s="153" t="s">
        <v>278</v>
      </c>
      <c r="I5293" s="149" t="s">
        <v>2898</v>
      </c>
      <c r="J5293" s="163">
        <v>35.500999999999998</v>
      </c>
      <c r="K5293" s="163">
        <v>34.790999999999997</v>
      </c>
      <c r="L5293" s="149" t="s">
        <v>329</v>
      </c>
      <c r="M5293" s="150" t="s">
        <v>395</v>
      </c>
      <c r="N5293" s="157">
        <v>45215.418240740742</v>
      </c>
      <c r="O5293" s="157">
        <v>45249.472858796296</v>
      </c>
    </row>
    <row r="5294" spans="2:15" x14ac:dyDescent="0.2">
      <c r="B5294" s="322" t="s">
        <v>164</v>
      </c>
      <c r="C5294" s="322" t="s">
        <v>2366</v>
      </c>
      <c r="D5294" s="322" t="s">
        <v>164</v>
      </c>
      <c r="E5294" s="322" t="s">
        <v>2366</v>
      </c>
      <c r="F5294" s="154" t="s">
        <v>114</v>
      </c>
      <c r="G5294" s="149" t="s">
        <v>277</v>
      </c>
      <c r="H5294" s="153" t="s">
        <v>304</v>
      </c>
      <c r="I5294" s="149" t="s">
        <v>1109</v>
      </c>
      <c r="J5294" s="163">
        <v>37.366999999999997</v>
      </c>
      <c r="K5294" s="163">
        <v>29.077999999999999</v>
      </c>
      <c r="L5294" s="149" t="s">
        <v>114</v>
      </c>
      <c r="M5294" s="150" t="s">
        <v>700</v>
      </c>
      <c r="N5294" s="157">
        <v>45215.792696759258</v>
      </c>
      <c r="O5294" s="157">
        <v>45220.904374999998</v>
      </c>
    </row>
    <row r="5295" spans="2:15" x14ac:dyDescent="0.2">
      <c r="B5295" s="322" t="s">
        <v>164</v>
      </c>
      <c r="C5295" s="322" t="s">
        <v>2366</v>
      </c>
      <c r="D5295" s="322" t="s">
        <v>166</v>
      </c>
      <c r="E5295" s="322" t="s">
        <v>2366</v>
      </c>
      <c r="F5295" s="154" t="s">
        <v>239</v>
      </c>
      <c r="G5295" s="149" t="s">
        <v>359</v>
      </c>
      <c r="H5295" s="153" t="s">
        <v>278</v>
      </c>
      <c r="I5295" s="149" t="s">
        <v>2899</v>
      </c>
      <c r="J5295" s="163">
        <v>55.628</v>
      </c>
      <c r="K5295" s="163">
        <v>42.616</v>
      </c>
      <c r="L5295" s="149" t="s">
        <v>116</v>
      </c>
      <c r="M5295" s="150" t="s">
        <v>117</v>
      </c>
      <c r="N5295" s="157">
        <v>45216.390439814815</v>
      </c>
      <c r="O5295" s="157">
        <v>45282.066932870373</v>
      </c>
    </row>
    <row r="5296" spans="2:15" x14ac:dyDescent="0.2">
      <c r="B5296" s="322" t="s">
        <v>164</v>
      </c>
      <c r="C5296" s="322" t="s">
        <v>2366</v>
      </c>
      <c r="D5296" s="322" t="s">
        <v>165</v>
      </c>
      <c r="E5296" s="322" t="s">
        <v>2366</v>
      </c>
      <c r="F5296" s="154" t="s">
        <v>114</v>
      </c>
      <c r="G5296" s="149" t="s">
        <v>277</v>
      </c>
      <c r="H5296" s="153" t="s">
        <v>304</v>
      </c>
      <c r="I5296" s="149" t="s">
        <v>1194</v>
      </c>
      <c r="J5296" s="163">
        <v>26.747</v>
      </c>
      <c r="K5296" s="163">
        <v>6.1630000000000003</v>
      </c>
      <c r="L5296" s="149" t="s">
        <v>195</v>
      </c>
      <c r="M5296" s="150" t="s">
        <v>705</v>
      </c>
      <c r="N5296" s="157">
        <v>45216.793252314812</v>
      </c>
      <c r="O5296" s="157">
        <v>45251.32949074074</v>
      </c>
    </row>
    <row r="5297" spans="2:15" x14ac:dyDescent="0.2">
      <c r="B5297" s="322" t="s">
        <v>164</v>
      </c>
      <c r="C5297" s="322" t="s">
        <v>2366</v>
      </c>
      <c r="D5297" s="322" t="s">
        <v>165</v>
      </c>
      <c r="E5297" s="322" t="s">
        <v>2366</v>
      </c>
      <c r="F5297" s="154" t="s">
        <v>114</v>
      </c>
      <c r="G5297" s="149" t="s">
        <v>277</v>
      </c>
      <c r="H5297" s="153" t="s">
        <v>304</v>
      </c>
      <c r="I5297" s="149" t="s">
        <v>1194</v>
      </c>
      <c r="J5297" s="163">
        <v>26.747</v>
      </c>
      <c r="K5297" s="163">
        <v>16.82</v>
      </c>
      <c r="L5297" s="149" t="s">
        <v>195</v>
      </c>
      <c r="M5297" s="150" t="s">
        <v>705</v>
      </c>
      <c r="N5297" s="157">
        <v>45216.793252314812</v>
      </c>
      <c r="O5297" s="157">
        <v>45258.62636574074</v>
      </c>
    </row>
    <row r="5298" spans="2:15" x14ac:dyDescent="0.2">
      <c r="B5298" s="322" t="s">
        <v>164</v>
      </c>
      <c r="C5298" s="322" t="s">
        <v>2366</v>
      </c>
      <c r="D5298" s="322" t="s">
        <v>165</v>
      </c>
      <c r="E5298" s="322" t="s">
        <v>2366</v>
      </c>
      <c r="F5298" s="154" t="s">
        <v>114</v>
      </c>
      <c r="G5298" s="149" t="s">
        <v>310</v>
      </c>
      <c r="H5298" s="153" t="s">
        <v>115</v>
      </c>
      <c r="I5298" s="149" t="s">
        <v>2900</v>
      </c>
      <c r="J5298" s="163">
        <v>63.301000000000002</v>
      </c>
      <c r="K5298" s="163">
        <v>3.242</v>
      </c>
      <c r="L5298" s="149" t="s">
        <v>230</v>
      </c>
      <c r="M5298" s="150" t="s">
        <v>514</v>
      </c>
      <c r="N5298" s="157">
        <v>45216.848715277774</v>
      </c>
      <c r="O5298" s="157">
        <v>45234.084479166668</v>
      </c>
    </row>
    <row r="5299" spans="2:15" x14ac:dyDescent="0.2">
      <c r="B5299" s="322" t="s">
        <v>164</v>
      </c>
      <c r="C5299" s="322" t="s">
        <v>2366</v>
      </c>
      <c r="D5299" s="322" t="s">
        <v>165</v>
      </c>
      <c r="E5299" s="322" t="s">
        <v>2366</v>
      </c>
      <c r="F5299" s="154" t="s">
        <v>114</v>
      </c>
      <c r="G5299" s="149" t="s">
        <v>310</v>
      </c>
      <c r="H5299" s="153" t="s">
        <v>115</v>
      </c>
      <c r="I5299" s="149" t="s">
        <v>2900</v>
      </c>
      <c r="J5299" s="163">
        <v>63.301000000000002</v>
      </c>
      <c r="K5299" s="163">
        <v>6.9889999999999999</v>
      </c>
      <c r="L5299" s="149" t="s">
        <v>247</v>
      </c>
      <c r="M5299" s="150" t="s">
        <v>2480</v>
      </c>
      <c r="N5299" s="157">
        <v>45216.848715277774</v>
      </c>
      <c r="O5299" s="157">
        <v>45253.015300925923</v>
      </c>
    </row>
    <row r="5300" spans="2:15" x14ac:dyDescent="0.2">
      <c r="B5300" s="322" t="s">
        <v>164</v>
      </c>
      <c r="C5300" s="322" t="s">
        <v>2366</v>
      </c>
      <c r="D5300" s="322" t="s">
        <v>165</v>
      </c>
      <c r="E5300" s="322" t="s">
        <v>2366</v>
      </c>
      <c r="F5300" s="154" t="s">
        <v>243</v>
      </c>
      <c r="G5300" s="149" t="s">
        <v>2637</v>
      </c>
      <c r="H5300" s="153" t="s">
        <v>707</v>
      </c>
      <c r="I5300" s="149" t="s">
        <v>2901</v>
      </c>
      <c r="J5300" s="163">
        <v>29.738</v>
      </c>
      <c r="K5300" s="163">
        <v>26.466999999999999</v>
      </c>
      <c r="L5300" s="149" t="s">
        <v>329</v>
      </c>
      <c r="M5300" s="150" t="s">
        <v>1999</v>
      </c>
      <c r="N5300" s="157">
        <v>45217.154409722221</v>
      </c>
      <c r="O5300" s="157">
        <v>45244.63857638889</v>
      </c>
    </row>
    <row r="5301" spans="2:15" x14ac:dyDescent="0.2">
      <c r="B5301" s="322" t="s">
        <v>164</v>
      </c>
      <c r="C5301" s="322" t="s">
        <v>2366</v>
      </c>
      <c r="D5301" s="322" t="s">
        <v>166</v>
      </c>
      <c r="E5301" s="322" t="s">
        <v>2366</v>
      </c>
      <c r="F5301" s="154" t="s">
        <v>239</v>
      </c>
      <c r="G5301" s="149" t="s">
        <v>277</v>
      </c>
      <c r="H5301" s="153" t="s">
        <v>1628</v>
      </c>
      <c r="I5301" s="149" t="s">
        <v>2735</v>
      </c>
      <c r="J5301" s="163">
        <v>55.636000000000003</v>
      </c>
      <c r="K5301" s="163">
        <v>46.573999999999998</v>
      </c>
      <c r="L5301" s="149" t="s">
        <v>116</v>
      </c>
      <c r="M5301" s="150" t="s">
        <v>352</v>
      </c>
      <c r="N5301" s="157">
        <v>45217.347418981481</v>
      </c>
      <c r="O5301" s="157">
        <v>45266.139178240737</v>
      </c>
    </row>
    <row r="5302" spans="2:15" x14ac:dyDescent="0.2">
      <c r="B5302" s="322" t="s">
        <v>164</v>
      </c>
      <c r="C5302" s="322" t="s">
        <v>2366</v>
      </c>
      <c r="D5302" s="322" t="s">
        <v>165</v>
      </c>
      <c r="E5302" s="322" t="s">
        <v>2366</v>
      </c>
      <c r="F5302" s="154" t="s">
        <v>114</v>
      </c>
      <c r="G5302" s="149" t="s">
        <v>353</v>
      </c>
      <c r="H5302" s="153" t="s">
        <v>354</v>
      </c>
      <c r="I5302" s="149" t="s">
        <v>2902</v>
      </c>
      <c r="J5302" s="163">
        <v>64.623999999999995</v>
      </c>
      <c r="K5302" s="163">
        <v>14.289</v>
      </c>
      <c r="L5302" s="149" t="s">
        <v>208</v>
      </c>
      <c r="M5302" s="150" t="s">
        <v>368</v>
      </c>
      <c r="N5302" s="157">
        <v>45217.747685185182</v>
      </c>
      <c r="O5302" s="157">
        <v>45254.191828703704</v>
      </c>
    </row>
    <row r="5303" spans="2:15" x14ac:dyDescent="0.2">
      <c r="B5303" s="322" t="s">
        <v>164</v>
      </c>
      <c r="C5303" s="322" t="s">
        <v>2366</v>
      </c>
      <c r="D5303" s="322" t="s">
        <v>166</v>
      </c>
      <c r="E5303" s="322" t="s">
        <v>2366</v>
      </c>
      <c r="F5303" s="154" t="s">
        <v>114</v>
      </c>
      <c r="G5303" s="149" t="s">
        <v>353</v>
      </c>
      <c r="H5303" s="153" t="s">
        <v>354</v>
      </c>
      <c r="I5303" s="149" t="s">
        <v>2902</v>
      </c>
      <c r="J5303" s="163">
        <v>64.623999999999995</v>
      </c>
      <c r="K5303" s="163">
        <v>12.86</v>
      </c>
      <c r="L5303" s="149" t="s">
        <v>208</v>
      </c>
      <c r="M5303" s="150" t="s">
        <v>368</v>
      </c>
      <c r="N5303" s="157">
        <v>45217.747685185182</v>
      </c>
      <c r="O5303" s="157">
        <v>45270.277881944443</v>
      </c>
    </row>
    <row r="5304" spans="2:15" x14ac:dyDescent="0.2">
      <c r="B5304" s="322" t="s">
        <v>164</v>
      </c>
      <c r="C5304" s="322" t="s">
        <v>2366</v>
      </c>
      <c r="D5304" s="322" t="s">
        <v>166</v>
      </c>
      <c r="E5304" s="322" t="s">
        <v>2366</v>
      </c>
      <c r="F5304" s="154" t="s">
        <v>114</v>
      </c>
      <c r="G5304" s="149" t="s">
        <v>353</v>
      </c>
      <c r="H5304" s="153" t="s">
        <v>354</v>
      </c>
      <c r="I5304" s="149" t="s">
        <v>2902</v>
      </c>
      <c r="J5304" s="163">
        <v>64.623999999999995</v>
      </c>
      <c r="K5304" s="163">
        <v>29.614999999999998</v>
      </c>
      <c r="L5304" s="149" t="s">
        <v>208</v>
      </c>
      <c r="M5304" s="150" t="s">
        <v>523</v>
      </c>
      <c r="N5304" s="157">
        <v>45217.747685185182</v>
      </c>
      <c r="O5304" s="157">
        <v>45280.247048611112</v>
      </c>
    </row>
    <row r="5305" spans="2:15" x14ac:dyDescent="0.2">
      <c r="B5305" s="322" t="s">
        <v>164</v>
      </c>
      <c r="C5305" s="322" t="s">
        <v>2366</v>
      </c>
      <c r="D5305" s="322" t="s">
        <v>165</v>
      </c>
      <c r="E5305" s="322" t="s">
        <v>2366</v>
      </c>
      <c r="F5305" s="154" t="s">
        <v>114</v>
      </c>
      <c r="G5305" s="149" t="s">
        <v>277</v>
      </c>
      <c r="H5305" s="153" t="s">
        <v>304</v>
      </c>
      <c r="I5305" s="149" t="s">
        <v>1894</v>
      </c>
      <c r="J5305" s="163">
        <v>38.289000000000001</v>
      </c>
      <c r="K5305" s="163">
        <v>26.24</v>
      </c>
      <c r="L5305" s="149" t="s">
        <v>114</v>
      </c>
      <c r="M5305" s="150" t="s">
        <v>577</v>
      </c>
      <c r="N5305" s="157">
        <v>45217.945844907408</v>
      </c>
      <c r="O5305" s="157">
        <v>45231.709351851852</v>
      </c>
    </row>
    <row r="5306" spans="2:15" x14ac:dyDescent="0.2">
      <c r="B5306" s="322" t="s">
        <v>164</v>
      </c>
      <c r="C5306" s="322" t="s">
        <v>2366</v>
      </c>
      <c r="D5306" s="322" t="s">
        <v>164</v>
      </c>
      <c r="E5306" s="322" t="s">
        <v>2366</v>
      </c>
      <c r="F5306" s="154" t="s">
        <v>237</v>
      </c>
      <c r="G5306" s="149" t="s">
        <v>277</v>
      </c>
      <c r="H5306" s="153" t="s">
        <v>978</v>
      </c>
      <c r="I5306" s="149" t="s">
        <v>2046</v>
      </c>
      <c r="J5306" s="163">
        <v>34.356000000000002</v>
      </c>
      <c r="K5306" s="163">
        <v>33.668999999999997</v>
      </c>
      <c r="L5306" s="149" t="s">
        <v>251</v>
      </c>
      <c r="M5306" s="150" t="s">
        <v>664</v>
      </c>
      <c r="N5306" s="157">
        <v>45218.765289351853</v>
      </c>
      <c r="O5306" s="157">
        <v>45228.083171296297</v>
      </c>
    </row>
    <row r="5307" spans="2:15" x14ac:dyDescent="0.2">
      <c r="B5307" s="322" t="s">
        <v>164</v>
      </c>
      <c r="C5307" s="322" t="s">
        <v>2366</v>
      </c>
      <c r="D5307" s="322" t="s">
        <v>165</v>
      </c>
      <c r="E5307" s="322" t="s">
        <v>2366</v>
      </c>
      <c r="F5307" s="154" t="s">
        <v>239</v>
      </c>
      <c r="G5307" s="149" t="s">
        <v>359</v>
      </c>
      <c r="H5307" s="153" t="s">
        <v>278</v>
      </c>
      <c r="I5307" s="149" t="s">
        <v>2903</v>
      </c>
      <c r="J5307" s="163">
        <v>37.896000000000001</v>
      </c>
      <c r="K5307" s="163">
        <v>34.055999999999997</v>
      </c>
      <c r="L5307" s="149" t="s">
        <v>209</v>
      </c>
      <c r="M5307" s="150" t="s">
        <v>563</v>
      </c>
      <c r="N5307" s="157">
        <v>45218.946099537039</v>
      </c>
      <c r="O5307" s="157">
        <v>45253.222638888888</v>
      </c>
    </row>
    <row r="5308" spans="2:15" x14ac:dyDescent="0.2">
      <c r="B5308" s="322" t="s">
        <v>164</v>
      </c>
      <c r="C5308" s="322" t="s">
        <v>2366</v>
      </c>
      <c r="D5308" s="322" t="s">
        <v>166</v>
      </c>
      <c r="E5308" s="322" t="s">
        <v>2366</v>
      </c>
      <c r="F5308" s="154" t="s">
        <v>239</v>
      </c>
      <c r="G5308" s="149" t="s">
        <v>1627</v>
      </c>
      <c r="H5308" s="153" t="s">
        <v>1628</v>
      </c>
      <c r="I5308" s="149" t="s">
        <v>2904</v>
      </c>
      <c r="J5308" s="163">
        <v>93.25</v>
      </c>
      <c r="K5308" s="163">
        <v>29.238</v>
      </c>
      <c r="L5308" s="149" t="s">
        <v>211</v>
      </c>
      <c r="M5308" s="150" t="s">
        <v>388</v>
      </c>
      <c r="N5308" s="157">
        <v>45219.251180555555</v>
      </c>
      <c r="O5308" s="157">
        <v>45268.844837962963</v>
      </c>
    </row>
    <row r="5309" spans="2:15" x14ac:dyDescent="0.2">
      <c r="B5309" s="322" t="s">
        <v>164</v>
      </c>
      <c r="C5309" s="322" t="s">
        <v>2366</v>
      </c>
      <c r="D5309" s="322" t="s">
        <v>166</v>
      </c>
      <c r="E5309" s="322" t="s">
        <v>2366</v>
      </c>
      <c r="F5309" s="154" t="s">
        <v>239</v>
      </c>
      <c r="G5309" s="149" t="s">
        <v>1627</v>
      </c>
      <c r="H5309" s="153" t="s">
        <v>1628</v>
      </c>
      <c r="I5309" s="149" t="s">
        <v>2904</v>
      </c>
      <c r="J5309" s="163">
        <v>93.25</v>
      </c>
      <c r="K5309" s="163">
        <v>24.614999999999998</v>
      </c>
      <c r="L5309" s="149" t="s">
        <v>211</v>
      </c>
      <c r="M5309" s="150" t="s">
        <v>2550</v>
      </c>
      <c r="N5309" s="157">
        <v>45219.251180555555</v>
      </c>
      <c r="O5309" s="157">
        <v>45278.472395833334</v>
      </c>
    </row>
    <row r="5310" spans="2:15" x14ac:dyDescent="0.2">
      <c r="B5310" s="322" t="s">
        <v>164</v>
      </c>
      <c r="C5310" s="322" t="s">
        <v>2366</v>
      </c>
      <c r="D5310" s="322" t="s">
        <v>165</v>
      </c>
      <c r="E5310" s="322" t="s">
        <v>2366</v>
      </c>
      <c r="F5310" s="154" t="s">
        <v>244</v>
      </c>
      <c r="G5310" s="149" t="s">
        <v>369</v>
      </c>
      <c r="H5310" s="153" t="s">
        <v>370</v>
      </c>
      <c r="I5310" s="149" t="s">
        <v>2905</v>
      </c>
      <c r="J5310" s="163">
        <v>61.648000000000003</v>
      </c>
      <c r="K5310" s="163">
        <v>24.687000000000001</v>
      </c>
      <c r="L5310" s="149" t="s">
        <v>211</v>
      </c>
      <c r="M5310" s="150" t="s">
        <v>1133</v>
      </c>
      <c r="N5310" s="157">
        <v>45219.295520833337</v>
      </c>
      <c r="O5310" s="157">
        <v>45245.139814814815</v>
      </c>
    </row>
    <row r="5311" spans="2:15" x14ac:dyDescent="0.2">
      <c r="B5311" s="322" t="s">
        <v>164</v>
      </c>
      <c r="C5311" s="322" t="s">
        <v>2366</v>
      </c>
      <c r="D5311" s="322" t="s">
        <v>165</v>
      </c>
      <c r="E5311" s="322" t="s">
        <v>2366</v>
      </c>
      <c r="F5311" s="154" t="s">
        <v>244</v>
      </c>
      <c r="G5311" s="149" t="s">
        <v>369</v>
      </c>
      <c r="H5311" s="153" t="s">
        <v>370</v>
      </c>
      <c r="I5311" s="149" t="s">
        <v>2905</v>
      </c>
      <c r="J5311" s="163">
        <v>61.648000000000003</v>
      </c>
      <c r="K5311" s="163">
        <v>35.728000000000002</v>
      </c>
      <c r="L5311" s="149" t="s">
        <v>211</v>
      </c>
      <c r="M5311" s="150" t="s">
        <v>390</v>
      </c>
      <c r="N5311" s="157">
        <v>45219.295520833337</v>
      </c>
      <c r="O5311" s="157">
        <v>45257.123692129629</v>
      </c>
    </row>
    <row r="5312" spans="2:15" x14ac:dyDescent="0.2">
      <c r="B5312" s="322" t="s">
        <v>164</v>
      </c>
      <c r="C5312" s="322" t="s">
        <v>2366</v>
      </c>
      <c r="D5312" s="322" t="s">
        <v>164</v>
      </c>
      <c r="E5312" s="322" t="s">
        <v>2366</v>
      </c>
      <c r="F5312" s="154" t="s">
        <v>239</v>
      </c>
      <c r="G5312" s="149" t="s">
        <v>359</v>
      </c>
      <c r="H5312" s="153" t="s">
        <v>278</v>
      </c>
      <c r="I5312" s="149" t="s">
        <v>2906</v>
      </c>
      <c r="J5312" s="163">
        <v>45.494</v>
      </c>
      <c r="K5312" s="163">
        <v>35.435000000000002</v>
      </c>
      <c r="L5312" s="149" t="s">
        <v>239</v>
      </c>
      <c r="M5312" s="150" t="s">
        <v>1628</v>
      </c>
      <c r="N5312" s="157">
        <v>45219.376493055555</v>
      </c>
      <c r="O5312" s="157">
        <v>45222.862245370372</v>
      </c>
    </row>
    <row r="5313" spans="2:15" x14ac:dyDescent="0.2">
      <c r="B5313" s="322" t="s">
        <v>164</v>
      </c>
      <c r="C5313" s="322" t="s">
        <v>2366</v>
      </c>
      <c r="D5313" s="322" t="s">
        <v>165</v>
      </c>
      <c r="E5313" s="322" t="s">
        <v>2366</v>
      </c>
      <c r="F5313" s="154" t="s">
        <v>114</v>
      </c>
      <c r="G5313" s="149" t="s">
        <v>286</v>
      </c>
      <c r="H5313" s="153" t="s">
        <v>115</v>
      </c>
      <c r="I5313" s="149" t="s">
        <v>772</v>
      </c>
      <c r="J5313" s="163">
        <v>62.996000000000002</v>
      </c>
      <c r="K5313" s="163">
        <v>60.167999999999999</v>
      </c>
      <c r="L5313" s="149" t="s">
        <v>219</v>
      </c>
      <c r="M5313" s="150" t="s">
        <v>429</v>
      </c>
      <c r="N5313" s="157">
        <v>45219.501493055555</v>
      </c>
      <c r="O5313" s="157">
        <v>45249.097604166665</v>
      </c>
    </row>
    <row r="5314" spans="2:15" x14ac:dyDescent="0.2">
      <c r="B5314" s="322" t="s">
        <v>164</v>
      </c>
      <c r="C5314" s="322" t="s">
        <v>2366</v>
      </c>
      <c r="D5314" s="322" t="s">
        <v>166</v>
      </c>
      <c r="E5314" s="322" t="s">
        <v>2366</v>
      </c>
      <c r="F5314" s="154" t="s">
        <v>239</v>
      </c>
      <c r="G5314" s="149" t="s">
        <v>1627</v>
      </c>
      <c r="H5314" s="153" t="s">
        <v>1628</v>
      </c>
      <c r="I5314" s="149" t="s">
        <v>2907</v>
      </c>
      <c r="J5314" s="163">
        <v>55.682000000000002</v>
      </c>
      <c r="K5314" s="163">
        <v>51.893999999999998</v>
      </c>
      <c r="L5314" s="149" t="s">
        <v>211</v>
      </c>
      <c r="M5314" s="150" t="s">
        <v>660</v>
      </c>
      <c r="N5314" s="157">
        <v>45219.777974537035</v>
      </c>
      <c r="O5314" s="157">
        <v>45267.237743055557</v>
      </c>
    </row>
    <row r="5315" spans="2:15" x14ac:dyDescent="0.2">
      <c r="B5315" s="322" t="s">
        <v>164</v>
      </c>
      <c r="C5315" s="322" t="s">
        <v>2366</v>
      </c>
      <c r="D5315" s="322" t="s">
        <v>165</v>
      </c>
      <c r="E5315" s="322" t="s">
        <v>2366</v>
      </c>
      <c r="F5315" s="154" t="s">
        <v>247</v>
      </c>
      <c r="G5315" s="149" t="s">
        <v>340</v>
      </c>
      <c r="H5315" s="153" t="s">
        <v>341</v>
      </c>
      <c r="I5315" s="149" t="s">
        <v>1982</v>
      </c>
      <c r="J5315" s="163">
        <v>36.722000000000001</v>
      </c>
      <c r="K5315" s="163">
        <v>18.102</v>
      </c>
      <c r="L5315" s="149" t="s">
        <v>237</v>
      </c>
      <c r="M5315" s="150" t="s">
        <v>915</v>
      </c>
      <c r="N5315" s="157">
        <v>45220.110451388886</v>
      </c>
      <c r="O5315" s="157">
        <v>45253.553877314815</v>
      </c>
    </row>
    <row r="5316" spans="2:15" x14ac:dyDescent="0.2">
      <c r="B5316" s="322" t="s">
        <v>164</v>
      </c>
      <c r="C5316" s="322" t="s">
        <v>2366</v>
      </c>
      <c r="D5316" s="322" t="s">
        <v>166</v>
      </c>
      <c r="E5316" s="322" t="s">
        <v>2366</v>
      </c>
      <c r="F5316" s="154" t="s">
        <v>247</v>
      </c>
      <c r="G5316" s="149" t="s">
        <v>340</v>
      </c>
      <c r="H5316" s="153" t="s">
        <v>341</v>
      </c>
      <c r="I5316" s="149" t="s">
        <v>1982</v>
      </c>
      <c r="J5316" s="163">
        <v>36.722000000000001</v>
      </c>
      <c r="K5316" s="163">
        <v>17.614000000000001</v>
      </c>
      <c r="L5316" s="149" t="s">
        <v>237</v>
      </c>
      <c r="M5316" s="150" t="s">
        <v>916</v>
      </c>
      <c r="N5316" s="157">
        <v>45220.110451388886</v>
      </c>
      <c r="O5316" s="157">
        <v>45264.078194444446</v>
      </c>
    </row>
    <row r="5317" spans="2:15" x14ac:dyDescent="0.2">
      <c r="B5317" s="322" t="s">
        <v>164</v>
      </c>
      <c r="C5317" s="322" t="s">
        <v>2366</v>
      </c>
      <c r="D5317" s="322" t="s">
        <v>166</v>
      </c>
      <c r="E5317" s="322" t="s">
        <v>2366</v>
      </c>
      <c r="F5317" s="154" t="s">
        <v>239</v>
      </c>
      <c r="G5317" s="149" t="s">
        <v>277</v>
      </c>
      <c r="H5317" s="153" t="s">
        <v>1628</v>
      </c>
      <c r="I5317" s="149" t="s">
        <v>2908</v>
      </c>
      <c r="J5317" s="163">
        <v>76.597999999999999</v>
      </c>
      <c r="K5317" s="163">
        <v>12.129</v>
      </c>
      <c r="L5317" s="149" t="s">
        <v>211</v>
      </c>
      <c r="M5317" s="150" t="s">
        <v>666</v>
      </c>
      <c r="N5317" s="157">
        <v>45220.152974537035</v>
      </c>
      <c r="O5317" s="157">
        <v>45266.575706018521</v>
      </c>
    </row>
    <row r="5318" spans="2:15" x14ac:dyDescent="0.2">
      <c r="B5318" s="322" t="s">
        <v>164</v>
      </c>
      <c r="C5318" s="322" t="s">
        <v>2366</v>
      </c>
      <c r="D5318" s="322" t="s">
        <v>166</v>
      </c>
      <c r="E5318" s="322" t="s">
        <v>2366</v>
      </c>
      <c r="F5318" s="154" t="s">
        <v>239</v>
      </c>
      <c r="G5318" s="149" t="s">
        <v>277</v>
      </c>
      <c r="H5318" s="153" t="s">
        <v>1628</v>
      </c>
      <c r="I5318" s="149" t="s">
        <v>2908</v>
      </c>
      <c r="J5318" s="163">
        <v>76.597999999999999</v>
      </c>
      <c r="K5318" s="163">
        <v>56.877000000000002</v>
      </c>
      <c r="L5318" s="149" t="s">
        <v>211</v>
      </c>
      <c r="M5318" s="150" t="s">
        <v>616</v>
      </c>
      <c r="N5318" s="157">
        <v>45220.152974537035</v>
      </c>
      <c r="O5318" s="157">
        <v>45277.999976851854</v>
      </c>
    </row>
    <row r="5319" spans="2:15" x14ac:dyDescent="0.2">
      <c r="B5319" s="322" t="s">
        <v>164</v>
      </c>
      <c r="C5319" s="322" t="s">
        <v>2366</v>
      </c>
      <c r="D5319" s="322" t="s">
        <v>165</v>
      </c>
      <c r="E5319" s="322" t="s">
        <v>2366</v>
      </c>
      <c r="F5319" s="154" t="s">
        <v>114</v>
      </c>
      <c r="G5319" s="149" t="s">
        <v>353</v>
      </c>
      <c r="H5319" s="153" t="s">
        <v>354</v>
      </c>
      <c r="I5319" s="149" t="s">
        <v>2909</v>
      </c>
      <c r="J5319" s="163">
        <v>57.97</v>
      </c>
      <c r="K5319" s="163">
        <v>14.031000000000001</v>
      </c>
      <c r="L5319" s="149" t="s">
        <v>442</v>
      </c>
      <c r="M5319" s="150" t="s">
        <v>512</v>
      </c>
      <c r="N5319" s="157">
        <v>45220.318078703705</v>
      </c>
      <c r="O5319" s="157">
        <v>45251.347696759258</v>
      </c>
    </row>
    <row r="5320" spans="2:15" x14ac:dyDescent="0.2">
      <c r="B5320" s="322" t="s">
        <v>164</v>
      </c>
      <c r="C5320" s="322" t="s">
        <v>2366</v>
      </c>
      <c r="D5320" s="322" t="s">
        <v>166</v>
      </c>
      <c r="E5320" s="322" t="s">
        <v>2366</v>
      </c>
      <c r="F5320" s="154" t="s">
        <v>114</v>
      </c>
      <c r="G5320" s="149" t="s">
        <v>353</v>
      </c>
      <c r="H5320" s="153" t="s">
        <v>354</v>
      </c>
      <c r="I5320" s="149" t="s">
        <v>2909</v>
      </c>
      <c r="J5320" s="163">
        <v>57.97</v>
      </c>
      <c r="K5320" s="163">
        <v>26.902000000000001</v>
      </c>
      <c r="L5320" s="149" t="s">
        <v>442</v>
      </c>
      <c r="M5320" s="150" t="s">
        <v>443</v>
      </c>
      <c r="N5320" s="157">
        <v>45220.318078703705</v>
      </c>
      <c r="O5320" s="157">
        <v>45263.567962962959</v>
      </c>
    </row>
    <row r="5321" spans="2:15" x14ac:dyDescent="0.2">
      <c r="B5321" s="322" t="s">
        <v>164</v>
      </c>
      <c r="C5321" s="322" t="s">
        <v>2366</v>
      </c>
      <c r="D5321" s="322" t="s">
        <v>164</v>
      </c>
      <c r="E5321" s="322" t="s">
        <v>2366</v>
      </c>
      <c r="F5321" s="154" t="s">
        <v>114</v>
      </c>
      <c r="G5321" s="149" t="s">
        <v>277</v>
      </c>
      <c r="H5321" s="153" t="s">
        <v>304</v>
      </c>
      <c r="I5321" s="149" t="s">
        <v>1236</v>
      </c>
      <c r="J5321" s="163">
        <v>19.39</v>
      </c>
      <c r="K5321" s="163">
        <v>8.2110000000000003</v>
      </c>
      <c r="L5321" s="149" t="s">
        <v>114</v>
      </c>
      <c r="M5321" s="150" t="s">
        <v>2910</v>
      </c>
      <c r="N5321" s="157">
        <v>45220.931979166664</v>
      </c>
      <c r="O5321" s="157">
        <v>45227.867442129631</v>
      </c>
    </row>
    <row r="5322" spans="2:15" x14ac:dyDescent="0.2">
      <c r="B5322" s="322" t="s">
        <v>164</v>
      </c>
      <c r="C5322" s="322" t="s">
        <v>2366</v>
      </c>
      <c r="D5322" s="322" t="s">
        <v>164</v>
      </c>
      <c r="E5322" s="322" t="s">
        <v>2366</v>
      </c>
      <c r="F5322" s="154" t="s">
        <v>114</v>
      </c>
      <c r="G5322" s="149" t="s">
        <v>277</v>
      </c>
      <c r="H5322" s="153" t="s">
        <v>304</v>
      </c>
      <c r="I5322" s="149" t="s">
        <v>1236</v>
      </c>
      <c r="J5322" s="163">
        <v>19.39</v>
      </c>
      <c r="K5322" s="163">
        <v>8.2110000000000003</v>
      </c>
      <c r="L5322" s="149" t="s">
        <v>114</v>
      </c>
      <c r="M5322" s="150" t="s">
        <v>2910</v>
      </c>
      <c r="N5322" s="157">
        <v>45220.931979166664</v>
      </c>
      <c r="O5322" s="157">
        <v>45227.867581018516</v>
      </c>
    </row>
    <row r="5323" spans="2:15" x14ac:dyDescent="0.2">
      <c r="B5323" s="322" t="s">
        <v>164</v>
      </c>
      <c r="C5323" s="322" t="s">
        <v>2366</v>
      </c>
      <c r="D5323" s="322" t="s">
        <v>166</v>
      </c>
      <c r="E5323" s="322" t="s">
        <v>2366</v>
      </c>
      <c r="F5323" s="154" t="s">
        <v>239</v>
      </c>
      <c r="G5323" s="149" t="s">
        <v>1627</v>
      </c>
      <c r="H5323" s="153" t="s">
        <v>1628</v>
      </c>
      <c r="I5323" s="149" t="s">
        <v>2904</v>
      </c>
      <c r="J5323" s="163">
        <v>93.25</v>
      </c>
      <c r="K5323" s="163">
        <v>20.376999999999999</v>
      </c>
      <c r="L5323" s="149" t="s">
        <v>211</v>
      </c>
      <c r="M5323" s="150" t="s">
        <v>388</v>
      </c>
      <c r="N5323" s="157">
        <v>45220.973113425927</v>
      </c>
      <c r="O5323" s="157">
        <v>45268.844837962963</v>
      </c>
    </row>
    <row r="5324" spans="2:15" x14ac:dyDescent="0.2">
      <c r="B5324" s="322" t="s">
        <v>164</v>
      </c>
      <c r="C5324" s="322" t="s">
        <v>2366</v>
      </c>
      <c r="D5324" s="322" t="s">
        <v>166</v>
      </c>
      <c r="E5324" s="322" t="s">
        <v>2366</v>
      </c>
      <c r="F5324" s="154" t="s">
        <v>239</v>
      </c>
      <c r="G5324" s="149" t="s">
        <v>1627</v>
      </c>
      <c r="H5324" s="153" t="s">
        <v>1628</v>
      </c>
      <c r="I5324" s="149" t="s">
        <v>2904</v>
      </c>
      <c r="J5324" s="163">
        <v>93.25</v>
      </c>
      <c r="K5324" s="163">
        <v>17.155000000000001</v>
      </c>
      <c r="L5324" s="149" t="s">
        <v>211</v>
      </c>
      <c r="M5324" s="150" t="s">
        <v>2550</v>
      </c>
      <c r="N5324" s="157">
        <v>45220.973113425927</v>
      </c>
      <c r="O5324" s="157">
        <v>45278.472395833334</v>
      </c>
    </row>
    <row r="5325" spans="2:15" x14ac:dyDescent="0.2">
      <c r="B5325" s="322" t="s">
        <v>164</v>
      </c>
      <c r="C5325" s="322" t="s">
        <v>2366</v>
      </c>
      <c r="D5325" s="322" t="s">
        <v>165</v>
      </c>
      <c r="E5325" s="322" t="s">
        <v>2366</v>
      </c>
      <c r="F5325" s="154" t="s">
        <v>114</v>
      </c>
      <c r="G5325" s="149" t="s">
        <v>277</v>
      </c>
      <c r="H5325" s="153" t="s">
        <v>304</v>
      </c>
      <c r="I5325" s="149" t="s">
        <v>304</v>
      </c>
      <c r="J5325" s="163">
        <v>34.433</v>
      </c>
      <c r="K5325" s="163">
        <v>24.256</v>
      </c>
      <c r="L5325" s="149" t="s">
        <v>114</v>
      </c>
      <c r="M5325" s="150" t="s">
        <v>1111</v>
      </c>
      <c r="N5325" s="157">
        <v>45221.001435185186</v>
      </c>
      <c r="O5325" s="157">
        <v>45232.819687499999</v>
      </c>
    </row>
    <row r="5326" spans="2:15" x14ac:dyDescent="0.2">
      <c r="B5326" s="322" t="s">
        <v>164</v>
      </c>
      <c r="C5326" s="322" t="s">
        <v>2366</v>
      </c>
      <c r="D5326" s="322" t="s">
        <v>166</v>
      </c>
      <c r="E5326" s="322" t="s">
        <v>2366</v>
      </c>
      <c r="F5326" s="154" t="s">
        <v>239</v>
      </c>
      <c r="G5326" s="149" t="s">
        <v>359</v>
      </c>
      <c r="H5326" s="153" t="s">
        <v>278</v>
      </c>
      <c r="I5326" s="149" t="s">
        <v>1623</v>
      </c>
      <c r="J5326" s="163">
        <v>28.446999999999999</v>
      </c>
      <c r="K5326" s="163">
        <v>27.878</v>
      </c>
      <c r="L5326" s="149" t="s">
        <v>376</v>
      </c>
      <c r="M5326" s="150" t="s">
        <v>397</v>
      </c>
      <c r="N5326" s="157">
        <v>45221.348668981482</v>
      </c>
      <c r="O5326" s="157">
        <v>45266.706493055557</v>
      </c>
    </row>
    <row r="5327" spans="2:15" x14ac:dyDescent="0.2">
      <c r="B5327" s="322" t="s">
        <v>164</v>
      </c>
      <c r="C5327" s="322" t="s">
        <v>2366</v>
      </c>
      <c r="D5327" s="322" t="s">
        <v>165</v>
      </c>
      <c r="E5327" s="322" t="s">
        <v>2366</v>
      </c>
      <c r="F5327" s="154" t="s">
        <v>239</v>
      </c>
      <c r="G5327" s="149" t="s">
        <v>359</v>
      </c>
      <c r="H5327" s="153" t="s">
        <v>278</v>
      </c>
      <c r="I5327" s="149" t="s">
        <v>2468</v>
      </c>
      <c r="J5327" s="163">
        <v>38.243000000000002</v>
      </c>
      <c r="K5327" s="163">
        <v>6.5810000000000004</v>
      </c>
      <c r="L5327" s="149" t="s">
        <v>329</v>
      </c>
      <c r="M5327" s="150" t="s">
        <v>2461</v>
      </c>
      <c r="N5327" s="157">
        <v>45221.764710648145</v>
      </c>
      <c r="O5327" s="157">
        <v>45241.357847222222</v>
      </c>
    </row>
    <row r="5328" spans="2:15" x14ac:dyDescent="0.2">
      <c r="B5328" s="322" t="s">
        <v>164</v>
      </c>
      <c r="C5328" s="322" t="s">
        <v>2366</v>
      </c>
      <c r="D5328" s="322" t="s">
        <v>165</v>
      </c>
      <c r="E5328" s="322" t="s">
        <v>2366</v>
      </c>
      <c r="F5328" s="154" t="s">
        <v>239</v>
      </c>
      <c r="G5328" s="149" t="s">
        <v>359</v>
      </c>
      <c r="H5328" s="153" t="s">
        <v>278</v>
      </c>
      <c r="I5328" s="149" t="s">
        <v>2468</v>
      </c>
      <c r="J5328" s="163">
        <v>38.243000000000002</v>
      </c>
      <c r="K5328" s="163">
        <v>30.896999999999998</v>
      </c>
      <c r="L5328" s="149" t="s">
        <v>329</v>
      </c>
      <c r="M5328" s="150" t="s">
        <v>361</v>
      </c>
      <c r="N5328" s="157">
        <v>45221.764710648145</v>
      </c>
      <c r="O5328" s="157">
        <v>45248.00136574074</v>
      </c>
    </row>
    <row r="5329" spans="2:15" x14ac:dyDescent="0.2">
      <c r="B5329" s="322" t="s">
        <v>164</v>
      </c>
      <c r="C5329" s="322" t="s">
        <v>2366</v>
      </c>
      <c r="D5329" s="322" t="s">
        <v>165</v>
      </c>
      <c r="E5329" s="322" t="s">
        <v>2366</v>
      </c>
      <c r="F5329" s="154" t="s">
        <v>114</v>
      </c>
      <c r="G5329" s="149" t="s">
        <v>277</v>
      </c>
      <c r="H5329" s="153" t="s">
        <v>304</v>
      </c>
      <c r="I5329" s="149" t="s">
        <v>670</v>
      </c>
      <c r="J5329" s="163">
        <v>36.417000000000002</v>
      </c>
      <c r="K5329" s="163">
        <v>30.981999999999999</v>
      </c>
      <c r="L5329" s="149" t="s">
        <v>114</v>
      </c>
      <c r="M5329" s="150" t="s">
        <v>577</v>
      </c>
      <c r="N5329" s="157">
        <v>45221.848668981482</v>
      </c>
      <c r="O5329" s="157">
        <v>45247.583831018521</v>
      </c>
    </row>
    <row r="5330" spans="2:15" x14ac:dyDescent="0.2">
      <c r="B5330" s="322" t="s">
        <v>164</v>
      </c>
      <c r="C5330" s="322" t="s">
        <v>2366</v>
      </c>
      <c r="D5330" s="322" t="s">
        <v>166</v>
      </c>
      <c r="E5330" s="322" t="s">
        <v>2366</v>
      </c>
      <c r="F5330" s="154" t="s">
        <v>195</v>
      </c>
      <c r="G5330" s="149" t="s">
        <v>277</v>
      </c>
      <c r="H5330" s="153" t="s">
        <v>705</v>
      </c>
      <c r="I5330" s="149" t="s">
        <v>1081</v>
      </c>
      <c r="J5330" s="163">
        <v>40.079000000000001</v>
      </c>
      <c r="K5330" s="163">
        <v>39.277000000000001</v>
      </c>
      <c r="L5330" s="149" t="s">
        <v>211</v>
      </c>
      <c r="M5330" s="150" t="s">
        <v>691</v>
      </c>
      <c r="N5330" s="157">
        <v>45222.292523148149</v>
      </c>
      <c r="O5330" s="157">
        <v>45263.091747685183</v>
      </c>
    </row>
    <row r="5331" spans="2:15" x14ac:dyDescent="0.2">
      <c r="B5331" s="322" t="s">
        <v>164</v>
      </c>
      <c r="C5331" s="322" t="s">
        <v>2366</v>
      </c>
      <c r="D5331" s="322" t="s">
        <v>165</v>
      </c>
      <c r="E5331" s="322" t="s">
        <v>2366</v>
      </c>
      <c r="F5331" s="154" t="s">
        <v>243</v>
      </c>
      <c r="G5331" s="149" t="s">
        <v>277</v>
      </c>
      <c r="H5331" s="153" t="s">
        <v>374</v>
      </c>
      <c r="I5331" s="149" t="s">
        <v>2034</v>
      </c>
      <c r="J5331" s="163">
        <v>35.542000000000002</v>
      </c>
      <c r="K5331" s="163">
        <v>11.564</v>
      </c>
      <c r="L5331" s="149" t="s">
        <v>219</v>
      </c>
      <c r="M5331" s="150" t="s">
        <v>429</v>
      </c>
      <c r="N5331" s="157">
        <v>45222.624525462961</v>
      </c>
      <c r="O5331" s="157">
        <v>45245.428935185184</v>
      </c>
    </row>
    <row r="5332" spans="2:15" x14ac:dyDescent="0.2">
      <c r="B5332" s="322" t="s">
        <v>164</v>
      </c>
      <c r="C5332" s="322" t="s">
        <v>2366</v>
      </c>
      <c r="D5332" s="322" t="s">
        <v>166</v>
      </c>
      <c r="E5332" s="322" t="s">
        <v>2366</v>
      </c>
      <c r="F5332" s="154" t="s">
        <v>243</v>
      </c>
      <c r="G5332" s="149" t="s">
        <v>277</v>
      </c>
      <c r="H5332" s="153" t="s">
        <v>374</v>
      </c>
      <c r="I5332" s="149" t="s">
        <v>2034</v>
      </c>
      <c r="J5332" s="163">
        <v>35.542000000000002</v>
      </c>
      <c r="K5332" s="163">
        <v>23.266999999999999</v>
      </c>
      <c r="L5332" s="149" t="s">
        <v>212</v>
      </c>
      <c r="M5332" s="150" t="s">
        <v>971</v>
      </c>
      <c r="N5332" s="157">
        <v>45222.624525462961</v>
      </c>
      <c r="O5332" s="157">
        <v>45267.222592592596</v>
      </c>
    </row>
    <row r="5333" spans="2:15" x14ac:dyDescent="0.2">
      <c r="B5333" s="322" t="s">
        <v>164</v>
      </c>
      <c r="C5333" s="322" t="s">
        <v>2366</v>
      </c>
      <c r="D5333" s="322" t="s">
        <v>165</v>
      </c>
      <c r="E5333" s="322" t="s">
        <v>2366</v>
      </c>
      <c r="F5333" s="154" t="s">
        <v>243</v>
      </c>
      <c r="G5333" s="149" t="s">
        <v>663</v>
      </c>
      <c r="H5333" s="153" t="s">
        <v>707</v>
      </c>
      <c r="I5333" s="149" t="s">
        <v>2911</v>
      </c>
      <c r="J5333" s="163">
        <v>56.417999999999999</v>
      </c>
      <c r="K5333" s="163">
        <v>7.1639999999999997</v>
      </c>
      <c r="L5333" s="149" t="s">
        <v>116</v>
      </c>
      <c r="M5333" s="150" t="s">
        <v>437</v>
      </c>
      <c r="N5333" s="157">
        <v>45222.666886574072</v>
      </c>
      <c r="O5333" s="157">
        <v>45245.970023148147</v>
      </c>
    </row>
    <row r="5334" spans="2:15" x14ac:dyDescent="0.2">
      <c r="B5334" s="322" t="s">
        <v>164</v>
      </c>
      <c r="C5334" s="322" t="s">
        <v>2366</v>
      </c>
      <c r="D5334" s="322" t="s">
        <v>165</v>
      </c>
      <c r="E5334" s="322" t="s">
        <v>2366</v>
      </c>
      <c r="F5334" s="154" t="s">
        <v>243</v>
      </c>
      <c r="G5334" s="149" t="s">
        <v>663</v>
      </c>
      <c r="H5334" s="153" t="s">
        <v>707</v>
      </c>
      <c r="I5334" s="149" t="s">
        <v>2911</v>
      </c>
      <c r="J5334" s="163">
        <v>56.417999999999999</v>
      </c>
      <c r="K5334" s="163">
        <v>4.7759999999999998</v>
      </c>
      <c r="L5334" s="149" t="s">
        <v>116</v>
      </c>
      <c r="M5334" s="150" t="s">
        <v>437</v>
      </c>
      <c r="N5334" s="157">
        <v>45222.666886574072</v>
      </c>
      <c r="O5334" s="157">
        <v>45245.97016203704</v>
      </c>
    </row>
    <row r="5335" spans="2:15" x14ac:dyDescent="0.2">
      <c r="B5335" s="322" t="s">
        <v>164</v>
      </c>
      <c r="C5335" s="322" t="s">
        <v>2366</v>
      </c>
      <c r="D5335" s="322" t="s">
        <v>165</v>
      </c>
      <c r="E5335" s="322" t="s">
        <v>2366</v>
      </c>
      <c r="F5335" s="154" t="s">
        <v>243</v>
      </c>
      <c r="G5335" s="149" t="s">
        <v>663</v>
      </c>
      <c r="H5335" s="153" t="s">
        <v>707</v>
      </c>
      <c r="I5335" s="149" t="s">
        <v>2911</v>
      </c>
      <c r="J5335" s="163">
        <v>56.417999999999999</v>
      </c>
      <c r="K5335" s="163">
        <v>5.8220000000000001</v>
      </c>
      <c r="L5335" s="149" t="s">
        <v>116</v>
      </c>
      <c r="M5335" s="150" t="s">
        <v>437</v>
      </c>
      <c r="N5335" s="157">
        <v>45222.666886574072</v>
      </c>
      <c r="O5335" s="157">
        <v>45245.970173611109</v>
      </c>
    </row>
    <row r="5336" spans="2:15" x14ac:dyDescent="0.2">
      <c r="B5336" s="322" t="s">
        <v>164</v>
      </c>
      <c r="C5336" s="322" t="s">
        <v>2366</v>
      </c>
      <c r="D5336" s="322" t="s">
        <v>166</v>
      </c>
      <c r="E5336" s="322" t="s">
        <v>2366</v>
      </c>
      <c r="F5336" s="154" t="s">
        <v>243</v>
      </c>
      <c r="G5336" s="149" t="s">
        <v>663</v>
      </c>
      <c r="H5336" s="153" t="s">
        <v>707</v>
      </c>
      <c r="I5336" s="149" t="s">
        <v>2911</v>
      </c>
      <c r="J5336" s="163">
        <v>56.417999999999999</v>
      </c>
      <c r="K5336" s="163">
        <v>30.760999999999999</v>
      </c>
      <c r="L5336" s="149" t="s">
        <v>116</v>
      </c>
      <c r="M5336" s="150" t="s">
        <v>292</v>
      </c>
      <c r="N5336" s="157">
        <v>45222.666886574072</v>
      </c>
      <c r="O5336" s="157">
        <v>45264.915833333333</v>
      </c>
    </row>
    <row r="5337" spans="2:15" x14ac:dyDescent="0.2">
      <c r="B5337" s="322" t="s">
        <v>164</v>
      </c>
      <c r="C5337" s="322" t="s">
        <v>2366</v>
      </c>
      <c r="D5337" s="322" t="s">
        <v>165</v>
      </c>
      <c r="E5337" s="322" t="s">
        <v>2366</v>
      </c>
      <c r="F5337" s="154" t="s">
        <v>114</v>
      </c>
      <c r="G5337" s="149" t="s">
        <v>277</v>
      </c>
      <c r="H5337" s="153" t="s">
        <v>304</v>
      </c>
      <c r="I5337" s="149" t="s">
        <v>1625</v>
      </c>
      <c r="J5337" s="163">
        <v>34.863999999999997</v>
      </c>
      <c r="K5337" s="163">
        <v>15.826000000000001</v>
      </c>
      <c r="L5337" s="149" t="s">
        <v>114</v>
      </c>
      <c r="M5337" s="150" t="s">
        <v>741</v>
      </c>
      <c r="N5337" s="157">
        <v>45223.625902777778</v>
      </c>
      <c r="O5337" s="157">
        <v>45234.122708333336</v>
      </c>
    </row>
    <row r="5338" spans="2:15" x14ac:dyDescent="0.2">
      <c r="B5338" s="322" t="s">
        <v>164</v>
      </c>
      <c r="C5338" s="322" t="s">
        <v>2366</v>
      </c>
      <c r="D5338" s="322" t="s">
        <v>165</v>
      </c>
      <c r="E5338" s="322" t="s">
        <v>2366</v>
      </c>
      <c r="F5338" s="154" t="s">
        <v>114</v>
      </c>
      <c r="G5338" s="149" t="s">
        <v>277</v>
      </c>
      <c r="H5338" s="153" t="s">
        <v>304</v>
      </c>
      <c r="I5338" s="149" t="s">
        <v>1625</v>
      </c>
      <c r="J5338" s="163">
        <v>34.863999999999997</v>
      </c>
      <c r="K5338" s="163">
        <v>15.826000000000001</v>
      </c>
      <c r="L5338" s="149" t="s">
        <v>114</v>
      </c>
      <c r="M5338" s="150" t="s">
        <v>741</v>
      </c>
      <c r="N5338" s="157">
        <v>45223.625902777778</v>
      </c>
      <c r="O5338" s="157">
        <v>45234.122847222221</v>
      </c>
    </row>
    <row r="5339" spans="2:15" x14ac:dyDescent="0.2">
      <c r="B5339" s="322" t="s">
        <v>164</v>
      </c>
      <c r="C5339" s="322" t="s">
        <v>2366</v>
      </c>
      <c r="D5339" s="322" t="s">
        <v>165</v>
      </c>
      <c r="E5339" s="322" t="s">
        <v>2366</v>
      </c>
      <c r="F5339" s="154" t="s">
        <v>239</v>
      </c>
      <c r="G5339" s="149" t="s">
        <v>359</v>
      </c>
      <c r="H5339" s="153" t="s">
        <v>278</v>
      </c>
      <c r="I5339" s="149" t="s">
        <v>1052</v>
      </c>
      <c r="J5339" s="163">
        <v>33.19</v>
      </c>
      <c r="K5339" s="163">
        <v>8.3569999999999993</v>
      </c>
      <c r="L5339" s="149" t="s">
        <v>116</v>
      </c>
      <c r="M5339" s="150" t="s">
        <v>457</v>
      </c>
      <c r="N5339" s="157">
        <v>45223.666724537034</v>
      </c>
      <c r="O5339" s="157">
        <v>45258.090763888889</v>
      </c>
    </row>
    <row r="5340" spans="2:15" x14ac:dyDescent="0.2">
      <c r="B5340" s="322" t="s">
        <v>164</v>
      </c>
      <c r="C5340" s="322" t="s">
        <v>2366</v>
      </c>
      <c r="D5340" s="322" t="s">
        <v>166</v>
      </c>
      <c r="E5340" s="322" t="s">
        <v>2366</v>
      </c>
      <c r="F5340" s="154" t="s">
        <v>239</v>
      </c>
      <c r="G5340" s="149" t="s">
        <v>359</v>
      </c>
      <c r="H5340" s="153" t="s">
        <v>278</v>
      </c>
      <c r="I5340" s="149" t="s">
        <v>1052</v>
      </c>
      <c r="J5340" s="163">
        <v>33.19</v>
      </c>
      <c r="K5340" s="163">
        <v>7.5529999999999999</v>
      </c>
      <c r="L5340" s="149" t="s">
        <v>116</v>
      </c>
      <c r="M5340" s="150" t="s">
        <v>405</v>
      </c>
      <c r="N5340" s="157">
        <v>45223.666724537034</v>
      </c>
      <c r="O5340" s="157">
        <v>45264.054328703707</v>
      </c>
    </row>
    <row r="5341" spans="2:15" x14ac:dyDescent="0.2">
      <c r="B5341" s="322" t="s">
        <v>164</v>
      </c>
      <c r="C5341" s="322" t="s">
        <v>2366</v>
      </c>
      <c r="D5341" s="322" t="s">
        <v>166</v>
      </c>
      <c r="E5341" s="322" t="s">
        <v>2366</v>
      </c>
      <c r="F5341" s="154" t="s">
        <v>239</v>
      </c>
      <c r="G5341" s="149" t="s">
        <v>359</v>
      </c>
      <c r="H5341" s="153" t="s">
        <v>278</v>
      </c>
      <c r="I5341" s="149" t="s">
        <v>1052</v>
      </c>
      <c r="J5341" s="163">
        <v>33.19</v>
      </c>
      <c r="K5341" s="163">
        <v>16.616</v>
      </c>
      <c r="L5341" s="149" t="s">
        <v>116</v>
      </c>
      <c r="M5341" s="150" t="s">
        <v>405</v>
      </c>
      <c r="N5341" s="157">
        <v>45223.666724537034</v>
      </c>
      <c r="O5341" s="157">
        <v>45264.054467592592</v>
      </c>
    </row>
    <row r="5342" spans="2:15" x14ac:dyDescent="0.2">
      <c r="B5342" s="322" t="s">
        <v>164</v>
      </c>
      <c r="C5342" s="322" t="s">
        <v>2366</v>
      </c>
      <c r="D5342" s="322" t="s">
        <v>165</v>
      </c>
      <c r="E5342" s="322" t="s">
        <v>2366</v>
      </c>
      <c r="F5342" s="154" t="s">
        <v>239</v>
      </c>
      <c r="G5342" s="149" t="s">
        <v>277</v>
      </c>
      <c r="H5342" s="153" t="s">
        <v>2667</v>
      </c>
      <c r="I5342" s="149" t="s">
        <v>2912</v>
      </c>
      <c r="J5342" s="163">
        <v>55.442</v>
      </c>
      <c r="K5342" s="163">
        <v>29.622</v>
      </c>
      <c r="L5342" s="149" t="s">
        <v>209</v>
      </c>
      <c r="M5342" s="150" t="s">
        <v>892</v>
      </c>
      <c r="N5342" s="157">
        <v>45223.709722222222</v>
      </c>
      <c r="O5342" s="157">
        <v>45258.207118055558</v>
      </c>
    </row>
    <row r="5343" spans="2:15" x14ac:dyDescent="0.2">
      <c r="B5343" s="322" t="s">
        <v>164</v>
      </c>
      <c r="C5343" s="322" t="s">
        <v>2366</v>
      </c>
      <c r="D5343" s="322" t="s">
        <v>166</v>
      </c>
      <c r="E5343" s="322" t="s">
        <v>2366</v>
      </c>
      <c r="F5343" s="154" t="s">
        <v>239</v>
      </c>
      <c r="G5343" s="149" t="s">
        <v>277</v>
      </c>
      <c r="H5343" s="153" t="s">
        <v>2667</v>
      </c>
      <c r="I5343" s="149" t="s">
        <v>2912</v>
      </c>
      <c r="J5343" s="163">
        <v>55.442</v>
      </c>
      <c r="K5343" s="163">
        <v>24.21</v>
      </c>
      <c r="L5343" s="149" t="s">
        <v>209</v>
      </c>
      <c r="M5343" s="150" t="s">
        <v>619</v>
      </c>
      <c r="N5343" s="157">
        <v>45223.709722222222</v>
      </c>
      <c r="O5343" s="157">
        <v>45265.486331018517</v>
      </c>
    </row>
    <row r="5344" spans="2:15" x14ac:dyDescent="0.2">
      <c r="B5344" s="322" t="s">
        <v>164</v>
      </c>
      <c r="C5344" s="322" t="s">
        <v>2366</v>
      </c>
      <c r="D5344" s="322" t="s">
        <v>165</v>
      </c>
      <c r="E5344" s="322" t="s">
        <v>2366</v>
      </c>
      <c r="F5344" s="154" t="s">
        <v>239</v>
      </c>
      <c r="G5344" s="149" t="s">
        <v>359</v>
      </c>
      <c r="H5344" s="153" t="s">
        <v>278</v>
      </c>
      <c r="I5344" s="149" t="s">
        <v>2913</v>
      </c>
      <c r="J5344" s="163">
        <v>37.238</v>
      </c>
      <c r="K5344" s="163">
        <v>14.317</v>
      </c>
      <c r="L5344" s="149" t="s">
        <v>228</v>
      </c>
      <c r="M5344" s="150" t="s">
        <v>434</v>
      </c>
      <c r="N5344" s="157">
        <v>45223.857731481483</v>
      </c>
      <c r="O5344" s="157">
        <v>45260.180763888886</v>
      </c>
    </row>
    <row r="5345" spans="2:15" x14ac:dyDescent="0.2">
      <c r="B5345" s="322" t="s">
        <v>164</v>
      </c>
      <c r="C5345" s="322" t="s">
        <v>2366</v>
      </c>
      <c r="D5345" s="322" t="s">
        <v>166</v>
      </c>
      <c r="E5345" s="322" t="s">
        <v>2366</v>
      </c>
      <c r="F5345" s="154" t="s">
        <v>239</v>
      </c>
      <c r="G5345" s="149" t="s">
        <v>359</v>
      </c>
      <c r="H5345" s="153" t="s">
        <v>278</v>
      </c>
      <c r="I5345" s="149" t="s">
        <v>2913</v>
      </c>
      <c r="J5345" s="163">
        <v>37.238</v>
      </c>
      <c r="K5345" s="163">
        <v>20.518000000000001</v>
      </c>
      <c r="L5345" s="149" t="s">
        <v>228</v>
      </c>
      <c r="M5345" s="150" t="s">
        <v>752</v>
      </c>
      <c r="N5345" s="157">
        <v>45223.857731481483</v>
      </c>
      <c r="O5345" s="157">
        <v>45263.818622685183</v>
      </c>
    </row>
    <row r="5346" spans="2:15" x14ac:dyDescent="0.2">
      <c r="B5346" s="322" t="s">
        <v>164</v>
      </c>
      <c r="C5346" s="322" t="s">
        <v>2366</v>
      </c>
      <c r="D5346" s="322" t="s">
        <v>165</v>
      </c>
      <c r="E5346" s="322" t="s">
        <v>2366</v>
      </c>
      <c r="F5346" s="154" t="s">
        <v>239</v>
      </c>
      <c r="G5346" s="149" t="s">
        <v>289</v>
      </c>
      <c r="H5346" s="153" t="s">
        <v>290</v>
      </c>
      <c r="I5346" s="149" t="s">
        <v>1750</v>
      </c>
      <c r="J5346" s="163">
        <v>33.170999999999999</v>
      </c>
      <c r="K5346" s="163">
        <v>32.508000000000003</v>
      </c>
      <c r="L5346" s="149" t="s">
        <v>116</v>
      </c>
      <c r="M5346" s="150" t="s">
        <v>292</v>
      </c>
      <c r="N5346" s="157">
        <v>45224.137060185189</v>
      </c>
      <c r="O5346" s="157">
        <v>45254.264131944445</v>
      </c>
    </row>
    <row r="5347" spans="2:15" x14ac:dyDescent="0.2">
      <c r="B5347" s="322" t="s">
        <v>164</v>
      </c>
      <c r="C5347" s="322" t="s">
        <v>2366</v>
      </c>
      <c r="D5347" s="322" t="s">
        <v>166</v>
      </c>
      <c r="E5347" s="322" t="s">
        <v>2366</v>
      </c>
      <c r="F5347" s="154" t="s">
        <v>239</v>
      </c>
      <c r="G5347" s="149" t="s">
        <v>277</v>
      </c>
      <c r="H5347" s="153" t="s">
        <v>1628</v>
      </c>
      <c r="I5347" s="149" t="s">
        <v>2914</v>
      </c>
      <c r="J5347" s="163">
        <v>81.010999999999996</v>
      </c>
      <c r="K5347" s="163">
        <v>14.977</v>
      </c>
      <c r="L5347" s="149" t="s">
        <v>211</v>
      </c>
      <c r="M5347" s="150" t="s">
        <v>303</v>
      </c>
      <c r="N5347" s="157">
        <v>45224.250891203701</v>
      </c>
      <c r="O5347" s="157">
        <v>45283.151886574073</v>
      </c>
    </row>
    <row r="5348" spans="2:15" x14ac:dyDescent="0.2">
      <c r="B5348" s="322" t="s">
        <v>164</v>
      </c>
      <c r="C5348" s="322" t="s">
        <v>2366</v>
      </c>
      <c r="D5348" s="322" t="s">
        <v>166</v>
      </c>
      <c r="E5348" s="322" t="s">
        <v>2366</v>
      </c>
      <c r="F5348" s="154" t="s">
        <v>239</v>
      </c>
      <c r="G5348" s="149" t="s">
        <v>277</v>
      </c>
      <c r="H5348" s="153" t="s">
        <v>1628</v>
      </c>
      <c r="I5348" s="149" t="s">
        <v>2914</v>
      </c>
      <c r="J5348" s="163">
        <v>81.010999999999996</v>
      </c>
      <c r="K5348" s="163">
        <v>52.454999999999998</v>
      </c>
      <c r="L5348" s="149" t="s">
        <v>211</v>
      </c>
      <c r="M5348" s="150" t="s">
        <v>302</v>
      </c>
      <c r="N5348" s="157">
        <v>45224.250891203701</v>
      </c>
      <c r="O5348" s="157">
        <v>45288.499594907407</v>
      </c>
    </row>
    <row r="5349" spans="2:15" x14ac:dyDescent="0.2">
      <c r="B5349" s="322" t="s">
        <v>164</v>
      </c>
      <c r="C5349" s="322" t="s">
        <v>2366</v>
      </c>
      <c r="D5349" s="322" t="s">
        <v>165</v>
      </c>
      <c r="E5349" s="322" t="s">
        <v>2366</v>
      </c>
      <c r="F5349" s="154" t="s">
        <v>244</v>
      </c>
      <c r="G5349" s="149" t="s">
        <v>369</v>
      </c>
      <c r="H5349" s="153" t="s">
        <v>370</v>
      </c>
      <c r="I5349" s="149" t="s">
        <v>1123</v>
      </c>
      <c r="J5349" s="163">
        <v>36.308999999999997</v>
      </c>
      <c r="K5349" s="163">
        <v>34.195999999999998</v>
      </c>
      <c r="L5349" s="149" t="s">
        <v>203</v>
      </c>
      <c r="M5349" s="150" t="s">
        <v>380</v>
      </c>
      <c r="N5349" s="157">
        <v>45224.858240740738</v>
      </c>
      <c r="O5349" s="157">
        <v>45252.917314814818</v>
      </c>
    </row>
    <row r="5350" spans="2:15" x14ac:dyDescent="0.2">
      <c r="B5350" s="322" t="s">
        <v>164</v>
      </c>
      <c r="C5350" s="322" t="s">
        <v>2366</v>
      </c>
      <c r="D5350" s="322" t="s">
        <v>165</v>
      </c>
      <c r="E5350" s="322" t="s">
        <v>2366</v>
      </c>
      <c r="F5350" s="154" t="s">
        <v>114</v>
      </c>
      <c r="G5350" s="149" t="s">
        <v>286</v>
      </c>
      <c r="H5350" s="153" t="s">
        <v>115</v>
      </c>
      <c r="I5350" s="149" t="s">
        <v>2915</v>
      </c>
      <c r="J5350" s="163">
        <v>81.296000000000006</v>
      </c>
      <c r="K5350" s="163">
        <v>61.408000000000001</v>
      </c>
      <c r="L5350" s="149" t="s">
        <v>211</v>
      </c>
      <c r="M5350" s="150" t="s">
        <v>453</v>
      </c>
      <c r="N5350" s="157">
        <v>45225.487719907411</v>
      </c>
      <c r="O5350" s="157">
        <v>45251.358414351853</v>
      </c>
    </row>
    <row r="5351" spans="2:15" x14ac:dyDescent="0.2">
      <c r="B5351" s="322" t="s">
        <v>164</v>
      </c>
      <c r="C5351" s="322" t="s">
        <v>2366</v>
      </c>
      <c r="D5351" s="322" t="s">
        <v>165</v>
      </c>
      <c r="E5351" s="322" t="s">
        <v>2366</v>
      </c>
      <c r="F5351" s="154" t="s">
        <v>114</v>
      </c>
      <c r="G5351" s="149" t="s">
        <v>353</v>
      </c>
      <c r="H5351" s="153" t="s">
        <v>354</v>
      </c>
      <c r="I5351" s="149" t="s">
        <v>2916</v>
      </c>
      <c r="J5351" s="163">
        <v>64.263000000000005</v>
      </c>
      <c r="K5351" s="163">
        <v>45.811999999999998</v>
      </c>
      <c r="L5351" s="149" t="s">
        <v>116</v>
      </c>
      <c r="M5351" s="150" t="s">
        <v>352</v>
      </c>
      <c r="N5351" s="157">
        <v>45225.553333333337</v>
      </c>
      <c r="O5351" s="157">
        <v>45247.971759259257</v>
      </c>
    </row>
    <row r="5352" spans="2:15" x14ac:dyDescent="0.2">
      <c r="B5352" s="322" t="s">
        <v>164</v>
      </c>
      <c r="C5352" s="322" t="s">
        <v>2366</v>
      </c>
      <c r="D5352" s="322" t="s">
        <v>165</v>
      </c>
      <c r="E5352" s="322" t="s">
        <v>2366</v>
      </c>
      <c r="F5352" s="154" t="s">
        <v>114</v>
      </c>
      <c r="G5352" s="149" t="s">
        <v>310</v>
      </c>
      <c r="H5352" s="153" t="s">
        <v>115</v>
      </c>
      <c r="I5352" s="149" t="s">
        <v>2917</v>
      </c>
      <c r="J5352" s="163">
        <v>37.975999999999999</v>
      </c>
      <c r="K5352" s="163">
        <v>34.197000000000003</v>
      </c>
      <c r="L5352" s="149" t="s">
        <v>219</v>
      </c>
      <c r="M5352" s="150" t="s">
        <v>429</v>
      </c>
      <c r="N5352" s="157">
        <v>45225.945960648147</v>
      </c>
      <c r="O5352" s="157">
        <v>45253.445023148146</v>
      </c>
    </row>
    <row r="5353" spans="2:15" x14ac:dyDescent="0.2">
      <c r="B5353" s="322" t="s">
        <v>164</v>
      </c>
      <c r="C5353" s="322" t="s">
        <v>2366</v>
      </c>
      <c r="D5353" s="322" t="s">
        <v>165</v>
      </c>
      <c r="E5353" s="322" t="s">
        <v>2366</v>
      </c>
      <c r="F5353" s="154" t="s">
        <v>114</v>
      </c>
      <c r="G5353" s="149" t="s">
        <v>277</v>
      </c>
      <c r="H5353" s="153" t="s">
        <v>304</v>
      </c>
      <c r="I5353" s="149" t="s">
        <v>2385</v>
      </c>
      <c r="J5353" s="163">
        <v>34.564</v>
      </c>
      <c r="K5353" s="163">
        <v>10.929</v>
      </c>
      <c r="L5353" s="149" t="s">
        <v>116</v>
      </c>
      <c r="M5353" s="150" t="s">
        <v>292</v>
      </c>
      <c r="N5353" s="157">
        <v>45226.279120370367</v>
      </c>
      <c r="O5353" s="157">
        <v>45258.24858796296</v>
      </c>
    </row>
    <row r="5354" spans="2:15" x14ac:dyDescent="0.2">
      <c r="B5354" s="322" t="s">
        <v>164</v>
      </c>
      <c r="C5354" s="322" t="s">
        <v>2366</v>
      </c>
      <c r="D5354" s="322" t="s">
        <v>166</v>
      </c>
      <c r="E5354" s="322" t="s">
        <v>2366</v>
      </c>
      <c r="F5354" s="154" t="s">
        <v>114</v>
      </c>
      <c r="G5354" s="149" t="s">
        <v>277</v>
      </c>
      <c r="H5354" s="153" t="s">
        <v>304</v>
      </c>
      <c r="I5354" s="149" t="s">
        <v>2385</v>
      </c>
      <c r="J5354" s="163">
        <v>34.564</v>
      </c>
      <c r="K5354" s="163">
        <v>14.811999999999999</v>
      </c>
      <c r="L5354" s="149" t="s">
        <v>116</v>
      </c>
      <c r="M5354" s="150" t="s">
        <v>811</v>
      </c>
      <c r="N5354" s="157">
        <v>45226.279120370367</v>
      </c>
      <c r="O5354" s="157">
        <v>45264.582291666666</v>
      </c>
    </row>
    <row r="5355" spans="2:15" x14ac:dyDescent="0.2">
      <c r="B5355" s="322" t="s">
        <v>164</v>
      </c>
      <c r="C5355" s="322" t="s">
        <v>2366</v>
      </c>
      <c r="D5355" s="322" t="s">
        <v>166</v>
      </c>
      <c r="E5355" s="322" t="s">
        <v>2366</v>
      </c>
      <c r="F5355" s="154" t="s">
        <v>239</v>
      </c>
      <c r="G5355" s="149" t="s">
        <v>359</v>
      </c>
      <c r="H5355" s="153" t="s">
        <v>278</v>
      </c>
      <c r="I5355" s="149" t="s">
        <v>2918</v>
      </c>
      <c r="J5355" s="163">
        <v>81.391000000000005</v>
      </c>
      <c r="K5355" s="163">
        <v>42.75</v>
      </c>
      <c r="L5355" s="149" t="s">
        <v>116</v>
      </c>
      <c r="M5355" s="150" t="s">
        <v>352</v>
      </c>
      <c r="N5355" s="157">
        <v>45226.334826388891</v>
      </c>
      <c r="O5355" s="157">
        <v>45287.579861111109</v>
      </c>
    </row>
    <row r="5356" spans="2:15" x14ac:dyDescent="0.2">
      <c r="B5356" s="322" t="s">
        <v>164</v>
      </c>
      <c r="C5356" s="322" t="s">
        <v>2366</v>
      </c>
      <c r="D5356" s="322" t="s">
        <v>167</v>
      </c>
      <c r="E5356" s="322" t="s">
        <v>275</v>
      </c>
      <c r="F5356" s="154" t="s">
        <v>114</v>
      </c>
      <c r="G5356" s="149" t="s">
        <v>286</v>
      </c>
      <c r="H5356" s="153" t="s">
        <v>115</v>
      </c>
      <c r="I5356" s="149" t="s">
        <v>2919</v>
      </c>
      <c r="J5356" s="163">
        <v>63.496000000000002</v>
      </c>
      <c r="K5356" s="163">
        <v>27.867999999999999</v>
      </c>
      <c r="L5356" s="149" t="s">
        <v>208</v>
      </c>
      <c r="M5356" s="150" t="s">
        <v>523</v>
      </c>
      <c r="N5356" s="157">
        <v>45226.556840277779</v>
      </c>
      <c r="O5356" s="157">
        <v>45296.672743055555</v>
      </c>
    </row>
    <row r="5357" spans="2:15" x14ac:dyDescent="0.2">
      <c r="B5357" s="322" t="s">
        <v>164</v>
      </c>
      <c r="C5357" s="322" t="s">
        <v>2366</v>
      </c>
      <c r="D5357" s="322" t="s">
        <v>166</v>
      </c>
      <c r="E5357" s="322" t="s">
        <v>2366</v>
      </c>
      <c r="F5357" s="154" t="s">
        <v>114</v>
      </c>
      <c r="G5357" s="149" t="s">
        <v>286</v>
      </c>
      <c r="H5357" s="153" t="s">
        <v>115</v>
      </c>
      <c r="I5357" s="149" t="s">
        <v>2919</v>
      </c>
      <c r="J5357" s="163">
        <v>63.496000000000002</v>
      </c>
      <c r="K5357" s="163">
        <v>30.64</v>
      </c>
      <c r="L5357" s="149" t="s">
        <v>208</v>
      </c>
      <c r="M5357" s="150" t="s">
        <v>368</v>
      </c>
      <c r="N5357" s="157">
        <v>45226.556840277779</v>
      </c>
      <c r="O5357" s="157">
        <v>45283.17863425926</v>
      </c>
    </row>
    <row r="5358" spans="2:15" x14ac:dyDescent="0.2">
      <c r="B5358" s="322" t="s">
        <v>164</v>
      </c>
      <c r="C5358" s="322" t="s">
        <v>2366</v>
      </c>
      <c r="D5358" s="322" t="s">
        <v>165</v>
      </c>
      <c r="E5358" s="322" t="s">
        <v>2366</v>
      </c>
      <c r="F5358" s="154" t="s">
        <v>244</v>
      </c>
      <c r="G5358" s="149" t="s">
        <v>369</v>
      </c>
      <c r="H5358" s="153" t="s">
        <v>370</v>
      </c>
      <c r="I5358" s="149" t="s">
        <v>2920</v>
      </c>
      <c r="J5358" s="163">
        <v>28.189</v>
      </c>
      <c r="K5358" s="163">
        <v>5.5419999999999998</v>
      </c>
      <c r="L5358" s="149" t="s">
        <v>194</v>
      </c>
      <c r="M5358" s="150" t="s">
        <v>961</v>
      </c>
      <c r="N5358" s="157">
        <v>45226.597557870373</v>
      </c>
      <c r="O5358" s="157">
        <v>45249.345358796294</v>
      </c>
    </row>
    <row r="5359" spans="2:15" x14ac:dyDescent="0.2">
      <c r="B5359" s="322" t="s">
        <v>164</v>
      </c>
      <c r="C5359" s="322" t="s">
        <v>2366</v>
      </c>
      <c r="D5359" s="322" t="s">
        <v>165</v>
      </c>
      <c r="E5359" s="322" t="s">
        <v>2366</v>
      </c>
      <c r="F5359" s="154" t="s">
        <v>244</v>
      </c>
      <c r="G5359" s="149" t="s">
        <v>369</v>
      </c>
      <c r="H5359" s="153" t="s">
        <v>370</v>
      </c>
      <c r="I5359" s="149" t="s">
        <v>2920</v>
      </c>
      <c r="J5359" s="163">
        <v>28.189</v>
      </c>
      <c r="K5359" s="163">
        <v>22.082999999999998</v>
      </c>
      <c r="L5359" s="149" t="s">
        <v>194</v>
      </c>
      <c r="M5359" s="150" t="s">
        <v>2207</v>
      </c>
      <c r="N5359" s="157">
        <v>45226.597557870373</v>
      </c>
      <c r="O5359" s="157">
        <v>45253.411307870374</v>
      </c>
    </row>
    <row r="5360" spans="2:15" x14ac:dyDescent="0.2">
      <c r="B5360" s="322" t="s">
        <v>164</v>
      </c>
      <c r="C5360" s="322" t="s">
        <v>2366</v>
      </c>
      <c r="D5360" s="322" t="s">
        <v>165</v>
      </c>
      <c r="E5360" s="322" t="s">
        <v>2366</v>
      </c>
      <c r="F5360" s="154" t="s">
        <v>329</v>
      </c>
      <c r="G5360" s="149" t="s">
        <v>286</v>
      </c>
      <c r="H5360" s="153" t="s">
        <v>1460</v>
      </c>
      <c r="I5360" s="149" t="s">
        <v>594</v>
      </c>
      <c r="J5360" s="163">
        <v>61.500999999999998</v>
      </c>
      <c r="K5360" s="163">
        <v>17.151</v>
      </c>
      <c r="L5360" s="149" t="s">
        <v>333</v>
      </c>
      <c r="M5360" s="150" t="s">
        <v>334</v>
      </c>
      <c r="N5360" s="157">
        <v>45226.918333333335</v>
      </c>
      <c r="O5360" s="157">
        <v>45249.951678240737</v>
      </c>
    </row>
    <row r="5361" spans="2:15" x14ac:dyDescent="0.2">
      <c r="B5361" s="322" t="s">
        <v>164</v>
      </c>
      <c r="C5361" s="322" t="s">
        <v>2366</v>
      </c>
      <c r="D5361" s="322" t="s">
        <v>165</v>
      </c>
      <c r="E5361" s="322" t="s">
        <v>2366</v>
      </c>
      <c r="F5361" s="154" t="s">
        <v>329</v>
      </c>
      <c r="G5361" s="149" t="s">
        <v>286</v>
      </c>
      <c r="H5361" s="153" t="s">
        <v>1460</v>
      </c>
      <c r="I5361" s="149" t="s">
        <v>594</v>
      </c>
      <c r="J5361" s="163">
        <v>61.500999999999998</v>
      </c>
      <c r="K5361" s="163">
        <v>34.738999999999997</v>
      </c>
      <c r="L5361" s="149" t="s">
        <v>211</v>
      </c>
      <c r="M5361" s="150" t="s">
        <v>314</v>
      </c>
      <c r="N5361" s="157">
        <v>45226.918333333335</v>
      </c>
      <c r="O5361" s="157">
        <v>45256.317812499998</v>
      </c>
    </row>
    <row r="5362" spans="2:15" x14ac:dyDescent="0.2">
      <c r="B5362" s="322" t="s">
        <v>164</v>
      </c>
      <c r="C5362" s="322" t="s">
        <v>2366</v>
      </c>
      <c r="D5362" s="322" t="s">
        <v>166</v>
      </c>
      <c r="E5362" s="322" t="s">
        <v>2366</v>
      </c>
      <c r="F5362" s="154" t="s">
        <v>239</v>
      </c>
      <c r="G5362" s="149" t="s">
        <v>359</v>
      </c>
      <c r="H5362" s="153" t="s">
        <v>278</v>
      </c>
      <c r="I5362" s="149" t="s">
        <v>2717</v>
      </c>
      <c r="J5362" s="163">
        <v>63.411000000000001</v>
      </c>
      <c r="K5362" s="163">
        <v>9.5960000000000001</v>
      </c>
      <c r="L5362" s="149" t="s">
        <v>217</v>
      </c>
      <c r="M5362" s="150" t="s">
        <v>308</v>
      </c>
      <c r="N5362" s="157">
        <v>45227.43209490741</v>
      </c>
      <c r="O5362" s="157">
        <v>45267.917037037034</v>
      </c>
    </row>
    <row r="5363" spans="2:15" x14ac:dyDescent="0.2">
      <c r="B5363" s="322" t="s">
        <v>164</v>
      </c>
      <c r="C5363" s="322" t="s">
        <v>2366</v>
      </c>
      <c r="D5363" s="322" t="s">
        <v>166</v>
      </c>
      <c r="E5363" s="322" t="s">
        <v>2366</v>
      </c>
      <c r="F5363" s="154" t="s">
        <v>239</v>
      </c>
      <c r="G5363" s="149" t="s">
        <v>359</v>
      </c>
      <c r="H5363" s="153" t="s">
        <v>278</v>
      </c>
      <c r="I5363" s="149" t="s">
        <v>2717</v>
      </c>
      <c r="J5363" s="163">
        <v>63.411000000000001</v>
      </c>
      <c r="K5363" s="163">
        <v>33.078000000000003</v>
      </c>
      <c r="L5363" s="149" t="s">
        <v>217</v>
      </c>
      <c r="M5363" s="150" t="s">
        <v>308</v>
      </c>
      <c r="N5363" s="157">
        <v>45227.43209490741</v>
      </c>
      <c r="O5363" s="157">
        <v>45276.584062499998</v>
      </c>
    </row>
    <row r="5364" spans="2:15" x14ac:dyDescent="0.2">
      <c r="B5364" s="322" t="s">
        <v>164</v>
      </c>
      <c r="C5364" s="322" t="s">
        <v>2366</v>
      </c>
      <c r="D5364" s="322" t="s">
        <v>167</v>
      </c>
      <c r="E5364" s="322" t="s">
        <v>275</v>
      </c>
      <c r="F5364" s="154" t="s">
        <v>239</v>
      </c>
      <c r="G5364" s="149" t="s">
        <v>289</v>
      </c>
      <c r="H5364" s="153" t="s">
        <v>290</v>
      </c>
      <c r="I5364" s="149" t="s">
        <v>708</v>
      </c>
      <c r="J5364" s="163">
        <v>32.311999999999998</v>
      </c>
      <c r="K5364" s="163">
        <v>16.459</v>
      </c>
      <c r="L5364" s="149" t="s">
        <v>116</v>
      </c>
      <c r="M5364" s="150" t="s">
        <v>117</v>
      </c>
      <c r="N5364" s="157">
        <v>45227.791979166665</v>
      </c>
      <c r="O5364" s="157">
        <v>45297.887812499997</v>
      </c>
    </row>
    <row r="5365" spans="2:15" x14ac:dyDescent="0.2">
      <c r="B5365" s="322" t="s">
        <v>164</v>
      </c>
      <c r="C5365" s="322" t="s">
        <v>2366</v>
      </c>
      <c r="D5365" s="322" t="s">
        <v>165</v>
      </c>
      <c r="E5365" s="322" t="s">
        <v>2366</v>
      </c>
      <c r="F5365" s="154" t="s">
        <v>239</v>
      </c>
      <c r="G5365" s="149" t="s">
        <v>289</v>
      </c>
      <c r="H5365" s="153" t="s">
        <v>290</v>
      </c>
      <c r="I5365" s="149" t="s">
        <v>708</v>
      </c>
      <c r="J5365" s="163">
        <v>32.311999999999998</v>
      </c>
      <c r="K5365" s="163">
        <v>15.207000000000001</v>
      </c>
      <c r="L5365" s="149" t="s">
        <v>116</v>
      </c>
      <c r="M5365" s="150" t="s">
        <v>457</v>
      </c>
      <c r="N5365" s="157">
        <v>45227.791979166665</v>
      </c>
      <c r="O5365" s="157">
        <v>45254.509293981479</v>
      </c>
    </row>
    <row r="5366" spans="2:15" x14ac:dyDescent="0.2">
      <c r="B5366" s="322" t="s">
        <v>164</v>
      </c>
      <c r="C5366" s="322" t="s">
        <v>2366</v>
      </c>
      <c r="D5366" s="322" t="s">
        <v>165</v>
      </c>
      <c r="E5366" s="322" t="s">
        <v>2366</v>
      </c>
      <c r="F5366" s="154" t="s">
        <v>114</v>
      </c>
      <c r="G5366" s="149" t="s">
        <v>353</v>
      </c>
      <c r="H5366" s="153" t="s">
        <v>354</v>
      </c>
      <c r="I5366" s="149" t="s">
        <v>2921</v>
      </c>
      <c r="J5366" s="163">
        <v>61.301000000000002</v>
      </c>
      <c r="K5366" s="163">
        <v>50.682000000000002</v>
      </c>
      <c r="L5366" s="149" t="s">
        <v>116</v>
      </c>
      <c r="M5366" s="150" t="s">
        <v>352</v>
      </c>
      <c r="N5366" s="157">
        <v>45228.649363425924</v>
      </c>
      <c r="O5366" s="157">
        <v>45254.028321759259</v>
      </c>
    </row>
    <row r="5367" spans="2:15" x14ac:dyDescent="0.2">
      <c r="B5367" s="322" t="s">
        <v>164</v>
      </c>
      <c r="C5367" s="322" t="s">
        <v>2366</v>
      </c>
      <c r="D5367" s="322" t="s">
        <v>165</v>
      </c>
      <c r="E5367" s="322" t="s">
        <v>2366</v>
      </c>
      <c r="F5367" s="154" t="s">
        <v>239</v>
      </c>
      <c r="G5367" s="149" t="s">
        <v>289</v>
      </c>
      <c r="H5367" s="153" t="s">
        <v>1628</v>
      </c>
      <c r="I5367" s="149" t="s">
        <v>2922</v>
      </c>
      <c r="J5367" s="163">
        <v>62.472000000000001</v>
      </c>
      <c r="K5367" s="163">
        <v>58.738</v>
      </c>
      <c r="L5367" s="149" t="s">
        <v>329</v>
      </c>
      <c r="M5367" s="150" t="s">
        <v>395</v>
      </c>
      <c r="N5367" s="157">
        <v>45229.307129629633</v>
      </c>
      <c r="O5367" s="157">
        <v>45258.221041666664</v>
      </c>
    </row>
    <row r="5368" spans="2:15" x14ac:dyDescent="0.2">
      <c r="B5368" s="322" t="s">
        <v>164</v>
      </c>
      <c r="C5368" s="322" t="s">
        <v>2366</v>
      </c>
      <c r="D5368" s="322" t="s">
        <v>165</v>
      </c>
      <c r="E5368" s="322" t="s">
        <v>2366</v>
      </c>
      <c r="F5368" s="154" t="s">
        <v>114</v>
      </c>
      <c r="G5368" s="149" t="s">
        <v>277</v>
      </c>
      <c r="H5368" s="153" t="s">
        <v>304</v>
      </c>
      <c r="I5368" s="149" t="s">
        <v>2733</v>
      </c>
      <c r="J5368" s="163">
        <v>34.491999999999997</v>
      </c>
      <c r="K5368" s="163">
        <v>21.515000000000001</v>
      </c>
      <c r="L5368" s="149" t="s">
        <v>189</v>
      </c>
      <c r="M5368" s="150" t="s">
        <v>526</v>
      </c>
      <c r="N5368" s="157">
        <v>45229.515381944446</v>
      </c>
      <c r="O5368" s="157">
        <v>45255.457314814812</v>
      </c>
    </row>
    <row r="5369" spans="2:15" x14ac:dyDescent="0.2">
      <c r="B5369" s="322" t="s">
        <v>164</v>
      </c>
      <c r="C5369" s="322" t="s">
        <v>2366</v>
      </c>
      <c r="D5369" s="322" t="s">
        <v>166</v>
      </c>
      <c r="E5369" s="322" t="s">
        <v>2366</v>
      </c>
      <c r="F5369" s="154" t="s">
        <v>329</v>
      </c>
      <c r="G5369" s="149" t="s">
        <v>286</v>
      </c>
      <c r="H5369" s="153" t="s">
        <v>1460</v>
      </c>
      <c r="I5369" s="149" t="s">
        <v>1118</v>
      </c>
      <c r="J5369" s="163">
        <v>33.561999999999998</v>
      </c>
      <c r="K5369" s="163">
        <v>23.742999999999999</v>
      </c>
      <c r="L5369" s="149" t="s">
        <v>212</v>
      </c>
      <c r="M5369" s="150" t="s">
        <v>626</v>
      </c>
      <c r="N5369" s="157">
        <v>45230.043136574073</v>
      </c>
      <c r="O5369" s="157">
        <v>45270.973668981482</v>
      </c>
    </row>
    <row r="5370" spans="2:15" x14ac:dyDescent="0.2">
      <c r="B5370" s="322" t="s">
        <v>164</v>
      </c>
      <c r="C5370" s="322" t="s">
        <v>2366</v>
      </c>
      <c r="D5370" s="322" t="s">
        <v>165</v>
      </c>
      <c r="E5370" s="322" t="s">
        <v>2366</v>
      </c>
      <c r="F5370" s="154" t="s">
        <v>114</v>
      </c>
      <c r="G5370" s="149" t="s">
        <v>286</v>
      </c>
      <c r="H5370" s="153" t="s">
        <v>115</v>
      </c>
      <c r="I5370" s="149" t="s">
        <v>2923</v>
      </c>
      <c r="J5370" s="163">
        <v>82.265000000000001</v>
      </c>
      <c r="K5370" s="163">
        <v>29.783000000000001</v>
      </c>
      <c r="L5370" s="149" t="s">
        <v>211</v>
      </c>
      <c r="M5370" s="150" t="s">
        <v>1133</v>
      </c>
      <c r="N5370" s="157">
        <v>45230.168344907404</v>
      </c>
      <c r="O5370" s="157">
        <v>45259.223587962966</v>
      </c>
    </row>
    <row r="5371" spans="2:15" x14ac:dyDescent="0.2">
      <c r="B5371" s="322" t="s">
        <v>164</v>
      </c>
      <c r="C5371" s="322" t="s">
        <v>2366</v>
      </c>
      <c r="D5371" s="322" t="s">
        <v>166</v>
      </c>
      <c r="E5371" s="322" t="s">
        <v>2366</v>
      </c>
      <c r="F5371" s="154" t="s">
        <v>114</v>
      </c>
      <c r="G5371" s="149" t="s">
        <v>286</v>
      </c>
      <c r="H5371" s="153" t="s">
        <v>115</v>
      </c>
      <c r="I5371" s="149" t="s">
        <v>2923</v>
      </c>
      <c r="J5371" s="163">
        <v>82.265000000000001</v>
      </c>
      <c r="K5371" s="163">
        <v>42.875</v>
      </c>
      <c r="L5371" s="149" t="s">
        <v>211</v>
      </c>
      <c r="M5371" s="150" t="s">
        <v>616</v>
      </c>
      <c r="N5371" s="157">
        <v>45230.168344907404</v>
      </c>
      <c r="O5371" s="157">
        <v>45269.624155092592</v>
      </c>
    </row>
    <row r="5372" spans="2:15" x14ac:dyDescent="0.2">
      <c r="B5372" s="322" t="s">
        <v>164</v>
      </c>
      <c r="C5372" s="322" t="s">
        <v>2366</v>
      </c>
      <c r="D5372" s="322" t="s">
        <v>166</v>
      </c>
      <c r="E5372" s="322" t="s">
        <v>2366</v>
      </c>
      <c r="F5372" s="154" t="s">
        <v>239</v>
      </c>
      <c r="G5372" s="149" t="s">
        <v>1627</v>
      </c>
      <c r="H5372" s="153" t="s">
        <v>1628</v>
      </c>
      <c r="I5372" s="149" t="s">
        <v>2924</v>
      </c>
      <c r="J5372" s="163">
        <v>91.442999999999998</v>
      </c>
      <c r="K5372" s="163">
        <v>76.358000000000004</v>
      </c>
      <c r="L5372" s="149" t="s">
        <v>211</v>
      </c>
      <c r="M5372" s="150" t="s">
        <v>2801</v>
      </c>
      <c r="N5372" s="157">
        <v>45230.723344907405</v>
      </c>
      <c r="O5372" s="157">
        <v>45281.023275462961</v>
      </c>
    </row>
    <row r="5373" spans="2:15" x14ac:dyDescent="0.2">
      <c r="B5373" s="322" t="s">
        <v>165</v>
      </c>
      <c r="C5373" s="322" t="s">
        <v>2366</v>
      </c>
      <c r="D5373" s="322" t="s">
        <v>165</v>
      </c>
      <c r="E5373" s="322" t="s">
        <v>2366</v>
      </c>
      <c r="F5373" s="154" t="s">
        <v>243</v>
      </c>
      <c r="G5373" s="149" t="s">
        <v>277</v>
      </c>
      <c r="H5373" s="153" t="s">
        <v>374</v>
      </c>
      <c r="I5373" s="149" t="s">
        <v>2487</v>
      </c>
      <c r="J5373" s="163">
        <v>52.677</v>
      </c>
      <c r="K5373" s="163">
        <v>14.224</v>
      </c>
      <c r="L5373" s="149" t="s">
        <v>189</v>
      </c>
      <c r="M5373" s="150" t="s">
        <v>470</v>
      </c>
      <c r="N5373" s="157">
        <v>45231.195057870369</v>
      </c>
      <c r="O5373" s="157">
        <v>45251.999456018515</v>
      </c>
    </row>
    <row r="5374" spans="2:15" x14ac:dyDescent="0.2">
      <c r="B5374" s="322" t="s">
        <v>165</v>
      </c>
      <c r="C5374" s="322" t="s">
        <v>2366</v>
      </c>
      <c r="D5374" s="322" t="s">
        <v>165</v>
      </c>
      <c r="E5374" s="322" t="s">
        <v>2366</v>
      </c>
      <c r="F5374" s="154" t="s">
        <v>243</v>
      </c>
      <c r="G5374" s="149" t="s">
        <v>277</v>
      </c>
      <c r="H5374" s="153" t="s">
        <v>374</v>
      </c>
      <c r="I5374" s="149" t="s">
        <v>2487</v>
      </c>
      <c r="J5374" s="163">
        <v>52.677</v>
      </c>
      <c r="K5374" s="163">
        <v>32.246000000000002</v>
      </c>
      <c r="L5374" s="149" t="s">
        <v>251</v>
      </c>
      <c r="M5374" s="150" t="s">
        <v>664</v>
      </c>
      <c r="N5374" s="157">
        <v>45231.195057870369</v>
      </c>
      <c r="O5374" s="157">
        <v>45260.916192129633</v>
      </c>
    </row>
    <row r="5375" spans="2:15" x14ac:dyDescent="0.2">
      <c r="B5375" s="322" t="s">
        <v>165</v>
      </c>
      <c r="C5375" s="322" t="s">
        <v>2366</v>
      </c>
      <c r="D5375" s="322" t="s">
        <v>166</v>
      </c>
      <c r="E5375" s="322" t="s">
        <v>2366</v>
      </c>
      <c r="F5375" s="154" t="s">
        <v>239</v>
      </c>
      <c r="G5375" s="149" t="s">
        <v>359</v>
      </c>
      <c r="H5375" s="153" t="s">
        <v>278</v>
      </c>
      <c r="I5375" s="149" t="s">
        <v>2925</v>
      </c>
      <c r="J5375" s="163">
        <v>50.779000000000003</v>
      </c>
      <c r="K5375" s="163">
        <v>43.607999999999997</v>
      </c>
      <c r="L5375" s="149" t="s">
        <v>116</v>
      </c>
      <c r="M5375" s="150" t="s">
        <v>352</v>
      </c>
      <c r="N5375" s="157">
        <v>45232.320416666669</v>
      </c>
      <c r="O5375" s="157">
        <v>45265.082685185182</v>
      </c>
    </row>
    <row r="5376" spans="2:15" x14ac:dyDescent="0.2">
      <c r="B5376" s="322" t="s">
        <v>165</v>
      </c>
      <c r="C5376" s="322" t="s">
        <v>2366</v>
      </c>
      <c r="D5376" s="322" t="s">
        <v>167</v>
      </c>
      <c r="E5376" s="322" t="s">
        <v>275</v>
      </c>
      <c r="F5376" s="154" t="s">
        <v>247</v>
      </c>
      <c r="G5376" s="149" t="s">
        <v>340</v>
      </c>
      <c r="H5376" s="153" t="s">
        <v>341</v>
      </c>
      <c r="I5376" s="149" t="s">
        <v>2926</v>
      </c>
      <c r="J5376" s="163">
        <v>35.200000000000003</v>
      </c>
      <c r="K5376" s="163">
        <v>34.496000000000002</v>
      </c>
      <c r="L5376" s="149" t="s">
        <v>189</v>
      </c>
      <c r="M5376" s="150" t="s">
        <v>526</v>
      </c>
      <c r="N5376" s="157">
        <v>45232.417372685188</v>
      </c>
      <c r="O5376" s="157">
        <v>45307.04047453704</v>
      </c>
    </row>
    <row r="5377" spans="2:15" x14ac:dyDescent="0.2">
      <c r="B5377" s="322" t="s">
        <v>165</v>
      </c>
      <c r="C5377" s="322" t="s">
        <v>2366</v>
      </c>
      <c r="D5377" s="322" t="s">
        <v>165</v>
      </c>
      <c r="E5377" s="322" t="s">
        <v>2366</v>
      </c>
      <c r="F5377" s="154" t="s">
        <v>239</v>
      </c>
      <c r="G5377" s="149" t="s">
        <v>289</v>
      </c>
      <c r="H5377" s="153" t="s">
        <v>290</v>
      </c>
      <c r="I5377" s="149" t="s">
        <v>2927</v>
      </c>
      <c r="J5377" s="163">
        <v>32.527000000000001</v>
      </c>
      <c r="K5377" s="163">
        <v>31.876000000000001</v>
      </c>
      <c r="L5377" s="149" t="s">
        <v>187</v>
      </c>
      <c r="M5377" s="150" t="s">
        <v>948</v>
      </c>
      <c r="N5377" s="157">
        <v>45232.70511574074</v>
      </c>
      <c r="O5377" s="157">
        <v>45239.458275462966</v>
      </c>
    </row>
    <row r="5378" spans="2:15" x14ac:dyDescent="0.2">
      <c r="B5378" s="322" t="s">
        <v>165</v>
      </c>
      <c r="C5378" s="322" t="s">
        <v>2366</v>
      </c>
      <c r="D5378" s="322" t="s">
        <v>165</v>
      </c>
      <c r="E5378" s="322" t="s">
        <v>2366</v>
      </c>
      <c r="F5378" s="154" t="s">
        <v>114</v>
      </c>
      <c r="G5378" s="149" t="s">
        <v>286</v>
      </c>
      <c r="H5378" s="153" t="s">
        <v>115</v>
      </c>
      <c r="I5378" s="149" t="s">
        <v>2646</v>
      </c>
      <c r="J5378" s="163">
        <v>36.850999999999999</v>
      </c>
      <c r="K5378" s="163">
        <v>23.158999999999999</v>
      </c>
      <c r="L5378" s="149" t="s">
        <v>230</v>
      </c>
      <c r="M5378" s="150" t="s">
        <v>514</v>
      </c>
      <c r="N5378" s="157">
        <v>45233.015543981484</v>
      </c>
      <c r="O5378" s="157">
        <v>45258.859803240739</v>
      </c>
    </row>
    <row r="5379" spans="2:15" x14ac:dyDescent="0.2">
      <c r="B5379" s="322" t="s">
        <v>165</v>
      </c>
      <c r="C5379" s="322" t="s">
        <v>2366</v>
      </c>
      <c r="D5379" s="322" t="s">
        <v>166</v>
      </c>
      <c r="E5379" s="322" t="s">
        <v>2366</v>
      </c>
      <c r="F5379" s="154" t="s">
        <v>236</v>
      </c>
      <c r="G5379" s="149" t="s">
        <v>310</v>
      </c>
      <c r="H5379" s="153" t="s">
        <v>311</v>
      </c>
      <c r="I5379" s="149" t="s">
        <v>2628</v>
      </c>
      <c r="J5379" s="163">
        <v>63.534999999999997</v>
      </c>
      <c r="K5379" s="163">
        <v>0.84899999999999998</v>
      </c>
      <c r="L5379" s="149" t="s">
        <v>116</v>
      </c>
      <c r="M5379" s="150" t="s">
        <v>352</v>
      </c>
      <c r="N5379" s="157">
        <v>45233.695844907408</v>
      </c>
      <c r="O5379" s="157">
        <v>45271.789305555554</v>
      </c>
    </row>
    <row r="5380" spans="2:15" x14ac:dyDescent="0.2">
      <c r="B5380" s="322" t="s">
        <v>165</v>
      </c>
      <c r="C5380" s="322" t="s">
        <v>2366</v>
      </c>
      <c r="D5380" s="322" t="s">
        <v>166</v>
      </c>
      <c r="E5380" s="322" t="s">
        <v>2366</v>
      </c>
      <c r="F5380" s="154" t="s">
        <v>236</v>
      </c>
      <c r="G5380" s="149" t="s">
        <v>310</v>
      </c>
      <c r="H5380" s="153" t="s">
        <v>311</v>
      </c>
      <c r="I5380" s="149" t="s">
        <v>2628</v>
      </c>
      <c r="J5380" s="163">
        <v>63.534999999999997</v>
      </c>
      <c r="K5380" s="163">
        <v>2.5459999999999998</v>
      </c>
      <c r="L5380" s="149" t="s">
        <v>116</v>
      </c>
      <c r="M5380" s="150" t="s">
        <v>352</v>
      </c>
      <c r="N5380" s="157">
        <v>45233.695844907408</v>
      </c>
      <c r="O5380" s="157">
        <v>45271.789317129631</v>
      </c>
    </row>
    <row r="5381" spans="2:15" x14ac:dyDescent="0.2">
      <c r="B5381" s="322" t="s">
        <v>165</v>
      </c>
      <c r="C5381" s="322" t="s">
        <v>2366</v>
      </c>
      <c r="D5381" s="322" t="s">
        <v>166</v>
      </c>
      <c r="E5381" s="322" t="s">
        <v>2366</v>
      </c>
      <c r="F5381" s="154" t="s">
        <v>236</v>
      </c>
      <c r="G5381" s="149" t="s">
        <v>310</v>
      </c>
      <c r="H5381" s="153" t="s">
        <v>311</v>
      </c>
      <c r="I5381" s="149" t="s">
        <v>2628</v>
      </c>
      <c r="J5381" s="163">
        <v>63.534999999999997</v>
      </c>
      <c r="K5381" s="163">
        <v>1.91</v>
      </c>
      <c r="L5381" s="149" t="s">
        <v>116</v>
      </c>
      <c r="M5381" s="150" t="s">
        <v>352</v>
      </c>
      <c r="N5381" s="157">
        <v>45233.695844907408</v>
      </c>
      <c r="O5381" s="157">
        <v>45271.789340277777</v>
      </c>
    </row>
    <row r="5382" spans="2:15" x14ac:dyDescent="0.2">
      <c r="B5382" s="322" t="s">
        <v>165</v>
      </c>
      <c r="C5382" s="322" t="s">
        <v>2366</v>
      </c>
      <c r="D5382" s="322" t="s">
        <v>166</v>
      </c>
      <c r="E5382" s="322" t="s">
        <v>2366</v>
      </c>
      <c r="F5382" s="154" t="s">
        <v>236</v>
      </c>
      <c r="G5382" s="149" t="s">
        <v>310</v>
      </c>
      <c r="H5382" s="153" t="s">
        <v>311</v>
      </c>
      <c r="I5382" s="149" t="s">
        <v>2628</v>
      </c>
      <c r="J5382" s="163">
        <v>63.534999999999997</v>
      </c>
      <c r="K5382" s="163">
        <v>0.63700000000000001</v>
      </c>
      <c r="L5382" s="149" t="s">
        <v>116</v>
      </c>
      <c r="M5382" s="150" t="s">
        <v>352</v>
      </c>
      <c r="N5382" s="157">
        <v>45233.695844907408</v>
      </c>
      <c r="O5382" s="157">
        <v>45271.789375</v>
      </c>
    </row>
    <row r="5383" spans="2:15" x14ac:dyDescent="0.2">
      <c r="B5383" s="322" t="s">
        <v>165</v>
      </c>
      <c r="C5383" s="322" t="s">
        <v>2366</v>
      </c>
      <c r="D5383" s="322" t="s">
        <v>166</v>
      </c>
      <c r="E5383" s="322" t="s">
        <v>2366</v>
      </c>
      <c r="F5383" s="154" t="s">
        <v>236</v>
      </c>
      <c r="G5383" s="149" t="s">
        <v>310</v>
      </c>
      <c r="H5383" s="153" t="s">
        <v>311</v>
      </c>
      <c r="I5383" s="149" t="s">
        <v>2628</v>
      </c>
      <c r="J5383" s="163">
        <v>63.534999999999997</v>
      </c>
      <c r="K5383" s="163">
        <v>7.6379999999999999</v>
      </c>
      <c r="L5383" s="149" t="s">
        <v>116</v>
      </c>
      <c r="M5383" s="150" t="s">
        <v>352</v>
      </c>
      <c r="N5383" s="157">
        <v>45233.695844907408</v>
      </c>
      <c r="O5383" s="157">
        <v>45271.789386574077</v>
      </c>
    </row>
    <row r="5384" spans="2:15" x14ac:dyDescent="0.2">
      <c r="B5384" s="322" t="s">
        <v>165</v>
      </c>
      <c r="C5384" s="322" t="s">
        <v>2366</v>
      </c>
      <c r="D5384" s="322" t="s">
        <v>166</v>
      </c>
      <c r="E5384" s="322" t="s">
        <v>2366</v>
      </c>
      <c r="F5384" s="154" t="s">
        <v>236</v>
      </c>
      <c r="G5384" s="149" t="s">
        <v>310</v>
      </c>
      <c r="H5384" s="153" t="s">
        <v>311</v>
      </c>
      <c r="I5384" s="149" t="s">
        <v>2628</v>
      </c>
      <c r="J5384" s="163">
        <v>63.534999999999997</v>
      </c>
      <c r="K5384" s="163">
        <v>2.5459999999999998</v>
      </c>
      <c r="L5384" s="149" t="s">
        <v>116</v>
      </c>
      <c r="M5384" s="150" t="s">
        <v>352</v>
      </c>
      <c r="N5384" s="157">
        <v>45233.695844907408</v>
      </c>
      <c r="O5384" s="157">
        <v>45271.789398148147</v>
      </c>
    </row>
    <row r="5385" spans="2:15" x14ac:dyDescent="0.2">
      <c r="B5385" s="322" t="s">
        <v>165</v>
      </c>
      <c r="C5385" s="322" t="s">
        <v>2366</v>
      </c>
      <c r="D5385" s="322" t="s">
        <v>166</v>
      </c>
      <c r="E5385" s="322" t="s">
        <v>2366</v>
      </c>
      <c r="F5385" s="154" t="s">
        <v>236</v>
      </c>
      <c r="G5385" s="149" t="s">
        <v>310</v>
      </c>
      <c r="H5385" s="153" t="s">
        <v>311</v>
      </c>
      <c r="I5385" s="149" t="s">
        <v>2628</v>
      </c>
      <c r="J5385" s="163">
        <v>63.534999999999997</v>
      </c>
      <c r="K5385" s="163">
        <v>18.594999999999999</v>
      </c>
      <c r="L5385" s="149" t="s">
        <v>116</v>
      </c>
      <c r="M5385" s="150" t="s">
        <v>405</v>
      </c>
      <c r="N5385" s="157">
        <v>45233.695844907408</v>
      </c>
      <c r="O5385" s="157">
        <v>45281.970763888887</v>
      </c>
    </row>
    <row r="5386" spans="2:15" x14ac:dyDescent="0.2">
      <c r="B5386" s="322" t="s">
        <v>165</v>
      </c>
      <c r="C5386" s="322" t="s">
        <v>2366</v>
      </c>
      <c r="D5386" s="322" t="s">
        <v>166</v>
      </c>
      <c r="E5386" s="322" t="s">
        <v>2366</v>
      </c>
      <c r="F5386" s="154" t="s">
        <v>236</v>
      </c>
      <c r="G5386" s="149" t="s">
        <v>310</v>
      </c>
      <c r="H5386" s="153" t="s">
        <v>311</v>
      </c>
      <c r="I5386" s="149" t="s">
        <v>2628</v>
      </c>
      <c r="J5386" s="163">
        <v>63.534999999999997</v>
      </c>
      <c r="K5386" s="163">
        <v>6.1980000000000004</v>
      </c>
      <c r="L5386" s="149" t="s">
        <v>116</v>
      </c>
      <c r="M5386" s="150" t="s">
        <v>405</v>
      </c>
      <c r="N5386" s="157">
        <v>45233.695844907408</v>
      </c>
      <c r="O5386" s="157">
        <v>45281.970775462964</v>
      </c>
    </row>
    <row r="5387" spans="2:15" x14ac:dyDescent="0.2">
      <c r="B5387" s="322" t="s">
        <v>165</v>
      </c>
      <c r="C5387" s="322" t="s">
        <v>2366</v>
      </c>
      <c r="D5387" s="322" t="s">
        <v>167</v>
      </c>
      <c r="E5387" s="322" t="s">
        <v>275</v>
      </c>
      <c r="F5387" s="154" t="s">
        <v>114</v>
      </c>
      <c r="G5387" s="149" t="s">
        <v>286</v>
      </c>
      <c r="H5387" s="153" t="s">
        <v>115</v>
      </c>
      <c r="I5387" s="149" t="s">
        <v>1507</v>
      </c>
      <c r="J5387" s="163">
        <v>60.935000000000002</v>
      </c>
      <c r="K5387" s="163">
        <v>16.79</v>
      </c>
      <c r="L5387" s="149" t="s">
        <v>208</v>
      </c>
      <c r="M5387" s="150" t="s">
        <v>368</v>
      </c>
      <c r="N5387" s="157">
        <v>45234.779282407406</v>
      </c>
      <c r="O5387" s="157">
        <v>45306.444571759261</v>
      </c>
    </row>
    <row r="5388" spans="2:15" x14ac:dyDescent="0.2">
      <c r="B5388" s="322" t="s">
        <v>165</v>
      </c>
      <c r="C5388" s="322" t="s">
        <v>2366</v>
      </c>
      <c r="D5388" s="322" t="s">
        <v>167</v>
      </c>
      <c r="E5388" s="322" t="s">
        <v>275</v>
      </c>
      <c r="F5388" s="154" t="s">
        <v>114</v>
      </c>
      <c r="G5388" s="149" t="s">
        <v>286</v>
      </c>
      <c r="H5388" s="153" t="s">
        <v>115</v>
      </c>
      <c r="I5388" s="149" t="s">
        <v>1507</v>
      </c>
      <c r="J5388" s="163">
        <v>60.935000000000002</v>
      </c>
      <c r="K5388" s="163">
        <v>8.3949999999999996</v>
      </c>
      <c r="L5388" s="149" t="s">
        <v>208</v>
      </c>
      <c r="M5388" s="150" t="s">
        <v>523</v>
      </c>
      <c r="N5388" s="157">
        <v>45234.779282407406</v>
      </c>
      <c r="O5388" s="157">
        <v>45311.148229166669</v>
      </c>
    </row>
    <row r="5389" spans="2:15" x14ac:dyDescent="0.2">
      <c r="B5389" s="322" t="s">
        <v>165</v>
      </c>
      <c r="C5389" s="322" t="s">
        <v>2366</v>
      </c>
      <c r="D5389" s="322" t="s">
        <v>167</v>
      </c>
      <c r="E5389" s="322" t="s">
        <v>275</v>
      </c>
      <c r="F5389" s="154" t="s">
        <v>114</v>
      </c>
      <c r="G5389" s="149" t="s">
        <v>286</v>
      </c>
      <c r="H5389" s="153" t="s">
        <v>115</v>
      </c>
      <c r="I5389" s="149" t="s">
        <v>1507</v>
      </c>
      <c r="J5389" s="163">
        <v>60.935000000000002</v>
      </c>
      <c r="K5389" s="163">
        <v>24.556000000000001</v>
      </c>
      <c r="L5389" s="149" t="s">
        <v>208</v>
      </c>
      <c r="M5389" s="150" t="s">
        <v>523</v>
      </c>
      <c r="N5389" s="157">
        <v>45234.779282407406</v>
      </c>
      <c r="O5389" s="157">
        <v>45315.266747685186</v>
      </c>
    </row>
    <row r="5390" spans="2:15" x14ac:dyDescent="0.2">
      <c r="B5390" s="322" t="s">
        <v>165</v>
      </c>
      <c r="C5390" s="322" t="s">
        <v>2366</v>
      </c>
      <c r="D5390" s="322" t="s">
        <v>166</v>
      </c>
      <c r="E5390" s="322" t="s">
        <v>2366</v>
      </c>
      <c r="F5390" s="154" t="s">
        <v>114</v>
      </c>
      <c r="G5390" s="149" t="s">
        <v>286</v>
      </c>
      <c r="H5390" s="153" t="s">
        <v>115</v>
      </c>
      <c r="I5390" s="149" t="s">
        <v>1507</v>
      </c>
      <c r="J5390" s="163">
        <v>60.935000000000002</v>
      </c>
      <c r="K5390" s="163">
        <v>9.0950000000000006</v>
      </c>
      <c r="L5390" s="149" t="s">
        <v>208</v>
      </c>
      <c r="M5390" s="150" t="s">
        <v>368</v>
      </c>
      <c r="N5390" s="157">
        <v>45234.779282407406</v>
      </c>
      <c r="O5390" s="157">
        <v>45272.180798611109</v>
      </c>
    </row>
    <row r="5391" spans="2:15" x14ac:dyDescent="0.2">
      <c r="B5391" s="322" t="s">
        <v>165</v>
      </c>
      <c r="C5391" s="322" t="s">
        <v>2366</v>
      </c>
      <c r="D5391" s="322" t="s">
        <v>167</v>
      </c>
      <c r="E5391" s="322" t="s">
        <v>275</v>
      </c>
      <c r="F5391" s="154" t="s">
        <v>114</v>
      </c>
      <c r="G5391" s="149" t="s">
        <v>353</v>
      </c>
      <c r="H5391" s="153" t="s">
        <v>354</v>
      </c>
      <c r="I5391" s="149" t="s">
        <v>2928</v>
      </c>
      <c r="J5391" s="163">
        <v>60.9</v>
      </c>
      <c r="K5391" s="163">
        <v>16.036999999999999</v>
      </c>
      <c r="L5391" s="149" t="s">
        <v>116</v>
      </c>
      <c r="M5391" s="150" t="s">
        <v>117</v>
      </c>
      <c r="N5391" s="157">
        <v>45234.834907407407</v>
      </c>
      <c r="O5391" s="157">
        <v>45293.958726851852</v>
      </c>
    </row>
    <row r="5392" spans="2:15" x14ac:dyDescent="0.2">
      <c r="B5392" s="322" t="s">
        <v>165</v>
      </c>
      <c r="C5392" s="322" t="s">
        <v>2366</v>
      </c>
      <c r="D5392" s="322" t="s">
        <v>167</v>
      </c>
      <c r="E5392" s="322" t="s">
        <v>275</v>
      </c>
      <c r="F5392" s="154" t="s">
        <v>114</v>
      </c>
      <c r="G5392" s="149" t="s">
        <v>353</v>
      </c>
      <c r="H5392" s="153" t="s">
        <v>354</v>
      </c>
      <c r="I5392" s="149" t="s">
        <v>2928</v>
      </c>
      <c r="J5392" s="163">
        <v>60.9</v>
      </c>
      <c r="K5392" s="163">
        <v>27.878</v>
      </c>
      <c r="L5392" s="149" t="s">
        <v>116</v>
      </c>
      <c r="M5392" s="150" t="s">
        <v>651</v>
      </c>
      <c r="N5392" s="157">
        <v>45234.834907407407</v>
      </c>
      <c r="O5392" s="157">
        <v>45305.20412037037</v>
      </c>
    </row>
    <row r="5393" spans="2:15" x14ac:dyDescent="0.2">
      <c r="B5393" s="322" t="s">
        <v>165</v>
      </c>
      <c r="C5393" s="322" t="s">
        <v>2366</v>
      </c>
      <c r="D5393" s="322" t="s">
        <v>166</v>
      </c>
      <c r="E5393" s="322" t="s">
        <v>2366</v>
      </c>
      <c r="F5393" s="154" t="s">
        <v>239</v>
      </c>
      <c r="G5393" s="149" t="s">
        <v>359</v>
      </c>
      <c r="H5393" s="153" t="s">
        <v>278</v>
      </c>
      <c r="I5393" s="149" t="s">
        <v>2929</v>
      </c>
      <c r="J5393" s="163">
        <v>33.17</v>
      </c>
      <c r="K5393" s="163">
        <v>30.06</v>
      </c>
      <c r="L5393" s="149" t="s">
        <v>2711</v>
      </c>
      <c r="M5393" s="150" t="s">
        <v>2712</v>
      </c>
      <c r="N5393" s="157">
        <v>45234.918194444443</v>
      </c>
      <c r="O5393" s="157">
        <v>45287.754571759258</v>
      </c>
    </row>
    <row r="5394" spans="2:15" x14ac:dyDescent="0.2">
      <c r="B5394" s="322" t="s">
        <v>165</v>
      </c>
      <c r="C5394" s="322" t="s">
        <v>2366</v>
      </c>
      <c r="D5394" s="322" t="s">
        <v>167</v>
      </c>
      <c r="E5394" s="322" t="s">
        <v>275</v>
      </c>
      <c r="F5394" s="154" t="s">
        <v>239</v>
      </c>
      <c r="G5394" s="149" t="s">
        <v>359</v>
      </c>
      <c r="H5394" s="153" t="s">
        <v>278</v>
      </c>
      <c r="I5394" s="149" t="s">
        <v>1809</v>
      </c>
      <c r="J5394" s="163">
        <v>62.656999999999996</v>
      </c>
      <c r="K5394" s="163">
        <v>15.156000000000001</v>
      </c>
      <c r="L5394" s="149" t="s">
        <v>116</v>
      </c>
      <c r="M5394" s="150" t="s">
        <v>1049</v>
      </c>
      <c r="N5394" s="157">
        <v>45235.890567129631</v>
      </c>
      <c r="O5394" s="157">
        <v>45305.791550925926</v>
      </c>
    </row>
    <row r="5395" spans="2:15" x14ac:dyDescent="0.2">
      <c r="B5395" s="322" t="s">
        <v>165</v>
      </c>
      <c r="C5395" s="322" t="s">
        <v>2366</v>
      </c>
      <c r="D5395" s="322" t="s">
        <v>166</v>
      </c>
      <c r="E5395" s="322" t="s">
        <v>2366</v>
      </c>
      <c r="F5395" s="154" t="s">
        <v>239</v>
      </c>
      <c r="G5395" s="149" t="s">
        <v>359</v>
      </c>
      <c r="H5395" s="153" t="s">
        <v>278</v>
      </c>
      <c r="I5395" s="149" t="s">
        <v>1809</v>
      </c>
      <c r="J5395" s="163">
        <v>62.656999999999996</v>
      </c>
      <c r="K5395" s="163">
        <v>2.6709999999999998</v>
      </c>
      <c r="L5395" s="149" t="s">
        <v>116</v>
      </c>
      <c r="M5395" s="150" t="s">
        <v>352</v>
      </c>
      <c r="N5395" s="157">
        <v>45235.890567129631</v>
      </c>
      <c r="O5395" s="157">
        <v>45279.02752314815</v>
      </c>
    </row>
    <row r="5396" spans="2:15" x14ac:dyDescent="0.2">
      <c r="B5396" s="322" t="s">
        <v>165</v>
      </c>
      <c r="C5396" s="322" t="s">
        <v>2366</v>
      </c>
      <c r="D5396" s="322" t="s">
        <v>166</v>
      </c>
      <c r="E5396" s="322" t="s">
        <v>2366</v>
      </c>
      <c r="F5396" s="154" t="s">
        <v>239</v>
      </c>
      <c r="G5396" s="149" t="s">
        <v>359</v>
      </c>
      <c r="H5396" s="153" t="s">
        <v>278</v>
      </c>
      <c r="I5396" s="149" t="s">
        <v>1809</v>
      </c>
      <c r="J5396" s="163">
        <v>62.656999999999996</v>
      </c>
      <c r="K5396" s="163">
        <v>4.0090000000000003</v>
      </c>
      <c r="L5396" s="149" t="s">
        <v>116</v>
      </c>
      <c r="M5396" s="150" t="s">
        <v>352</v>
      </c>
      <c r="N5396" s="157">
        <v>45235.890567129631</v>
      </c>
      <c r="O5396" s="157">
        <v>45279.027662037035</v>
      </c>
    </row>
    <row r="5397" spans="2:15" x14ac:dyDescent="0.2">
      <c r="B5397" s="322" t="s">
        <v>165</v>
      </c>
      <c r="C5397" s="322" t="s">
        <v>2366</v>
      </c>
      <c r="D5397" s="322" t="s">
        <v>165</v>
      </c>
      <c r="E5397" s="322" t="s">
        <v>2366</v>
      </c>
      <c r="F5397" s="154" t="s">
        <v>114</v>
      </c>
      <c r="G5397" s="149" t="s">
        <v>277</v>
      </c>
      <c r="H5397" s="153" t="s">
        <v>304</v>
      </c>
      <c r="I5397" s="149" t="s">
        <v>1236</v>
      </c>
      <c r="J5397" s="163">
        <v>19.39</v>
      </c>
      <c r="K5397" s="163">
        <v>8.0250000000000004</v>
      </c>
      <c r="L5397" s="149" t="s">
        <v>114</v>
      </c>
      <c r="M5397" s="150" t="s">
        <v>1161</v>
      </c>
      <c r="N5397" s="157">
        <v>45236.070115740738</v>
      </c>
      <c r="O5397" s="157">
        <v>45238.066701388889</v>
      </c>
    </row>
    <row r="5398" spans="2:15" x14ac:dyDescent="0.2">
      <c r="B5398" s="322" t="s">
        <v>165</v>
      </c>
      <c r="C5398" s="322" t="s">
        <v>2366</v>
      </c>
      <c r="D5398" s="322" t="s">
        <v>165</v>
      </c>
      <c r="E5398" s="322" t="s">
        <v>2366</v>
      </c>
      <c r="F5398" s="154" t="s">
        <v>114</v>
      </c>
      <c r="G5398" s="149" t="s">
        <v>277</v>
      </c>
      <c r="H5398" s="153" t="s">
        <v>304</v>
      </c>
      <c r="I5398" s="149" t="s">
        <v>1236</v>
      </c>
      <c r="J5398" s="163">
        <v>19.39</v>
      </c>
      <c r="K5398" s="163">
        <v>8.0250000000000004</v>
      </c>
      <c r="L5398" s="149" t="s">
        <v>114</v>
      </c>
      <c r="M5398" s="150" t="s">
        <v>1161</v>
      </c>
      <c r="N5398" s="157">
        <v>45236.070115740738</v>
      </c>
      <c r="O5398" s="157">
        <v>45238.066840277781</v>
      </c>
    </row>
    <row r="5399" spans="2:15" x14ac:dyDescent="0.2">
      <c r="B5399" s="322" t="s">
        <v>165</v>
      </c>
      <c r="C5399" s="322" t="s">
        <v>2366</v>
      </c>
      <c r="D5399" s="322" t="s">
        <v>165</v>
      </c>
      <c r="E5399" s="322" t="s">
        <v>2366</v>
      </c>
      <c r="F5399" s="154" t="s">
        <v>247</v>
      </c>
      <c r="G5399" s="149" t="s">
        <v>340</v>
      </c>
      <c r="H5399" s="153" t="s">
        <v>341</v>
      </c>
      <c r="I5399" s="149" t="s">
        <v>1017</v>
      </c>
      <c r="J5399" s="163">
        <v>16.302</v>
      </c>
      <c r="K5399" s="163">
        <v>3.496</v>
      </c>
      <c r="L5399" s="149" t="s">
        <v>255</v>
      </c>
      <c r="M5399" s="150" t="s">
        <v>538</v>
      </c>
      <c r="N5399" s="157">
        <v>45236.53502314815</v>
      </c>
      <c r="O5399" s="157">
        <v>45242.112210648149</v>
      </c>
    </row>
    <row r="5400" spans="2:15" x14ac:dyDescent="0.2">
      <c r="B5400" s="322" t="s">
        <v>165</v>
      </c>
      <c r="C5400" s="322" t="s">
        <v>2366</v>
      </c>
      <c r="D5400" s="322" t="s">
        <v>165</v>
      </c>
      <c r="E5400" s="322" t="s">
        <v>2366</v>
      </c>
      <c r="F5400" s="154" t="s">
        <v>247</v>
      </c>
      <c r="G5400" s="149" t="s">
        <v>340</v>
      </c>
      <c r="H5400" s="153" t="s">
        <v>341</v>
      </c>
      <c r="I5400" s="149" t="s">
        <v>1017</v>
      </c>
      <c r="J5400" s="163">
        <v>16.302</v>
      </c>
      <c r="K5400" s="163">
        <v>12.478999999999999</v>
      </c>
      <c r="L5400" s="149" t="s">
        <v>266</v>
      </c>
      <c r="M5400" s="150" t="s">
        <v>298</v>
      </c>
      <c r="N5400" s="157">
        <v>45236.53502314815</v>
      </c>
      <c r="O5400" s="157">
        <v>45246.142638888887</v>
      </c>
    </row>
    <row r="5401" spans="2:15" x14ac:dyDescent="0.2">
      <c r="B5401" s="322" t="s">
        <v>165</v>
      </c>
      <c r="C5401" s="322" t="s">
        <v>2366</v>
      </c>
      <c r="D5401" s="322" t="s">
        <v>166</v>
      </c>
      <c r="E5401" s="322" t="s">
        <v>2366</v>
      </c>
      <c r="F5401" s="154" t="s">
        <v>114</v>
      </c>
      <c r="G5401" s="149" t="s">
        <v>286</v>
      </c>
      <c r="H5401" s="153" t="s">
        <v>115</v>
      </c>
      <c r="I5401" s="149" t="s">
        <v>2930</v>
      </c>
      <c r="J5401" s="163">
        <v>40.481000000000002</v>
      </c>
      <c r="K5401" s="163">
        <v>1.369</v>
      </c>
      <c r="L5401" s="149" t="s">
        <v>223</v>
      </c>
      <c r="M5401" s="150" t="s">
        <v>1409</v>
      </c>
      <c r="N5401" s="157">
        <v>45236.765462962961</v>
      </c>
      <c r="O5401" s="157">
        <v>45270.330682870372</v>
      </c>
    </row>
    <row r="5402" spans="2:15" x14ac:dyDescent="0.2">
      <c r="B5402" s="322" t="s">
        <v>165</v>
      </c>
      <c r="C5402" s="322" t="s">
        <v>2366</v>
      </c>
      <c r="D5402" s="322" t="s">
        <v>166</v>
      </c>
      <c r="E5402" s="322" t="s">
        <v>2366</v>
      </c>
      <c r="F5402" s="154" t="s">
        <v>114</v>
      </c>
      <c r="G5402" s="149" t="s">
        <v>286</v>
      </c>
      <c r="H5402" s="153" t="s">
        <v>115</v>
      </c>
      <c r="I5402" s="149" t="s">
        <v>2930</v>
      </c>
      <c r="J5402" s="163">
        <v>40.481000000000002</v>
      </c>
      <c r="K5402" s="163">
        <v>5.3390000000000004</v>
      </c>
      <c r="L5402" s="149" t="s">
        <v>223</v>
      </c>
      <c r="M5402" s="150" t="s">
        <v>2931</v>
      </c>
      <c r="N5402" s="157">
        <v>45236.765462962961</v>
      </c>
      <c r="O5402" s="157">
        <v>45276.746736111112</v>
      </c>
    </row>
    <row r="5403" spans="2:15" x14ac:dyDescent="0.2">
      <c r="B5403" s="322" t="s">
        <v>165</v>
      </c>
      <c r="C5403" s="322" t="s">
        <v>2366</v>
      </c>
      <c r="D5403" s="322" t="s">
        <v>166</v>
      </c>
      <c r="E5403" s="322" t="s">
        <v>2366</v>
      </c>
      <c r="F5403" s="154" t="s">
        <v>239</v>
      </c>
      <c r="G5403" s="149" t="s">
        <v>289</v>
      </c>
      <c r="H5403" s="153" t="s">
        <v>290</v>
      </c>
      <c r="I5403" s="149" t="s">
        <v>2932</v>
      </c>
      <c r="J5403" s="163">
        <v>34.058999999999997</v>
      </c>
      <c r="K5403" s="163">
        <v>33.378</v>
      </c>
      <c r="L5403" s="149" t="s">
        <v>116</v>
      </c>
      <c r="M5403" s="150" t="s">
        <v>352</v>
      </c>
      <c r="N5403" s="157">
        <v>45236.886805555558</v>
      </c>
      <c r="O5403" s="157">
        <v>45272.195613425924</v>
      </c>
    </row>
    <row r="5404" spans="2:15" x14ac:dyDescent="0.2">
      <c r="B5404" s="322" t="s">
        <v>165</v>
      </c>
      <c r="C5404" s="322" t="s">
        <v>2366</v>
      </c>
      <c r="D5404" s="322" t="s">
        <v>167</v>
      </c>
      <c r="E5404" s="322" t="s">
        <v>275</v>
      </c>
      <c r="F5404" s="154" t="s">
        <v>247</v>
      </c>
      <c r="G5404" s="149" t="s">
        <v>340</v>
      </c>
      <c r="H5404" s="153" t="s">
        <v>341</v>
      </c>
      <c r="I5404" s="149" t="s">
        <v>2613</v>
      </c>
      <c r="J5404" s="163">
        <v>40.082999999999998</v>
      </c>
      <c r="K5404" s="163">
        <v>37.804000000000002</v>
      </c>
      <c r="L5404" s="149" t="s">
        <v>329</v>
      </c>
      <c r="M5404" s="150" t="s">
        <v>1817</v>
      </c>
      <c r="N5404" s="157">
        <v>45237.143842592595</v>
      </c>
      <c r="O5404" s="157">
        <v>45304.345219907409</v>
      </c>
    </row>
    <row r="5405" spans="2:15" x14ac:dyDescent="0.2">
      <c r="B5405" s="322" t="s">
        <v>165</v>
      </c>
      <c r="C5405" s="322" t="s">
        <v>2366</v>
      </c>
      <c r="D5405" s="322" t="s">
        <v>167</v>
      </c>
      <c r="E5405" s="322" t="s">
        <v>275</v>
      </c>
      <c r="F5405" s="154" t="s">
        <v>239</v>
      </c>
      <c r="G5405" s="149" t="s">
        <v>359</v>
      </c>
      <c r="H5405" s="153" t="s">
        <v>278</v>
      </c>
      <c r="I5405" s="149" t="s">
        <v>2803</v>
      </c>
      <c r="J5405" s="163">
        <v>58.045000000000002</v>
      </c>
      <c r="K5405" s="163">
        <v>11.484999999999999</v>
      </c>
      <c r="L5405" s="149" t="s">
        <v>209</v>
      </c>
      <c r="M5405" s="150" t="s">
        <v>786</v>
      </c>
      <c r="N5405" s="157">
        <v>45237.446006944447</v>
      </c>
      <c r="O5405" s="157">
        <v>45297.313067129631</v>
      </c>
    </row>
    <row r="5406" spans="2:15" x14ac:dyDescent="0.2">
      <c r="B5406" s="322" t="s">
        <v>165</v>
      </c>
      <c r="C5406" s="322" t="s">
        <v>2366</v>
      </c>
      <c r="D5406" s="322" t="s">
        <v>167</v>
      </c>
      <c r="E5406" s="322" t="s">
        <v>275</v>
      </c>
      <c r="F5406" s="154" t="s">
        <v>239</v>
      </c>
      <c r="G5406" s="149" t="s">
        <v>359</v>
      </c>
      <c r="H5406" s="153" t="s">
        <v>278</v>
      </c>
      <c r="I5406" s="149" t="s">
        <v>2803</v>
      </c>
      <c r="J5406" s="163">
        <v>58.045000000000002</v>
      </c>
      <c r="K5406" s="163">
        <v>5.742</v>
      </c>
      <c r="L5406" s="149" t="s">
        <v>209</v>
      </c>
      <c r="M5406" s="150" t="s">
        <v>786</v>
      </c>
      <c r="N5406" s="157">
        <v>45237.446006944447</v>
      </c>
      <c r="O5406" s="157">
        <v>45297.313206018516</v>
      </c>
    </row>
    <row r="5407" spans="2:15" x14ac:dyDescent="0.2">
      <c r="B5407" s="322" t="s">
        <v>165</v>
      </c>
      <c r="C5407" s="322" t="s">
        <v>2366</v>
      </c>
      <c r="D5407" s="322" t="s">
        <v>166</v>
      </c>
      <c r="E5407" s="322" t="s">
        <v>2366</v>
      </c>
      <c r="F5407" s="154" t="s">
        <v>239</v>
      </c>
      <c r="G5407" s="149" t="s">
        <v>359</v>
      </c>
      <c r="H5407" s="153" t="s">
        <v>278</v>
      </c>
      <c r="I5407" s="149" t="s">
        <v>2803</v>
      </c>
      <c r="J5407" s="163">
        <v>58.045000000000002</v>
      </c>
      <c r="K5407" s="163">
        <v>15.202</v>
      </c>
      <c r="L5407" s="149" t="s">
        <v>209</v>
      </c>
      <c r="M5407" s="150" t="s">
        <v>563</v>
      </c>
      <c r="N5407" s="157">
        <v>45237.446006944447</v>
      </c>
      <c r="O5407" s="157">
        <v>45286.801030092596</v>
      </c>
    </row>
    <row r="5408" spans="2:15" x14ac:dyDescent="0.2">
      <c r="B5408" s="322" t="s">
        <v>165</v>
      </c>
      <c r="C5408" s="322" t="s">
        <v>2366</v>
      </c>
      <c r="D5408" s="322" t="s">
        <v>166</v>
      </c>
      <c r="E5408" s="322" t="s">
        <v>2366</v>
      </c>
      <c r="F5408" s="154" t="s">
        <v>239</v>
      </c>
      <c r="G5408" s="149" t="s">
        <v>359</v>
      </c>
      <c r="H5408" s="153" t="s">
        <v>278</v>
      </c>
      <c r="I5408" s="149" t="s">
        <v>2803</v>
      </c>
      <c r="J5408" s="163">
        <v>58.045000000000002</v>
      </c>
      <c r="K5408" s="163">
        <v>7.601</v>
      </c>
      <c r="L5408" s="149" t="s">
        <v>209</v>
      </c>
      <c r="M5408" s="150" t="s">
        <v>563</v>
      </c>
      <c r="N5408" s="157">
        <v>45237.446006944447</v>
      </c>
      <c r="O5408" s="157">
        <v>45286.801168981481</v>
      </c>
    </row>
    <row r="5409" spans="2:15" x14ac:dyDescent="0.2">
      <c r="B5409" s="322" t="s">
        <v>165</v>
      </c>
      <c r="C5409" s="322" t="s">
        <v>2366</v>
      </c>
      <c r="D5409" s="322" t="s">
        <v>167</v>
      </c>
      <c r="E5409" s="322" t="s">
        <v>275</v>
      </c>
      <c r="F5409" s="154" t="s">
        <v>114</v>
      </c>
      <c r="G5409" s="149" t="s">
        <v>310</v>
      </c>
      <c r="H5409" s="153" t="s">
        <v>115</v>
      </c>
      <c r="I5409" s="149" t="s">
        <v>2933</v>
      </c>
      <c r="J5409" s="163">
        <v>64.012</v>
      </c>
      <c r="K5409" s="163">
        <v>9.3209999999999997</v>
      </c>
      <c r="L5409" s="149" t="s">
        <v>187</v>
      </c>
      <c r="M5409" s="150" t="s">
        <v>948</v>
      </c>
      <c r="N5409" s="157">
        <v>45238.168298611112</v>
      </c>
      <c r="O5409" s="157">
        <v>45298.000694444447</v>
      </c>
    </row>
    <row r="5410" spans="2:15" x14ac:dyDescent="0.2">
      <c r="B5410" s="322" t="s">
        <v>165</v>
      </c>
      <c r="C5410" s="322" t="s">
        <v>2366</v>
      </c>
      <c r="D5410" s="322" t="s">
        <v>168</v>
      </c>
      <c r="E5410" s="322" t="s">
        <v>275</v>
      </c>
      <c r="F5410" s="154" t="s">
        <v>114</v>
      </c>
      <c r="G5410" s="149" t="s">
        <v>310</v>
      </c>
      <c r="H5410" s="153" t="s">
        <v>115</v>
      </c>
      <c r="I5410" s="149" t="s">
        <v>2933</v>
      </c>
      <c r="J5410" s="163">
        <v>64.012</v>
      </c>
      <c r="K5410" s="163">
        <v>43.04</v>
      </c>
      <c r="L5410" s="149" t="s">
        <v>202</v>
      </c>
      <c r="M5410" s="150" t="s">
        <v>1437</v>
      </c>
      <c r="N5410" s="157">
        <v>45238.168298611112</v>
      </c>
      <c r="O5410" s="157">
        <v>45332.832048611112</v>
      </c>
    </row>
    <row r="5411" spans="2:15" x14ac:dyDescent="0.2">
      <c r="B5411" s="322" t="s">
        <v>165</v>
      </c>
      <c r="C5411" s="322" t="s">
        <v>2366</v>
      </c>
      <c r="D5411" s="322" t="s">
        <v>166</v>
      </c>
      <c r="E5411" s="322" t="s">
        <v>2366</v>
      </c>
      <c r="F5411" s="154" t="s">
        <v>114</v>
      </c>
      <c r="G5411" s="149" t="s">
        <v>286</v>
      </c>
      <c r="H5411" s="153" t="s">
        <v>115</v>
      </c>
      <c r="I5411" s="149" t="s">
        <v>2934</v>
      </c>
      <c r="J5411" s="163">
        <v>63.424999999999997</v>
      </c>
      <c r="K5411" s="163">
        <v>57.618000000000002</v>
      </c>
      <c r="L5411" s="149" t="s">
        <v>211</v>
      </c>
      <c r="M5411" s="150" t="s">
        <v>453</v>
      </c>
      <c r="N5411" s="157">
        <v>45238.221851851849</v>
      </c>
      <c r="O5411" s="157">
        <v>45266.070254629631</v>
      </c>
    </row>
    <row r="5412" spans="2:15" x14ac:dyDescent="0.2">
      <c r="B5412" s="322" t="s">
        <v>165</v>
      </c>
      <c r="C5412" s="322" t="s">
        <v>2366</v>
      </c>
      <c r="D5412" s="322" t="s">
        <v>165</v>
      </c>
      <c r="E5412" s="322" t="s">
        <v>2366</v>
      </c>
      <c r="F5412" s="154" t="s">
        <v>244</v>
      </c>
      <c r="G5412" s="149" t="s">
        <v>369</v>
      </c>
      <c r="H5412" s="153" t="s">
        <v>370</v>
      </c>
      <c r="I5412" s="149" t="s">
        <v>2935</v>
      </c>
      <c r="J5412" s="163">
        <v>27.827000000000002</v>
      </c>
      <c r="K5412" s="163">
        <v>27.27</v>
      </c>
      <c r="L5412" s="149" t="s">
        <v>209</v>
      </c>
      <c r="M5412" s="150" t="s">
        <v>638</v>
      </c>
      <c r="N5412" s="157">
        <v>45238.668287037035</v>
      </c>
      <c r="O5412" s="157">
        <v>45251.606273148151</v>
      </c>
    </row>
    <row r="5413" spans="2:15" x14ac:dyDescent="0.2">
      <c r="B5413" s="322" t="s">
        <v>165</v>
      </c>
      <c r="C5413" s="322" t="s">
        <v>2366</v>
      </c>
      <c r="D5413" s="322" t="s">
        <v>165</v>
      </c>
      <c r="E5413" s="322" t="s">
        <v>2366</v>
      </c>
      <c r="F5413" s="154" t="s">
        <v>114</v>
      </c>
      <c r="G5413" s="149" t="s">
        <v>277</v>
      </c>
      <c r="H5413" s="153" t="s">
        <v>304</v>
      </c>
      <c r="I5413" s="149" t="s">
        <v>1503</v>
      </c>
      <c r="J5413" s="163">
        <v>37.69</v>
      </c>
      <c r="K5413" s="163">
        <v>13.275</v>
      </c>
      <c r="L5413" s="149" t="s">
        <v>114</v>
      </c>
      <c r="M5413" s="150" t="s">
        <v>2936</v>
      </c>
      <c r="N5413" s="157">
        <v>45238.751319444447</v>
      </c>
      <c r="O5413" s="157">
        <v>45247.23710648148</v>
      </c>
    </row>
    <row r="5414" spans="2:15" x14ac:dyDescent="0.2">
      <c r="B5414" s="322" t="s">
        <v>165</v>
      </c>
      <c r="C5414" s="322" t="s">
        <v>2366</v>
      </c>
      <c r="D5414" s="322" t="s">
        <v>165</v>
      </c>
      <c r="E5414" s="322" t="s">
        <v>2366</v>
      </c>
      <c r="F5414" s="154" t="s">
        <v>114</v>
      </c>
      <c r="G5414" s="149" t="s">
        <v>277</v>
      </c>
      <c r="H5414" s="153" t="s">
        <v>304</v>
      </c>
      <c r="I5414" s="149" t="s">
        <v>1503</v>
      </c>
      <c r="J5414" s="163">
        <v>37.69</v>
      </c>
      <c r="K5414" s="163">
        <v>13.275</v>
      </c>
      <c r="L5414" s="149" t="s">
        <v>114</v>
      </c>
      <c r="M5414" s="150" t="s">
        <v>2936</v>
      </c>
      <c r="N5414" s="157">
        <v>45238.751319444447</v>
      </c>
      <c r="O5414" s="157">
        <v>45247.237245370372</v>
      </c>
    </row>
    <row r="5415" spans="2:15" x14ac:dyDescent="0.2">
      <c r="B5415" s="322" t="s">
        <v>165</v>
      </c>
      <c r="C5415" s="322" t="s">
        <v>2366</v>
      </c>
      <c r="D5415" s="322" t="s">
        <v>165</v>
      </c>
      <c r="E5415" s="322" t="s">
        <v>2366</v>
      </c>
      <c r="F5415" s="154" t="s">
        <v>244</v>
      </c>
      <c r="G5415" s="149" t="s">
        <v>369</v>
      </c>
      <c r="H5415" s="153" t="s">
        <v>370</v>
      </c>
      <c r="I5415" s="149" t="s">
        <v>2161</v>
      </c>
      <c r="J5415" s="163">
        <v>63.497999999999998</v>
      </c>
      <c r="K5415" s="163">
        <v>27.83</v>
      </c>
      <c r="L5415" s="149" t="s">
        <v>209</v>
      </c>
      <c r="M5415" s="150" t="s">
        <v>392</v>
      </c>
      <c r="N5415" s="157">
        <v>45238.993935185186</v>
      </c>
      <c r="O5415" s="157">
        <v>45252.123067129629</v>
      </c>
    </row>
    <row r="5416" spans="2:15" x14ac:dyDescent="0.2">
      <c r="B5416" s="322" t="s">
        <v>165</v>
      </c>
      <c r="C5416" s="322" t="s">
        <v>2366</v>
      </c>
      <c r="D5416" s="322" t="s">
        <v>165</v>
      </c>
      <c r="E5416" s="322" t="s">
        <v>2366</v>
      </c>
      <c r="F5416" s="154" t="s">
        <v>114</v>
      </c>
      <c r="G5416" s="149" t="s">
        <v>353</v>
      </c>
      <c r="H5416" s="153" t="s">
        <v>354</v>
      </c>
      <c r="I5416" s="149" t="s">
        <v>1166</v>
      </c>
      <c r="J5416" s="163">
        <v>63.468000000000004</v>
      </c>
      <c r="K5416" s="163">
        <v>14.826000000000001</v>
      </c>
      <c r="L5416" s="149" t="s">
        <v>116</v>
      </c>
      <c r="M5416" s="150" t="s">
        <v>405</v>
      </c>
      <c r="N5416" s="157">
        <v>45239.001701388886</v>
      </c>
      <c r="O5416" s="157">
        <v>45255.791365740741</v>
      </c>
    </row>
    <row r="5417" spans="2:15" x14ac:dyDescent="0.2">
      <c r="B5417" s="322" t="s">
        <v>165</v>
      </c>
      <c r="C5417" s="322" t="s">
        <v>2366</v>
      </c>
      <c r="D5417" s="322" t="s">
        <v>166</v>
      </c>
      <c r="E5417" s="322" t="s">
        <v>2366</v>
      </c>
      <c r="F5417" s="154" t="s">
        <v>114</v>
      </c>
      <c r="G5417" s="149" t="s">
        <v>353</v>
      </c>
      <c r="H5417" s="153" t="s">
        <v>354</v>
      </c>
      <c r="I5417" s="149" t="s">
        <v>1166</v>
      </c>
      <c r="J5417" s="163">
        <v>63.468000000000004</v>
      </c>
      <c r="K5417" s="163">
        <v>28.042000000000002</v>
      </c>
      <c r="L5417" s="149" t="s">
        <v>116</v>
      </c>
      <c r="M5417" s="150" t="s">
        <v>117</v>
      </c>
      <c r="N5417" s="157">
        <v>45239.001701388886</v>
      </c>
      <c r="O5417" s="157">
        <v>45265.870138888888</v>
      </c>
    </row>
    <row r="5418" spans="2:15" x14ac:dyDescent="0.2">
      <c r="B5418" s="322" t="s">
        <v>165</v>
      </c>
      <c r="C5418" s="322" t="s">
        <v>2366</v>
      </c>
      <c r="D5418" s="322" t="s">
        <v>166</v>
      </c>
      <c r="E5418" s="322" t="s">
        <v>2366</v>
      </c>
      <c r="F5418" s="154" t="s">
        <v>243</v>
      </c>
      <c r="G5418" s="149" t="s">
        <v>277</v>
      </c>
      <c r="H5418" s="153" t="s">
        <v>707</v>
      </c>
      <c r="I5418" s="149" t="s">
        <v>2026</v>
      </c>
      <c r="J5418" s="163">
        <v>57.981000000000002</v>
      </c>
      <c r="K5418" s="163">
        <v>17.375</v>
      </c>
      <c r="L5418" s="149" t="s">
        <v>116</v>
      </c>
      <c r="M5418" s="150" t="s">
        <v>405</v>
      </c>
      <c r="N5418" s="157">
        <v>45239.404328703706</v>
      </c>
      <c r="O5418" s="157">
        <v>45265.792743055557</v>
      </c>
    </row>
    <row r="5419" spans="2:15" x14ac:dyDescent="0.2">
      <c r="B5419" s="322" t="s">
        <v>165</v>
      </c>
      <c r="C5419" s="322" t="s">
        <v>2366</v>
      </c>
      <c r="D5419" s="322" t="s">
        <v>166</v>
      </c>
      <c r="E5419" s="322" t="s">
        <v>2366</v>
      </c>
      <c r="F5419" s="154" t="s">
        <v>243</v>
      </c>
      <c r="G5419" s="149" t="s">
        <v>663</v>
      </c>
      <c r="H5419" s="153" t="s">
        <v>707</v>
      </c>
      <c r="I5419" s="149" t="s">
        <v>2026</v>
      </c>
      <c r="J5419" s="163">
        <v>57.981000000000002</v>
      </c>
      <c r="K5419" s="163">
        <v>29.58</v>
      </c>
      <c r="L5419" s="149" t="s">
        <v>116</v>
      </c>
      <c r="M5419" s="150" t="s">
        <v>1049</v>
      </c>
      <c r="N5419" s="157">
        <v>45239.404328703706</v>
      </c>
      <c r="O5419" s="157">
        <v>45272.874803240738</v>
      </c>
    </row>
    <row r="5420" spans="2:15" x14ac:dyDescent="0.2">
      <c r="B5420" s="322" t="s">
        <v>165</v>
      </c>
      <c r="C5420" s="322" t="s">
        <v>2366</v>
      </c>
      <c r="D5420" s="322" t="s">
        <v>166</v>
      </c>
      <c r="E5420" s="322" t="s">
        <v>2366</v>
      </c>
      <c r="F5420" s="154" t="s">
        <v>239</v>
      </c>
      <c r="G5420" s="149" t="s">
        <v>359</v>
      </c>
      <c r="H5420" s="153" t="s">
        <v>278</v>
      </c>
      <c r="I5420" s="149" t="s">
        <v>2937</v>
      </c>
      <c r="J5420" s="163">
        <v>57.811</v>
      </c>
      <c r="K5420" s="163">
        <v>40.811999999999998</v>
      </c>
      <c r="L5420" s="149" t="s">
        <v>116</v>
      </c>
      <c r="M5420" s="150" t="s">
        <v>292</v>
      </c>
      <c r="N5420" s="157">
        <v>45239.751458333332</v>
      </c>
      <c r="O5420" s="157">
        <v>45264.052407407406</v>
      </c>
    </row>
    <row r="5421" spans="2:15" x14ac:dyDescent="0.2">
      <c r="B5421" s="322" t="s">
        <v>165</v>
      </c>
      <c r="C5421" s="322" t="s">
        <v>2366</v>
      </c>
      <c r="D5421" s="322" t="s">
        <v>166</v>
      </c>
      <c r="E5421" s="322" t="s">
        <v>2366</v>
      </c>
      <c r="F5421" s="154" t="s">
        <v>114</v>
      </c>
      <c r="G5421" s="149" t="s">
        <v>277</v>
      </c>
      <c r="H5421" s="153" t="s">
        <v>304</v>
      </c>
      <c r="I5421" s="149" t="s">
        <v>1034</v>
      </c>
      <c r="J5421" s="163">
        <v>27.779</v>
      </c>
      <c r="K5421" s="163">
        <v>20.663</v>
      </c>
      <c r="L5421" s="149" t="s">
        <v>252</v>
      </c>
      <c r="M5421" s="150" t="s">
        <v>1195</v>
      </c>
      <c r="N5421" s="157">
        <v>45240.098611111112</v>
      </c>
      <c r="O5421" s="157">
        <v>45262.650023148148</v>
      </c>
    </row>
    <row r="5422" spans="2:15" x14ac:dyDescent="0.2">
      <c r="B5422" s="322" t="s">
        <v>165</v>
      </c>
      <c r="C5422" s="322" t="s">
        <v>2366</v>
      </c>
      <c r="D5422" s="322" t="s">
        <v>166</v>
      </c>
      <c r="E5422" s="322" t="s">
        <v>2366</v>
      </c>
      <c r="F5422" s="154" t="s">
        <v>239</v>
      </c>
      <c r="G5422" s="149" t="s">
        <v>359</v>
      </c>
      <c r="H5422" s="153" t="s">
        <v>278</v>
      </c>
      <c r="I5422" s="149" t="s">
        <v>2200</v>
      </c>
      <c r="J5422" s="163">
        <v>37.880000000000003</v>
      </c>
      <c r="K5422" s="163">
        <v>37.122</v>
      </c>
      <c r="L5422" s="149" t="s">
        <v>329</v>
      </c>
      <c r="M5422" s="150" t="s">
        <v>361</v>
      </c>
      <c r="N5422" s="157">
        <v>45240.418275462966</v>
      </c>
      <c r="O5422" s="157">
        <v>45269.736307870371</v>
      </c>
    </row>
    <row r="5423" spans="2:15" x14ac:dyDescent="0.2">
      <c r="B5423" s="322" t="s">
        <v>165</v>
      </c>
      <c r="C5423" s="322" t="s">
        <v>2366</v>
      </c>
      <c r="D5423" s="322" t="s">
        <v>167</v>
      </c>
      <c r="E5423" s="322" t="s">
        <v>275</v>
      </c>
      <c r="F5423" s="154" t="s">
        <v>236</v>
      </c>
      <c r="G5423" s="149" t="s">
        <v>310</v>
      </c>
      <c r="H5423" s="153" t="s">
        <v>311</v>
      </c>
      <c r="I5423" s="149" t="s">
        <v>406</v>
      </c>
      <c r="J5423" s="163">
        <v>38.146999999999998</v>
      </c>
      <c r="K5423" s="163">
        <v>8.6349999999999998</v>
      </c>
      <c r="L5423" s="149" t="s">
        <v>223</v>
      </c>
      <c r="M5423" s="150" t="s">
        <v>758</v>
      </c>
      <c r="N5423" s="157">
        <v>45240.431631944448</v>
      </c>
      <c r="O5423" s="157">
        <v>45292.194398148145</v>
      </c>
    </row>
    <row r="5424" spans="2:15" x14ac:dyDescent="0.2">
      <c r="B5424" s="322" t="s">
        <v>165</v>
      </c>
      <c r="C5424" s="322" t="s">
        <v>2366</v>
      </c>
      <c r="D5424" s="322" t="s">
        <v>167</v>
      </c>
      <c r="E5424" s="322" t="s">
        <v>275</v>
      </c>
      <c r="F5424" s="154" t="s">
        <v>236</v>
      </c>
      <c r="G5424" s="149" t="s">
        <v>310</v>
      </c>
      <c r="H5424" s="153" t="s">
        <v>311</v>
      </c>
      <c r="I5424" s="149" t="s">
        <v>406</v>
      </c>
      <c r="J5424" s="163">
        <v>38.146999999999998</v>
      </c>
      <c r="K5424" s="163">
        <v>21.146999999999998</v>
      </c>
      <c r="L5424" s="149" t="s">
        <v>223</v>
      </c>
      <c r="M5424" s="150" t="s">
        <v>1408</v>
      </c>
      <c r="N5424" s="157">
        <v>45240.431631944448</v>
      </c>
      <c r="O5424" s="157">
        <v>45306.445833333331</v>
      </c>
    </row>
    <row r="5425" spans="2:15" x14ac:dyDescent="0.2">
      <c r="B5425" s="322" t="s">
        <v>165</v>
      </c>
      <c r="C5425" s="322" t="s">
        <v>2366</v>
      </c>
      <c r="D5425" s="322" t="s">
        <v>166</v>
      </c>
      <c r="E5425" s="322" t="s">
        <v>2366</v>
      </c>
      <c r="F5425" s="154" t="s">
        <v>244</v>
      </c>
      <c r="G5425" s="149" t="s">
        <v>369</v>
      </c>
      <c r="H5425" s="153" t="s">
        <v>370</v>
      </c>
      <c r="I5425" s="149" t="s">
        <v>2938</v>
      </c>
      <c r="J5425" s="163">
        <v>31.870999999999999</v>
      </c>
      <c r="K5425" s="163">
        <v>11.541</v>
      </c>
      <c r="L5425" s="149" t="s">
        <v>116</v>
      </c>
      <c r="M5425" s="150" t="s">
        <v>352</v>
      </c>
      <c r="N5425" s="157">
        <v>45240.75880787037</v>
      </c>
      <c r="O5425" s="157">
        <v>45279.973599537036</v>
      </c>
    </row>
    <row r="5426" spans="2:15" x14ac:dyDescent="0.2">
      <c r="B5426" s="322" t="s">
        <v>165</v>
      </c>
      <c r="C5426" s="322" t="s">
        <v>2366</v>
      </c>
      <c r="D5426" s="322" t="s">
        <v>166</v>
      </c>
      <c r="E5426" s="322" t="s">
        <v>2366</v>
      </c>
      <c r="F5426" s="154" t="s">
        <v>244</v>
      </c>
      <c r="G5426" s="149" t="s">
        <v>369</v>
      </c>
      <c r="H5426" s="153" t="s">
        <v>370</v>
      </c>
      <c r="I5426" s="149" t="s">
        <v>2938</v>
      </c>
      <c r="J5426" s="163">
        <v>31.870999999999999</v>
      </c>
      <c r="K5426" s="163">
        <v>19.693000000000001</v>
      </c>
      <c r="L5426" s="149" t="s">
        <v>116</v>
      </c>
      <c r="M5426" s="150" t="s">
        <v>352</v>
      </c>
      <c r="N5426" s="157">
        <v>45240.75880787037</v>
      </c>
      <c r="O5426" s="157">
        <v>45290.037974537037</v>
      </c>
    </row>
    <row r="5427" spans="2:15" x14ac:dyDescent="0.2">
      <c r="B5427" s="322" t="s">
        <v>165</v>
      </c>
      <c r="C5427" s="322" t="s">
        <v>2366</v>
      </c>
      <c r="D5427" s="322" t="s">
        <v>166</v>
      </c>
      <c r="E5427" s="322" t="s">
        <v>2366</v>
      </c>
      <c r="F5427" s="154" t="s">
        <v>239</v>
      </c>
      <c r="G5427" s="149" t="s">
        <v>277</v>
      </c>
      <c r="H5427" s="153" t="s">
        <v>1628</v>
      </c>
      <c r="I5427" s="149" t="s">
        <v>2553</v>
      </c>
      <c r="J5427" s="163">
        <v>62.646999999999998</v>
      </c>
      <c r="K5427" s="163">
        <v>4.2060000000000004</v>
      </c>
      <c r="L5427" s="149" t="s">
        <v>116</v>
      </c>
      <c r="M5427" s="150" t="s">
        <v>292</v>
      </c>
      <c r="N5427" s="157">
        <v>45240.932083333333</v>
      </c>
      <c r="O5427" s="157">
        <v>45268.607418981483</v>
      </c>
    </row>
    <row r="5428" spans="2:15" x14ac:dyDescent="0.2">
      <c r="B5428" s="322" t="s">
        <v>165</v>
      </c>
      <c r="C5428" s="322" t="s">
        <v>2366</v>
      </c>
      <c r="D5428" s="322" t="s">
        <v>166</v>
      </c>
      <c r="E5428" s="322" t="s">
        <v>2366</v>
      </c>
      <c r="F5428" s="154" t="s">
        <v>239</v>
      </c>
      <c r="G5428" s="149" t="s">
        <v>289</v>
      </c>
      <c r="H5428" s="153" t="s">
        <v>1628</v>
      </c>
      <c r="I5428" s="149" t="s">
        <v>2553</v>
      </c>
      <c r="J5428" s="163">
        <v>62.646999999999998</v>
      </c>
      <c r="K5428" s="163">
        <v>1.76</v>
      </c>
      <c r="L5428" s="149" t="s">
        <v>116</v>
      </c>
      <c r="M5428" s="150" t="s">
        <v>1784</v>
      </c>
      <c r="N5428" s="157">
        <v>45240.932083333333</v>
      </c>
      <c r="O5428" s="157">
        <v>45276.000821759262</v>
      </c>
    </row>
    <row r="5429" spans="2:15" x14ac:dyDescent="0.2">
      <c r="B5429" s="322" t="s">
        <v>165</v>
      </c>
      <c r="C5429" s="322" t="s">
        <v>2366</v>
      </c>
      <c r="D5429" s="322" t="s">
        <v>166</v>
      </c>
      <c r="E5429" s="322" t="s">
        <v>2366</v>
      </c>
      <c r="F5429" s="154" t="s">
        <v>239</v>
      </c>
      <c r="G5429" s="149" t="s">
        <v>289</v>
      </c>
      <c r="H5429" s="153" t="s">
        <v>1628</v>
      </c>
      <c r="I5429" s="149" t="s">
        <v>2553</v>
      </c>
      <c r="J5429" s="163">
        <v>62.646999999999998</v>
      </c>
      <c r="K5429" s="163">
        <v>0.70399999999999996</v>
      </c>
      <c r="L5429" s="149" t="s">
        <v>116</v>
      </c>
      <c r="M5429" s="150" t="s">
        <v>1784</v>
      </c>
      <c r="N5429" s="157">
        <v>45240.932083333333</v>
      </c>
      <c r="O5429" s="157">
        <v>45276.000844907408</v>
      </c>
    </row>
    <row r="5430" spans="2:15" x14ac:dyDescent="0.2">
      <c r="B5430" s="322" t="s">
        <v>165</v>
      </c>
      <c r="C5430" s="322" t="s">
        <v>2366</v>
      </c>
      <c r="D5430" s="322" t="s">
        <v>166</v>
      </c>
      <c r="E5430" s="322" t="s">
        <v>2366</v>
      </c>
      <c r="F5430" s="154" t="s">
        <v>239</v>
      </c>
      <c r="G5430" s="149" t="s">
        <v>289</v>
      </c>
      <c r="H5430" s="153" t="s">
        <v>1628</v>
      </c>
      <c r="I5430" s="149" t="s">
        <v>2553</v>
      </c>
      <c r="J5430" s="163">
        <v>62.646999999999998</v>
      </c>
      <c r="K5430" s="163">
        <v>2.464</v>
      </c>
      <c r="L5430" s="149" t="s">
        <v>116</v>
      </c>
      <c r="M5430" s="150" t="s">
        <v>1784</v>
      </c>
      <c r="N5430" s="157">
        <v>45240.932083333333</v>
      </c>
      <c r="O5430" s="157">
        <v>45276.000879629632</v>
      </c>
    </row>
    <row r="5431" spans="2:15" x14ac:dyDescent="0.2">
      <c r="B5431" s="322" t="s">
        <v>165</v>
      </c>
      <c r="C5431" s="322" t="s">
        <v>2366</v>
      </c>
      <c r="D5431" s="322" t="s">
        <v>166</v>
      </c>
      <c r="E5431" s="322" t="s">
        <v>2366</v>
      </c>
      <c r="F5431" s="154" t="s">
        <v>239</v>
      </c>
      <c r="G5431" s="149" t="s">
        <v>289</v>
      </c>
      <c r="H5431" s="153" t="s">
        <v>1628</v>
      </c>
      <c r="I5431" s="149" t="s">
        <v>2553</v>
      </c>
      <c r="J5431" s="163">
        <v>62.646999999999998</v>
      </c>
      <c r="K5431" s="163">
        <v>2.57</v>
      </c>
      <c r="L5431" s="149" t="s">
        <v>116</v>
      </c>
      <c r="M5431" s="150" t="s">
        <v>1784</v>
      </c>
      <c r="N5431" s="157">
        <v>45240.932083333333</v>
      </c>
      <c r="O5431" s="157">
        <v>45276.000891203701</v>
      </c>
    </row>
    <row r="5432" spans="2:15" x14ac:dyDescent="0.2">
      <c r="B5432" s="322" t="s">
        <v>165</v>
      </c>
      <c r="C5432" s="322" t="s">
        <v>2366</v>
      </c>
      <c r="D5432" s="322" t="s">
        <v>166</v>
      </c>
      <c r="E5432" s="322" t="s">
        <v>2366</v>
      </c>
      <c r="F5432" s="154" t="s">
        <v>239</v>
      </c>
      <c r="G5432" s="149" t="s">
        <v>289</v>
      </c>
      <c r="H5432" s="153" t="s">
        <v>1628</v>
      </c>
      <c r="I5432" s="149" t="s">
        <v>2553</v>
      </c>
      <c r="J5432" s="163">
        <v>62.646999999999998</v>
      </c>
      <c r="K5432" s="163">
        <v>0.35199999999999998</v>
      </c>
      <c r="L5432" s="149" t="s">
        <v>116</v>
      </c>
      <c r="M5432" s="150" t="s">
        <v>1784</v>
      </c>
      <c r="N5432" s="157">
        <v>45240.932083333333</v>
      </c>
      <c r="O5432" s="157">
        <v>45276.000914351855</v>
      </c>
    </row>
    <row r="5433" spans="2:15" x14ac:dyDescent="0.2">
      <c r="B5433" s="322" t="s">
        <v>165</v>
      </c>
      <c r="C5433" s="322" t="s">
        <v>2366</v>
      </c>
      <c r="D5433" s="322" t="s">
        <v>165</v>
      </c>
      <c r="E5433" s="322" t="s">
        <v>2366</v>
      </c>
      <c r="F5433" s="154" t="s">
        <v>247</v>
      </c>
      <c r="G5433" s="149" t="s">
        <v>340</v>
      </c>
      <c r="H5433" s="153" t="s">
        <v>341</v>
      </c>
      <c r="I5433" s="149" t="s">
        <v>2939</v>
      </c>
      <c r="J5433" s="163">
        <v>39.741999999999997</v>
      </c>
      <c r="K5433" s="163">
        <v>38.079000000000001</v>
      </c>
      <c r="L5433" s="149" t="s">
        <v>230</v>
      </c>
      <c r="M5433" s="150" t="s">
        <v>514</v>
      </c>
      <c r="N5433" s="157">
        <v>45241.040671296294</v>
      </c>
      <c r="O5433" s="157">
        <v>45247.624803240738</v>
      </c>
    </row>
    <row r="5434" spans="2:15" x14ac:dyDescent="0.2">
      <c r="B5434" s="322" t="s">
        <v>165</v>
      </c>
      <c r="C5434" s="322" t="s">
        <v>2366</v>
      </c>
      <c r="D5434" s="322" t="s">
        <v>165</v>
      </c>
      <c r="E5434" s="322" t="s">
        <v>2366</v>
      </c>
      <c r="F5434" s="154" t="s">
        <v>114</v>
      </c>
      <c r="G5434" s="149" t="s">
        <v>277</v>
      </c>
      <c r="H5434" s="153" t="s">
        <v>304</v>
      </c>
      <c r="I5434" s="149" t="s">
        <v>967</v>
      </c>
      <c r="J5434" s="163">
        <v>36.988</v>
      </c>
      <c r="K5434" s="163">
        <v>14.682</v>
      </c>
      <c r="L5434" s="149" t="s">
        <v>114</v>
      </c>
      <c r="M5434" s="150" t="s">
        <v>741</v>
      </c>
      <c r="N5434" s="157">
        <v>45241.834537037037</v>
      </c>
      <c r="O5434" s="157">
        <v>45247.753460648149</v>
      </c>
    </row>
    <row r="5435" spans="2:15" x14ac:dyDescent="0.2">
      <c r="B5435" s="322" t="s">
        <v>165</v>
      </c>
      <c r="C5435" s="322" t="s">
        <v>2366</v>
      </c>
      <c r="D5435" s="322" t="s">
        <v>165</v>
      </c>
      <c r="E5435" s="322" t="s">
        <v>2366</v>
      </c>
      <c r="F5435" s="154" t="s">
        <v>114</v>
      </c>
      <c r="G5435" s="149" t="s">
        <v>277</v>
      </c>
      <c r="H5435" s="153" t="s">
        <v>304</v>
      </c>
      <c r="I5435" s="149" t="s">
        <v>967</v>
      </c>
      <c r="J5435" s="163">
        <v>36.988</v>
      </c>
      <c r="K5435" s="163">
        <v>14.682</v>
      </c>
      <c r="L5435" s="149" t="s">
        <v>114</v>
      </c>
      <c r="M5435" s="150" t="s">
        <v>741</v>
      </c>
      <c r="N5435" s="157">
        <v>45241.834537037037</v>
      </c>
      <c r="O5435" s="157">
        <v>45247.753599537034</v>
      </c>
    </row>
    <row r="5436" spans="2:15" x14ac:dyDescent="0.2">
      <c r="B5436" s="322" t="s">
        <v>165</v>
      </c>
      <c r="C5436" s="322" t="s">
        <v>2366</v>
      </c>
      <c r="D5436" s="322" t="s">
        <v>167</v>
      </c>
      <c r="E5436" s="322" t="s">
        <v>275</v>
      </c>
      <c r="F5436" s="154" t="s">
        <v>239</v>
      </c>
      <c r="G5436" s="149" t="s">
        <v>277</v>
      </c>
      <c r="H5436" s="153" t="s">
        <v>1628</v>
      </c>
      <c r="I5436" s="149" t="s">
        <v>2940</v>
      </c>
      <c r="J5436" s="163">
        <v>41.674999999999997</v>
      </c>
      <c r="K5436" s="163">
        <v>11.464</v>
      </c>
      <c r="L5436" s="149" t="s">
        <v>255</v>
      </c>
      <c r="M5436" s="150" t="s">
        <v>1471</v>
      </c>
      <c r="N5436" s="157">
        <v>45242.057141203702</v>
      </c>
      <c r="O5436" s="157">
        <v>45304.387291666666</v>
      </c>
    </row>
    <row r="5437" spans="2:15" x14ac:dyDescent="0.2">
      <c r="B5437" s="322" t="s">
        <v>165</v>
      </c>
      <c r="C5437" s="322" t="s">
        <v>2366</v>
      </c>
      <c r="D5437" s="322" t="s">
        <v>167</v>
      </c>
      <c r="E5437" s="322" t="s">
        <v>275</v>
      </c>
      <c r="F5437" s="154" t="s">
        <v>239</v>
      </c>
      <c r="G5437" s="149" t="s">
        <v>277</v>
      </c>
      <c r="H5437" s="153" t="s">
        <v>1628</v>
      </c>
      <c r="I5437" s="149" t="s">
        <v>2940</v>
      </c>
      <c r="J5437" s="163">
        <v>41.674999999999997</v>
      </c>
      <c r="K5437" s="163">
        <v>5.5339999999999998</v>
      </c>
      <c r="L5437" s="149" t="s">
        <v>266</v>
      </c>
      <c r="M5437" s="150" t="s">
        <v>298</v>
      </c>
      <c r="N5437" s="157">
        <v>45242.057141203702</v>
      </c>
      <c r="O5437" s="157">
        <v>45308.674942129626</v>
      </c>
    </row>
    <row r="5438" spans="2:15" x14ac:dyDescent="0.2">
      <c r="B5438" s="322" t="s">
        <v>165</v>
      </c>
      <c r="C5438" s="322" t="s">
        <v>2366</v>
      </c>
      <c r="D5438" s="322" t="s">
        <v>167</v>
      </c>
      <c r="E5438" s="322" t="s">
        <v>275</v>
      </c>
      <c r="F5438" s="154" t="s">
        <v>239</v>
      </c>
      <c r="G5438" s="149" t="s">
        <v>277</v>
      </c>
      <c r="H5438" s="153" t="s">
        <v>1628</v>
      </c>
      <c r="I5438" s="149" t="s">
        <v>2940</v>
      </c>
      <c r="J5438" s="163">
        <v>41.674999999999997</v>
      </c>
      <c r="K5438" s="163">
        <v>12.696</v>
      </c>
      <c r="L5438" s="149" t="s">
        <v>266</v>
      </c>
      <c r="M5438" s="150" t="s">
        <v>298</v>
      </c>
      <c r="N5438" s="157">
        <v>45242.057141203702</v>
      </c>
      <c r="O5438" s="157">
        <v>45311.36173611111</v>
      </c>
    </row>
    <row r="5439" spans="2:15" x14ac:dyDescent="0.2">
      <c r="B5439" s="322" t="s">
        <v>165</v>
      </c>
      <c r="C5439" s="322" t="s">
        <v>2366</v>
      </c>
      <c r="D5439" s="322" t="s">
        <v>167</v>
      </c>
      <c r="E5439" s="322" t="s">
        <v>275</v>
      </c>
      <c r="F5439" s="154" t="s">
        <v>239</v>
      </c>
      <c r="G5439" s="149" t="s">
        <v>277</v>
      </c>
      <c r="H5439" s="153" t="s">
        <v>1628</v>
      </c>
      <c r="I5439" s="149" t="s">
        <v>2803</v>
      </c>
      <c r="J5439" s="163">
        <v>58.045000000000002</v>
      </c>
      <c r="K5439" s="163">
        <v>7.03</v>
      </c>
      <c r="L5439" s="149" t="s">
        <v>209</v>
      </c>
      <c r="M5439" s="150" t="s">
        <v>786</v>
      </c>
      <c r="N5439" s="157">
        <v>45242.403668981482</v>
      </c>
      <c r="O5439" s="157">
        <v>45297.313067129631</v>
      </c>
    </row>
    <row r="5440" spans="2:15" x14ac:dyDescent="0.2">
      <c r="B5440" s="322" t="s">
        <v>165</v>
      </c>
      <c r="C5440" s="322" t="s">
        <v>2366</v>
      </c>
      <c r="D5440" s="322" t="s">
        <v>166</v>
      </c>
      <c r="E5440" s="322" t="s">
        <v>2366</v>
      </c>
      <c r="F5440" s="154" t="s">
        <v>239</v>
      </c>
      <c r="G5440" s="149" t="s">
        <v>277</v>
      </c>
      <c r="H5440" s="153" t="s">
        <v>1628</v>
      </c>
      <c r="I5440" s="149" t="s">
        <v>2803</v>
      </c>
      <c r="J5440" s="163">
        <v>58.045000000000002</v>
      </c>
      <c r="K5440" s="163">
        <v>4.6529999999999996</v>
      </c>
      <c r="L5440" s="149" t="s">
        <v>209</v>
      </c>
      <c r="M5440" s="150" t="s">
        <v>563</v>
      </c>
      <c r="N5440" s="157">
        <v>45242.403668981482</v>
      </c>
      <c r="O5440" s="157">
        <v>45286.801030092596</v>
      </c>
    </row>
    <row r="5441" spans="2:15" x14ac:dyDescent="0.2">
      <c r="B5441" s="322" t="s">
        <v>165</v>
      </c>
      <c r="C5441" s="322" t="s">
        <v>2366</v>
      </c>
      <c r="D5441" s="322" t="s">
        <v>166</v>
      </c>
      <c r="E5441" s="322" t="s">
        <v>2366</v>
      </c>
      <c r="F5441" s="154" t="s">
        <v>239</v>
      </c>
      <c r="G5441" s="149" t="s">
        <v>277</v>
      </c>
      <c r="H5441" s="153" t="s">
        <v>1628</v>
      </c>
      <c r="I5441" s="149" t="s">
        <v>2803</v>
      </c>
      <c r="J5441" s="163">
        <v>58.045000000000002</v>
      </c>
      <c r="K5441" s="163">
        <v>4.6529999999999996</v>
      </c>
      <c r="L5441" s="149" t="s">
        <v>209</v>
      </c>
      <c r="M5441" s="150" t="s">
        <v>563</v>
      </c>
      <c r="N5441" s="157">
        <v>45242.403668981482</v>
      </c>
      <c r="O5441" s="157">
        <v>45286.801168981481</v>
      </c>
    </row>
    <row r="5442" spans="2:15" x14ac:dyDescent="0.2">
      <c r="B5442" s="322" t="s">
        <v>165</v>
      </c>
      <c r="C5442" s="322" t="s">
        <v>2366</v>
      </c>
      <c r="D5442" s="322" t="s">
        <v>167</v>
      </c>
      <c r="E5442" s="322" t="s">
        <v>275</v>
      </c>
      <c r="F5442" s="154" t="s">
        <v>239</v>
      </c>
      <c r="G5442" s="149" t="s">
        <v>1627</v>
      </c>
      <c r="H5442" s="153" t="s">
        <v>1628</v>
      </c>
      <c r="I5442" s="149" t="s">
        <v>2941</v>
      </c>
      <c r="J5442" s="163">
        <v>91.765000000000001</v>
      </c>
      <c r="K5442" s="163">
        <v>89.93</v>
      </c>
      <c r="L5442" s="149" t="s">
        <v>211</v>
      </c>
      <c r="M5442" s="150" t="s">
        <v>822</v>
      </c>
      <c r="N5442" s="157">
        <v>45242.445335648146</v>
      </c>
      <c r="O5442" s="157">
        <v>45299.583437499998</v>
      </c>
    </row>
    <row r="5443" spans="2:15" x14ac:dyDescent="0.2">
      <c r="B5443" s="322" t="s">
        <v>165</v>
      </c>
      <c r="C5443" s="322" t="s">
        <v>2366</v>
      </c>
      <c r="D5443" s="322" t="s">
        <v>165</v>
      </c>
      <c r="E5443" s="322" t="s">
        <v>2366</v>
      </c>
      <c r="F5443" s="154" t="s">
        <v>329</v>
      </c>
      <c r="G5443" s="149" t="s">
        <v>1726</v>
      </c>
      <c r="H5443" s="153" t="s">
        <v>1460</v>
      </c>
      <c r="I5443" s="149" t="s">
        <v>2125</v>
      </c>
      <c r="J5443" s="163">
        <v>33.152000000000001</v>
      </c>
      <c r="K5443" s="163">
        <v>5.9180000000000001</v>
      </c>
      <c r="L5443" s="149" t="s">
        <v>212</v>
      </c>
      <c r="M5443" s="150" t="s">
        <v>2594</v>
      </c>
      <c r="N5443" s="157">
        <v>45242.696122685185</v>
      </c>
      <c r="O5443" s="157">
        <v>45260.165023148147</v>
      </c>
    </row>
    <row r="5444" spans="2:15" x14ac:dyDescent="0.2">
      <c r="B5444" s="322" t="s">
        <v>165</v>
      </c>
      <c r="C5444" s="322" t="s">
        <v>2366</v>
      </c>
      <c r="D5444" s="322" t="s">
        <v>166</v>
      </c>
      <c r="E5444" s="322" t="s">
        <v>2366</v>
      </c>
      <c r="F5444" s="154" t="s">
        <v>329</v>
      </c>
      <c r="G5444" s="149" t="s">
        <v>1726</v>
      </c>
      <c r="H5444" s="153" t="s">
        <v>1460</v>
      </c>
      <c r="I5444" s="149" t="s">
        <v>2125</v>
      </c>
      <c r="J5444" s="163">
        <v>33.152000000000001</v>
      </c>
      <c r="K5444" s="163">
        <v>22.629000000000001</v>
      </c>
      <c r="L5444" s="149" t="s">
        <v>212</v>
      </c>
      <c r="M5444" s="150" t="s">
        <v>627</v>
      </c>
      <c r="N5444" s="157">
        <v>45242.696122685185</v>
      </c>
      <c r="O5444" s="157">
        <v>45263.953252314815</v>
      </c>
    </row>
    <row r="5445" spans="2:15" x14ac:dyDescent="0.2">
      <c r="B5445" s="322" t="s">
        <v>165</v>
      </c>
      <c r="C5445" s="322" t="s">
        <v>2366</v>
      </c>
      <c r="D5445" s="322" t="s">
        <v>166</v>
      </c>
      <c r="E5445" s="322" t="s">
        <v>2366</v>
      </c>
      <c r="F5445" s="154" t="s">
        <v>114</v>
      </c>
      <c r="G5445" s="149" t="s">
        <v>277</v>
      </c>
      <c r="H5445" s="153" t="s">
        <v>304</v>
      </c>
      <c r="I5445" s="149" t="s">
        <v>888</v>
      </c>
      <c r="J5445" s="163">
        <v>15.85</v>
      </c>
      <c r="K5445" s="163">
        <v>14.069000000000001</v>
      </c>
      <c r="L5445" s="149" t="s">
        <v>114</v>
      </c>
      <c r="M5445" s="150" t="s">
        <v>2942</v>
      </c>
      <c r="N5445" s="157">
        <v>45242.764675925922</v>
      </c>
      <c r="O5445" s="157">
        <v>45265.657268518517</v>
      </c>
    </row>
    <row r="5446" spans="2:15" x14ac:dyDescent="0.2">
      <c r="B5446" s="322" t="s">
        <v>165</v>
      </c>
      <c r="C5446" s="322" t="s">
        <v>2366</v>
      </c>
      <c r="D5446" s="322" t="s">
        <v>166</v>
      </c>
      <c r="E5446" s="322" t="s">
        <v>2366</v>
      </c>
      <c r="F5446" s="154" t="s">
        <v>239</v>
      </c>
      <c r="G5446" s="149" t="s">
        <v>277</v>
      </c>
      <c r="H5446" s="153" t="s">
        <v>1628</v>
      </c>
      <c r="I5446" s="149" t="s">
        <v>1418</v>
      </c>
      <c r="J5446" s="163">
        <v>57.981999999999999</v>
      </c>
      <c r="K5446" s="163">
        <v>52.384</v>
      </c>
      <c r="L5446" s="149" t="s">
        <v>116</v>
      </c>
      <c r="M5446" s="150" t="s">
        <v>352</v>
      </c>
      <c r="N5446" s="157">
        <v>45243.542581018519</v>
      </c>
      <c r="O5446" s="157">
        <v>45282.151817129627</v>
      </c>
    </row>
    <row r="5447" spans="2:15" x14ac:dyDescent="0.2">
      <c r="B5447" s="322" t="s">
        <v>165</v>
      </c>
      <c r="C5447" s="322" t="s">
        <v>2366</v>
      </c>
      <c r="D5447" s="322" t="s">
        <v>165</v>
      </c>
      <c r="E5447" s="322" t="s">
        <v>2366</v>
      </c>
      <c r="F5447" s="154" t="s">
        <v>114</v>
      </c>
      <c r="G5447" s="149" t="s">
        <v>277</v>
      </c>
      <c r="H5447" s="153" t="s">
        <v>304</v>
      </c>
      <c r="I5447" s="149" t="s">
        <v>2169</v>
      </c>
      <c r="J5447" s="163">
        <v>36.250999999999998</v>
      </c>
      <c r="K5447" s="163">
        <v>25.687000000000001</v>
      </c>
      <c r="L5447" s="149" t="s">
        <v>114</v>
      </c>
      <c r="M5447" s="150" t="s">
        <v>577</v>
      </c>
      <c r="N5447" s="157">
        <v>45243.904178240744</v>
      </c>
      <c r="O5447" s="157">
        <v>45249.917280092595</v>
      </c>
    </row>
    <row r="5448" spans="2:15" x14ac:dyDescent="0.2">
      <c r="B5448" s="322" t="s">
        <v>165</v>
      </c>
      <c r="C5448" s="322" t="s">
        <v>2366</v>
      </c>
      <c r="D5448" s="322" t="s">
        <v>166</v>
      </c>
      <c r="E5448" s="322" t="s">
        <v>2366</v>
      </c>
      <c r="F5448" s="154" t="s">
        <v>114</v>
      </c>
      <c r="G5448" s="149" t="s">
        <v>277</v>
      </c>
      <c r="H5448" s="153" t="s">
        <v>304</v>
      </c>
      <c r="I5448" s="149" t="s">
        <v>1890</v>
      </c>
      <c r="J5448" s="163">
        <v>34.564</v>
      </c>
      <c r="K5448" s="163">
        <v>21.463999999999999</v>
      </c>
      <c r="L5448" s="149" t="s">
        <v>116</v>
      </c>
      <c r="M5448" s="150" t="s">
        <v>117</v>
      </c>
      <c r="N5448" s="157">
        <v>45244.486909722225</v>
      </c>
      <c r="O5448" s="157">
        <v>45281.902858796297</v>
      </c>
    </row>
    <row r="5449" spans="2:15" x14ac:dyDescent="0.2">
      <c r="B5449" s="322" t="s">
        <v>165</v>
      </c>
      <c r="C5449" s="322" t="s">
        <v>2366</v>
      </c>
      <c r="D5449" s="322" t="s">
        <v>166</v>
      </c>
      <c r="E5449" s="322" t="s">
        <v>2366</v>
      </c>
      <c r="F5449" s="154" t="s">
        <v>114</v>
      </c>
      <c r="G5449" s="149" t="s">
        <v>286</v>
      </c>
      <c r="H5449" s="153" t="s">
        <v>115</v>
      </c>
      <c r="I5449" s="149" t="s">
        <v>2525</v>
      </c>
      <c r="J5449" s="163">
        <v>63.845999999999997</v>
      </c>
      <c r="K5449" s="163">
        <v>22.135999999999999</v>
      </c>
      <c r="L5449" s="149" t="s">
        <v>216</v>
      </c>
      <c r="M5449" s="150" t="s">
        <v>288</v>
      </c>
      <c r="N5449" s="157">
        <v>45244.695972222224</v>
      </c>
      <c r="O5449" s="157">
        <v>45276.390439814815</v>
      </c>
    </row>
    <row r="5450" spans="2:15" x14ac:dyDescent="0.2">
      <c r="B5450" s="322" t="s">
        <v>165</v>
      </c>
      <c r="C5450" s="322" t="s">
        <v>2366</v>
      </c>
      <c r="D5450" s="322" t="s">
        <v>166</v>
      </c>
      <c r="E5450" s="322" t="s">
        <v>2366</v>
      </c>
      <c r="F5450" s="154" t="s">
        <v>114</v>
      </c>
      <c r="G5450" s="149" t="s">
        <v>286</v>
      </c>
      <c r="H5450" s="153" t="s">
        <v>115</v>
      </c>
      <c r="I5450" s="149" t="s">
        <v>2525</v>
      </c>
      <c r="J5450" s="163">
        <v>63.845999999999997</v>
      </c>
      <c r="K5450" s="163">
        <v>40.433</v>
      </c>
      <c r="L5450" s="149" t="s">
        <v>216</v>
      </c>
      <c r="M5450" s="150" t="s">
        <v>284</v>
      </c>
      <c r="N5450" s="157">
        <v>45244.695972222224</v>
      </c>
      <c r="O5450" s="157">
        <v>45283.554386574076</v>
      </c>
    </row>
    <row r="5451" spans="2:15" x14ac:dyDescent="0.2">
      <c r="B5451" s="322" t="s">
        <v>165</v>
      </c>
      <c r="C5451" s="322" t="s">
        <v>2366</v>
      </c>
      <c r="D5451" s="322" t="s">
        <v>166</v>
      </c>
      <c r="E5451" s="322" t="s">
        <v>2366</v>
      </c>
      <c r="F5451" s="154" t="s">
        <v>114</v>
      </c>
      <c r="G5451" s="149" t="s">
        <v>353</v>
      </c>
      <c r="H5451" s="153" t="s">
        <v>354</v>
      </c>
      <c r="I5451" s="149" t="s">
        <v>2943</v>
      </c>
      <c r="J5451" s="163">
        <v>60.296999999999997</v>
      </c>
      <c r="K5451" s="163">
        <v>16.582999999999998</v>
      </c>
      <c r="L5451" s="149" t="s">
        <v>217</v>
      </c>
      <c r="M5451" s="150" t="s">
        <v>308</v>
      </c>
      <c r="N5451" s="157">
        <v>45245.695891203701</v>
      </c>
      <c r="O5451" s="157">
        <v>45279.63826388889</v>
      </c>
    </row>
    <row r="5452" spans="2:15" x14ac:dyDescent="0.2">
      <c r="B5452" s="322" t="s">
        <v>165</v>
      </c>
      <c r="C5452" s="322" t="s">
        <v>2366</v>
      </c>
      <c r="D5452" s="322" t="s">
        <v>166</v>
      </c>
      <c r="E5452" s="322" t="s">
        <v>2366</v>
      </c>
      <c r="F5452" s="154" t="s">
        <v>114</v>
      </c>
      <c r="G5452" s="149" t="s">
        <v>353</v>
      </c>
      <c r="H5452" s="153" t="s">
        <v>354</v>
      </c>
      <c r="I5452" s="149" t="s">
        <v>2943</v>
      </c>
      <c r="J5452" s="163">
        <v>60.296999999999997</v>
      </c>
      <c r="K5452" s="163">
        <v>35.25</v>
      </c>
      <c r="L5452" s="149" t="s">
        <v>217</v>
      </c>
      <c r="M5452" s="150" t="s">
        <v>498</v>
      </c>
      <c r="N5452" s="157">
        <v>45245.695891203701</v>
      </c>
      <c r="O5452" s="157">
        <v>45288.541134259256</v>
      </c>
    </row>
    <row r="5453" spans="2:15" x14ac:dyDescent="0.2">
      <c r="B5453" s="322" t="s">
        <v>165</v>
      </c>
      <c r="C5453" s="322" t="s">
        <v>2366</v>
      </c>
      <c r="D5453" s="322" t="s">
        <v>166</v>
      </c>
      <c r="E5453" s="322" t="s">
        <v>2366</v>
      </c>
      <c r="F5453" s="154" t="s">
        <v>243</v>
      </c>
      <c r="G5453" s="149" t="s">
        <v>277</v>
      </c>
      <c r="H5453" s="153" t="s">
        <v>374</v>
      </c>
      <c r="I5453" s="149" t="s">
        <v>2944</v>
      </c>
      <c r="J5453" s="163">
        <v>55.417999999999999</v>
      </c>
      <c r="K5453" s="163">
        <v>26.294</v>
      </c>
      <c r="L5453" s="149" t="s">
        <v>211</v>
      </c>
      <c r="M5453" s="150" t="s">
        <v>303</v>
      </c>
      <c r="N5453" s="157">
        <v>45245.764085648145</v>
      </c>
      <c r="O5453" s="157">
        <v>45277.274305555555</v>
      </c>
    </row>
    <row r="5454" spans="2:15" x14ac:dyDescent="0.2">
      <c r="B5454" s="322" t="s">
        <v>165</v>
      </c>
      <c r="C5454" s="322" t="s">
        <v>2366</v>
      </c>
      <c r="D5454" s="322" t="s">
        <v>166</v>
      </c>
      <c r="E5454" s="322" t="s">
        <v>2366</v>
      </c>
      <c r="F5454" s="154" t="s">
        <v>243</v>
      </c>
      <c r="G5454" s="149" t="s">
        <v>277</v>
      </c>
      <c r="H5454" s="153" t="s">
        <v>374</v>
      </c>
      <c r="I5454" s="149" t="s">
        <v>2944</v>
      </c>
      <c r="J5454" s="163">
        <v>55.417999999999999</v>
      </c>
      <c r="K5454" s="163">
        <v>23.818000000000001</v>
      </c>
      <c r="L5454" s="149" t="s">
        <v>211</v>
      </c>
      <c r="M5454" s="150" t="s">
        <v>314</v>
      </c>
      <c r="N5454" s="157">
        <v>45245.764085648145</v>
      </c>
      <c r="O5454" s="157">
        <v>45284.286319444444</v>
      </c>
    </row>
    <row r="5455" spans="2:15" x14ac:dyDescent="0.2">
      <c r="B5455" s="322" t="s">
        <v>165</v>
      </c>
      <c r="C5455" s="322" t="s">
        <v>2366</v>
      </c>
      <c r="D5455" s="322" t="s">
        <v>165</v>
      </c>
      <c r="E5455" s="322" t="s">
        <v>2366</v>
      </c>
      <c r="F5455" s="154" t="s">
        <v>114</v>
      </c>
      <c r="G5455" s="149" t="s">
        <v>277</v>
      </c>
      <c r="H5455" s="153" t="s">
        <v>304</v>
      </c>
      <c r="I5455" s="149" t="s">
        <v>1894</v>
      </c>
      <c r="J5455" s="163">
        <v>38.289000000000001</v>
      </c>
      <c r="K5455" s="163">
        <v>26.24</v>
      </c>
      <c r="L5455" s="149" t="s">
        <v>114</v>
      </c>
      <c r="M5455" s="150" t="s">
        <v>577</v>
      </c>
      <c r="N5455" s="157">
        <v>45245.83457175926</v>
      </c>
      <c r="O5455" s="157">
        <v>45250.833761574075</v>
      </c>
    </row>
    <row r="5456" spans="2:15" x14ac:dyDescent="0.2">
      <c r="B5456" s="322" t="s">
        <v>165</v>
      </c>
      <c r="C5456" s="322" t="s">
        <v>2366</v>
      </c>
      <c r="D5456" s="322" t="s">
        <v>170</v>
      </c>
      <c r="E5456" s="322" t="s">
        <v>275</v>
      </c>
      <c r="F5456" s="154" t="s">
        <v>114</v>
      </c>
      <c r="G5456" s="149" t="s">
        <v>277</v>
      </c>
      <c r="H5456" s="153" t="s">
        <v>304</v>
      </c>
      <c r="I5456" s="149" t="s">
        <v>1226</v>
      </c>
      <c r="J5456" s="163">
        <v>39.069000000000003</v>
      </c>
      <c r="K5456" s="163">
        <v>30.402000000000001</v>
      </c>
      <c r="L5456" s="149" t="s">
        <v>114</v>
      </c>
      <c r="M5456" s="150" t="s">
        <v>1041</v>
      </c>
      <c r="N5456" s="157">
        <v>45245.973680555559</v>
      </c>
      <c r="O5456" s="157">
        <v>45396.063078703701</v>
      </c>
    </row>
    <row r="5457" spans="2:15" x14ac:dyDescent="0.2">
      <c r="B5457" s="322" t="s">
        <v>165</v>
      </c>
      <c r="C5457" s="322" t="s">
        <v>2366</v>
      </c>
      <c r="D5457" s="322" t="s">
        <v>165</v>
      </c>
      <c r="E5457" s="322" t="s">
        <v>2366</v>
      </c>
      <c r="F5457" s="154" t="s">
        <v>114</v>
      </c>
      <c r="G5457" s="149" t="s">
        <v>277</v>
      </c>
      <c r="H5457" s="153" t="s">
        <v>304</v>
      </c>
      <c r="I5457" s="149" t="s">
        <v>1739</v>
      </c>
      <c r="J5457" s="163">
        <v>36.244999999999997</v>
      </c>
      <c r="K5457" s="163">
        <v>26.134</v>
      </c>
      <c r="L5457" s="149" t="s">
        <v>114</v>
      </c>
      <c r="M5457" s="150" t="s">
        <v>1417</v>
      </c>
      <c r="N5457" s="157">
        <v>45246.084675925929</v>
      </c>
      <c r="O5457" s="157">
        <v>45251.372511574074</v>
      </c>
    </row>
    <row r="5458" spans="2:15" x14ac:dyDescent="0.2">
      <c r="B5458" s="322" t="s">
        <v>165</v>
      </c>
      <c r="C5458" s="322" t="s">
        <v>2366</v>
      </c>
      <c r="D5458" s="322" t="s">
        <v>165</v>
      </c>
      <c r="E5458" s="322" t="s">
        <v>2366</v>
      </c>
      <c r="F5458" s="154" t="s">
        <v>114</v>
      </c>
      <c r="G5458" s="149" t="s">
        <v>277</v>
      </c>
      <c r="H5458" s="153" t="s">
        <v>304</v>
      </c>
      <c r="I5458" s="149" t="s">
        <v>1236</v>
      </c>
      <c r="J5458" s="163">
        <v>19.39</v>
      </c>
      <c r="K5458" s="163">
        <v>7.0979999999999999</v>
      </c>
      <c r="L5458" s="149" t="s">
        <v>114</v>
      </c>
      <c r="M5458" s="150" t="s">
        <v>2910</v>
      </c>
      <c r="N5458" s="157">
        <v>45246.126296296294</v>
      </c>
      <c r="O5458" s="157">
        <v>45249.748229166667</v>
      </c>
    </row>
    <row r="5459" spans="2:15" x14ac:dyDescent="0.2">
      <c r="B5459" s="322" t="s">
        <v>165</v>
      </c>
      <c r="C5459" s="322" t="s">
        <v>2366</v>
      </c>
      <c r="D5459" s="322" t="s">
        <v>165</v>
      </c>
      <c r="E5459" s="322" t="s">
        <v>2366</v>
      </c>
      <c r="F5459" s="154" t="s">
        <v>114</v>
      </c>
      <c r="G5459" s="149" t="s">
        <v>277</v>
      </c>
      <c r="H5459" s="153" t="s">
        <v>304</v>
      </c>
      <c r="I5459" s="149" t="s">
        <v>1236</v>
      </c>
      <c r="J5459" s="163">
        <v>19.39</v>
      </c>
      <c r="K5459" s="163">
        <v>7.0979999999999999</v>
      </c>
      <c r="L5459" s="149" t="s">
        <v>114</v>
      </c>
      <c r="M5459" s="150" t="s">
        <v>2910</v>
      </c>
      <c r="N5459" s="157">
        <v>45246.126296296294</v>
      </c>
      <c r="O5459" s="157">
        <v>45249.748368055552</v>
      </c>
    </row>
    <row r="5460" spans="2:15" x14ac:dyDescent="0.2">
      <c r="B5460" s="322" t="s">
        <v>165</v>
      </c>
      <c r="C5460" s="322" t="s">
        <v>2366</v>
      </c>
      <c r="D5460" s="322" t="s">
        <v>167</v>
      </c>
      <c r="E5460" s="322" t="s">
        <v>275</v>
      </c>
      <c r="F5460" s="154" t="s">
        <v>239</v>
      </c>
      <c r="G5460" s="149" t="s">
        <v>277</v>
      </c>
      <c r="H5460" s="153" t="s">
        <v>2667</v>
      </c>
      <c r="I5460" s="149" t="s">
        <v>2945</v>
      </c>
      <c r="J5460" s="163">
        <v>73.623999999999995</v>
      </c>
      <c r="K5460" s="163">
        <v>57.926000000000002</v>
      </c>
      <c r="L5460" s="149" t="s">
        <v>116</v>
      </c>
      <c r="M5460" s="150" t="s">
        <v>352</v>
      </c>
      <c r="N5460" s="157">
        <v>45246.73777777778</v>
      </c>
      <c r="O5460" s="157">
        <v>45307.943842592591</v>
      </c>
    </row>
    <row r="5461" spans="2:15" x14ac:dyDescent="0.2">
      <c r="B5461" s="322" t="s">
        <v>165</v>
      </c>
      <c r="C5461" s="322" t="s">
        <v>2366</v>
      </c>
      <c r="D5461" s="322" t="s">
        <v>166</v>
      </c>
      <c r="E5461" s="322" t="s">
        <v>2366</v>
      </c>
      <c r="F5461" s="154" t="s">
        <v>114</v>
      </c>
      <c r="G5461" s="149" t="s">
        <v>286</v>
      </c>
      <c r="H5461" s="153" t="s">
        <v>115</v>
      </c>
      <c r="I5461" s="149" t="s">
        <v>2946</v>
      </c>
      <c r="J5461" s="163">
        <v>61.133000000000003</v>
      </c>
      <c r="K5461" s="163">
        <v>57.555999999999997</v>
      </c>
      <c r="L5461" s="149" t="s">
        <v>209</v>
      </c>
      <c r="M5461" s="150" t="s">
        <v>439</v>
      </c>
      <c r="N5461" s="157">
        <v>45246.807129629633</v>
      </c>
      <c r="O5461" s="157">
        <v>45281.26425925926</v>
      </c>
    </row>
    <row r="5462" spans="2:15" x14ac:dyDescent="0.2">
      <c r="B5462" s="322" t="s">
        <v>165</v>
      </c>
      <c r="C5462" s="322" t="s">
        <v>2366</v>
      </c>
      <c r="D5462" s="322" t="s">
        <v>166</v>
      </c>
      <c r="E5462" s="322" t="s">
        <v>2366</v>
      </c>
      <c r="F5462" s="154" t="s">
        <v>114</v>
      </c>
      <c r="G5462" s="149" t="s">
        <v>286</v>
      </c>
      <c r="H5462" s="153" t="s">
        <v>115</v>
      </c>
      <c r="I5462" s="149" t="s">
        <v>2947</v>
      </c>
      <c r="J5462" s="163">
        <v>60.48</v>
      </c>
      <c r="K5462" s="163">
        <v>51.585000000000001</v>
      </c>
      <c r="L5462" s="149" t="s">
        <v>333</v>
      </c>
      <c r="M5462" s="150" t="s">
        <v>334</v>
      </c>
      <c r="N5462" s="157">
        <v>45247.696030092593</v>
      </c>
      <c r="O5462" s="157">
        <v>45269.123773148145</v>
      </c>
    </row>
    <row r="5463" spans="2:15" x14ac:dyDescent="0.2">
      <c r="B5463" s="322" t="s">
        <v>165</v>
      </c>
      <c r="C5463" s="322" t="s">
        <v>2366</v>
      </c>
      <c r="D5463" s="322" t="s">
        <v>166</v>
      </c>
      <c r="E5463" s="322" t="s">
        <v>2366</v>
      </c>
      <c r="F5463" s="154" t="s">
        <v>239</v>
      </c>
      <c r="G5463" s="149" t="s">
        <v>359</v>
      </c>
      <c r="H5463" s="153" t="s">
        <v>278</v>
      </c>
      <c r="I5463" s="149" t="s">
        <v>2948</v>
      </c>
      <c r="J5463" s="163">
        <v>46.677</v>
      </c>
      <c r="K5463" s="163">
        <v>14.388999999999999</v>
      </c>
      <c r="L5463" s="149" t="s">
        <v>116</v>
      </c>
      <c r="M5463" s="150" t="s">
        <v>1784</v>
      </c>
      <c r="N5463" s="157">
        <v>45247.904340277775</v>
      </c>
      <c r="O5463" s="157">
        <v>45269.622928240744</v>
      </c>
    </row>
    <row r="5464" spans="2:15" x14ac:dyDescent="0.2">
      <c r="B5464" s="322" t="s">
        <v>165</v>
      </c>
      <c r="C5464" s="322" t="s">
        <v>2366</v>
      </c>
      <c r="D5464" s="322" t="s">
        <v>166</v>
      </c>
      <c r="E5464" s="322" t="s">
        <v>2366</v>
      </c>
      <c r="F5464" s="154" t="s">
        <v>239</v>
      </c>
      <c r="G5464" s="149" t="s">
        <v>359</v>
      </c>
      <c r="H5464" s="153" t="s">
        <v>278</v>
      </c>
      <c r="I5464" s="149" t="s">
        <v>2948</v>
      </c>
      <c r="J5464" s="163">
        <v>46.677</v>
      </c>
      <c r="K5464" s="163">
        <v>23.175000000000001</v>
      </c>
      <c r="L5464" s="149" t="s">
        <v>116</v>
      </c>
      <c r="M5464" s="150" t="s">
        <v>1049</v>
      </c>
      <c r="N5464" s="157">
        <v>45247.904340277775</v>
      </c>
      <c r="O5464" s="157">
        <v>45287.693310185183</v>
      </c>
    </row>
    <row r="5465" spans="2:15" x14ac:dyDescent="0.2">
      <c r="B5465" s="322" t="s">
        <v>165</v>
      </c>
      <c r="C5465" s="322" t="s">
        <v>2366</v>
      </c>
      <c r="D5465" s="322" t="s">
        <v>166</v>
      </c>
      <c r="E5465" s="322" t="s">
        <v>2366</v>
      </c>
      <c r="F5465" s="154" t="s">
        <v>239</v>
      </c>
      <c r="G5465" s="149" t="s">
        <v>277</v>
      </c>
      <c r="H5465" s="153" t="s">
        <v>1628</v>
      </c>
      <c r="I5465" s="149" t="s">
        <v>2949</v>
      </c>
      <c r="J5465" s="163">
        <v>45.634999999999998</v>
      </c>
      <c r="K5465" s="163">
        <v>40.481000000000002</v>
      </c>
      <c r="L5465" s="149" t="s">
        <v>116</v>
      </c>
      <c r="M5465" s="150" t="s">
        <v>292</v>
      </c>
      <c r="N5465" s="157">
        <v>45249.306446759256</v>
      </c>
      <c r="O5465" s="157">
        <v>45281.063113425924</v>
      </c>
    </row>
    <row r="5466" spans="2:15" x14ac:dyDescent="0.2">
      <c r="B5466" s="322" t="s">
        <v>165</v>
      </c>
      <c r="C5466" s="322" t="s">
        <v>2366</v>
      </c>
      <c r="D5466" s="322" t="s">
        <v>167</v>
      </c>
      <c r="E5466" s="322" t="s">
        <v>275</v>
      </c>
      <c r="F5466" s="154" t="s">
        <v>239</v>
      </c>
      <c r="G5466" s="149" t="s">
        <v>1627</v>
      </c>
      <c r="H5466" s="153" t="s">
        <v>1628</v>
      </c>
      <c r="I5466" s="149" t="s">
        <v>2950</v>
      </c>
      <c r="J5466" s="163">
        <v>87.036000000000001</v>
      </c>
      <c r="K5466" s="163">
        <v>17.849</v>
      </c>
      <c r="L5466" s="149" t="s">
        <v>211</v>
      </c>
      <c r="M5466" s="150" t="s">
        <v>822</v>
      </c>
      <c r="N5466" s="157">
        <v>45249.529363425929</v>
      </c>
      <c r="O5466" s="157">
        <v>45308.679814814815</v>
      </c>
    </row>
    <row r="5467" spans="2:15" x14ac:dyDescent="0.2">
      <c r="B5467" s="322" t="s">
        <v>165</v>
      </c>
      <c r="C5467" s="322" t="s">
        <v>2366</v>
      </c>
      <c r="D5467" s="322" t="s">
        <v>167</v>
      </c>
      <c r="E5467" s="322" t="s">
        <v>275</v>
      </c>
      <c r="F5467" s="154" t="s">
        <v>239</v>
      </c>
      <c r="G5467" s="149" t="s">
        <v>1627</v>
      </c>
      <c r="H5467" s="153" t="s">
        <v>1628</v>
      </c>
      <c r="I5467" s="149" t="s">
        <v>2950</v>
      </c>
      <c r="J5467" s="163">
        <v>87.036000000000001</v>
      </c>
      <c r="K5467" s="163">
        <v>67.447000000000003</v>
      </c>
      <c r="L5467" s="149" t="s">
        <v>211</v>
      </c>
      <c r="M5467" s="150" t="s">
        <v>822</v>
      </c>
      <c r="N5467" s="157">
        <v>45249.529363425929</v>
      </c>
      <c r="O5467" s="157">
        <v>45312.20758101852</v>
      </c>
    </row>
    <row r="5468" spans="2:15" x14ac:dyDescent="0.2">
      <c r="B5468" s="322" t="s">
        <v>165</v>
      </c>
      <c r="C5468" s="322" t="s">
        <v>2366</v>
      </c>
      <c r="D5468" s="322" t="s">
        <v>167</v>
      </c>
      <c r="E5468" s="322" t="s">
        <v>275</v>
      </c>
      <c r="F5468" s="154" t="s">
        <v>247</v>
      </c>
      <c r="G5468" s="149" t="s">
        <v>340</v>
      </c>
      <c r="H5468" s="153" t="s">
        <v>341</v>
      </c>
      <c r="I5468" s="149" t="s">
        <v>1672</v>
      </c>
      <c r="J5468" s="163">
        <v>37.865000000000002</v>
      </c>
      <c r="K5468" s="163">
        <v>10.188000000000001</v>
      </c>
      <c r="L5468" s="149" t="s">
        <v>116</v>
      </c>
      <c r="M5468" s="150" t="s">
        <v>117</v>
      </c>
      <c r="N5468" s="157">
        <v>45249.691400462965</v>
      </c>
      <c r="O5468" s="157">
        <v>45307.054675925923</v>
      </c>
    </row>
    <row r="5469" spans="2:15" x14ac:dyDescent="0.2">
      <c r="B5469" s="322" t="s">
        <v>165</v>
      </c>
      <c r="C5469" s="322" t="s">
        <v>2366</v>
      </c>
      <c r="D5469" s="322" t="s">
        <v>167</v>
      </c>
      <c r="E5469" s="322" t="s">
        <v>275</v>
      </c>
      <c r="F5469" s="154" t="s">
        <v>247</v>
      </c>
      <c r="G5469" s="149" t="s">
        <v>340</v>
      </c>
      <c r="H5469" s="153" t="s">
        <v>341</v>
      </c>
      <c r="I5469" s="149" t="s">
        <v>1672</v>
      </c>
      <c r="J5469" s="163">
        <v>37.865000000000002</v>
      </c>
      <c r="K5469" s="163">
        <v>11.939</v>
      </c>
      <c r="L5469" s="149" t="s">
        <v>116</v>
      </c>
      <c r="M5469" s="150" t="s">
        <v>811</v>
      </c>
      <c r="N5469" s="157">
        <v>45249.691400462965</v>
      </c>
      <c r="O5469" s="157">
        <v>45315.442997685182</v>
      </c>
    </row>
    <row r="5470" spans="2:15" x14ac:dyDescent="0.2">
      <c r="B5470" s="322" t="s">
        <v>165</v>
      </c>
      <c r="C5470" s="322" t="s">
        <v>2366</v>
      </c>
      <c r="D5470" s="322" t="s">
        <v>167</v>
      </c>
      <c r="E5470" s="322" t="s">
        <v>275</v>
      </c>
      <c r="F5470" s="154" t="s">
        <v>247</v>
      </c>
      <c r="G5470" s="149" t="s">
        <v>340</v>
      </c>
      <c r="H5470" s="153" t="s">
        <v>341</v>
      </c>
      <c r="I5470" s="149" t="s">
        <v>1672</v>
      </c>
      <c r="J5470" s="163">
        <v>37.865000000000002</v>
      </c>
      <c r="K5470" s="163">
        <v>7.2039999999999997</v>
      </c>
      <c r="L5470" s="149" t="s">
        <v>116</v>
      </c>
      <c r="M5470" s="150" t="s">
        <v>811</v>
      </c>
      <c r="N5470" s="157">
        <v>45249.691400462965</v>
      </c>
      <c r="O5470" s="157">
        <v>45315.443136574075</v>
      </c>
    </row>
    <row r="5471" spans="2:15" x14ac:dyDescent="0.2">
      <c r="B5471" s="322" t="s">
        <v>165</v>
      </c>
      <c r="C5471" s="322" t="s">
        <v>2366</v>
      </c>
      <c r="D5471" s="322" t="s">
        <v>167</v>
      </c>
      <c r="E5471" s="322" t="s">
        <v>275</v>
      </c>
      <c r="F5471" s="154" t="s">
        <v>247</v>
      </c>
      <c r="G5471" s="149" t="s">
        <v>340</v>
      </c>
      <c r="H5471" s="153" t="s">
        <v>341</v>
      </c>
      <c r="I5471" s="149" t="s">
        <v>1672</v>
      </c>
      <c r="J5471" s="163">
        <v>37.865000000000002</v>
      </c>
      <c r="K5471" s="163">
        <v>6.1749999999999998</v>
      </c>
      <c r="L5471" s="149" t="s">
        <v>116</v>
      </c>
      <c r="M5471" s="150" t="s">
        <v>811</v>
      </c>
      <c r="N5471" s="157">
        <v>45249.691400462965</v>
      </c>
      <c r="O5471" s="157">
        <v>45315.443148148152</v>
      </c>
    </row>
    <row r="5472" spans="2:15" x14ac:dyDescent="0.2">
      <c r="B5472" s="322" t="s">
        <v>165</v>
      </c>
      <c r="C5472" s="322" t="s">
        <v>2366</v>
      </c>
      <c r="D5472" s="322" t="s">
        <v>166</v>
      </c>
      <c r="E5472" s="322" t="s">
        <v>2366</v>
      </c>
      <c r="F5472" s="154" t="s">
        <v>239</v>
      </c>
      <c r="G5472" s="149" t="s">
        <v>359</v>
      </c>
      <c r="H5472" s="153" t="s">
        <v>278</v>
      </c>
      <c r="I5472" s="149" t="s">
        <v>2052</v>
      </c>
      <c r="J5472" s="163">
        <v>33.165999999999997</v>
      </c>
      <c r="K5472" s="163">
        <v>32.503</v>
      </c>
      <c r="L5472" s="149" t="s">
        <v>264</v>
      </c>
      <c r="M5472" s="150" t="s">
        <v>2951</v>
      </c>
      <c r="N5472" s="157">
        <v>45249.945983796293</v>
      </c>
      <c r="O5472" s="157">
        <v>45277.874780092592</v>
      </c>
    </row>
    <row r="5473" spans="2:15" x14ac:dyDescent="0.2">
      <c r="B5473" s="322" t="s">
        <v>165</v>
      </c>
      <c r="C5473" s="322" t="s">
        <v>2366</v>
      </c>
      <c r="D5473" s="322" t="s">
        <v>167</v>
      </c>
      <c r="E5473" s="322" t="s">
        <v>275</v>
      </c>
      <c r="F5473" s="154" t="s">
        <v>114</v>
      </c>
      <c r="G5473" s="149" t="s">
        <v>286</v>
      </c>
      <c r="H5473" s="153" t="s">
        <v>115</v>
      </c>
      <c r="I5473" s="149" t="s">
        <v>2554</v>
      </c>
      <c r="J5473" s="163">
        <v>61.63</v>
      </c>
      <c r="K5473" s="163">
        <v>24.02</v>
      </c>
      <c r="L5473" s="149" t="s">
        <v>218</v>
      </c>
      <c r="M5473" s="150" t="s">
        <v>709</v>
      </c>
      <c r="N5473" s="157">
        <v>45250.084097222221</v>
      </c>
      <c r="O5473" s="157">
        <v>45298.087025462963</v>
      </c>
    </row>
    <row r="5474" spans="2:15" x14ac:dyDescent="0.2">
      <c r="B5474" s="322" t="s">
        <v>165</v>
      </c>
      <c r="C5474" s="322" t="s">
        <v>2366</v>
      </c>
      <c r="D5474" s="322" t="s">
        <v>166</v>
      </c>
      <c r="E5474" s="322" t="s">
        <v>2366</v>
      </c>
      <c r="F5474" s="154" t="s">
        <v>114</v>
      </c>
      <c r="G5474" s="149" t="s">
        <v>286</v>
      </c>
      <c r="H5474" s="153" t="s">
        <v>115</v>
      </c>
      <c r="I5474" s="149" t="s">
        <v>2554</v>
      </c>
      <c r="J5474" s="163">
        <v>61.63</v>
      </c>
      <c r="K5474" s="163">
        <v>33.19</v>
      </c>
      <c r="L5474" s="149" t="s">
        <v>376</v>
      </c>
      <c r="M5474" s="150" t="s">
        <v>397</v>
      </c>
      <c r="N5474" s="157">
        <v>45250.084097222221</v>
      </c>
      <c r="O5474" s="157">
        <v>45279.582499999997</v>
      </c>
    </row>
    <row r="5475" spans="2:15" x14ac:dyDescent="0.2">
      <c r="B5475" s="322" t="s">
        <v>165</v>
      </c>
      <c r="C5475" s="322" t="s">
        <v>2366</v>
      </c>
      <c r="D5475" s="322" t="s">
        <v>167</v>
      </c>
      <c r="E5475" s="322" t="s">
        <v>275</v>
      </c>
      <c r="F5475" s="154" t="s">
        <v>114</v>
      </c>
      <c r="G5475" s="149" t="s">
        <v>310</v>
      </c>
      <c r="H5475" s="153" t="s">
        <v>115</v>
      </c>
      <c r="I5475" s="149" t="s">
        <v>2952</v>
      </c>
      <c r="J5475" s="163">
        <v>63.720999999999997</v>
      </c>
      <c r="K5475" s="163">
        <v>8.3089999999999993</v>
      </c>
      <c r="L5475" s="149" t="s">
        <v>247</v>
      </c>
      <c r="M5475" s="150" t="s">
        <v>1901</v>
      </c>
      <c r="N5475" s="157">
        <v>45250.334664351853</v>
      </c>
      <c r="O5475" s="157">
        <v>45314.872175925928</v>
      </c>
    </row>
    <row r="5476" spans="2:15" x14ac:dyDescent="0.2">
      <c r="B5476" s="322" t="s">
        <v>165</v>
      </c>
      <c r="C5476" s="322" t="s">
        <v>2366</v>
      </c>
      <c r="D5476" s="322" t="s">
        <v>166</v>
      </c>
      <c r="E5476" s="322" t="s">
        <v>2366</v>
      </c>
      <c r="F5476" s="154" t="s">
        <v>114</v>
      </c>
      <c r="G5476" s="149" t="s">
        <v>310</v>
      </c>
      <c r="H5476" s="153" t="s">
        <v>115</v>
      </c>
      <c r="I5476" s="149" t="s">
        <v>2952</v>
      </c>
      <c r="J5476" s="163">
        <v>63.720999999999997</v>
      </c>
      <c r="K5476" s="163">
        <v>1.2989999999999999</v>
      </c>
      <c r="L5476" s="149" t="s">
        <v>247</v>
      </c>
      <c r="M5476" s="150" t="s">
        <v>1901</v>
      </c>
      <c r="N5476" s="157">
        <v>45250.334664351853</v>
      </c>
      <c r="O5476" s="157">
        <v>45276.747800925928</v>
      </c>
    </row>
    <row r="5477" spans="2:15" x14ac:dyDescent="0.2">
      <c r="B5477" s="322" t="s">
        <v>165</v>
      </c>
      <c r="C5477" s="322" t="s">
        <v>2366</v>
      </c>
      <c r="D5477" s="322" t="s">
        <v>167</v>
      </c>
      <c r="E5477" s="322" t="s">
        <v>275</v>
      </c>
      <c r="F5477" s="154" t="s">
        <v>239</v>
      </c>
      <c r="G5477" s="149" t="s">
        <v>277</v>
      </c>
      <c r="H5477" s="153" t="s">
        <v>1628</v>
      </c>
      <c r="I5477" s="149" t="s">
        <v>2940</v>
      </c>
      <c r="J5477" s="163">
        <v>41.674999999999997</v>
      </c>
      <c r="K5477" s="163">
        <v>4.2489999999999997</v>
      </c>
      <c r="L5477" s="149" t="s">
        <v>255</v>
      </c>
      <c r="M5477" s="150" t="s">
        <v>1471</v>
      </c>
      <c r="N5477" s="157">
        <v>45250.751585648148</v>
      </c>
      <c r="O5477" s="157">
        <v>45304.387291666666</v>
      </c>
    </row>
    <row r="5478" spans="2:15" x14ac:dyDescent="0.2">
      <c r="B5478" s="322" t="s">
        <v>165</v>
      </c>
      <c r="C5478" s="322" t="s">
        <v>2366</v>
      </c>
      <c r="D5478" s="322" t="s">
        <v>167</v>
      </c>
      <c r="E5478" s="322" t="s">
        <v>275</v>
      </c>
      <c r="F5478" s="154" t="s">
        <v>239</v>
      </c>
      <c r="G5478" s="149" t="s">
        <v>277</v>
      </c>
      <c r="H5478" s="153" t="s">
        <v>1628</v>
      </c>
      <c r="I5478" s="149" t="s">
        <v>2940</v>
      </c>
      <c r="J5478" s="163">
        <v>41.674999999999997</v>
      </c>
      <c r="K5478" s="163">
        <v>2.0510000000000002</v>
      </c>
      <c r="L5478" s="149" t="s">
        <v>266</v>
      </c>
      <c r="M5478" s="150" t="s">
        <v>298</v>
      </c>
      <c r="N5478" s="157">
        <v>45250.751585648148</v>
      </c>
      <c r="O5478" s="157">
        <v>45308.674942129626</v>
      </c>
    </row>
    <row r="5479" spans="2:15" x14ac:dyDescent="0.2">
      <c r="B5479" s="322" t="s">
        <v>165</v>
      </c>
      <c r="C5479" s="322" t="s">
        <v>2366</v>
      </c>
      <c r="D5479" s="322" t="s">
        <v>167</v>
      </c>
      <c r="E5479" s="322" t="s">
        <v>275</v>
      </c>
      <c r="F5479" s="154" t="s">
        <v>239</v>
      </c>
      <c r="G5479" s="149" t="s">
        <v>277</v>
      </c>
      <c r="H5479" s="153" t="s">
        <v>1628</v>
      </c>
      <c r="I5479" s="149" t="s">
        <v>2940</v>
      </c>
      <c r="J5479" s="163">
        <v>41.674999999999997</v>
      </c>
      <c r="K5479" s="163">
        <v>4.7060000000000004</v>
      </c>
      <c r="L5479" s="149" t="s">
        <v>266</v>
      </c>
      <c r="M5479" s="150" t="s">
        <v>298</v>
      </c>
      <c r="N5479" s="157">
        <v>45250.751585648148</v>
      </c>
      <c r="O5479" s="157">
        <v>45311.36173611111</v>
      </c>
    </row>
    <row r="5480" spans="2:15" x14ac:dyDescent="0.2">
      <c r="B5480" s="322" t="s">
        <v>165</v>
      </c>
      <c r="C5480" s="322" t="s">
        <v>2366</v>
      </c>
      <c r="D5480" s="322" t="s">
        <v>166</v>
      </c>
      <c r="E5480" s="322" t="s">
        <v>2366</v>
      </c>
      <c r="F5480" s="154" t="s">
        <v>114</v>
      </c>
      <c r="G5480" s="149" t="s">
        <v>277</v>
      </c>
      <c r="H5480" s="153" t="s">
        <v>304</v>
      </c>
      <c r="I5480" s="149" t="s">
        <v>969</v>
      </c>
      <c r="J5480" s="163">
        <v>34.491999999999997</v>
      </c>
      <c r="K5480" s="163">
        <v>20.564</v>
      </c>
      <c r="L5480" s="149" t="s">
        <v>116</v>
      </c>
      <c r="M5480" s="150" t="s">
        <v>352</v>
      </c>
      <c r="N5480" s="157">
        <v>45251.486909722225</v>
      </c>
      <c r="O5480" s="157">
        <v>45283.87394675926</v>
      </c>
    </row>
    <row r="5481" spans="2:15" x14ac:dyDescent="0.2">
      <c r="B5481" s="322" t="s">
        <v>165</v>
      </c>
      <c r="C5481" s="322" t="s">
        <v>2366</v>
      </c>
      <c r="D5481" s="322" t="s">
        <v>166</v>
      </c>
      <c r="E5481" s="322" t="s">
        <v>2366</v>
      </c>
      <c r="F5481" s="154" t="s">
        <v>195</v>
      </c>
      <c r="G5481" s="149" t="s">
        <v>277</v>
      </c>
      <c r="H5481" s="153" t="s">
        <v>705</v>
      </c>
      <c r="I5481" s="149" t="s">
        <v>2021</v>
      </c>
      <c r="J5481" s="163">
        <v>55.177999999999997</v>
      </c>
      <c r="K5481" s="163">
        <v>46.81</v>
      </c>
      <c r="L5481" s="149" t="s">
        <v>211</v>
      </c>
      <c r="M5481" s="150" t="s">
        <v>691</v>
      </c>
      <c r="N5481" s="157">
        <v>45251.597407407404</v>
      </c>
      <c r="O5481" s="157">
        <v>45291.094050925924</v>
      </c>
    </row>
    <row r="5482" spans="2:15" x14ac:dyDescent="0.2">
      <c r="B5482" s="322" t="s">
        <v>165</v>
      </c>
      <c r="C5482" s="322" t="s">
        <v>2366</v>
      </c>
      <c r="D5482" s="322" t="s">
        <v>167</v>
      </c>
      <c r="E5482" s="322" t="s">
        <v>275</v>
      </c>
      <c r="F5482" s="154" t="s">
        <v>239</v>
      </c>
      <c r="G5482" s="149" t="s">
        <v>1627</v>
      </c>
      <c r="H5482" s="153" t="s">
        <v>1628</v>
      </c>
      <c r="I5482" s="149" t="s">
        <v>2953</v>
      </c>
      <c r="J5482" s="163">
        <v>87.052000000000007</v>
      </c>
      <c r="K5482" s="163">
        <v>85.311000000000007</v>
      </c>
      <c r="L5482" s="149" t="s">
        <v>211</v>
      </c>
      <c r="M5482" s="150" t="s">
        <v>822</v>
      </c>
      <c r="N5482" s="157">
        <v>45251.682245370372</v>
      </c>
      <c r="O5482" s="157">
        <v>45317.385416666664</v>
      </c>
    </row>
    <row r="5483" spans="2:15" x14ac:dyDescent="0.2">
      <c r="B5483" s="322" t="s">
        <v>165</v>
      </c>
      <c r="C5483" s="322" t="s">
        <v>2366</v>
      </c>
      <c r="D5483" s="322" t="s">
        <v>167</v>
      </c>
      <c r="E5483" s="322" t="s">
        <v>275</v>
      </c>
      <c r="F5483" s="154" t="s">
        <v>239</v>
      </c>
      <c r="G5483" s="149" t="s">
        <v>359</v>
      </c>
      <c r="H5483" s="153" t="s">
        <v>278</v>
      </c>
      <c r="I5483" s="149" t="s">
        <v>2065</v>
      </c>
      <c r="J5483" s="163">
        <v>33.622</v>
      </c>
      <c r="K5483" s="163">
        <v>13.147</v>
      </c>
      <c r="L5483" s="149" t="s">
        <v>208</v>
      </c>
      <c r="M5483" s="150" t="s">
        <v>523</v>
      </c>
      <c r="N5483" s="157">
        <v>45251.834861111114</v>
      </c>
      <c r="O5483" s="157">
        <v>45294.306284722225</v>
      </c>
    </row>
    <row r="5484" spans="2:15" x14ac:dyDescent="0.2">
      <c r="B5484" s="322" t="s">
        <v>165</v>
      </c>
      <c r="C5484" s="322" t="s">
        <v>2366</v>
      </c>
      <c r="D5484" s="322" t="s">
        <v>167</v>
      </c>
      <c r="E5484" s="322" t="s">
        <v>275</v>
      </c>
      <c r="F5484" s="154" t="s">
        <v>239</v>
      </c>
      <c r="G5484" s="149" t="s">
        <v>359</v>
      </c>
      <c r="H5484" s="153" t="s">
        <v>278</v>
      </c>
      <c r="I5484" s="149" t="s">
        <v>2065</v>
      </c>
      <c r="J5484" s="163">
        <v>33.622</v>
      </c>
      <c r="K5484" s="163">
        <v>19.803000000000001</v>
      </c>
      <c r="L5484" s="149" t="s">
        <v>208</v>
      </c>
      <c r="M5484" s="150" t="s">
        <v>523</v>
      </c>
      <c r="N5484" s="157">
        <v>45251.834861111114</v>
      </c>
      <c r="O5484" s="157">
        <v>45294.486250000002</v>
      </c>
    </row>
    <row r="5485" spans="2:15" x14ac:dyDescent="0.2">
      <c r="B5485" s="322" t="s">
        <v>165</v>
      </c>
      <c r="C5485" s="322" t="s">
        <v>2366</v>
      </c>
      <c r="D5485" s="322" t="s">
        <v>167</v>
      </c>
      <c r="E5485" s="322" t="s">
        <v>275</v>
      </c>
      <c r="F5485" s="154" t="s">
        <v>239</v>
      </c>
      <c r="G5485" s="149" t="s">
        <v>277</v>
      </c>
      <c r="H5485" s="153" t="s">
        <v>1628</v>
      </c>
      <c r="I5485" s="149" t="s">
        <v>2954</v>
      </c>
      <c r="J5485" s="163">
        <v>76.037000000000006</v>
      </c>
      <c r="K5485" s="163">
        <v>35.795999999999999</v>
      </c>
      <c r="L5485" s="149" t="s">
        <v>211</v>
      </c>
      <c r="M5485" s="150" t="s">
        <v>303</v>
      </c>
      <c r="N5485" s="157">
        <v>45251.972881944443</v>
      </c>
      <c r="O5485" s="157">
        <v>45303.095590277779</v>
      </c>
    </row>
    <row r="5486" spans="2:15" x14ac:dyDescent="0.2">
      <c r="B5486" s="322" t="s">
        <v>165</v>
      </c>
      <c r="C5486" s="322" t="s">
        <v>2366</v>
      </c>
      <c r="D5486" s="322" t="s">
        <v>167</v>
      </c>
      <c r="E5486" s="322" t="s">
        <v>275</v>
      </c>
      <c r="F5486" s="154" t="s">
        <v>239</v>
      </c>
      <c r="G5486" s="149" t="s">
        <v>277</v>
      </c>
      <c r="H5486" s="153" t="s">
        <v>1628</v>
      </c>
      <c r="I5486" s="149" t="s">
        <v>2954</v>
      </c>
      <c r="J5486" s="163">
        <v>76.037000000000006</v>
      </c>
      <c r="K5486" s="163">
        <v>34.14</v>
      </c>
      <c r="L5486" s="149" t="s">
        <v>211</v>
      </c>
      <c r="M5486" s="150" t="s">
        <v>453</v>
      </c>
      <c r="N5486" s="157">
        <v>45251.972881944443</v>
      </c>
      <c r="O5486" s="157">
        <v>45310.514270833337</v>
      </c>
    </row>
    <row r="5487" spans="2:15" x14ac:dyDescent="0.2">
      <c r="B5487" s="322" t="s">
        <v>165</v>
      </c>
      <c r="C5487" s="322" t="s">
        <v>2366</v>
      </c>
      <c r="D5487" s="322" t="s">
        <v>166</v>
      </c>
      <c r="E5487" s="322" t="s">
        <v>2366</v>
      </c>
      <c r="F5487" s="154" t="s">
        <v>114</v>
      </c>
      <c r="G5487" s="149" t="s">
        <v>310</v>
      </c>
      <c r="H5487" s="153" t="s">
        <v>115</v>
      </c>
      <c r="I5487" s="149" t="s">
        <v>2955</v>
      </c>
      <c r="J5487" s="163">
        <v>61.508000000000003</v>
      </c>
      <c r="K5487" s="163">
        <v>53.674999999999997</v>
      </c>
      <c r="L5487" s="149" t="s">
        <v>211</v>
      </c>
      <c r="M5487" s="150" t="s">
        <v>390</v>
      </c>
      <c r="N5487" s="157">
        <v>45252.126504629632</v>
      </c>
      <c r="O5487" s="157">
        <v>45290.765532407408</v>
      </c>
    </row>
    <row r="5488" spans="2:15" x14ac:dyDescent="0.2">
      <c r="B5488" s="322" t="s">
        <v>165</v>
      </c>
      <c r="C5488" s="322" t="s">
        <v>2366</v>
      </c>
      <c r="D5488" s="322" t="s">
        <v>167</v>
      </c>
      <c r="E5488" s="322" t="s">
        <v>275</v>
      </c>
      <c r="F5488" s="154" t="s">
        <v>239</v>
      </c>
      <c r="G5488" s="149" t="s">
        <v>359</v>
      </c>
      <c r="H5488" s="153" t="s">
        <v>278</v>
      </c>
      <c r="I5488" s="149" t="s">
        <v>580</v>
      </c>
      <c r="J5488" s="163">
        <v>55.569000000000003</v>
      </c>
      <c r="K5488" s="163">
        <v>39.017000000000003</v>
      </c>
      <c r="L5488" s="149" t="s">
        <v>116</v>
      </c>
      <c r="M5488" s="150" t="s">
        <v>117</v>
      </c>
      <c r="N5488" s="157">
        <v>45252.446122685185</v>
      </c>
      <c r="O5488" s="157">
        <v>45319.083101851851</v>
      </c>
    </row>
    <row r="5489" spans="2:15" x14ac:dyDescent="0.2">
      <c r="B5489" s="322" t="s">
        <v>165</v>
      </c>
      <c r="C5489" s="322" t="s">
        <v>2366</v>
      </c>
      <c r="D5489" s="322" t="s">
        <v>167</v>
      </c>
      <c r="E5489" s="322" t="s">
        <v>275</v>
      </c>
      <c r="F5489" s="154" t="s">
        <v>591</v>
      </c>
      <c r="G5489" s="149" t="s">
        <v>277</v>
      </c>
      <c r="H5489" s="153" t="s">
        <v>282</v>
      </c>
      <c r="I5489" s="149" t="s">
        <v>2956</v>
      </c>
      <c r="J5489" s="163">
        <v>85.527000000000001</v>
      </c>
      <c r="K5489" s="163">
        <v>23.942</v>
      </c>
      <c r="L5489" s="149" t="s">
        <v>216</v>
      </c>
      <c r="M5489" s="150" t="s">
        <v>2715</v>
      </c>
      <c r="N5489" s="157">
        <v>45252.612615740742</v>
      </c>
      <c r="O5489" s="157">
        <v>45306.319606481484</v>
      </c>
    </row>
    <row r="5490" spans="2:15" x14ac:dyDescent="0.2">
      <c r="B5490" s="322" t="s">
        <v>165</v>
      </c>
      <c r="C5490" s="322" t="s">
        <v>2366</v>
      </c>
      <c r="D5490" s="322" t="s">
        <v>167</v>
      </c>
      <c r="E5490" s="322" t="s">
        <v>275</v>
      </c>
      <c r="F5490" s="154" t="s">
        <v>114</v>
      </c>
      <c r="G5490" s="149" t="s">
        <v>277</v>
      </c>
      <c r="H5490" s="153" t="s">
        <v>304</v>
      </c>
      <c r="I5490" s="149" t="s">
        <v>699</v>
      </c>
      <c r="J5490" s="163">
        <v>39.064</v>
      </c>
      <c r="K5490" s="163">
        <v>30.399000000000001</v>
      </c>
      <c r="L5490" s="149" t="s">
        <v>114</v>
      </c>
      <c r="M5490" s="150" t="s">
        <v>579</v>
      </c>
      <c r="N5490" s="157">
        <v>45252.918136574073</v>
      </c>
      <c r="O5490" s="157">
        <v>45296.001666666663</v>
      </c>
    </row>
    <row r="5491" spans="2:15" x14ac:dyDescent="0.2">
      <c r="B5491" s="322" t="s">
        <v>165</v>
      </c>
      <c r="C5491" s="322" t="s">
        <v>2366</v>
      </c>
      <c r="D5491" s="322" t="s">
        <v>166</v>
      </c>
      <c r="E5491" s="322" t="s">
        <v>2366</v>
      </c>
      <c r="F5491" s="154" t="s">
        <v>239</v>
      </c>
      <c r="G5491" s="149" t="s">
        <v>559</v>
      </c>
      <c r="H5491" s="153" t="s">
        <v>278</v>
      </c>
      <c r="I5491" s="149" t="s">
        <v>2957</v>
      </c>
      <c r="J5491" s="163">
        <v>37.43</v>
      </c>
      <c r="K5491" s="163">
        <v>14.987</v>
      </c>
      <c r="L5491" s="149" t="s">
        <v>116</v>
      </c>
      <c r="M5491" s="150" t="s">
        <v>457</v>
      </c>
      <c r="N5491" s="157">
        <v>45252.91815972222</v>
      </c>
      <c r="O5491" s="157">
        <v>45276.7502662037</v>
      </c>
    </row>
    <row r="5492" spans="2:15" x14ac:dyDescent="0.2">
      <c r="B5492" s="322" t="s">
        <v>165</v>
      </c>
      <c r="C5492" s="322" t="s">
        <v>2366</v>
      </c>
      <c r="D5492" s="322" t="s">
        <v>166</v>
      </c>
      <c r="E5492" s="322" t="s">
        <v>2366</v>
      </c>
      <c r="F5492" s="154" t="s">
        <v>239</v>
      </c>
      <c r="G5492" s="149" t="s">
        <v>559</v>
      </c>
      <c r="H5492" s="153" t="s">
        <v>278</v>
      </c>
      <c r="I5492" s="149" t="s">
        <v>2957</v>
      </c>
      <c r="J5492" s="163">
        <v>37.43</v>
      </c>
      <c r="K5492" s="163">
        <v>14.987</v>
      </c>
      <c r="L5492" s="149" t="s">
        <v>116</v>
      </c>
      <c r="M5492" s="150" t="s">
        <v>457</v>
      </c>
      <c r="N5492" s="157">
        <v>45252.91815972222</v>
      </c>
      <c r="O5492" s="157">
        <v>45276.750405092593</v>
      </c>
    </row>
    <row r="5493" spans="2:15" x14ac:dyDescent="0.2">
      <c r="B5493" s="322" t="s">
        <v>165</v>
      </c>
      <c r="C5493" s="322" t="s">
        <v>2366</v>
      </c>
      <c r="D5493" s="322" t="s">
        <v>167</v>
      </c>
      <c r="E5493" s="322" t="s">
        <v>275</v>
      </c>
      <c r="F5493" s="154" t="s">
        <v>236</v>
      </c>
      <c r="G5493" s="149" t="s">
        <v>310</v>
      </c>
      <c r="H5493" s="153" t="s">
        <v>311</v>
      </c>
      <c r="I5493" s="149" t="s">
        <v>2695</v>
      </c>
      <c r="J5493" s="163">
        <v>40.296999999999997</v>
      </c>
      <c r="K5493" s="163">
        <v>29.716000000000001</v>
      </c>
      <c r="L5493" s="149" t="s">
        <v>116</v>
      </c>
      <c r="M5493" s="150" t="s">
        <v>117</v>
      </c>
      <c r="N5493" s="157">
        <v>45253.126631944448</v>
      </c>
      <c r="O5493" s="157">
        <v>45293.861631944441</v>
      </c>
    </row>
    <row r="5494" spans="2:15" x14ac:dyDescent="0.2">
      <c r="B5494" s="322" t="s">
        <v>165</v>
      </c>
      <c r="C5494" s="322" t="s">
        <v>2366</v>
      </c>
      <c r="D5494" s="322" t="s">
        <v>166</v>
      </c>
      <c r="E5494" s="322" t="s">
        <v>2366</v>
      </c>
      <c r="F5494" s="154" t="s">
        <v>114</v>
      </c>
      <c r="G5494" s="149" t="s">
        <v>286</v>
      </c>
      <c r="H5494" s="153" t="s">
        <v>115</v>
      </c>
      <c r="I5494" s="149" t="s">
        <v>2958</v>
      </c>
      <c r="J5494" s="163">
        <v>81.117999999999995</v>
      </c>
      <c r="K5494" s="163">
        <v>10.568</v>
      </c>
      <c r="L5494" s="149" t="s">
        <v>211</v>
      </c>
      <c r="M5494" s="150" t="s">
        <v>303</v>
      </c>
      <c r="N5494" s="157">
        <v>45253.612534722219</v>
      </c>
      <c r="O5494" s="157">
        <v>45275.24659722222</v>
      </c>
    </row>
    <row r="5495" spans="2:15" x14ac:dyDescent="0.2">
      <c r="B5495" s="322" t="s">
        <v>165</v>
      </c>
      <c r="C5495" s="322" t="s">
        <v>2366</v>
      </c>
      <c r="D5495" s="322" t="s">
        <v>166</v>
      </c>
      <c r="E5495" s="322" t="s">
        <v>2366</v>
      </c>
      <c r="F5495" s="154" t="s">
        <v>114</v>
      </c>
      <c r="G5495" s="149" t="s">
        <v>286</v>
      </c>
      <c r="H5495" s="153" t="s">
        <v>115</v>
      </c>
      <c r="I5495" s="149" t="s">
        <v>2958</v>
      </c>
      <c r="J5495" s="163">
        <v>81.117999999999995</v>
      </c>
      <c r="K5495" s="163">
        <v>10.568</v>
      </c>
      <c r="L5495" s="149" t="s">
        <v>211</v>
      </c>
      <c r="M5495" s="150" t="s">
        <v>303</v>
      </c>
      <c r="N5495" s="157">
        <v>45253.612534722219</v>
      </c>
      <c r="O5495" s="157">
        <v>45277.165648148148</v>
      </c>
    </row>
    <row r="5496" spans="2:15" x14ac:dyDescent="0.2">
      <c r="B5496" s="322" t="s">
        <v>165</v>
      </c>
      <c r="C5496" s="322" t="s">
        <v>2366</v>
      </c>
      <c r="D5496" s="322" t="s">
        <v>166</v>
      </c>
      <c r="E5496" s="322" t="s">
        <v>2366</v>
      </c>
      <c r="F5496" s="154" t="s">
        <v>114</v>
      </c>
      <c r="G5496" s="149" t="s">
        <v>286</v>
      </c>
      <c r="H5496" s="153" t="s">
        <v>115</v>
      </c>
      <c r="I5496" s="149" t="s">
        <v>2958</v>
      </c>
      <c r="J5496" s="163">
        <v>81.117999999999995</v>
      </c>
      <c r="K5496" s="163">
        <v>58.36</v>
      </c>
      <c r="L5496" s="149" t="s">
        <v>211</v>
      </c>
      <c r="M5496" s="150" t="s">
        <v>691</v>
      </c>
      <c r="N5496" s="157">
        <v>45253.612534722219</v>
      </c>
      <c r="O5496" s="157">
        <v>45282.079618055555</v>
      </c>
    </row>
    <row r="5497" spans="2:15" x14ac:dyDescent="0.2">
      <c r="B5497" s="322" t="s">
        <v>165</v>
      </c>
      <c r="C5497" s="322" t="s">
        <v>2366</v>
      </c>
      <c r="D5497" s="322" t="s">
        <v>166</v>
      </c>
      <c r="E5497" s="322" t="s">
        <v>2366</v>
      </c>
      <c r="F5497" s="154" t="s">
        <v>114</v>
      </c>
      <c r="G5497" s="149" t="s">
        <v>310</v>
      </c>
      <c r="H5497" s="153" t="s">
        <v>115</v>
      </c>
      <c r="I5497" s="149" t="s">
        <v>2959</v>
      </c>
      <c r="J5497" s="163">
        <v>31.966999999999999</v>
      </c>
      <c r="K5497" s="163">
        <v>31.327999999999999</v>
      </c>
      <c r="L5497" s="149" t="s">
        <v>223</v>
      </c>
      <c r="M5497" s="150" t="s">
        <v>1961</v>
      </c>
      <c r="N5497" s="157">
        <v>45254.209837962961</v>
      </c>
      <c r="O5497" s="157">
        <v>45282.514374999999</v>
      </c>
    </row>
    <row r="5498" spans="2:15" x14ac:dyDescent="0.2">
      <c r="B5498" s="322" t="s">
        <v>165</v>
      </c>
      <c r="C5498" s="322" t="s">
        <v>2366</v>
      </c>
      <c r="D5498" s="322" t="s">
        <v>167</v>
      </c>
      <c r="E5498" s="322" t="s">
        <v>275</v>
      </c>
      <c r="F5498" s="154" t="s">
        <v>239</v>
      </c>
      <c r="G5498" s="149" t="s">
        <v>1627</v>
      </c>
      <c r="H5498" s="153" t="s">
        <v>1628</v>
      </c>
      <c r="I5498" s="149" t="s">
        <v>1856</v>
      </c>
      <c r="J5498" s="163">
        <v>76.596000000000004</v>
      </c>
      <c r="K5498" s="163">
        <v>34.281999999999996</v>
      </c>
      <c r="L5498" s="149" t="s">
        <v>211</v>
      </c>
      <c r="M5498" s="150" t="s">
        <v>1133</v>
      </c>
      <c r="N5498" s="157">
        <v>45254.73746527778</v>
      </c>
      <c r="O5498" s="157">
        <v>45305.639155092591</v>
      </c>
    </row>
    <row r="5499" spans="2:15" x14ac:dyDescent="0.2">
      <c r="B5499" s="322" t="s">
        <v>165</v>
      </c>
      <c r="C5499" s="322" t="s">
        <v>2366</v>
      </c>
      <c r="D5499" s="322" t="s">
        <v>167</v>
      </c>
      <c r="E5499" s="322" t="s">
        <v>275</v>
      </c>
      <c r="F5499" s="154" t="s">
        <v>239</v>
      </c>
      <c r="G5499" s="149" t="s">
        <v>1627</v>
      </c>
      <c r="H5499" s="153" t="s">
        <v>1628</v>
      </c>
      <c r="I5499" s="149" t="s">
        <v>1856</v>
      </c>
      <c r="J5499" s="163">
        <v>76.596000000000004</v>
      </c>
      <c r="K5499" s="163">
        <v>40.781999999999996</v>
      </c>
      <c r="L5499" s="149" t="s">
        <v>211</v>
      </c>
      <c r="M5499" s="150" t="s">
        <v>2960</v>
      </c>
      <c r="N5499" s="157">
        <v>45254.73746527778</v>
      </c>
      <c r="O5499" s="157">
        <v>45317.040601851855</v>
      </c>
    </row>
    <row r="5500" spans="2:15" x14ac:dyDescent="0.2">
      <c r="B5500" s="322" t="s">
        <v>165</v>
      </c>
      <c r="C5500" s="322" t="s">
        <v>2366</v>
      </c>
      <c r="D5500" s="322" t="s">
        <v>167</v>
      </c>
      <c r="E5500" s="322" t="s">
        <v>275</v>
      </c>
      <c r="F5500" s="154" t="s">
        <v>239</v>
      </c>
      <c r="G5500" s="149" t="s">
        <v>359</v>
      </c>
      <c r="H5500" s="153" t="s">
        <v>278</v>
      </c>
      <c r="I5500" s="149" t="s">
        <v>2961</v>
      </c>
      <c r="J5500" s="163">
        <v>34.146000000000001</v>
      </c>
      <c r="K5500" s="163">
        <v>33.463000000000001</v>
      </c>
      <c r="L5500" s="149" t="s">
        <v>116</v>
      </c>
      <c r="M5500" s="150" t="s">
        <v>352</v>
      </c>
      <c r="N5500" s="157">
        <v>45254.94604166667</v>
      </c>
      <c r="O5500" s="157">
        <v>45298.970486111109</v>
      </c>
    </row>
    <row r="5501" spans="2:15" x14ac:dyDescent="0.2">
      <c r="B5501" s="322" t="s">
        <v>165</v>
      </c>
      <c r="C5501" s="322" t="s">
        <v>2366</v>
      </c>
      <c r="D5501" s="322" t="s">
        <v>167</v>
      </c>
      <c r="E5501" s="322" t="s">
        <v>275</v>
      </c>
      <c r="F5501" s="154" t="s">
        <v>239</v>
      </c>
      <c r="G5501" s="149" t="s">
        <v>289</v>
      </c>
      <c r="H5501" s="153" t="s">
        <v>290</v>
      </c>
      <c r="I5501" s="149" t="s">
        <v>2962</v>
      </c>
      <c r="J5501" s="163">
        <v>63.572000000000003</v>
      </c>
      <c r="K5501" s="163">
        <v>46.45</v>
      </c>
      <c r="L5501" s="149" t="s">
        <v>116</v>
      </c>
      <c r="M5501" s="150" t="s">
        <v>117</v>
      </c>
      <c r="N5501" s="157">
        <v>45255.001319444447</v>
      </c>
      <c r="O5501" s="157">
        <v>45308.541400462964</v>
      </c>
    </row>
    <row r="5502" spans="2:15" x14ac:dyDescent="0.2">
      <c r="B5502" s="322" t="s">
        <v>165</v>
      </c>
      <c r="C5502" s="322" t="s">
        <v>2366</v>
      </c>
      <c r="D5502" s="322" t="s">
        <v>167</v>
      </c>
      <c r="E5502" s="322" t="s">
        <v>275</v>
      </c>
      <c r="F5502" s="154" t="s">
        <v>114</v>
      </c>
      <c r="G5502" s="149" t="s">
        <v>286</v>
      </c>
      <c r="H5502" s="153" t="s">
        <v>115</v>
      </c>
      <c r="I5502" s="149" t="s">
        <v>381</v>
      </c>
      <c r="J5502" s="163">
        <v>35.466000000000001</v>
      </c>
      <c r="K5502" s="163">
        <v>24.879000000000001</v>
      </c>
      <c r="L5502" s="149" t="s">
        <v>230</v>
      </c>
      <c r="M5502" s="150" t="s">
        <v>514</v>
      </c>
      <c r="N5502" s="157">
        <v>45255.209918981483</v>
      </c>
      <c r="O5502" s="157">
        <v>45300.261400462965</v>
      </c>
    </row>
    <row r="5503" spans="2:15" x14ac:dyDescent="0.2">
      <c r="B5503" s="322" t="s">
        <v>165</v>
      </c>
      <c r="C5503" s="322" t="s">
        <v>2366</v>
      </c>
      <c r="D5503" s="322" t="s">
        <v>166</v>
      </c>
      <c r="E5503" s="322" t="s">
        <v>2366</v>
      </c>
      <c r="F5503" s="154" t="s">
        <v>114</v>
      </c>
      <c r="G5503" s="149" t="s">
        <v>286</v>
      </c>
      <c r="H5503" s="153" t="s">
        <v>115</v>
      </c>
      <c r="I5503" s="149" t="s">
        <v>381</v>
      </c>
      <c r="J5503" s="163">
        <v>35.466000000000001</v>
      </c>
      <c r="K5503" s="163">
        <v>5.8230000000000004</v>
      </c>
      <c r="L5503" s="149" t="s">
        <v>357</v>
      </c>
      <c r="M5503" s="150" t="s">
        <v>508</v>
      </c>
      <c r="N5503" s="157">
        <v>45255.209918981483</v>
      </c>
      <c r="O5503" s="157">
        <v>45273.00204861111</v>
      </c>
    </row>
    <row r="5504" spans="2:15" x14ac:dyDescent="0.2">
      <c r="B5504" s="322" t="s">
        <v>165</v>
      </c>
      <c r="C5504" s="322" t="s">
        <v>2366</v>
      </c>
      <c r="D5504" s="322" t="s">
        <v>166</v>
      </c>
      <c r="E5504" s="322" t="s">
        <v>2366</v>
      </c>
      <c r="F5504" s="154" t="s">
        <v>114</v>
      </c>
      <c r="G5504" s="149" t="s">
        <v>277</v>
      </c>
      <c r="H5504" s="153" t="s">
        <v>304</v>
      </c>
      <c r="I5504" s="149" t="s">
        <v>2022</v>
      </c>
      <c r="J5504" s="163">
        <v>34.317999999999998</v>
      </c>
      <c r="K5504" s="163">
        <v>20.933</v>
      </c>
      <c r="L5504" s="149" t="s">
        <v>116</v>
      </c>
      <c r="M5504" s="150" t="s">
        <v>352</v>
      </c>
      <c r="N5504" s="157">
        <v>45255.987673611111</v>
      </c>
      <c r="O5504" s="157">
        <v>45286.025231481479</v>
      </c>
    </row>
    <row r="5505" spans="2:15" x14ac:dyDescent="0.2">
      <c r="B5505" s="322" t="s">
        <v>165</v>
      </c>
      <c r="C5505" s="322" t="s">
        <v>2366</v>
      </c>
      <c r="D5505" s="322" t="s">
        <v>167</v>
      </c>
      <c r="E5505" s="322" t="s">
        <v>275</v>
      </c>
      <c r="F5505" s="154" t="s">
        <v>114</v>
      </c>
      <c r="G5505" s="149" t="s">
        <v>353</v>
      </c>
      <c r="H5505" s="153" t="s">
        <v>354</v>
      </c>
      <c r="I5505" s="149" t="s">
        <v>2963</v>
      </c>
      <c r="J5505" s="163">
        <v>62.594000000000001</v>
      </c>
      <c r="K5505" s="163">
        <v>53.789000000000001</v>
      </c>
      <c r="L5505" s="149" t="s">
        <v>216</v>
      </c>
      <c r="M5505" s="150" t="s">
        <v>288</v>
      </c>
      <c r="N5505" s="157">
        <v>45256.08488425926</v>
      </c>
      <c r="O5505" s="157">
        <v>45295.472268518519</v>
      </c>
    </row>
    <row r="5506" spans="2:15" x14ac:dyDescent="0.2">
      <c r="B5506" s="322" t="s">
        <v>165</v>
      </c>
      <c r="C5506" s="322" t="s">
        <v>2366</v>
      </c>
      <c r="D5506" s="322" t="s">
        <v>166</v>
      </c>
      <c r="E5506" s="322" t="s">
        <v>2366</v>
      </c>
      <c r="F5506" s="154" t="s">
        <v>247</v>
      </c>
      <c r="G5506" s="149" t="s">
        <v>340</v>
      </c>
      <c r="H5506" s="153" t="s">
        <v>341</v>
      </c>
      <c r="I5506" s="149" t="s">
        <v>1017</v>
      </c>
      <c r="J5506" s="163">
        <v>16.302</v>
      </c>
      <c r="K5506" s="163">
        <v>12.442</v>
      </c>
      <c r="L5506" s="149" t="s">
        <v>266</v>
      </c>
      <c r="M5506" s="150" t="s">
        <v>298</v>
      </c>
      <c r="N5506" s="157">
        <v>45256.694143518522</v>
      </c>
      <c r="O5506" s="157">
        <v>45264.261250000003</v>
      </c>
    </row>
    <row r="5507" spans="2:15" x14ac:dyDescent="0.2">
      <c r="B5507" s="322" t="s">
        <v>165</v>
      </c>
      <c r="C5507" s="322" t="s">
        <v>2366</v>
      </c>
      <c r="D5507" s="322" t="s">
        <v>166</v>
      </c>
      <c r="E5507" s="322" t="s">
        <v>2366</v>
      </c>
      <c r="F5507" s="154" t="s">
        <v>237</v>
      </c>
      <c r="G5507" s="149" t="s">
        <v>277</v>
      </c>
      <c r="H5507" s="153" t="s">
        <v>978</v>
      </c>
      <c r="I5507" s="149" t="s">
        <v>1632</v>
      </c>
      <c r="J5507" s="163">
        <v>33.677</v>
      </c>
      <c r="K5507" s="163">
        <v>27.207000000000001</v>
      </c>
      <c r="L5507" s="149" t="s">
        <v>189</v>
      </c>
      <c r="M5507" s="150" t="s">
        <v>1438</v>
      </c>
      <c r="N5507" s="157">
        <v>45257.626006944447</v>
      </c>
      <c r="O5507" s="157">
        <v>45274.633425925924</v>
      </c>
    </row>
    <row r="5508" spans="2:15" x14ac:dyDescent="0.2">
      <c r="B5508" s="322" t="s">
        <v>165</v>
      </c>
      <c r="C5508" s="322" t="s">
        <v>2366</v>
      </c>
      <c r="D5508" s="322" t="s">
        <v>165</v>
      </c>
      <c r="E5508" s="322" t="s">
        <v>2366</v>
      </c>
      <c r="F5508" s="154" t="s">
        <v>116</v>
      </c>
      <c r="G5508" s="149" t="s">
        <v>2964</v>
      </c>
      <c r="H5508" s="153" t="s">
        <v>352</v>
      </c>
      <c r="I5508" s="149" t="s">
        <v>1068</v>
      </c>
      <c r="J5508" s="163">
        <v>63.551000000000002</v>
      </c>
      <c r="K5508" s="163">
        <v>33.734000000000002</v>
      </c>
      <c r="L5508" s="149" t="s">
        <v>116</v>
      </c>
      <c r="M5508" s="150" t="s">
        <v>457</v>
      </c>
      <c r="N5508" s="157">
        <v>45257.932708333334</v>
      </c>
      <c r="O5508" s="157">
        <v>45260.375671296293</v>
      </c>
    </row>
    <row r="5509" spans="2:15" x14ac:dyDescent="0.2">
      <c r="B5509" s="322" t="s">
        <v>165</v>
      </c>
      <c r="C5509" s="322" t="s">
        <v>2366</v>
      </c>
      <c r="D5509" s="322" t="s">
        <v>166</v>
      </c>
      <c r="E5509" s="322" t="s">
        <v>2366</v>
      </c>
      <c r="F5509" s="154" t="s">
        <v>239</v>
      </c>
      <c r="G5509" s="149" t="s">
        <v>289</v>
      </c>
      <c r="H5509" s="153" t="s">
        <v>1628</v>
      </c>
      <c r="I5509" s="149" t="s">
        <v>2965</v>
      </c>
      <c r="J5509" s="163">
        <v>61.213000000000001</v>
      </c>
      <c r="K5509" s="163">
        <v>57.698999999999998</v>
      </c>
      <c r="L5509" s="149" t="s">
        <v>329</v>
      </c>
      <c r="M5509" s="150" t="s">
        <v>395</v>
      </c>
      <c r="N5509" s="157">
        <v>45258.487708333334</v>
      </c>
      <c r="O5509" s="157">
        <v>45284.430451388886</v>
      </c>
    </row>
    <row r="5510" spans="2:15" x14ac:dyDescent="0.2">
      <c r="B5510" s="322" t="s">
        <v>165</v>
      </c>
      <c r="C5510" s="322" t="s">
        <v>2366</v>
      </c>
      <c r="D5510" s="322" t="s">
        <v>167</v>
      </c>
      <c r="E5510" s="322" t="s">
        <v>275</v>
      </c>
      <c r="F5510" s="154" t="s">
        <v>114</v>
      </c>
      <c r="G5510" s="149" t="s">
        <v>286</v>
      </c>
      <c r="H5510" s="153" t="s">
        <v>115</v>
      </c>
      <c r="I5510" s="149" t="s">
        <v>479</v>
      </c>
      <c r="J5510" s="163">
        <v>61.664000000000001</v>
      </c>
      <c r="K5510" s="163">
        <v>14.324999999999999</v>
      </c>
      <c r="L5510" s="149" t="s">
        <v>216</v>
      </c>
      <c r="M5510" s="150" t="s">
        <v>288</v>
      </c>
      <c r="N5510" s="157">
        <v>45258.751493055555</v>
      </c>
      <c r="O5510" s="157">
        <v>45303.750462962962</v>
      </c>
    </row>
    <row r="5511" spans="2:15" x14ac:dyDescent="0.2">
      <c r="B5511" s="322" t="s">
        <v>165</v>
      </c>
      <c r="C5511" s="322" t="s">
        <v>2366</v>
      </c>
      <c r="D5511" s="322" t="s">
        <v>167</v>
      </c>
      <c r="E5511" s="322" t="s">
        <v>275</v>
      </c>
      <c r="F5511" s="154" t="s">
        <v>114</v>
      </c>
      <c r="G5511" s="149" t="s">
        <v>286</v>
      </c>
      <c r="H5511" s="153" t="s">
        <v>115</v>
      </c>
      <c r="I5511" s="149" t="s">
        <v>479</v>
      </c>
      <c r="J5511" s="163">
        <v>61.664000000000001</v>
      </c>
      <c r="K5511" s="163">
        <v>32.656999999999996</v>
      </c>
      <c r="L5511" s="149" t="s">
        <v>216</v>
      </c>
      <c r="M5511" s="150" t="s">
        <v>284</v>
      </c>
      <c r="N5511" s="157">
        <v>45258.751493055555</v>
      </c>
      <c r="O5511" s="157">
        <v>45318.789479166669</v>
      </c>
    </row>
    <row r="5512" spans="2:15" x14ac:dyDescent="0.2">
      <c r="B5512" s="322" t="s">
        <v>165</v>
      </c>
      <c r="C5512" s="322" t="s">
        <v>2366</v>
      </c>
      <c r="D5512" s="322" t="s">
        <v>167</v>
      </c>
      <c r="E5512" s="322" t="s">
        <v>275</v>
      </c>
      <c r="F5512" s="154" t="s">
        <v>329</v>
      </c>
      <c r="G5512" s="149" t="s">
        <v>286</v>
      </c>
      <c r="H5512" s="153" t="s">
        <v>2353</v>
      </c>
      <c r="I5512" s="149" t="s">
        <v>1481</v>
      </c>
      <c r="J5512" s="163">
        <v>61.643999999999998</v>
      </c>
      <c r="K5512" s="163">
        <v>14.833</v>
      </c>
      <c r="L5512" s="149" t="s">
        <v>211</v>
      </c>
      <c r="M5512" s="150" t="s">
        <v>303</v>
      </c>
      <c r="N5512" s="157">
        <v>45259.403437499997</v>
      </c>
      <c r="O5512" s="157">
        <v>45299.652858796297</v>
      </c>
    </row>
    <row r="5513" spans="2:15" x14ac:dyDescent="0.2">
      <c r="B5513" s="322" t="s">
        <v>165</v>
      </c>
      <c r="C5513" s="322" t="s">
        <v>2366</v>
      </c>
      <c r="D5513" s="322" t="s">
        <v>167</v>
      </c>
      <c r="E5513" s="322" t="s">
        <v>275</v>
      </c>
      <c r="F5513" s="154" t="s">
        <v>329</v>
      </c>
      <c r="G5513" s="149" t="s">
        <v>286</v>
      </c>
      <c r="H5513" s="153" t="s">
        <v>2353</v>
      </c>
      <c r="I5513" s="149" t="s">
        <v>1481</v>
      </c>
      <c r="J5513" s="163">
        <v>61.643999999999998</v>
      </c>
      <c r="K5513" s="163">
        <v>37.445</v>
      </c>
      <c r="L5513" s="149" t="s">
        <v>211</v>
      </c>
      <c r="M5513" s="150" t="s">
        <v>390</v>
      </c>
      <c r="N5513" s="157">
        <v>45259.403437499997</v>
      </c>
      <c r="O5513" s="157">
        <v>45306.430162037039</v>
      </c>
    </row>
    <row r="5514" spans="2:15" x14ac:dyDescent="0.2">
      <c r="B5514" s="322" t="s">
        <v>165</v>
      </c>
      <c r="C5514" s="322" t="s">
        <v>2366</v>
      </c>
      <c r="D5514" s="322" t="s">
        <v>166</v>
      </c>
      <c r="E5514" s="322" t="s">
        <v>2366</v>
      </c>
      <c r="F5514" s="154" t="s">
        <v>557</v>
      </c>
      <c r="G5514" s="149" t="s">
        <v>277</v>
      </c>
      <c r="H5514" s="153" t="s">
        <v>2966</v>
      </c>
      <c r="I5514" s="149" t="s">
        <v>2967</v>
      </c>
      <c r="J5514" s="163">
        <v>37.152999999999999</v>
      </c>
      <c r="K5514" s="163">
        <v>34.341999999999999</v>
      </c>
      <c r="L5514" s="149" t="s">
        <v>209</v>
      </c>
      <c r="M5514" s="150" t="s">
        <v>786</v>
      </c>
      <c r="N5514" s="157">
        <v>45259.403634259259</v>
      </c>
      <c r="O5514" s="157">
        <v>45290.294444444444</v>
      </c>
    </row>
    <row r="5515" spans="2:15" x14ac:dyDescent="0.2">
      <c r="B5515" s="322" t="s">
        <v>165</v>
      </c>
      <c r="C5515" s="322" t="s">
        <v>2366</v>
      </c>
      <c r="D5515" s="322" t="s">
        <v>166</v>
      </c>
      <c r="E5515" s="322" t="s">
        <v>2366</v>
      </c>
      <c r="F5515" s="154" t="s">
        <v>114</v>
      </c>
      <c r="G5515" s="149" t="s">
        <v>277</v>
      </c>
      <c r="H5515" s="153" t="s">
        <v>304</v>
      </c>
      <c r="I5515" s="149" t="s">
        <v>2268</v>
      </c>
      <c r="J5515" s="163">
        <v>34.564</v>
      </c>
      <c r="K5515" s="163">
        <v>20.989000000000001</v>
      </c>
      <c r="L5515" s="149" t="s">
        <v>116</v>
      </c>
      <c r="M5515" s="150" t="s">
        <v>352</v>
      </c>
      <c r="N5515" s="157">
        <v>45259.918009259258</v>
      </c>
      <c r="O5515" s="157">
        <v>45290.223298611112</v>
      </c>
    </row>
    <row r="5516" spans="2:15" x14ac:dyDescent="0.2">
      <c r="B5516" s="322" t="s">
        <v>165</v>
      </c>
      <c r="C5516" s="322" t="s">
        <v>2366</v>
      </c>
      <c r="D5516" s="322" t="s">
        <v>166</v>
      </c>
      <c r="E5516" s="322" t="s">
        <v>2366</v>
      </c>
      <c r="F5516" s="154" t="s">
        <v>114</v>
      </c>
      <c r="G5516" s="149" t="s">
        <v>277</v>
      </c>
      <c r="H5516" s="153" t="s">
        <v>304</v>
      </c>
      <c r="I5516" s="149" t="s">
        <v>670</v>
      </c>
      <c r="J5516" s="163">
        <v>36.417000000000002</v>
      </c>
      <c r="K5516" s="163">
        <v>5.8220000000000001</v>
      </c>
      <c r="L5516" s="149" t="s">
        <v>114</v>
      </c>
      <c r="M5516" s="150" t="s">
        <v>577</v>
      </c>
      <c r="N5516" s="157">
        <v>45259.931469907409</v>
      </c>
      <c r="O5516" s="157">
        <v>45265.179571759261</v>
      </c>
    </row>
    <row r="5517" spans="2:15" x14ac:dyDescent="0.2">
      <c r="B5517" s="322" t="s">
        <v>165</v>
      </c>
      <c r="C5517" s="322" t="s">
        <v>2366</v>
      </c>
      <c r="D5517" s="322" t="s">
        <v>166</v>
      </c>
      <c r="E5517" s="322" t="s">
        <v>2366</v>
      </c>
      <c r="F5517" s="154" t="s">
        <v>114</v>
      </c>
      <c r="G5517" s="149" t="s">
        <v>277</v>
      </c>
      <c r="H5517" s="153" t="s">
        <v>304</v>
      </c>
      <c r="I5517" s="149" t="s">
        <v>670</v>
      </c>
      <c r="J5517" s="163">
        <v>36.417000000000002</v>
      </c>
      <c r="K5517" s="163">
        <v>29.867000000000001</v>
      </c>
      <c r="L5517" s="149" t="s">
        <v>114</v>
      </c>
      <c r="M5517" s="150" t="s">
        <v>585</v>
      </c>
      <c r="N5517" s="157">
        <v>45259.931469907409</v>
      </c>
      <c r="O5517" s="157">
        <v>45288.816180555557</v>
      </c>
    </row>
    <row r="5518" spans="2:15" x14ac:dyDescent="0.2">
      <c r="B5518" s="322" t="s">
        <v>165</v>
      </c>
      <c r="C5518" s="322" t="s">
        <v>2366</v>
      </c>
      <c r="D5518" s="322" t="s">
        <v>167</v>
      </c>
      <c r="E5518" s="322" t="s">
        <v>275</v>
      </c>
      <c r="F5518" s="154" t="s">
        <v>239</v>
      </c>
      <c r="G5518" s="149" t="s">
        <v>359</v>
      </c>
      <c r="H5518" s="153" t="s">
        <v>278</v>
      </c>
      <c r="I5518" s="149" t="s">
        <v>2968</v>
      </c>
      <c r="J5518" s="163">
        <v>37.972999999999999</v>
      </c>
      <c r="K5518" s="163">
        <v>24.518000000000001</v>
      </c>
      <c r="L5518" s="149" t="s">
        <v>116</v>
      </c>
      <c r="M5518" s="150" t="s">
        <v>339</v>
      </c>
      <c r="N5518" s="157">
        <v>45259.931504629632</v>
      </c>
      <c r="O5518" s="157">
        <v>45319.803703703707</v>
      </c>
    </row>
    <row r="5519" spans="2:15" x14ac:dyDescent="0.2">
      <c r="B5519" s="322" t="s">
        <v>165</v>
      </c>
      <c r="C5519" s="322" t="s">
        <v>2366</v>
      </c>
      <c r="D5519" s="322" t="s">
        <v>166</v>
      </c>
      <c r="E5519" s="322" t="s">
        <v>2366</v>
      </c>
      <c r="F5519" s="154" t="s">
        <v>239</v>
      </c>
      <c r="G5519" s="149" t="s">
        <v>359</v>
      </c>
      <c r="H5519" s="153" t="s">
        <v>278</v>
      </c>
      <c r="I5519" s="149" t="s">
        <v>2968</v>
      </c>
      <c r="J5519" s="163">
        <v>37.972999999999999</v>
      </c>
      <c r="K5519" s="163">
        <v>12.695</v>
      </c>
      <c r="L5519" s="149" t="s">
        <v>116</v>
      </c>
      <c r="M5519" s="150" t="s">
        <v>293</v>
      </c>
      <c r="N5519" s="157">
        <v>45259.931504629632</v>
      </c>
      <c r="O5519" s="157">
        <v>45279.778136574074</v>
      </c>
    </row>
    <row r="5520" spans="2:15" x14ac:dyDescent="0.2">
      <c r="B5520" s="322" t="s">
        <v>165</v>
      </c>
      <c r="C5520" s="322" t="s">
        <v>2366</v>
      </c>
      <c r="D5520" s="322" t="s">
        <v>167</v>
      </c>
      <c r="E5520" s="322" t="s">
        <v>275</v>
      </c>
      <c r="F5520" s="154" t="s">
        <v>114</v>
      </c>
      <c r="G5520" s="149" t="s">
        <v>286</v>
      </c>
      <c r="H5520" s="153" t="s">
        <v>115</v>
      </c>
      <c r="I5520" s="149" t="s">
        <v>2362</v>
      </c>
      <c r="J5520" s="163">
        <v>63.482999999999997</v>
      </c>
      <c r="K5520" s="163">
        <v>46.408000000000001</v>
      </c>
      <c r="L5520" s="149" t="s">
        <v>116</v>
      </c>
      <c r="M5520" s="150" t="s">
        <v>352</v>
      </c>
      <c r="N5520" s="157">
        <v>45260.195833333331</v>
      </c>
      <c r="O5520" s="157">
        <v>45307.749907407408</v>
      </c>
    </row>
    <row r="5521" spans="2:15" x14ac:dyDescent="0.2">
      <c r="B5521" s="322" t="s">
        <v>165</v>
      </c>
      <c r="C5521" s="322" t="s">
        <v>2366</v>
      </c>
      <c r="D5521" s="322" t="s">
        <v>166</v>
      </c>
      <c r="E5521" s="322" t="s">
        <v>2366</v>
      </c>
      <c r="F5521" s="154" t="s">
        <v>114</v>
      </c>
      <c r="G5521" s="149" t="s">
        <v>353</v>
      </c>
      <c r="H5521" s="153" t="s">
        <v>354</v>
      </c>
      <c r="I5521" s="149" t="s">
        <v>2755</v>
      </c>
      <c r="J5521" s="163">
        <v>63.732999999999997</v>
      </c>
      <c r="K5521" s="163">
        <v>11.956</v>
      </c>
      <c r="L5521" s="149" t="s">
        <v>116</v>
      </c>
      <c r="M5521" s="150" t="s">
        <v>405</v>
      </c>
      <c r="N5521" s="157">
        <v>45260.20989583333</v>
      </c>
      <c r="O5521" s="157">
        <v>45278.556145833332</v>
      </c>
    </row>
    <row r="5522" spans="2:15" x14ac:dyDescent="0.2">
      <c r="B5522" s="322" t="s">
        <v>165</v>
      </c>
      <c r="C5522" s="322" t="s">
        <v>2366</v>
      </c>
      <c r="D5522" s="322" t="s">
        <v>166</v>
      </c>
      <c r="E5522" s="322" t="s">
        <v>2366</v>
      </c>
      <c r="F5522" s="154" t="s">
        <v>114</v>
      </c>
      <c r="G5522" s="149" t="s">
        <v>353</v>
      </c>
      <c r="H5522" s="153" t="s">
        <v>354</v>
      </c>
      <c r="I5522" s="149" t="s">
        <v>2755</v>
      </c>
      <c r="J5522" s="163">
        <v>63.732999999999997</v>
      </c>
      <c r="K5522" s="163">
        <v>34.716000000000001</v>
      </c>
      <c r="L5522" s="149" t="s">
        <v>116</v>
      </c>
      <c r="M5522" s="150" t="s">
        <v>405</v>
      </c>
      <c r="N5522" s="157">
        <v>45260.20989583333</v>
      </c>
      <c r="O5522" s="157">
        <v>45282.640023148146</v>
      </c>
    </row>
    <row r="5523" spans="2:15" x14ac:dyDescent="0.2">
      <c r="B5523" s="322" t="s">
        <v>165</v>
      </c>
      <c r="C5523" s="322" t="s">
        <v>2366</v>
      </c>
      <c r="D5523" s="322" t="s">
        <v>167</v>
      </c>
      <c r="E5523" s="322" t="s">
        <v>275</v>
      </c>
      <c r="F5523" s="154" t="s">
        <v>244</v>
      </c>
      <c r="G5523" s="149" t="s">
        <v>369</v>
      </c>
      <c r="H5523" s="153" t="s">
        <v>370</v>
      </c>
      <c r="I5523" s="149" t="s">
        <v>2969</v>
      </c>
      <c r="J5523" s="163">
        <v>56.119</v>
      </c>
      <c r="K5523" s="163">
        <v>7.2460000000000004</v>
      </c>
      <c r="L5523" s="149" t="s">
        <v>216</v>
      </c>
      <c r="M5523" s="150" t="s">
        <v>285</v>
      </c>
      <c r="N5523" s="157">
        <v>45260.242361111108</v>
      </c>
      <c r="O5523" s="157">
        <v>45296.535740740743</v>
      </c>
    </row>
    <row r="5524" spans="2:15" x14ac:dyDescent="0.2">
      <c r="B5524" s="322" t="s">
        <v>165</v>
      </c>
      <c r="C5524" s="322" t="s">
        <v>2366</v>
      </c>
      <c r="D5524" s="322" t="s">
        <v>167</v>
      </c>
      <c r="E5524" s="322" t="s">
        <v>275</v>
      </c>
      <c r="F5524" s="154" t="s">
        <v>244</v>
      </c>
      <c r="G5524" s="149" t="s">
        <v>369</v>
      </c>
      <c r="H5524" s="153" t="s">
        <v>370</v>
      </c>
      <c r="I5524" s="149" t="s">
        <v>2969</v>
      </c>
      <c r="J5524" s="163">
        <v>56.119</v>
      </c>
      <c r="K5524" s="163">
        <v>33.622999999999998</v>
      </c>
      <c r="L5524" s="149" t="s">
        <v>216</v>
      </c>
      <c r="M5524" s="150" t="s">
        <v>288</v>
      </c>
      <c r="N5524" s="157">
        <v>45260.242361111108</v>
      </c>
      <c r="O5524" s="157">
        <v>45302.345636574071</v>
      </c>
    </row>
    <row r="5525" spans="2:15" x14ac:dyDescent="0.2">
      <c r="B5525" s="322" t="s">
        <v>165</v>
      </c>
      <c r="C5525" s="322" t="s">
        <v>2366</v>
      </c>
      <c r="D5525" s="322" t="s">
        <v>166</v>
      </c>
      <c r="E5525" s="322" t="s">
        <v>2366</v>
      </c>
      <c r="F5525" s="154" t="s">
        <v>244</v>
      </c>
      <c r="G5525" s="149" t="s">
        <v>369</v>
      </c>
      <c r="H5525" s="153" t="s">
        <v>370</v>
      </c>
      <c r="I5525" s="149" t="s">
        <v>2969</v>
      </c>
      <c r="J5525" s="163">
        <v>56.119</v>
      </c>
      <c r="K5525" s="163">
        <v>12.516</v>
      </c>
      <c r="L5525" s="149" t="s">
        <v>219</v>
      </c>
      <c r="M5525" s="150" t="s">
        <v>429</v>
      </c>
      <c r="N5525" s="157">
        <v>45260.242361111108</v>
      </c>
      <c r="O5525" s="157">
        <v>45286.000393518516</v>
      </c>
    </row>
    <row r="5526" spans="2:15" x14ac:dyDescent="0.2">
      <c r="B5526" s="322" t="s">
        <v>165</v>
      </c>
      <c r="C5526" s="322" t="s">
        <v>2366</v>
      </c>
      <c r="D5526" s="322" t="s">
        <v>168</v>
      </c>
      <c r="E5526" s="322" t="s">
        <v>275</v>
      </c>
      <c r="F5526" s="154" t="s">
        <v>195</v>
      </c>
      <c r="G5526" s="149" t="s">
        <v>277</v>
      </c>
      <c r="H5526" s="153" t="s">
        <v>705</v>
      </c>
      <c r="I5526" s="149" t="s">
        <v>2772</v>
      </c>
      <c r="J5526" s="163">
        <v>30.692</v>
      </c>
      <c r="K5526" s="163">
        <v>16.797000000000001</v>
      </c>
      <c r="L5526" s="149" t="s">
        <v>266</v>
      </c>
      <c r="M5526" s="150" t="s">
        <v>298</v>
      </c>
      <c r="N5526" s="157">
        <v>45260.653749999998</v>
      </c>
      <c r="O5526" s="157">
        <v>45326.909872685188</v>
      </c>
    </row>
    <row r="5527" spans="2:15" x14ac:dyDescent="0.2">
      <c r="B5527" s="322" t="s">
        <v>165</v>
      </c>
      <c r="C5527" s="322" t="s">
        <v>2366</v>
      </c>
      <c r="D5527" s="322" t="s">
        <v>167</v>
      </c>
      <c r="E5527" s="322" t="s">
        <v>275</v>
      </c>
      <c r="F5527" s="154" t="s">
        <v>329</v>
      </c>
      <c r="G5527" s="149" t="s">
        <v>286</v>
      </c>
      <c r="H5527" s="153" t="s">
        <v>1460</v>
      </c>
      <c r="I5527" s="149" t="s">
        <v>2585</v>
      </c>
      <c r="J5527" s="163">
        <v>64.25</v>
      </c>
      <c r="K5527" s="163">
        <v>31.457999999999998</v>
      </c>
      <c r="L5527" s="149" t="s">
        <v>214</v>
      </c>
      <c r="M5527" s="150" t="s">
        <v>1349</v>
      </c>
      <c r="N5527" s="157">
        <v>45260.654456018521</v>
      </c>
      <c r="O5527" s="157">
        <v>45303.013854166667</v>
      </c>
    </row>
    <row r="5528" spans="2:15" x14ac:dyDescent="0.2">
      <c r="B5528" s="322" t="s">
        <v>165</v>
      </c>
      <c r="C5528" s="322" t="s">
        <v>2366</v>
      </c>
      <c r="D5528" s="322" t="s">
        <v>166</v>
      </c>
      <c r="E5528" s="322" t="s">
        <v>2366</v>
      </c>
      <c r="F5528" s="154" t="s">
        <v>329</v>
      </c>
      <c r="G5528" s="149" t="s">
        <v>286</v>
      </c>
      <c r="H5528" s="153" t="s">
        <v>1460</v>
      </c>
      <c r="I5528" s="149" t="s">
        <v>2585</v>
      </c>
      <c r="J5528" s="163">
        <v>64.25</v>
      </c>
      <c r="K5528" s="163">
        <v>13.471</v>
      </c>
      <c r="L5528" s="149" t="s">
        <v>214</v>
      </c>
      <c r="M5528" s="150" t="s">
        <v>332</v>
      </c>
      <c r="N5528" s="157">
        <v>45260.654456018521</v>
      </c>
      <c r="O5528" s="157">
        <v>45284.049687500003</v>
      </c>
    </row>
    <row r="5529" spans="2:15" x14ac:dyDescent="0.2">
      <c r="B5529" s="322" t="s">
        <v>165</v>
      </c>
      <c r="C5529" s="322" t="s">
        <v>2366</v>
      </c>
      <c r="D5529" s="322" t="s">
        <v>166</v>
      </c>
      <c r="E5529" s="322" t="s">
        <v>2366</v>
      </c>
      <c r="F5529" s="154" t="s">
        <v>114</v>
      </c>
      <c r="G5529" s="149" t="s">
        <v>310</v>
      </c>
      <c r="H5529" s="153" t="s">
        <v>115</v>
      </c>
      <c r="I5529" s="149" t="s">
        <v>2970</v>
      </c>
      <c r="J5529" s="163">
        <v>58.095999999999997</v>
      </c>
      <c r="K5529" s="163">
        <v>3.089</v>
      </c>
      <c r="L5529" s="149" t="s">
        <v>230</v>
      </c>
      <c r="M5529" s="150" t="s">
        <v>514</v>
      </c>
      <c r="N5529" s="157">
        <v>45260.876435185186</v>
      </c>
      <c r="O5529" s="157">
        <v>45280.63994212963</v>
      </c>
    </row>
    <row r="5530" spans="2:15" x14ac:dyDescent="0.2">
      <c r="B5530" s="322" t="s">
        <v>165</v>
      </c>
      <c r="C5530" s="322" t="s">
        <v>2366</v>
      </c>
      <c r="D5530" s="322" t="s">
        <v>166</v>
      </c>
      <c r="E5530" s="322" t="s">
        <v>2366</v>
      </c>
      <c r="F5530" s="154" t="s">
        <v>114</v>
      </c>
      <c r="G5530" s="149" t="s">
        <v>310</v>
      </c>
      <c r="H5530" s="153" t="s">
        <v>115</v>
      </c>
      <c r="I5530" s="149" t="s">
        <v>2970</v>
      </c>
      <c r="J5530" s="163">
        <v>58.095999999999997</v>
      </c>
      <c r="K5530" s="163">
        <v>5.81</v>
      </c>
      <c r="L5530" s="149" t="s">
        <v>266</v>
      </c>
      <c r="M5530" s="150" t="s">
        <v>298</v>
      </c>
      <c r="N5530" s="157">
        <v>45260.876435185186</v>
      </c>
      <c r="O5530" s="157">
        <v>45291.678449074076</v>
      </c>
    </row>
    <row r="5531" spans="2:15" x14ac:dyDescent="0.2">
      <c r="B5531" s="322" t="s">
        <v>165</v>
      </c>
      <c r="C5531" s="322" t="s">
        <v>2366</v>
      </c>
      <c r="D5531" s="322" t="s">
        <v>166</v>
      </c>
      <c r="E5531" s="322" t="s">
        <v>2366</v>
      </c>
      <c r="F5531" s="154" t="s">
        <v>114</v>
      </c>
      <c r="G5531" s="149" t="s">
        <v>277</v>
      </c>
      <c r="H5531" s="153" t="s">
        <v>304</v>
      </c>
      <c r="I5531" s="149" t="s">
        <v>1739</v>
      </c>
      <c r="J5531" s="163">
        <v>36.244999999999997</v>
      </c>
      <c r="K5531" s="163">
        <v>26.134</v>
      </c>
      <c r="L5531" s="149" t="s">
        <v>114</v>
      </c>
      <c r="M5531" s="150" t="s">
        <v>1417</v>
      </c>
      <c r="N5531" s="157">
        <v>45260.985914351855</v>
      </c>
      <c r="O5531" s="157">
        <v>45267.792488425926</v>
      </c>
    </row>
    <row r="5532" spans="2:15" x14ac:dyDescent="0.2">
      <c r="B5532" s="322" t="s">
        <v>166</v>
      </c>
      <c r="C5532" s="322" t="s">
        <v>2366</v>
      </c>
      <c r="D5532" s="322" t="s">
        <v>166</v>
      </c>
      <c r="E5532" s="322" t="s">
        <v>2366</v>
      </c>
      <c r="F5532" s="154" t="s">
        <v>243</v>
      </c>
      <c r="G5532" s="149" t="s">
        <v>663</v>
      </c>
      <c r="H5532" s="153" t="s">
        <v>707</v>
      </c>
      <c r="I5532" s="149" t="s">
        <v>2971</v>
      </c>
      <c r="J5532" s="163">
        <v>57.453000000000003</v>
      </c>
      <c r="K5532" s="163">
        <v>45.162999999999997</v>
      </c>
      <c r="L5532" s="149" t="s">
        <v>116</v>
      </c>
      <c r="M5532" s="150" t="s">
        <v>760</v>
      </c>
      <c r="N5532" s="157">
        <v>45261.500925925924</v>
      </c>
      <c r="O5532" s="157">
        <v>45285.167557870373</v>
      </c>
    </row>
    <row r="5533" spans="2:15" x14ac:dyDescent="0.2">
      <c r="B5533" s="322" t="s">
        <v>166</v>
      </c>
      <c r="C5533" s="322" t="s">
        <v>2366</v>
      </c>
      <c r="D5533" s="322" t="s">
        <v>167</v>
      </c>
      <c r="E5533" s="322" t="s">
        <v>275</v>
      </c>
      <c r="F5533" s="154" t="s">
        <v>239</v>
      </c>
      <c r="G5533" s="149" t="s">
        <v>1627</v>
      </c>
      <c r="H5533" s="153" t="s">
        <v>1628</v>
      </c>
      <c r="I5533" s="149" t="s">
        <v>2786</v>
      </c>
      <c r="J5533" s="163">
        <v>75.798000000000002</v>
      </c>
      <c r="K5533" s="163">
        <v>41.615000000000002</v>
      </c>
      <c r="L5533" s="149" t="s">
        <v>211</v>
      </c>
      <c r="M5533" s="150" t="s">
        <v>686</v>
      </c>
      <c r="N5533" s="157">
        <v>45261.540613425925</v>
      </c>
      <c r="O5533" s="157">
        <v>45315.149062500001</v>
      </c>
    </row>
    <row r="5534" spans="2:15" x14ac:dyDescent="0.2">
      <c r="B5534" s="322" t="s">
        <v>166</v>
      </c>
      <c r="C5534" s="322" t="s">
        <v>2366</v>
      </c>
      <c r="D5534" s="322" t="s">
        <v>167</v>
      </c>
      <c r="E5534" s="322" t="s">
        <v>275</v>
      </c>
      <c r="F5534" s="154" t="s">
        <v>239</v>
      </c>
      <c r="G5534" s="149" t="s">
        <v>1627</v>
      </c>
      <c r="H5534" s="153" t="s">
        <v>1628</v>
      </c>
      <c r="I5534" s="149" t="s">
        <v>2786</v>
      </c>
      <c r="J5534" s="163">
        <v>75.798000000000002</v>
      </c>
      <c r="K5534" s="163">
        <v>32.667000000000002</v>
      </c>
      <c r="L5534" s="149" t="s">
        <v>211</v>
      </c>
      <c r="M5534" s="150" t="s">
        <v>2721</v>
      </c>
      <c r="N5534" s="157">
        <v>45261.540613425925</v>
      </c>
      <c r="O5534" s="157">
        <v>45319.688923611109</v>
      </c>
    </row>
    <row r="5535" spans="2:15" x14ac:dyDescent="0.2">
      <c r="B5535" s="322" t="s">
        <v>166</v>
      </c>
      <c r="C5535" s="322" t="s">
        <v>2366</v>
      </c>
      <c r="D5535" s="322" t="s">
        <v>167</v>
      </c>
      <c r="E5535" s="322" t="s">
        <v>275</v>
      </c>
      <c r="F5535" s="154" t="s">
        <v>236</v>
      </c>
      <c r="G5535" s="149" t="s">
        <v>310</v>
      </c>
      <c r="H5535" s="153" t="s">
        <v>311</v>
      </c>
      <c r="I5535" s="149" t="s">
        <v>2733</v>
      </c>
      <c r="J5535" s="163">
        <v>34.491999999999997</v>
      </c>
      <c r="K5535" s="163">
        <v>33.802</v>
      </c>
      <c r="L5535" s="149" t="s">
        <v>116</v>
      </c>
      <c r="M5535" s="150" t="s">
        <v>117</v>
      </c>
      <c r="N5535" s="157">
        <v>45261.862118055556</v>
      </c>
      <c r="O5535" s="157">
        <v>45320.434340277781</v>
      </c>
    </row>
    <row r="5536" spans="2:15" x14ac:dyDescent="0.2">
      <c r="B5536" s="322" t="s">
        <v>166</v>
      </c>
      <c r="C5536" s="322" t="s">
        <v>2366</v>
      </c>
      <c r="D5536" s="322" t="s">
        <v>166</v>
      </c>
      <c r="E5536" s="322" t="s">
        <v>2366</v>
      </c>
      <c r="F5536" s="154" t="s">
        <v>114</v>
      </c>
      <c r="G5536" s="149" t="s">
        <v>277</v>
      </c>
      <c r="H5536" s="153" t="s">
        <v>304</v>
      </c>
      <c r="I5536" s="149" t="s">
        <v>2972</v>
      </c>
      <c r="J5536" s="163">
        <v>25.018999999999998</v>
      </c>
      <c r="K5536" s="163">
        <v>18.337</v>
      </c>
      <c r="L5536" s="149" t="s">
        <v>114</v>
      </c>
      <c r="M5536" s="150" t="s">
        <v>579</v>
      </c>
      <c r="N5536" s="157">
        <v>45262.05704861111</v>
      </c>
      <c r="O5536" s="157">
        <v>45265.246041666665</v>
      </c>
    </row>
    <row r="5537" spans="2:15" x14ac:dyDescent="0.2">
      <c r="B5537" s="322" t="s">
        <v>166</v>
      </c>
      <c r="C5537" s="322" t="s">
        <v>2366</v>
      </c>
      <c r="D5537" s="322" t="s">
        <v>167</v>
      </c>
      <c r="E5537" s="322" t="s">
        <v>275</v>
      </c>
      <c r="F5537" s="154" t="s">
        <v>239</v>
      </c>
      <c r="G5537" s="149" t="s">
        <v>1627</v>
      </c>
      <c r="H5537" s="153" t="s">
        <v>1628</v>
      </c>
      <c r="I5537" s="149" t="s">
        <v>2973</v>
      </c>
      <c r="J5537" s="163">
        <v>73.018000000000001</v>
      </c>
      <c r="K5537" s="163">
        <v>69.783000000000001</v>
      </c>
      <c r="L5537" s="149" t="s">
        <v>211</v>
      </c>
      <c r="M5537" s="150" t="s">
        <v>2550</v>
      </c>
      <c r="N5537" s="157">
        <v>45262.625196759262</v>
      </c>
      <c r="O5537" s="157">
        <v>45313.751018518517</v>
      </c>
    </row>
    <row r="5538" spans="2:15" x14ac:dyDescent="0.2">
      <c r="B5538" s="322" t="s">
        <v>166</v>
      </c>
      <c r="C5538" s="322" t="s">
        <v>2366</v>
      </c>
      <c r="D5538" s="322" t="s">
        <v>166</v>
      </c>
      <c r="E5538" s="322" t="s">
        <v>2366</v>
      </c>
      <c r="F5538" s="154" t="s">
        <v>114</v>
      </c>
      <c r="G5538" s="149" t="s">
        <v>277</v>
      </c>
      <c r="H5538" s="153" t="s">
        <v>304</v>
      </c>
      <c r="I5538" s="149" t="s">
        <v>1894</v>
      </c>
      <c r="J5538" s="163">
        <v>38.289000000000001</v>
      </c>
      <c r="K5538" s="163">
        <v>26.24</v>
      </c>
      <c r="L5538" s="149" t="s">
        <v>114</v>
      </c>
      <c r="M5538" s="150" t="s">
        <v>577</v>
      </c>
      <c r="N5538" s="157">
        <v>45263.222951388889</v>
      </c>
      <c r="O5538" s="157">
        <v>45269.081296296295</v>
      </c>
    </row>
    <row r="5539" spans="2:15" x14ac:dyDescent="0.2">
      <c r="B5539" s="322" t="s">
        <v>166</v>
      </c>
      <c r="C5539" s="322" t="s">
        <v>2366</v>
      </c>
      <c r="D5539" s="322" t="s">
        <v>166</v>
      </c>
      <c r="E5539" s="322" t="s">
        <v>2366</v>
      </c>
      <c r="F5539" s="154" t="s">
        <v>114</v>
      </c>
      <c r="G5539" s="149" t="s">
        <v>353</v>
      </c>
      <c r="H5539" s="153" t="s">
        <v>354</v>
      </c>
      <c r="I5539" s="149" t="s">
        <v>1008</v>
      </c>
      <c r="J5539" s="163">
        <v>63.468000000000004</v>
      </c>
      <c r="K5539" s="163">
        <v>15.404999999999999</v>
      </c>
      <c r="L5539" s="149" t="s">
        <v>116</v>
      </c>
      <c r="M5539" s="150" t="s">
        <v>352</v>
      </c>
      <c r="N5539" s="157">
        <v>45263.806458333333</v>
      </c>
      <c r="O5539" s="157">
        <v>45281.512523148151</v>
      </c>
    </row>
    <row r="5540" spans="2:15" x14ac:dyDescent="0.2">
      <c r="B5540" s="322" t="s">
        <v>166</v>
      </c>
      <c r="C5540" s="322" t="s">
        <v>2366</v>
      </c>
      <c r="D5540" s="322" t="s">
        <v>166</v>
      </c>
      <c r="E5540" s="322" t="s">
        <v>2366</v>
      </c>
      <c r="F5540" s="154" t="s">
        <v>114</v>
      </c>
      <c r="G5540" s="149" t="s">
        <v>353</v>
      </c>
      <c r="H5540" s="153" t="s">
        <v>354</v>
      </c>
      <c r="I5540" s="149" t="s">
        <v>1008</v>
      </c>
      <c r="J5540" s="163">
        <v>63.468000000000004</v>
      </c>
      <c r="K5540" s="163">
        <v>1.538</v>
      </c>
      <c r="L5540" s="149" t="s">
        <v>116</v>
      </c>
      <c r="M5540" s="150" t="s">
        <v>352</v>
      </c>
      <c r="N5540" s="157">
        <v>45263.806458333333</v>
      </c>
      <c r="O5540" s="157">
        <v>45281.512662037036</v>
      </c>
    </row>
    <row r="5541" spans="2:15" x14ac:dyDescent="0.2">
      <c r="B5541" s="322" t="s">
        <v>166</v>
      </c>
      <c r="C5541" s="322" t="s">
        <v>2366</v>
      </c>
      <c r="D5541" s="322" t="s">
        <v>166</v>
      </c>
      <c r="E5541" s="322" t="s">
        <v>2366</v>
      </c>
      <c r="F5541" s="154" t="s">
        <v>114</v>
      </c>
      <c r="G5541" s="149" t="s">
        <v>353</v>
      </c>
      <c r="H5541" s="153" t="s">
        <v>354</v>
      </c>
      <c r="I5541" s="149" t="s">
        <v>1008</v>
      </c>
      <c r="J5541" s="163">
        <v>63.468000000000004</v>
      </c>
      <c r="K5541" s="163">
        <v>23.806000000000001</v>
      </c>
      <c r="L5541" s="149" t="s">
        <v>116</v>
      </c>
      <c r="M5541" s="150" t="s">
        <v>352</v>
      </c>
      <c r="N5541" s="157">
        <v>45263.806458333333</v>
      </c>
      <c r="O5541" s="157">
        <v>45285.763865740744</v>
      </c>
    </row>
    <row r="5542" spans="2:15" x14ac:dyDescent="0.2">
      <c r="B5542" s="322" t="s">
        <v>166</v>
      </c>
      <c r="C5542" s="322" t="s">
        <v>2366</v>
      </c>
      <c r="D5542" s="322" t="s">
        <v>166</v>
      </c>
      <c r="E5542" s="322" t="s">
        <v>2366</v>
      </c>
      <c r="F5542" s="154" t="s">
        <v>114</v>
      </c>
      <c r="G5542" s="149" t="s">
        <v>310</v>
      </c>
      <c r="H5542" s="153" t="s">
        <v>115</v>
      </c>
      <c r="I5542" s="149" t="s">
        <v>1674</v>
      </c>
      <c r="J5542" s="163">
        <v>63.628</v>
      </c>
      <c r="K5542" s="163">
        <v>62.040999999999997</v>
      </c>
      <c r="L5542" s="149" t="s">
        <v>211</v>
      </c>
      <c r="M5542" s="150" t="s">
        <v>666</v>
      </c>
      <c r="N5542" s="157">
        <v>45264.1403125</v>
      </c>
      <c r="O5542" s="157">
        <v>45290.691354166665</v>
      </c>
    </row>
    <row r="5543" spans="2:15" x14ac:dyDescent="0.2">
      <c r="B5543" s="322" t="s">
        <v>166</v>
      </c>
      <c r="C5543" s="322" t="s">
        <v>2366</v>
      </c>
      <c r="D5543" s="322" t="s">
        <v>167</v>
      </c>
      <c r="E5543" s="322" t="s">
        <v>275</v>
      </c>
      <c r="F5543" s="154" t="s">
        <v>195</v>
      </c>
      <c r="G5543" s="149" t="s">
        <v>277</v>
      </c>
      <c r="H5543" s="153" t="s">
        <v>705</v>
      </c>
      <c r="I5543" s="149" t="s">
        <v>679</v>
      </c>
      <c r="J5543" s="163">
        <v>60.466999999999999</v>
      </c>
      <c r="K5543" s="163">
        <v>49.677</v>
      </c>
      <c r="L5543" s="149" t="s">
        <v>219</v>
      </c>
      <c r="M5543" s="150" t="s">
        <v>429</v>
      </c>
      <c r="N5543" s="157">
        <v>45264.778043981481</v>
      </c>
      <c r="O5543" s="157">
        <v>45301.013148148151</v>
      </c>
    </row>
    <row r="5544" spans="2:15" x14ac:dyDescent="0.2">
      <c r="B5544" s="322" t="s">
        <v>166</v>
      </c>
      <c r="C5544" s="322" t="s">
        <v>2366</v>
      </c>
      <c r="D5544" s="322" t="s">
        <v>167</v>
      </c>
      <c r="E5544" s="322" t="s">
        <v>275</v>
      </c>
      <c r="F5544" s="154" t="s">
        <v>239</v>
      </c>
      <c r="G5544" s="149" t="s">
        <v>359</v>
      </c>
      <c r="H5544" s="153" t="s">
        <v>278</v>
      </c>
      <c r="I5544" s="149" t="s">
        <v>2780</v>
      </c>
      <c r="J5544" s="163">
        <v>56.780999999999999</v>
      </c>
      <c r="K5544" s="163">
        <v>6.6210000000000004</v>
      </c>
      <c r="L5544" s="149" t="s">
        <v>255</v>
      </c>
      <c r="M5544" s="150" t="s">
        <v>1471</v>
      </c>
      <c r="N5544" s="157">
        <v>45265.41684027778</v>
      </c>
      <c r="O5544" s="157">
        <v>45311.957546296297</v>
      </c>
    </row>
    <row r="5545" spans="2:15" x14ac:dyDescent="0.2">
      <c r="B5545" s="322" t="s">
        <v>166</v>
      </c>
      <c r="C5545" s="322" t="s">
        <v>2366</v>
      </c>
      <c r="D5545" s="322" t="s">
        <v>167</v>
      </c>
      <c r="E5545" s="322" t="s">
        <v>275</v>
      </c>
      <c r="F5545" s="154" t="s">
        <v>239</v>
      </c>
      <c r="G5545" s="149" t="s">
        <v>359</v>
      </c>
      <c r="H5545" s="153" t="s">
        <v>278</v>
      </c>
      <c r="I5545" s="149" t="s">
        <v>2780</v>
      </c>
      <c r="J5545" s="163">
        <v>56.780999999999999</v>
      </c>
      <c r="K5545" s="163">
        <v>6.6210000000000004</v>
      </c>
      <c r="L5545" s="149" t="s">
        <v>255</v>
      </c>
      <c r="M5545" s="150" t="s">
        <v>689</v>
      </c>
      <c r="N5545" s="157">
        <v>45265.41684027778</v>
      </c>
      <c r="O5545" s="157">
        <v>45317.786678240744</v>
      </c>
    </row>
    <row r="5546" spans="2:15" x14ac:dyDescent="0.2">
      <c r="B5546" s="322" t="s">
        <v>166</v>
      </c>
      <c r="C5546" s="322" t="s">
        <v>2366</v>
      </c>
      <c r="D5546" s="322" t="s">
        <v>168</v>
      </c>
      <c r="E5546" s="322" t="s">
        <v>275</v>
      </c>
      <c r="F5546" s="154" t="s">
        <v>239</v>
      </c>
      <c r="G5546" s="149" t="s">
        <v>359</v>
      </c>
      <c r="H5546" s="153" t="s">
        <v>278</v>
      </c>
      <c r="I5546" s="149" t="s">
        <v>2780</v>
      </c>
      <c r="J5546" s="163">
        <v>56.780999999999999</v>
      </c>
      <c r="K5546" s="163">
        <v>25.001000000000001</v>
      </c>
      <c r="L5546" s="149" t="s">
        <v>255</v>
      </c>
      <c r="M5546" s="150" t="s">
        <v>417</v>
      </c>
      <c r="N5546" s="157">
        <v>45265.41684027778</v>
      </c>
      <c r="O5546" s="157">
        <v>45325.139386574076</v>
      </c>
    </row>
    <row r="5547" spans="2:15" x14ac:dyDescent="0.2">
      <c r="B5547" s="322" t="s">
        <v>166</v>
      </c>
      <c r="C5547" s="322" t="s">
        <v>2366</v>
      </c>
      <c r="D5547" s="322" t="s">
        <v>167</v>
      </c>
      <c r="E5547" s="322" t="s">
        <v>275</v>
      </c>
      <c r="F5547" s="154" t="s">
        <v>239</v>
      </c>
      <c r="G5547" s="149" t="s">
        <v>359</v>
      </c>
      <c r="H5547" s="153" t="s">
        <v>278</v>
      </c>
      <c r="I5547" s="149" t="s">
        <v>2974</v>
      </c>
      <c r="J5547" s="163">
        <v>62.652999999999999</v>
      </c>
      <c r="K5547" s="163">
        <v>20.864000000000001</v>
      </c>
      <c r="L5547" s="149" t="s">
        <v>209</v>
      </c>
      <c r="M5547" s="150" t="s">
        <v>392</v>
      </c>
      <c r="N5547" s="157">
        <v>45265.861377314817</v>
      </c>
      <c r="O5547" s="157">
        <v>45297.71671296296</v>
      </c>
    </row>
    <row r="5548" spans="2:15" x14ac:dyDescent="0.2">
      <c r="B5548" s="322" t="s">
        <v>166</v>
      </c>
      <c r="C5548" s="322" t="s">
        <v>2366</v>
      </c>
      <c r="D5548" s="322" t="s">
        <v>167</v>
      </c>
      <c r="E5548" s="322" t="s">
        <v>275</v>
      </c>
      <c r="F5548" s="154" t="s">
        <v>239</v>
      </c>
      <c r="G5548" s="149" t="s">
        <v>359</v>
      </c>
      <c r="H5548" s="153" t="s">
        <v>278</v>
      </c>
      <c r="I5548" s="149" t="s">
        <v>2974</v>
      </c>
      <c r="J5548" s="163">
        <v>62.652999999999999</v>
      </c>
      <c r="K5548" s="163">
        <v>23.562000000000001</v>
      </c>
      <c r="L5548" s="149" t="s">
        <v>209</v>
      </c>
      <c r="M5548" s="150" t="s">
        <v>440</v>
      </c>
      <c r="N5548" s="157">
        <v>45265.861377314817</v>
      </c>
      <c r="O5548" s="157">
        <v>45302.361504629633</v>
      </c>
    </row>
    <row r="5549" spans="2:15" x14ac:dyDescent="0.2">
      <c r="B5549" s="322" t="s">
        <v>166</v>
      </c>
      <c r="C5549" s="322" t="s">
        <v>2366</v>
      </c>
      <c r="D5549" s="322" t="s">
        <v>167</v>
      </c>
      <c r="E5549" s="322" t="s">
        <v>275</v>
      </c>
      <c r="F5549" s="154" t="s">
        <v>239</v>
      </c>
      <c r="G5549" s="149" t="s">
        <v>277</v>
      </c>
      <c r="H5549" s="153" t="s">
        <v>1628</v>
      </c>
      <c r="I5549" s="149" t="s">
        <v>2975</v>
      </c>
      <c r="J5549" s="163">
        <v>81.641000000000005</v>
      </c>
      <c r="K5549" s="163">
        <v>29.372</v>
      </c>
      <c r="L5549" s="149" t="s">
        <v>211</v>
      </c>
      <c r="M5549" s="150" t="s">
        <v>303</v>
      </c>
      <c r="N5549" s="157">
        <v>45265.987002314818</v>
      </c>
      <c r="O5549" s="157">
        <v>45312.291689814818</v>
      </c>
    </row>
    <row r="5550" spans="2:15" x14ac:dyDescent="0.2">
      <c r="B5550" s="322" t="s">
        <v>166</v>
      </c>
      <c r="C5550" s="322" t="s">
        <v>2366</v>
      </c>
      <c r="D5550" s="322" t="s">
        <v>167</v>
      </c>
      <c r="E5550" s="322" t="s">
        <v>275</v>
      </c>
      <c r="F5550" s="154" t="s">
        <v>239</v>
      </c>
      <c r="G5550" s="149" t="s">
        <v>277</v>
      </c>
      <c r="H5550" s="153" t="s">
        <v>1628</v>
      </c>
      <c r="I5550" s="149" t="s">
        <v>2975</v>
      </c>
      <c r="J5550" s="163">
        <v>81.641000000000005</v>
      </c>
      <c r="K5550" s="163">
        <v>39.512999999999998</v>
      </c>
      <c r="L5550" s="149" t="s">
        <v>211</v>
      </c>
      <c r="M5550" s="150" t="s">
        <v>453</v>
      </c>
      <c r="N5550" s="157">
        <v>45265.987002314818</v>
      </c>
      <c r="O5550" s="157">
        <v>45319.537291666667</v>
      </c>
    </row>
    <row r="5551" spans="2:15" x14ac:dyDescent="0.2">
      <c r="B5551" s="322" t="s">
        <v>166</v>
      </c>
      <c r="C5551" s="322" t="s">
        <v>2366</v>
      </c>
      <c r="D5551" s="322" t="s">
        <v>167</v>
      </c>
      <c r="E5551" s="322" t="s">
        <v>275</v>
      </c>
      <c r="F5551" s="154" t="s">
        <v>114</v>
      </c>
      <c r="G5551" s="149" t="s">
        <v>286</v>
      </c>
      <c r="H5551" s="153" t="s">
        <v>115</v>
      </c>
      <c r="I5551" s="149" t="s">
        <v>2976</v>
      </c>
      <c r="J5551" s="163">
        <v>82.01</v>
      </c>
      <c r="K5551" s="163">
        <v>38.119</v>
      </c>
      <c r="L5551" s="149" t="s">
        <v>211</v>
      </c>
      <c r="M5551" s="150" t="s">
        <v>453</v>
      </c>
      <c r="N5551" s="157">
        <v>45266.000092592592</v>
      </c>
      <c r="O5551" s="157">
        <v>45295.579050925924</v>
      </c>
    </row>
    <row r="5552" spans="2:15" x14ac:dyDescent="0.2">
      <c r="B5552" s="322" t="s">
        <v>166</v>
      </c>
      <c r="C5552" s="322" t="s">
        <v>2366</v>
      </c>
      <c r="D5552" s="322" t="s">
        <v>167</v>
      </c>
      <c r="E5552" s="322" t="s">
        <v>275</v>
      </c>
      <c r="F5552" s="154" t="s">
        <v>114</v>
      </c>
      <c r="G5552" s="149" t="s">
        <v>286</v>
      </c>
      <c r="H5552" s="153" t="s">
        <v>115</v>
      </c>
      <c r="I5552" s="149" t="s">
        <v>2976</v>
      </c>
      <c r="J5552" s="163">
        <v>82.01</v>
      </c>
      <c r="K5552" s="163">
        <v>38.384999999999998</v>
      </c>
      <c r="L5552" s="149" t="s">
        <v>211</v>
      </c>
      <c r="M5552" s="150" t="s">
        <v>826</v>
      </c>
      <c r="N5552" s="157">
        <v>45266.000092592592</v>
      </c>
      <c r="O5552" s="157">
        <v>45305.458703703705</v>
      </c>
    </row>
    <row r="5553" spans="2:15" x14ac:dyDescent="0.2">
      <c r="B5553" s="322" t="s">
        <v>166</v>
      </c>
      <c r="C5553" s="322" t="s">
        <v>2366</v>
      </c>
      <c r="D5553" s="322" t="s">
        <v>167</v>
      </c>
      <c r="E5553" s="322" t="s">
        <v>275</v>
      </c>
      <c r="F5553" s="154" t="s">
        <v>243</v>
      </c>
      <c r="G5553" s="149" t="s">
        <v>277</v>
      </c>
      <c r="H5553" s="153" t="s">
        <v>374</v>
      </c>
      <c r="I5553" s="149" t="s">
        <v>279</v>
      </c>
      <c r="J5553" s="163">
        <v>56.893999999999998</v>
      </c>
      <c r="K5553" s="163">
        <v>51.587000000000003</v>
      </c>
      <c r="L5553" s="149" t="s">
        <v>211</v>
      </c>
      <c r="M5553" s="150" t="s">
        <v>453</v>
      </c>
      <c r="N5553" s="157">
        <v>45266.432962962965</v>
      </c>
      <c r="O5553" s="157">
        <v>45296.596701388888</v>
      </c>
    </row>
    <row r="5554" spans="2:15" x14ac:dyDescent="0.2">
      <c r="B5554" s="322" t="s">
        <v>166</v>
      </c>
      <c r="C5554" s="322" t="s">
        <v>2366</v>
      </c>
      <c r="D5554" s="322" t="s">
        <v>166</v>
      </c>
      <c r="E5554" s="322" t="s">
        <v>2366</v>
      </c>
      <c r="F5554" s="154" t="s">
        <v>114</v>
      </c>
      <c r="G5554" s="149" t="s">
        <v>277</v>
      </c>
      <c r="H5554" s="153" t="s">
        <v>304</v>
      </c>
      <c r="I5554" s="149" t="s">
        <v>578</v>
      </c>
      <c r="J5554" s="163">
        <v>37.411000000000001</v>
      </c>
      <c r="K5554" s="163">
        <v>29.111999999999998</v>
      </c>
      <c r="L5554" s="149" t="s">
        <v>114</v>
      </c>
      <c r="M5554" s="150" t="s">
        <v>700</v>
      </c>
      <c r="N5554" s="157">
        <v>45266.778923611113</v>
      </c>
      <c r="O5554" s="157">
        <v>45271.820462962962</v>
      </c>
    </row>
    <row r="5555" spans="2:15" x14ac:dyDescent="0.2">
      <c r="B5555" s="322" t="s">
        <v>166</v>
      </c>
      <c r="C5555" s="322" t="s">
        <v>2366</v>
      </c>
      <c r="D5555" s="322" t="s">
        <v>167</v>
      </c>
      <c r="E5555" s="322" t="s">
        <v>275</v>
      </c>
      <c r="F5555" s="154" t="s">
        <v>236</v>
      </c>
      <c r="G5555" s="149" t="s">
        <v>310</v>
      </c>
      <c r="H5555" s="153" t="s">
        <v>311</v>
      </c>
      <c r="I5555" s="149" t="s">
        <v>1528</v>
      </c>
      <c r="J5555" s="163">
        <v>39.521999999999998</v>
      </c>
      <c r="K5555" s="163">
        <v>28.306999999999999</v>
      </c>
      <c r="L5555" s="149" t="s">
        <v>329</v>
      </c>
      <c r="M5555" s="150" t="s">
        <v>629</v>
      </c>
      <c r="N5555" s="157">
        <v>45266.779386574075</v>
      </c>
      <c r="O5555" s="157">
        <v>45309.319652777776</v>
      </c>
    </row>
    <row r="5556" spans="2:15" x14ac:dyDescent="0.2">
      <c r="B5556" s="322" t="s">
        <v>166</v>
      </c>
      <c r="C5556" s="322" t="s">
        <v>2366</v>
      </c>
      <c r="D5556" s="322" t="s">
        <v>167</v>
      </c>
      <c r="E5556" s="322" t="s">
        <v>275</v>
      </c>
      <c r="F5556" s="154" t="s">
        <v>244</v>
      </c>
      <c r="G5556" s="149" t="s">
        <v>369</v>
      </c>
      <c r="H5556" s="153" t="s">
        <v>370</v>
      </c>
      <c r="I5556" s="149" t="s">
        <v>982</v>
      </c>
      <c r="J5556" s="163">
        <v>61.47</v>
      </c>
      <c r="K5556" s="163">
        <v>60.241</v>
      </c>
      <c r="L5556" s="149" t="s">
        <v>211</v>
      </c>
      <c r="M5556" s="150" t="s">
        <v>691</v>
      </c>
      <c r="N5556" s="157">
        <v>45267.295671296299</v>
      </c>
      <c r="O5556" s="157">
        <v>45302.747499999998</v>
      </c>
    </row>
    <row r="5557" spans="2:15" x14ac:dyDescent="0.2">
      <c r="B5557" s="322" t="s">
        <v>166</v>
      </c>
      <c r="C5557" s="322" t="s">
        <v>2366</v>
      </c>
      <c r="D5557" s="322" t="s">
        <v>167</v>
      </c>
      <c r="E5557" s="322" t="s">
        <v>275</v>
      </c>
      <c r="F5557" s="154" t="s">
        <v>239</v>
      </c>
      <c r="G5557" s="149" t="s">
        <v>277</v>
      </c>
      <c r="H5557" s="153" t="s">
        <v>2667</v>
      </c>
      <c r="I5557" s="149" t="s">
        <v>2977</v>
      </c>
      <c r="J5557" s="163">
        <v>56.78</v>
      </c>
      <c r="K5557" s="163">
        <v>30.297000000000001</v>
      </c>
      <c r="L5557" s="149" t="s">
        <v>116</v>
      </c>
      <c r="M5557" s="150" t="s">
        <v>437</v>
      </c>
      <c r="N5557" s="157">
        <v>45267.471643518518</v>
      </c>
      <c r="O5557" s="157">
        <v>45302.792928240742</v>
      </c>
    </row>
    <row r="5558" spans="2:15" x14ac:dyDescent="0.2">
      <c r="B5558" s="322" t="s">
        <v>166</v>
      </c>
      <c r="C5558" s="322" t="s">
        <v>2366</v>
      </c>
      <c r="D5558" s="322" t="s">
        <v>166</v>
      </c>
      <c r="E5558" s="322" t="s">
        <v>2366</v>
      </c>
      <c r="F5558" s="154" t="s">
        <v>239</v>
      </c>
      <c r="G5558" s="149" t="s">
        <v>277</v>
      </c>
      <c r="H5558" s="153" t="s">
        <v>2667</v>
      </c>
      <c r="I5558" s="149" t="s">
        <v>2977</v>
      </c>
      <c r="J5558" s="163">
        <v>56.78</v>
      </c>
      <c r="K5558" s="163">
        <v>18.538</v>
      </c>
      <c r="L5558" s="149" t="s">
        <v>116</v>
      </c>
      <c r="M5558" s="150" t="s">
        <v>292</v>
      </c>
      <c r="N5558" s="157">
        <v>45267.471643518518</v>
      </c>
      <c r="O5558" s="157">
        <v>45291.024641203701</v>
      </c>
    </row>
    <row r="5559" spans="2:15" x14ac:dyDescent="0.2">
      <c r="B5559" s="322" t="s">
        <v>166</v>
      </c>
      <c r="C5559" s="322" t="s">
        <v>2366</v>
      </c>
      <c r="D5559" s="322" t="s">
        <v>167</v>
      </c>
      <c r="E5559" s="322" t="s">
        <v>275</v>
      </c>
      <c r="F5559" s="154" t="s">
        <v>243</v>
      </c>
      <c r="G5559" s="149" t="s">
        <v>2978</v>
      </c>
      <c r="H5559" s="153" t="s">
        <v>707</v>
      </c>
      <c r="I5559" s="149" t="s">
        <v>631</v>
      </c>
      <c r="J5559" s="163">
        <v>58.018000000000001</v>
      </c>
      <c r="K5559" s="163">
        <v>56.857999999999997</v>
      </c>
      <c r="L5559" s="149" t="s">
        <v>329</v>
      </c>
      <c r="M5559" s="150" t="s">
        <v>395</v>
      </c>
      <c r="N5559" s="157">
        <v>45267.567685185182</v>
      </c>
      <c r="O5559" s="157">
        <v>45294.942488425928</v>
      </c>
    </row>
    <row r="5560" spans="2:15" x14ac:dyDescent="0.2">
      <c r="B5560" s="322" t="s">
        <v>166</v>
      </c>
      <c r="C5560" s="322" t="s">
        <v>2366</v>
      </c>
      <c r="D5560" s="322" t="s">
        <v>166</v>
      </c>
      <c r="E5560" s="322" t="s">
        <v>2366</v>
      </c>
      <c r="F5560" s="154" t="s">
        <v>114</v>
      </c>
      <c r="G5560" s="149" t="s">
        <v>277</v>
      </c>
      <c r="H5560" s="153" t="s">
        <v>304</v>
      </c>
      <c r="I5560" s="149" t="s">
        <v>790</v>
      </c>
      <c r="J5560" s="163">
        <v>30.806000000000001</v>
      </c>
      <c r="K5560" s="163">
        <v>20.731999999999999</v>
      </c>
      <c r="L5560" s="149" t="s">
        <v>187</v>
      </c>
      <c r="M5560" s="150" t="s">
        <v>415</v>
      </c>
      <c r="N5560" s="157">
        <v>45267.736597222225</v>
      </c>
      <c r="O5560" s="157">
        <v>45287.735902777778</v>
      </c>
    </row>
    <row r="5561" spans="2:15" x14ac:dyDescent="0.2">
      <c r="B5561" s="322" t="s">
        <v>166</v>
      </c>
      <c r="C5561" s="322" t="s">
        <v>2366</v>
      </c>
      <c r="D5561" s="322" t="s">
        <v>167</v>
      </c>
      <c r="E5561" s="322" t="s">
        <v>275</v>
      </c>
      <c r="F5561" s="154" t="s">
        <v>239</v>
      </c>
      <c r="G5561" s="149" t="s">
        <v>2979</v>
      </c>
      <c r="H5561" s="153" t="s">
        <v>1628</v>
      </c>
      <c r="I5561" s="149" t="s">
        <v>2974</v>
      </c>
      <c r="J5561" s="163">
        <v>62.652999999999999</v>
      </c>
      <c r="K5561" s="163">
        <v>6.516</v>
      </c>
      <c r="L5561" s="149" t="s">
        <v>209</v>
      </c>
      <c r="M5561" s="150" t="s">
        <v>392</v>
      </c>
      <c r="N5561" s="157">
        <v>45267.848113425927</v>
      </c>
      <c r="O5561" s="157">
        <v>45297.71671296296</v>
      </c>
    </row>
    <row r="5562" spans="2:15" x14ac:dyDescent="0.2">
      <c r="B5562" s="322" t="s">
        <v>166</v>
      </c>
      <c r="C5562" s="322" t="s">
        <v>2366</v>
      </c>
      <c r="D5562" s="322" t="s">
        <v>167</v>
      </c>
      <c r="E5562" s="322" t="s">
        <v>275</v>
      </c>
      <c r="F5562" s="154" t="s">
        <v>239</v>
      </c>
      <c r="G5562" s="149" t="s">
        <v>2980</v>
      </c>
      <c r="H5562" s="153" t="s">
        <v>1628</v>
      </c>
      <c r="I5562" s="149" t="s">
        <v>2974</v>
      </c>
      <c r="J5562" s="163">
        <v>62.652999999999999</v>
      </c>
      <c r="K5562" s="163">
        <v>7.3579999999999997</v>
      </c>
      <c r="L5562" s="149" t="s">
        <v>209</v>
      </c>
      <c r="M5562" s="150" t="s">
        <v>440</v>
      </c>
      <c r="N5562" s="157">
        <v>45267.848113425927</v>
      </c>
      <c r="O5562" s="157">
        <v>45302.361504629633</v>
      </c>
    </row>
    <row r="5563" spans="2:15" x14ac:dyDescent="0.2">
      <c r="B5563" s="322" t="s">
        <v>166</v>
      </c>
      <c r="C5563" s="322" t="s">
        <v>2366</v>
      </c>
      <c r="D5563" s="322" t="s">
        <v>167</v>
      </c>
      <c r="E5563" s="322" t="s">
        <v>275</v>
      </c>
      <c r="F5563" s="154" t="s">
        <v>114</v>
      </c>
      <c r="G5563" s="149" t="s">
        <v>286</v>
      </c>
      <c r="H5563" s="153" t="s">
        <v>115</v>
      </c>
      <c r="I5563" s="149" t="s">
        <v>2981</v>
      </c>
      <c r="J5563" s="163">
        <v>63.491999999999997</v>
      </c>
      <c r="K5563" s="163">
        <v>14.712999999999999</v>
      </c>
      <c r="L5563" s="149" t="s">
        <v>223</v>
      </c>
      <c r="M5563" s="150" t="s">
        <v>1607</v>
      </c>
      <c r="N5563" s="157">
        <v>45268.737719907411</v>
      </c>
      <c r="O5563" s="157">
        <v>45306.871620370373</v>
      </c>
    </row>
    <row r="5564" spans="2:15" x14ac:dyDescent="0.2">
      <c r="B5564" s="322" t="s">
        <v>166</v>
      </c>
      <c r="C5564" s="322" t="s">
        <v>2366</v>
      </c>
      <c r="D5564" s="322" t="s">
        <v>167</v>
      </c>
      <c r="E5564" s="322" t="s">
        <v>275</v>
      </c>
      <c r="F5564" s="154" t="s">
        <v>114</v>
      </c>
      <c r="G5564" s="149" t="s">
        <v>286</v>
      </c>
      <c r="H5564" s="153" t="s">
        <v>115</v>
      </c>
      <c r="I5564" s="149" t="s">
        <v>2981</v>
      </c>
      <c r="J5564" s="163">
        <v>63.491999999999997</v>
      </c>
      <c r="K5564" s="163">
        <v>35.286000000000001</v>
      </c>
      <c r="L5564" s="149" t="s">
        <v>223</v>
      </c>
      <c r="M5564" s="150" t="s">
        <v>349</v>
      </c>
      <c r="N5564" s="157">
        <v>45268.737719907411</v>
      </c>
      <c r="O5564" s="157">
        <v>45316.03502314815</v>
      </c>
    </row>
    <row r="5565" spans="2:15" x14ac:dyDescent="0.2">
      <c r="B5565" s="322" t="s">
        <v>166</v>
      </c>
      <c r="C5565" s="322" t="s">
        <v>2366</v>
      </c>
      <c r="D5565" s="322" t="s">
        <v>167</v>
      </c>
      <c r="E5565" s="322" t="s">
        <v>275</v>
      </c>
      <c r="F5565" s="154" t="s">
        <v>239</v>
      </c>
      <c r="G5565" s="149" t="s">
        <v>359</v>
      </c>
      <c r="H5565" s="153" t="s">
        <v>278</v>
      </c>
      <c r="I5565" s="149" t="s">
        <v>2659</v>
      </c>
      <c r="J5565" s="163">
        <v>35.829000000000001</v>
      </c>
      <c r="K5565" s="163">
        <v>31.754999999999999</v>
      </c>
      <c r="L5565" s="149" t="s">
        <v>329</v>
      </c>
      <c r="M5565" s="150" t="s">
        <v>656</v>
      </c>
      <c r="N5565" s="157">
        <v>45268.876527777778</v>
      </c>
      <c r="O5565" s="157">
        <v>45305.194664351853</v>
      </c>
    </row>
    <row r="5566" spans="2:15" x14ac:dyDescent="0.2">
      <c r="B5566" s="322" t="s">
        <v>166</v>
      </c>
      <c r="C5566" s="322" t="s">
        <v>2366</v>
      </c>
      <c r="D5566" s="322" t="s">
        <v>166</v>
      </c>
      <c r="E5566" s="322" t="s">
        <v>2366</v>
      </c>
      <c r="F5566" s="154" t="s">
        <v>114</v>
      </c>
      <c r="G5566" s="149" t="s">
        <v>277</v>
      </c>
      <c r="H5566" s="153" t="s">
        <v>304</v>
      </c>
      <c r="I5566" s="149" t="s">
        <v>906</v>
      </c>
      <c r="J5566" s="163">
        <v>25.164000000000001</v>
      </c>
      <c r="K5566" s="163">
        <v>18.443000000000001</v>
      </c>
      <c r="L5566" s="149" t="s">
        <v>329</v>
      </c>
      <c r="M5566" s="150" t="s">
        <v>2982</v>
      </c>
      <c r="N5566" s="157">
        <v>45269.292997685188</v>
      </c>
      <c r="O5566" s="157">
        <v>45276.344861111109</v>
      </c>
    </row>
    <row r="5567" spans="2:15" x14ac:dyDescent="0.2">
      <c r="B5567" s="322" t="s">
        <v>166</v>
      </c>
      <c r="C5567" s="322" t="s">
        <v>2366</v>
      </c>
      <c r="D5567" s="322" t="s">
        <v>167</v>
      </c>
      <c r="E5567" s="322" t="s">
        <v>275</v>
      </c>
      <c r="F5567" s="154" t="s">
        <v>114</v>
      </c>
      <c r="G5567" s="149" t="s">
        <v>310</v>
      </c>
      <c r="H5567" s="153" t="s">
        <v>115</v>
      </c>
      <c r="I5567" s="149" t="s">
        <v>2983</v>
      </c>
      <c r="J5567" s="163">
        <v>38.558999999999997</v>
      </c>
      <c r="K5567" s="163">
        <v>33.731999999999999</v>
      </c>
      <c r="L5567" s="149" t="s">
        <v>557</v>
      </c>
      <c r="M5567" s="150" t="s">
        <v>1394</v>
      </c>
      <c r="N5567" s="157">
        <v>45269.473113425927</v>
      </c>
      <c r="O5567" s="157">
        <v>45304.681828703702</v>
      </c>
    </row>
    <row r="5568" spans="2:15" x14ac:dyDescent="0.2">
      <c r="B5568" s="322" t="s">
        <v>166</v>
      </c>
      <c r="C5568" s="322" t="s">
        <v>2366</v>
      </c>
      <c r="D5568" s="322" t="s">
        <v>168</v>
      </c>
      <c r="E5568" s="322" t="s">
        <v>275</v>
      </c>
      <c r="F5568" s="154" t="s">
        <v>239</v>
      </c>
      <c r="G5568" s="149" t="s">
        <v>359</v>
      </c>
      <c r="H5568" s="153" t="s">
        <v>278</v>
      </c>
      <c r="I5568" s="149" t="s">
        <v>2984</v>
      </c>
      <c r="J5568" s="163">
        <v>55.688000000000002</v>
      </c>
      <c r="K5568" s="163">
        <v>43.707999999999998</v>
      </c>
      <c r="L5568" s="149" t="s">
        <v>116</v>
      </c>
      <c r="M5568" s="150" t="s">
        <v>117</v>
      </c>
      <c r="N5568" s="157">
        <v>45269.473726851851</v>
      </c>
      <c r="O5568" s="157">
        <v>45339.215902777774</v>
      </c>
    </row>
    <row r="5569" spans="2:15" x14ac:dyDescent="0.2">
      <c r="B5569" s="322" t="s">
        <v>166</v>
      </c>
      <c r="C5569" s="322" t="s">
        <v>2366</v>
      </c>
      <c r="D5569" s="322" t="s">
        <v>167</v>
      </c>
      <c r="E5569" s="322" t="s">
        <v>275</v>
      </c>
      <c r="F5569" s="154" t="s">
        <v>114</v>
      </c>
      <c r="G5569" s="149" t="s">
        <v>353</v>
      </c>
      <c r="H5569" s="153" t="s">
        <v>354</v>
      </c>
      <c r="I5569" s="149" t="s">
        <v>2985</v>
      </c>
      <c r="J5569" s="163">
        <v>63.728999999999999</v>
      </c>
      <c r="K5569" s="163">
        <v>17.581</v>
      </c>
      <c r="L5569" s="149" t="s">
        <v>116</v>
      </c>
      <c r="M5569" s="150" t="s">
        <v>352</v>
      </c>
      <c r="N5569" s="157">
        <v>45270.570983796293</v>
      </c>
      <c r="O5569" s="157">
        <v>45301.223275462966</v>
      </c>
    </row>
    <row r="5570" spans="2:15" x14ac:dyDescent="0.2">
      <c r="B5570" s="322" t="s">
        <v>166</v>
      </c>
      <c r="C5570" s="322" t="s">
        <v>2366</v>
      </c>
      <c r="D5570" s="322" t="s">
        <v>167</v>
      </c>
      <c r="E5570" s="322" t="s">
        <v>275</v>
      </c>
      <c r="F5570" s="154" t="s">
        <v>114</v>
      </c>
      <c r="G5570" s="149" t="s">
        <v>353</v>
      </c>
      <c r="H5570" s="153" t="s">
        <v>354</v>
      </c>
      <c r="I5570" s="149" t="s">
        <v>2985</v>
      </c>
      <c r="J5570" s="163">
        <v>63.728999999999999</v>
      </c>
      <c r="K5570" s="163">
        <v>24.869</v>
      </c>
      <c r="L5570" s="149" t="s">
        <v>116</v>
      </c>
      <c r="M5570" s="150" t="s">
        <v>405</v>
      </c>
      <c r="N5570" s="157">
        <v>45270.570983796293</v>
      </c>
      <c r="O5570" s="157">
        <v>45314.486898148149</v>
      </c>
    </row>
    <row r="5571" spans="2:15" x14ac:dyDescent="0.2">
      <c r="B5571" s="322" t="s">
        <v>166</v>
      </c>
      <c r="C5571" s="322" t="s">
        <v>2366</v>
      </c>
      <c r="D5571" s="322" t="s">
        <v>167</v>
      </c>
      <c r="E5571" s="322" t="s">
        <v>275</v>
      </c>
      <c r="F5571" s="154" t="s">
        <v>239</v>
      </c>
      <c r="G5571" s="149" t="s">
        <v>289</v>
      </c>
      <c r="H5571" s="153" t="s">
        <v>290</v>
      </c>
      <c r="I5571" s="149" t="s">
        <v>1622</v>
      </c>
      <c r="J5571" s="163">
        <v>36.887</v>
      </c>
      <c r="K5571" s="163">
        <v>34.362000000000002</v>
      </c>
      <c r="L5571" s="149" t="s">
        <v>116</v>
      </c>
      <c r="M5571" s="150" t="s">
        <v>352</v>
      </c>
      <c r="N5571" s="157">
        <v>45271.028368055559</v>
      </c>
      <c r="O5571" s="157">
        <v>45319.808645833335</v>
      </c>
    </row>
    <row r="5572" spans="2:15" x14ac:dyDescent="0.2">
      <c r="B5572" s="322" t="s">
        <v>166</v>
      </c>
      <c r="C5572" s="322" t="s">
        <v>2366</v>
      </c>
      <c r="D5572" s="322" t="s">
        <v>167</v>
      </c>
      <c r="E5572" s="322" t="s">
        <v>275</v>
      </c>
      <c r="F5572" s="154" t="s">
        <v>329</v>
      </c>
      <c r="G5572" s="149" t="s">
        <v>286</v>
      </c>
      <c r="H5572" s="153" t="s">
        <v>330</v>
      </c>
      <c r="I5572" s="149" t="s">
        <v>1175</v>
      </c>
      <c r="J5572" s="163">
        <v>61.212000000000003</v>
      </c>
      <c r="K5572" s="163">
        <v>51.228999999999999</v>
      </c>
      <c r="L5572" s="149" t="s">
        <v>211</v>
      </c>
      <c r="M5572" s="150" t="s">
        <v>390</v>
      </c>
      <c r="N5572" s="157">
        <v>45271.098009259258</v>
      </c>
      <c r="O5572" s="157">
        <v>45297.570752314816</v>
      </c>
    </row>
    <row r="5573" spans="2:15" x14ac:dyDescent="0.2">
      <c r="B5573" s="322" t="s">
        <v>166</v>
      </c>
      <c r="C5573" s="322" t="s">
        <v>2366</v>
      </c>
      <c r="D5573" s="322" t="s">
        <v>167</v>
      </c>
      <c r="E5573" s="322" t="s">
        <v>275</v>
      </c>
      <c r="F5573" s="154" t="s">
        <v>244</v>
      </c>
      <c r="G5573" s="149" t="s">
        <v>369</v>
      </c>
      <c r="H5573" s="153" t="s">
        <v>370</v>
      </c>
      <c r="I5573" s="149" t="s">
        <v>2406</v>
      </c>
      <c r="J5573" s="163">
        <v>38.485999999999997</v>
      </c>
      <c r="K5573" s="163">
        <v>5.5410000000000004</v>
      </c>
      <c r="L5573" s="149" t="s">
        <v>189</v>
      </c>
      <c r="M5573" s="150" t="s">
        <v>470</v>
      </c>
      <c r="N5573" s="157">
        <v>45271.197048611109</v>
      </c>
      <c r="O5573" s="157">
        <v>45296.606412037036</v>
      </c>
    </row>
    <row r="5574" spans="2:15" x14ac:dyDescent="0.2">
      <c r="B5574" s="322" t="s">
        <v>166</v>
      </c>
      <c r="C5574" s="322" t="s">
        <v>2366</v>
      </c>
      <c r="D5574" s="322" t="s">
        <v>167</v>
      </c>
      <c r="E5574" s="322" t="s">
        <v>275</v>
      </c>
      <c r="F5574" s="154" t="s">
        <v>244</v>
      </c>
      <c r="G5574" s="149" t="s">
        <v>369</v>
      </c>
      <c r="H5574" s="153" t="s">
        <v>370</v>
      </c>
      <c r="I5574" s="149" t="s">
        <v>2406</v>
      </c>
      <c r="J5574" s="163">
        <v>38.485999999999997</v>
      </c>
      <c r="K5574" s="163">
        <v>20.942</v>
      </c>
      <c r="L5574" s="149" t="s">
        <v>189</v>
      </c>
      <c r="M5574" s="150" t="s">
        <v>470</v>
      </c>
      <c r="N5574" s="157">
        <v>45271.197048611109</v>
      </c>
      <c r="O5574" s="157">
        <v>45297.111458333333</v>
      </c>
    </row>
    <row r="5575" spans="2:15" x14ac:dyDescent="0.2">
      <c r="B5575" s="322" t="s">
        <v>166</v>
      </c>
      <c r="C5575" s="322" t="s">
        <v>2366</v>
      </c>
      <c r="D5575" s="322" t="s">
        <v>166</v>
      </c>
      <c r="E5575" s="322" t="s">
        <v>2366</v>
      </c>
      <c r="F5575" s="154" t="s">
        <v>114</v>
      </c>
      <c r="G5575" s="149" t="s">
        <v>277</v>
      </c>
      <c r="H5575" s="153" t="s">
        <v>304</v>
      </c>
      <c r="I5575" s="149" t="s">
        <v>1842</v>
      </c>
      <c r="J5575" s="163">
        <v>35.439</v>
      </c>
      <c r="K5575" s="163">
        <v>30.085999999999999</v>
      </c>
      <c r="L5575" s="149" t="s">
        <v>114</v>
      </c>
      <c r="M5575" s="150" t="s">
        <v>577</v>
      </c>
      <c r="N5575" s="157">
        <v>45272.028032407405</v>
      </c>
      <c r="O5575" s="157">
        <v>45278.374918981484</v>
      </c>
    </row>
    <row r="5576" spans="2:15" x14ac:dyDescent="0.2">
      <c r="B5576" s="322" t="s">
        <v>166</v>
      </c>
      <c r="C5576" s="322" t="s">
        <v>2366</v>
      </c>
      <c r="D5576" s="322" t="s">
        <v>167</v>
      </c>
      <c r="E5576" s="322" t="s">
        <v>275</v>
      </c>
      <c r="F5576" s="154" t="s">
        <v>239</v>
      </c>
      <c r="G5576" s="149" t="s">
        <v>359</v>
      </c>
      <c r="H5576" s="153" t="s">
        <v>278</v>
      </c>
      <c r="I5576" s="149" t="s">
        <v>1929</v>
      </c>
      <c r="J5576" s="163">
        <v>36.009</v>
      </c>
      <c r="K5576" s="163">
        <v>35.289000000000001</v>
      </c>
      <c r="L5576" s="149" t="s">
        <v>329</v>
      </c>
      <c r="M5576" s="150" t="s">
        <v>395</v>
      </c>
      <c r="N5576" s="157">
        <v>45272.47383101852</v>
      </c>
      <c r="O5576" s="157">
        <v>45298.290370370371</v>
      </c>
    </row>
    <row r="5577" spans="2:15" x14ac:dyDescent="0.2">
      <c r="B5577" s="322" t="s">
        <v>166</v>
      </c>
      <c r="C5577" s="322" t="s">
        <v>2366</v>
      </c>
      <c r="D5577" s="322" t="s">
        <v>167</v>
      </c>
      <c r="E5577" s="322" t="s">
        <v>275</v>
      </c>
      <c r="F5577" s="154" t="s">
        <v>329</v>
      </c>
      <c r="G5577" s="149" t="s">
        <v>286</v>
      </c>
      <c r="H5577" s="153" t="s">
        <v>330</v>
      </c>
      <c r="I5577" s="149" t="s">
        <v>2986</v>
      </c>
      <c r="J5577" s="163">
        <v>37.347000000000001</v>
      </c>
      <c r="K5577" s="163">
        <v>33.037999999999997</v>
      </c>
      <c r="L5577" s="149" t="s">
        <v>333</v>
      </c>
      <c r="M5577" s="150" t="s">
        <v>501</v>
      </c>
      <c r="N5577" s="157">
        <v>45272.661111111112</v>
      </c>
      <c r="O5577" s="157">
        <v>45295.164386574077</v>
      </c>
    </row>
    <row r="5578" spans="2:15" x14ac:dyDescent="0.2">
      <c r="B5578" s="322" t="s">
        <v>166</v>
      </c>
      <c r="C5578" s="322" t="s">
        <v>2366</v>
      </c>
      <c r="D5578" s="322" t="s">
        <v>167</v>
      </c>
      <c r="E5578" s="322" t="s">
        <v>275</v>
      </c>
      <c r="F5578" s="154" t="s">
        <v>239</v>
      </c>
      <c r="G5578" s="149" t="s">
        <v>359</v>
      </c>
      <c r="H5578" s="153" t="s">
        <v>278</v>
      </c>
      <c r="I5578" s="149" t="s">
        <v>2987</v>
      </c>
      <c r="J5578" s="163">
        <v>60.402000000000001</v>
      </c>
      <c r="K5578" s="163">
        <v>17.994</v>
      </c>
      <c r="L5578" s="149" t="s">
        <v>217</v>
      </c>
      <c r="M5578" s="150" t="s">
        <v>480</v>
      </c>
      <c r="N5578" s="157">
        <v>45272.916747685187</v>
      </c>
      <c r="O5578" s="157">
        <v>45318.513888888891</v>
      </c>
    </row>
    <row r="5579" spans="2:15" x14ac:dyDescent="0.2">
      <c r="B5579" s="322" t="s">
        <v>166</v>
      </c>
      <c r="C5579" s="322" t="s">
        <v>2366</v>
      </c>
      <c r="D5579" s="322" t="s">
        <v>168</v>
      </c>
      <c r="E5579" s="322" t="s">
        <v>275</v>
      </c>
      <c r="F5579" s="154" t="s">
        <v>239</v>
      </c>
      <c r="G5579" s="149" t="s">
        <v>359</v>
      </c>
      <c r="H5579" s="153" t="s">
        <v>278</v>
      </c>
      <c r="I5579" s="149" t="s">
        <v>2987</v>
      </c>
      <c r="J5579" s="163">
        <v>60.402000000000001</v>
      </c>
      <c r="K5579" s="163">
        <v>22.760999999999999</v>
      </c>
      <c r="L5579" s="149" t="s">
        <v>217</v>
      </c>
      <c r="M5579" s="150" t="s">
        <v>1370</v>
      </c>
      <c r="N5579" s="157">
        <v>45272.916747685187</v>
      </c>
      <c r="O5579" s="157">
        <v>45329.456111111111</v>
      </c>
    </row>
    <row r="5580" spans="2:15" x14ac:dyDescent="0.2">
      <c r="B5580" s="322" t="s">
        <v>166</v>
      </c>
      <c r="C5580" s="322" t="s">
        <v>2366</v>
      </c>
      <c r="D5580" s="322" t="s">
        <v>168</v>
      </c>
      <c r="E5580" s="322" t="s">
        <v>275</v>
      </c>
      <c r="F5580" s="154" t="s">
        <v>195</v>
      </c>
      <c r="G5580" s="149" t="s">
        <v>277</v>
      </c>
      <c r="H5580" s="153" t="s">
        <v>705</v>
      </c>
      <c r="I5580" s="149" t="s">
        <v>1194</v>
      </c>
      <c r="J5580" s="163">
        <v>26.747</v>
      </c>
      <c r="K5580" s="163">
        <v>6.641</v>
      </c>
      <c r="L5580" s="149" t="s">
        <v>228</v>
      </c>
      <c r="M5580" s="150" t="s">
        <v>485</v>
      </c>
      <c r="N5580" s="157">
        <v>45273.028310185182</v>
      </c>
      <c r="O5580" s="157">
        <v>45325.812754629631</v>
      </c>
    </row>
    <row r="5581" spans="2:15" x14ac:dyDescent="0.2">
      <c r="B5581" s="322" t="s">
        <v>166</v>
      </c>
      <c r="C5581" s="322" t="s">
        <v>2366</v>
      </c>
      <c r="D5581" s="322" t="s">
        <v>167</v>
      </c>
      <c r="E5581" s="322" t="s">
        <v>275</v>
      </c>
      <c r="F5581" s="154" t="s">
        <v>243</v>
      </c>
      <c r="G5581" s="149" t="s">
        <v>663</v>
      </c>
      <c r="H5581" s="153" t="s">
        <v>707</v>
      </c>
      <c r="I5581" s="149" t="s">
        <v>865</v>
      </c>
      <c r="J5581" s="163">
        <v>32.5</v>
      </c>
      <c r="K5581" s="163">
        <v>13.404999999999999</v>
      </c>
      <c r="L5581" s="149" t="s">
        <v>116</v>
      </c>
      <c r="M5581" s="150" t="s">
        <v>437</v>
      </c>
      <c r="N5581" s="157">
        <v>45273.138923611114</v>
      </c>
      <c r="O5581" s="157">
        <v>45301.569409722222</v>
      </c>
    </row>
    <row r="5582" spans="2:15" x14ac:dyDescent="0.2">
      <c r="B5582" s="322" t="s">
        <v>166</v>
      </c>
      <c r="C5582" s="322" t="s">
        <v>2366</v>
      </c>
      <c r="D5582" s="322" t="s">
        <v>167</v>
      </c>
      <c r="E5582" s="322" t="s">
        <v>275</v>
      </c>
      <c r="F5582" s="154" t="s">
        <v>243</v>
      </c>
      <c r="G5582" s="149" t="s">
        <v>663</v>
      </c>
      <c r="H5582" s="153" t="s">
        <v>707</v>
      </c>
      <c r="I5582" s="149" t="s">
        <v>865</v>
      </c>
      <c r="J5582" s="163">
        <v>32.5</v>
      </c>
      <c r="K5582" s="163">
        <v>3.83</v>
      </c>
      <c r="L5582" s="149" t="s">
        <v>116</v>
      </c>
      <c r="M5582" s="150" t="s">
        <v>437</v>
      </c>
      <c r="N5582" s="157">
        <v>45273.138923611114</v>
      </c>
      <c r="O5582" s="157">
        <v>45301.569548611114</v>
      </c>
    </row>
    <row r="5583" spans="2:15" x14ac:dyDescent="0.2">
      <c r="B5583" s="322" t="s">
        <v>166</v>
      </c>
      <c r="C5583" s="322" t="s">
        <v>2366</v>
      </c>
      <c r="D5583" s="322" t="s">
        <v>167</v>
      </c>
      <c r="E5583" s="322" t="s">
        <v>275</v>
      </c>
      <c r="F5583" s="154" t="s">
        <v>243</v>
      </c>
      <c r="G5583" s="149" t="s">
        <v>663</v>
      </c>
      <c r="H5583" s="153" t="s">
        <v>707</v>
      </c>
      <c r="I5583" s="149" t="s">
        <v>865</v>
      </c>
      <c r="J5583" s="163">
        <v>32.5</v>
      </c>
      <c r="K5583" s="163">
        <v>9.4879999999999995</v>
      </c>
      <c r="L5583" s="149" t="s">
        <v>116</v>
      </c>
      <c r="M5583" s="150" t="s">
        <v>437</v>
      </c>
      <c r="N5583" s="157">
        <v>45273.138923611114</v>
      </c>
      <c r="O5583" s="157">
        <v>45301.569560185184</v>
      </c>
    </row>
    <row r="5584" spans="2:15" x14ac:dyDescent="0.2">
      <c r="B5584" s="322" t="s">
        <v>166</v>
      </c>
      <c r="C5584" s="322" t="s">
        <v>2366</v>
      </c>
      <c r="D5584" s="322" t="s">
        <v>166</v>
      </c>
      <c r="E5584" s="322" t="s">
        <v>2366</v>
      </c>
      <c r="F5584" s="154" t="s">
        <v>237</v>
      </c>
      <c r="G5584" s="149" t="s">
        <v>277</v>
      </c>
      <c r="H5584" s="153" t="s">
        <v>978</v>
      </c>
      <c r="I5584" s="149" t="s">
        <v>1300</v>
      </c>
      <c r="J5584" s="163">
        <v>34.941000000000003</v>
      </c>
      <c r="K5584" s="163">
        <v>29.236000000000001</v>
      </c>
      <c r="L5584" s="149" t="s">
        <v>251</v>
      </c>
      <c r="M5584" s="150" t="s">
        <v>1845</v>
      </c>
      <c r="N5584" s="157">
        <v>45273.890428240738</v>
      </c>
      <c r="O5584" s="157">
        <v>45280.818611111114</v>
      </c>
    </row>
    <row r="5585" spans="2:15" x14ac:dyDescent="0.2">
      <c r="B5585" s="322" t="s">
        <v>166</v>
      </c>
      <c r="C5585" s="322" t="s">
        <v>2366</v>
      </c>
      <c r="D5585" s="322" t="s">
        <v>168</v>
      </c>
      <c r="E5585" s="322" t="s">
        <v>275</v>
      </c>
      <c r="F5585" s="154" t="s">
        <v>239</v>
      </c>
      <c r="G5585" s="149" t="s">
        <v>1627</v>
      </c>
      <c r="H5585" s="153" t="s">
        <v>1628</v>
      </c>
      <c r="I5585" s="149" t="s">
        <v>2988</v>
      </c>
      <c r="J5585" s="163">
        <v>82.031000000000006</v>
      </c>
      <c r="K5585" s="163">
        <v>25.388999999999999</v>
      </c>
      <c r="L5585" s="149" t="s">
        <v>211</v>
      </c>
      <c r="M5585" s="150" t="s">
        <v>1133</v>
      </c>
      <c r="N5585" s="157">
        <v>45274.153587962966</v>
      </c>
      <c r="O5585" s="157">
        <v>45324.236631944441</v>
      </c>
    </row>
    <row r="5586" spans="2:15" x14ac:dyDescent="0.2">
      <c r="B5586" s="322" t="s">
        <v>166</v>
      </c>
      <c r="C5586" s="322" t="s">
        <v>2366</v>
      </c>
      <c r="D5586" s="322" t="s">
        <v>168</v>
      </c>
      <c r="E5586" s="322" t="s">
        <v>275</v>
      </c>
      <c r="F5586" s="154" t="s">
        <v>239</v>
      </c>
      <c r="G5586" s="149" t="s">
        <v>1627</v>
      </c>
      <c r="H5586" s="153" t="s">
        <v>1628</v>
      </c>
      <c r="I5586" s="149" t="s">
        <v>2988</v>
      </c>
      <c r="J5586" s="163">
        <v>82.031000000000006</v>
      </c>
      <c r="K5586" s="163">
        <v>51.843000000000004</v>
      </c>
      <c r="L5586" s="149" t="s">
        <v>211</v>
      </c>
      <c r="M5586" s="150" t="s">
        <v>822</v>
      </c>
      <c r="N5586" s="157">
        <v>45274.153587962966</v>
      </c>
      <c r="O5586" s="157">
        <v>45340.531747685185</v>
      </c>
    </row>
    <row r="5587" spans="2:15" x14ac:dyDescent="0.2">
      <c r="B5587" s="322" t="s">
        <v>166</v>
      </c>
      <c r="C5587" s="322" t="s">
        <v>2366</v>
      </c>
      <c r="D5587" s="322" t="s">
        <v>167</v>
      </c>
      <c r="E5587" s="322" t="s">
        <v>275</v>
      </c>
      <c r="F5587" s="154" t="s">
        <v>114</v>
      </c>
      <c r="G5587" s="149" t="s">
        <v>286</v>
      </c>
      <c r="H5587" s="153" t="s">
        <v>115</v>
      </c>
      <c r="I5587" s="149" t="s">
        <v>1606</v>
      </c>
      <c r="J5587" s="163">
        <v>60.072000000000003</v>
      </c>
      <c r="K5587" s="163">
        <v>52.984999999999999</v>
      </c>
      <c r="L5587" s="149" t="s">
        <v>333</v>
      </c>
      <c r="M5587" s="150" t="s">
        <v>334</v>
      </c>
      <c r="N5587" s="157">
        <v>45274.278541666667</v>
      </c>
      <c r="O5587" s="157">
        <v>45293.929548611108</v>
      </c>
    </row>
    <row r="5588" spans="2:15" x14ac:dyDescent="0.2">
      <c r="B5588" s="322" t="s">
        <v>166</v>
      </c>
      <c r="C5588" s="322" t="s">
        <v>2366</v>
      </c>
      <c r="D5588" s="322" t="s">
        <v>167</v>
      </c>
      <c r="E5588" s="322" t="s">
        <v>275</v>
      </c>
      <c r="F5588" s="154" t="s">
        <v>114</v>
      </c>
      <c r="G5588" s="149" t="s">
        <v>286</v>
      </c>
      <c r="H5588" s="153" t="s">
        <v>304</v>
      </c>
      <c r="I5588" s="149" t="s">
        <v>2856</v>
      </c>
      <c r="J5588" s="163">
        <v>34.491999999999997</v>
      </c>
      <c r="K5588" s="163">
        <v>9.3780000000000001</v>
      </c>
      <c r="L5588" s="149" t="s">
        <v>116</v>
      </c>
      <c r="M5588" s="150" t="s">
        <v>292</v>
      </c>
      <c r="N5588" s="157">
        <v>45274.320092592592</v>
      </c>
      <c r="O5588" s="157">
        <v>45303.912557870368</v>
      </c>
    </row>
    <row r="5589" spans="2:15" x14ac:dyDescent="0.2">
      <c r="B5589" s="322" t="s">
        <v>166</v>
      </c>
      <c r="C5589" s="322" t="s">
        <v>2366</v>
      </c>
      <c r="D5589" s="322" t="s">
        <v>169</v>
      </c>
      <c r="E5589" s="322" t="s">
        <v>275</v>
      </c>
      <c r="F5589" s="154" t="s">
        <v>114</v>
      </c>
      <c r="G5589" s="149" t="s">
        <v>277</v>
      </c>
      <c r="H5589" s="153" t="s">
        <v>304</v>
      </c>
      <c r="I5589" s="149" t="s">
        <v>2856</v>
      </c>
      <c r="J5589" s="163">
        <v>34.491999999999997</v>
      </c>
      <c r="K5589" s="163">
        <v>12.092000000000001</v>
      </c>
      <c r="L5589" s="149" t="s">
        <v>116</v>
      </c>
      <c r="M5589" s="150" t="s">
        <v>117</v>
      </c>
      <c r="N5589" s="157">
        <v>45274.320092592592</v>
      </c>
      <c r="O5589" s="157">
        <v>45356.914583333331</v>
      </c>
    </row>
    <row r="5590" spans="2:15" x14ac:dyDescent="0.2">
      <c r="B5590" s="322" t="s">
        <v>166</v>
      </c>
      <c r="C5590" s="322" t="s">
        <v>2366</v>
      </c>
      <c r="D5590" s="322" t="s">
        <v>168</v>
      </c>
      <c r="E5590" s="322" t="s">
        <v>275</v>
      </c>
      <c r="F5590" s="154" t="s">
        <v>239</v>
      </c>
      <c r="G5590" s="149" t="s">
        <v>277</v>
      </c>
      <c r="H5590" s="153" t="s">
        <v>1628</v>
      </c>
      <c r="I5590" s="149" t="s">
        <v>2989</v>
      </c>
      <c r="J5590" s="163">
        <v>52.512</v>
      </c>
      <c r="K5590" s="163">
        <v>39.319000000000003</v>
      </c>
      <c r="L5590" s="149" t="s">
        <v>116</v>
      </c>
      <c r="M5590" s="150" t="s">
        <v>352</v>
      </c>
      <c r="N5590" s="157">
        <v>45274.65284722222</v>
      </c>
      <c r="O5590" s="157">
        <v>45324.09412037037</v>
      </c>
    </row>
    <row r="5591" spans="2:15" x14ac:dyDescent="0.2">
      <c r="B5591" s="322" t="s">
        <v>166</v>
      </c>
      <c r="C5591" s="322" t="s">
        <v>2366</v>
      </c>
      <c r="D5591" s="322" t="s">
        <v>167</v>
      </c>
      <c r="E5591" s="322" t="s">
        <v>275</v>
      </c>
      <c r="F5591" s="154" t="s">
        <v>114</v>
      </c>
      <c r="G5591" s="149" t="s">
        <v>353</v>
      </c>
      <c r="H5591" s="153" t="s">
        <v>354</v>
      </c>
      <c r="I5591" s="149" t="s">
        <v>2990</v>
      </c>
      <c r="J5591" s="163">
        <v>63.600999999999999</v>
      </c>
      <c r="K5591" s="163">
        <v>25.698</v>
      </c>
      <c r="L5591" s="149" t="s">
        <v>216</v>
      </c>
      <c r="M5591" s="150" t="s">
        <v>284</v>
      </c>
      <c r="N5591" s="157">
        <v>45275.209803240738</v>
      </c>
      <c r="O5591" s="157">
        <v>45313.359583333331</v>
      </c>
    </row>
    <row r="5592" spans="2:15" x14ac:dyDescent="0.2">
      <c r="B5592" s="322" t="s">
        <v>166</v>
      </c>
      <c r="C5592" s="322" t="s">
        <v>2366</v>
      </c>
      <c r="D5592" s="322" t="s">
        <v>167</v>
      </c>
      <c r="E5592" s="322" t="s">
        <v>275</v>
      </c>
      <c r="F5592" s="154" t="s">
        <v>114</v>
      </c>
      <c r="G5592" s="149" t="s">
        <v>353</v>
      </c>
      <c r="H5592" s="153" t="s">
        <v>354</v>
      </c>
      <c r="I5592" s="149" t="s">
        <v>2990</v>
      </c>
      <c r="J5592" s="163">
        <v>63.600999999999999</v>
      </c>
      <c r="K5592" s="163">
        <v>27.922999999999998</v>
      </c>
      <c r="L5592" s="149" t="s">
        <v>216</v>
      </c>
      <c r="M5592" s="150" t="s">
        <v>284</v>
      </c>
      <c r="N5592" s="157">
        <v>45275.209803240738</v>
      </c>
      <c r="O5592" s="157">
        <v>45315.735196759262</v>
      </c>
    </row>
    <row r="5593" spans="2:15" x14ac:dyDescent="0.2">
      <c r="B5593" s="322" t="s">
        <v>166</v>
      </c>
      <c r="C5593" s="322" t="s">
        <v>2366</v>
      </c>
      <c r="D5593" s="322" t="s">
        <v>169</v>
      </c>
      <c r="E5593" s="322" t="s">
        <v>275</v>
      </c>
      <c r="F5593" s="154" t="s">
        <v>236</v>
      </c>
      <c r="G5593" s="149" t="s">
        <v>310</v>
      </c>
      <c r="H5593" s="153" t="s">
        <v>311</v>
      </c>
      <c r="I5593" s="149" t="s">
        <v>1603</v>
      </c>
      <c r="J5593" s="163">
        <v>37.212000000000003</v>
      </c>
      <c r="K5593" s="163">
        <v>30.864999999999998</v>
      </c>
      <c r="L5593" s="149" t="s">
        <v>329</v>
      </c>
      <c r="M5593" s="150" t="s">
        <v>765</v>
      </c>
      <c r="N5593" s="157">
        <v>45275.292534722219</v>
      </c>
      <c r="O5593" s="157">
        <v>45353.956400462965</v>
      </c>
    </row>
    <row r="5594" spans="2:15" x14ac:dyDescent="0.2">
      <c r="B5594" s="322" t="s">
        <v>166</v>
      </c>
      <c r="C5594" s="322" t="s">
        <v>2366</v>
      </c>
      <c r="D5594" s="322" t="s">
        <v>167</v>
      </c>
      <c r="E5594" s="322" t="s">
        <v>275</v>
      </c>
      <c r="F5594" s="154" t="s">
        <v>239</v>
      </c>
      <c r="G5594" s="149" t="s">
        <v>289</v>
      </c>
      <c r="H5594" s="153" t="s">
        <v>290</v>
      </c>
      <c r="I5594" s="149" t="s">
        <v>2991</v>
      </c>
      <c r="J5594" s="163">
        <v>33.670999999999999</v>
      </c>
      <c r="K5594" s="163">
        <v>32.997999999999998</v>
      </c>
      <c r="L5594" s="149" t="s">
        <v>116</v>
      </c>
      <c r="M5594" s="150" t="s">
        <v>352</v>
      </c>
      <c r="N5594" s="157">
        <v>45275.652858796297</v>
      </c>
      <c r="O5594" s="157">
        <v>45322.603067129632</v>
      </c>
    </row>
    <row r="5595" spans="2:15" x14ac:dyDescent="0.2">
      <c r="B5595" s="322" t="s">
        <v>166</v>
      </c>
      <c r="C5595" s="322" t="s">
        <v>2366</v>
      </c>
      <c r="D5595" s="322" t="s">
        <v>167</v>
      </c>
      <c r="E5595" s="322" t="s">
        <v>275</v>
      </c>
      <c r="F5595" s="154" t="s">
        <v>244</v>
      </c>
      <c r="G5595" s="149" t="s">
        <v>369</v>
      </c>
      <c r="H5595" s="153" t="s">
        <v>370</v>
      </c>
      <c r="I5595" s="149" t="s">
        <v>2992</v>
      </c>
      <c r="J5595" s="163">
        <v>37.725000000000001</v>
      </c>
      <c r="K5595" s="163">
        <v>28.919</v>
      </c>
      <c r="L5595" s="149" t="s">
        <v>223</v>
      </c>
      <c r="M5595" s="150" t="s">
        <v>349</v>
      </c>
      <c r="N5595" s="157">
        <v>45275.801666666666</v>
      </c>
      <c r="O5595" s="157">
        <v>45303.987407407411</v>
      </c>
    </row>
    <row r="5596" spans="2:15" x14ac:dyDescent="0.2">
      <c r="B5596" s="322" t="s">
        <v>166</v>
      </c>
      <c r="C5596" s="322" t="s">
        <v>2366</v>
      </c>
      <c r="D5596" s="322" t="s">
        <v>168</v>
      </c>
      <c r="E5596" s="322" t="s">
        <v>275</v>
      </c>
      <c r="F5596" s="154" t="s">
        <v>329</v>
      </c>
      <c r="G5596" s="149" t="s">
        <v>286</v>
      </c>
      <c r="H5596" s="153" t="s">
        <v>330</v>
      </c>
      <c r="I5596" s="149" t="s">
        <v>2993</v>
      </c>
      <c r="J5596" s="163">
        <v>63.518000000000001</v>
      </c>
      <c r="K5596" s="163">
        <v>45.698</v>
      </c>
      <c r="L5596" s="149" t="s">
        <v>116</v>
      </c>
      <c r="M5596" s="150" t="s">
        <v>117</v>
      </c>
      <c r="N5596" s="157">
        <v>45276.306909722225</v>
      </c>
      <c r="O5596" s="157">
        <v>45334.67597222222</v>
      </c>
    </row>
    <row r="5597" spans="2:15" x14ac:dyDescent="0.2">
      <c r="B5597" s="322" t="s">
        <v>166</v>
      </c>
      <c r="C5597" s="322" t="s">
        <v>2366</v>
      </c>
      <c r="D5597" s="322" t="s">
        <v>168</v>
      </c>
      <c r="E5597" s="322" t="s">
        <v>275</v>
      </c>
      <c r="F5597" s="154" t="s">
        <v>239</v>
      </c>
      <c r="G5597" s="149" t="s">
        <v>359</v>
      </c>
      <c r="H5597" s="153" t="s">
        <v>278</v>
      </c>
      <c r="I5597" s="149" t="s">
        <v>2994</v>
      </c>
      <c r="J5597" s="163">
        <v>55.302999999999997</v>
      </c>
      <c r="K5597" s="163">
        <v>44.066000000000003</v>
      </c>
      <c r="L5597" s="149" t="s">
        <v>116</v>
      </c>
      <c r="M5597" s="150" t="s">
        <v>352</v>
      </c>
      <c r="N5597" s="157">
        <v>45276.848645833335</v>
      </c>
      <c r="O5597" s="157">
        <v>45327.4059375</v>
      </c>
    </row>
    <row r="5598" spans="2:15" x14ac:dyDescent="0.2">
      <c r="B5598" s="322" t="s">
        <v>166</v>
      </c>
      <c r="C5598" s="322" t="s">
        <v>2366</v>
      </c>
      <c r="D5598" s="322" t="s">
        <v>168</v>
      </c>
      <c r="E5598" s="322" t="s">
        <v>275</v>
      </c>
      <c r="F5598" s="154" t="s">
        <v>114</v>
      </c>
      <c r="G5598" s="149" t="s">
        <v>353</v>
      </c>
      <c r="H5598" s="153" t="s">
        <v>354</v>
      </c>
      <c r="I5598" s="149" t="s">
        <v>2995</v>
      </c>
      <c r="J5598" s="163">
        <v>64.611000000000004</v>
      </c>
      <c r="K5598" s="163">
        <v>41.655000000000001</v>
      </c>
      <c r="L5598" s="149" t="s">
        <v>116</v>
      </c>
      <c r="M5598" s="150" t="s">
        <v>117</v>
      </c>
      <c r="N5598" s="157">
        <v>45277.793124999997</v>
      </c>
      <c r="O5598" s="157">
        <v>45344.488263888888</v>
      </c>
    </row>
    <row r="5599" spans="2:15" x14ac:dyDescent="0.2">
      <c r="B5599" s="322" t="s">
        <v>166</v>
      </c>
      <c r="C5599" s="322" t="s">
        <v>2366</v>
      </c>
      <c r="D5599" s="322" t="s">
        <v>166</v>
      </c>
      <c r="E5599" s="322" t="s">
        <v>2366</v>
      </c>
      <c r="F5599" s="154" t="s">
        <v>114</v>
      </c>
      <c r="G5599" s="149" t="s">
        <v>277</v>
      </c>
      <c r="H5599" s="153" t="s">
        <v>304</v>
      </c>
      <c r="I5599" s="149" t="s">
        <v>1739</v>
      </c>
      <c r="J5599" s="163">
        <v>36.244999999999997</v>
      </c>
      <c r="K5599" s="163">
        <v>26.134</v>
      </c>
      <c r="L5599" s="149" t="s">
        <v>114</v>
      </c>
      <c r="M5599" s="150" t="s">
        <v>585</v>
      </c>
      <c r="N5599" s="157">
        <v>45277.873344907406</v>
      </c>
      <c r="O5599" s="157">
        <v>45285.732638888891</v>
      </c>
    </row>
    <row r="5600" spans="2:15" x14ac:dyDescent="0.2">
      <c r="B5600" s="322" t="s">
        <v>166</v>
      </c>
      <c r="C5600" s="322" t="s">
        <v>2366</v>
      </c>
      <c r="D5600" s="322" t="s">
        <v>167</v>
      </c>
      <c r="E5600" s="322" t="s">
        <v>275</v>
      </c>
      <c r="F5600" s="154" t="s">
        <v>239</v>
      </c>
      <c r="G5600" s="149" t="s">
        <v>359</v>
      </c>
      <c r="H5600" s="153" t="s">
        <v>278</v>
      </c>
      <c r="I5600" s="149" t="s">
        <v>614</v>
      </c>
      <c r="J5600" s="163">
        <v>37.975999999999999</v>
      </c>
      <c r="K5600" s="163">
        <v>10.081</v>
      </c>
      <c r="L5600" s="149" t="s">
        <v>116</v>
      </c>
      <c r="M5600" s="150" t="s">
        <v>117</v>
      </c>
      <c r="N5600" s="157">
        <v>45277.958958333336</v>
      </c>
      <c r="O5600" s="157">
        <v>45309.454467592594</v>
      </c>
    </row>
    <row r="5601" spans="2:15" x14ac:dyDescent="0.2">
      <c r="B5601" s="322" t="s">
        <v>166</v>
      </c>
      <c r="C5601" s="322" t="s">
        <v>2366</v>
      </c>
      <c r="D5601" s="322" t="s">
        <v>168</v>
      </c>
      <c r="E5601" s="322" t="s">
        <v>275</v>
      </c>
      <c r="F5601" s="154" t="s">
        <v>239</v>
      </c>
      <c r="G5601" s="149" t="s">
        <v>277</v>
      </c>
      <c r="H5601" s="153" t="s">
        <v>278</v>
      </c>
      <c r="I5601" s="149" t="s">
        <v>614</v>
      </c>
      <c r="J5601" s="163">
        <v>37.975999999999999</v>
      </c>
      <c r="K5601" s="163">
        <v>20.74</v>
      </c>
      <c r="L5601" s="149" t="s">
        <v>116</v>
      </c>
      <c r="M5601" s="150" t="s">
        <v>1049</v>
      </c>
      <c r="N5601" s="157">
        <v>45277.958958333336</v>
      </c>
      <c r="O5601" s="157">
        <v>45327.44736111111</v>
      </c>
    </row>
    <row r="5602" spans="2:15" x14ac:dyDescent="0.2">
      <c r="B5602" s="322" t="s">
        <v>166</v>
      </c>
      <c r="C5602" s="322" t="s">
        <v>2366</v>
      </c>
      <c r="D5602" s="322" t="s">
        <v>169</v>
      </c>
      <c r="E5602" s="322" t="s">
        <v>275</v>
      </c>
      <c r="F5602" s="154" t="s">
        <v>114</v>
      </c>
      <c r="G5602" s="149" t="s">
        <v>277</v>
      </c>
      <c r="H5602" s="153" t="s">
        <v>304</v>
      </c>
      <c r="I5602" s="149" t="s">
        <v>740</v>
      </c>
      <c r="J5602" s="163">
        <v>28.471</v>
      </c>
      <c r="K5602" s="163">
        <v>27.283000000000001</v>
      </c>
      <c r="L5602" s="149" t="s">
        <v>114</v>
      </c>
      <c r="M5602" s="150" t="s">
        <v>1041</v>
      </c>
      <c r="N5602" s="157">
        <v>45278.056701388887</v>
      </c>
      <c r="O5602" s="157">
        <v>45376.071655092594</v>
      </c>
    </row>
    <row r="5603" spans="2:15" x14ac:dyDescent="0.2">
      <c r="B5603" s="322" t="s">
        <v>166</v>
      </c>
      <c r="C5603" s="322" t="s">
        <v>2366</v>
      </c>
      <c r="D5603" s="322" t="s">
        <v>167</v>
      </c>
      <c r="E5603" s="322" t="s">
        <v>275</v>
      </c>
      <c r="F5603" s="154" t="s">
        <v>114</v>
      </c>
      <c r="G5603" s="149" t="s">
        <v>286</v>
      </c>
      <c r="H5603" s="153" t="s">
        <v>115</v>
      </c>
      <c r="I5603" s="149" t="s">
        <v>2096</v>
      </c>
      <c r="J5603" s="163">
        <v>81.676000000000002</v>
      </c>
      <c r="K5603" s="163">
        <v>74.504999999999995</v>
      </c>
      <c r="L5603" s="149" t="s">
        <v>211</v>
      </c>
      <c r="M5603" s="150" t="s">
        <v>666</v>
      </c>
      <c r="N5603" s="157">
        <v>45278.12641203704</v>
      </c>
      <c r="O5603" s="157">
        <v>45308.510300925926</v>
      </c>
    </row>
    <row r="5604" spans="2:15" x14ac:dyDescent="0.2">
      <c r="B5604" s="322" t="s">
        <v>166</v>
      </c>
      <c r="C5604" s="322" t="s">
        <v>2366</v>
      </c>
      <c r="D5604" s="322" t="s">
        <v>167</v>
      </c>
      <c r="E5604" s="322" t="s">
        <v>275</v>
      </c>
      <c r="F5604" s="154" t="s">
        <v>247</v>
      </c>
      <c r="G5604" s="149" t="s">
        <v>340</v>
      </c>
      <c r="H5604" s="153" t="s">
        <v>341</v>
      </c>
      <c r="I5604" s="149" t="s">
        <v>1474</v>
      </c>
      <c r="J5604" s="163">
        <v>38.737000000000002</v>
      </c>
      <c r="K5604" s="163">
        <v>6.5449999999999999</v>
      </c>
      <c r="L5604" s="149" t="s">
        <v>329</v>
      </c>
      <c r="M5604" s="150" t="s">
        <v>344</v>
      </c>
      <c r="N5604" s="157">
        <v>45278.730775462966</v>
      </c>
      <c r="O5604" s="157">
        <v>45322.397129629629</v>
      </c>
    </row>
    <row r="5605" spans="2:15" x14ac:dyDescent="0.2">
      <c r="B5605" s="322" t="s">
        <v>166</v>
      </c>
      <c r="C5605" s="322" t="s">
        <v>2366</v>
      </c>
      <c r="D5605" s="322" t="s">
        <v>168</v>
      </c>
      <c r="E5605" s="322" t="s">
        <v>275</v>
      </c>
      <c r="F5605" s="154" t="s">
        <v>247</v>
      </c>
      <c r="G5605" s="149" t="s">
        <v>340</v>
      </c>
      <c r="H5605" s="153" t="s">
        <v>341</v>
      </c>
      <c r="I5605" s="149" t="s">
        <v>1474</v>
      </c>
      <c r="J5605" s="163">
        <v>38.737000000000002</v>
      </c>
      <c r="K5605" s="163">
        <v>6</v>
      </c>
      <c r="L5605" s="149" t="s">
        <v>329</v>
      </c>
      <c r="M5605" s="150" t="s">
        <v>343</v>
      </c>
      <c r="N5605" s="157">
        <v>45278.730775462966</v>
      </c>
      <c r="O5605" s="157">
        <v>45330.256516203706</v>
      </c>
    </row>
    <row r="5606" spans="2:15" x14ac:dyDescent="0.2">
      <c r="B5606" s="322" t="s">
        <v>166</v>
      </c>
      <c r="C5606" s="322" t="s">
        <v>2366</v>
      </c>
      <c r="D5606" s="322" t="s">
        <v>168</v>
      </c>
      <c r="E5606" s="322" t="s">
        <v>275</v>
      </c>
      <c r="F5606" s="154" t="s">
        <v>247</v>
      </c>
      <c r="G5606" s="149" t="s">
        <v>340</v>
      </c>
      <c r="H5606" s="153" t="s">
        <v>341</v>
      </c>
      <c r="I5606" s="149" t="s">
        <v>1474</v>
      </c>
      <c r="J5606" s="163">
        <v>38.737000000000002</v>
      </c>
      <c r="K5606" s="163">
        <v>24.01</v>
      </c>
      <c r="L5606" s="149" t="s">
        <v>228</v>
      </c>
      <c r="M5606" s="150" t="s">
        <v>434</v>
      </c>
      <c r="N5606" s="157">
        <v>45278.730775462966</v>
      </c>
      <c r="O5606" s="157">
        <v>45339.10733796296</v>
      </c>
    </row>
    <row r="5607" spans="2:15" x14ac:dyDescent="0.2">
      <c r="B5607" s="322" t="s">
        <v>166</v>
      </c>
      <c r="C5607" s="322" t="s">
        <v>2366</v>
      </c>
      <c r="D5607" s="322" t="s">
        <v>168</v>
      </c>
      <c r="E5607" s="322" t="s">
        <v>275</v>
      </c>
      <c r="F5607" s="154" t="s">
        <v>329</v>
      </c>
      <c r="G5607" s="149" t="s">
        <v>286</v>
      </c>
      <c r="H5607" s="153" t="s">
        <v>330</v>
      </c>
      <c r="I5607" s="149" t="s">
        <v>2996</v>
      </c>
      <c r="J5607" s="163">
        <v>61.485999999999997</v>
      </c>
      <c r="K5607" s="163">
        <v>41.234000000000002</v>
      </c>
      <c r="L5607" s="149" t="s">
        <v>116</v>
      </c>
      <c r="M5607" s="150" t="s">
        <v>352</v>
      </c>
      <c r="N5607" s="157">
        <v>45278.93209490741</v>
      </c>
      <c r="O5607" s="157">
        <v>45330.050763888888</v>
      </c>
    </row>
    <row r="5608" spans="2:15" x14ac:dyDescent="0.2">
      <c r="B5608" s="322" t="s">
        <v>166</v>
      </c>
      <c r="C5608" s="322" t="s">
        <v>2366</v>
      </c>
      <c r="D5608" s="322" t="s">
        <v>166</v>
      </c>
      <c r="E5608" s="322" t="s">
        <v>2366</v>
      </c>
      <c r="F5608" s="154" t="s">
        <v>114</v>
      </c>
      <c r="G5608" s="149" t="s">
        <v>277</v>
      </c>
      <c r="H5608" s="153" t="s">
        <v>304</v>
      </c>
      <c r="I5608" s="149" t="s">
        <v>1894</v>
      </c>
      <c r="J5608" s="163">
        <v>38.289000000000001</v>
      </c>
      <c r="K5608" s="163">
        <v>26.24</v>
      </c>
      <c r="L5608" s="149" t="s">
        <v>114</v>
      </c>
      <c r="M5608" s="150" t="s">
        <v>577</v>
      </c>
      <c r="N5608" s="157">
        <v>45278.945486111108</v>
      </c>
      <c r="O5608" s="157">
        <v>45288.764004629629</v>
      </c>
    </row>
    <row r="5609" spans="2:15" x14ac:dyDescent="0.2">
      <c r="B5609" s="322" t="s">
        <v>166</v>
      </c>
      <c r="C5609" s="322" t="s">
        <v>2366</v>
      </c>
      <c r="D5609" s="322" t="s">
        <v>167</v>
      </c>
      <c r="E5609" s="322" t="s">
        <v>275</v>
      </c>
      <c r="F5609" s="154" t="s">
        <v>114</v>
      </c>
      <c r="G5609" s="149" t="s">
        <v>310</v>
      </c>
      <c r="H5609" s="153" t="s">
        <v>115</v>
      </c>
      <c r="I5609" s="149" t="s">
        <v>2997</v>
      </c>
      <c r="J5609" s="163">
        <v>63.411000000000001</v>
      </c>
      <c r="K5609" s="163">
        <v>61.988</v>
      </c>
      <c r="L5609" s="149" t="s">
        <v>211</v>
      </c>
      <c r="M5609" s="150" t="s">
        <v>666</v>
      </c>
      <c r="N5609" s="157">
        <v>45279.195833333331</v>
      </c>
      <c r="O5609" s="157">
        <v>45306.731840277775</v>
      </c>
    </row>
    <row r="5610" spans="2:15" x14ac:dyDescent="0.2">
      <c r="B5610" s="322" t="s">
        <v>166</v>
      </c>
      <c r="C5610" s="322" t="s">
        <v>2366</v>
      </c>
      <c r="D5610" s="322" t="s">
        <v>167</v>
      </c>
      <c r="E5610" s="322" t="s">
        <v>275</v>
      </c>
      <c r="F5610" s="154" t="s">
        <v>239</v>
      </c>
      <c r="G5610" s="149" t="s">
        <v>359</v>
      </c>
      <c r="H5610" s="153" t="s">
        <v>278</v>
      </c>
      <c r="I5610" s="149" t="s">
        <v>614</v>
      </c>
      <c r="J5610" s="163">
        <v>37.975999999999999</v>
      </c>
      <c r="K5610" s="163">
        <v>2.0920000000000001</v>
      </c>
      <c r="L5610" s="149" t="s">
        <v>116</v>
      </c>
      <c r="M5610" s="150" t="s">
        <v>117</v>
      </c>
      <c r="N5610" s="157">
        <v>45279.375763888886</v>
      </c>
      <c r="O5610" s="157">
        <v>45309.454467592594</v>
      </c>
    </row>
    <row r="5611" spans="2:15" x14ac:dyDescent="0.2">
      <c r="B5611" s="322" t="s">
        <v>166</v>
      </c>
      <c r="C5611" s="322" t="s">
        <v>2366</v>
      </c>
      <c r="D5611" s="322" t="s">
        <v>168</v>
      </c>
      <c r="E5611" s="322" t="s">
        <v>275</v>
      </c>
      <c r="F5611" s="154" t="s">
        <v>239</v>
      </c>
      <c r="G5611" s="149" t="s">
        <v>359</v>
      </c>
      <c r="H5611" s="153" t="s">
        <v>278</v>
      </c>
      <c r="I5611" s="149" t="s">
        <v>614</v>
      </c>
      <c r="J5611" s="163">
        <v>37.975999999999999</v>
      </c>
      <c r="K5611" s="163">
        <v>4.3029999999999999</v>
      </c>
      <c r="L5611" s="149" t="s">
        <v>116</v>
      </c>
      <c r="M5611" s="150" t="s">
        <v>1049</v>
      </c>
      <c r="N5611" s="157">
        <v>45279.375763888886</v>
      </c>
      <c r="O5611" s="157">
        <v>45327.44736111111</v>
      </c>
    </row>
    <row r="5612" spans="2:15" x14ac:dyDescent="0.2">
      <c r="B5612" s="322" t="s">
        <v>166</v>
      </c>
      <c r="C5612" s="322" t="s">
        <v>2366</v>
      </c>
      <c r="D5612" s="322" t="s">
        <v>168</v>
      </c>
      <c r="E5612" s="322" t="s">
        <v>275</v>
      </c>
      <c r="F5612" s="154" t="s">
        <v>239</v>
      </c>
      <c r="G5612" s="149" t="s">
        <v>359</v>
      </c>
      <c r="H5612" s="153" t="s">
        <v>278</v>
      </c>
      <c r="I5612" s="149" t="s">
        <v>2998</v>
      </c>
      <c r="J5612" s="163">
        <v>37.384</v>
      </c>
      <c r="K5612" s="163">
        <v>36.636000000000003</v>
      </c>
      <c r="L5612" s="149" t="s">
        <v>116</v>
      </c>
      <c r="M5612" s="150" t="s">
        <v>293</v>
      </c>
      <c r="N5612" s="157">
        <v>45279.862256944441</v>
      </c>
      <c r="O5612" s="157">
        <v>45332.053067129629</v>
      </c>
    </row>
    <row r="5613" spans="2:15" x14ac:dyDescent="0.2">
      <c r="B5613" s="322" t="s">
        <v>166</v>
      </c>
      <c r="C5613" s="322" t="s">
        <v>2366</v>
      </c>
      <c r="D5613" s="322" t="s">
        <v>167</v>
      </c>
      <c r="E5613" s="322" t="s">
        <v>275</v>
      </c>
      <c r="F5613" s="154" t="s">
        <v>236</v>
      </c>
      <c r="G5613" s="149" t="s">
        <v>310</v>
      </c>
      <c r="H5613" s="153" t="s">
        <v>311</v>
      </c>
      <c r="I5613" s="149" t="s">
        <v>2999</v>
      </c>
      <c r="J5613" s="163">
        <v>34.844999999999999</v>
      </c>
      <c r="K5613" s="163">
        <v>4.5679999999999996</v>
      </c>
      <c r="L5613" s="149" t="s">
        <v>329</v>
      </c>
      <c r="M5613" s="150" t="s">
        <v>343</v>
      </c>
      <c r="N5613" s="157">
        <v>45280.056921296295</v>
      </c>
      <c r="O5613" s="157">
        <v>45306.455914351849</v>
      </c>
    </row>
    <row r="5614" spans="2:15" x14ac:dyDescent="0.2">
      <c r="B5614" s="322" t="s">
        <v>166</v>
      </c>
      <c r="C5614" s="322" t="s">
        <v>2366</v>
      </c>
      <c r="D5614" s="322" t="s">
        <v>167</v>
      </c>
      <c r="E5614" s="322" t="s">
        <v>275</v>
      </c>
      <c r="F5614" s="154" t="s">
        <v>237</v>
      </c>
      <c r="G5614" s="149" t="s">
        <v>663</v>
      </c>
      <c r="H5614" s="153" t="s">
        <v>978</v>
      </c>
      <c r="I5614" s="149" t="s">
        <v>3000</v>
      </c>
      <c r="J5614" s="163">
        <v>31.018000000000001</v>
      </c>
      <c r="K5614" s="163">
        <v>29.303999999999998</v>
      </c>
      <c r="L5614" s="149" t="s">
        <v>116</v>
      </c>
      <c r="M5614" s="150" t="s">
        <v>339</v>
      </c>
      <c r="N5614" s="157">
        <v>45281.598599537036</v>
      </c>
      <c r="O5614" s="157">
        <v>45297.968101851853</v>
      </c>
    </row>
    <row r="5615" spans="2:15" x14ac:dyDescent="0.2">
      <c r="B5615" s="322" t="s">
        <v>166</v>
      </c>
      <c r="C5615" s="322" t="s">
        <v>2366</v>
      </c>
      <c r="D5615" s="322" t="s">
        <v>166</v>
      </c>
      <c r="E5615" s="322" t="s">
        <v>2366</v>
      </c>
      <c r="F5615" s="154" t="s">
        <v>114</v>
      </c>
      <c r="G5615" s="149" t="s">
        <v>277</v>
      </c>
      <c r="H5615" s="153" t="s">
        <v>304</v>
      </c>
      <c r="I5615" s="149" t="s">
        <v>1160</v>
      </c>
      <c r="J5615" s="163">
        <v>27.55</v>
      </c>
      <c r="K5615" s="163">
        <v>11.211</v>
      </c>
      <c r="L5615" s="149" t="s">
        <v>114</v>
      </c>
      <c r="M5615" s="150" t="s">
        <v>1161</v>
      </c>
      <c r="N5615" s="157">
        <v>45282.222708333335</v>
      </c>
      <c r="O5615" s="157">
        <v>45283.984629629631</v>
      </c>
    </row>
    <row r="5616" spans="2:15" x14ac:dyDescent="0.2">
      <c r="B5616" s="322" t="s">
        <v>166</v>
      </c>
      <c r="C5616" s="322" t="s">
        <v>2366</v>
      </c>
      <c r="D5616" s="322" t="s">
        <v>166</v>
      </c>
      <c r="E5616" s="322" t="s">
        <v>2366</v>
      </c>
      <c r="F5616" s="154" t="s">
        <v>114</v>
      </c>
      <c r="G5616" s="149" t="s">
        <v>277</v>
      </c>
      <c r="H5616" s="153" t="s">
        <v>304</v>
      </c>
      <c r="I5616" s="149" t="s">
        <v>1160</v>
      </c>
      <c r="J5616" s="163">
        <v>27.55</v>
      </c>
      <c r="K5616" s="163">
        <v>11.211</v>
      </c>
      <c r="L5616" s="149" t="s">
        <v>114</v>
      </c>
      <c r="M5616" s="150" t="s">
        <v>1161</v>
      </c>
      <c r="N5616" s="157">
        <v>45282.222708333335</v>
      </c>
      <c r="O5616" s="157">
        <v>45283.984768518516</v>
      </c>
    </row>
    <row r="5617" spans="2:15" x14ac:dyDescent="0.2">
      <c r="B5617" s="322" t="s">
        <v>166</v>
      </c>
      <c r="C5617" s="322" t="s">
        <v>2366</v>
      </c>
      <c r="D5617" s="322" t="s">
        <v>167</v>
      </c>
      <c r="E5617" s="322" t="s">
        <v>275</v>
      </c>
      <c r="F5617" s="154" t="s">
        <v>114</v>
      </c>
      <c r="G5617" s="149" t="s">
        <v>353</v>
      </c>
      <c r="H5617" s="153" t="s">
        <v>354</v>
      </c>
      <c r="I5617" s="149" t="s">
        <v>1852</v>
      </c>
      <c r="J5617" s="163">
        <v>55.09</v>
      </c>
      <c r="K5617" s="163">
        <v>32.619999999999997</v>
      </c>
      <c r="L5617" s="149" t="s">
        <v>116</v>
      </c>
      <c r="M5617" s="150" t="s">
        <v>352</v>
      </c>
      <c r="N5617" s="157">
        <v>45282.501574074071</v>
      </c>
      <c r="O5617" s="157">
        <v>45303.526655092595</v>
      </c>
    </row>
    <row r="5618" spans="2:15" x14ac:dyDescent="0.2">
      <c r="B5618" s="322" t="s">
        <v>166</v>
      </c>
      <c r="C5618" s="322" t="s">
        <v>2366</v>
      </c>
      <c r="D5618" s="322" t="s">
        <v>167</v>
      </c>
      <c r="E5618" s="322" t="s">
        <v>275</v>
      </c>
      <c r="F5618" s="154" t="s">
        <v>243</v>
      </c>
      <c r="G5618" s="149" t="s">
        <v>2234</v>
      </c>
      <c r="H5618" s="153" t="s">
        <v>707</v>
      </c>
      <c r="I5618" s="149" t="s">
        <v>3001</v>
      </c>
      <c r="J5618" s="163">
        <v>57.695999999999998</v>
      </c>
      <c r="K5618" s="163">
        <v>45.523000000000003</v>
      </c>
      <c r="L5618" s="149" t="s">
        <v>329</v>
      </c>
      <c r="M5618" s="150" t="s">
        <v>395</v>
      </c>
      <c r="N5618" s="157">
        <v>45282.571180555555</v>
      </c>
      <c r="O5618" s="157">
        <v>45318.760462962964</v>
      </c>
    </row>
    <row r="5619" spans="2:15" x14ac:dyDescent="0.2">
      <c r="B5619" s="322" t="s">
        <v>166</v>
      </c>
      <c r="C5619" s="322" t="s">
        <v>2366</v>
      </c>
      <c r="D5619" s="322" t="s">
        <v>166</v>
      </c>
      <c r="E5619" s="322" t="s">
        <v>2366</v>
      </c>
      <c r="F5619" s="154" t="s">
        <v>114</v>
      </c>
      <c r="G5619" s="149" t="s">
        <v>277</v>
      </c>
      <c r="H5619" s="153" t="s">
        <v>304</v>
      </c>
      <c r="I5619" s="149" t="s">
        <v>1625</v>
      </c>
      <c r="J5619" s="163">
        <v>34.863999999999997</v>
      </c>
      <c r="K5619" s="163">
        <v>31.651</v>
      </c>
      <c r="L5619" s="149" t="s">
        <v>114</v>
      </c>
      <c r="M5619" s="150" t="s">
        <v>1840</v>
      </c>
      <c r="N5619" s="157">
        <v>45282.932129629633</v>
      </c>
      <c r="O5619" s="157">
        <v>45290.565162037034</v>
      </c>
    </row>
    <row r="5620" spans="2:15" x14ac:dyDescent="0.2">
      <c r="B5620" s="322" t="s">
        <v>166</v>
      </c>
      <c r="C5620" s="322" t="s">
        <v>2366</v>
      </c>
      <c r="D5620" s="322" t="s">
        <v>167</v>
      </c>
      <c r="E5620" s="322" t="s">
        <v>275</v>
      </c>
      <c r="F5620" s="154" t="s">
        <v>114</v>
      </c>
      <c r="G5620" s="149" t="s">
        <v>277</v>
      </c>
      <c r="H5620" s="153" t="s">
        <v>304</v>
      </c>
      <c r="I5620" s="149" t="s">
        <v>1897</v>
      </c>
      <c r="J5620" s="163">
        <v>30.181999999999999</v>
      </c>
      <c r="K5620" s="163">
        <v>21.292000000000002</v>
      </c>
      <c r="L5620" s="149" t="s">
        <v>203</v>
      </c>
      <c r="M5620" s="150" t="s">
        <v>380</v>
      </c>
      <c r="N5620" s="157">
        <v>45282.987245370372</v>
      </c>
      <c r="O5620" s="157">
        <v>45308.91678240741</v>
      </c>
    </row>
    <row r="5621" spans="2:15" x14ac:dyDescent="0.2">
      <c r="B5621" s="322" t="s">
        <v>166</v>
      </c>
      <c r="C5621" s="322" t="s">
        <v>2366</v>
      </c>
      <c r="D5621" s="322" t="s">
        <v>167</v>
      </c>
      <c r="E5621" s="322" t="s">
        <v>275</v>
      </c>
      <c r="F5621" s="154" t="s">
        <v>114</v>
      </c>
      <c r="G5621" s="149" t="s">
        <v>286</v>
      </c>
      <c r="H5621" s="153" t="s">
        <v>115</v>
      </c>
      <c r="I5621" s="149" t="s">
        <v>3002</v>
      </c>
      <c r="J5621" s="163">
        <v>39.26</v>
      </c>
      <c r="K5621" s="163">
        <v>5.399</v>
      </c>
      <c r="L5621" s="149" t="s">
        <v>212</v>
      </c>
      <c r="M5621" s="150" t="s">
        <v>626</v>
      </c>
      <c r="N5621" s="157">
        <v>45284.084907407407</v>
      </c>
      <c r="O5621" s="157">
        <v>45304.249247685184</v>
      </c>
    </row>
    <row r="5622" spans="2:15" x14ac:dyDescent="0.2">
      <c r="B5622" s="322" t="s">
        <v>166</v>
      </c>
      <c r="C5622" s="322" t="s">
        <v>2366</v>
      </c>
      <c r="D5622" s="322" t="s">
        <v>167</v>
      </c>
      <c r="E5622" s="322" t="s">
        <v>275</v>
      </c>
      <c r="F5622" s="154" t="s">
        <v>114</v>
      </c>
      <c r="G5622" s="149" t="s">
        <v>286</v>
      </c>
      <c r="H5622" s="153" t="s">
        <v>115</v>
      </c>
      <c r="I5622" s="149" t="s">
        <v>3002</v>
      </c>
      <c r="J5622" s="163">
        <v>39.26</v>
      </c>
      <c r="K5622" s="163">
        <v>23.315999999999999</v>
      </c>
      <c r="L5622" s="149" t="s">
        <v>212</v>
      </c>
      <c r="M5622" s="150" t="s">
        <v>447</v>
      </c>
      <c r="N5622" s="157">
        <v>45284.084907407407</v>
      </c>
      <c r="O5622" s="157">
        <v>45309.913564814815</v>
      </c>
    </row>
    <row r="5623" spans="2:15" x14ac:dyDescent="0.2">
      <c r="B5623" s="322" t="s">
        <v>166</v>
      </c>
      <c r="C5623" s="322" t="s">
        <v>2366</v>
      </c>
      <c r="D5623" s="322" t="s">
        <v>167</v>
      </c>
      <c r="E5623" s="322" t="s">
        <v>275</v>
      </c>
      <c r="F5623" s="154" t="s">
        <v>329</v>
      </c>
      <c r="G5623" s="149" t="s">
        <v>286</v>
      </c>
      <c r="H5623" s="153" t="s">
        <v>330</v>
      </c>
      <c r="I5623" s="149" t="s">
        <v>3003</v>
      </c>
      <c r="J5623" s="163">
        <v>61.210999999999999</v>
      </c>
      <c r="K5623" s="163">
        <v>13.353</v>
      </c>
      <c r="L5623" s="149" t="s">
        <v>333</v>
      </c>
      <c r="M5623" s="150" t="s">
        <v>334</v>
      </c>
      <c r="N5623" s="157">
        <v>45284.085034722222</v>
      </c>
      <c r="O5623" s="157">
        <v>45301.943611111114</v>
      </c>
    </row>
    <row r="5624" spans="2:15" x14ac:dyDescent="0.2">
      <c r="B5624" s="322" t="s">
        <v>166</v>
      </c>
      <c r="C5624" s="322" t="s">
        <v>2366</v>
      </c>
      <c r="D5624" s="322" t="s">
        <v>167</v>
      </c>
      <c r="E5624" s="322" t="s">
        <v>275</v>
      </c>
      <c r="F5624" s="154" t="s">
        <v>329</v>
      </c>
      <c r="G5624" s="149" t="s">
        <v>286</v>
      </c>
      <c r="H5624" s="153" t="s">
        <v>330</v>
      </c>
      <c r="I5624" s="149" t="s">
        <v>3003</v>
      </c>
      <c r="J5624" s="163">
        <v>61.210999999999999</v>
      </c>
      <c r="K5624" s="163">
        <v>35.209000000000003</v>
      </c>
      <c r="L5624" s="149" t="s">
        <v>211</v>
      </c>
      <c r="M5624" s="150" t="s">
        <v>314</v>
      </c>
      <c r="N5624" s="157">
        <v>45284.085034722222</v>
      </c>
      <c r="O5624" s="157">
        <v>45309.080972222226</v>
      </c>
    </row>
    <row r="5625" spans="2:15" x14ac:dyDescent="0.2">
      <c r="B5625" s="322" t="s">
        <v>166</v>
      </c>
      <c r="C5625" s="322" t="s">
        <v>2366</v>
      </c>
      <c r="D5625" s="322" t="s">
        <v>168</v>
      </c>
      <c r="E5625" s="322" t="s">
        <v>275</v>
      </c>
      <c r="F5625" s="154" t="s">
        <v>239</v>
      </c>
      <c r="G5625" s="149" t="s">
        <v>359</v>
      </c>
      <c r="H5625" s="153" t="s">
        <v>278</v>
      </c>
      <c r="I5625" s="149" t="s">
        <v>3004</v>
      </c>
      <c r="J5625" s="163">
        <v>38.494</v>
      </c>
      <c r="K5625" s="163">
        <v>37.723999999999997</v>
      </c>
      <c r="L5625" s="149" t="s">
        <v>116</v>
      </c>
      <c r="M5625" s="150" t="s">
        <v>352</v>
      </c>
      <c r="N5625" s="157">
        <v>45284.390335648146</v>
      </c>
      <c r="O5625" s="157">
        <v>45330.715775462966</v>
      </c>
    </row>
    <row r="5626" spans="2:15" x14ac:dyDescent="0.2">
      <c r="B5626" s="322" t="s">
        <v>166</v>
      </c>
      <c r="C5626" s="322" t="s">
        <v>2366</v>
      </c>
      <c r="D5626" s="322" t="s">
        <v>167</v>
      </c>
      <c r="E5626" s="322" t="s">
        <v>275</v>
      </c>
      <c r="F5626" s="154" t="s">
        <v>247</v>
      </c>
      <c r="G5626" s="149" t="s">
        <v>340</v>
      </c>
      <c r="H5626" s="153" t="s">
        <v>341</v>
      </c>
      <c r="I5626" s="149" t="s">
        <v>3005</v>
      </c>
      <c r="J5626" s="163">
        <v>38.503</v>
      </c>
      <c r="K5626" s="163">
        <v>37.732999999999997</v>
      </c>
      <c r="L5626" s="149" t="s">
        <v>205</v>
      </c>
      <c r="M5626" s="150" t="s">
        <v>721</v>
      </c>
      <c r="N5626" s="157">
        <v>45284.483726851853</v>
      </c>
      <c r="O5626" s="157">
        <v>45310.847754629627</v>
      </c>
    </row>
    <row r="5627" spans="2:15" x14ac:dyDescent="0.2">
      <c r="B5627" s="322" t="s">
        <v>166</v>
      </c>
      <c r="C5627" s="322" t="s">
        <v>2366</v>
      </c>
      <c r="D5627" s="322" t="s">
        <v>168</v>
      </c>
      <c r="E5627" s="322" t="s">
        <v>275</v>
      </c>
      <c r="F5627" s="154" t="s">
        <v>239</v>
      </c>
      <c r="G5627" s="149" t="s">
        <v>277</v>
      </c>
      <c r="H5627" s="153" t="s">
        <v>1628</v>
      </c>
      <c r="I5627" s="149" t="s">
        <v>3006</v>
      </c>
      <c r="J5627" s="163">
        <v>76.048000000000002</v>
      </c>
      <c r="K5627" s="163">
        <v>67.685000000000002</v>
      </c>
      <c r="L5627" s="149" t="s">
        <v>211</v>
      </c>
      <c r="M5627" s="150" t="s">
        <v>303</v>
      </c>
      <c r="N5627" s="157">
        <v>45284.875983796293</v>
      </c>
      <c r="O5627" s="157">
        <v>45334.458113425928</v>
      </c>
    </row>
    <row r="5628" spans="2:15" x14ac:dyDescent="0.2">
      <c r="B5628" s="322" t="s">
        <v>166</v>
      </c>
      <c r="C5628" s="322" t="s">
        <v>2366</v>
      </c>
      <c r="D5628" s="322" t="s">
        <v>167</v>
      </c>
      <c r="E5628" s="322" t="s">
        <v>275</v>
      </c>
      <c r="F5628" s="154" t="s">
        <v>239</v>
      </c>
      <c r="G5628" s="149" t="s">
        <v>359</v>
      </c>
      <c r="H5628" s="153" t="s">
        <v>278</v>
      </c>
      <c r="I5628" s="149" t="s">
        <v>2751</v>
      </c>
      <c r="J5628" s="163">
        <v>33.81</v>
      </c>
      <c r="K5628" s="163">
        <v>7.117</v>
      </c>
      <c r="L5628" s="149" t="s">
        <v>116</v>
      </c>
      <c r="M5628" s="150" t="s">
        <v>886</v>
      </c>
      <c r="N5628" s="157">
        <v>45284.960011574076</v>
      </c>
      <c r="O5628" s="157">
        <v>45315.875659722224</v>
      </c>
    </row>
    <row r="5629" spans="2:15" x14ac:dyDescent="0.2">
      <c r="B5629" s="322" t="s">
        <v>166</v>
      </c>
      <c r="C5629" s="322" t="s">
        <v>2366</v>
      </c>
      <c r="D5629" s="322" t="s">
        <v>167</v>
      </c>
      <c r="E5629" s="322" t="s">
        <v>275</v>
      </c>
      <c r="F5629" s="154" t="s">
        <v>239</v>
      </c>
      <c r="G5629" s="149" t="s">
        <v>359</v>
      </c>
      <c r="H5629" s="153" t="s">
        <v>278</v>
      </c>
      <c r="I5629" s="149" t="s">
        <v>2751</v>
      </c>
      <c r="J5629" s="163">
        <v>33.81</v>
      </c>
      <c r="K5629" s="163">
        <v>9.9060000000000006</v>
      </c>
      <c r="L5629" s="149" t="s">
        <v>116</v>
      </c>
      <c r="M5629" s="150" t="s">
        <v>437</v>
      </c>
      <c r="N5629" s="157">
        <v>45284.960011574076</v>
      </c>
      <c r="O5629" s="157">
        <v>45320.206828703704</v>
      </c>
    </row>
    <row r="5630" spans="2:15" x14ac:dyDescent="0.2">
      <c r="B5630" s="322" t="s">
        <v>166</v>
      </c>
      <c r="C5630" s="322" t="s">
        <v>2366</v>
      </c>
      <c r="D5630" s="322" t="s">
        <v>167</v>
      </c>
      <c r="E5630" s="322" t="s">
        <v>275</v>
      </c>
      <c r="F5630" s="154" t="s">
        <v>239</v>
      </c>
      <c r="G5630" s="149" t="s">
        <v>359</v>
      </c>
      <c r="H5630" s="153" t="s">
        <v>278</v>
      </c>
      <c r="I5630" s="149" t="s">
        <v>2751</v>
      </c>
      <c r="J5630" s="163">
        <v>33.81</v>
      </c>
      <c r="K5630" s="163">
        <v>11.887</v>
      </c>
      <c r="L5630" s="149" t="s">
        <v>116</v>
      </c>
      <c r="M5630" s="150" t="s">
        <v>437</v>
      </c>
      <c r="N5630" s="157">
        <v>45284.960011574076</v>
      </c>
      <c r="O5630" s="157">
        <v>45320.206967592596</v>
      </c>
    </row>
    <row r="5631" spans="2:15" x14ac:dyDescent="0.2">
      <c r="B5631" s="322" t="s">
        <v>166</v>
      </c>
      <c r="C5631" s="322" t="s">
        <v>2366</v>
      </c>
      <c r="D5631" s="322" t="s">
        <v>167</v>
      </c>
      <c r="E5631" s="322" t="s">
        <v>275</v>
      </c>
      <c r="F5631" s="154" t="s">
        <v>239</v>
      </c>
      <c r="G5631" s="149" t="s">
        <v>359</v>
      </c>
      <c r="H5631" s="153" t="s">
        <v>278</v>
      </c>
      <c r="I5631" s="149" t="s">
        <v>2751</v>
      </c>
      <c r="J5631" s="163">
        <v>33.81</v>
      </c>
      <c r="K5631" s="163">
        <v>2.2210000000000001</v>
      </c>
      <c r="L5631" s="149" t="s">
        <v>116</v>
      </c>
      <c r="M5631" s="150" t="s">
        <v>437</v>
      </c>
      <c r="N5631" s="157">
        <v>45284.960011574076</v>
      </c>
      <c r="O5631" s="157">
        <v>45320.206979166665</v>
      </c>
    </row>
    <row r="5632" spans="2:15" x14ac:dyDescent="0.2">
      <c r="B5632" s="322" t="s">
        <v>166</v>
      </c>
      <c r="C5632" s="322" t="s">
        <v>2366</v>
      </c>
      <c r="D5632" s="322" t="s">
        <v>167</v>
      </c>
      <c r="E5632" s="322" t="s">
        <v>275</v>
      </c>
      <c r="F5632" s="154" t="s">
        <v>244</v>
      </c>
      <c r="G5632" s="149" t="s">
        <v>369</v>
      </c>
      <c r="H5632" s="153" t="s">
        <v>370</v>
      </c>
      <c r="I5632" s="149" t="s">
        <v>3007</v>
      </c>
      <c r="J5632" s="163">
        <v>61.241999999999997</v>
      </c>
      <c r="K5632" s="163">
        <v>60.017000000000003</v>
      </c>
      <c r="L5632" s="149" t="s">
        <v>329</v>
      </c>
      <c r="M5632" s="150" t="s">
        <v>361</v>
      </c>
      <c r="N5632" s="157">
        <v>45286.492245370369</v>
      </c>
      <c r="O5632" s="157">
        <v>45319.14640046296</v>
      </c>
    </row>
    <row r="5633" spans="2:15" x14ac:dyDescent="0.2">
      <c r="B5633" s="322" t="s">
        <v>166</v>
      </c>
      <c r="C5633" s="322" t="s">
        <v>2366</v>
      </c>
      <c r="D5633" s="322" t="s">
        <v>167</v>
      </c>
      <c r="E5633" s="322" t="s">
        <v>275</v>
      </c>
      <c r="F5633" s="154" t="s">
        <v>243</v>
      </c>
      <c r="G5633" s="149" t="s">
        <v>2234</v>
      </c>
      <c r="H5633" s="153" t="s">
        <v>707</v>
      </c>
      <c r="I5633" s="149" t="s">
        <v>3001</v>
      </c>
      <c r="J5633" s="163">
        <v>57.695999999999998</v>
      </c>
      <c r="K5633" s="163">
        <v>11.019</v>
      </c>
      <c r="L5633" s="149" t="s">
        <v>329</v>
      </c>
      <c r="M5633" s="150" t="s">
        <v>395</v>
      </c>
      <c r="N5633" s="157">
        <v>45286.80709490741</v>
      </c>
      <c r="O5633" s="157">
        <v>45318.760462962964</v>
      </c>
    </row>
    <row r="5634" spans="2:15" x14ac:dyDescent="0.2">
      <c r="B5634" s="322" t="s">
        <v>166</v>
      </c>
      <c r="C5634" s="322" t="s">
        <v>2366</v>
      </c>
      <c r="D5634" s="322" t="s">
        <v>167</v>
      </c>
      <c r="E5634" s="322" t="s">
        <v>275</v>
      </c>
      <c r="F5634" s="154" t="s">
        <v>114</v>
      </c>
      <c r="G5634" s="149" t="s">
        <v>286</v>
      </c>
      <c r="H5634" s="153" t="s">
        <v>115</v>
      </c>
      <c r="I5634" s="149" t="s">
        <v>3008</v>
      </c>
      <c r="J5634" s="163">
        <v>60.308999999999997</v>
      </c>
      <c r="K5634" s="163">
        <v>34.792000000000002</v>
      </c>
      <c r="L5634" s="149" t="s">
        <v>211</v>
      </c>
      <c r="M5634" s="150" t="s">
        <v>453</v>
      </c>
      <c r="N5634" s="157">
        <v>45287.0153125</v>
      </c>
      <c r="O5634" s="157">
        <v>45310.513449074075</v>
      </c>
    </row>
    <row r="5635" spans="2:15" x14ac:dyDescent="0.2">
      <c r="B5635" s="322" t="s">
        <v>166</v>
      </c>
      <c r="C5635" s="322" t="s">
        <v>2366</v>
      </c>
      <c r="D5635" s="322" t="s">
        <v>167</v>
      </c>
      <c r="E5635" s="322" t="s">
        <v>275</v>
      </c>
      <c r="F5635" s="154" t="s">
        <v>114</v>
      </c>
      <c r="G5635" s="149" t="s">
        <v>286</v>
      </c>
      <c r="H5635" s="153" t="s">
        <v>115</v>
      </c>
      <c r="I5635" s="149" t="s">
        <v>3008</v>
      </c>
      <c r="J5635" s="163">
        <v>60.308999999999997</v>
      </c>
      <c r="K5635" s="163">
        <v>23.875</v>
      </c>
      <c r="L5635" s="149" t="s">
        <v>211</v>
      </c>
      <c r="M5635" s="150" t="s">
        <v>303</v>
      </c>
      <c r="N5635" s="157">
        <v>45287.0153125</v>
      </c>
      <c r="O5635" s="157">
        <v>45317.073888888888</v>
      </c>
    </row>
    <row r="5636" spans="2:15" x14ac:dyDescent="0.2">
      <c r="B5636" s="322" t="s">
        <v>166</v>
      </c>
      <c r="C5636" s="322" t="s">
        <v>2366</v>
      </c>
      <c r="D5636" s="322" t="s">
        <v>168</v>
      </c>
      <c r="E5636" s="322" t="s">
        <v>275</v>
      </c>
      <c r="F5636" s="154" t="s">
        <v>239</v>
      </c>
      <c r="G5636" s="149" t="s">
        <v>359</v>
      </c>
      <c r="H5636" s="153" t="s">
        <v>278</v>
      </c>
      <c r="I5636" s="149" t="s">
        <v>2542</v>
      </c>
      <c r="J5636" s="163">
        <v>33.19</v>
      </c>
      <c r="K5636" s="163">
        <v>13.124000000000001</v>
      </c>
      <c r="L5636" s="149" t="s">
        <v>208</v>
      </c>
      <c r="M5636" s="150" t="s">
        <v>368</v>
      </c>
      <c r="N5636" s="157">
        <v>45287.404421296298</v>
      </c>
      <c r="O5636" s="157">
        <v>45323.385578703703</v>
      </c>
    </row>
    <row r="5637" spans="2:15" x14ac:dyDescent="0.2">
      <c r="B5637" s="322" t="s">
        <v>166</v>
      </c>
      <c r="C5637" s="322" t="s">
        <v>2366</v>
      </c>
      <c r="D5637" s="322" t="s">
        <v>168</v>
      </c>
      <c r="E5637" s="322" t="s">
        <v>275</v>
      </c>
      <c r="F5637" s="154" t="s">
        <v>239</v>
      </c>
      <c r="G5637" s="149" t="s">
        <v>359</v>
      </c>
      <c r="H5637" s="153" t="s">
        <v>278</v>
      </c>
      <c r="I5637" s="149" t="s">
        <v>2542</v>
      </c>
      <c r="J5637" s="163">
        <v>33.19</v>
      </c>
      <c r="K5637" s="163">
        <v>19.402000000000001</v>
      </c>
      <c r="L5637" s="149" t="s">
        <v>208</v>
      </c>
      <c r="M5637" s="150" t="s">
        <v>523</v>
      </c>
      <c r="N5637" s="157">
        <v>45287.404421296298</v>
      </c>
      <c r="O5637" s="157">
        <v>45328.138831018521</v>
      </c>
    </row>
    <row r="5638" spans="2:15" x14ac:dyDescent="0.2">
      <c r="B5638" s="322" t="s">
        <v>166</v>
      </c>
      <c r="C5638" s="322" t="s">
        <v>2366</v>
      </c>
      <c r="D5638" s="322" t="s">
        <v>167</v>
      </c>
      <c r="E5638" s="322" t="s">
        <v>275</v>
      </c>
      <c r="F5638" s="154" t="s">
        <v>114</v>
      </c>
      <c r="G5638" s="149" t="s">
        <v>277</v>
      </c>
      <c r="H5638" s="153" t="s">
        <v>304</v>
      </c>
      <c r="I5638" s="149" t="s">
        <v>888</v>
      </c>
      <c r="J5638" s="163">
        <v>15.85</v>
      </c>
      <c r="K5638" s="163">
        <v>14.069000000000001</v>
      </c>
      <c r="L5638" s="149" t="s">
        <v>114</v>
      </c>
      <c r="M5638" s="150" t="s">
        <v>3009</v>
      </c>
      <c r="N5638" s="157">
        <v>45287.80704861111</v>
      </c>
      <c r="O5638" s="157">
        <v>45293.112314814818</v>
      </c>
    </row>
    <row r="5639" spans="2:15" x14ac:dyDescent="0.2">
      <c r="B5639" s="322" t="s">
        <v>166</v>
      </c>
      <c r="C5639" s="322" t="s">
        <v>2366</v>
      </c>
      <c r="D5639" s="322" t="s">
        <v>167</v>
      </c>
      <c r="E5639" s="322" t="s">
        <v>275</v>
      </c>
      <c r="F5639" s="154" t="s">
        <v>114</v>
      </c>
      <c r="G5639" s="149" t="s">
        <v>277</v>
      </c>
      <c r="H5639" s="153" t="s">
        <v>304</v>
      </c>
      <c r="I5639" s="149" t="s">
        <v>3010</v>
      </c>
      <c r="J5639" s="163">
        <v>37.256999999999998</v>
      </c>
      <c r="K5639" s="163">
        <v>13.013</v>
      </c>
      <c r="L5639" s="149" t="s">
        <v>114</v>
      </c>
      <c r="M5639" s="150" t="s">
        <v>1840</v>
      </c>
      <c r="N5639" s="157">
        <v>45287.821099537039</v>
      </c>
      <c r="O5639" s="157">
        <v>45295.260787037034</v>
      </c>
    </row>
    <row r="5640" spans="2:15" x14ac:dyDescent="0.2">
      <c r="B5640" s="322" t="s">
        <v>166</v>
      </c>
      <c r="C5640" s="322" t="s">
        <v>2366</v>
      </c>
      <c r="D5640" s="322" t="s">
        <v>167</v>
      </c>
      <c r="E5640" s="322" t="s">
        <v>275</v>
      </c>
      <c r="F5640" s="154" t="s">
        <v>114</v>
      </c>
      <c r="G5640" s="149" t="s">
        <v>277</v>
      </c>
      <c r="H5640" s="153" t="s">
        <v>304</v>
      </c>
      <c r="I5640" s="149" t="s">
        <v>3010</v>
      </c>
      <c r="J5640" s="163">
        <v>37.256999999999998</v>
      </c>
      <c r="K5640" s="163">
        <v>13.013</v>
      </c>
      <c r="L5640" s="149" t="s">
        <v>114</v>
      </c>
      <c r="M5640" s="150" t="s">
        <v>1840</v>
      </c>
      <c r="N5640" s="157">
        <v>45287.821099537039</v>
      </c>
      <c r="O5640" s="157">
        <v>45295.260925925926</v>
      </c>
    </row>
    <row r="5641" spans="2:15" x14ac:dyDescent="0.2">
      <c r="B5641" s="322" t="s">
        <v>166</v>
      </c>
      <c r="C5641" s="322" t="s">
        <v>2366</v>
      </c>
      <c r="D5641" s="322" t="s">
        <v>169</v>
      </c>
      <c r="E5641" s="322" t="s">
        <v>275</v>
      </c>
      <c r="F5641" s="154" t="s">
        <v>239</v>
      </c>
      <c r="G5641" s="149" t="s">
        <v>277</v>
      </c>
      <c r="H5641" s="153" t="s">
        <v>1628</v>
      </c>
      <c r="I5641" s="149" t="s">
        <v>3011</v>
      </c>
      <c r="J5641" s="163">
        <v>79.387</v>
      </c>
      <c r="K5641" s="163">
        <v>15.721</v>
      </c>
      <c r="L5641" s="149" t="s">
        <v>376</v>
      </c>
      <c r="M5641" s="150" t="s">
        <v>397</v>
      </c>
      <c r="N5641" s="157">
        <v>45288.34652777778</v>
      </c>
      <c r="O5641" s="157">
        <v>45354.957141203704</v>
      </c>
    </row>
    <row r="5642" spans="2:15" x14ac:dyDescent="0.2">
      <c r="B5642" s="322" t="s">
        <v>166</v>
      </c>
      <c r="C5642" s="322" t="s">
        <v>2366</v>
      </c>
      <c r="D5642" s="322" t="s">
        <v>169</v>
      </c>
      <c r="E5642" s="322" t="s">
        <v>275</v>
      </c>
      <c r="F5642" s="154" t="s">
        <v>239</v>
      </c>
      <c r="G5642" s="149" t="s">
        <v>277</v>
      </c>
      <c r="H5642" s="153" t="s">
        <v>1628</v>
      </c>
      <c r="I5642" s="149" t="s">
        <v>3011</v>
      </c>
      <c r="J5642" s="163">
        <v>79.387</v>
      </c>
      <c r="K5642" s="163">
        <v>10.3</v>
      </c>
      <c r="L5642" s="149" t="s">
        <v>211</v>
      </c>
      <c r="M5642" s="150" t="s">
        <v>691</v>
      </c>
      <c r="N5642" s="157">
        <v>45288.34652777778</v>
      </c>
      <c r="O5642" s="157">
        <v>45365.30064814815</v>
      </c>
    </row>
    <row r="5643" spans="2:15" x14ac:dyDescent="0.2">
      <c r="B5643" s="322" t="s">
        <v>166</v>
      </c>
      <c r="C5643" s="322" t="s">
        <v>2366</v>
      </c>
      <c r="D5643" s="322" t="s">
        <v>170</v>
      </c>
      <c r="E5643" s="322" t="s">
        <v>275</v>
      </c>
      <c r="F5643" s="154" t="s">
        <v>239</v>
      </c>
      <c r="G5643" s="149" t="s">
        <v>277</v>
      </c>
      <c r="H5643" s="153" t="s">
        <v>1628</v>
      </c>
      <c r="I5643" s="149" t="s">
        <v>3011</v>
      </c>
      <c r="J5643" s="163">
        <v>79.387</v>
      </c>
      <c r="K5643" s="163">
        <v>24.77</v>
      </c>
      <c r="L5643" s="149" t="s">
        <v>211</v>
      </c>
      <c r="M5643" s="150" t="s">
        <v>494</v>
      </c>
      <c r="N5643" s="157">
        <v>45288.34652777778</v>
      </c>
      <c r="O5643" s="157">
        <v>45383.207476851851</v>
      </c>
    </row>
    <row r="5644" spans="2:15" x14ac:dyDescent="0.2">
      <c r="B5644" s="322" t="s">
        <v>166</v>
      </c>
      <c r="C5644" s="322" t="s">
        <v>2366</v>
      </c>
      <c r="D5644" s="322" t="s">
        <v>169</v>
      </c>
      <c r="E5644" s="322" t="s">
        <v>275</v>
      </c>
      <c r="F5644" s="154" t="s">
        <v>114</v>
      </c>
      <c r="G5644" s="149" t="s">
        <v>286</v>
      </c>
      <c r="H5644" s="153" t="s">
        <v>115</v>
      </c>
      <c r="I5644" s="149" t="s">
        <v>3012</v>
      </c>
      <c r="J5644" s="163">
        <v>60.55</v>
      </c>
      <c r="K5644" s="163">
        <v>50.476999999999997</v>
      </c>
      <c r="L5644" s="149" t="s">
        <v>116</v>
      </c>
      <c r="M5644" s="150" t="s">
        <v>117</v>
      </c>
      <c r="N5644" s="157">
        <v>45288.347442129627</v>
      </c>
      <c r="O5644" s="157">
        <v>45361.779675925929</v>
      </c>
    </row>
    <row r="5645" spans="2:15" x14ac:dyDescent="0.2">
      <c r="B5645" s="322" t="s">
        <v>166</v>
      </c>
      <c r="C5645" s="322" t="s">
        <v>2366</v>
      </c>
      <c r="D5645" s="322" t="s">
        <v>168</v>
      </c>
      <c r="E5645" s="322" t="s">
        <v>275</v>
      </c>
      <c r="F5645" s="154" t="s">
        <v>239</v>
      </c>
      <c r="G5645" s="149" t="s">
        <v>359</v>
      </c>
      <c r="H5645" s="153" t="s">
        <v>278</v>
      </c>
      <c r="I5645" s="149" t="s">
        <v>3013</v>
      </c>
      <c r="J5645" s="163">
        <v>76.015000000000001</v>
      </c>
      <c r="K5645" s="163">
        <v>50.893000000000001</v>
      </c>
      <c r="L5645" s="149" t="s">
        <v>211</v>
      </c>
      <c r="M5645" s="150" t="s">
        <v>303</v>
      </c>
      <c r="N5645" s="157">
        <v>45288.417662037034</v>
      </c>
      <c r="O5645" s="157">
        <v>45346.146458333336</v>
      </c>
    </row>
    <row r="5646" spans="2:15" x14ac:dyDescent="0.2">
      <c r="B5646" s="322" t="s">
        <v>166</v>
      </c>
      <c r="C5646" s="322" t="s">
        <v>2366</v>
      </c>
      <c r="D5646" s="322" t="s">
        <v>168</v>
      </c>
      <c r="E5646" s="322" t="s">
        <v>275</v>
      </c>
      <c r="F5646" s="154" t="s">
        <v>239</v>
      </c>
      <c r="G5646" s="149" t="s">
        <v>289</v>
      </c>
      <c r="H5646" s="153" t="s">
        <v>290</v>
      </c>
      <c r="I5646" s="149" t="s">
        <v>2358</v>
      </c>
      <c r="J5646" s="163">
        <v>32.168999999999997</v>
      </c>
      <c r="K5646" s="163">
        <v>31.526</v>
      </c>
      <c r="L5646" s="149" t="s">
        <v>205</v>
      </c>
      <c r="M5646" s="150" t="s">
        <v>505</v>
      </c>
      <c r="N5646" s="157">
        <v>45288.801018518519</v>
      </c>
      <c r="O5646" s="157">
        <v>45323.497893518521</v>
      </c>
    </row>
    <row r="5647" spans="2:15" x14ac:dyDescent="0.2">
      <c r="B5647" s="322" t="s">
        <v>166</v>
      </c>
      <c r="C5647" s="322" t="s">
        <v>2366</v>
      </c>
      <c r="D5647" s="322" t="s">
        <v>168</v>
      </c>
      <c r="E5647" s="322" t="s">
        <v>275</v>
      </c>
      <c r="F5647" s="154" t="s">
        <v>239</v>
      </c>
      <c r="G5647" s="149" t="s">
        <v>277</v>
      </c>
      <c r="H5647" s="153" t="s">
        <v>1628</v>
      </c>
      <c r="I5647" s="149" t="s">
        <v>3014</v>
      </c>
      <c r="J5647" s="163">
        <v>56.746000000000002</v>
      </c>
      <c r="K5647" s="163">
        <v>40.866</v>
      </c>
      <c r="L5647" s="149" t="s">
        <v>116</v>
      </c>
      <c r="M5647" s="150" t="s">
        <v>352</v>
      </c>
      <c r="N5647" s="157">
        <v>45288.890486111108</v>
      </c>
      <c r="O5647" s="157">
        <v>45335.708657407406</v>
      </c>
    </row>
    <row r="5648" spans="2:15" x14ac:dyDescent="0.2">
      <c r="B5648" s="322" t="s">
        <v>166</v>
      </c>
      <c r="C5648" s="322" t="s">
        <v>2366</v>
      </c>
      <c r="D5648" s="322" t="s">
        <v>167</v>
      </c>
      <c r="E5648" s="322" t="s">
        <v>275</v>
      </c>
      <c r="F5648" s="154" t="s">
        <v>329</v>
      </c>
      <c r="G5648" s="149" t="s">
        <v>286</v>
      </c>
      <c r="H5648" s="153" t="s">
        <v>330</v>
      </c>
      <c r="I5648" s="149" t="s">
        <v>2261</v>
      </c>
      <c r="J5648" s="163">
        <v>61.298000000000002</v>
      </c>
      <c r="K5648" s="163">
        <v>9.8350000000000009</v>
      </c>
      <c r="L5648" s="149" t="s">
        <v>230</v>
      </c>
      <c r="M5648" s="150" t="s">
        <v>514</v>
      </c>
      <c r="N5648" s="157">
        <v>45289.001574074071</v>
      </c>
      <c r="O5648" s="157">
        <v>45307.634583333333</v>
      </c>
    </row>
    <row r="5649" spans="2:15" x14ac:dyDescent="0.2">
      <c r="B5649" s="322" t="s">
        <v>166</v>
      </c>
      <c r="C5649" s="322" t="s">
        <v>2366</v>
      </c>
      <c r="D5649" s="322" t="s">
        <v>168</v>
      </c>
      <c r="E5649" s="322" t="s">
        <v>275</v>
      </c>
      <c r="F5649" s="154" t="s">
        <v>329</v>
      </c>
      <c r="G5649" s="149" t="s">
        <v>286</v>
      </c>
      <c r="H5649" s="153" t="s">
        <v>330</v>
      </c>
      <c r="I5649" s="149" t="s">
        <v>2261</v>
      </c>
      <c r="J5649" s="163">
        <v>61.298000000000002</v>
      </c>
      <c r="K5649" s="163">
        <v>23.902999999999999</v>
      </c>
      <c r="L5649" s="149" t="s">
        <v>116</v>
      </c>
      <c r="M5649" s="150" t="s">
        <v>674</v>
      </c>
      <c r="N5649" s="157">
        <v>45289.001574074071</v>
      </c>
      <c r="O5649" s="157">
        <v>45341.740358796298</v>
      </c>
    </row>
    <row r="5650" spans="2:15" x14ac:dyDescent="0.2">
      <c r="B5650" s="322" t="s">
        <v>166</v>
      </c>
      <c r="C5650" s="322" t="s">
        <v>2366</v>
      </c>
      <c r="D5650" s="322" t="s">
        <v>167</v>
      </c>
      <c r="E5650" s="322" t="s">
        <v>275</v>
      </c>
      <c r="F5650" s="154" t="s">
        <v>114</v>
      </c>
      <c r="G5650" s="149" t="s">
        <v>310</v>
      </c>
      <c r="H5650" s="153" t="s">
        <v>115</v>
      </c>
      <c r="I5650" s="149" t="s">
        <v>2285</v>
      </c>
      <c r="J5650" s="163">
        <v>63.363999999999997</v>
      </c>
      <c r="K5650" s="163">
        <v>27.68</v>
      </c>
      <c r="L5650" s="149" t="s">
        <v>211</v>
      </c>
      <c r="M5650" s="150" t="s">
        <v>303</v>
      </c>
      <c r="N5650" s="157">
        <v>45289.028587962966</v>
      </c>
      <c r="O5650" s="157">
        <v>45316.051516203705</v>
      </c>
    </row>
    <row r="5651" spans="2:15" x14ac:dyDescent="0.2">
      <c r="B5651" s="322" t="s">
        <v>166</v>
      </c>
      <c r="C5651" s="322" t="s">
        <v>2366</v>
      </c>
      <c r="D5651" s="322" t="s">
        <v>167</v>
      </c>
      <c r="E5651" s="322" t="s">
        <v>275</v>
      </c>
      <c r="F5651" s="154" t="s">
        <v>114</v>
      </c>
      <c r="G5651" s="149" t="s">
        <v>310</v>
      </c>
      <c r="H5651" s="153" t="s">
        <v>115</v>
      </c>
      <c r="I5651" s="149" t="s">
        <v>2285</v>
      </c>
      <c r="J5651" s="163">
        <v>63.363999999999997</v>
      </c>
      <c r="K5651" s="163">
        <v>29.829000000000001</v>
      </c>
      <c r="L5651" s="149" t="s">
        <v>211</v>
      </c>
      <c r="M5651" s="150" t="s">
        <v>302</v>
      </c>
      <c r="N5651" s="157">
        <v>45289.028587962966</v>
      </c>
      <c r="O5651" s="157">
        <v>45322.030231481483</v>
      </c>
    </row>
    <row r="5652" spans="2:15" x14ac:dyDescent="0.2">
      <c r="B5652" s="322" t="s">
        <v>166</v>
      </c>
      <c r="C5652" s="322" t="s">
        <v>2366</v>
      </c>
      <c r="D5652" s="322" t="s">
        <v>167</v>
      </c>
      <c r="E5652" s="322" t="s">
        <v>275</v>
      </c>
      <c r="F5652" s="154" t="s">
        <v>114</v>
      </c>
      <c r="G5652" s="149" t="s">
        <v>277</v>
      </c>
      <c r="H5652" s="153" t="s">
        <v>304</v>
      </c>
      <c r="I5652" s="149" t="s">
        <v>584</v>
      </c>
      <c r="J5652" s="163">
        <v>39.064</v>
      </c>
      <c r="K5652" s="163">
        <v>30.399000000000001</v>
      </c>
      <c r="L5652" s="149" t="s">
        <v>114</v>
      </c>
      <c r="M5652" s="150" t="s">
        <v>700</v>
      </c>
      <c r="N5652" s="157">
        <v>45289.098645833335</v>
      </c>
      <c r="O5652" s="157">
        <v>45294.751168981478</v>
      </c>
    </row>
    <row r="5653" spans="2:15" x14ac:dyDescent="0.2">
      <c r="B5653" s="322" t="s">
        <v>166</v>
      </c>
      <c r="C5653" s="322" t="s">
        <v>2366</v>
      </c>
      <c r="D5653" s="322" t="s">
        <v>167</v>
      </c>
      <c r="E5653" s="322" t="s">
        <v>275</v>
      </c>
      <c r="F5653" s="154" t="s">
        <v>114</v>
      </c>
      <c r="G5653" s="149" t="s">
        <v>277</v>
      </c>
      <c r="H5653" s="153" t="s">
        <v>304</v>
      </c>
      <c r="I5653" s="149" t="s">
        <v>1109</v>
      </c>
      <c r="J5653" s="163">
        <v>37.366999999999997</v>
      </c>
      <c r="K5653" s="163">
        <v>14.539</v>
      </c>
      <c r="L5653" s="149" t="s">
        <v>114</v>
      </c>
      <c r="M5653" s="150" t="s">
        <v>579</v>
      </c>
      <c r="N5653" s="157">
        <v>45289.126099537039</v>
      </c>
      <c r="O5653" s="157">
        <v>45292.903761574074</v>
      </c>
    </row>
    <row r="5654" spans="2:15" x14ac:dyDescent="0.2">
      <c r="B5654" s="322" t="s">
        <v>166</v>
      </c>
      <c r="C5654" s="322" t="s">
        <v>2366</v>
      </c>
      <c r="D5654" s="322" t="s">
        <v>167</v>
      </c>
      <c r="E5654" s="322" t="s">
        <v>275</v>
      </c>
      <c r="F5654" s="154" t="s">
        <v>114</v>
      </c>
      <c r="G5654" s="149" t="s">
        <v>277</v>
      </c>
      <c r="H5654" s="153" t="s">
        <v>304</v>
      </c>
      <c r="I5654" s="149" t="s">
        <v>1109</v>
      </c>
      <c r="J5654" s="163">
        <v>37.366999999999997</v>
      </c>
      <c r="K5654" s="163">
        <v>14.539</v>
      </c>
      <c r="L5654" s="149" t="s">
        <v>114</v>
      </c>
      <c r="M5654" s="150" t="s">
        <v>579</v>
      </c>
      <c r="N5654" s="157">
        <v>45289.126099537039</v>
      </c>
      <c r="O5654" s="157">
        <v>45292.903900462959</v>
      </c>
    </row>
    <row r="5655" spans="2:15" x14ac:dyDescent="0.2">
      <c r="B5655" s="322" t="s">
        <v>166</v>
      </c>
      <c r="C5655" s="322" t="s">
        <v>2366</v>
      </c>
      <c r="D5655" s="322" t="s">
        <v>167</v>
      </c>
      <c r="E5655" s="322" t="s">
        <v>275</v>
      </c>
      <c r="F5655" s="154" t="s">
        <v>114</v>
      </c>
      <c r="G5655" s="149" t="s">
        <v>353</v>
      </c>
      <c r="H5655" s="153" t="s">
        <v>354</v>
      </c>
      <c r="I5655" s="149" t="s">
        <v>2747</v>
      </c>
      <c r="J5655" s="163">
        <v>16.102</v>
      </c>
      <c r="K5655" s="163">
        <v>3.41</v>
      </c>
      <c r="L5655" s="149" t="s">
        <v>230</v>
      </c>
      <c r="M5655" s="150" t="s">
        <v>487</v>
      </c>
      <c r="N5655" s="157">
        <v>45289.166956018518</v>
      </c>
      <c r="O5655" s="157">
        <v>45305.081504629627</v>
      </c>
    </row>
    <row r="5656" spans="2:15" x14ac:dyDescent="0.2">
      <c r="B5656" s="322" t="s">
        <v>166</v>
      </c>
      <c r="C5656" s="322" t="s">
        <v>2366</v>
      </c>
      <c r="D5656" s="322" t="s">
        <v>167</v>
      </c>
      <c r="E5656" s="322" t="s">
        <v>275</v>
      </c>
      <c r="F5656" s="154" t="s">
        <v>114</v>
      </c>
      <c r="G5656" s="149" t="s">
        <v>353</v>
      </c>
      <c r="H5656" s="153" t="s">
        <v>354</v>
      </c>
      <c r="I5656" s="149" t="s">
        <v>2747</v>
      </c>
      <c r="J5656" s="163">
        <v>16.102</v>
      </c>
      <c r="K5656" s="163">
        <v>12.37</v>
      </c>
      <c r="L5656" s="149" t="s">
        <v>230</v>
      </c>
      <c r="M5656" s="150" t="s">
        <v>487</v>
      </c>
      <c r="N5656" s="157">
        <v>45289.166956018518</v>
      </c>
      <c r="O5656" s="157">
        <v>45305.177118055559</v>
      </c>
    </row>
    <row r="5657" spans="2:15" x14ac:dyDescent="0.2">
      <c r="B5657" s="322" t="s">
        <v>166</v>
      </c>
      <c r="C5657" s="322" t="s">
        <v>2366</v>
      </c>
      <c r="D5657" s="322" t="s">
        <v>167</v>
      </c>
      <c r="E5657" s="322" t="s">
        <v>275</v>
      </c>
      <c r="F5657" s="154" t="s">
        <v>237</v>
      </c>
      <c r="G5657" s="149" t="s">
        <v>277</v>
      </c>
      <c r="H5657" s="153" t="s">
        <v>978</v>
      </c>
      <c r="I5657" s="149" t="s">
        <v>3015</v>
      </c>
      <c r="J5657" s="163">
        <v>19.123999999999999</v>
      </c>
      <c r="K5657" s="163">
        <v>7.8570000000000002</v>
      </c>
      <c r="L5657" s="149" t="s">
        <v>189</v>
      </c>
      <c r="M5657" s="150" t="s">
        <v>1438</v>
      </c>
      <c r="N5657" s="157">
        <v>45289.625208333331</v>
      </c>
      <c r="O5657" s="157">
        <v>45300.025243055556</v>
      </c>
    </row>
    <row r="5658" spans="2:15" x14ac:dyDescent="0.2">
      <c r="B5658" s="322" t="s">
        <v>166</v>
      </c>
      <c r="C5658" s="322" t="s">
        <v>2366</v>
      </c>
      <c r="D5658" s="322" t="s">
        <v>167</v>
      </c>
      <c r="E5658" s="322" t="s">
        <v>275</v>
      </c>
      <c r="F5658" s="154" t="s">
        <v>237</v>
      </c>
      <c r="G5658" s="149" t="s">
        <v>277</v>
      </c>
      <c r="H5658" s="153" t="s">
        <v>978</v>
      </c>
      <c r="I5658" s="149" t="s">
        <v>3015</v>
      </c>
      <c r="J5658" s="163">
        <v>19.123999999999999</v>
      </c>
      <c r="K5658" s="163">
        <v>10.885</v>
      </c>
      <c r="L5658" s="149" t="s">
        <v>251</v>
      </c>
      <c r="M5658" s="150" t="s">
        <v>664</v>
      </c>
      <c r="N5658" s="157">
        <v>45289.625208333331</v>
      </c>
      <c r="O5658" s="157">
        <v>45304.899178240739</v>
      </c>
    </row>
    <row r="5659" spans="2:15" x14ac:dyDescent="0.2">
      <c r="B5659" s="322" t="s">
        <v>166</v>
      </c>
      <c r="C5659" s="322" t="s">
        <v>2366</v>
      </c>
      <c r="D5659" s="322" t="s">
        <v>168</v>
      </c>
      <c r="E5659" s="322" t="s">
        <v>275</v>
      </c>
      <c r="F5659" s="154" t="s">
        <v>239</v>
      </c>
      <c r="G5659" s="149" t="s">
        <v>1627</v>
      </c>
      <c r="H5659" s="153" t="s">
        <v>1628</v>
      </c>
      <c r="I5659" s="149" t="s">
        <v>3016</v>
      </c>
      <c r="J5659" s="163">
        <v>73.924999999999997</v>
      </c>
      <c r="K5659" s="163">
        <v>11.712</v>
      </c>
      <c r="L5659" s="149" t="s">
        <v>211</v>
      </c>
      <c r="M5659" s="150" t="s">
        <v>2867</v>
      </c>
      <c r="N5659" s="157">
        <v>45289.793298611112</v>
      </c>
      <c r="O5659" s="157">
        <v>45347.35261574074</v>
      </c>
    </row>
    <row r="5660" spans="2:15" x14ac:dyDescent="0.2">
      <c r="B5660" s="322" t="s">
        <v>166</v>
      </c>
      <c r="C5660" s="322" t="s">
        <v>2366</v>
      </c>
      <c r="D5660" s="322" t="s">
        <v>168</v>
      </c>
      <c r="E5660" s="322" t="s">
        <v>275</v>
      </c>
      <c r="F5660" s="154" t="s">
        <v>239</v>
      </c>
      <c r="G5660" s="149" t="s">
        <v>1627</v>
      </c>
      <c r="H5660" s="153" t="s">
        <v>1628</v>
      </c>
      <c r="I5660" s="149" t="s">
        <v>3016</v>
      </c>
      <c r="J5660" s="163">
        <v>73.924999999999997</v>
      </c>
      <c r="K5660" s="163">
        <v>44.765999999999998</v>
      </c>
      <c r="L5660" s="149" t="s">
        <v>211</v>
      </c>
      <c r="M5660" s="150" t="s">
        <v>616</v>
      </c>
      <c r="N5660" s="157">
        <v>45289.793298611112</v>
      </c>
      <c r="O5660" s="157">
        <v>45350.124062499999</v>
      </c>
    </row>
    <row r="5661" spans="2:15" x14ac:dyDescent="0.2">
      <c r="B5661" s="322" t="s">
        <v>166</v>
      </c>
      <c r="C5661" s="322" t="s">
        <v>2366</v>
      </c>
      <c r="D5661" s="322" t="s">
        <v>169</v>
      </c>
      <c r="E5661" s="322" t="s">
        <v>275</v>
      </c>
      <c r="F5661" s="154" t="s">
        <v>239</v>
      </c>
      <c r="G5661" s="149" t="s">
        <v>1627</v>
      </c>
      <c r="H5661" s="153" t="s">
        <v>1628</v>
      </c>
      <c r="I5661" s="149" t="s">
        <v>3017</v>
      </c>
      <c r="J5661" s="163">
        <v>81.602999999999994</v>
      </c>
      <c r="K5661" s="163">
        <v>37.087000000000003</v>
      </c>
      <c r="L5661" s="149" t="s">
        <v>211</v>
      </c>
      <c r="M5661" s="150" t="s">
        <v>2550</v>
      </c>
      <c r="N5661" s="157">
        <v>45289.806597222225</v>
      </c>
      <c r="O5661" s="157">
        <v>45365.677048611113</v>
      </c>
    </row>
    <row r="5662" spans="2:15" x14ac:dyDescent="0.2">
      <c r="B5662" s="322" t="s">
        <v>166</v>
      </c>
      <c r="C5662" s="322" t="s">
        <v>2366</v>
      </c>
      <c r="D5662" s="322" t="s">
        <v>169</v>
      </c>
      <c r="E5662" s="322" t="s">
        <v>275</v>
      </c>
      <c r="F5662" s="154" t="s">
        <v>239</v>
      </c>
      <c r="G5662" s="149" t="s">
        <v>1627</v>
      </c>
      <c r="H5662" s="153" t="s">
        <v>1628</v>
      </c>
      <c r="I5662" s="149" t="s">
        <v>3017</v>
      </c>
      <c r="J5662" s="163">
        <v>81.602999999999994</v>
      </c>
      <c r="K5662" s="163">
        <v>39.881</v>
      </c>
      <c r="L5662" s="149" t="s">
        <v>211</v>
      </c>
      <c r="M5662" s="150" t="s">
        <v>453</v>
      </c>
      <c r="N5662" s="157">
        <v>45289.806597222225</v>
      </c>
      <c r="O5662" s="157">
        <v>45369.884583333333</v>
      </c>
    </row>
    <row r="5663" spans="2:15" x14ac:dyDescent="0.2">
      <c r="B5663" s="322" t="s">
        <v>166</v>
      </c>
      <c r="C5663" s="322" t="s">
        <v>2366</v>
      </c>
      <c r="D5663" s="322" t="s">
        <v>168</v>
      </c>
      <c r="E5663" s="322" t="s">
        <v>275</v>
      </c>
      <c r="F5663" s="154" t="s">
        <v>114</v>
      </c>
      <c r="G5663" s="149" t="s">
        <v>310</v>
      </c>
      <c r="H5663" s="153" t="s">
        <v>115</v>
      </c>
      <c r="I5663" s="149" t="s">
        <v>3018</v>
      </c>
      <c r="J5663" s="163">
        <v>39.017000000000003</v>
      </c>
      <c r="K5663" s="163">
        <v>38.237000000000002</v>
      </c>
      <c r="L5663" s="149" t="s">
        <v>581</v>
      </c>
      <c r="M5663" s="150" t="s">
        <v>582</v>
      </c>
      <c r="N5663" s="157">
        <v>45290.376446759263</v>
      </c>
      <c r="O5663" s="157">
        <v>45338.168333333335</v>
      </c>
    </row>
    <row r="5664" spans="2:15" x14ac:dyDescent="0.2">
      <c r="B5664" s="322" t="s">
        <v>166</v>
      </c>
      <c r="C5664" s="322" t="s">
        <v>2366</v>
      </c>
      <c r="D5664" s="322" t="s">
        <v>168</v>
      </c>
      <c r="E5664" s="322" t="s">
        <v>275</v>
      </c>
      <c r="F5664" s="154" t="s">
        <v>239</v>
      </c>
      <c r="G5664" s="149" t="s">
        <v>1627</v>
      </c>
      <c r="H5664" s="153" t="s">
        <v>1628</v>
      </c>
      <c r="I5664" s="149" t="s">
        <v>3016</v>
      </c>
      <c r="J5664" s="163">
        <v>73.924999999999997</v>
      </c>
      <c r="K5664" s="163">
        <v>3.3119999999999998</v>
      </c>
      <c r="L5664" s="149" t="s">
        <v>211</v>
      </c>
      <c r="M5664" s="150" t="s">
        <v>2867</v>
      </c>
      <c r="N5664" s="157">
        <v>45290.70957175926</v>
      </c>
      <c r="O5664" s="157">
        <v>45347.35261574074</v>
      </c>
    </row>
    <row r="5665" spans="2:15" x14ac:dyDescent="0.2">
      <c r="B5665" s="322" t="s">
        <v>166</v>
      </c>
      <c r="C5665" s="322" t="s">
        <v>2366</v>
      </c>
      <c r="D5665" s="322" t="s">
        <v>168</v>
      </c>
      <c r="E5665" s="322" t="s">
        <v>275</v>
      </c>
      <c r="F5665" s="154" t="s">
        <v>239</v>
      </c>
      <c r="G5665" s="149" t="s">
        <v>1627</v>
      </c>
      <c r="H5665" s="153" t="s">
        <v>1628</v>
      </c>
      <c r="I5665" s="149" t="s">
        <v>3016</v>
      </c>
      <c r="J5665" s="163">
        <v>73.924999999999997</v>
      </c>
      <c r="K5665" s="163">
        <v>12.657</v>
      </c>
      <c r="L5665" s="149" t="s">
        <v>211</v>
      </c>
      <c r="M5665" s="150" t="s">
        <v>616</v>
      </c>
      <c r="N5665" s="157">
        <v>45290.70957175926</v>
      </c>
      <c r="O5665" s="157">
        <v>45350.124062499999</v>
      </c>
    </row>
    <row r="5666" spans="2:15" x14ac:dyDescent="0.2">
      <c r="B5666" s="322" t="s">
        <v>166</v>
      </c>
      <c r="C5666" s="322" t="s">
        <v>2366</v>
      </c>
      <c r="D5666" s="322" t="s">
        <v>168</v>
      </c>
      <c r="E5666" s="322" t="s">
        <v>275</v>
      </c>
      <c r="F5666" s="154" t="s">
        <v>236</v>
      </c>
      <c r="G5666" s="149" t="s">
        <v>310</v>
      </c>
      <c r="H5666" s="153" t="s">
        <v>311</v>
      </c>
      <c r="I5666" s="149" t="s">
        <v>1353</v>
      </c>
      <c r="J5666" s="163">
        <v>34.491999999999997</v>
      </c>
      <c r="K5666" s="163">
        <v>21.419</v>
      </c>
      <c r="L5666" s="149" t="s">
        <v>230</v>
      </c>
      <c r="M5666" s="150" t="s">
        <v>487</v>
      </c>
      <c r="N5666" s="157">
        <v>45290.723715277774</v>
      </c>
      <c r="O5666" s="157">
        <v>45328.914212962962</v>
      </c>
    </row>
    <row r="5667" spans="2:15" x14ac:dyDescent="0.2">
      <c r="B5667" s="322" t="s">
        <v>166</v>
      </c>
      <c r="C5667" s="322" t="s">
        <v>2366</v>
      </c>
      <c r="D5667" s="322" t="s">
        <v>167</v>
      </c>
      <c r="E5667" s="322" t="s">
        <v>275</v>
      </c>
      <c r="F5667" s="154" t="s">
        <v>114</v>
      </c>
      <c r="G5667" s="149" t="s">
        <v>353</v>
      </c>
      <c r="H5667" s="153" t="s">
        <v>354</v>
      </c>
      <c r="I5667" s="149" t="s">
        <v>2856</v>
      </c>
      <c r="J5667" s="163">
        <v>34.491999999999997</v>
      </c>
      <c r="K5667" s="163">
        <v>5.3869999999999996</v>
      </c>
      <c r="L5667" s="149" t="s">
        <v>116</v>
      </c>
      <c r="M5667" s="150" t="s">
        <v>292</v>
      </c>
      <c r="N5667" s="157">
        <v>45290.765509259261</v>
      </c>
      <c r="O5667" s="157">
        <v>45303.912557870368</v>
      </c>
    </row>
    <row r="5668" spans="2:15" x14ac:dyDescent="0.2">
      <c r="B5668" s="322" t="s">
        <v>166</v>
      </c>
      <c r="C5668" s="322" t="s">
        <v>2366</v>
      </c>
      <c r="D5668" s="322" t="s">
        <v>169</v>
      </c>
      <c r="E5668" s="322" t="s">
        <v>275</v>
      </c>
      <c r="F5668" s="154" t="s">
        <v>114</v>
      </c>
      <c r="G5668" s="149" t="s">
        <v>353</v>
      </c>
      <c r="H5668" s="153" t="s">
        <v>354</v>
      </c>
      <c r="I5668" s="149" t="s">
        <v>2856</v>
      </c>
      <c r="J5668" s="163">
        <v>34.491999999999997</v>
      </c>
      <c r="K5668" s="163">
        <v>6.9459999999999997</v>
      </c>
      <c r="L5668" s="149" t="s">
        <v>116</v>
      </c>
      <c r="M5668" s="150" t="s">
        <v>117</v>
      </c>
      <c r="N5668" s="157">
        <v>45290.765509259261</v>
      </c>
      <c r="O5668" s="157">
        <v>45356.914583333331</v>
      </c>
    </row>
    <row r="5669" spans="2:15" x14ac:dyDescent="0.2">
      <c r="B5669" s="322" t="s">
        <v>166</v>
      </c>
      <c r="C5669" s="322" t="s">
        <v>2366</v>
      </c>
      <c r="D5669" s="322" t="s">
        <v>167</v>
      </c>
      <c r="E5669" s="322" t="s">
        <v>275</v>
      </c>
      <c r="F5669" s="154" t="s">
        <v>239</v>
      </c>
      <c r="G5669" s="149" t="s">
        <v>359</v>
      </c>
      <c r="H5669" s="153" t="s">
        <v>278</v>
      </c>
      <c r="I5669" s="149" t="s">
        <v>3019</v>
      </c>
      <c r="J5669" s="163">
        <v>34.399000000000001</v>
      </c>
      <c r="K5669" s="163">
        <v>7.7629999999999999</v>
      </c>
      <c r="L5669" s="149" t="s">
        <v>230</v>
      </c>
      <c r="M5669" s="150" t="s">
        <v>846</v>
      </c>
      <c r="N5669" s="157">
        <v>45290.876736111109</v>
      </c>
      <c r="O5669" s="157">
        <v>45321.586064814815</v>
      </c>
    </row>
    <row r="5670" spans="2:15" x14ac:dyDescent="0.2">
      <c r="B5670" s="322" t="s">
        <v>166</v>
      </c>
      <c r="C5670" s="322" t="s">
        <v>2366</v>
      </c>
      <c r="D5670" s="322" t="s">
        <v>168</v>
      </c>
      <c r="E5670" s="322" t="s">
        <v>275</v>
      </c>
      <c r="F5670" s="154" t="s">
        <v>239</v>
      </c>
      <c r="G5670" s="149" t="s">
        <v>359</v>
      </c>
      <c r="H5670" s="153" t="s">
        <v>278</v>
      </c>
      <c r="I5670" s="149" t="s">
        <v>3019</v>
      </c>
      <c r="J5670" s="163">
        <v>34.399000000000001</v>
      </c>
      <c r="K5670" s="163">
        <v>24.462</v>
      </c>
      <c r="L5670" s="149" t="s">
        <v>805</v>
      </c>
      <c r="M5670" s="150" t="s">
        <v>806</v>
      </c>
      <c r="N5670" s="157">
        <v>45290.876736111109</v>
      </c>
      <c r="O5670" s="157">
        <v>45327.650578703702</v>
      </c>
    </row>
    <row r="5671" spans="2:15" x14ac:dyDescent="0.2">
      <c r="B5671" s="322" t="s">
        <v>166</v>
      </c>
      <c r="C5671" s="322" t="s">
        <v>2366</v>
      </c>
      <c r="D5671" s="322" t="s">
        <v>167</v>
      </c>
      <c r="E5671" s="322" t="s">
        <v>275</v>
      </c>
      <c r="F5671" s="154" t="s">
        <v>372</v>
      </c>
      <c r="G5671" s="149" t="s">
        <v>277</v>
      </c>
      <c r="H5671" s="153" t="s">
        <v>943</v>
      </c>
      <c r="I5671" s="149" t="s">
        <v>3020</v>
      </c>
      <c r="J5671" s="163">
        <v>28.29</v>
      </c>
      <c r="K5671" s="163">
        <v>23.116</v>
      </c>
      <c r="L5671" s="149" t="s">
        <v>209</v>
      </c>
      <c r="M5671" s="150" t="s">
        <v>323</v>
      </c>
      <c r="N5671" s="157">
        <v>45290.912280092591</v>
      </c>
      <c r="O5671" s="157">
        <v>45312.194791666669</v>
      </c>
    </row>
    <row r="5672" spans="2:15" x14ac:dyDescent="0.2">
      <c r="B5672" s="322" t="s">
        <v>166</v>
      </c>
      <c r="C5672" s="322" t="s">
        <v>2366</v>
      </c>
      <c r="D5672" s="322" t="s">
        <v>168</v>
      </c>
      <c r="E5672" s="322" t="s">
        <v>275</v>
      </c>
      <c r="F5672" s="154" t="s">
        <v>195</v>
      </c>
      <c r="G5672" s="149" t="s">
        <v>277</v>
      </c>
      <c r="H5672" s="153" t="s">
        <v>705</v>
      </c>
      <c r="I5672" s="149" t="s">
        <v>3021</v>
      </c>
      <c r="J5672" s="163">
        <v>61.287999999999997</v>
      </c>
      <c r="K5672" s="163">
        <v>48.561999999999998</v>
      </c>
      <c r="L5672" s="149" t="s">
        <v>211</v>
      </c>
      <c r="M5672" s="150" t="s">
        <v>691</v>
      </c>
      <c r="N5672" s="157">
        <v>45291.12537037037</v>
      </c>
      <c r="O5672" s="157">
        <v>45340.537719907406</v>
      </c>
    </row>
    <row r="5673" spans="2:15" x14ac:dyDescent="0.2">
      <c r="B5673" s="322" t="s">
        <v>166</v>
      </c>
      <c r="C5673" s="322" t="s">
        <v>2366</v>
      </c>
      <c r="D5673" s="322" t="s">
        <v>167</v>
      </c>
      <c r="E5673" s="322" t="s">
        <v>275</v>
      </c>
      <c r="F5673" s="154" t="s">
        <v>114</v>
      </c>
      <c r="G5673" s="149" t="s">
        <v>277</v>
      </c>
      <c r="H5673" s="153" t="s">
        <v>304</v>
      </c>
      <c r="I5673" s="149" t="s">
        <v>1236</v>
      </c>
      <c r="J5673" s="163">
        <v>19.39</v>
      </c>
      <c r="K5673" s="163">
        <v>8.0250000000000004</v>
      </c>
      <c r="L5673" s="149" t="s">
        <v>114</v>
      </c>
      <c r="M5673" s="150" t="s">
        <v>1161</v>
      </c>
      <c r="N5673" s="157">
        <v>45291.264490740738</v>
      </c>
      <c r="O5673" s="157">
        <v>45292.890775462962</v>
      </c>
    </row>
    <row r="5674" spans="2:15" x14ac:dyDescent="0.2">
      <c r="B5674" s="322" t="s">
        <v>166</v>
      </c>
      <c r="C5674" s="322" t="s">
        <v>2366</v>
      </c>
      <c r="D5674" s="322" t="s">
        <v>167</v>
      </c>
      <c r="E5674" s="322" t="s">
        <v>275</v>
      </c>
      <c r="F5674" s="154" t="s">
        <v>114</v>
      </c>
      <c r="G5674" s="149" t="s">
        <v>277</v>
      </c>
      <c r="H5674" s="153" t="s">
        <v>304</v>
      </c>
      <c r="I5674" s="149" t="s">
        <v>1236</v>
      </c>
      <c r="J5674" s="163">
        <v>19.39</v>
      </c>
      <c r="K5674" s="163">
        <v>8.0250000000000004</v>
      </c>
      <c r="L5674" s="149" t="s">
        <v>114</v>
      </c>
      <c r="M5674" s="150" t="s">
        <v>1161</v>
      </c>
      <c r="N5674" s="157">
        <v>45291.264490740738</v>
      </c>
      <c r="O5674" s="157">
        <v>45292.890914351854</v>
      </c>
    </row>
    <row r="5675" spans="2:15" x14ac:dyDescent="0.2">
      <c r="B5675" s="322" t="s">
        <v>166</v>
      </c>
      <c r="C5675" s="322" t="s">
        <v>2366</v>
      </c>
      <c r="D5675" s="322" t="s">
        <v>168</v>
      </c>
      <c r="E5675" s="322" t="s">
        <v>275</v>
      </c>
      <c r="F5675" s="154" t="s">
        <v>114</v>
      </c>
      <c r="G5675" s="149" t="s">
        <v>286</v>
      </c>
      <c r="H5675" s="153" t="s">
        <v>115</v>
      </c>
      <c r="I5675" s="149" t="s">
        <v>3022</v>
      </c>
      <c r="J5675" s="163">
        <v>61.165999999999997</v>
      </c>
      <c r="K5675" s="163">
        <v>20.209</v>
      </c>
      <c r="L5675" s="149" t="s">
        <v>216</v>
      </c>
      <c r="M5675" s="150" t="s">
        <v>284</v>
      </c>
      <c r="N5675" s="157">
        <v>45291.792662037034</v>
      </c>
      <c r="O5675" s="157">
        <v>45328.184594907405</v>
      </c>
    </row>
    <row r="5676" spans="2:15" x14ac:dyDescent="0.2">
      <c r="B5676" s="322" t="s">
        <v>166</v>
      </c>
      <c r="C5676" s="322" t="s">
        <v>2366</v>
      </c>
      <c r="D5676" s="322" t="s">
        <v>168</v>
      </c>
      <c r="E5676" s="322" t="s">
        <v>275</v>
      </c>
      <c r="F5676" s="154" t="s">
        <v>114</v>
      </c>
      <c r="G5676" s="149" t="s">
        <v>286</v>
      </c>
      <c r="H5676" s="153" t="s">
        <v>115</v>
      </c>
      <c r="I5676" s="149" t="s">
        <v>3022</v>
      </c>
      <c r="J5676" s="163">
        <v>61.165999999999997</v>
      </c>
      <c r="K5676" s="163">
        <v>39.734000000000002</v>
      </c>
      <c r="L5676" s="149" t="s">
        <v>216</v>
      </c>
      <c r="M5676" s="150" t="s">
        <v>288</v>
      </c>
      <c r="N5676" s="157">
        <v>45291.792662037034</v>
      </c>
      <c r="O5676" s="157">
        <v>45338.865486111114</v>
      </c>
    </row>
    <row r="5677" spans="2:15" x14ac:dyDescent="0.2">
      <c r="B5677" s="322" t="s">
        <v>167</v>
      </c>
      <c r="C5677" s="322" t="s">
        <v>275</v>
      </c>
      <c r="D5677" s="322" t="s">
        <v>167</v>
      </c>
      <c r="E5677" s="322" t="s">
        <v>275</v>
      </c>
      <c r="F5677" s="154" t="s">
        <v>329</v>
      </c>
      <c r="G5677" s="149" t="s">
        <v>286</v>
      </c>
      <c r="H5677" s="153" t="s">
        <v>330</v>
      </c>
      <c r="I5677" s="149" t="s">
        <v>1690</v>
      </c>
      <c r="J5677" s="163">
        <v>58.689</v>
      </c>
      <c r="K5677" s="163">
        <v>41.557000000000002</v>
      </c>
      <c r="L5677" s="149" t="s">
        <v>333</v>
      </c>
      <c r="M5677" s="150" t="s">
        <v>334</v>
      </c>
      <c r="N5677" s="157">
        <v>45292.139201388891</v>
      </c>
      <c r="O5677" s="157">
        <v>45313.968611111108</v>
      </c>
    </row>
    <row r="5678" spans="2:15" x14ac:dyDescent="0.2">
      <c r="B5678" s="322" t="s">
        <v>167</v>
      </c>
      <c r="C5678" s="322" t="s">
        <v>275</v>
      </c>
      <c r="D5678" s="322" t="s">
        <v>168</v>
      </c>
      <c r="E5678" s="322" t="s">
        <v>275</v>
      </c>
      <c r="F5678" s="154" t="s">
        <v>329</v>
      </c>
      <c r="G5678" s="149" t="s">
        <v>286</v>
      </c>
      <c r="H5678" s="153" t="s">
        <v>629</v>
      </c>
      <c r="I5678" s="149" t="s">
        <v>3023</v>
      </c>
      <c r="J5678" s="163">
        <v>61.308999999999997</v>
      </c>
      <c r="K5678" s="163">
        <v>21.803999999999998</v>
      </c>
      <c r="L5678" s="149" t="s">
        <v>209</v>
      </c>
      <c r="M5678" s="150" t="s">
        <v>323</v>
      </c>
      <c r="N5678" s="157">
        <v>45292.265520833331</v>
      </c>
      <c r="O5678" s="157">
        <v>45340.677662037036</v>
      </c>
    </row>
    <row r="5679" spans="2:15" x14ac:dyDescent="0.2">
      <c r="B5679" s="322" t="s">
        <v>167</v>
      </c>
      <c r="C5679" s="322" t="s">
        <v>275</v>
      </c>
      <c r="D5679" s="322" t="s">
        <v>168</v>
      </c>
      <c r="E5679" s="322" t="s">
        <v>275</v>
      </c>
      <c r="F5679" s="154" t="s">
        <v>329</v>
      </c>
      <c r="G5679" s="149" t="s">
        <v>286</v>
      </c>
      <c r="H5679" s="153" t="s">
        <v>629</v>
      </c>
      <c r="I5679" s="149" t="s">
        <v>3023</v>
      </c>
      <c r="J5679" s="163">
        <v>61.308999999999997</v>
      </c>
      <c r="K5679" s="163">
        <v>29.588000000000001</v>
      </c>
      <c r="L5679" s="149" t="s">
        <v>209</v>
      </c>
      <c r="M5679" s="150" t="s">
        <v>323</v>
      </c>
      <c r="N5679" s="157">
        <v>45292.265520833331</v>
      </c>
      <c r="O5679" s="157">
        <v>45346.280023148145</v>
      </c>
    </row>
    <row r="5680" spans="2:15" x14ac:dyDescent="0.2">
      <c r="B5680" s="322" t="s">
        <v>167</v>
      </c>
      <c r="C5680" s="322" t="s">
        <v>275</v>
      </c>
      <c r="D5680" s="322" t="s">
        <v>169</v>
      </c>
      <c r="E5680" s="322" t="s">
        <v>275</v>
      </c>
      <c r="F5680" s="154" t="s">
        <v>239</v>
      </c>
      <c r="G5680" s="149" t="s">
        <v>1627</v>
      </c>
      <c r="H5680" s="153" t="s">
        <v>1628</v>
      </c>
      <c r="I5680" s="149" t="s">
        <v>3024</v>
      </c>
      <c r="J5680" s="163">
        <v>73.325999999999993</v>
      </c>
      <c r="K5680" s="163">
        <v>66.448999999999998</v>
      </c>
      <c r="L5680" s="149" t="s">
        <v>211</v>
      </c>
      <c r="M5680" s="150" t="s">
        <v>2867</v>
      </c>
      <c r="N5680" s="157">
        <v>45292.529247685183</v>
      </c>
      <c r="O5680" s="157">
        <v>45360.889317129629</v>
      </c>
    </row>
    <row r="5681" spans="2:15" x14ac:dyDescent="0.2">
      <c r="B5681" s="322" t="s">
        <v>167</v>
      </c>
      <c r="C5681" s="322" t="s">
        <v>275</v>
      </c>
      <c r="D5681" s="322" t="s">
        <v>169</v>
      </c>
      <c r="E5681" s="322" t="s">
        <v>275</v>
      </c>
      <c r="F5681" s="154" t="s">
        <v>239</v>
      </c>
      <c r="G5681" s="149" t="s">
        <v>277</v>
      </c>
      <c r="H5681" s="153" t="s">
        <v>1628</v>
      </c>
      <c r="I5681" s="149" t="s">
        <v>3011</v>
      </c>
      <c r="J5681" s="163">
        <v>79.387</v>
      </c>
      <c r="K5681" s="163">
        <v>7.7519999999999998</v>
      </c>
      <c r="L5681" s="149" t="s">
        <v>376</v>
      </c>
      <c r="M5681" s="150" t="s">
        <v>397</v>
      </c>
      <c r="N5681" s="157">
        <v>45293.26353009259</v>
      </c>
      <c r="O5681" s="157">
        <v>45354.957141203704</v>
      </c>
    </row>
    <row r="5682" spans="2:15" x14ac:dyDescent="0.2">
      <c r="B5682" s="322" t="s">
        <v>167</v>
      </c>
      <c r="C5682" s="322" t="s">
        <v>275</v>
      </c>
      <c r="D5682" s="322" t="s">
        <v>169</v>
      </c>
      <c r="E5682" s="322" t="s">
        <v>275</v>
      </c>
      <c r="F5682" s="154" t="s">
        <v>239</v>
      </c>
      <c r="G5682" s="149" t="s">
        <v>277</v>
      </c>
      <c r="H5682" s="153" t="s">
        <v>1628</v>
      </c>
      <c r="I5682" s="149" t="s">
        <v>3011</v>
      </c>
      <c r="J5682" s="163">
        <v>79.387</v>
      </c>
      <c r="K5682" s="163">
        <v>5.0789999999999997</v>
      </c>
      <c r="L5682" s="149" t="s">
        <v>211</v>
      </c>
      <c r="M5682" s="150" t="s">
        <v>691</v>
      </c>
      <c r="N5682" s="157">
        <v>45293.26353009259</v>
      </c>
      <c r="O5682" s="157">
        <v>45365.30064814815</v>
      </c>
    </row>
    <row r="5683" spans="2:15" x14ac:dyDescent="0.2">
      <c r="B5683" s="322" t="s">
        <v>167</v>
      </c>
      <c r="C5683" s="322" t="s">
        <v>275</v>
      </c>
      <c r="D5683" s="322" t="s">
        <v>170</v>
      </c>
      <c r="E5683" s="322" t="s">
        <v>275</v>
      </c>
      <c r="F5683" s="154" t="s">
        <v>239</v>
      </c>
      <c r="G5683" s="149" t="s">
        <v>277</v>
      </c>
      <c r="H5683" s="153" t="s">
        <v>1628</v>
      </c>
      <c r="I5683" s="149" t="s">
        <v>3011</v>
      </c>
      <c r="J5683" s="163">
        <v>79.387</v>
      </c>
      <c r="K5683" s="163">
        <v>12.212999999999999</v>
      </c>
      <c r="L5683" s="149" t="s">
        <v>211</v>
      </c>
      <c r="M5683" s="150" t="s">
        <v>494</v>
      </c>
      <c r="N5683" s="157">
        <v>45293.26353009259</v>
      </c>
      <c r="O5683" s="157">
        <v>45383.207476851851</v>
      </c>
    </row>
    <row r="5684" spans="2:15" x14ac:dyDescent="0.2">
      <c r="B5684" s="322" t="s">
        <v>167</v>
      </c>
      <c r="C5684" s="322" t="s">
        <v>275</v>
      </c>
      <c r="D5684" s="322" t="s">
        <v>168</v>
      </c>
      <c r="E5684" s="322" t="s">
        <v>275</v>
      </c>
      <c r="F5684" s="154" t="s">
        <v>239</v>
      </c>
      <c r="G5684" s="149" t="s">
        <v>359</v>
      </c>
      <c r="H5684" s="153" t="s">
        <v>278</v>
      </c>
      <c r="I5684" s="149" t="s">
        <v>2434</v>
      </c>
      <c r="J5684" s="163">
        <v>56.615000000000002</v>
      </c>
      <c r="K5684" s="163">
        <v>42.399000000000001</v>
      </c>
      <c r="L5684" s="149" t="s">
        <v>209</v>
      </c>
      <c r="M5684" s="150" t="s">
        <v>392</v>
      </c>
      <c r="N5684" s="157">
        <v>45293.445868055554</v>
      </c>
      <c r="O5684" s="157">
        <v>45328.850208333337</v>
      </c>
    </row>
    <row r="5685" spans="2:15" x14ac:dyDescent="0.2">
      <c r="B5685" s="322" t="s">
        <v>167</v>
      </c>
      <c r="C5685" s="322" t="s">
        <v>275</v>
      </c>
      <c r="D5685" s="322" t="s">
        <v>167</v>
      </c>
      <c r="E5685" s="322" t="s">
        <v>275</v>
      </c>
      <c r="F5685" s="154" t="s">
        <v>239</v>
      </c>
      <c r="G5685" s="149" t="s">
        <v>359</v>
      </c>
      <c r="H5685" s="153" t="s">
        <v>278</v>
      </c>
      <c r="I5685" s="149" t="s">
        <v>3025</v>
      </c>
      <c r="J5685" s="163">
        <v>38.893999999999998</v>
      </c>
      <c r="K5685" s="163">
        <v>38.116</v>
      </c>
      <c r="L5685" s="149" t="s">
        <v>189</v>
      </c>
      <c r="M5685" s="150" t="s">
        <v>470</v>
      </c>
      <c r="N5685" s="157">
        <v>45294.848807870374</v>
      </c>
      <c r="O5685" s="157">
        <v>45303.08284722222</v>
      </c>
    </row>
    <row r="5686" spans="2:15" x14ac:dyDescent="0.2">
      <c r="B5686" s="322" t="s">
        <v>167</v>
      </c>
      <c r="C5686" s="322" t="s">
        <v>275</v>
      </c>
      <c r="D5686" s="322" t="s">
        <v>167</v>
      </c>
      <c r="E5686" s="322" t="s">
        <v>275</v>
      </c>
      <c r="F5686" s="154" t="s">
        <v>114</v>
      </c>
      <c r="G5686" s="149" t="s">
        <v>353</v>
      </c>
      <c r="H5686" s="153" t="s">
        <v>354</v>
      </c>
      <c r="I5686" s="149" t="s">
        <v>2257</v>
      </c>
      <c r="J5686" s="163">
        <v>61.238999999999997</v>
      </c>
      <c r="K5686" s="163">
        <v>41.426000000000002</v>
      </c>
      <c r="L5686" s="149" t="s">
        <v>116</v>
      </c>
      <c r="M5686" s="150" t="s">
        <v>352</v>
      </c>
      <c r="N5686" s="157">
        <v>45295.931423611109</v>
      </c>
      <c r="O5686" s="157">
        <v>45312.054583333331</v>
      </c>
    </row>
    <row r="5687" spans="2:15" x14ac:dyDescent="0.2">
      <c r="B5687" s="322" t="s">
        <v>167</v>
      </c>
      <c r="C5687" s="322" t="s">
        <v>275</v>
      </c>
      <c r="D5687" s="322" t="s">
        <v>168</v>
      </c>
      <c r="E5687" s="322" t="s">
        <v>275</v>
      </c>
      <c r="F5687" s="154" t="s">
        <v>329</v>
      </c>
      <c r="G5687" s="149" t="s">
        <v>286</v>
      </c>
      <c r="H5687" s="153" t="s">
        <v>330</v>
      </c>
      <c r="I5687" s="149" t="s">
        <v>3026</v>
      </c>
      <c r="J5687" s="163">
        <v>37.609000000000002</v>
      </c>
      <c r="K5687" s="163">
        <v>31.004999999999999</v>
      </c>
      <c r="L5687" s="149" t="s">
        <v>223</v>
      </c>
      <c r="M5687" s="150" t="s">
        <v>349</v>
      </c>
      <c r="N5687" s="157">
        <v>45295.945393518516</v>
      </c>
      <c r="O5687" s="157">
        <v>45342.016759259262</v>
      </c>
    </row>
    <row r="5688" spans="2:15" x14ac:dyDescent="0.2">
      <c r="B5688" s="322" t="s">
        <v>167</v>
      </c>
      <c r="C5688" s="322" t="s">
        <v>275</v>
      </c>
      <c r="D5688" s="322" t="s">
        <v>169</v>
      </c>
      <c r="E5688" s="322" t="s">
        <v>275</v>
      </c>
      <c r="F5688" s="154" t="s">
        <v>239</v>
      </c>
      <c r="G5688" s="149" t="s">
        <v>277</v>
      </c>
      <c r="H5688" s="153" t="s">
        <v>1628</v>
      </c>
      <c r="I5688" s="149" t="s">
        <v>2817</v>
      </c>
      <c r="J5688" s="163">
        <v>62.77</v>
      </c>
      <c r="K5688" s="163">
        <v>61.515000000000001</v>
      </c>
      <c r="L5688" s="149" t="s">
        <v>211</v>
      </c>
      <c r="M5688" s="150" t="s">
        <v>303</v>
      </c>
      <c r="N5688" s="157">
        <v>45296.792951388888</v>
      </c>
      <c r="O5688" s="157">
        <v>45366.188263888886</v>
      </c>
    </row>
    <row r="5689" spans="2:15" x14ac:dyDescent="0.2">
      <c r="B5689" s="322" t="s">
        <v>167</v>
      </c>
      <c r="C5689" s="322" t="s">
        <v>275</v>
      </c>
      <c r="D5689" s="322" t="s">
        <v>168</v>
      </c>
      <c r="E5689" s="322" t="s">
        <v>275</v>
      </c>
      <c r="F5689" s="154" t="s">
        <v>239</v>
      </c>
      <c r="G5689" s="149" t="s">
        <v>277</v>
      </c>
      <c r="H5689" s="153" t="s">
        <v>2667</v>
      </c>
      <c r="I5689" s="149" t="s">
        <v>3027</v>
      </c>
      <c r="J5689" s="163">
        <v>56.103999999999999</v>
      </c>
      <c r="K5689" s="163">
        <v>21.733000000000001</v>
      </c>
      <c r="L5689" s="149" t="s">
        <v>209</v>
      </c>
      <c r="M5689" s="150" t="s">
        <v>563</v>
      </c>
      <c r="N5689" s="157">
        <v>45297.514201388891</v>
      </c>
      <c r="O5689" s="157">
        <v>45331.71570601852</v>
      </c>
    </row>
    <row r="5690" spans="2:15" x14ac:dyDescent="0.2">
      <c r="B5690" s="322" t="s">
        <v>167</v>
      </c>
      <c r="C5690" s="322" t="s">
        <v>275</v>
      </c>
      <c r="D5690" s="322" t="s">
        <v>168</v>
      </c>
      <c r="E5690" s="322" t="s">
        <v>275</v>
      </c>
      <c r="F5690" s="154" t="s">
        <v>239</v>
      </c>
      <c r="G5690" s="149" t="s">
        <v>277</v>
      </c>
      <c r="H5690" s="153" t="s">
        <v>2667</v>
      </c>
      <c r="I5690" s="149" t="s">
        <v>3027</v>
      </c>
      <c r="J5690" s="163">
        <v>56.103999999999999</v>
      </c>
      <c r="K5690" s="163">
        <v>32.296999999999997</v>
      </c>
      <c r="L5690" s="149" t="s">
        <v>209</v>
      </c>
      <c r="M5690" s="150" t="s">
        <v>786</v>
      </c>
      <c r="N5690" s="157">
        <v>45297.514201388891</v>
      </c>
      <c r="O5690" s="157">
        <v>45338.562083333331</v>
      </c>
    </row>
    <row r="5691" spans="2:15" x14ac:dyDescent="0.2">
      <c r="B5691" s="322" t="s">
        <v>167</v>
      </c>
      <c r="C5691" s="322" t="s">
        <v>275</v>
      </c>
      <c r="D5691" s="322" t="s">
        <v>168</v>
      </c>
      <c r="E5691" s="322" t="s">
        <v>275</v>
      </c>
      <c r="F5691" s="154" t="s">
        <v>239</v>
      </c>
      <c r="G5691" s="149" t="s">
        <v>289</v>
      </c>
      <c r="H5691" s="153" t="s">
        <v>290</v>
      </c>
      <c r="I5691" s="149" t="s">
        <v>3028</v>
      </c>
      <c r="J5691" s="163">
        <v>34.274000000000001</v>
      </c>
      <c r="K5691" s="163">
        <v>33.588999999999999</v>
      </c>
      <c r="L5691" s="149" t="s">
        <v>116</v>
      </c>
      <c r="M5691" s="150" t="s">
        <v>352</v>
      </c>
      <c r="N5691" s="157">
        <v>45297.645798611113</v>
      </c>
      <c r="O5691" s="157">
        <v>45327.414479166669</v>
      </c>
    </row>
    <row r="5692" spans="2:15" x14ac:dyDescent="0.2">
      <c r="B5692" s="322" t="s">
        <v>167</v>
      </c>
      <c r="C5692" s="322" t="s">
        <v>275</v>
      </c>
      <c r="D5692" s="322" t="s">
        <v>167</v>
      </c>
      <c r="E5692" s="322" t="s">
        <v>275</v>
      </c>
      <c r="F5692" s="154" t="s">
        <v>114</v>
      </c>
      <c r="G5692" s="149" t="s">
        <v>277</v>
      </c>
      <c r="H5692" s="153" t="s">
        <v>304</v>
      </c>
      <c r="I5692" s="149" t="s">
        <v>1160</v>
      </c>
      <c r="J5692" s="163">
        <v>27.55</v>
      </c>
      <c r="K5692" s="163">
        <v>11.211</v>
      </c>
      <c r="L5692" s="149" t="s">
        <v>114</v>
      </c>
      <c r="M5692" s="150" t="s">
        <v>1161</v>
      </c>
      <c r="N5692" s="157">
        <v>45298.237534722219</v>
      </c>
      <c r="O5692" s="157">
        <v>45299.912777777776</v>
      </c>
    </row>
    <row r="5693" spans="2:15" x14ac:dyDescent="0.2">
      <c r="B5693" s="322" t="s">
        <v>167</v>
      </c>
      <c r="C5693" s="322" t="s">
        <v>275</v>
      </c>
      <c r="D5693" s="322" t="s">
        <v>167</v>
      </c>
      <c r="E5693" s="322" t="s">
        <v>275</v>
      </c>
      <c r="F5693" s="154" t="s">
        <v>114</v>
      </c>
      <c r="G5693" s="149" t="s">
        <v>277</v>
      </c>
      <c r="H5693" s="153" t="s">
        <v>304</v>
      </c>
      <c r="I5693" s="149" t="s">
        <v>1160</v>
      </c>
      <c r="J5693" s="163">
        <v>27.55</v>
      </c>
      <c r="K5693" s="163">
        <v>11.211</v>
      </c>
      <c r="L5693" s="149" t="s">
        <v>114</v>
      </c>
      <c r="M5693" s="150" t="s">
        <v>1161</v>
      </c>
      <c r="N5693" s="157">
        <v>45298.237534722219</v>
      </c>
      <c r="O5693" s="157">
        <v>45299.912916666668</v>
      </c>
    </row>
    <row r="5694" spans="2:15" x14ac:dyDescent="0.2">
      <c r="B5694" s="322" t="s">
        <v>167</v>
      </c>
      <c r="C5694" s="322" t="s">
        <v>275</v>
      </c>
      <c r="D5694" s="322" t="s">
        <v>168</v>
      </c>
      <c r="E5694" s="322" t="s">
        <v>275</v>
      </c>
      <c r="F5694" s="154" t="s">
        <v>239</v>
      </c>
      <c r="G5694" s="149" t="s">
        <v>277</v>
      </c>
      <c r="H5694" s="153" t="s">
        <v>1628</v>
      </c>
      <c r="I5694" s="149" t="s">
        <v>2434</v>
      </c>
      <c r="J5694" s="163">
        <v>56.615000000000002</v>
      </c>
      <c r="K5694" s="163">
        <v>12.895</v>
      </c>
      <c r="L5694" s="149" t="s">
        <v>209</v>
      </c>
      <c r="M5694" s="150" t="s">
        <v>392</v>
      </c>
      <c r="N5694" s="157">
        <v>45298.612002314818</v>
      </c>
      <c r="O5694" s="157">
        <v>45328.850208333337</v>
      </c>
    </row>
    <row r="5695" spans="2:15" x14ac:dyDescent="0.2">
      <c r="B5695" s="322" t="s">
        <v>167</v>
      </c>
      <c r="C5695" s="322" t="s">
        <v>275</v>
      </c>
      <c r="D5695" s="322" t="s">
        <v>170</v>
      </c>
      <c r="E5695" s="322" t="s">
        <v>275</v>
      </c>
      <c r="F5695" s="154" t="s">
        <v>114</v>
      </c>
      <c r="G5695" s="149" t="s">
        <v>277</v>
      </c>
      <c r="H5695" s="153" t="s">
        <v>304</v>
      </c>
      <c r="I5695" s="149" t="s">
        <v>1942</v>
      </c>
      <c r="J5695" s="163">
        <v>30.745000000000001</v>
      </c>
      <c r="K5695" s="163">
        <v>52.764000000000003</v>
      </c>
      <c r="L5695" s="149" t="s">
        <v>329</v>
      </c>
      <c r="M5695" s="150" t="s">
        <v>361</v>
      </c>
      <c r="N5695" s="157">
        <v>45299.459745370368</v>
      </c>
      <c r="O5695" s="157">
        <v>45399.459733796299</v>
      </c>
    </row>
    <row r="5696" spans="2:15" x14ac:dyDescent="0.2">
      <c r="B5696" s="322" t="s">
        <v>167</v>
      </c>
      <c r="C5696" s="322" t="s">
        <v>275</v>
      </c>
      <c r="D5696" s="322" t="s">
        <v>168</v>
      </c>
      <c r="E5696" s="322" t="s">
        <v>275</v>
      </c>
      <c r="F5696" s="154" t="s">
        <v>243</v>
      </c>
      <c r="G5696" s="149" t="s">
        <v>663</v>
      </c>
      <c r="H5696" s="153" t="s">
        <v>707</v>
      </c>
      <c r="I5696" s="149" t="s">
        <v>2473</v>
      </c>
      <c r="J5696" s="163">
        <v>45.600999999999999</v>
      </c>
      <c r="K5696" s="163">
        <v>9.407</v>
      </c>
      <c r="L5696" s="149" t="s">
        <v>116</v>
      </c>
      <c r="M5696" s="150" t="s">
        <v>352</v>
      </c>
      <c r="N5696" s="157">
        <v>45300.501157407409</v>
      </c>
      <c r="O5696" s="157">
        <v>45325.865937499999</v>
      </c>
    </row>
    <row r="5697" spans="2:15" x14ac:dyDescent="0.2">
      <c r="B5697" s="322" t="s">
        <v>167</v>
      </c>
      <c r="C5697" s="322" t="s">
        <v>275</v>
      </c>
      <c r="D5697" s="322" t="s">
        <v>168</v>
      </c>
      <c r="E5697" s="322" t="s">
        <v>275</v>
      </c>
      <c r="F5697" s="154" t="s">
        <v>243</v>
      </c>
      <c r="G5697" s="149" t="s">
        <v>663</v>
      </c>
      <c r="H5697" s="153" t="s">
        <v>707</v>
      </c>
      <c r="I5697" s="149" t="s">
        <v>2473</v>
      </c>
      <c r="J5697" s="163">
        <v>45.600999999999999</v>
      </c>
      <c r="K5697" s="163">
        <v>8.8190000000000008</v>
      </c>
      <c r="L5697" s="149" t="s">
        <v>116</v>
      </c>
      <c r="M5697" s="150" t="s">
        <v>1049</v>
      </c>
      <c r="N5697" s="157">
        <v>45300.501157407409</v>
      </c>
      <c r="O5697" s="157">
        <v>45342.737372685187</v>
      </c>
    </row>
    <row r="5698" spans="2:15" x14ac:dyDescent="0.2">
      <c r="B5698" s="322" t="s">
        <v>167</v>
      </c>
      <c r="C5698" s="322" t="s">
        <v>275</v>
      </c>
      <c r="D5698" s="322" t="s">
        <v>168</v>
      </c>
      <c r="E5698" s="322" t="s">
        <v>275</v>
      </c>
      <c r="F5698" s="154" t="s">
        <v>243</v>
      </c>
      <c r="G5698" s="149" t="s">
        <v>277</v>
      </c>
      <c r="H5698" s="153" t="s">
        <v>707</v>
      </c>
      <c r="I5698" s="149" t="s">
        <v>2473</v>
      </c>
      <c r="J5698" s="163">
        <v>45.600999999999999</v>
      </c>
      <c r="K5698" s="163">
        <v>19.283999999999999</v>
      </c>
      <c r="L5698" s="149" t="s">
        <v>116</v>
      </c>
      <c r="M5698" s="150" t="s">
        <v>405</v>
      </c>
      <c r="N5698" s="157">
        <v>45300.501157407409</v>
      </c>
      <c r="O5698" s="157">
        <v>45351.724780092591</v>
      </c>
    </row>
    <row r="5699" spans="2:15" x14ac:dyDescent="0.2">
      <c r="B5699" s="322" t="s">
        <v>167</v>
      </c>
      <c r="C5699" s="322" t="s">
        <v>275</v>
      </c>
      <c r="D5699" s="322" t="s">
        <v>168</v>
      </c>
      <c r="E5699" s="322" t="s">
        <v>275</v>
      </c>
      <c r="F5699" s="154" t="s">
        <v>114</v>
      </c>
      <c r="G5699" s="149" t="s">
        <v>286</v>
      </c>
      <c r="H5699" s="153" t="s">
        <v>115</v>
      </c>
      <c r="I5699" s="149" t="s">
        <v>3029</v>
      </c>
      <c r="J5699" s="163">
        <v>79.456999999999994</v>
      </c>
      <c r="K5699" s="163">
        <v>40.67</v>
      </c>
      <c r="L5699" s="149" t="s">
        <v>211</v>
      </c>
      <c r="M5699" s="150" t="s">
        <v>453</v>
      </c>
      <c r="N5699" s="157">
        <v>45300.986863425926</v>
      </c>
      <c r="O5699" s="157">
        <v>45324.603715277779</v>
      </c>
    </row>
    <row r="5700" spans="2:15" x14ac:dyDescent="0.2">
      <c r="B5700" s="322" t="s">
        <v>167</v>
      </c>
      <c r="C5700" s="322" t="s">
        <v>275</v>
      </c>
      <c r="D5700" s="322" t="s">
        <v>168</v>
      </c>
      <c r="E5700" s="322" t="s">
        <v>275</v>
      </c>
      <c r="F5700" s="154" t="s">
        <v>114</v>
      </c>
      <c r="G5700" s="149" t="s">
        <v>286</v>
      </c>
      <c r="H5700" s="153" t="s">
        <v>115</v>
      </c>
      <c r="I5700" s="149" t="s">
        <v>3029</v>
      </c>
      <c r="J5700" s="163">
        <v>79.456999999999994</v>
      </c>
      <c r="K5700" s="163">
        <v>20.242000000000001</v>
      </c>
      <c r="L5700" s="149" t="s">
        <v>211</v>
      </c>
      <c r="M5700" s="150" t="s">
        <v>3030</v>
      </c>
      <c r="N5700" s="157">
        <v>45300.986863425926</v>
      </c>
      <c r="O5700" s="157">
        <v>45333.989282407405</v>
      </c>
    </row>
    <row r="5701" spans="2:15" x14ac:dyDescent="0.2">
      <c r="B5701" s="322" t="s">
        <v>167</v>
      </c>
      <c r="C5701" s="322" t="s">
        <v>275</v>
      </c>
      <c r="D5701" s="322" t="s">
        <v>170</v>
      </c>
      <c r="E5701" s="322" t="s">
        <v>275</v>
      </c>
      <c r="F5701" s="154" t="s">
        <v>114</v>
      </c>
      <c r="G5701" s="149" t="s">
        <v>277</v>
      </c>
      <c r="H5701" s="153" t="s">
        <v>304</v>
      </c>
      <c r="I5701" s="149" t="s">
        <v>1739</v>
      </c>
      <c r="J5701" s="163">
        <v>36.244999999999997</v>
      </c>
      <c r="K5701" s="163">
        <v>26.134</v>
      </c>
      <c r="L5701" s="149" t="s">
        <v>114</v>
      </c>
      <c r="M5701" s="150" t="s">
        <v>1417</v>
      </c>
      <c r="N5701" s="157">
        <v>45301.001273148147</v>
      </c>
      <c r="O5701" s="157">
        <v>45390.258229166669</v>
      </c>
    </row>
    <row r="5702" spans="2:15" x14ac:dyDescent="0.2">
      <c r="B5702" s="322" t="s">
        <v>167</v>
      </c>
      <c r="C5702" s="322" t="s">
        <v>275</v>
      </c>
      <c r="D5702" s="322" t="s">
        <v>168</v>
      </c>
      <c r="E5702" s="322" t="s">
        <v>275</v>
      </c>
      <c r="F5702" s="154" t="s">
        <v>239</v>
      </c>
      <c r="G5702" s="149" t="s">
        <v>1627</v>
      </c>
      <c r="H5702" s="153" t="s">
        <v>1628</v>
      </c>
      <c r="I5702" s="149" t="s">
        <v>3031</v>
      </c>
      <c r="J5702" s="163">
        <v>63.225999999999999</v>
      </c>
      <c r="K5702" s="163">
        <v>58.259</v>
      </c>
      <c r="L5702" s="149" t="s">
        <v>205</v>
      </c>
      <c r="M5702" s="150" t="s">
        <v>506</v>
      </c>
      <c r="N5702" s="157">
        <v>45301.140428240738</v>
      </c>
      <c r="O5702" s="157">
        <v>45347.79277777778</v>
      </c>
    </row>
    <row r="5703" spans="2:15" x14ac:dyDescent="0.2">
      <c r="B5703" s="322" t="s">
        <v>167</v>
      </c>
      <c r="C5703" s="322" t="s">
        <v>275</v>
      </c>
      <c r="D5703" s="322" t="s">
        <v>168</v>
      </c>
      <c r="E5703" s="322" t="s">
        <v>275</v>
      </c>
      <c r="F5703" s="154" t="s">
        <v>236</v>
      </c>
      <c r="G5703" s="149" t="s">
        <v>310</v>
      </c>
      <c r="H5703" s="153" t="s">
        <v>311</v>
      </c>
      <c r="I5703" s="149" t="s">
        <v>433</v>
      </c>
      <c r="J5703" s="163">
        <v>37.212000000000003</v>
      </c>
      <c r="K5703" s="163">
        <v>32.979999999999997</v>
      </c>
      <c r="L5703" s="149" t="s">
        <v>329</v>
      </c>
      <c r="M5703" s="150" t="s">
        <v>361</v>
      </c>
      <c r="N5703" s="157">
        <v>45301.167812500003</v>
      </c>
      <c r="O5703" s="157">
        <v>45327.092789351853</v>
      </c>
    </row>
    <row r="5704" spans="2:15" x14ac:dyDescent="0.2">
      <c r="B5704" s="322" t="s">
        <v>167</v>
      </c>
      <c r="C5704" s="322" t="s">
        <v>275</v>
      </c>
      <c r="D5704" s="322" t="s">
        <v>168</v>
      </c>
      <c r="E5704" s="322" t="s">
        <v>275</v>
      </c>
      <c r="F5704" s="154" t="s">
        <v>239</v>
      </c>
      <c r="G5704" s="149" t="s">
        <v>359</v>
      </c>
      <c r="H5704" s="153" t="s">
        <v>278</v>
      </c>
      <c r="I5704" s="149" t="s">
        <v>3032</v>
      </c>
      <c r="J5704" s="163">
        <v>33.375</v>
      </c>
      <c r="K5704" s="163">
        <v>9.3710000000000004</v>
      </c>
      <c r="L5704" s="149" t="s">
        <v>116</v>
      </c>
      <c r="M5704" s="150" t="s">
        <v>811</v>
      </c>
      <c r="N5704" s="157">
        <v>45301.223055555558</v>
      </c>
      <c r="O5704" s="157">
        <v>45326.713449074072</v>
      </c>
    </row>
    <row r="5705" spans="2:15" x14ac:dyDescent="0.2">
      <c r="B5705" s="322" t="s">
        <v>167</v>
      </c>
      <c r="C5705" s="322" t="s">
        <v>275</v>
      </c>
      <c r="D5705" s="322" t="s">
        <v>168</v>
      </c>
      <c r="E5705" s="322" t="s">
        <v>275</v>
      </c>
      <c r="F5705" s="154" t="s">
        <v>239</v>
      </c>
      <c r="G5705" s="149" t="s">
        <v>359</v>
      </c>
      <c r="H5705" s="153" t="s">
        <v>278</v>
      </c>
      <c r="I5705" s="149" t="s">
        <v>3032</v>
      </c>
      <c r="J5705" s="163">
        <v>33.375</v>
      </c>
      <c r="K5705" s="163">
        <v>21.538</v>
      </c>
      <c r="L5705" s="149" t="s">
        <v>116</v>
      </c>
      <c r="M5705" s="150" t="s">
        <v>457</v>
      </c>
      <c r="N5705" s="157">
        <v>45301.223055555558</v>
      </c>
      <c r="O5705" s="157">
        <v>45333.773715277777</v>
      </c>
    </row>
    <row r="5706" spans="2:15" x14ac:dyDescent="0.2">
      <c r="B5706" s="322" t="s">
        <v>167</v>
      </c>
      <c r="C5706" s="322" t="s">
        <v>275</v>
      </c>
      <c r="D5706" s="322" t="s">
        <v>169</v>
      </c>
      <c r="E5706" s="322" t="s">
        <v>275</v>
      </c>
      <c r="F5706" s="154" t="s">
        <v>239</v>
      </c>
      <c r="G5706" s="149" t="s">
        <v>1627</v>
      </c>
      <c r="H5706" s="153" t="s">
        <v>1628</v>
      </c>
      <c r="I5706" s="149" t="s">
        <v>3033</v>
      </c>
      <c r="J5706" s="163">
        <v>83.41</v>
      </c>
      <c r="K5706" s="163">
        <v>44.829000000000001</v>
      </c>
      <c r="L5706" s="149" t="s">
        <v>211</v>
      </c>
      <c r="M5706" s="150" t="s">
        <v>2874</v>
      </c>
      <c r="N5706" s="157">
        <v>45301.80704861111</v>
      </c>
      <c r="O5706" s="157">
        <v>45371.081435185188</v>
      </c>
    </row>
    <row r="5707" spans="2:15" x14ac:dyDescent="0.2">
      <c r="B5707" s="322" t="s">
        <v>167</v>
      </c>
      <c r="C5707" s="322" t="s">
        <v>275</v>
      </c>
      <c r="D5707" s="322" t="s">
        <v>169</v>
      </c>
      <c r="E5707" s="322" t="s">
        <v>275</v>
      </c>
      <c r="F5707" s="154" t="s">
        <v>239</v>
      </c>
      <c r="G5707" s="149" t="s">
        <v>1627</v>
      </c>
      <c r="H5707" s="153" t="s">
        <v>1628</v>
      </c>
      <c r="I5707" s="149" t="s">
        <v>3033</v>
      </c>
      <c r="J5707" s="163">
        <v>83.41</v>
      </c>
      <c r="K5707" s="163">
        <v>36.912999999999997</v>
      </c>
      <c r="L5707" s="149" t="s">
        <v>211</v>
      </c>
      <c r="M5707" s="150" t="s">
        <v>905</v>
      </c>
      <c r="N5707" s="157">
        <v>45301.80704861111</v>
      </c>
      <c r="O5707" s="157">
        <v>45377.257962962962</v>
      </c>
    </row>
    <row r="5708" spans="2:15" x14ac:dyDescent="0.2">
      <c r="B5708" s="322" t="s">
        <v>167</v>
      </c>
      <c r="C5708" s="322" t="s">
        <v>275</v>
      </c>
      <c r="D5708" s="322" t="s">
        <v>168</v>
      </c>
      <c r="E5708" s="322" t="s">
        <v>275</v>
      </c>
      <c r="F5708" s="154" t="s">
        <v>239</v>
      </c>
      <c r="G5708" s="149" t="s">
        <v>289</v>
      </c>
      <c r="H5708" s="153" t="s">
        <v>1628</v>
      </c>
      <c r="I5708" s="149" t="s">
        <v>3034</v>
      </c>
      <c r="J5708" s="163">
        <v>32.076999999999998</v>
      </c>
      <c r="K5708" s="163">
        <v>31.434999999999999</v>
      </c>
      <c r="L5708" s="149" t="s">
        <v>329</v>
      </c>
      <c r="M5708" s="150" t="s">
        <v>395</v>
      </c>
      <c r="N5708" s="157">
        <v>45301.862268518518</v>
      </c>
      <c r="O5708" s="157">
        <v>45331.809236111112</v>
      </c>
    </row>
    <row r="5709" spans="2:15" x14ac:dyDescent="0.2">
      <c r="B5709" s="322" t="s">
        <v>167</v>
      </c>
      <c r="C5709" s="322" t="s">
        <v>275</v>
      </c>
      <c r="D5709" s="322" t="s">
        <v>169</v>
      </c>
      <c r="E5709" s="322" t="s">
        <v>275</v>
      </c>
      <c r="F5709" s="154" t="s">
        <v>239</v>
      </c>
      <c r="G5709" s="149" t="s">
        <v>277</v>
      </c>
      <c r="H5709" s="153" t="s">
        <v>1628</v>
      </c>
      <c r="I5709" s="149" t="s">
        <v>3035</v>
      </c>
      <c r="J5709" s="163">
        <v>81.995999999999995</v>
      </c>
      <c r="K5709" s="163">
        <v>10.643000000000001</v>
      </c>
      <c r="L5709" s="149" t="s">
        <v>219</v>
      </c>
      <c r="M5709" s="150" t="s">
        <v>429</v>
      </c>
      <c r="N5709" s="157">
        <v>45302.000891203701</v>
      </c>
      <c r="O5709" s="157">
        <v>45353.302939814814</v>
      </c>
    </row>
    <row r="5710" spans="2:15" x14ac:dyDescent="0.2">
      <c r="B5710" s="322" t="s">
        <v>167</v>
      </c>
      <c r="C5710" s="322" t="s">
        <v>275</v>
      </c>
      <c r="D5710" s="322" t="s">
        <v>169</v>
      </c>
      <c r="E5710" s="322" t="s">
        <v>275</v>
      </c>
      <c r="F5710" s="154" t="s">
        <v>239</v>
      </c>
      <c r="G5710" s="149" t="s">
        <v>277</v>
      </c>
      <c r="H5710" s="153" t="s">
        <v>1628</v>
      </c>
      <c r="I5710" s="149" t="s">
        <v>3035</v>
      </c>
      <c r="J5710" s="163">
        <v>81.995999999999995</v>
      </c>
      <c r="K5710" s="163">
        <v>18.012</v>
      </c>
      <c r="L5710" s="149" t="s">
        <v>211</v>
      </c>
      <c r="M5710" s="150" t="s">
        <v>691</v>
      </c>
      <c r="N5710" s="157">
        <v>45302.000891203701</v>
      </c>
      <c r="O5710" s="157">
        <v>45362.281481481485</v>
      </c>
    </row>
    <row r="5711" spans="2:15" x14ac:dyDescent="0.2">
      <c r="B5711" s="322" t="s">
        <v>167</v>
      </c>
      <c r="C5711" s="322" t="s">
        <v>275</v>
      </c>
      <c r="D5711" s="322" t="s">
        <v>169</v>
      </c>
      <c r="E5711" s="322" t="s">
        <v>275</v>
      </c>
      <c r="F5711" s="154" t="s">
        <v>239</v>
      </c>
      <c r="G5711" s="149" t="s">
        <v>277</v>
      </c>
      <c r="H5711" s="153" t="s">
        <v>1628</v>
      </c>
      <c r="I5711" s="149" t="s">
        <v>3035</v>
      </c>
      <c r="J5711" s="163">
        <v>81.995999999999995</v>
      </c>
      <c r="K5711" s="163">
        <v>51.701000000000001</v>
      </c>
      <c r="L5711" s="149" t="s">
        <v>211</v>
      </c>
      <c r="M5711" s="150" t="s">
        <v>636</v>
      </c>
      <c r="N5711" s="157">
        <v>45302.000891203701</v>
      </c>
      <c r="O5711" s="157">
        <v>45370.376203703701</v>
      </c>
    </row>
    <row r="5712" spans="2:15" x14ac:dyDescent="0.2">
      <c r="B5712" s="322" t="s">
        <v>167</v>
      </c>
      <c r="C5712" s="322" t="s">
        <v>275</v>
      </c>
      <c r="D5712" s="322" t="s">
        <v>167</v>
      </c>
      <c r="E5712" s="322" t="s">
        <v>275</v>
      </c>
      <c r="F5712" s="154" t="s">
        <v>244</v>
      </c>
      <c r="G5712" s="149" t="s">
        <v>369</v>
      </c>
      <c r="H5712" s="153" t="s">
        <v>370</v>
      </c>
      <c r="I5712" s="149" t="s">
        <v>2259</v>
      </c>
      <c r="J5712" s="163">
        <v>30.9</v>
      </c>
      <c r="K5712" s="163">
        <v>29.978000000000002</v>
      </c>
      <c r="L5712" s="149" t="s">
        <v>189</v>
      </c>
      <c r="M5712" s="150" t="s">
        <v>470</v>
      </c>
      <c r="N5712" s="157">
        <v>45302.770972222221</v>
      </c>
      <c r="O5712" s="157">
        <v>45318.501342592594</v>
      </c>
    </row>
    <row r="5713" spans="2:15" x14ac:dyDescent="0.2">
      <c r="B5713" s="322" t="s">
        <v>167</v>
      </c>
      <c r="C5713" s="322" t="s">
        <v>275</v>
      </c>
      <c r="D5713" s="322" t="s">
        <v>168</v>
      </c>
      <c r="E5713" s="322" t="s">
        <v>275</v>
      </c>
      <c r="F5713" s="154" t="s">
        <v>114</v>
      </c>
      <c r="G5713" s="149" t="s">
        <v>286</v>
      </c>
      <c r="H5713" s="153" t="s">
        <v>115</v>
      </c>
      <c r="I5713" s="149" t="s">
        <v>3036</v>
      </c>
      <c r="J5713" s="163">
        <v>82.009</v>
      </c>
      <c r="K5713" s="163">
        <v>26.297000000000001</v>
      </c>
      <c r="L5713" s="149" t="s">
        <v>211</v>
      </c>
      <c r="M5713" s="150" t="s">
        <v>453</v>
      </c>
      <c r="N5713" s="157">
        <v>45303.097418981481</v>
      </c>
      <c r="O5713" s="157">
        <v>45326.635706018518</v>
      </c>
    </row>
    <row r="5714" spans="2:15" x14ac:dyDescent="0.2">
      <c r="B5714" s="322" t="s">
        <v>167</v>
      </c>
      <c r="C5714" s="322" t="s">
        <v>275</v>
      </c>
      <c r="D5714" s="322" t="s">
        <v>168</v>
      </c>
      <c r="E5714" s="322" t="s">
        <v>275</v>
      </c>
      <c r="F5714" s="154" t="s">
        <v>114</v>
      </c>
      <c r="G5714" s="149" t="s">
        <v>286</v>
      </c>
      <c r="H5714" s="153" t="s">
        <v>115</v>
      </c>
      <c r="I5714" s="149" t="s">
        <v>3036</v>
      </c>
      <c r="J5714" s="163">
        <v>82.009</v>
      </c>
      <c r="K5714" s="163">
        <v>48.679000000000002</v>
      </c>
      <c r="L5714" s="149" t="s">
        <v>211</v>
      </c>
      <c r="M5714" s="150" t="s">
        <v>314</v>
      </c>
      <c r="N5714" s="157">
        <v>45303.097418981481</v>
      </c>
      <c r="O5714" s="157">
        <v>45334.08184027778</v>
      </c>
    </row>
    <row r="5715" spans="2:15" x14ac:dyDescent="0.2">
      <c r="B5715" s="322" t="s">
        <v>167</v>
      </c>
      <c r="C5715" s="322" t="s">
        <v>275</v>
      </c>
      <c r="D5715" s="322" t="s">
        <v>169</v>
      </c>
      <c r="E5715" s="322" t="s">
        <v>275</v>
      </c>
      <c r="F5715" s="154" t="s">
        <v>239</v>
      </c>
      <c r="G5715" s="149" t="s">
        <v>359</v>
      </c>
      <c r="H5715" s="153" t="s">
        <v>278</v>
      </c>
      <c r="I5715" s="149" t="s">
        <v>3037</v>
      </c>
      <c r="J5715" s="163">
        <v>75.775999999999996</v>
      </c>
      <c r="K5715" s="163">
        <v>12.167999999999999</v>
      </c>
      <c r="L5715" s="149" t="s">
        <v>211</v>
      </c>
      <c r="M5715" s="150" t="s">
        <v>666</v>
      </c>
      <c r="N5715" s="157">
        <v>45303.432071759256</v>
      </c>
      <c r="O5715" s="157">
        <v>45355.028414351851</v>
      </c>
    </row>
    <row r="5716" spans="2:15" x14ac:dyDescent="0.2">
      <c r="B5716" s="322" t="s">
        <v>167</v>
      </c>
      <c r="C5716" s="322" t="s">
        <v>275</v>
      </c>
      <c r="D5716" s="322" t="s">
        <v>169</v>
      </c>
      <c r="E5716" s="322" t="s">
        <v>275</v>
      </c>
      <c r="F5716" s="154" t="s">
        <v>239</v>
      </c>
      <c r="G5716" s="149" t="s">
        <v>359</v>
      </c>
      <c r="H5716" s="153" t="s">
        <v>278</v>
      </c>
      <c r="I5716" s="149" t="s">
        <v>3037</v>
      </c>
      <c r="J5716" s="163">
        <v>75.775999999999996</v>
      </c>
      <c r="K5716" s="163">
        <v>12.792</v>
      </c>
      <c r="L5716" s="149" t="s">
        <v>211</v>
      </c>
      <c r="M5716" s="150" t="s">
        <v>666</v>
      </c>
      <c r="N5716" s="157">
        <v>45303.432071759256</v>
      </c>
      <c r="O5716" s="157">
        <v>45357.665868055556</v>
      </c>
    </row>
    <row r="5717" spans="2:15" x14ac:dyDescent="0.2">
      <c r="B5717" s="322" t="s">
        <v>167</v>
      </c>
      <c r="C5717" s="322" t="s">
        <v>275</v>
      </c>
      <c r="D5717" s="322" t="s">
        <v>169</v>
      </c>
      <c r="E5717" s="322" t="s">
        <v>275</v>
      </c>
      <c r="F5717" s="154" t="s">
        <v>239</v>
      </c>
      <c r="G5717" s="149" t="s">
        <v>359</v>
      </c>
      <c r="H5717" s="153" t="s">
        <v>278</v>
      </c>
      <c r="I5717" s="149" t="s">
        <v>3037</v>
      </c>
      <c r="J5717" s="163">
        <v>75.775999999999996</v>
      </c>
      <c r="K5717" s="163">
        <v>15.856</v>
      </c>
      <c r="L5717" s="149" t="s">
        <v>211</v>
      </c>
      <c r="M5717" s="150" t="s">
        <v>314</v>
      </c>
      <c r="N5717" s="157">
        <v>45303.432071759256</v>
      </c>
      <c r="O5717" s="157">
        <v>45362.968043981484</v>
      </c>
    </row>
    <row r="5718" spans="2:15" x14ac:dyDescent="0.2">
      <c r="B5718" s="322" t="s">
        <v>167</v>
      </c>
      <c r="C5718" s="322" t="s">
        <v>275</v>
      </c>
      <c r="D5718" s="322" t="s">
        <v>168</v>
      </c>
      <c r="E5718" s="322" t="s">
        <v>275</v>
      </c>
      <c r="F5718" s="154" t="s">
        <v>239</v>
      </c>
      <c r="G5718" s="149" t="s">
        <v>277</v>
      </c>
      <c r="H5718" s="153" t="s">
        <v>1628</v>
      </c>
      <c r="I5718" s="149" t="s">
        <v>2889</v>
      </c>
      <c r="J5718" s="163">
        <v>32.161999999999999</v>
      </c>
      <c r="K5718" s="163">
        <v>30.966999999999999</v>
      </c>
      <c r="L5718" s="149" t="s">
        <v>116</v>
      </c>
      <c r="M5718" s="150" t="s">
        <v>352</v>
      </c>
      <c r="N5718" s="157">
        <v>45303.862326388888</v>
      </c>
      <c r="O5718" s="157">
        <v>45334.156319444446</v>
      </c>
    </row>
    <row r="5719" spans="2:15" x14ac:dyDescent="0.2">
      <c r="B5719" s="322" t="s">
        <v>167</v>
      </c>
      <c r="C5719" s="322" t="s">
        <v>275</v>
      </c>
      <c r="D5719" s="322" t="s">
        <v>168</v>
      </c>
      <c r="E5719" s="322" t="s">
        <v>275</v>
      </c>
      <c r="F5719" s="154" t="s">
        <v>239</v>
      </c>
      <c r="G5719" s="149" t="s">
        <v>359</v>
      </c>
      <c r="H5719" s="153" t="s">
        <v>278</v>
      </c>
      <c r="I5719" s="149" t="s">
        <v>2468</v>
      </c>
      <c r="J5719" s="163">
        <v>38.243000000000002</v>
      </c>
      <c r="K5719" s="163">
        <v>37.478000000000002</v>
      </c>
      <c r="L5719" s="149" t="s">
        <v>329</v>
      </c>
      <c r="M5719" s="150" t="s">
        <v>656</v>
      </c>
      <c r="N5719" s="157">
        <v>45303.93204861111</v>
      </c>
      <c r="O5719" s="157">
        <v>45338.19636574074</v>
      </c>
    </row>
    <row r="5720" spans="2:15" x14ac:dyDescent="0.2">
      <c r="B5720" s="322" t="s">
        <v>167</v>
      </c>
      <c r="C5720" s="322" t="s">
        <v>275</v>
      </c>
      <c r="D5720" s="322" t="s">
        <v>168</v>
      </c>
      <c r="E5720" s="322" t="s">
        <v>275</v>
      </c>
      <c r="F5720" s="154" t="s">
        <v>114</v>
      </c>
      <c r="G5720" s="149" t="s">
        <v>353</v>
      </c>
      <c r="H5720" s="153" t="s">
        <v>354</v>
      </c>
      <c r="I5720" s="149" t="s">
        <v>1914</v>
      </c>
      <c r="J5720" s="163">
        <v>63.451999999999998</v>
      </c>
      <c r="K5720" s="163">
        <v>11.663</v>
      </c>
      <c r="L5720" s="149" t="s">
        <v>116</v>
      </c>
      <c r="M5720" s="150" t="s">
        <v>2123</v>
      </c>
      <c r="N5720" s="157">
        <v>45304.221805555557</v>
      </c>
      <c r="O5720" s="157">
        <v>45325.469363425924</v>
      </c>
    </row>
    <row r="5721" spans="2:15" x14ac:dyDescent="0.2">
      <c r="B5721" s="322" t="s">
        <v>167</v>
      </c>
      <c r="C5721" s="322" t="s">
        <v>275</v>
      </c>
      <c r="D5721" s="322" t="s">
        <v>168</v>
      </c>
      <c r="E5721" s="322" t="s">
        <v>275</v>
      </c>
      <c r="F5721" s="154" t="s">
        <v>114</v>
      </c>
      <c r="G5721" s="149" t="s">
        <v>353</v>
      </c>
      <c r="H5721" s="153" t="s">
        <v>354</v>
      </c>
      <c r="I5721" s="149" t="s">
        <v>1914</v>
      </c>
      <c r="J5721" s="163">
        <v>63.451999999999998</v>
      </c>
      <c r="K5721" s="163">
        <v>13.098000000000001</v>
      </c>
      <c r="L5721" s="149" t="s">
        <v>116</v>
      </c>
      <c r="M5721" s="150" t="s">
        <v>2123</v>
      </c>
      <c r="N5721" s="157">
        <v>45304.221805555557</v>
      </c>
      <c r="O5721" s="157">
        <v>45325.469502314816</v>
      </c>
    </row>
    <row r="5722" spans="2:15" x14ac:dyDescent="0.2">
      <c r="B5722" s="322" t="s">
        <v>167</v>
      </c>
      <c r="C5722" s="322" t="s">
        <v>275</v>
      </c>
      <c r="D5722" s="322" t="s">
        <v>168</v>
      </c>
      <c r="E5722" s="322" t="s">
        <v>275</v>
      </c>
      <c r="F5722" s="154" t="s">
        <v>114</v>
      </c>
      <c r="G5722" s="149" t="s">
        <v>353</v>
      </c>
      <c r="H5722" s="153" t="s">
        <v>354</v>
      </c>
      <c r="I5722" s="149" t="s">
        <v>1914</v>
      </c>
      <c r="J5722" s="163">
        <v>63.451999999999998</v>
      </c>
      <c r="K5722" s="163">
        <v>15.273</v>
      </c>
      <c r="L5722" s="149" t="s">
        <v>116</v>
      </c>
      <c r="M5722" s="150" t="s">
        <v>2123</v>
      </c>
      <c r="N5722" s="157">
        <v>45304.221805555557</v>
      </c>
      <c r="O5722" s="157">
        <v>45325.469513888886</v>
      </c>
    </row>
    <row r="5723" spans="2:15" x14ac:dyDescent="0.2">
      <c r="B5723" s="322" t="s">
        <v>167</v>
      </c>
      <c r="C5723" s="322" t="s">
        <v>275</v>
      </c>
      <c r="D5723" s="322" t="s">
        <v>168</v>
      </c>
      <c r="E5723" s="322" t="s">
        <v>275</v>
      </c>
      <c r="F5723" s="154" t="s">
        <v>114</v>
      </c>
      <c r="G5723" s="149" t="s">
        <v>286</v>
      </c>
      <c r="H5723" s="153" t="s">
        <v>115</v>
      </c>
      <c r="I5723" s="149" t="s">
        <v>2515</v>
      </c>
      <c r="J5723" s="163">
        <v>81.781999999999996</v>
      </c>
      <c r="K5723" s="163">
        <v>68.001000000000005</v>
      </c>
      <c r="L5723" s="149" t="s">
        <v>116</v>
      </c>
      <c r="M5723" s="150" t="s">
        <v>117</v>
      </c>
      <c r="N5723" s="157">
        <v>45306.23641203704</v>
      </c>
      <c r="O5723" s="157">
        <v>45351.489548611113</v>
      </c>
    </row>
    <row r="5724" spans="2:15" x14ac:dyDescent="0.2">
      <c r="B5724" s="322" t="s">
        <v>167</v>
      </c>
      <c r="C5724" s="322" t="s">
        <v>275</v>
      </c>
      <c r="D5724" s="322" t="s">
        <v>169</v>
      </c>
      <c r="E5724" s="322" t="s">
        <v>275</v>
      </c>
      <c r="F5724" s="154" t="s">
        <v>195</v>
      </c>
      <c r="G5724" s="149" t="s">
        <v>277</v>
      </c>
      <c r="H5724" s="153" t="s">
        <v>705</v>
      </c>
      <c r="I5724" s="149" t="s">
        <v>3038</v>
      </c>
      <c r="J5724" s="163">
        <v>63.073</v>
      </c>
      <c r="K5724" s="163">
        <v>52.343000000000004</v>
      </c>
      <c r="L5724" s="149" t="s">
        <v>219</v>
      </c>
      <c r="M5724" s="150" t="s">
        <v>429</v>
      </c>
      <c r="N5724" s="157">
        <v>45306.388981481483</v>
      </c>
      <c r="O5724" s="157">
        <v>45354.130972222221</v>
      </c>
    </row>
    <row r="5725" spans="2:15" x14ac:dyDescent="0.2">
      <c r="B5725" s="322" t="s">
        <v>167</v>
      </c>
      <c r="C5725" s="322" t="s">
        <v>275</v>
      </c>
      <c r="D5725" s="322" t="s">
        <v>168</v>
      </c>
      <c r="E5725" s="322" t="s">
        <v>275</v>
      </c>
      <c r="F5725" s="154" t="s">
        <v>239</v>
      </c>
      <c r="G5725" s="149" t="s">
        <v>359</v>
      </c>
      <c r="H5725" s="153" t="s">
        <v>278</v>
      </c>
      <c r="I5725" s="149" t="s">
        <v>2853</v>
      </c>
      <c r="J5725" s="163">
        <v>36.366999999999997</v>
      </c>
      <c r="K5725" s="163">
        <v>35.64</v>
      </c>
      <c r="L5725" s="149" t="s">
        <v>329</v>
      </c>
      <c r="M5725" s="150" t="s">
        <v>361</v>
      </c>
      <c r="N5725" s="157">
        <v>45306.432187500002</v>
      </c>
      <c r="O5725" s="157">
        <v>45333.896307870367</v>
      </c>
    </row>
    <row r="5726" spans="2:15" x14ac:dyDescent="0.2">
      <c r="B5726" s="322" t="s">
        <v>167</v>
      </c>
      <c r="C5726" s="322" t="s">
        <v>275</v>
      </c>
      <c r="D5726" s="322" t="s">
        <v>169</v>
      </c>
      <c r="E5726" s="322" t="s">
        <v>275</v>
      </c>
      <c r="F5726" s="154" t="s">
        <v>239</v>
      </c>
      <c r="G5726" s="149" t="s">
        <v>359</v>
      </c>
      <c r="H5726" s="153" t="s">
        <v>278</v>
      </c>
      <c r="I5726" s="149" t="s">
        <v>2841</v>
      </c>
      <c r="J5726" s="163">
        <v>63.008000000000003</v>
      </c>
      <c r="K5726" s="163">
        <v>10.315</v>
      </c>
      <c r="L5726" s="149" t="s">
        <v>211</v>
      </c>
      <c r="M5726" s="150" t="s">
        <v>388</v>
      </c>
      <c r="N5726" s="157">
        <v>45306.529120370367</v>
      </c>
      <c r="O5726" s="157">
        <v>45368.761874999997</v>
      </c>
    </row>
    <row r="5727" spans="2:15" x14ac:dyDescent="0.2">
      <c r="B5727" s="322" t="s">
        <v>167</v>
      </c>
      <c r="C5727" s="322" t="s">
        <v>275</v>
      </c>
      <c r="D5727" s="322" t="s">
        <v>169</v>
      </c>
      <c r="E5727" s="322" t="s">
        <v>275</v>
      </c>
      <c r="F5727" s="154" t="s">
        <v>239</v>
      </c>
      <c r="G5727" s="149" t="s">
        <v>359</v>
      </c>
      <c r="H5727" s="153" t="s">
        <v>278</v>
      </c>
      <c r="I5727" s="149" t="s">
        <v>2841</v>
      </c>
      <c r="J5727" s="163">
        <v>63.008000000000003</v>
      </c>
      <c r="K5727" s="163">
        <v>8.0719999999999992</v>
      </c>
      <c r="L5727" s="149" t="s">
        <v>211</v>
      </c>
      <c r="M5727" s="150" t="s">
        <v>666</v>
      </c>
      <c r="N5727" s="157">
        <v>45306.529120370367</v>
      </c>
      <c r="O5727" s="157">
        <v>45374.573761574073</v>
      </c>
    </row>
    <row r="5728" spans="2:15" x14ac:dyDescent="0.2">
      <c r="B5728" s="322" t="s">
        <v>167</v>
      </c>
      <c r="C5728" s="322" t="s">
        <v>275</v>
      </c>
      <c r="D5728" s="322" t="s">
        <v>169</v>
      </c>
      <c r="E5728" s="322" t="s">
        <v>275</v>
      </c>
      <c r="F5728" s="154" t="s">
        <v>239</v>
      </c>
      <c r="G5728" s="149" t="s">
        <v>359</v>
      </c>
      <c r="H5728" s="153" t="s">
        <v>278</v>
      </c>
      <c r="I5728" s="149" t="s">
        <v>2841</v>
      </c>
      <c r="J5728" s="163">
        <v>63.008000000000003</v>
      </c>
      <c r="K5728" s="163">
        <v>6.2779999999999996</v>
      </c>
      <c r="L5728" s="149" t="s">
        <v>211</v>
      </c>
      <c r="M5728" s="150" t="s">
        <v>666</v>
      </c>
      <c r="N5728" s="157">
        <v>45306.529120370367</v>
      </c>
      <c r="O5728" s="157">
        <v>45378.582372685189</v>
      </c>
    </row>
    <row r="5729" spans="2:15" x14ac:dyDescent="0.2">
      <c r="B5729" s="322" t="s">
        <v>167</v>
      </c>
      <c r="C5729" s="322" t="s">
        <v>275</v>
      </c>
      <c r="D5729" s="322" t="s">
        <v>170</v>
      </c>
      <c r="E5729" s="322" t="s">
        <v>275</v>
      </c>
      <c r="F5729" s="154" t="s">
        <v>239</v>
      </c>
      <c r="G5729" s="149" t="s">
        <v>359</v>
      </c>
      <c r="H5729" s="153" t="s">
        <v>278</v>
      </c>
      <c r="I5729" s="149" t="s">
        <v>2841</v>
      </c>
      <c r="J5729" s="163">
        <v>63.008000000000003</v>
      </c>
      <c r="K5729" s="163">
        <v>22.024000000000001</v>
      </c>
      <c r="L5729" s="149" t="s">
        <v>211</v>
      </c>
      <c r="M5729" s="150" t="s">
        <v>303</v>
      </c>
      <c r="N5729" s="157">
        <v>45306.529120370367</v>
      </c>
      <c r="O5729" s="157">
        <v>45385.175150462965</v>
      </c>
    </row>
    <row r="5730" spans="2:15" x14ac:dyDescent="0.2">
      <c r="B5730" s="322" t="s">
        <v>167</v>
      </c>
      <c r="C5730" s="322" t="s">
        <v>275</v>
      </c>
      <c r="D5730" s="322" t="s">
        <v>168</v>
      </c>
      <c r="E5730" s="322" t="s">
        <v>275</v>
      </c>
      <c r="F5730" s="154" t="s">
        <v>114</v>
      </c>
      <c r="G5730" s="149" t="s">
        <v>310</v>
      </c>
      <c r="H5730" s="153" t="s">
        <v>115</v>
      </c>
      <c r="I5730" s="149" t="s">
        <v>1407</v>
      </c>
      <c r="J5730" s="163">
        <v>37.14</v>
      </c>
      <c r="K5730" s="163">
        <v>36.396999999999998</v>
      </c>
      <c r="L5730" s="149" t="s">
        <v>3039</v>
      </c>
      <c r="M5730" s="150" t="s">
        <v>3040</v>
      </c>
      <c r="N5730" s="157">
        <v>45306.96</v>
      </c>
      <c r="O5730" s="157">
        <v>45330.208344907405</v>
      </c>
    </row>
    <row r="5731" spans="2:15" x14ac:dyDescent="0.2">
      <c r="B5731" s="322" t="s">
        <v>167</v>
      </c>
      <c r="C5731" s="322" t="s">
        <v>275</v>
      </c>
      <c r="D5731" s="322" t="s">
        <v>169</v>
      </c>
      <c r="E5731" s="322" t="s">
        <v>275</v>
      </c>
      <c r="F5731" s="154" t="s">
        <v>239</v>
      </c>
      <c r="G5731" s="149" t="s">
        <v>1627</v>
      </c>
      <c r="H5731" s="153" t="s">
        <v>1628</v>
      </c>
      <c r="I5731" s="149" t="s">
        <v>3041</v>
      </c>
      <c r="J5731" s="163">
        <v>79.412000000000006</v>
      </c>
      <c r="K5731" s="163">
        <v>38.103000000000002</v>
      </c>
      <c r="L5731" s="149" t="s">
        <v>211</v>
      </c>
      <c r="M5731" s="150" t="s">
        <v>2820</v>
      </c>
      <c r="N5731" s="157">
        <v>45306.999502314815</v>
      </c>
      <c r="O5731" s="157">
        <v>45374.078599537039</v>
      </c>
    </row>
    <row r="5732" spans="2:15" x14ac:dyDescent="0.2">
      <c r="B5732" s="322" t="s">
        <v>167</v>
      </c>
      <c r="C5732" s="322" t="s">
        <v>275</v>
      </c>
      <c r="D5732" s="322" t="s">
        <v>169</v>
      </c>
      <c r="E5732" s="322" t="s">
        <v>275</v>
      </c>
      <c r="F5732" s="154" t="s">
        <v>239</v>
      </c>
      <c r="G5732" s="149" t="s">
        <v>1627</v>
      </c>
      <c r="H5732" s="153" t="s">
        <v>1628</v>
      </c>
      <c r="I5732" s="149" t="s">
        <v>3041</v>
      </c>
      <c r="J5732" s="163">
        <v>79.412000000000006</v>
      </c>
      <c r="K5732" s="163">
        <v>38.715000000000003</v>
      </c>
      <c r="L5732" s="149" t="s">
        <v>211</v>
      </c>
      <c r="M5732" s="150" t="s">
        <v>822</v>
      </c>
      <c r="N5732" s="157">
        <v>45306.999502314815</v>
      </c>
      <c r="O5732" s="157">
        <v>45382.1328125</v>
      </c>
    </row>
    <row r="5733" spans="2:15" x14ac:dyDescent="0.2">
      <c r="B5733" s="322" t="s">
        <v>167</v>
      </c>
      <c r="C5733" s="322" t="s">
        <v>275</v>
      </c>
      <c r="D5733" s="322" t="s">
        <v>168</v>
      </c>
      <c r="E5733" s="322" t="s">
        <v>275</v>
      </c>
      <c r="F5733" s="154" t="s">
        <v>329</v>
      </c>
      <c r="G5733" s="149" t="s">
        <v>286</v>
      </c>
      <c r="H5733" s="153" t="s">
        <v>330</v>
      </c>
      <c r="I5733" s="149" t="s">
        <v>297</v>
      </c>
      <c r="J5733" s="163">
        <v>35.484999999999999</v>
      </c>
      <c r="K5733" s="163">
        <v>34.774999999999999</v>
      </c>
      <c r="L5733" s="149" t="s">
        <v>212</v>
      </c>
      <c r="M5733" s="150" t="s">
        <v>971</v>
      </c>
      <c r="N5733" s="157">
        <v>45307.028287037036</v>
      </c>
      <c r="O5733" s="157">
        <v>45329.937893518516</v>
      </c>
    </row>
    <row r="5734" spans="2:15" x14ac:dyDescent="0.2">
      <c r="B5734" s="322" t="s">
        <v>167</v>
      </c>
      <c r="C5734" s="322" t="s">
        <v>275</v>
      </c>
      <c r="D5734" s="322" t="s">
        <v>168</v>
      </c>
      <c r="E5734" s="322" t="s">
        <v>275</v>
      </c>
      <c r="F5734" s="154" t="s">
        <v>239</v>
      </c>
      <c r="G5734" s="149" t="s">
        <v>289</v>
      </c>
      <c r="H5734" s="153" t="s">
        <v>290</v>
      </c>
      <c r="I5734" s="149" t="s">
        <v>342</v>
      </c>
      <c r="J5734" s="163">
        <v>34.69</v>
      </c>
      <c r="K5734" s="163">
        <v>7.8140000000000001</v>
      </c>
      <c r="L5734" s="149" t="s">
        <v>116</v>
      </c>
      <c r="M5734" s="150" t="s">
        <v>292</v>
      </c>
      <c r="N5734" s="157">
        <v>45307.288668981484</v>
      </c>
      <c r="O5734" s="157">
        <v>45332.374652777777</v>
      </c>
    </row>
    <row r="5735" spans="2:15" x14ac:dyDescent="0.2">
      <c r="B5735" s="322" t="s">
        <v>167</v>
      </c>
      <c r="C5735" s="322" t="s">
        <v>275</v>
      </c>
      <c r="D5735" s="322" t="s">
        <v>168</v>
      </c>
      <c r="E5735" s="322" t="s">
        <v>275</v>
      </c>
      <c r="F5735" s="154" t="s">
        <v>239</v>
      </c>
      <c r="G5735" s="149" t="s">
        <v>289</v>
      </c>
      <c r="H5735" s="153" t="s">
        <v>290</v>
      </c>
      <c r="I5735" s="149" t="s">
        <v>342</v>
      </c>
      <c r="J5735" s="163">
        <v>34.69</v>
      </c>
      <c r="K5735" s="163">
        <v>26.183</v>
      </c>
      <c r="L5735" s="149" t="s">
        <v>116</v>
      </c>
      <c r="M5735" s="150" t="s">
        <v>887</v>
      </c>
      <c r="N5735" s="157">
        <v>45307.288668981484</v>
      </c>
      <c r="O5735" s="157">
        <v>45338.92701388889</v>
      </c>
    </row>
    <row r="5736" spans="2:15" x14ac:dyDescent="0.2">
      <c r="B5736" s="322" t="s">
        <v>167</v>
      </c>
      <c r="C5736" s="322" t="s">
        <v>275</v>
      </c>
      <c r="D5736" s="322" t="s">
        <v>168</v>
      </c>
      <c r="E5736" s="322" t="s">
        <v>275</v>
      </c>
      <c r="F5736" s="154" t="s">
        <v>114</v>
      </c>
      <c r="G5736" s="149" t="s">
        <v>286</v>
      </c>
      <c r="H5736" s="153" t="s">
        <v>115</v>
      </c>
      <c r="I5736" s="149" t="s">
        <v>3042</v>
      </c>
      <c r="J5736" s="163">
        <v>63.561999999999998</v>
      </c>
      <c r="K5736" s="163">
        <v>9.9860000000000007</v>
      </c>
      <c r="L5736" s="149" t="s">
        <v>219</v>
      </c>
      <c r="M5736" s="150" t="s">
        <v>429</v>
      </c>
      <c r="N5736" s="157">
        <v>45307.598912037036</v>
      </c>
      <c r="O5736" s="157">
        <v>45332.011307870373</v>
      </c>
    </row>
    <row r="5737" spans="2:15" x14ac:dyDescent="0.2">
      <c r="B5737" s="322" t="s">
        <v>167</v>
      </c>
      <c r="C5737" s="322" t="s">
        <v>275</v>
      </c>
      <c r="D5737" s="322" t="s">
        <v>168</v>
      </c>
      <c r="E5737" s="322" t="s">
        <v>275</v>
      </c>
      <c r="F5737" s="154" t="s">
        <v>114</v>
      </c>
      <c r="G5737" s="149" t="s">
        <v>286</v>
      </c>
      <c r="H5737" s="153" t="s">
        <v>115</v>
      </c>
      <c r="I5737" s="149" t="s">
        <v>3042</v>
      </c>
      <c r="J5737" s="163">
        <v>63.561999999999998</v>
      </c>
      <c r="K5737" s="163">
        <v>45.015999999999998</v>
      </c>
      <c r="L5737" s="149" t="s">
        <v>217</v>
      </c>
      <c r="M5737" s="150" t="s">
        <v>308</v>
      </c>
      <c r="N5737" s="157">
        <v>45307.598912037036</v>
      </c>
      <c r="O5737" s="157">
        <v>45346.072129629632</v>
      </c>
    </row>
    <row r="5738" spans="2:15" x14ac:dyDescent="0.2">
      <c r="B5738" s="322" t="s">
        <v>167</v>
      </c>
      <c r="C5738" s="322" t="s">
        <v>275</v>
      </c>
      <c r="D5738" s="322" t="s">
        <v>168</v>
      </c>
      <c r="E5738" s="322" t="s">
        <v>275</v>
      </c>
      <c r="F5738" s="154" t="s">
        <v>329</v>
      </c>
      <c r="G5738" s="149" t="s">
        <v>286</v>
      </c>
      <c r="H5738" s="153" t="s">
        <v>330</v>
      </c>
      <c r="I5738" s="149" t="s">
        <v>1801</v>
      </c>
      <c r="J5738" s="163">
        <v>37.520000000000003</v>
      </c>
      <c r="K5738" s="163">
        <v>7.3630000000000004</v>
      </c>
      <c r="L5738" s="149" t="s">
        <v>223</v>
      </c>
      <c r="M5738" s="150" t="s">
        <v>363</v>
      </c>
      <c r="N5738" s="157">
        <v>45308.09888888889</v>
      </c>
      <c r="O5738" s="157">
        <v>45340.762037037035</v>
      </c>
    </row>
    <row r="5739" spans="2:15" x14ac:dyDescent="0.2">
      <c r="B5739" s="322" t="s">
        <v>167</v>
      </c>
      <c r="C5739" s="322" t="s">
        <v>275</v>
      </c>
      <c r="D5739" s="322" t="s">
        <v>169</v>
      </c>
      <c r="E5739" s="322" t="s">
        <v>275</v>
      </c>
      <c r="F5739" s="154" t="s">
        <v>329</v>
      </c>
      <c r="G5739" s="149" t="s">
        <v>286</v>
      </c>
      <c r="H5739" s="153" t="s">
        <v>330</v>
      </c>
      <c r="I5739" s="149" t="s">
        <v>1801</v>
      </c>
      <c r="J5739" s="163">
        <v>37.520000000000003</v>
      </c>
      <c r="K5739" s="163">
        <v>15.199</v>
      </c>
      <c r="L5739" s="149" t="s">
        <v>223</v>
      </c>
      <c r="M5739" s="150" t="s">
        <v>328</v>
      </c>
      <c r="N5739" s="157">
        <v>45308.09888888889</v>
      </c>
      <c r="O5739" s="157">
        <v>45363.824629629627</v>
      </c>
    </row>
    <row r="5740" spans="2:15" x14ac:dyDescent="0.2">
      <c r="B5740" s="322" t="s">
        <v>167</v>
      </c>
      <c r="C5740" s="322" t="s">
        <v>275</v>
      </c>
      <c r="D5740" s="322" t="s">
        <v>168</v>
      </c>
      <c r="E5740" s="322" t="s">
        <v>275</v>
      </c>
      <c r="F5740" s="154" t="s">
        <v>239</v>
      </c>
      <c r="G5740" s="149" t="s">
        <v>289</v>
      </c>
      <c r="H5740" s="153" t="s">
        <v>1628</v>
      </c>
      <c r="I5740" s="149" t="s">
        <v>2523</v>
      </c>
      <c r="J5740" s="163">
        <v>56.898000000000003</v>
      </c>
      <c r="K5740" s="163">
        <v>50.816000000000003</v>
      </c>
      <c r="L5740" s="149" t="s">
        <v>329</v>
      </c>
      <c r="M5740" s="150" t="s">
        <v>361</v>
      </c>
      <c r="N5740" s="157">
        <v>45308.918240740742</v>
      </c>
      <c r="O5740" s="157">
        <v>45339.844571759262</v>
      </c>
    </row>
    <row r="5741" spans="2:15" x14ac:dyDescent="0.2">
      <c r="B5741" s="322" t="s">
        <v>167</v>
      </c>
      <c r="C5741" s="322" t="s">
        <v>275</v>
      </c>
      <c r="D5741" s="322" t="s">
        <v>167</v>
      </c>
      <c r="E5741" s="322" t="s">
        <v>275</v>
      </c>
      <c r="F5741" s="154" t="s">
        <v>239</v>
      </c>
      <c r="G5741" s="149" t="s">
        <v>359</v>
      </c>
      <c r="H5741" s="153" t="s">
        <v>278</v>
      </c>
      <c r="I5741" s="149" t="s">
        <v>2435</v>
      </c>
      <c r="J5741" s="163">
        <v>34.417000000000002</v>
      </c>
      <c r="K5741" s="163">
        <v>33.728999999999999</v>
      </c>
      <c r="L5741" s="149" t="s">
        <v>236</v>
      </c>
      <c r="M5741" s="150" t="s">
        <v>3043</v>
      </c>
      <c r="N5741" s="157">
        <v>45309.057187500002</v>
      </c>
      <c r="O5741" s="157">
        <v>45320.104942129627</v>
      </c>
    </row>
    <row r="5742" spans="2:15" x14ac:dyDescent="0.2">
      <c r="B5742" s="322" t="s">
        <v>167</v>
      </c>
      <c r="C5742" s="322" t="s">
        <v>275</v>
      </c>
      <c r="D5742" s="322" t="s">
        <v>169</v>
      </c>
      <c r="E5742" s="322" t="s">
        <v>275</v>
      </c>
      <c r="F5742" s="154" t="s">
        <v>239</v>
      </c>
      <c r="G5742" s="149" t="s">
        <v>277</v>
      </c>
      <c r="H5742" s="153" t="s">
        <v>1628</v>
      </c>
      <c r="I5742" s="149" t="s">
        <v>3037</v>
      </c>
      <c r="J5742" s="163">
        <v>75.775999999999996</v>
      </c>
      <c r="K5742" s="163">
        <v>9.9700000000000006</v>
      </c>
      <c r="L5742" s="149" t="s">
        <v>211</v>
      </c>
      <c r="M5742" s="150" t="s">
        <v>666</v>
      </c>
      <c r="N5742" s="157">
        <v>45309.237002314818</v>
      </c>
      <c r="O5742" s="157">
        <v>45355.028414351851</v>
      </c>
    </row>
    <row r="5743" spans="2:15" x14ac:dyDescent="0.2">
      <c r="B5743" s="322" t="s">
        <v>167</v>
      </c>
      <c r="C5743" s="322" t="s">
        <v>275</v>
      </c>
      <c r="D5743" s="322" t="s">
        <v>169</v>
      </c>
      <c r="E5743" s="322" t="s">
        <v>275</v>
      </c>
      <c r="F5743" s="154" t="s">
        <v>239</v>
      </c>
      <c r="G5743" s="149" t="s">
        <v>277</v>
      </c>
      <c r="H5743" s="153" t="s">
        <v>1628</v>
      </c>
      <c r="I5743" s="149" t="s">
        <v>3037</v>
      </c>
      <c r="J5743" s="163">
        <v>75.775999999999996</v>
      </c>
      <c r="K5743" s="163">
        <v>10.481</v>
      </c>
      <c r="L5743" s="149" t="s">
        <v>211</v>
      </c>
      <c r="M5743" s="150" t="s">
        <v>666</v>
      </c>
      <c r="N5743" s="157">
        <v>45309.237002314818</v>
      </c>
      <c r="O5743" s="157">
        <v>45357.665868055556</v>
      </c>
    </row>
    <row r="5744" spans="2:15" x14ac:dyDescent="0.2">
      <c r="B5744" s="322" t="s">
        <v>167</v>
      </c>
      <c r="C5744" s="322" t="s">
        <v>275</v>
      </c>
      <c r="D5744" s="322" t="s">
        <v>169</v>
      </c>
      <c r="E5744" s="322" t="s">
        <v>275</v>
      </c>
      <c r="F5744" s="154" t="s">
        <v>239</v>
      </c>
      <c r="G5744" s="149" t="s">
        <v>277</v>
      </c>
      <c r="H5744" s="153" t="s">
        <v>1628</v>
      </c>
      <c r="I5744" s="149" t="s">
        <v>3037</v>
      </c>
      <c r="J5744" s="163">
        <v>75.775999999999996</v>
      </c>
      <c r="K5744" s="163">
        <v>12.992000000000001</v>
      </c>
      <c r="L5744" s="149" t="s">
        <v>211</v>
      </c>
      <c r="M5744" s="150" t="s">
        <v>314</v>
      </c>
      <c r="N5744" s="157">
        <v>45309.237002314818</v>
      </c>
      <c r="O5744" s="157">
        <v>45362.968043981484</v>
      </c>
    </row>
    <row r="5745" spans="2:15" x14ac:dyDescent="0.2">
      <c r="B5745" s="322" t="s">
        <v>167</v>
      </c>
      <c r="C5745" s="322" t="s">
        <v>275</v>
      </c>
      <c r="D5745" s="322" t="s">
        <v>168</v>
      </c>
      <c r="E5745" s="322" t="s">
        <v>275</v>
      </c>
      <c r="F5745" s="154" t="s">
        <v>114</v>
      </c>
      <c r="G5745" s="149" t="s">
        <v>286</v>
      </c>
      <c r="H5745" s="153" t="s">
        <v>115</v>
      </c>
      <c r="I5745" s="149" t="s">
        <v>1270</v>
      </c>
      <c r="J5745" s="163">
        <v>61.329000000000001</v>
      </c>
      <c r="K5745" s="163">
        <v>20.404</v>
      </c>
      <c r="L5745" s="149" t="s">
        <v>217</v>
      </c>
      <c r="M5745" s="150" t="s">
        <v>308</v>
      </c>
      <c r="N5745" s="157">
        <v>45309.654363425929</v>
      </c>
      <c r="O5745" s="157">
        <v>45333.385787037034</v>
      </c>
    </row>
    <row r="5746" spans="2:15" x14ac:dyDescent="0.2">
      <c r="B5746" s="322" t="s">
        <v>167</v>
      </c>
      <c r="C5746" s="322" t="s">
        <v>275</v>
      </c>
      <c r="D5746" s="322" t="s">
        <v>169</v>
      </c>
      <c r="E5746" s="322" t="s">
        <v>275</v>
      </c>
      <c r="F5746" s="154" t="s">
        <v>114</v>
      </c>
      <c r="G5746" s="149" t="s">
        <v>286</v>
      </c>
      <c r="H5746" s="153" t="s">
        <v>115</v>
      </c>
      <c r="I5746" s="149" t="s">
        <v>1270</v>
      </c>
      <c r="J5746" s="163">
        <v>61.329000000000001</v>
      </c>
      <c r="K5746" s="163">
        <v>23.265000000000001</v>
      </c>
      <c r="L5746" s="149" t="s">
        <v>217</v>
      </c>
      <c r="M5746" s="150" t="s">
        <v>851</v>
      </c>
      <c r="N5746" s="157">
        <v>45309.654363425929</v>
      </c>
      <c r="O5746" s="157">
        <v>45358.560277777775</v>
      </c>
    </row>
    <row r="5747" spans="2:15" x14ac:dyDescent="0.2">
      <c r="B5747" s="322" t="s">
        <v>167</v>
      </c>
      <c r="C5747" s="322" t="s">
        <v>275</v>
      </c>
      <c r="D5747" s="322" t="s">
        <v>168</v>
      </c>
      <c r="E5747" s="322" t="s">
        <v>275</v>
      </c>
      <c r="F5747" s="154" t="s">
        <v>239</v>
      </c>
      <c r="G5747" s="149" t="s">
        <v>359</v>
      </c>
      <c r="H5747" s="153" t="s">
        <v>278</v>
      </c>
      <c r="I5747" s="149" t="s">
        <v>2898</v>
      </c>
      <c r="J5747" s="163">
        <v>35.500999999999998</v>
      </c>
      <c r="K5747" s="163">
        <v>14.101000000000001</v>
      </c>
      <c r="L5747" s="149" t="s">
        <v>116</v>
      </c>
      <c r="M5747" s="150" t="s">
        <v>292</v>
      </c>
      <c r="N5747" s="157">
        <v>45310.410798611112</v>
      </c>
      <c r="O5747" s="157">
        <v>45337.542187500003</v>
      </c>
    </row>
    <row r="5748" spans="2:15" x14ac:dyDescent="0.2">
      <c r="B5748" s="322" t="s">
        <v>167</v>
      </c>
      <c r="C5748" s="322" t="s">
        <v>275</v>
      </c>
      <c r="D5748" s="322" t="s">
        <v>168</v>
      </c>
      <c r="E5748" s="322" t="s">
        <v>275</v>
      </c>
      <c r="F5748" s="154" t="s">
        <v>239</v>
      </c>
      <c r="G5748" s="149" t="s">
        <v>359</v>
      </c>
      <c r="H5748" s="153" t="s">
        <v>278</v>
      </c>
      <c r="I5748" s="149" t="s">
        <v>2898</v>
      </c>
      <c r="J5748" s="163">
        <v>35.500999999999998</v>
      </c>
      <c r="K5748" s="163">
        <v>20.69</v>
      </c>
      <c r="L5748" s="149" t="s">
        <v>116</v>
      </c>
      <c r="M5748" s="150" t="s">
        <v>600</v>
      </c>
      <c r="N5748" s="157">
        <v>45310.410798611112</v>
      </c>
      <c r="O5748" s="157">
        <v>45349.672407407408</v>
      </c>
    </row>
    <row r="5749" spans="2:15" x14ac:dyDescent="0.2">
      <c r="B5749" s="322" t="s">
        <v>167</v>
      </c>
      <c r="C5749" s="322" t="s">
        <v>275</v>
      </c>
      <c r="D5749" s="322" t="s">
        <v>169</v>
      </c>
      <c r="E5749" s="322" t="s">
        <v>275</v>
      </c>
      <c r="F5749" s="154" t="s">
        <v>195</v>
      </c>
      <c r="G5749" s="149" t="s">
        <v>277</v>
      </c>
      <c r="H5749" s="153" t="s">
        <v>705</v>
      </c>
      <c r="I5749" s="149" t="s">
        <v>1232</v>
      </c>
      <c r="J5749" s="163">
        <v>36.563000000000002</v>
      </c>
      <c r="K5749" s="163">
        <v>7.5419999999999998</v>
      </c>
      <c r="L5749" s="149" t="s">
        <v>878</v>
      </c>
      <c r="M5749" s="150" t="s">
        <v>879</v>
      </c>
      <c r="N5749" s="157">
        <v>45310.750717592593</v>
      </c>
      <c r="O5749" s="157">
        <v>45354.288171296299</v>
      </c>
    </row>
    <row r="5750" spans="2:15" x14ac:dyDescent="0.2">
      <c r="B5750" s="322" t="s">
        <v>167</v>
      </c>
      <c r="C5750" s="322" t="s">
        <v>275</v>
      </c>
      <c r="D5750" s="322" t="s">
        <v>169</v>
      </c>
      <c r="E5750" s="322" t="s">
        <v>275</v>
      </c>
      <c r="F5750" s="154" t="s">
        <v>195</v>
      </c>
      <c r="G5750" s="149" t="s">
        <v>277</v>
      </c>
      <c r="H5750" s="153" t="s">
        <v>705</v>
      </c>
      <c r="I5750" s="149" t="s">
        <v>1232</v>
      </c>
      <c r="J5750" s="163">
        <v>36.563000000000002</v>
      </c>
      <c r="K5750" s="163">
        <v>0.55700000000000005</v>
      </c>
      <c r="L5750" s="149" t="s">
        <v>263</v>
      </c>
      <c r="M5750" s="150" t="s">
        <v>880</v>
      </c>
      <c r="N5750" s="157">
        <v>45310.750717592593</v>
      </c>
      <c r="O5750" s="157">
        <v>45359.854907407411</v>
      </c>
    </row>
    <row r="5751" spans="2:15" x14ac:dyDescent="0.2">
      <c r="B5751" s="322" t="s">
        <v>167</v>
      </c>
      <c r="C5751" s="322" t="s">
        <v>275</v>
      </c>
      <c r="D5751" s="322" t="s">
        <v>169</v>
      </c>
      <c r="E5751" s="322" t="s">
        <v>275</v>
      </c>
      <c r="F5751" s="154" t="s">
        <v>195</v>
      </c>
      <c r="G5751" s="149" t="s">
        <v>277</v>
      </c>
      <c r="H5751" s="153" t="s">
        <v>705</v>
      </c>
      <c r="I5751" s="149" t="s">
        <v>1232</v>
      </c>
      <c r="J5751" s="163">
        <v>36.563000000000002</v>
      </c>
      <c r="K5751" s="163">
        <v>15.028</v>
      </c>
      <c r="L5751" s="149" t="s">
        <v>263</v>
      </c>
      <c r="M5751" s="150" t="s">
        <v>880</v>
      </c>
      <c r="N5751" s="157">
        <v>45310.750717592593</v>
      </c>
      <c r="O5751" s="157">
        <v>45359.855046296296</v>
      </c>
    </row>
    <row r="5752" spans="2:15" x14ac:dyDescent="0.2">
      <c r="B5752" s="322" t="s">
        <v>167</v>
      </c>
      <c r="C5752" s="322" t="s">
        <v>275</v>
      </c>
      <c r="D5752" s="322" t="s">
        <v>168</v>
      </c>
      <c r="E5752" s="322" t="s">
        <v>275</v>
      </c>
      <c r="F5752" s="154" t="s">
        <v>247</v>
      </c>
      <c r="G5752" s="149" t="s">
        <v>340</v>
      </c>
      <c r="H5752" s="153" t="s">
        <v>341</v>
      </c>
      <c r="I5752" s="149" t="s">
        <v>939</v>
      </c>
      <c r="J5752" s="163">
        <v>37.332000000000001</v>
      </c>
      <c r="K5752" s="163">
        <v>36.585000000000001</v>
      </c>
      <c r="L5752" s="149" t="s">
        <v>237</v>
      </c>
      <c r="M5752" s="150" t="s">
        <v>915</v>
      </c>
      <c r="N5752" s="157">
        <v>45310.805509259262</v>
      </c>
      <c r="O5752" s="157">
        <v>45345.813622685186</v>
      </c>
    </row>
    <row r="5753" spans="2:15" x14ac:dyDescent="0.2">
      <c r="B5753" s="322" t="s">
        <v>167</v>
      </c>
      <c r="C5753" s="322" t="s">
        <v>275</v>
      </c>
      <c r="D5753" s="322" t="s">
        <v>168</v>
      </c>
      <c r="E5753" s="322" t="s">
        <v>275</v>
      </c>
      <c r="F5753" s="154" t="s">
        <v>114</v>
      </c>
      <c r="G5753" s="149" t="s">
        <v>353</v>
      </c>
      <c r="H5753" s="153" t="s">
        <v>354</v>
      </c>
      <c r="I5753" s="149" t="s">
        <v>3044</v>
      </c>
      <c r="J5753" s="163">
        <v>37.981000000000002</v>
      </c>
      <c r="K5753" s="163">
        <v>28.577999999999999</v>
      </c>
      <c r="L5753" s="149" t="s">
        <v>518</v>
      </c>
      <c r="M5753" s="150" t="s">
        <v>519</v>
      </c>
      <c r="N5753" s="157">
        <v>45310.917847222219</v>
      </c>
      <c r="O5753" s="157">
        <v>45328.093530092592</v>
      </c>
    </row>
    <row r="5754" spans="2:15" x14ac:dyDescent="0.2">
      <c r="B5754" s="322" t="s">
        <v>167</v>
      </c>
      <c r="C5754" s="322" t="s">
        <v>275</v>
      </c>
      <c r="D5754" s="322" t="s">
        <v>168</v>
      </c>
      <c r="E5754" s="322" t="s">
        <v>275</v>
      </c>
      <c r="F5754" s="154" t="s">
        <v>244</v>
      </c>
      <c r="G5754" s="149" t="s">
        <v>369</v>
      </c>
      <c r="H5754" s="153" t="s">
        <v>370</v>
      </c>
      <c r="I5754" s="149" t="s">
        <v>2422</v>
      </c>
      <c r="J5754" s="163">
        <v>34.369</v>
      </c>
      <c r="K5754" s="163">
        <v>5.2089999999999996</v>
      </c>
      <c r="L5754" s="149" t="s">
        <v>219</v>
      </c>
      <c r="M5754" s="150" t="s">
        <v>429</v>
      </c>
      <c r="N5754" s="157">
        <v>45311.355185185188</v>
      </c>
      <c r="O5754" s="157">
        <v>45335.082638888889</v>
      </c>
    </row>
    <row r="5755" spans="2:15" x14ac:dyDescent="0.2">
      <c r="B5755" s="322" t="s">
        <v>167</v>
      </c>
      <c r="C5755" s="322" t="s">
        <v>275</v>
      </c>
      <c r="D5755" s="322" t="s">
        <v>168</v>
      </c>
      <c r="E5755" s="322" t="s">
        <v>275</v>
      </c>
      <c r="F5755" s="154" t="s">
        <v>244</v>
      </c>
      <c r="G5755" s="149" t="s">
        <v>369</v>
      </c>
      <c r="H5755" s="153" t="s">
        <v>370</v>
      </c>
      <c r="I5755" s="149" t="s">
        <v>2422</v>
      </c>
      <c r="J5755" s="163">
        <v>34.369</v>
      </c>
      <c r="K5755" s="163">
        <v>28.472999999999999</v>
      </c>
      <c r="L5755" s="149" t="s">
        <v>217</v>
      </c>
      <c r="M5755" s="150" t="s">
        <v>480</v>
      </c>
      <c r="N5755" s="157">
        <v>45311.355185185188</v>
      </c>
      <c r="O5755" s="157">
        <v>45343.787002314813</v>
      </c>
    </row>
    <row r="5756" spans="2:15" x14ac:dyDescent="0.2">
      <c r="B5756" s="322" t="s">
        <v>167</v>
      </c>
      <c r="C5756" s="322" t="s">
        <v>275</v>
      </c>
      <c r="D5756" s="322" t="s">
        <v>168</v>
      </c>
      <c r="E5756" s="322" t="s">
        <v>275</v>
      </c>
      <c r="F5756" s="154" t="s">
        <v>114</v>
      </c>
      <c r="G5756" s="149" t="s">
        <v>310</v>
      </c>
      <c r="H5756" s="153" t="s">
        <v>115</v>
      </c>
      <c r="I5756" s="149" t="s">
        <v>3045</v>
      </c>
      <c r="J5756" s="163">
        <v>63.143999999999998</v>
      </c>
      <c r="K5756" s="163">
        <v>56.058</v>
      </c>
      <c r="L5756" s="149" t="s">
        <v>209</v>
      </c>
      <c r="M5756" s="150" t="s">
        <v>439</v>
      </c>
      <c r="N5756" s="157">
        <v>45312.154328703706</v>
      </c>
      <c r="O5756" s="157">
        <v>45343.740659722222</v>
      </c>
    </row>
    <row r="5757" spans="2:15" x14ac:dyDescent="0.2">
      <c r="B5757" s="322" t="s">
        <v>167</v>
      </c>
      <c r="C5757" s="322" t="s">
        <v>275</v>
      </c>
      <c r="D5757" s="322" t="s">
        <v>169</v>
      </c>
      <c r="E5757" s="322" t="s">
        <v>275</v>
      </c>
      <c r="F5757" s="154" t="s">
        <v>239</v>
      </c>
      <c r="G5757" s="149" t="s">
        <v>359</v>
      </c>
      <c r="H5757" s="153" t="s">
        <v>278</v>
      </c>
      <c r="I5757" s="149" t="s">
        <v>3046</v>
      </c>
      <c r="J5757" s="163">
        <v>38.271000000000001</v>
      </c>
      <c r="K5757" s="163">
        <v>1.0469999999999999</v>
      </c>
      <c r="L5757" s="149" t="s">
        <v>255</v>
      </c>
      <c r="M5757" s="150" t="s">
        <v>538</v>
      </c>
      <c r="N5757" s="157">
        <v>45312.304907407408</v>
      </c>
      <c r="O5757" s="157">
        <v>45373.066643518519</v>
      </c>
    </row>
    <row r="5758" spans="2:15" x14ac:dyDescent="0.2">
      <c r="B5758" s="322" t="s">
        <v>167</v>
      </c>
      <c r="C5758" s="322" t="s">
        <v>275</v>
      </c>
      <c r="D5758" s="322" t="s">
        <v>169</v>
      </c>
      <c r="E5758" s="322" t="s">
        <v>275</v>
      </c>
      <c r="F5758" s="154" t="s">
        <v>239</v>
      </c>
      <c r="G5758" s="149" t="s">
        <v>359</v>
      </c>
      <c r="H5758" s="153" t="s">
        <v>278</v>
      </c>
      <c r="I5758" s="149" t="s">
        <v>3046</v>
      </c>
      <c r="J5758" s="163">
        <v>38.271000000000001</v>
      </c>
      <c r="K5758" s="163">
        <v>4.6440000000000001</v>
      </c>
      <c r="L5758" s="149" t="s">
        <v>255</v>
      </c>
      <c r="M5758" s="150" t="s">
        <v>689</v>
      </c>
      <c r="N5758" s="157">
        <v>45312.304907407408</v>
      </c>
      <c r="O5758" s="157">
        <v>45377.883333333331</v>
      </c>
    </row>
    <row r="5759" spans="2:15" x14ac:dyDescent="0.2">
      <c r="B5759" s="322" t="s">
        <v>167</v>
      </c>
      <c r="C5759" s="322" t="s">
        <v>275</v>
      </c>
      <c r="D5759" s="322" t="s">
        <v>168</v>
      </c>
      <c r="E5759" s="322" t="s">
        <v>275</v>
      </c>
      <c r="F5759" s="154" t="s">
        <v>239</v>
      </c>
      <c r="G5759" s="149" t="s">
        <v>289</v>
      </c>
      <c r="H5759" s="153" t="s">
        <v>290</v>
      </c>
      <c r="I5759" s="149" t="s">
        <v>1725</v>
      </c>
      <c r="J5759" s="163">
        <v>28.32</v>
      </c>
      <c r="K5759" s="163">
        <v>27.376999999999999</v>
      </c>
      <c r="L5759" s="149" t="s">
        <v>116</v>
      </c>
      <c r="M5759" s="150" t="s">
        <v>1784</v>
      </c>
      <c r="N5759" s="157">
        <v>45313.537615740737</v>
      </c>
      <c r="O5759" s="157">
        <v>45350.030277777776</v>
      </c>
    </row>
    <row r="5760" spans="2:15" x14ac:dyDescent="0.2">
      <c r="B5760" s="322" t="s">
        <v>167</v>
      </c>
      <c r="C5760" s="322" t="s">
        <v>275</v>
      </c>
      <c r="D5760" s="322" t="s">
        <v>168</v>
      </c>
      <c r="E5760" s="322" t="s">
        <v>275</v>
      </c>
      <c r="F5760" s="154" t="s">
        <v>244</v>
      </c>
      <c r="G5760" s="149" t="s">
        <v>369</v>
      </c>
      <c r="H5760" s="153" t="s">
        <v>370</v>
      </c>
      <c r="I5760" s="149" t="s">
        <v>1053</v>
      </c>
      <c r="J5760" s="163">
        <v>32.284999999999997</v>
      </c>
      <c r="K5760" s="163">
        <v>29.303000000000001</v>
      </c>
      <c r="L5760" s="149" t="s">
        <v>187</v>
      </c>
      <c r="M5760" s="150" t="s">
        <v>415</v>
      </c>
      <c r="N5760" s="157">
        <v>45315.835150462961</v>
      </c>
      <c r="O5760" s="157">
        <v>45337.582916666666</v>
      </c>
    </row>
    <row r="5761" spans="2:15" x14ac:dyDescent="0.2">
      <c r="B5761" s="322" t="s">
        <v>167</v>
      </c>
      <c r="C5761" s="322" t="s">
        <v>275</v>
      </c>
      <c r="D5761" s="322" t="s">
        <v>168</v>
      </c>
      <c r="E5761" s="322" t="s">
        <v>275</v>
      </c>
      <c r="F5761" s="154" t="s">
        <v>237</v>
      </c>
      <c r="G5761" s="149" t="s">
        <v>277</v>
      </c>
      <c r="H5761" s="153" t="s">
        <v>978</v>
      </c>
      <c r="I5761" s="149" t="s">
        <v>3047</v>
      </c>
      <c r="J5761" s="163">
        <v>18.920000000000002</v>
      </c>
      <c r="K5761" s="163">
        <v>17.936</v>
      </c>
      <c r="L5761" s="149" t="s">
        <v>189</v>
      </c>
      <c r="M5761" s="150" t="s">
        <v>1438</v>
      </c>
      <c r="N5761" s="157">
        <v>45315.932025462964</v>
      </c>
      <c r="O5761" s="157">
        <v>45328.017164351855</v>
      </c>
    </row>
    <row r="5762" spans="2:15" x14ac:dyDescent="0.2">
      <c r="B5762" s="322" t="s">
        <v>167</v>
      </c>
      <c r="C5762" s="322" t="s">
        <v>275</v>
      </c>
      <c r="D5762" s="322" t="s">
        <v>168</v>
      </c>
      <c r="E5762" s="322" t="s">
        <v>275</v>
      </c>
      <c r="F5762" s="154" t="s">
        <v>247</v>
      </c>
      <c r="G5762" s="149" t="s">
        <v>340</v>
      </c>
      <c r="H5762" s="153" t="s">
        <v>341</v>
      </c>
      <c r="I5762" s="149" t="s">
        <v>3048</v>
      </c>
      <c r="J5762" s="163">
        <v>39.802</v>
      </c>
      <c r="K5762" s="163">
        <v>35.915999999999997</v>
      </c>
      <c r="L5762" s="149" t="s">
        <v>228</v>
      </c>
      <c r="M5762" s="150" t="s">
        <v>485</v>
      </c>
      <c r="N5762" s="157">
        <v>45316.465196759258</v>
      </c>
      <c r="O5762" s="157">
        <v>45334.880567129629</v>
      </c>
    </row>
    <row r="5763" spans="2:15" x14ac:dyDescent="0.2">
      <c r="B5763" s="322" t="s">
        <v>167</v>
      </c>
      <c r="C5763" s="322" t="s">
        <v>275</v>
      </c>
      <c r="D5763" s="322" t="s">
        <v>169</v>
      </c>
      <c r="E5763" s="322" t="s">
        <v>275</v>
      </c>
      <c r="F5763" s="154" t="s">
        <v>239</v>
      </c>
      <c r="G5763" s="149" t="s">
        <v>359</v>
      </c>
      <c r="H5763" s="153" t="s">
        <v>278</v>
      </c>
      <c r="I5763" s="149" t="s">
        <v>2872</v>
      </c>
      <c r="J5763" s="163">
        <v>63.293999999999997</v>
      </c>
      <c r="K5763" s="163">
        <v>11.865</v>
      </c>
      <c r="L5763" s="149" t="s">
        <v>217</v>
      </c>
      <c r="M5763" s="150" t="s">
        <v>480</v>
      </c>
      <c r="N5763" s="157">
        <v>45316.521041666667</v>
      </c>
      <c r="O5763" s="157">
        <v>45379.287256944444</v>
      </c>
    </row>
    <row r="5764" spans="2:15" x14ac:dyDescent="0.2">
      <c r="B5764" s="322" t="s">
        <v>167</v>
      </c>
      <c r="C5764" s="322" t="s">
        <v>275</v>
      </c>
      <c r="D5764" s="322" t="s">
        <v>170</v>
      </c>
      <c r="E5764" s="322" t="s">
        <v>275</v>
      </c>
      <c r="F5764" s="154" t="s">
        <v>239</v>
      </c>
      <c r="G5764" s="149" t="s">
        <v>359</v>
      </c>
      <c r="H5764" s="153" t="s">
        <v>278</v>
      </c>
      <c r="I5764" s="149" t="s">
        <v>2872</v>
      </c>
      <c r="J5764" s="163">
        <v>63.293999999999997</v>
      </c>
      <c r="K5764" s="163">
        <v>12.994999999999999</v>
      </c>
      <c r="L5764" s="149" t="s">
        <v>216</v>
      </c>
      <c r="M5764" s="150" t="s">
        <v>284</v>
      </c>
      <c r="N5764" s="157">
        <v>45316.521041666667</v>
      </c>
      <c r="O5764" s="157">
        <v>45387.615601851852</v>
      </c>
    </row>
    <row r="5765" spans="2:15" x14ac:dyDescent="0.2">
      <c r="B5765" s="322" t="s">
        <v>167</v>
      </c>
      <c r="C5765" s="322" t="s">
        <v>275</v>
      </c>
      <c r="D5765" s="322" t="s">
        <v>170</v>
      </c>
      <c r="E5765" s="322" t="s">
        <v>275</v>
      </c>
      <c r="F5765" s="154" t="s">
        <v>239</v>
      </c>
      <c r="G5765" s="149" t="s">
        <v>359</v>
      </c>
      <c r="H5765" s="153" t="s">
        <v>278</v>
      </c>
      <c r="I5765" s="149" t="s">
        <v>2872</v>
      </c>
      <c r="J5765" s="163">
        <v>63.293999999999997</v>
      </c>
      <c r="K5765" s="163">
        <v>22.097000000000001</v>
      </c>
      <c r="L5765" s="149" t="s">
        <v>216</v>
      </c>
      <c r="M5765" s="150" t="s">
        <v>728</v>
      </c>
      <c r="N5765" s="157">
        <v>45316.521041666667</v>
      </c>
      <c r="O5765" s="157">
        <v>45401.749699074076</v>
      </c>
    </row>
    <row r="5766" spans="2:15" x14ac:dyDescent="0.2">
      <c r="B5766" s="322" t="s">
        <v>167</v>
      </c>
      <c r="C5766" s="322" t="s">
        <v>275</v>
      </c>
      <c r="D5766" s="322" t="s">
        <v>168</v>
      </c>
      <c r="E5766" s="322" t="s">
        <v>275</v>
      </c>
      <c r="F5766" s="154" t="s">
        <v>114</v>
      </c>
      <c r="G5766" s="149" t="s">
        <v>286</v>
      </c>
      <c r="H5766" s="153" t="s">
        <v>115</v>
      </c>
      <c r="I5766" s="149" t="s">
        <v>1197</v>
      </c>
      <c r="J5766" s="163">
        <v>63.386000000000003</v>
      </c>
      <c r="K5766" s="163">
        <v>53.387999999999998</v>
      </c>
      <c r="L5766" s="149" t="s">
        <v>211</v>
      </c>
      <c r="M5766" s="150" t="s">
        <v>390</v>
      </c>
      <c r="N5766" s="157">
        <v>45316.657199074078</v>
      </c>
      <c r="O5766" s="157">
        <v>45340.040127314816</v>
      </c>
    </row>
    <row r="5767" spans="2:15" x14ac:dyDescent="0.2">
      <c r="B5767" s="322" t="s">
        <v>167</v>
      </c>
      <c r="C5767" s="322" t="s">
        <v>275</v>
      </c>
      <c r="D5767" s="322" t="s">
        <v>168</v>
      </c>
      <c r="E5767" s="322" t="s">
        <v>275</v>
      </c>
      <c r="F5767" s="154" t="s">
        <v>239</v>
      </c>
      <c r="G5767" s="149" t="s">
        <v>359</v>
      </c>
      <c r="H5767" s="153" t="s">
        <v>278</v>
      </c>
      <c r="I5767" s="149" t="s">
        <v>2114</v>
      </c>
      <c r="J5767" s="163">
        <v>52.05</v>
      </c>
      <c r="K5767" s="163">
        <v>10.113</v>
      </c>
      <c r="L5767" s="149" t="s">
        <v>442</v>
      </c>
      <c r="M5767" s="150" t="s">
        <v>512</v>
      </c>
      <c r="N5767" s="157">
        <v>45317.126597222225</v>
      </c>
      <c r="O5767" s="157">
        <v>45337.485486111109</v>
      </c>
    </row>
    <row r="5768" spans="2:15" x14ac:dyDescent="0.2">
      <c r="B5768" s="322" t="s">
        <v>167</v>
      </c>
      <c r="C5768" s="322" t="s">
        <v>275</v>
      </c>
      <c r="D5768" s="322" t="s">
        <v>168</v>
      </c>
      <c r="E5768" s="322" t="s">
        <v>275</v>
      </c>
      <c r="F5768" s="154" t="s">
        <v>239</v>
      </c>
      <c r="G5768" s="149" t="s">
        <v>359</v>
      </c>
      <c r="H5768" s="153" t="s">
        <v>278</v>
      </c>
      <c r="I5768" s="149" t="s">
        <v>2114</v>
      </c>
      <c r="J5768" s="163">
        <v>52.05</v>
      </c>
      <c r="K5768" s="163">
        <v>30.617000000000001</v>
      </c>
      <c r="L5768" s="149" t="s">
        <v>442</v>
      </c>
      <c r="M5768" s="150" t="s">
        <v>443</v>
      </c>
      <c r="N5768" s="157">
        <v>45317.126597222225</v>
      </c>
      <c r="O5768" s="157">
        <v>45343.531493055554</v>
      </c>
    </row>
    <row r="5769" spans="2:15" x14ac:dyDescent="0.2">
      <c r="B5769" s="322" t="s">
        <v>167</v>
      </c>
      <c r="C5769" s="322" t="s">
        <v>275</v>
      </c>
      <c r="D5769" s="322" t="s">
        <v>168</v>
      </c>
      <c r="E5769" s="322" t="s">
        <v>275</v>
      </c>
      <c r="F5769" s="154" t="s">
        <v>114</v>
      </c>
      <c r="G5769" s="149" t="s">
        <v>286</v>
      </c>
      <c r="H5769" s="153" t="s">
        <v>115</v>
      </c>
      <c r="I5769" s="149" t="s">
        <v>476</v>
      </c>
      <c r="J5769" s="163">
        <v>81.69</v>
      </c>
      <c r="K5769" s="163">
        <v>25.553000000000001</v>
      </c>
      <c r="L5769" s="149" t="s">
        <v>216</v>
      </c>
      <c r="M5769" s="150" t="s">
        <v>284</v>
      </c>
      <c r="N5769" s="157">
        <v>45317.824201388888</v>
      </c>
      <c r="O5769" s="157">
        <v>45349.443611111114</v>
      </c>
    </row>
    <row r="5770" spans="2:15" x14ac:dyDescent="0.2">
      <c r="B5770" s="322" t="s">
        <v>167</v>
      </c>
      <c r="C5770" s="322" t="s">
        <v>275</v>
      </c>
      <c r="D5770" s="322" t="s">
        <v>169</v>
      </c>
      <c r="E5770" s="322" t="s">
        <v>275</v>
      </c>
      <c r="F5770" s="154" t="s">
        <v>114</v>
      </c>
      <c r="G5770" s="149" t="s">
        <v>286</v>
      </c>
      <c r="H5770" s="153" t="s">
        <v>115</v>
      </c>
      <c r="I5770" s="149" t="s">
        <v>476</v>
      </c>
      <c r="J5770" s="163">
        <v>81.69</v>
      </c>
      <c r="K5770" s="163">
        <v>54.503</v>
      </c>
      <c r="L5770" s="149" t="s">
        <v>216</v>
      </c>
      <c r="M5770" s="150" t="s">
        <v>288</v>
      </c>
      <c r="N5770" s="157">
        <v>45317.824201388888</v>
      </c>
      <c r="O5770" s="157">
        <v>45359.456342592595</v>
      </c>
    </row>
    <row r="5771" spans="2:15" x14ac:dyDescent="0.2">
      <c r="B5771" s="322" t="s">
        <v>167</v>
      </c>
      <c r="C5771" s="322" t="s">
        <v>275</v>
      </c>
      <c r="D5771" s="322" t="s">
        <v>168</v>
      </c>
      <c r="E5771" s="322" t="s">
        <v>275</v>
      </c>
      <c r="F5771" s="154" t="s">
        <v>239</v>
      </c>
      <c r="G5771" s="149" t="s">
        <v>359</v>
      </c>
      <c r="H5771" s="153" t="s">
        <v>278</v>
      </c>
      <c r="I5771" s="149" t="s">
        <v>3049</v>
      </c>
      <c r="J5771" s="163">
        <v>56.506999999999998</v>
      </c>
      <c r="K5771" s="163">
        <v>43.44</v>
      </c>
      <c r="L5771" s="149" t="s">
        <v>329</v>
      </c>
      <c r="M5771" s="150" t="s">
        <v>361</v>
      </c>
      <c r="N5771" s="157">
        <v>45318.491111111114</v>
      </c>
      <c r="O5771" s="157">
        <v>45351.99</v>
      </c>
    </row>
    <row r="5772" spans="2:15" x14ac:dyDescent="0.2">
      <c r="B5772" s="322" t="s">
        <v>167</v>
      </c>
      <c r="C5772" s="322" t="s">
        <v>275</v>
      </c>
      <c r="D5772" s="322" t="s">
        <v>169</v>
      </c>
      <c r="E5772" s="322" t="s">
        <v>275</v>
      </c>
      <c r="F5772" s="154" t="s">
        <v>195</v>
      </c>
      <c r="G5772" s="149" t="s">
        <v>277</v>
      </c>
      <c r="H5772" s="153" t="s">
        <v>705</v>
      </c>
      <c r="I5772" s="149" t="s">
        <v>3050</v>
      </c>
      <c r="J5772" s="163">
        <v>34.423000000000002</v>
      </c>
      <c r="K5772" s="163">
        <v>26.55</v>
      </c>
      <c r="L5772" s="149" t="s">
        <v>228</v>
      </c>
      <c r="M5772" s="150" t="s">
        <v>485</v>
      </c>
      <c r="N5772" s="157">
        <v>45318.69902777778</v>
      </c>
      <c r="O5772" s="157">
        <v>45370.489374999997</v>
      </c>
    </row>
    <row r="5773" spans="2:15" x14ac:dyDescent="0.2">
      <c r="B5773" s="322" t="s">
        <v>167</v>
      </c>
      <c r="C5773" s="322" t="s">
        <v>275</v>
      </c>
      <c r="D5773" s="322" t="s">
        <v>168</v>
      </c>
      <c r="E5773" s="322" t="s">
        <v>275</v>
      </c>
      <c r="F5773" s="154" t="s">
        <v>329</v>
      </c>
      <c r="G5773" s="149" t="s">
        <v>286</v>
      </c>
      <c r="H5773" s="153" t="s">
        <v>330</v>
      </c>
      <c r="I5773" s="149" t="s">
        <v>3051</v>
      </c>
      <c r="J5773" s="163">
        <v>63.747</v>
      </c>
      <c r="K5773" s="163">
        <v>17.43</v>
      </c>
      <c r="L5773" s="149" t="s">
        <v>333</v>
      </c>
      <c r="M5773" s="150" t="s">
        <v>334</v>
      </c>
      <c r="N5773" s="157">
        <v>45319.334247685183</v>
      </c>
      <c r="O5773" s="157">
        <v>45340.259270833332</v>
      </c>
    </row>
    <row r="5774" spans="2:15" x14ac:dyDescent="0.2">
      <c r="B5774" s="322" t="s">
        <v>167</v>
      </c>
      <c r="C5774" s="322" t="s">
        <v>275</v>
      </c>
      <c r="D5774" s="322" t="s">
        <v>169</v>
      </c>
      <c r="E5774" s="322" t="s">
        <v>275</v>
      </c>
      <c r="F5774" s="154" t="s">
        <v>329</v>
      </c>
      <c r="G5774" s="149" t="s">
        <v>286</v>
      </c>
      <c r="H5774" s="153" t="s">
        <v>330</v>
      </c>
      <c r="I5774" s="149" t="s">
        <v>3051</v>
      </c>
      <c r="J5774" s="163">
        <v>63.747</v>
      </c>
      <c r="K5774" s="163">
        <v>8.7149999999999999</v>
      </c>
      <c r="L5774" s="149" t="s">
        <v>333</v>
      </c>
      <c r="M5774" s="150" t="s">
        <v>334</v>
      </c>
      <c r="N5774" s="157">
        <v>45319.334247685183</v>
      </c>
      <c r="O5774" s="157">
        <v>45353.911990740744</v>
      </c>
    </row>
    <row r="5775" spans="2:15" x14ac:dyDescent="0.2">
      <c r="B5775" s="322" t="s">
        <v>167</v>
      </c>
      <c r="C5775" s="322" t="s">
        <v>275</v>
      </c>
      <c r="D5775" s="322" t="s">
        <v>169</v>
      </c>
      <c r="E5775" s="322" t="s">
        <v>275</v>
      </c>
      <c r="F5775" s="154" t="s">
        <v>329</v>
      </c>
      <c r="G5775" s="149" t="s">
        <v>286</v>
      </c>
      <c r="H5775" s="153" t="s">
        <v>330</v>
      </c>
      <c r="I5775" s="149" t="s">
        <v>3051</v>
      </c>
      <c r="J5775" s="163">
        <v>63.747</v>
      </c>
      <c r="K5775" s="163">
        <v>8.7149999999999999</v>
      </c>
      <c r="L5775" s="149" t="s">
        <v>333</v>
      </c>
      <c r="M5775" s="150" t="s">
        <v>334</v>
      </c>
      <c r="N5775" s="157">
        <v>45319.334247685183</v>
      </c>
      <c r="O5775" s="157">
        <v>45353.912129629629</v>
      </c>
    </row>
    <row r="5776" spans="2:15" x14ac:dyDescent="0.2">
      <c r="B5776" s="322" t="s">
        <v>167</v>
      </c>
      <c r="C5776" s="322" t="s">
        <v>275</v>
      </c>
      <c r="D5776" s="322" t="s">
        <v>169</v>
      </c>
      <c r="E5776" s="322" t="s">
        <v>275</v>
      </c>
      <c r="F5776" s="154" t="s">
        <v>329</v>
      </c>
      <c r="G5776" s="149" t="s">
        <v>286</v>
      </c>
      <c r="H5776" s="153" t="s">
        <v>330</v>
      </c>
      <c r="I5776" s="149" t="s">
        <v>3051</v>
      </c>
      <c r="J5776" s="163">
        <v>63.747</v>
      </c>
      <c r="K5776" s="163">
        <v>27.611999999999998</v>
      </c>
      <c r="L5776" s="149" t="s">
        <v>211</v>
      </c>
      <c r="M5776" s="150" t="s">
        <v>314</v>
      </c>
      <c r="N5776" s="157">
        <v>45319.334247685183</v>
      </c>
      <c r="O5776" s="157">
        <v>45361.406412037039</v>
      </c>
    </row>
    <row r="5777" spans="2:15" x14ac:dyDescent="0.2">
      <c r="B5777" s="322" t="s">
        <v>167</v>
      </c>
      <c r="C5777" s="322" t="s">
        <v>275</v>
      </c>
      <c r="D5777" s="322" t="s">
        <v>169</v>
      </c>
      <c r="E5777" s="322" t="s">
        <v>275</v>
      </c>
      <c r="F5777" s="154" t="s">
        <v>239</v>
      </c>
      <c r="G5777" s="149" t="s">
        <v>277</v>
      </c>
      <c r="H5777" s="153" t="s">
        <v>1628</v>
      </c>
      <c r="I5777" s="149" t="s">
        <v>3052</v>
      </c>
      <c r="J5777" s="163">
        <v>76.266999999999996</v>
      </c>
      <c r="K5777" s="163">
        <v>17.088999999999999</v>
      </c>
      <c r="L5777" s="149" t="s">
        <v>211</v>
      </c>
      <c r="M5777" s="150" t="s">
        <v>616</v>
      </c>
      <c r="N5777" s="157">
        <v>45320.990949074076</v>
      </c>
      <c r="O5777" s="157">
        <v>45368.561597222222</v>
      </c>
    </row>
    <row r="5778" spans="2:15" x14ac:dyDescent="0.2">
      <c r="B5778" s="322" t="s">
        <v>167</v>
      </c>
      <c r="C5778" s="322" t="s">
        <v>275</v>
      </c>
      <c r="D5778" s="322" t="s">
        <v>169</v>
      </c>
      <c r="E5778" s="322" t="s">
        <v>275</v>
      </c>
      <c r="F5778" s="154" t="s">
        <v>239</v>
      </c>
      <c r="G5778" s="149" t="s">
        <v>277</v>
      </c>
      <c r="H5778" s="153" t="s">
        <v>1628</v>
      </c>
      <c r="I5778" s="149" t="s">
        <v>3052</v>
      </c>
      <c r="J5778" s="163">
        <v>76.266999999999996</v>
      </c>
      <c r="K5778" s="163">
        <v>17.088999999999999</v>
      </c>
      <c r="L5778" s="149" t="s">
        <v>211</v>
      </c>
      <c r="M5778" s="150" t="s">
        <v>616</v>
      </c>
      <c r="N5778" s="157">
        <v>45320.990949074076</v>
      </c>
      <c r="O5778" s="157">
        <v>45370.581400462965</v>
      </c>
    </row>
    <row r="5779" spans="2:15" x14ac:dyDescent="0.2">
      <c r="B5779" s="322" t="s">
        <v>167</v>
      </c>
      <c r="C5779" s="322" t="s">
        <v>275</v>
      </c>
      <c r="D5779" s="322" t="s">
        <v>169</v>
      </c>
      <c r="E5779" s="322" t="s">
        <v>275</v>
      </c>
      <c r="F5779" s="154" t="s">
        <v>239</v>
      </c>
      <c r="G5779" s="149" t="s">
        <v>277</v>
      </c>
      <c r="H5779" s="153" t="s">
        <v>1628</v>
      </c>
      <c r="I5779" s="149" t="s">
        <v>3052</v>
      </c>
      <c r="J5779" s="163">
        <v>76.266999999999996</v>
      </c>
      <c r="K5779" s="163">
        <v>40.564</v>
      </c>
      <c r="L5779" s="149" t="s">
        <v>211</v>
      </c>
      <c r="M5779" s="150" t="s">
        <v>390</v>
      </c>
      <c r="N5779" s="157">
        <v>45320.990949074076</v>
      </c>
      <c r="O5779" s="157">
        <v>45374.104803240742</v>
      </c>
    </row>
    <row r="5780" spans="2:15" x14ac:dyDescent="0.2">
      <c r="B5780" s="322" t="s">
        <v>167</v>
      </c>
      <c r="C5780" s="322" t="s">
        <v>275</v>
      </c>
      <c r="D5780" s="322" t="s">
        <v>170</v>
      </c>
      <c r="E5780" s="322" t="s">
        <v>275</v>
      </c>
      <c r="F5780" s="154" t="s">
        <v>239</v>
      </c>
      <c r="G5780" s="149" t="s">
        <v>1627</v>
      </c>
      <c r="H5780" s="153" t="s">
        <v>1628</v>
      </c>
      <c r="I5780" s="149" t="s">
        <v>2663</v>
      </c>
      <c r="J5780" s="163">
        <v>93.203999999999994</v>
      </c>
      <c r="K5780" s="163">
        <v>54.402999999999999</v>
      </c>
      <c r="L5780" s="149" t="s">
        <v>211</v>
      </c>
      <c r="M5780" s="150" t="s">
        <v>453</v>
      </c>
      <c r="N5780" s="157">
        <v>45321.0937962963</v>
      </c>
      <c r="O5780" s="157">
        <v>45386.136053240742</v>
      </c>
    </row>
    <row r="5781" spans="2:15" x14ac:dyDescent="0.2">
      <c r="B5781" s="322" t="s">
        <v>167</v>
      </c>
      <c r="C5781" s="322" t="s">
        <v>275</v>
      </c>
      <c r="D5781" s="322" t="s">
        <v>170</v>
      </c>
      <c r="E5781" s="322" t="s">
        <v>275</v>
      </c>
      <c r="F5781" s="154" t="s">
        <v>239</v>
      </c>
      <c r="G5781" s="149" t="s">
        <v>1627</v>
      </c>
      <c r="H5781" s="153" t="s">
        <v>1628</v>
      </c>
      <c r="I5781" s="149" t="s">
        <v>3053</v>
      </c>
      <c r="J5781" s="163">
        <v>81.284999999999997</v>
      </c>
      <c r="K5781" s="163">
        <v>20.158999999999999</v>
      </c>
      <c r="L5781" s="149" t="s">
        <v>211</v>
      </c>
      <c r="M5781" s="150" t="s">
        <v>2015</v>
      </c>
      <c r="N5781" s="157">
        <v>45321.11550925926</v>
      </c>
      <c r="O5781" s="157">
        <v>45395.683217592596</v>
      </c>
    </row>
    <row r="5782" spans="2:15" x14ac:dyDescent="0.2">
      <c r="B5782" s="322" t="s">
        <v>167</v>
      </c>
      <c r="C5782" s="322" t="s">
        <v>275</v>
      </c>
      <c r="D5782" s="322" t="s">
        <v>170</v>
      </c>
      <c r="E5782" s="322" t="s">
        <v>275</v>
      </c>
      <c r="F5782" s="154" t="s">
        <v>239</v>
      </c>
      <c r="G5782" s="149" t="s">
        <v>1627</v>
      </c>
      <c r="H5782" s="153" t="s">
        <v>1628</v>
      </c>
      <c r="I5782" s="149" t="s">
        <v>3053</v>
      </c>
      <c r="J5782" s="163">
        <v>81.284999999999997</v>
      </c>
      <c r="K5782" s="163">
        <v>59.500999999999998</v>
      </c>
      <c r="L5782" s="149" t="s">
        <v>211</v>
      </c>
      <c r="M5782" s="150" t="s">
        <v>474</v>
      </c>
      <c r="N5782" s="157">
        <v>45321.11550925926</v>
      </c>
      <c r="O5782" s="157">
        <v>45401.293229166666</v>
      </c>
    </row>
    <row r="5783" spans="2:15" x14ac:dyDescent="0.2">
      <c r="B5783" s="322" t="s">
        <v>167</v>
      </c>
      <c r="C5783" s="322" t="s">
        <v>275</v>
      </c>
      <c r="D5783" s="322" t="s">
        <v>169</v>
      </c>
      <c r="E5783" s="322" t="s">
        <v>275</v>
      </c>
      <c r="F5783" s="154" t="s">
        <v>244</v>
      </c>
      <c r="G5783" s="149" t="s">
        <v>369</v>
      </c>
      <c r="H5783" s="153" t="s">
        <v>370</v>
      </c>
      <c r="I5783" s="149" t="s">
        <v>3054</v>
      </c>
      <c r="J5783" s="163">
        <v>34.533999999999999</v>
      </c>
      <c r="K5783" s="163">
        <v>13.932</v>
      </c>
      <c r="L5783" s="149" t="s">
        <v>223</v>
      </c>
      <c r="M5783" s="150" t="s">
        <v>349</v>
      </c>
      <c r="N5783" s="157">
        <v>45321.227719907409</v>
      </c>
      <c r="O5783" s="157">
        <v>45374.656273148146</v>
      </c>
    </row>
    <row r="5784" spans="2:15" x14ac:dyDescent="0.2">
      <c r="B5784" s="322" t="s">
        <v>167</v>
      </c>
      <c r="C5784" s="322" t="s">
        <v>275</v>
      </c>
      <c r="D5784" s="322" t="s">
        <v>170</v>
      </c>
      <c r="E5784" s="322" t="s">
        <v>275</v>
      </c>
      <c r="F5784" s="154" t="s">
        <v>244</v>
      </c>
      <c r="G5784" s="149" t="s">
        <v>369</v>
      </c>
      <c r="H5784" s="153" t="s">
        <v>370</v>
      </c>
      <c r="I5784" s="149" t="s">
        <v>3054</v>
      </c>
      <c r="J5784" s="163">
        <v>34.533999999999999</v>
      </c>
      <c r="K5784" s="163">
        <v>19.911000000000001</v>
      </c>
      <c r="L5784" s="149" t="s">
        <v>223</v>
      </c>
      <c r="M5784" s="150" t="s">
        <v>1278</v>
      </c>
      <c r="N5784" s="157">
        <v>45321.227719907409</v>
      </c>
      <c r="O5784" s="157">
        <v>45393.41810185185</v>
      </c>
    </row>
    <row r="5785" spans="2:15" x14ac:dyDescent="0.2">
      <c r="B5785" s="322" t="s">
        <v>167</v>
      </c>
      <c r="C5785" s="322" t="s">
        <v>275</v>
      </c>
      <c r="D5785" s="322" t="s">
        <v>168</v>
      </c>
      <c r="E5785" s="322" t="s">
        <v>275</v>
      </c>
      <c r="F5785" s="154" t="s">
        <v>114</v>
      </c>
      <c r="G5785" s="149" t="s">
        <v>353</v>
      </c>
      <c r="H5785" s="153" t="s">
        <v>354</v>
      </c>
      <c r="I5785" s="149" t="s">
        <v>3055</v>
      </c>
      <c r="J5785" s="163">
        <v>39.893999999999998</v>
      </c>
      <c r="K5785" s="163">
        <v>19.547999999999998</v>
      </c>
      <c r="L5785" s="149" t="s">
        <v>187</v>
      </c>
      <c r="M5785" s="150" t="s">
        <v>415</v>
      </c>
      <c r="N5785" s="157">
        <v>45321.270324074074</v>
      </c>
      <c r="O5785" s="157">
        <v>45333.438576388886</v>
      </c>
    </row>
    <row r="5786" spans="2:15" x14ac:dyDescent="0.2">
      <c r="B5786" s="322" t="s">
        <v>167</v>
      </c>
      <c r="C5786" s="322" t="s">
        <v>275</v>
      </c>
      <c r="D5786" s="322" t="s">
        <v>168</v>
      </c>
      <c r="E5786" s="322" t="s">
        <v>275</v>
      </c>
      <c r="F5786" s="154" t="s">
        <v>114</v>
      </c>
      <c r="G5786" s="149" t="s">
        <v>353</v>
      </c>
      <c r="H5786" s="153" t="s">
        <v>354</v>
      </c>
      <c r="I5786" s="149" t="s">
        <v>3055</v>
      </c>
      <c r="J5786" s="163">
        <v>39.893999999999998</v>
      </c>
      <c r="K5786" s="163">
        <v>19.547999999999998</v>
      </c>
      <c r="L5786" s="149" t="s">
        <v>187</v>
      </c>
      <c r="M5786" s="150" t="s">
        <v>415</v>
      </c>
      <c r="N5786" s="157">
        <v>45321.270324074074</v>
      </c>
      <c r="O5786" s="157">
        <v>45333.438715277778</v>
      </c>
    </row>
    <row r="5787" spans="2:15" x14ac:dyDescent="0.2">
      <c r="B5787" s="322" t="s">
        <v>167</v>
      </c>
      <c r="C5787" s="322" t="s">
        <v>275</v>
      </c>
      <c r="D5787" s="322" t="s">
        <v>168</v>
      </c>
      <c r="E5787" s="322" t="s">
        <v>275</v>
      </c>
      <c r="F5787" s="154" t="s">
        <v>329</v>
      </c>
      <c r="G5787" s="149" t="s">
        <v>286</v>
      </c>
      <c r="H5787" s="153" t="s">
        <v>2353</v>
      </c>
      <c r="I5787" s="149" t="s">
        <v>2472</v>
      </c>
      <c r="J5787" s="163">
        <v>61.085000000000001</v>
      </c>
      <c r="K5787" s="163">
        <v>7.2949999999999999</v>
      </c>
      <c r="L5787" s="149" t="s">
        <v>187</v>
      </c>
      <c r="M5787" s="150" t="s">
        <v>415</v>
      </c>
      <c r="N5787" s="157">
        <v>45322.293333333335</v>
      </c>
      <c r="O5787" s="157">
        <v>45343.750648148147</v>
      </c>
    </row>
    <row r="5788" spans="2:15" x14ac:dyDescent="0.2">
      <c r="B5788" s="322" t="s">
        <v>167</v>
      </c>
      <c r="C5788" s="322" t="s">
        <v>275</v>
      </c>
      <c r="D5788" s="322" t="s">
        <v>169</v>
      </c>
      <c r="E5788" s="322" t="s">
        <v>275</v>
      </c>
      <c r="F5788" s="154" t="s">
        <v>329</v>
      </c>
      <c r="G5788" s="149" t="s">
        <v>286</v>
      </c>
      <c r="H5788" s="153" t="s">
        <v>2353</v>
      </c>
      <c r="I5788" s="149" t="s">
        <v>2472</v>
      </c>
      <c r="J5788" s="163">
        <v>61.085000000000001</v>
      </c>
      <c r="K5788" s="163">
        <v>10.238</v>
      </c>
      <c r="L5788" s="149" t="s">
        <v>191</v>
      </c>
      <c r="M5788" s="150" t="s">
        <v>2336</v>
      </c>
      <c r="N5788" s="157">
        <v>45322.293333333335</v>
      </c>
      <c r="O5788" s="157">
        <v>45362.448333333334</v>
      </c>
    </row>
    <row r="5789" spans="2:15" x14ac:dyDescent="0.2">
      <c r="B5789" s="322" t="s">
        <v>167</v>
      </c>
      <c r="C5789" s="322" t="s">
        <v>275</v>
      </c>
      <c r="D5789" s="322" t="s">
        <v>168</v>
      </c>
      <c r="E5789" s="322" t="s">
        <v>275</v>
      </c>
      <c r="F5789" s="154" t="s">
        <v>239</v>
      </c>
      <c r="G5789" s="149" t="s">
        <v>289</v>
      </c>
      <c r="H5789" s="153" t="s">
        <v>290</v>
      </c>
      <c r="I5789" s="149" t="s">
        <v>2681</v>
      </c>
      <c r="J5789" s="163">
        <v>32.298000000000002</v>
      </c>
      <c r="K5789" s="163">
        <v>31.24</v>
      </c>
      <c r="L5789" s="149" t="s">
        <v>228</v>
      </c>
      <c r="M5789" s="150" t="s">
        <v>752</v>
      </c>
      <c r="N5789" s="157">
        <v>45322.928217592591</v>
      </c>
      <c r="O5789" s="157">
        <v>45347.823854166665</v>
      </c>
    </row>
    <row r="5790" spans="2:15" x14ac:dyDescent="0.2">
      <c r="B5790" s="322" t="s">
        <v>167</v>
      </c>
      <c r="C5790" s="322" t="s">
        <v>275</v>
      </c>
      <c r="D5790" s="322" t="s">
        <v>169</v>
      </c>
      <c r="E5790" s="322" t="s">
        <v>275</v>
      </c>
      <c r="F5790" s="154" t="s">
        <v>329</v>
      </c>
      <c r="G5790" s="149" t="s">
        <v>286</v>
      </c>
      <c r="H5790" s="153" t="s">
        <v>330</v>
      </c>
      <c r="I5790" s="149" t="s">
        <v>381</v>
      </c>
      <c r="J5790" s="163">
        <v>35.466000000000001</v>
      </c>
      <c r="K5790" s="163">
        <v>6.3520000000000003</v>
      </c>
      <c r="L5790" s="149" t="s">
        <v>230</v>
      </c>
      <c r="M5790" s="150" t="s">
        <v>514</v>
      </c>
      <c r="N5790" s="157">
        <v>45322.949490740742</v>
      </c>
      <c r="O5790" s="157">
        <v>45365.775937500002</v>
      </c>
    </row>
    <row r="5791" spans="2:15" x14ac:dyDescent="0.2">
      <c r="B5791" s="322" t="s">
        <v>167</v>
      </c>
      <c r="C5791" s="322" t="s">
        <v>275</v>
      </c>
      <c r="D5791" s="322" t="s">
        <v>169</v>
      </c>
      <c r="E5791" s="322" t="s">
        <v>275</v>
      </c>
      <c r="F5791" s="154" t="s">
        <v>329</v>
      </c>
      <c r="G5791" s="149" t="s">
        <v>286</v>
      </c>
      <c r="H5791" s="153" t="s">
        <v>330</v>
      </c>
      <c r="I5791" s="149" t="s">
        <v>381</v>
      </c>
      <c r="J5791" s="163">
        <v>35.466000000000001</v>
      </c>
      <c r="K5791" s="163">
        <v>23.82</v>
      </c>
      <c r="L5791" s="149" t="s">
        <v>266</v>
      </c>
      <c r="M5791" s="150" t="s">
        <v>298</v>
      </c>
      <c r="N5791" s="157">
        <v>45322.949490740742</v>
      </c>
      <c r="O5791" s="157">
        <v>45375.437893518516</v>
      </c>
    </row>
    <row r="5792" spans="2:15" x14ac:dyDescent="0.2">
      <c r="B5792" s="322" t="s">
        <v>168</v>
      </c>
      <c r="C5792" s="322" t="s">
        <v>275</v>
      </c>
      <c r="D5792" s="322" t="s">
        <v>169</v>
      </c>
      <c r="E5792" s="322" t="s">
        <v>275</v>
      </c>
      <c r="F5792" s="154" t="s">
        <v>238</v>
      </c>
      <c r="G5792" s="149" t="s">
        <v>281</v>
      </c>
      <c r="H5792" s="153" t="s">
        <v>2667</v>
      </c>
      <c r="I5792" s="149" t="s">
        <v>3056</v>
      </c>
      <c r="J5792" s="163">
        <v>60.262999999999998</v>
      </c>
      <c r="K5792" s="163">
        <v>18.128</v>
      </c>
      <c r="L5792" s="149" t="s">
        <v>116</v>
      </c>
      <c r="M5792" s="150" t="s">
        <v>651</v>
      </c>
      <c r="N5792" s="157">
        <v>45323.407731481479</v>
      </c>
      <c r="O5792" s="157">
        <v>45352.405162037037</v>
      </c>
    </row>
    <row r="5793" spans="2:15" x14ac:dyDescent="0.2">
      <c r="B5793" s="322" t="s">
        <v>168</v>
      </c>
      <c r="C5793" s="322" t="s">
        <v>275</v>
      </c>
      <c r="D5793" s="322" t="s">
        <v>169</v>
      </c>
      <c r="E5793" s="322" t="s">
        <v>275</v>
      </c>
      <c r="F5793" s="154" t="s">
        <v>239</v>
      </c>
      <c r="G5793" s="149" t="s">
        <v>277</v>
      </c>
      <c r="H5793" s="153" t="s">
        <v>2667</v>
      </c>
      <c r="I5793" s="149" t="s">
        <v>3056</v>
      </c>
      <c r="J5793" s="163">
        <v>60.262999999999998</v>
      </c>
      <c r="K5793" s="163">
        <v>37.253999999999998</v>
      </c>
      <c r="L5793" s="149" t="s">
        <v>116</v>
      </c>
      <c r="M5793" s="150" t="s">
        <v>292</v>
      </c>
      <c r="N5793" s="157">
        <v>45323.407731481479</v>
      </c>
      <c r="O5793" s="157">
        <v>45367.948148148149</v>
      </c>
    </row>
    <row r="5794" spans="2:15" x14ac:dyDescent="0.2">
      <c r="B5794" s="322" t="s">
        <v>168</v>
      </c>
      <c r="C5794" s="322" t="s">
        <v>275</v>
      </c>
      <c r="D5794" s="322" t="s">
        <v>169</v>
      </c>
      <c r="E5794" s="322" t="s">
        <v>275</v>
      </c>
      <c r="F5794" s="154" t="s">
        <v>239</v>
      </c>
      <c r="G5794" s="149" t="s">
        <v>359</v>
      </c>
      <c r="H5794" s="153" t="s">
        <v>278</v>
      </c>
      <c r="I5794" s="149" t="s">
        <v>2828</v>
      </c>
      <c r="J5794" s="163">
        <v>56.54</v>
      </c>
      <c r="K5794" s="163">
        <v>18.46</v>
      </c>
      <c r="L5794" s="149" t="s">
        <v>228</v>
      </c>
      <c r="M5794" s="150" t="s">
        <v>434</v>
      </c>
      <c r="N5794" s="157">
        <v>45323.491041666668</v>
      </c>
      <c r="O5794" s="157">
        <v>45356.15388888889</v>
      </c>
    </row>
    <row r="5795" spans="2:15" x14ac:dyDescent="0.2">
      <c r="B5795" s="322" t="s">
        <v>168</v>
      </c>
      <c r="C5795" s="322" t="s">
        <v>275</v>
      </c>
      <c r="D5795" s="322" t="s">
        <v>169</v>
      </c>
      <c r="E5795" s="322" t="s">
        <v>275</v>
      </c>
      <c r="F5795" s="154" t="s">
        <v>239</v>
      </c>
      <c r="G5795" s="149" t="s">
        <v>359</v>
      </c>
      <c r="H5795" s="153" t="s">
        <v>278</v>
      </c>
      <c r="I5795" s="149" t="s">
        <v>2828</v>
      </c>
      <c r="J5795" s="163">
        <v>56.54</v>
      </c>
      <c r="K5795" s="163">
        <v>24.893999999999998</v>
      </c>
      <c r="L5795" s="149" t="s">
        <v>228</v>
      </c>
      <c r="M5795" s="150" t="s">
        <v>752</v>
      </c>
      <c r="N5795" s="157">
        <v>45323.491041666668</v>
      </c>
      <c r="O5795" s="157">
        <v>45363.437604166669</v>
      </c>
    </row>
    <row r="5796" spans="2:15" x14ac:dyDescent="0.2">
      <c r="B5796" s="322" t="s">
        <v>168</v>
      </c>
      <c r="C5796" s="322" t="s">
        <v>275</v>
      </c>
      <c r="D5796" s="322" t="s">
        <v>170</v>
      </c>
      <c r="E5796" s="322" t="s">
        <v>275</v>
      </c>
      <c r="F5796" s="154" t="s">
        <v>114</v>
      </c>
      <c r="G5796" s="149" t="s">
        <v>286</v>
      </c>
      <c r="H5796" s="153" t="s">
        <v>115</v>
      </c>
      <c r="I5796" s="149" t="s">
        <v>3057</v>
      </c>
      <c r="J5796" s="163">
        <v>37.006</v>
      </c>
      <c r="K5796" s="163">
        <v>15.82</v>
      </c>
      <c r="L5796" s="149" t="s">
        <v>216</v>
      </c>
      <c r="M5796" s="150" t="s">
        <v>3058</v>
      </c>
      <c r="N5796" s="157">
        <v>45324.406863425924</v>
      </c>
      <c r="O5796" s="157">
        <v>45388.332743055558</v>
      </c>
    </row>
    <row r="5797" spans="2:15" x14ac:dyDescent="0.2">
      <c r="B5797" s="322" t="s">
        <v>168</v>
      </c>
      <c r="C5797" s="322" t="s">
        <v>275</v>
      </c>
      <c r="D5797" s="322" t="s">
        <v>170</v>
      </c>
      <c r="E5797" s="322" t="s">
        <v>275</v>
      </c>
      <c r="F5797" s="154" t="s">
        <v>239</v>
      </c>
      <c r="G5797" s="149" t="s">
        <v>1627</v>
      </c>
      <c r="H5797" s="153" t="s">
        <v>1628</v>
      </c>
      <c r="I5797" s="149" t="s">
        <v>2663</v>
      </c>
      <c r="J5797" s="163">
        <v>93.203999999999994</v>
      </c>
      <c r="K5797" s="163">
        <v>28.530999999999999</v>
      </c>
      <c r="L5797" s="149" t="s">
        <v>211</v>
      </c>
      <c r="M5797" s="150" t="s">
        <v>453</v>
      </c>
      <c r="N5797" s="157">
        <v>45325.032233796293</v>
      </c>
      <c r="O5797" s="157">
        <v>45386.136053240742</v>
      </c>
    </row>
    <row r="5798" spans="2:15" x14ac:dyDescent="0.2">
      <c r="B5798" s="322" t="s">
        <v>168</v>
      </c>
      <c r="C5798" s="322" t="s">
        <v>275</v>
      </c>
      <c r="D5798" s="322" t="s">
        <v>170</v>
      </c>
      <c r="E5798" s="322" t="s">
        <v>275</v>
      </c>
      <c r="F5798" s="154" t="s">
        <v>239</v>
      </c>
      <c r="G5798" s="149" t="s">
        <v>1627</v>
      </c>
      <c r="H5798" s="153" t="s">
        <v>1628</v>
      </c>
      <c r="I5798" s="149" t="s">
        <v>3059</v>
      </c>
      <c r="J5798" s="163">
        <v>73.704999999999998</v>
      </c>
      <c r="K5798" s="163">
        <v>23.827999999999999</v>
      </c>
      <c r="L5798" s="149" t="s">
        <v>211</v>
      </c>
      <c r="M5798" s="150" t="s">
        <v>388</v>
      </c>
      <c r="N5798" s="157">
        <v>45325.157361111109</v>
      </c>
      <c r="O5798" s="157">
        <v>45387.687847222223</v>
      </c>
    </row>
    <row r="5799" spans="2:15" x14ac:dyDescent="0.2">
      <c r="B5799" s="322" t="s">
        <v>168</v>
      </c>
      <c r="C5799" s="322" t="s">
        <v>275</v>
      </c>
      <c r="D5799" s="322" t="s">
        <v>170</v>
      </c>
      <c r="E5799" s="322" t="s">
        <v>275</v>
      </c>
      <c r="F5799" s="154" t="s">
        <v>239</v>
      </c>
      <c r="G5799" s="149" t="s">
        <v>1627</v>
      </c>
      <c r="H5799" s="153" t="s">
        <v>1628</v>
      </c>
      <c r="I5799" s="149" t="s">
        <v>3059</v>
      </c>
      <c r="J5799" s="163">
        <v>73.704999999999998</v>
      </c>
      <c r="K5799" s="163">
        <v>36.536999999999999</v>
      </c>
      <c r="L5799" s="149" t="s">
        <v>211</v>
      </c>
      <c r="M5799" s="150" t="s">
        <v>2867</v>
      </c>
      <c r="N5799" s="157">
        <v>45325.157361111109</v>
      </c>
      <c r="O5799" s="157">
        <v>45398.257916666669</v>
      </c>
    </row>
    <row r="5800" spans="2:15" x14ac:dyDescent="0.2">
      <c r="B5800" s="322" t="s">
        <v>168</v>
      </c>
      <c r="C5800" s="322" t="s">
        <v>275</v>
      </c>
      <c r="D5800" s="322" t="s">
        <v>169</v>
      </c>
      <c r="E5800" s="322" t="s">
        <v>275</v>
      </c>
      <c r="F5800" s="154" t="s">
        <v>114</v>
      </c>
      <c r="G5800" s="149" t="s">
        <v>353</v>
      </c>
      <c r="H5800" s="153" t="s">
        <v>354</v>
      </c>
      <c r="I5800" s="149" t="s">
        <v>3060</v>
      </c>
      <c r="J5800" s="163">
        <v>60.454000000000001</v>
      </c>
      <c r="K5800" s="163">
        <v>47.533999999999999</v>
      </c>
      <c r="L5800" s="149" t="s">
        <v>116</v>
      </c>
      <c r="M5800" s="150" t="s">
        <v>117</v>
      </c>
      <c r="N5800" s="157">
        <v>45325.394120370373</v>
      </c>
      <c r="O5800" s="157">
        <v>45362.489004629628</v>
      </c>
    </row>
    <row r="5801" spans="2:15" x14ac:dyDescent="0.2">
      <c r="B5801" s="322" t="s">
        <v>168</v>
      </c>
      <c r="C5801" s="322" t="s">
        <v>275</v>
      </c>
      <c r="D5801" s="322" t="s">
        <v>168</v>
      </c>
      <c r="E5801" s="322" t="s">
        <v>275</v>
      </c>
      <c r="F5801" s="154" t="s">
        <v>244</v>
      </c>
      <c r="G5801" s="149" t="s">
        <v>369</v>
      </c>
      <c r="H5801" s="153" t="s">
        <v>370</v>
      </c>
      <c r="I5801" s="149" t="s">
        <v>3061</v>
      </c>
      <c r="J5801" s="163">
        <v>28.189</v>
      </c>
      <c r="K5801" s="163">
        <v>27.625</v>
      </c>
      <c r="L5801" s="149" t="s">
        <v>203</v>
      </c>
      <c r="M5801" s="150" t="s">
        <v>380</v>
      </c>
      <c r="N5801" s="157">
        <v>45326.088993055557</v>
      </c>
      <c r="O5801" s="157">
        <v>45350.48883101852</v>
      </c>
    </row>
    <row r="5802" spans="2:15" x14ac:dyDescent="0.2">
      <c r="B5802" s="322" t="s">
        <v>168</v>
      </c>
      <c r="C5802" s="322" t="s">
        <v>275</v>
      </c>
      <c r="D5802" s="322" t="s">
        <v>169</v>
      </c>
      <c r="E5802" s="322" t="s">
        <v>275</v>
      </c>
      <c r="F5802" s="154" t="s">
        <v>114</v>
      </c>
      <c r="G5802" s="149" t="s">
        <v>286</v>
      </c>
      <c r="H5802" s="153" t="s">
        <v>115</v>
      </c>
      <c r="I5802" s="149" t="s">
        <v>644</v>
      </c>
      <c r="J5802" s="163">
        <v>63.533000000000001</v>
      </c>
      <c r="K5802" s="163">
        <v>47.857999999999997</v>
      </c>
      <c r="L5802" s="149" t="s">
        <v>116</v>
      </c>
      <c r="M5802" s="150" t="s">
        <v>117</v>
      </c>
      <c r="N5802" s="157">
        <v>45326.470266203702</v>
      </c>
      <c r="O5802" s="157">
        <v>45368.070324074077</v>
      </c>
    </row>
    <row r="5803" spans="2:15" x14ac:dyDescent="0.2">
      <c r="B5803" s="322" t="s">
        <v>168</v>
      </c>
      <c r="C5803" s="322" t="s">
        <v>275</v>
      </c>
      <c r="D5803" s="322" t="s">
        <v>169</v>
      </c>
      <c r="E5803" s="322" t="s">
        <v>275</v>
      </c>
      <c r="F5803" s="154" t="s">
        <v>239</v>
      </c>
      <c r="G5803" s="149" t="s">
        <v>277</v>
      </c>
      <c r="H5803" s="153" t="s">
        <v>1628</v>
      </c>
      <c r="I5803" s="149" t="s">
        <v>3062</v>
      </c>
      <c r="J5803" s="163">
        <v>76.343000000000004</v>
      </c>
      <c r="K5803" s="163">
        <v>66.391000000000005</v>
      </c>
      <c r="L5803" s="149" t="s">
        <v>211</v>
      </c>
      <c r="M5803" s="150" t="s">
        <v>666</v>
      </c>
      <c r="N5803" s="157">
        <v>45326.595335648148</v>
      </c>
      <c r="O5803" s="157">
        <v>45378.135821759257</v>
      </c>
    </row>
    <row r="5804" spans="2:15" x14ac:dyDescent="0.2">
      <c r="B5804" s="322" t="s">
        <v>168</v>
      </c>
      <c r="C5804" s="322" t="s">
        <v>275</v>
      </c>
      <c r="D5804" s="322" t="s">
        <v>169</v>
      </c>
      <c r="E5804" s="322" t="s">
        <v>275</v>
      </c>
      <c r="F5804" s="154" t="s">
        <v>329</v>
      </c>
      <c r="G5804" s="149" t="s">
        <v>286</v>
      </c>
      <c r="H5804" s="153" t="s">
        <v>330</v>
      </c>
      <c r="I5804" s="149" t="s">
        <v>3063</v>
      </c>
      <c r="J5804" s="163">
        <v>63.457000000000001</v>
      </c>
      <c r="K5804" s="163">
        <v>11.394</v>
      </c>
      <c r="L5804" s="149" t="s">
        <v>214</v>
      </c>
      <c r="M5804" s="150" t="s">
        <v>332</v>
      </c>
      <c r="N5804" s="157">
        <v>45326.907766203702</v>
      </c>
      <c r="O5804" s="157">
        <v>45354.100115740737</v>
      </c>
    </row>
    <row r="5805" spans="2:15" x14ac:dyDescent="0.2">
      <c r="B5805" s="322" t="s">
        <v>168</v>
      </c>
      <c r="C5805" s="322" t="s">
        <v>275</v>
      </c>
      <c r="D5805" s="322" t="s">
        <v>169</v>
      </c>
      <c r="E5805" s="322" t="s">
        <v>275</v>
      </c>
      <c r="F5805" s="154" t="s">
        <v>329</v>
      </c>
      <c r="G5805" s="149" t="s">
        <v>286</v>
      </c>
      <c r="H5805" s="153" t="s">
        <v>330</v>
      </c>
      <c r="I5805" s="149" t="s">
        <v>3063</v>
      </c>
      <c r="J5805" s="163">
        <v>63.457000000000001</v>
      </c>
      <c r="K5805" s="163">
        <v>10.682</v>
      </c>
      <c r="L5805" s="149" t="s">
        <v>214</v>
      </c>
      <c r="M5805" s="150" t="s">
        <v>779</v>
      </c>
      <c r="N5805" s="157">
        <v>45326.907766203702</v>
      </c>
      <c r="O5805" s="157">
        <v>45364.518530092595</v>
      </c>
    </row>
    <row r="5806" spans="2:15" x14ac:dyDescent="0.2">
      <c r="B5806" s="322" t="s">
        <v>168</v>
      </c>
      <c r="C5806" s="322" t="s">
        <v>275</v>
      </c>
      <c r="D5806" s="322" t="s">
        <v>169</v>
      </c>
      <c r="E5806" s="322" t="s">
        <v>275</v>
      </c>
      <c r="F5806" s="154" t="s">
        <v>329</v>
      </c>
      <c r="G5806" s="149" t="s">
        <v>286</v>
      </c>
      <c r="H5806" s="153" t="s">
        <v>330</v>
      </c>
      <c r="I5806" s="149" t="s">
        <v>3063</v>
      </c>
      <c r="J5806" s="163">
        <v>63.457000000000001</v>
      </c>
      <c r="K5806" s="163">
        <v>25.003</v>
      </c>
      <c r="L5806" s="149" t="s">
        <v>214</v>
      </c>
      <c r="M5806" s="150" t="s">
        <v>1349</v>
      </c>
      <c r="N5806" s="157">
        <v>45326.907766203702</v>
      </c>
      <c r="O5806" s="157">
        <v>45372.009965277779</v>
      </c>
    </row>
    <row r="5807" spans="2:15" x14ac:dyDescent="0.2">
      <c r="B5807" s="322" t="s">
        <v>168</v>
      </c>
      <c r="C5807" s="322" t="s">
        <v>275</v>
      </c>
      <c r="D5807" s="322" t="s">
        <v>168</v>
      </c>
      <c r="E5807" s="322" t="s">
        <v>275</v>
      </c>
      <c r="F5807" s="154" t="s">
        <v>239</v>
      </c>
      <c r="G5807" s="149" t="s">
        <v>1627</v>
      </c>
      <c r="H5807" s="153" t="s">
        <v>1628</v>
      </c>
      <c r="I5807" s="149" t="s">
        <v>3064</v>
      </c>
      <c r="J5807" s="163">
        <v>79.647999999999996</v>
      </c>
      <c r="K5807" s="163">
        <v>19.670000000000002</v>
      </c>
      <c r="L5807" s="149" t="s">
        <v>202</v>
      </c>
      <c r="M5807" s="150" t="s">
        <v>676</v>
      </c>
      <c r="N5807" s="157">
        <v>45327.137037037035</v>
      </c>
      <c r="O5807" s="157">
        <v>45351.635972222219</v>
      </c>
    </row>
    <row r="5808" spans="2:15" x14ac:dyDescent="0.2">
      <c r="B5808" s="322" t="s">
        <v>168</v>
      </c>
      <c r="C5808" s="322" t="s">
        <v>275</v>
      </c>
      <c r="D5808" s="322" t="s">
        <v>170</v>
      </c>
      <c r="E5808" s="322" t="s">
        <v>275</v>
      </c>
      <c r="F5808" s="154" t="s">
        <v>239</v>
      </c>
      <c r="G5808" s="149" t="s">
        <v>1627</v>
      </c>
      <c r="H5808" s="153" t="s">
        <v>1628</v>
      </c>
      <c r="I5808" s="149" t="s">
        <v>3064</v>
      </c>
      <c r="J5808" s="163">
        <v>79.647999999999996</v>
      </c>
      <c r="K5808" s="163">
        <v>58.384999999999998</v>
      </c>
      <c r="L5808" s="149" t="s">
        <v>211</v>
      </c>
      <c r="M5808" s="150" t="s">
        <v>453</v>
      </c>
      <c r="N5808" s="157">
        <v>45327.137037037035</v>
      </c>
      <c r="O5808" s="157">
        <v>45387.968761574077</v>
      </c>
    </row>
    <row r="5809" spans="2:15" x14ac:dyDescent="0.2">
      <c r="B5809" s="322" t="s">
        <v>168</v>
      </c>
      <c r="C5809" s="322" t="s">
        <v>275</v>
      </c>
      <c r="D5809" s="322" t="s">
        <v>170</v>
      </c>
      <c r="E5809" s="322" t="s">
        <v>275</v>
      </c>
      <c r="F5809" s="154" t="s">
        <v>239</v>
      </c>
      <c r="G5809" s="149" t="s">
        <v>1627</v>
      </c>
      <c r="H5809" s="153" t="s">
        <v>1628</v>
      </c>
      <c r="I5809" s="149" t="s">
        <v>3065</v>
      </c>
      <c r="J5809" s="163">
        <v>80.536000000000001</v>
      </c>
      <c r="K5809" s="163">
        <v>78.924999999999997</v>
      </c>
      <c r="L5809" s="149" t="s">
        <v>211</v>
      </c>
      <c r="M5809" s="150" t="s">
        <v>2721</v>
      </c>
      <c r="N5809" s="157">
        <v>45327.261435185188</v>
      </c>
      <c r="O5809" s="157">
        <v>45387.319849537038</v>
      </c>
    </row>
    <row r="5810" spans="2:15" x14ac:dyDescent="0.2">
      <c r="B5810" s="322" t="s">
        <v>168</v>
      </c>
      <c r="C5810" s="322" t="s">
        <v>275</v>
      </c>
      <c r="D5810" s="322" t="s">
        <v>169</v>
      </c>
      <c r="E5810" s="322" t="s">
        <v>275</v>
      </c>
      <c r="F5810" s="154" t="s">
        <v>243</v>
      </c>
      <c r="G5810" s="149" t="s">
        <v>3066</v>
      </c>
      <c r="H5810" s="153" t="s">
        <v>707</v>
      </c>
      <c r="I5810" s="149" t="s">
        <v>3067</v>
      </c>
      <c r="J5810" s="163">
        <v>55.697000000000003</v>
      </c>
      <c r="K5810" s="163">
        <v>54.582999999999998</v>
      </c>
      <c r="L5810" s="149" t="s">
        <v>329</v>
      </c>
      <c r="M5810" s="150" t="s">
        <v>395</v>
      </c>
      <c r="N5810" s="157">
        <v>45327.584872685184</v>
      </c>
      <c r="O5810" s="157">
        <v>45358.039247685185</v>
      </c>
    </row>
    <row r="5811" spans="2:15" x14ac:dyDescent="0.2">
      <c r="B5811" s="322" t="s">
        <v>168</v>
      </c>
      <c r="C5811" s="322" t="s">
        <v>275</v>
      </c>
      <c r="D5811" s="322" t="s">
        <v>169</v>
      </c>
      <c r="E5811" s="322" t="s">
        <v>275</v>
      </c>
      <c r="F5811" s="154" t="s">
        <v>114</v>
      </c>
      <c r="G5811" s="149" t="s">
        <v>286</v>
      </c>
      <c r="H5811" s="153" t="s">
        <v>115</v>
      </c>
      <c r="I5811" s="149" t="s">
        <v>3068</v>
      </c>
      <c r="J5811" s="163">
        <v>61.328000000000003</v>
      </c>
      <c r="K5811" s="163">
        <v>60.100999999999999</v>
      </c>
      <c r="L5811" s="149" t="s">
        <v>376</v>
      </c>
      <c r="M5811" s="150" t="s">
        <v>397</v>
      </c>
      <c r="N5811" s="157">
        <v>45327.980740740742</v>
      </c>
      <c r="O5811" s="157">
        <v>45358.42695601852</v>
      </c>
    </row>
    <row r="5812" spans="2:15" x14ac:dyDescent="0.2">
      <c r="B5812" s="322" t="s">
        <v>168</v>
      </c>
      <c r="C5812" s="322" t="s">
        <v>275</v>
      </c>
      <c r="D5812" s="322" t="s">
        <v>169</v>
      </c>
      <c r="E5812" s="322" t="s">
        <v>275</v>
      </c>
      <c r="F5812" s="154" t="s">
        <v>114</v>
      </c>
      <c r="G5812" s="149" t="s">
        <v>286</v>
      </c>
      <c r="H5812" s="153" t="s">
        <v>115</v>
      </c>
      <c r="I5812" s="149" t="s">
        <v>836</v>
      </c>
      <c r="J5812" s="163">
        <v>60.378999999999998</v>
      </c>
      <c r="K5812" s="163">
        <v>11.135999999999999</v>
      </c>
      <c r="L5812" s="149" t="s">
        <v>232</v>
      </c>
      <c r="M5812" s="150" t="s">
        <v>386</v>
      </c>
      <c r="N5812" s="157">
        <v>45329.189016203702</v>
      </c>
      <c r="O5812" s="157">
        <v>45360.624016203707</v>
      </c>
    </row>
    <row r="5813" spans="2:15" x14ac:dyDescent="0.2">
      <c r="B5813" s="322" t="s">
        <v>168</v>
      </c>
      <c r="C5813" s="322" t="s">
        <v>275</v>
      </c>
      <c r="D5813" s="322" t="s">
        <v>169</v>
      </c>
      <c r="E5813" s="322" t="s">
        <v>275</v>
      </c>
      <c r="F5813" s="154" t="s">
        <v>114</v>
      </c>
      <c r="G5813" s="149" t="s">
        <v>286</v>
      </c>
      <c r="H5813" s="153" t="s">
        <v>115</v>
      </c>
      <c r="I5813" s="149" t="s">
        <v>836</v>
      </c>
      <c r="J5813" s="163">
        <v>60.378999999999998</v>
      </c>
      <c r="K5813" s="163">
        <v>11.867000000000001</v>
      </c>
      <c r="L5813" s="149" t="s">
        <v>116</v>
      </c>
      <c r="M5813" s="150" t="s">
        <v>405</v>
      </c>
      <c r="N5813" s="157">
        <v>45329.189016203702</v>
      </c>
      <c r="O5813" s="157">
        <v>45372.542094907411</v>
      </c>
    </row>
    <row r="5814" spans="2:15" x14ac:dyDescent="0.2">
      <c r="B5814" s="322" t="s">
        <v>168</v>
      </c>
      <c r="C5814" s="322" t="s">
        <v>275</v>
      </c>
      <c r="D5814" s="322" t="s">
        <v>169</v>
      </c>
      <c r="E5814" s="322" t="s">
        <v>275</v>
      </c>
      <c r="F5814" s="154" t="s">
        <v>114</v>
      </c>
      <c r="G5814" s="149" t="s">
        <v>286</v>
      </c>
      <c r="H5814" s="153" t="s">
        <v>115</v>
      </c>
      <c r="I5814" s="149" t="s">
        <v>836</v>
      </c>
      <c r="J5814" s="163">
        <v>60.378999999999998</v>
      </c>
      <c r="K5814" s="163">
        <v>20.338000000000001</v>
      </c>
      <c r="L5814" s="149" t="s">
        <v>116</v>
      </c>
      <c r="M5814" s="150" t="s">
        <v>405</v>
      </c>
      <c r="N5814" s="157">
        <v>45329.189016203702</v>
      </c>
      <c r="O5814" s="157">
        <v>45372.542233796295</v>
      </c>
    </row>
    <row r="5815" spans="2:15" x14ac:dyDescent="0.2">
      <c r="B5815" s="322" t="s">
        <v>168</v>
      </c>
      <c r="C5815" s="322" t="s">
        <v>275</v>
      </c>
      <c r="D5815" s="322" t="s">
        <v>169</v>
      </c>
      <c r="E5815" s="322" t="s">
        <v>275</v>
      </c>
      <c r="F5815" s="154" t="s">
        <v>114</v>
      </c>
      <c r="G5815" s="149" t="s">
        <v>310</v>
      </c>
      <c r="H5815" s="153" t="s">
        <v>115</v>
      </c>
      <c r="I5815" s="149" t="s">
        <v>3069</v>
      </c>
      <c r="J5815" s="163">
        <v>63.579000000000001</v>
      </c>
      <c r="K5815" s="163">
        <v>58.585000000000001</v>
      </c>
      <c r="L5815" s="149" t="s">
        <v>211</v>
      </c>
      <c r="M5815" s="150" t="s">
        <v>453</v>
      </c>
      <c r="N5815" s="157">
        <v>45329.522326388891</v>
      </c>
      <c r="O5815" s="157">
        <v>45354.406365740739</v>
      </c>
    </row>
    <row r="5816" spans="2:15" x14ac:dyDescent="0.2">
      <c r="B5816" s="322" t="s">
        <v>168</v>
      </c>
      <c r="C5816" s="322" t="s">
        <v>275</v>
      </c>
      <c r="D5816" s="322" t="s">
        <v>169</v>
      </c>
      <c r="E5816" s="322" t="s">
        <v>275</v>
      </c>
      <c r="F5816" s="154" t="s">
        <v>247</v>
      </c>
      <c r="G5816" s="149" t="s">
        <v>340</v>
      </c>
      <c r="H5816" s="153" t="s">
        <v>341</v>
      </c>
      <c r="I5816" s="149" t="s">
        <v>3070</v>
      </c>
      <c r="J5816" s="163">
        <v>37.133000000000003</v>
      </c>
      <c r="K5816" s="163">
        <v>35.170999999999999</v>
      </c>
      <c r="L5816" s="149" t="s">
        <v>189</v>
      </c>
      <c r="M5816" s="150" t="s">
        <v>526</v>
      </c>
      <c r="N5816" s="157">
        <v>45329.676921296297</v>
      </c>
      <c r="O5816" s="157">
        <v>45366.334490740737</v>
      </c>
    </row>
    <row r="5817" spans="2:15" x14ac:dyDescent="0.2">
      <c r="B5817" s="322" t="s">
        <v>168</v>
      </c>
      <c r="C5817" s="322" t="s">
        <v>275</v>
      </c>
      <c r="D5817" s="322" t="s">
        <v>168</v>
      </c>
      <c r="E5817" s="322" t="s">
        <v>275</v>
      </c>
      <c r="F5817" s="154" t="s">
        <v>237</v>
      </c>
      <c r="G5817" s="149" t="s">
        <v>277</v>
      </c>
      <c r="H5817" s="153" t="s">
        <v>978</v>
      </c>
      <c r="I5817" s="149" t="s">
        <v>1921</v>
      </c>
      <c r="J5817" s="163">
        <v>34.536999999999999</v>
      </c>
      <c r="K5817" s="163">
        <v>29.771000000000001</v>
      </c>
      <c r="L5817" s="149" t="s">
        <v>251</v>
      </c>
      <c r="M5817" s="150" t="s">
        <v>1382</v>
      </c>
      <c r="N5817" s="157">
        <v>45329.793402777781</v>
      </c>
      <c r="O5817" s="157">
        <v>45340.907164351855</v>
      </c>
    </row>
    <row r="5818" spans="2:15" x14ac:dyDescent="0.2">
      <c r="B5818" s="322" t="s">
        <v>168</v>
      </c>
      <c r="C5818" s="322" t="s">
        <v>275</v>
      </c>
      <c r="D5818" s="322" t="s">
        <v>168</v>
      </c>
      <c r="E5818" s="322" t="s">
        <v>275</v>
      </c>
      <c r="F5818" s="154" t="s">
        <v>114</v>
      </c>
      <c r="G5818" s="149" t="s">
        <v>353</v>
      </c>
      <c r="H5818" s="153" t="s">
        <v>354</v>
      </c>
      <c r="I5818" s="149" t="s">
        <v>2151</v>
      </c>
      <c r="J5818" s="163">
        <v>32.594000000000001</v>
      </c>
      <c r="K5818" s="163">
        <v>31.942</v>
      </c>
      <c r="L5818" s="149" t="s">
        <v>116</v>
      </c>
      <c r="M5818" s="150" t="s">
        <v>293</v>
      </c>
      <c r="N5818" s="157">
        <v>45330.072893518518</v>
      </c>
      <c r="O5818" s="157">
        <v>45350.589641203704</v>
      </c>
    </row>
    <row r="5819" spans="2:15" x14ac:dyDescent="0.2">
      <c r="B5819" s="322" t="s">
        <v>168</v>
      </c>
      <c r="C5819" s="322" t="s">
        <v>275</v>
      </c>
      <c r="D5819" s="322" t="s">
        <v>169</v>
      </c>
      <c r="E5819" s="322" t="s">
        <v>275</v>
      </c>
      <c r="F5819" s="154" t="s">
        <v>236</v>
      </c>
      <c r="G5819" s="149" t="s">
        <v>310</v>
      </c>
      <c r="H5819" s="153" t="s">
        <v>311</v>
      </c>
      <c r="I5819" s="149" t="s">
        <v>3071</v>
      </c>
      <c r="J5819" s="163">
        <v>37.927</v>
      </c>
      <c r="K5819" s="163">
        <v>11.816000000000001</v>
      </c>
      <c r="L5819" s="149" t="s">
        <v>116</v>
      </c>
      <c r="M5819" s="150" t="s">
        <v>352</v>
      </c>
      <c r="N5819" s="157">
        <v>45330.615868055553</v>
      </c>
      <c r="O5819" s="157">
        <v>45353.136689814812</v>
      </c>
    </row>
    <row r="5820" spans="2:15" x14ac:dyDescent="0.2">
      <c r="B5820" s="322" t="s">
        <v>168</v>
      </c>
      <c r="C5820" s="322" t="s">
        <v>275</v>
      </c>
      <c r="D5820" s="322" t="s">
        <v>169</v>
      </c>
      <c r="E5820" s="322" t="s">
        <v>275</v>
      </c>
      <c r="F5820" s="154" t="s">
        <v>236</v>
      </c>
      <c r="G5820" s="149" t="s">
        <v>310</v>
      </c>
      <c r="H5820" s="153" t="s">
        <v>311</v>
      </c>
      <c r="I5820" s="149" t="s">
        <v>3071</v>
      </c>
      <c r="J5820" s="163">
        <v>37.927</v>
      </c>
      <c r="K5820" s="163">
        <v>5.9080000000000004</v>
      </c>
      <c r="L5820" s="149" t="s">
        <v>116</v>
      </c>
      <c r="M5820" s="150" t="s">
        <v>405</v>
      </c>
      <c r="N5820" s="157">
        <v>45330.615868055553</v>
      </c>
      <c r="O5820" s="157">
        <v>45363.45789351852</v>
      </c>
    </row>
    <row r="5821" spans="2:15" x14ac:dyDescent="0.2">
      <c r="B5821" s="322" t="s">
        <v>168</v>
      </c>
      <c r="C5821" s="322" t="s">
        <v>275</v>
      </c>
      <c r="D5821" s="322" t="s">
        <v>169</v>
      </c>
      <c r="E5821" s="322" t="s">
        <v>275</v>
      </c>
      <c r="F5821" s="154" t="s">
        <v>236</v>
      </c>
      <c r="G5821" s="149" t="s">
        <v>310</v>
      </c>
      <c r="H5821" s="153" t="s">
        <v>311</v>
      </c>
      <c r="I5821" s="149" t="s">
        <v>3071</v>
      </c>
      <c r="J5821" s="163">
        <v>37.927</v>
      </c>
      <c r="K5821" s="163">
        <v>18.378</v>
      </c>
      <c r="L5821" s="149" t="s">
        <v>116</v>
      </c>
      <c r="M5821" s="150" t="s">
        <v>405</v>
      </c>
      <c r="N5821" s="157">
        <v>45330.615868055553</v>
      </c>
      <c r="O5821" s="157">
        <v>45364.648842592593</v>
      </c>
    </row>
    <row r="5822" spans="2:15" x14ac:dyDescent="0.2">
      <c r="B5822" s="322" t="s">
        <v>168</v>
      </c>
      <c r="C5822" s="322" t="s">
        <v>275</v>
      </c>
      <c r="D5822" s="322" t="s">
        <v>169</v>
      </c>
      <c r="E5822" s="322" t="s">
        <v>275</v>
      </c>
      <c r="F5822" s="154" t="s">
        <v>114</v>
      </c>
      <c r="G5822" s="149" t="s">
        <v>286</v>
      </c>
      <c r="H5822" s="153" t="s">
        <v>115</v>
      </c>
      <c r="I5822" s="149" t="s">
        <v>3072</v>
      </c>
      <c r="J5822" s="163">
        <v>63.49</v>
      </c>
      <c r="K5822" s="163">
        <v>33.442</v>
      </c>
      <c r="L5822" s="149" t="s">
        <v>216</v>
      </c>
      <c r="M5822" s="150" t="s">
        <v>285</v>
      </c>
      <c r="N5822" s="157">
        <v>45330.772337962961</v>
      </c>
      <c r="O5822" s="157">
        <v>45364.656134259261</v>
      </c>
    </row>
    <row r="5823" spans="2:15" x14ac:dyDescent="0.2">
      <c r="B5823" s="322" t="s">
        <v>168</v>
      </c>
      <c r="C5823" s="322" t="s">
        <v>275</v>
      </c>
      <c r="D5823" s="322" t="s">
        <v>169</v>
      </c>
      <c r="E5823" s="322" t="s">
        <v>275</v>
      </c>
      <c r="F5823" s="154" t="s">
        <v>114</v>
      </c>
      <c r="G5823" s="149" t="s">
        <v>286</v>
      </c>
      <c r="H5823" s="153" t="s">
        <v>115</v>
      </c>
      <c r="I5823" s="149" t="s">
        <v>3072</v>
      </c>
      <c r="J5823" s="163">
        <v>63.49</v>
      </c>
      <c r="K5823" s="163">
        <v>28.497</v>
      </c>
      <c r="L5823" s="149" t="s">
        <v>216</v>
      </c>
      <c r="M5823" s="150" t="s">
        <v>316</v>
      </c>
      <c r="N5823" s="157">
        <v>45330.772337962961</v>
      </c>
      <c r="O5823" s="157">
        <v>45382.051018518519</v>
      </c>
    </row>
    <row r="5824" spans="2:15" x14ac:dyDescent="0.2">
      <c r="B5824" s="322" t="s">
        <v>168</v>
      </c>
      <c r="C5824" s="322" t="s">
        <v>275</v>
      </c>
      <c r="D5824" s="322" t="s">
        <v>171</v>
      </c>
      <c r="E5824" s="322" t="s">
        <v>275</v>
      </c>
      <c r="F5824" s="154" t="s">
        <v>239</v>
      </c>
      <c r="G5824" s="149" t="s">
        <v>359</v>
      </c>
      <c r="H5824" s="153" t="s">
        <v>278</v>
      </c>
      <c r="I5824" s="149" t="s">
        <v>3073</v>
      </c>
      <c r="J5824" s="163">
        <v>53.488999999999997</v>
      </c>
      <c r="K5824" s="163">
        <v>75.792000000000002</v>
      </c>
      <c r="L5824" s="149" t="s">
        <v>252</v>
      </c>
      <c r="M5824" s="150" t="s">
        <v>3074</v>
      </c>
      <c r="N5824" s="157">
        <v>45331.032800925925</v>
      </c>
      <c r="O5824" s="157">
        <v>45431.032650462963</v>
      </c>
    </row>
    <row r="5825" spans="2:15" x14ac:dyDescent="0.2">
      <c r="B5825" s="322" t="s">
        <v>168</v>
      </c>
      <c r="C5825" s="322" t="s">
        <v>275</v>
      </c>
      <c r="D5825" s="322" t="s">
        <v>169</v>
      </c>
      <c r="E5825" s="322" t="s">
        <v>275</v>
      </c>
      <c r="F5825" s="154" t="s">
        <v>239</v>
      </c>
      <c r="G5825" s="149" t="s">
        <v>1627</v>
      </c>
      <c r="H5825" s="153" t="s">
        <v>1628</v>
      </c>
      <c r="I5825" s="149" t="s">
        <v>3075</v>
      </c>
      <c r="J5825" s="163">
        <v>79.2</v>
      </c>
      <c r="K5825" s="163">
        <v>31.968</v>
      </c>
      <c r="L5825" s="149" t="s">
        <v>211</v>
      </c>
      <c r="M5825" s="150" t="s">
        <v>388</v>
      </c>
      <c r="N5825" s="157">
        <v>45331.636782407404</v>
      </c>
      <c r="O5825" s="157">
        <v>45379.207638888889</v>
      </c>
    </row>
    <row r="5826" spans="2:15" x14ac:dyDescent="0.2">
      <c r="B5826" s="322" t="s">
        <v>168</v>
      </c>
      <c r="C5826" s="322" t="s">
        <v>275</v>
      </c>
      <c r="D5826" s="322" t="s">
        <v>170</v>
      </c>
      <c r="E5826" s="322" t="s">
        <v>275</v>
      </c>
      <c r="F5826" s="154" t="s">
        <v>239</v>
      </c>
      <c r="G5826" s="149" t="s">
        <v>1627</v>
      </c>
      <c r="H5826" s="153" t="s">
        <v>1628</v>
      </c>
      <c r="I5826" s="149" t="s">
        <v>3075</v>
      </c>
      <c r="J5826" s="163">
        <v>79.2</v>
      </c>
      <c r="K5826" s="163">
        <v>45.648000000000003</v>
      </c>
      <c r="L5826" s="149" t="s">
        <v>211</v>
      </c>
      <c r="M5826" s="150" t="s">
        <v>822</v>
      </c>
      <c r="N5826" s="157">
        <v>45331.636782407404</v>
      </c>
      <c r="O5826" s="157">
        <v>45393.188854166663</v>
      </c>
    </row>
    <row r="5827" spans="2:15" x14ac:dyDescent="0.2">
      <c r="B5827" s="322" t="s">
        <v>168</v>
      </c>
      <c r="C5827" s="322" t="s">
        <v>275</v>
      </c>
      <c r="D5827" s="322" t="s">
        <v>168</v>
      </c>
      <c r="E5827" s="322" t="s">
        <v>275</v>
      </c>
      <c r="F5827" s="154" t="s">
        <v>244</v>
      </c>
      <c r="G5827" s="149" t="s">
        <v>369</v>
      </c>
      <c r="H5827" s="153" t="s">
        <v>370</v>
      </c>
      <c r="I5827" s="149" t="s">
        <v>3076</v>
      </c>
      <c r="J5827" s="163">
        <v>31.818000000000001</v>
      </c>
      <c r="K5827" s="163">
        <v>27.545999999999999</v>
      </c>
      <c r="L5827" s="149" t="s">
        <v>209</v>
      </c>
      <c r="M5827" s="150" t="s">
        <v>1247</v>
      </c>
      <c r="N5827" s="157">
        <v>45331.817986111113</v>
      </c>
      <c r="O5827" s="157">
        <v>45349.151562500003</v>
      </c>
    </row>
    <row r="5828" spans="2:15" x14ac:dyDescent="0.2">
      <c r="B5828" s="322" t="s">
        <v>168</v>
      </c>
      <c r="C5828" s="322" t="s">
        <v>275</v>
      </c>
      <c r="D5828" s="322" t="s">
        <v>169</v>
      </c>
      <c r="E5828" s="322" t="s">
        <v>275</v>
      </c>
      <c r="F5828" s="154" t="s">
        <v>195</v>
      </c>
      <c r="G5828" s="149" t="s">
        <v>277</v>
      </c>
      <c r="H5828" s="153" t="s">
        <v>705</v>
      </c>
      <c r="I5828" s="149" t="s">
        <v>3077</v>
      </c>
      <c r="J5828" s="163">
        <v>63.317999999999998</v>
      </c>
      <c r="K5828" s="163">
        <v>45.478999999999999</v>
      </c>
      <c r="L5828" s="149" t="s">
        <v>211</v>
      </c>
      <c r="M5828" s="150" t="s">
        <v>691</v>
      </c>
      <c r="N5828" s="157">
        <v>45332.459398148145</v>
      </c>
      <c r="O5828" s="157">
        <v>45381.288958333331</v>
      </c>
    </row>
    <row r="5829" spans="2:15" x14ac:dyDescent="0.2">
      <c r="B5829" s="322" t="s">
        <v>168</v>
      </c>
      <c r="C5829" s="322" t="s">
        <v>275</v>
      </c>
      <c r="D5829" s="322" t="s">
        <v>169</v>
      </c>
      <c r="E5829" s="322" t="s">
        <v>275</v>
      </c>
      <c r="F5829" s="154" t="s">
        <v>239</v>
      </c>
      <c r="G5829" s="149" t="s">
        <v>359</v>
      </c>
      <c r="H5829" s="153" t="s">
        <v>278</v>
      </c>
      <c r="I5829" s="149" t="s">
        <v>3078</v>
      </c>
      <c r="J5829" s="163">
        <v>31.858000000000001</v>
      </c>
      <c r="K5829" s="163">
        <v>6.3789999999999996</v>
      </c>
      <c r="L5829" s="149" t="s">
        <v>217</v>
      </c>
      <c r="M5829" s="150" t="s">
        <v>309</v>
      </c>
      <c r="N5829" s="157">
        <v>45333.522418981483</v>
      </c>
      <c r="O5829" s="157">
        <v>45381.341134259259</v>
      </c>
    </row>
    <row r="5830" spans="2:15" x14ac:dyDescent="0.2">
      <c r="B5830" s="322" t="s">
        <v>168</v>
      </c>
      <c r="C5830" s="322" t="s">
        <v>275</v>
      </c>
      <c r="D5830" s="322" t="s">
        <v>170</v>
      </c>
      <c r="E5830" s="322" t="s">
        <v>275</v>
      </c>
      <c r="F5830" s="154" t="s">
        <v>239</v>
      </c>
      <c r="G5830" s="149" t="s">
        <v>359</v>
      </c>
      <c r="H5830" s="153" t="s">
        <v>278</v>
      </c>
      <c r="I5830" s="149" t="s">
        <v>3078</v>
      </c>
      <c r="J5830" s="163">
        <v>31.858000000000001</v>
      </c>
      <c r="K5830" s="163">
        <v>24.841999999999999</v>
      </c>
      <c r="L5830" s="149" t="s">
        <v>217</v>
      </c>
      <c r="M5830" s="150" t="s">
        <v>970</v>
      </c>
      <c r="N5830" s="157">
        <v>45333.522418981483</v>
      </c>
      <c r="O5830" s="157">
        <v>45386.672175925924</v>
      </c>
    </row>
    <row r="5831" spans="2:15" x14ac:dyDescent="0.2">
      <c r="B5831" s="322" t="s">
        <v>168</v>
      </c>
      <c r="C5831" s="322" t="s">
        <v>275</v>
      </c>
      <c r="D5831" s="322" t="s">
        <v>169</v>
      </c>
      <c r="E5831" s="322" t="s">
        <v>275</v>
      </c>
      <c r="F5831" s="154" t="s">
        <v>114</v>
      </c>
      <c r="G5831" s="149" t="s">
        <v>310</v>
      </c>
      <c r="H5831" s="153" t="s">
        <v>115</v>
      </c>
      <c r="I5831" s="149" t="s">
        <v>3079</v>
      </c>
      <c r="J5831" s="163">
        <v>56.033999999999999</v>
      </c>
      <c r="K5831" s="163">
        <v>9.9429999999999996</v>
      </c>
      <c r="L5831" s="149" t="s">
        <v>247</v>
      </c>
      <c r="M5831" s="150" t="s">
        <v>1901</v>
      </c>
      <c r="N5831" s="157">
        <v>45333.61613425926</v>
      </c>
      <c r="O5831" s="157">
        <v>45365.743842592594</v>
      </c>
    </row>
    <row r="5832" spans="2:15" x14ac:dyDescent="0.2">
      <c r="B5832" s="322" t="s">
        <v>168</v>
      </c>
      <c r="C5832" s="322" t="s">
        <v>275</v>
      </c>
      <c r="D5832" s="322" t="s">
        <v>169</v>
      </c>
      <c r="E5832" s="322" t="s">
        <v>275</v>
      </c>
      <c r="F5832" s="154" t="s">
        <v>114</v>
      </c>
      <c r="G5832" s="149" t="s">
        <v>310</v>
      </c>
      <c r="H5832" s="153" t="s">
        <v>115</v>
      </c>
      <c r="I5832" s="149" t="s">
        <v>3079</v>
      </c>
      <c r="J5832" s="163">
        <v>56.033999999999999</v>
      </c>
      <c r="K5832" s="163">
        <v>44.97</v>
      </c>
      <c r="L5832" s="149" t="s">
        <v>247</v>
      </c>
      <c r="M5832" s="150" t="s">
        <v>1901</v>
      </c>
      <c r="N5832" s="157">
        <v>45333.61613425926</v>
      </c>
      <c r="O5832" s="157">
        <v>45378.52621527778</v>
      </c>
    </row>
    <row r="5833" spans="2:15" x14ac:dyDescent="0.2">
      <c r="B5833" s="322" t="s">
        <v>168</v>
      </c>
      <c r="C5833" s="322" t="s">
        <v>275</v>
      </c>
      <c r="D5833" s="322" t="s">
        <v>169</v>
      </c>
      <c r="E5833" s="322" t="s">
        <v>275</v>
      </c>
      <c r="F5833" s="154" t="s">
        <v>329</v>
      </c>
      <c r="G5833" s="149" t="s">
        <v>286</v>
      </c>
      <c r="H5833" s="153" t="s">
        <v>330</v>
      </c>
      <c r="I5833" s="149" t="s">
        <v>1047</v>
      </c>
      <c r="J5833" s="163">
        <v>60.454000000000001</v>
      </c>
      <c r="K5833" s="163">
        <v>53.106000000000002</v>
      </c>
      <c r="L5833" s="149" t="s">
        <v>187</v>
      </c>
      <c r="M5833" s="150" t="s">
        <v>415</v>
      </c>
      <c r="N5833" s="157">
        <v>45334.387129629627</v>
      </c>
      <c r="O5833" s="157">
        <v>45366.17863425926</v>
      </c>
    </row>
    <row r="5834" spans="2:15" x14ac:dyDescent="0.2">
      <c r="B5834" s="322" t="s">
        <v>168</v>
      </c>
      <c r="C5834" s="322" t="s">
        <v>275</v>
      </c>
      <c r="D5834" s="322" t="s">
        <v>170</v>
      </c>
      <c r="E5834" s="322" t="s">
        <v>275</v>
      </c>
      <c r="F5834" s="154" t="s">
        <v>239</v>
      </c>
      <c r="G5834" s="149" t="s">
        <v>1627</v>
      </c>
      <c r="H5834" s="153" t="s">
        <v>1628</v>
      </c>
      <c r="I5834" s="149" t="s">
        <v>3080</v>
      </c>
      <c r="J5834" s="163">
        <v>79.224000000000004</v>
      </c>
      <c r="K5834" s="163">
        <v>10.439</v>
      </c>
      <c r="L5834" s="149" t="s">
        <v>211</v>
      </c>
      <c r="M5834" s="150" t="s">
        <v>3081</v>
      </c>
      <c r="N5834" s="157">
        <v>45335.741261574076</v>
      </c>
      <c r="O5834" s="157">
        <v>45391.21601851852</v>
      </c>
    </row>
    <row r="5835" spans="2:15" x14ac:dyDescent="0.2">
      <c r="B5835" s="322" t="s">
        <v>168</v>
      </c>
      <c r="C5835" s="322" t="s">
        <v>275</v>
      </c>
      <c r="D5835" s="322" t="s">
        <v>170</v>
      </c>
      <c r="E5835" s="322" t="s">
        <v>275</v>
      </c>
      <c r="F5835" s="154" t="s">
        <v>239</v>
      </c>
      <c r="G5835" s="149" t="s">
        <v>1627</v>
      </c>
      <c r="H5835" s="153" t="s">
        <v>1628</v>
      </c>
      <c r="I5835" s="149" t="s">
        <v>3080</v>
      </c>
      <c r="J5835" s="163">
        <v>79.224000000000004</v>
      </c>
      <c r="K5835" s="163">
        <v>20.878</v>
      </c>
      <c r="L5835" s="149" t="s">
        <v>211</v>
      </c>
      <c r="M5835" s="150" t="s">
        <v>2015</v>
      </c>
      <c r="N5835" s="157">
        <v>45335.741261574076</v>
      </c>
      <c r="O5835" s="157">
        <v>45398.134085648147</v>
      </c>
    </row>
    <row r="5836" spans="2:15" x14ac:dyDescent="0.2">
      <c r="B5836" s="322" t="s">
        <v>168</v>
      </c>
      <c r="C5836" s="322" t="s">
        <v>275</v>
      </c>
      <c r="D5836" s="322" t="s">
        <v>170</v>
      </c>
      <c r="E5836" s="322" t="s">
        <v>275</v>
      </c>
      <c r="F5836" s="154" t="s">
        <v>239</v>
      </c>
      <c r="G5836" s="149" t="s">
        <v>1627</v>
      </c>
      <c r="H5836" s="153" t="s">
        <v>1628</v>
      </c>
      <c r="I5836" s="149" t="s">
        <v>3080</v>
      </c>
      <c r="J5836" s="163">
        <v>79.224000000000004</v>
      </c>
      <c r="K5836" s="163">
        <v>46.323</v>
      </c>
      <c r="L5836" s="149" t="s">
        <v>211</v>
      </c>
      <c r="M5836" s="150" t="s">
        <v>636</v>
      </c>
      <c r="N5836" s="157">
        <v>45335.741261574076</v>
      </c>
      <c r="O5836" s="157">
        <v>45403.236562500002</v>
      </c>
    </row>
    <row r="5837" spans="2:15" x14ac:dyDescent="0.2">
      <c r="B5837" s="322" t="s">
        <v>168</v>
      </c>
      <c r="C5837" s="322" t="s">
        <v>275</v>
      </c>
      <c r="D5837" s="322" t="s">
        <v>169</v>
      </c>
      <c r="E5837" s="322" t="s">
        <v>275</v>
      </c>
      <c r="F5837" s="154" t="s">
        <v>114</v>
      </c>
      <c r="G5837" s="149" t="s">
        <v>353</v>
      </c>
      <c r="H5837" s="153" t="s">
        <v>354</v>
      </c>
      <c r="I5837" s="149" t="s">
        <v>1731</v>
      </c>
      <c r="J5837" s="163">
        <v>55.16</v>
      </c>
      <c r="K5837" s="163">
        <v>9.1859999999999999</v>
      </c>
      <c r="L5837" s="149" t="s">
        <v>203</v>
      </c>
      <c r="M5837" s="150" t="s">
        <v>380</v>
      </c>
      <c r="N5837" s="157">
        <v>45335.77988425926</v>
      </c>
      <c r="O5837" s="157">
        <v>45362.833958333336</v>
      </c>
    </row>
    <row r="5838" spans="2:15" x14ac:dyDescent="0.2">
      <c r="B5838" s="322" t="s">
        <v>168</v>
      </c>
      <c r="C5838" s="322" t="s">
        <v>275</v>
      </c>
      <c r="D5838" s="322" t="s">
        <v>169</v>
      </c>
      <c r="E5838" s="322" t="s">
        <v>275</v>
      </c>
      <c r="F5838" s="154" t="s">
        <v>114</v>
      </c>
      <c r="G5838" s="149" t="s">
        <v>353</v>
      </c>
      <c r="H5838" s="153" t="s">
        <v>354</v>
      </c>
      <c r="I5838" s="149" t="s">
        <v>1731</v>
      </c>
      <c r="J5838" s="163">
        <v>55.16</v>
      </c>
      <c r="K5838" s="163">
        <v>23.352</v>
      </c>
      <c r="L5838" s="149" t="s">
        <v>203</v>
      </c>
      <c r="M5838" s="150" t="s">
        <v>380</v>
      </c>
      <c r="N5838" s="157">
        <v>45335.77988425926</v>
      </c>
      <c r="O5838" s="157">
        <v>45376.687986111108</v>
      </c>
    </row>
    <row r="5839" spans="2:15" x14ac:dyDescent="0.2">
      <c r="B5839" s="322" t="s">
        <v>168</v>
      </c>
      <c r="C5839" s="322" t="s">
        <v>275</v>
      </c>
      <c r="D5839" s="322" t="s">
        <v>170</v>
      </c>
      <c r="E5839" s="322" t="s">
        <v>275</v>
      </c>
      <c r="F5839" s="154" t="s">
        <v>239</v>
      </c>
      <c r="G5839" s="149" t="s">
        <v>277</v>
      </c>
      <c r="H5839" s="153" t="s">
        <v>2667</v>
      </c>
      <c r="I5839" s="149" t="s">
        <v>2832</v>
      </c>
      <c r="J5839" s="163">
        <v>55.451999999999998</v>
      </c>
      <c r="K5839" s="163">
        <v>53.997999999999998</v>
      </c>
      <c r="L5839" s="149" t="s">
        <v>209</v>
      </c>
      <c r="M5839" s="150" t="s">
        <v>392</v>
      </c>
      <c r="N5839" s="157">
        <v>45336.521157407406</v>
      </c>
      <c r="O5839" s="157">
        <v>45387.287083333336</v>
      </c>
    </row>
    <row r="5840" spans="2:15" x14ac:dyDescent="0.2">
      <c r="B5840" s="322" t="s">
        <v>168</v>
      </c>
      <c r="C5840" s="322" t="s">
        <v>275</v>
      </c>
      <c r="D5840" s="322" t="s">
        <v>169</v>
      </c>
      <c r="E5840" s="322" t="s">
        <v>275</v>
      </c>
      <c r="F5840" s="154" t="s">
        <v>239</v>
      </c>
      <c r="G5840" s="149" t="s">
        <v>359</v>
      </c>
      <c r="H5840" s="153" t="s">
        <v>278</v>
      </c>
      <c r="I5840" s="149" t="s">
        <v>3082</v>
      </c>
      <c r="J5840" s="163">
        <v>37.322000000000003</v>
      </c>
      <c r="K5840" s="163">
        <v>3.218</v>
      </c>
      <c r="L5840" s="149" t="s">
        <v>116</v>
      </c>
      <c r="M5840" s="150" t="s">
        <v>405</v>
      </c>
      <c r="N5840" s="157">
        <v>45336.863194444442</v>
      </c>
      <c r="O5840" s="157">
        <v>45367.638275462959</v>
      </c>
    </row>
    <row r="5841" spans="2:15" x14ac:dyDescent="0.2">
      <c r="B5841" s="322" t="s">
        <v>168</v>
      </c>
      <c r="C5841" s="322" t="s">
        <v>275</v>
      </c>
      <c r="D5841" s="322" t="s">
        <v>169</v>
      </c>
      <c r="E5841" s="322" t="s">
        <v>275</v>
      </c>
      <c r="F5841" s="154" t="s">
        <v>239</v>
      </c>
      <c r="G5841" s="149" t="s">
        <v>359</v>
      </c>
      <c r="H5841" s="153" t="s">
        <v>278</v>
      </c>
      <c r="I5841" s="149" t="s">
        <v>3082</v>
      </c>
      <c r="J5841" s="163">
        <v>37.322000000000003</v>
      </c>
      <c r="K5841" s="163">
        <v>0.94199999999999995</v>
      </c>
      <c r="L5841" s="149" t="s">
        <v>116</v>
      </c>
      <c r="M5841" s="150" t="s">
        <v>405</v>
      </c>
      <c r="N5841" s="157">
        <v>45336.863194444442</v>
      </c>
      <c r="O5841" s="157">
        <v>45367.638414351852</v>
      </c>
    </row>
    <row r="5842" spans="2:15" x14ac:dyDescent="0.2">
      <c r="B5842" s="322" t="s">
        <v>168</v>
      </c>
      <c r="C5842" s="322" t="s">
        <v>275</v>
      </c>
      <c r="D5842" s="322" t="s">
        <v>169</v>
      </c>
      <c r="E5842" s="322" t="s">
        <v>275</v>
      </c>
      <c r="F5842" s="154" t="s">
        <v>239</v>
      </c>
      <c r="G5842" s="149" t="s">
        <v>359</v>
      </c>
      <c r="H5842" s="153" t="s">
        <v>278</v>
      </c>
      <c r="I5842" s="149" t="s">
        <v>3082</v>
      </c>
      <c r="J5842" s="163">
        <v>37.322000000000003</v>
      </c>
      <c r="K5842" s="163">
        <v>3.218</v>
      </c>
      <c r="L5842" s="149" t="s">
        <v>116</v>
      </c>
      <c r="M5842" s="150" t="s">
        <v>405</v>
      </c>
      <c r="N5842" s="157">
        <v>45336.863194444442</v>
      </c>
      <c r="O5842" s="157">
        <v>45367.638425925928</v>
      </c>
    </row>
    <row r="5843" spans="2:15" x14ac:dyDescent="0.2">
      <c r="B5843" s="322" t="s">
        <v>168</v>
      </c>
      <c r="C5843" s="322" t="s">
        <v>275</v>
      </c>
      <c r="D5843" s="322" t="s">
        <v>169</v>
      </c>
      <c r="E5843" s="322" t="s">
        <v>275</v>
      </c>
      <c r="F5843" s="154" t="s">
        <v>239</v>
      </c>
      <c r="G5843" s="149" t="s">
        <v>359</v>
      </c>
      <c r="H5843" s="153" t="s">
        <v>278</v>
      </c>
      <c r="I5843" s="149" t="s">
        <v>3082</v>
      </c>
      <c r="J5843" s="163">
        <v>37.322000000000003</v>
      </c>
      <c r="K5843" s="163">
        <v>29.196999999999999</v>
      </c>
      <c r="L5843" s="149" t="s">
        <v>116</v>
      </c>
      <c r="M5843" s="150" t="s">
        <v>405</v>
      </c>
      <c r="N5843" s="157">
        <v>45336.863194444442</v>
      </c>
      <c r="O5843" s="157">
        <v>45368.677071759259</v>
      </c>
    </row>
    <row r="5844" spans="2:15" x14ac:dyDescent="0.2">
      <c r="B5844" s="322" t="s">
        <v>168</v>
      </c>
      <c r="C5844" s="322" t="s">
        <v>275</v>
      </c>
      <c r="D5844" s="322" t="s">
        <v>169</v>
      </c>
      <c r="E5844" s="322" t="s">
        <v>275</v>
      </c>
      <c r="F5844" s="154" t="s">
        <v>114</v>
      </c>
      <c r="G5844" s="149" t="s">
        <v>286</v>
      </c>
      <c r="H5844" s="153" t="s">
        <v>115</v>
      </c>
      <c r="I5844" s="149" t="s">
        <v>3083</v>
      </c>
      <c r="J5844" s="163">
        <v>63.442</v>
      </c>
      <c r="K5844" s="163">
        <v>13.407</v>
      </c>
      <c r="L5844" s="149" t="s">
        <v>216</v>
      </c>
      <c r="M5844" s="150" t="s">
        <v>284</v>
      </c>
      <c r="N5844" s="157">
        <v>45339.10565972222</v>
      </c>
      <c r="O5844" s="157">
        <v>45374.394259259258</v>
      </c>
    </row>
    <row r="5845" spans="2:15" x14ac:dyDescent="0.2">
      <c r="B5845" s="322" t="s">
        <v>168</v>
      </c>
      <c r="C5845" s="322" t="s">
        <v>275</v>
      </c>
      <c r="D5845" s="322" t="s">
        <v>170</v>
      </c>
      <c r="E5845" s="322" t="s">
        <v>275</v>
      </c>
      <c r="F5845" s="154" t="s">
        <v>114</v>
      </c>
      <c r="G5845" s="149" t="s">
        <v>286</v>
      </c>
      <c r="H5845" s="153" t="s">
        <v>115</v>
      </c>
      <c r="I5845" s="149" t="s">
        <v>3083</v>
      </c>
      <c r="J5845" s="163">
        <v>63.442</v>
      </c>
      <c r="K5845" s="163">
        <v>48.765999999999998</v>
      </c>
      <c r="L5845" s="149" t="s">
        <v>216</v>
      </c>
      <c r="M5845" s="150" t="s">
        <v>288</v>
      </c>
      <c r="N5845" s="157">
        <v>45339.10565972222</v>
      </c>
      <c r="O5845" s="157">
        <v>45386.550740740742</v>
      </c>
    </row>
    <row r="5846" spans="2:15" x14ac:dyDescent="0.2">
      <c r="B5846" s="322" t="s">
        <v>168</v>
      </c>
      <c r="C5846" s="322" t="s">
        <v>275</v>
      </c>
      <c r="D5846" s="322" t="s">
        <v>169</v>
      </c>
      <c r="E5846" s="322" t="s">
        <v>275</v>
      </c>
      <c r="F5846" s="154" t="s">
        <v>239</v>
      </c>
      <c r="G5846" s="149" t="s">
        <v>359</v>
      </c>
      <c r="H5846" s="153" t="s">
        <v>278</v>
      </c>
      <c r="I5846" s="149" t="s">
        <v>3084</v>
      </c>
      <c r="J5846" s="163">
        <v>50.78</v>
      </c>
      <c r="K5846" s="163">
        <v>42.359000000000002</v>
      </c>
      <c r="L5846" s="149" t="s">
        <v>329</v>
      </c>
      <c r="M5846" s="150" t="s">
        <v>361</v>
      </c>
      <c r="N5846" s="157">
        <v>45339.282604166663</v>
      </c>
      <c r="O5846" s="157">
        <v>45365.458773148152</v>
      </c>
    </row>
    <row r="5847" spans="2:15" x14ac:dyDescent="0.2">
      <c r="B5847" s="322" t="s">
        <v>168</v>
      </c>
      <c r="C5847" s="322" t="s">
        <v>275</v>
      </c>
      <c r="D5847" s="322" t="s">
        <v>170</v>
      </c>
      <c r="E5847" s="322" t="s">
        <v>275</v>
      </c>
      <c r="F5847" s="154" t="s">
        <v>329</v>
      </c>
      <c r="G5847" s="149" t="s">
        <v>286</v>
      </c>
      <c r="H5847" s="153" t="s">
        <v>330</v>
      </c>
      <c r="I5847" s="149" t="s">
        <v>3085</v>
      </c>
      <c r="J5847" s="163">
        <v>63.457999999999998</v>
      </c>
      <c r="K5847" s="163">
        <v>52.771999999999998</v>
      </c>
      <c r="L5847" s="149" t="s">
        <v>187</v>
      </c>
      <c r="M5847" s="150" t="s">
        <v>415</v>
      </c>
      <c r="N5847" s="157">
        <v>45339.376689814817</v>
      </c>
      <c r="O5847" s="157">
        <v>45407.051388888889</v>
      </c>
    </row>
    <row r="5848" spans="2:15" x14ac:dyDescent="0.2">
      <c r="B5848" s="322" t="s">
        <v>168</v>
      </c>
      <c r="C5848" s="322" t="s">
        <v>275</v>
      </c>
      <c r="D5848" s="322" t="s">
        <v>170</v>
      </c>
      <c r="E5848" s="322" t="s">
        <v>275</v>
      </c>
      <c r="F5848" s="154" t="s">
        <v>239</v>
      </c>
      <c r="G5848" s="149" t="s">
        <v>359</v>
      </c>
      <c r="H5848" s="153" t="s">
        <v>278</v>
      </c>
      <c r="I5848" s="149" t="s">
        <v>3086</v>
      </c>
      <c r="J5848" s="163">
        <v>56.783999999999999</v>
      </c>
      <c r="K5848" s="163">
        <v>43.451999999999998</v>
      </c>
      <c r="L5848" s="149" t="s">
        <v>421</v>
      </c>
      <c r="M5848" s="150" t="s">
        <v>3087</v>
      </c>
      <c r="N5848" s="157">
        <v>45340.397418981483</v>
      </c>
      <c r="O5848" s="157">
        <v>45393.001539351855</v>
      </c>
    </row>
    <row r="5849" spans="2:15" x14ac:dyDescent="0.2">
      <c r="B5849" s="322" t="s">
        <v>168</v>
      </c>
      <c r="C5849" s="322" t="s">
        <v>275</v>
      </c>
      <c r="D5849" s="322" t="s">
        <v>170</v>
      </c>
      <c r="E5849" s="322" t="s">
        <v>275</v>
      </c>
      <c r="F5849" s="154" t="s">
        <v>239</v>
      </c>
      <c r="G5849" s="149" t="s">
        <v>359</v>
      </c>
      <c r="H5849" s="153" t="s">
        <v>278</v>
      </c>
      <c r="I5849" s="149" t="s">
        <v>3088</v>
      </c>
      <c r="J5849" s="163">
        <v>72.873000000000005</v>
      </c>
      <c r="K5849" s="163">
        <v>69.251999999999995</v>
      </c>
      <c r="L5849" s="149" t="s">
        <v>211</v>
      </c>
      <c r="M5849" s="150" t="s">
        <v>666</v>
      </c>
      <c r="N5849" s="157">
        <v>45340.449224537035</v>
      </c>
      <c r="O5849" s="157">
        <v>45401.958541666667</v>
      </c>
    </row>
    <row r="5850" spans="2:15" x14ac:dyDescent="0.2">
      <c r="B5850" s="322" t="s">
        <v>168</v>
      </c>
      <c r="C5850" s="322" t="s">
        <v>275</v>
      </c>
      <c r="D5850" s="322" t="s">
        <v>169</v>
      </c>
      <c r="E5850" s="322" t="s">
        <v>275</v>
      </c>
      <c r="F5850" s="154" t="s">
        <v>251</v>
      </c>
      <c r="G5850" s="149" t="s">
        <v>663</v>
      </c>
      <c r="H5850" s="153" t="s">
        <v>664</v>
      </c>
      <c r="I5850" s="149" t="s">
        <v>929</v>
      </c>
      <c r="J5850" s="163">
        <v>34.945999999999998</v>
      </c>
      <c r="K5850" s="163">
        <v>31.196000000000002</v>
      </c>
      <c r="L5850" s="149" t="s">
        <v>329</v>
      </c>
      <c r="M5850" s="150" t="s">
        <v>343</v>
      </c>
      <c r="N5850" s="157">
        <v>45340.866238425922</v>
      </c>
      <c r="O5850" s="157">
        <v>45363.47929398148</v>
      </c>
    </row>
    <row r="5851" spans="2:15" x14ac:dyDescent="0.2">
      <c r="B5851" s="322" t="s">
        <v>168</v>
      </c>
      <c r="C5851" s="322" t="s">
        <v>275</v>
      </c>
      <c r="D5851" s="322" t="s">
        <v>169</v>
      </c>
      <c r="E5851" s="322" t="s">
        <v>275</v>
      </c>
      <c r="F5851" s="154" t="s">
        <v>114</v>
      </c>
      <c r="G5851" s="149" t="s">
        <v>286</v>
      </c>
      <c r="H5851" s="153" t="s">
        <v>115</v>
      </c>
      <c r="I5851" s="149" t="s">
        <v>3089</v>
      </c>
      <c r="J5851" s="163">
        <v>63.081000000000003</v>
      </c>
      <c r="K5851" s="163">
        <v>29.855</v>
      </c>
      <c r="L5851" s="149" t="s">
        <v>116</v>
      </c>
      <c r="M5851" s="150" t="s">
        <v>352</v>
      </c>
      <c r="N5851" s="157">
        <v>45341.761307870373</v>
      </c>
      <c r="O5851" s="157">
        <v>45376.480185185188</v>
      </c>
    </row>
    <row r="5852" spans="2:15" x14ac:dyDescent="0.2">
      <c r="B5852" s="322" t="s">
        <v>168</v>
      </c>
      <c r="C5852" s="322" t="s">
        <v>275</v>
      </c>
      <c r="D5852" s="322" t="s">
        <v>170</v>
      </c>
      <c r="E5852" s="322" t="s">
        <v>275</v>
      </c>
      <c r="F5852" s="154" t="s">
        <v>114</v>
      </c>
      <c r="G5852" s="149" t="s">
        <v>286</v>
      </c>
      <c r="H5852" s="153" t="s">
        <v>115</v>
      </c>
      <c r="I5852" s="149" t="s">
        <v>3089</v>
      </c>
      <c r="J5852" s="163">
        <v>63.081000000000003</v>
      </c>
      <c r="K5852" s="163">
        <v>31.965</v>
      </c>
      <c r="L5852" s="149" t="s">
        <v>232</v>
      </c>
      <c r="M5852" s="150" t="s">
        <v>386</v>
      </c>
      <c r="N5852" s="157">
        <v>45341.761307870373</v>
      </c>
      <c r="O5852" s="157">
        <v>45386.797951388886</v>
      </c>
    </row>
    <row r="5853" spans="2:15" x14ac:dyDescent="0.2">
      <c r="B5853" s="322" t="s">
        <v>168</v>
      </c>
      <c r="C5853" s="322" t="s">
        <v>275</v>
      </c>
      <c r="D5853" s="322" t="s">
        <v>169</v>
      </c>
      <c r="E5853" s="322" t="s">
        <v>275</v>
      </c>
      <c r="F5853" s="154" t="s">
        <v>247</v>
      </c>
      <c r="G5853" s="149" t="s">
        <v>340</v>
      </c>
      <c r="H5853" s="153" t="s">
        <v>341</v>
      </c>
      <c r="I5853" s="149" t="s">
        <v>3090</v>
      </c>
      <c r="J5853" s="163">
        <v>35</v>
      </c>
      <c r="K5853" s="163">
        <v>34.299999999999997</v>
      </c>
      <c r="L5853" s="149" t="s">
        <v>329</v>
      </c>
      <c r="M5853" s="150" t="s">
        <v>649</v>
      </c>
      <c r="N5853" s="157">
        <v>45341.927384259259</v>
      </c>
      <c r="O5853" s="157">
        <v>45365.655312499999</v>
      </c>
    </row>
    <row r="5854" spans="2:15" x14ac:dyDescent="0.2">
      <c r="B5854" s="322" t="s">
        <v>168</v>
      </c>
      <c r="C5854" s="322" t="s">
        <v>275</v>
      </c>
      <c r="D5854" s="322" t="s">
        <v>169</v>
      </c>
      <c r="E5854" s="322" t="s">
        <v>275</v>
      </c>
      <c r="F5854" s="154" t="s">
        <v>239</v>
      </c>
      <c r="G5854" s="149" t="s">
        <v>289</v>
      </c>
      <c r="H5854" s="153" t="s">
        <v>1628</v>
      </c>
      <c r="I5854" s="149" t="s">
        <v>3091</v>
      </c>
      <c r="J5854" s="163">
        <v>36.706000000000003</v>
      </c>
      <c r="K5854" s="163">
        <v>10.641999999999999</v>
      </c>
      <c r="L5854" s="149" t="s">
        <v>329</v>
      </c>
      <c r="M5854" s="150" t="s">
        <v>343</v>
      </c>
      <c r="N5854" s="157">
        <v>45342.04310185185</v>
      </c>
      <c r="O5854" s="157">
        <v>45365.376851851855</v>
      </c>
    </row>
    <row r="5855" spans="2:15" x14ac:dyDescent="0.2">
      <c r="B5855" s="322" t="s">
        <v>168</v>
      </c>
      <c r="C5855" s="322" t="s">
        <v>275</v>
      </c>
      <c r="D5855" s="322" t="s">
        <v>169</v>
      </c>
      <c r="E5855" s="322" t="s">
        <v>275</v>
      </c>
      <c r="F5855" s="154" t="s">
        <v>239</v>
      </c>
      <c r="G5855" s="149" t="s">
        <v>277</v>
      </c>
      <c r="H5855" s="153" t="s">
        <v>1628</v>
      </c>
      <c r="I5855" s="149" t="s">
        <v>3091</v>
      </c>
      <c r="J5855" s="163">
        <v>36.706000000000003</v>
      </c>
      <c r="K5855" s="163">
        <v>25.33</v>
      </c>
      <c r="L5855" s="149" t="s">
        <v>329</v>
      </c>
      <c r="M5855" s="150" t="s">
        <v>629</v>
      </c>
      <c r="N5855" s="157">
        <v>45342.04310185185</v>
      </c>
      <c r="O5855" s="157">
        <v>45372.738796296297</v>
      </c>
    </row>
    <row r="5856" spans="2:15" x14ac:dyDescent="0.2">
      <c r="B5856" s="322" t="s">
        <v>168</v>
      </c>
      <c r="C5856" s="322" t="s">
        <v>275</v>
      </c>
      <c r="D5856" s="322" t="s">
        <v>169</v>
      </c>
      <c r="E5856" s="322" t="s">
        <v>275</v>
      </c>
      <c r="F5856" s="154" t="s">
        <v>114</v>
      </c>
      <c r="G5856" s="149" t="s">
        <v>353</v>
      </c>
      <c r="H5856" s="153" t="s">
        <v>354</v>
      </c>
      <c r="I5856" s="149" t="s">
        <v>2755</v>
      </c>
      <c r="J5856" s="163">
        <v>63.732999999999997</v>
      </c>
      <c r="K5856" s="163">
        <v>20.395</v>
      </c>
      <c r="L5856" s="149" t="s">
        <v>116</v>
      </c>
      <c r="M5856" s="150" t="s">
        <v>352</v>
      </c>
      <c r="N5856" s="157">
        <v>45342.530509259261</v>
      </c>
      <c r="O5856" s="157">
        <v>45360.543229166666</v>
      </c>
    </row>
    <row r="5857" spans="2:15" x14ac:dyDescent="0.2">
      <c r="B5857" s="322" t="s">
        <v>168</v>
      </c>
      <c r="C5857" s="322" t="s">
        <v>275</v>
      </c>
      <c r="D5857" s="322" t="s">
        <v>169</v>
      </c>
      <c r="E5857" s="322" t="s">
        <v>275</v>
      </c>
      <c r="F5857" s="154" t="s">
        <v>114</v>
      </c>
      <c r="G5857" s="149" t="s">
        <v>353</v>
      </c>
      <c r="H5857" s="153" t="s">
        <v>354</v>
      </c>
      <c r="I5857" s="149" t="s">
        <v>2755</v>
      </c>
      <c r="J5857" s="163">
        <v>63.732999999999997</v>
      </c>
      <c r="K5857" s="163">
        <v>28.387</v>
      </c>
      <c r="L5857" s="149" t="s">
        <v>116</v>
      </c>
      <c r="M5857" s="150" t="s">
        <v>352</v>
      </c>
      <c r="N5857" s="157">
        <v>45342.530509259261</v>
      </c>
      <c r="O5857" s="157">
        <v>45372.884872685187</v>
      </c>
    </row>
    <row r="5858" spans="2:15" x14ac:dyDescent="0.2">
      <c r="B5858" s="322" t="s">
        <v>168</v>
      </c>
      <c r="C5858" s="322" t="s">
        <v>275</v>
      </c>
      <c r="D5858" s="322" t="s">
        <v>170</v>
      </c>
      <c r="E5858" s="322" t="s">
        <v>275</v>
      </c>
      <c r="F5858" s="154" t="s">
        <v>239</v>
      </c>
      <c r="G5858" s="149" t="s">
        <v>289</v>
      </c>
      <c r="H5858" s="153" t="s">
        <v>290</v>
      </c>
      <c r="I5858" s="149" t="s">
        <v>2518</v>
      </c>
      <c r="J5858" s="163">
        <v>30.361000000000001</v>
      </c>
      <c r="K5858" s="163">
        <v>29.754000000000001</v>
      </c>
      <c r="L5858" s="149" t="s">
        <v>116</v>
      </c>
      <c r="M5858" s="150" t="s">
        <v>293</v>
      </c>
      <c r="N5858" s="157">
        <v>45343.010879629626</v>
      </c>
      <c r="O5858" s="157">
        <v>45395.622523148151</v>
      </c>
    </row>
    <row r="5859" spans="2:15" x14ac:dyDescent="0.2">
      <c r="B5859" s="322" t="s">
        <v>168</v>
      </c>
      <c r="C5859" s="322" t="s">
        <v>275</v>
      </c>
      <c r="D5859" s="322" t="s">
        <v>169</v>
      </c>
      <c r="E5859" s="322" t="s">
        <v>275</v>
      </c>
      <c r="F5859" s="154" t="s">
        <v>239</v>
      </c>
      <c r="G5859" s="149" t="s">
        <v>359</v>
      </c>
      <c r="H5859" s="153" t="s">
        <v>278</v>
      </c>
      <c r="I5859" s="149" t="s">
        <v>3092</v>
      </c>
      <c r="J5859" s="163">
        <v>34.938000000000002</v>
      </c>
      <c r="K5859" s="163">
        <v>32.524000000000001</v>
      </c>
      <c r="L5859" s="149" t="s">
        <v>805</v>
      </c>
      <c r="M5859" s="150" t="s">
        <v>806</v>
      </c>
      <c r="N5859" s="157">
        <v>45343.980057870373</v>
      </c>
      <c r="O5859" s="157">
        <v>45376.917210648149</v>
      </c>
    </row>
    <row r="5860" spans="2:15" x14ac:dyDescent="0.2">
      <c r="B5860" s="322" t="s">
        <v>168</v>
      </c>
      <c r="C5860" s="322" t="s">
        <v>275</v>
      </c>
      <c r="D5860" s="322" t="s">
        <v>169</v>
      </c>
      <c r="E5860" s="322" t="s">
        <v>275</v>
      </c>
      <c r="F5860" s="154" t="s">
        <v>239</v>
      </c>
      <c r="G5860" s="149" t="s">
        <v>277</v>
      </c>
      <c r="H5860" s="153" t="s">
        <v>2667</v>
      </c>
      <c r="I5860" s="149" t="s">
        <v>1701</v>
      </c>
      <c r="J5860" s="163">
        <v>63.408000000000001</v>
      </c>
      <c r="K5860" s="163">
        <v>19.675000000000001</v>
      </c>
      <c r="L5860" s="149" t="s">
        <v>116</v>
      </c>
      <c r="M5860" s="150" t="s">
        <v>293</v>
      </c>
      <c r="N5860" s="157">
        <v>45344.067835648151</v>
      </c>
      <c r="O5860" s="157">
        <v>45372.916539351849</v>
      </c>
    </row>
    <row r="5861" spans="2:15" x14ac:dyDescent="0.2">
      <c r="B5861" s="322" t="s">
        <v>168</v>
      </c>
      <c r="C5861" s="322" t="s">
        <v>275</v>
      </c>
      <c r="D5861" s="322" t="s">
        <v>169</v>
      </c>
      <c r="E5861" s="322" t="s">
        <v>275</v>
      </c>
      <c r="F5861" s="154" t="s">
        <v>239</v>
      </c>
      <c r="G5861" s="149" t="s">
        <v>289</v>
      </c>
      <c r="H5861" s="153" t="s">
        <v>1628</v>
      </c>
      <c r="I5861" s="149" t="s">
        <v>3093</v>
      </c>
      <c r="J5861" s="163">
        <v>81.27</v>
      </c>
      <c r="K5861" s="163">
        <v>36.095999999999997</v>
      </c>
      <c r="L5861" s="149" t="s">
        <v>329</v>
      </c>
      <c r="M5861" s="150" t="s">
        <v>395</v>
      </c>
      <c r="N5861" s="157">
        <v>45344.521724537037</v>
      </c>
      <c r="O5861" s="157">
        <v>45375.561597222222</v>
      </c>
    </row>
    <row r="5862" spans="2:15" x14ac:dyDescent="0.2">
      <c r="B5862" s="322" t="s">
        <v>168</v>
      </c>
      <c r="C5862" s="322" t="s">
        <v>275</v>
      </c>
      <c r="D5862" s="322" t="s">
        <v>170</v>
      </c>
      <c r="E5862" s="322" t="s">
        <v>275</v>
      </c>
      <c r="F5862" s="154" t="s">
        <v>239</v>
      </c>
      <c r="G5862" s="149" t="s">
        <v>277</v>
      </c>
      <c r="H5862" s="153" t="s">
        <v>1628</v>
      </c>
      <c r="I5862" s="149" t="s">
        <v>3093</v>
      </c>
      <c r="J5862" s="163">
        <v>81.27</v>
      </c>
      <c r="K5862" s="163">
        <v>38.039000000000001</v>
      </c>
      <c r="L5862" s="149" t="s">
        <v>329</v>
      </c>
      <c r="M5862" s="150" t="s">
        <v>3094</v>
      </c>
      <c r="N5862" s="157">
        <v>45344.521724537037</v>
      </c>
      <c r="O5862" s="157">
        <v>45386.840624999997</v>
      </c>
    </row>
    <row r="5863" spans="2:15" x14ac:dyDescent="0.2">
      <c r="B5863" s="322" t="s">
        <v>168</v>
      </c>
      <c r="C5863" s="322" t="s">
        <v>275</v>
      </c>
      <c r="D5863" s="322" t="s">
        <v>169</v>
      </c>
      <c r="E5863" s="322" t="s">
        <v>275</v>
      </c>
      <c r="F5863" s="154" t="s">
        <v>237</v>
      </c>
      <c r="G5863" s="149" t="s">
        <v>277</v>
      </c>
      <c r="H5863" s="153" t="s">
        <v>978</v>
      </c>
      <c r="I5863" s="149" t="s">
        <v>3095</v>
      </c>
      <c r="J5863" s="163">
        <v>34.356000000000002</v>
      </c>
      <c r="K5863" s="163">
        <v>33.197000000000003</v>
      </c>
      <c r="L5863" s="149" t="s">
        <v>251</v>
      </c>
      <c r="M5863" s="150" t="s">
        <v>1751</v>
      </c>
      <c r="N5863" s="157">
        <v>45344.887048611112</v>
      </c>
      <c r="O5863" s="157">
        <v>45354.334166666667</v>
      </c>
    </row>
    <row r="5864" spans="2:15" x14ac:dyDescent="0.2">
      <c r="B5864" s="322" t="s">
        <v>168</v>
      </c>
      <c r="C5864" s="322" t="s">
        <v>275</v>
      </c>
      <c r="D5864" s="322" t="s">
        <v>169</v>
      </c>
      <c r="E5864" s="322" t="s">
        <v>275</v>
      </c>
      <c r="F5864" s="154" t="s">
        <v>329</v>
      </c>
      <c r="G5864" s="149" t="s">
        <v>286</v>
      </c>
      <c r="H5864" s="153" t="s">
        <v>330</v>
      </c>
      <c r="I5864" s="149" t="s">
        <v>3096</v>
      </c>
      <c r="J5864" s="163">
        <v>61.465000000000003</v>
      </c>
      <c r="K5864" s="163">
        <v>7.0510000000000002</v>
      </c>
      <c r="L5864" s="149" t="s">
        <v>228</v>
      </c>
      <c r="M5864" s="150" t="s">
        <v>485</v>
      </c>
      <c r="N5864" s="157">
        <v>45345.001631944448</v>
      </c>
      <c r="O5864" s="157">
        <v>45354.017534722225</v>
      </c>
    </row>
    <row r="5865" spans="2:15" x14ac:dyDescent="0.2">
      <c r="B5865" s="322" t="s">
        <v>168</v>
      </c>
      <c r="C5865" s="322" t="s">
        <v>275</v>
      </c>
      <c r="D5865" s="322" t="s">
        <v>169</v>
      </c>
      <c r="E5865" s="322" t="s">
        <v>275</v>
      </c>
      <c r="F5865" s="154" t="s">
        <v>329</v>
      </c>
      <c r="G5865" s="149" t="s">
        <v>286</v>
      </c>
      <c r="H5865" s="153" t="s">
        <v>330</v>
      </c>
      <c r="I5865" s="149" t="s">
        <v>3096</v>
      </c>
      <c r="J5865" s="163">
        <v>61.465000000000003</v>
      </c>
      <c r="K5865" s="163">
        <v>7.0510000000000002</v>
      </c>
      <c r="L5865" s="149" t="s">
        <v>536</v>
      </c>
      <c r="M5865" s="150" t="s">
        <v>537</v>
      </c>
      <c r="N5865" s="157">
        <v>45345.001631944448</v>
      </c>
      <c r="O5865" s="157">
        <v>45377.030590277776</v>
      </c>
    </row>
    <row r="5866" spans="2:15" x14ac:dyDescent="0.2">
      <c r="B5866" s="322" t="s">
        <v>168</v>
      </c>
      <c r="C5866" s="322" t="s">
        <v>275</v>
      </c>
      <c r="D5866" s="322" t="s">
        <v>170</v>
      </c>
      <c r="E5866" s="322" t="s">
        <v>275</v>
      </c>
      <c r="F5866" s="154" t="s">
        <v>329</v>
      </c>
      <c r="G5866" s="149" t="s">
        <v>286</v>
      </c>
      <c r="H5866" s="153" t="s">
        <v>330</v>
      </c>
      <c r="I5866" s="149" t="s">
        <v>3096</v>
      </c>
      <c r="J5866" s="163">
        <v>61.465000000000003</v>
      </c>
      <c r="K5866" s="163">
        <v>31.073</v>
      </c>
      <c r="L5866" s="149" t="s">
        <v>230</v>
      </c>
      <c r="M5866" s="150" t="s">
        <v>514</v>
      </c>
      <c r="N5866" s="157">
        <v>45345.001631944448</v>
      </c>
      <c r="O5866" s="157">
        <v>45391.455925925926</v>
      </c>
    </row>
    <row r="5867" spans="2:15" x14ac:dyDescent="0.2">
      <c r="B5867" s="322" t="s">
        <v>168</v>
      </c>
      <c r="C5867" s="322" t="s">
        <v>275</v>
      </c>
      <c r="D5867" s="322" t="s">
        <v>170</v>
      </c>
      <c r="E5867" s="322" t="s">
        <v>275</v>
      </c>
      <c r="F5867" s="154" t="s">
        <v>239</v>
      </c>
      <c r="G5867" s="149" t="s">
        <v>1627</v>
      </c>
      <c r="H5867" s="153" t="s">
        <v>1628</v>
      </c>
      <c r="I5867" s="149" t="s">
        <v>2608</v>
      </c>
      <c r="J5867" s="163">
        <v>61.192</v>
      </c>
      <c r="K5867" s="163">
        <v>52.265000000000001</v>
      </c>
      <c r="L5867" s="149" t="s">
        <v>205</v>
      </c>
      <c r="M5867" s="150" t="s">
        <v>506</v>
      </c>
      <c r="N5867" s="157">
        <v>45345.928460648145</v>
      </c>
      <c r="O5867" s="157">
        <v>45388.542766203704</v>
      </c>
    </row>
    <row r="5868" spans="2:15" x14ac:dyDescent="0.2">
      <c r="B5868" s="322" t="s">
        <v>168</v>
      </c>
      <c r="C5868" s="322" t="s">
        <v>275</v>
      </c>
      <c r="D5868" s="322" t="s">
        <v>169</v>
      </c>
      <c r="E5868" s="322" t="s">
        <v>275</v>
      </c>
      <c r="F5868" s="154" t="s">
        <v>243</v>
      </c>
      <c r="G5868" s="149" t="s">
        <v>2443</v>
      </c>
      <c r="H5868" s="153" t="s">
        <v>707</v>
      </c>
      <c r="I5868" s="149" t="s">
        <v>3097</v>
      </c>
      <c r="J5868" s="163">
        <v>63.476999999999997</v>
      </c>
      <c r="K5868" s="163">
        <v>57.777999999999999</v>
      </c>
      <c r="L5868" s="149" t="s">
        <v>329</v>
      </c>
      <c r="M5868" s="150" t="s">
        <v>395</v>
      </c>
      <c r="N5868" s="157">
        <v>45346.064143518517</v>
      </c>
      <c r="O5868" s="157">
        <v>45374.355057870373</v>
      </c>
    </row>
    <row r="5869" spans="2:15" x14ac:dyDescent="0.2">
      <c r="B5869" s="322" t="s">
        <v>168</v>
      </c>
      <c r="C5869" s="322" t="s">
        <v>275</v>
      </c>
      <c r="D5869" s="322" t="s">
        <v>169</v>
      </c>
      <c r="E5869" s="322" t="s">
        <v>275</v>
      </c>
      <c r="F5869" s="154" t="s">
        <v>114</v>
      </c>
      <c r="G5869" s="149" t="s">
        <v>286</v>
      </c>
      <c r="H5869" s="153" t="s">
        <v>115</v>
      </c>
      <c r="I5869" s="149" t="s">
        <v>3098</v>
      </c>
      <c r="J5869" s="163">
        <v>63.392000000000003</v>
      </c>
      <c r="K5869" s="163">
        <v>23.972999999999999</v>
      </c>
      <c r="L5869" s="149" t="s">
        <v>216</v>
      </c>
      <c r="M5869" s="150" t="s">
        <v>284</v>
      </c>
      <c r="N5869" s="157">
        <v>45346.11614583333</v>
      </c>
      <c r="O5869" s="157">
        <v>45382.436979166669</v>
      </c>
    </row>
    <row r="5870" spans="2:15" x14ac:dyDescent="0.2">
      <c r="B5870" s="322" t="s">
        <v>168</v>
      </c>
      <c r="C5870" s="322" t="s">
        <v>275</v>
      </c>
      <c r="D5870" s="322" t="s">
        <v>170</v>
      </c>
      <c r="E5870" s="322" t="s">
        <v>275</v>
      </c>
      <c r="F5870" s="154" t="s">
        <v>114</v>
      </c>
      <c r="G5870" s="149" t="s">
        <v>286</v>
      </c>
      <c r="H5870" s="153" t="s">
        <v>115</v>
      </c>
      <c r="I5870" s="149" t="s">
        <v>3098</v>
      </c>
      <c r="J5870" s="163">
        <v>63.392000000000003</v>
      </c>
      <c r="K5870" s="163">
        <v>38.152000000000001</v>
      </c>
      <c r="L5870" s="149" t="s">
        <v>216</v>
      </c>
      <c r="M5870" s="150" t="s">
        <v>288</v>
      </c>
      <c r="N5870" s="157">
        <v>45346.11614583333</v>
      </c>
      <c r="O5870" s="157">
        <v>45393.93917824074</v>
      </c>
    </row>
    <row r="5871" spans="2:15" x14ac:dyDescent="0.2">
      <c r="B5871" s="322" t="s">
        <v>168</v>
      </c>
      <c r="C5871" s="322" t="s">
        <v>275</v>
      </c>
      <c r="D5871" s="322" t="s">
        <v>170</v>
      </c>
      <c r="E5871" s="322" t="s">
        <v>275</v>
      </c>
      <c r="F5871" s="154" t="s">
        <v>239</v>
      </c>
      <c r="G5871" s="149" t="s">
        <v>289</v>
      </c>
      <c r="H5871" s="153" t="s">
        <v>290</v>
      </c>
      <c r="I5871" s="149" t="s">
        <v>3099</v>
      </c>
      <c r="J5871" s="163">
        <v>38.036999999999999</v>
      </c>
      <c r="K5871" s="163">
        <v>16.158999999999999</v>
      </c>
      <c r="L5871" s="149" t="s">
        <v>116</v>
      </c>
      <c r="M5871" s="150" t="s">
        <v>292</v>
      </c>
      <c r="N5871" s="157">
        <v>45346.647002314814</v>
      </c>
      <c r="O5871" s="157">
        <v>45396.913194444445</v>
      </c>
    </row>
    <row r="5872" spans="2:15" x14ac:dyDescent="0.2">
      <c r="B5872" s="322" t="s">
        <v>168</v>
      </c>
      <c r="C5872" s="322" t="s">
        <v>275</v>
      </c>
      <c r="D5872" s="322" t="s">
        <v>171</v>
      </c>
      <c r="E5872" s="322" t="s">
        <v>275</v>
      </c>
      <c r="F5872" s="154" t="s">
        <v>239</v>
      </c>
      <c r="G5872" s="149" t="s">
        <v>289</v>
      </c>
      <c r="H5872" s="153" t="s">
        <v>290</v>
      </c>
      <c r="I5872" s="149" t="s">
        <v>3099</v>
      </c>
      <c r="J5872" s="163">
        <v>38.036999999999999</v>
      </c>
      <c r="K5872" s="163">
        <v>15.738</v>
      </c>
      <c r="L5872" s="149" t="s">
        <v>116</v>
      </c>
      <c r="M5872" s="150" t="s">
        <v>424</v>
      </c>
      <c r="N5872" s="157">
        <v>45346.647002314814</v>
      </c>
      <c r="O5872" s="157">
        <v>45415.52134259259</v>
      </c>
    </row>
    <row r="5873" spans="2:15" x14ac:dyDescent="0.2">
      <c r="B5873" s="322" t="s">
        <v>168</v>
      </c>
      <c r="C5873" s="322" t="s">
        <v>275</v>
      </c>
      <c r="D5873" s="322" t="s">
        <v>170</v>
      </c>
      <c r="E5873" s="322" t="s">
        <v>275</v>
      </c>
      <c r="F5873" s="154" t="s">
        <v>239</v>
      </c>
      <c r="G5873" s="149" t="s">
        <v>359</v>
      </c>
      <c r="H5873" s="153" t="s">
        <v>278</v>
      </c>
      <c r="I5873" s="149" t="s">
        <v>3100</v>
      </c>
      <c r="J5873" s="163">
        <v>76.507999999999996</v>
      </c>
      <c r="K5873" s="163">
        <v>20.524000000000001</v>
      </c>
      <c r="L5873" s="149" t="s">
        <v>211</v>
      </c>
      <c r="M5873" s="150" t="s">
        <v>666</v>
      </c>
      <c r="N5873" s="157">
        <v>45347.26185185185</v>
      </c>
      <c r="O5873" s="157">
        <v>45410.716990740744</v>
      </c>
    </row>
    <row r="5874" spans="2:15" x14ac:dyDescent="0.2">
      <c r="B5874" s="322" t="s">
        <v>168</v>
      </c>
      <c r="C5874" s="322" t="s">
        <v>275</v>
      </c>
      <c r="D5874" s="322" t="s">
        <v>177</v>
      </c>
      <c r="E5874" s="322" t="s">
        <v>275</v>
      </c>
      <c r="F5874" s="154" t="s">
        <v>239</v>
      </c>
      <c r="G5874" s="149" t="s">
        <v>359</v>
      </c>
      <c r="H5874" s="153" t="s">
        <v>278</v>
      </c>
      <c r="I5874" s="149" t="s">
        <v>3100</v>
      </c>
      <c r="J5874" s="163">
        <v>76.507999999999996</v>
      </c>
      <c r="K5874" s="163">
        <v>22.32</v>
      </c>
      <c r="L5874" s="149" t="s">
        <v>264</v>
      </c>
      <c r="M5874" s="150" t="s">
        <v>3101</v>
      </c>
      <c r="N5874" s="157">
        <v>45347.26185185185</v>
      </c>
      <c r="O5874" s="157">
        <v>45604.228460648148</v>
      </c>
    </row>
    <row r="5875" spans="2:15" x14ac:dyDescent="0.2">
      <c r="B5875" s="322" t="s">
        <v>168</v>
      </c>
      <c r="C5875" s="322" t="s">
        <v>275</v>
      </c>
      <c r="D5875" s="322" t="s">
        <v>169</v>
      </c>
      <c r="E5875" s="322" t="s">
        <v>275</v>
      </c>
      <c r="F5875" s="154" t="s">
        <v>239</v>
      </c>
      <c r="G5875" s="149" t="s">
        <v>359</v>
      </c>
      <c r="H5875" s="153" t="s">
        <v>278</v>
      </c>
      <c r="I5875" s="149" t="s">
        <v>2837</v>
      </c>
      <c r="J5875" s="163">
        <v>45.540999999999997</v>
      </c>
      <c r="K5875" s="163">
        <v>11.882999999999999</v>
      </c>
      <c r="L5875" s="149" t="s">
        <v>232</v>
      </c>
      <c r="M5875" s="150" t="s">
        <v>385</v>
      </c>
      <c r="N5875" s="157">
        <v>45347.52847222222</v>
      </c>
      <c r="O5875" s="157">
        <v>45382.688750000001</v>
      </c>
    </row>
    <row r="5876" spans="2:15" x14ac:dyDescent="0.2">
      <c r="B5876" s="322" t="s">
        <v>168</v>
      </c>
      <c r="C5876" s="322" t="s">
        <v>275</v>
      </c>
      <c r="D5876" s="322" t="s">
        <v>170</v>
      </c>
      <c r="E5876" s="322" t="s">
        <v>275</v>
      </c>
      <c r="F5876" s="154" t="s">
        <v>239</v>
      </c>
      <c r="G5876" s="149" t="s">
        <v>359</v>
      </c>
      <c r="H5876" s="153" t="s">
        <v>278</v>
      </c>
      <c r="I5876" s="149" t="s">
        <v>2837</v>
      </c>
      <c r="J5876" s="163">
        <v>45.540999999999997</v>
      </c>
      <c r="K5876" s="163">
        <v>32.747</v>
      </c>
      <c r="L5876" s="149" t="s">
        <v>232</v>
      </c>
      <c r="M5876" s="150" t="s">
        <v>386</v>
      </c>
      <c r="N5876" s="157">
        <v>45347.52847222222</v>
      </c>
      <c r="O5876" s="157">
        <v>45391.293136574073</v>
      </c>
    </row>
    <row r="5877" spans="2:15" x14ac:dyDescent="0.2">
      <c r="B5877" s="322" t="s">
        <v>168</v>
      </c>
      <c r="C5877" s="322" t="s">
        <v>275</v>
      </c>
      <c r="D5877" s="322" t="s">
        <v>169</v>
      </c>
      <c r="E5877" s="322" t="s">
        <v>275</v>
      </c>
      <c r="F5877" s="154" t="s">
        <v>329</v>
      </c>
      <c r="G5877" s="149" t="s">
        <v>286</v>
      </c>
      <c r="H5877" s="153" t="s">
        <v>330</v>
      </c>
      <c r="I5877" s="149" t="s">
        <v>3102</v>
      </c>
      <c r="J5877" s="163">
        <v>61.314999999999998</v>
      </c>
      <c r="K5877" s="163">
        <v>10.287000000000001</v>
      </c>
      <c r="L5877" s="149" t="s">
        <v>211</v>
      </c>
      <c r="M5877" s="150" t="s">
        <v>390</v>
      </c>
      <c r="N5877" s="157">
        <v>45348.031481481485</v>
      </c>
      <c r="O5877" s="157">
        <v>45377.881747685184</v>
      </c>
    </row>
    <row r="5878" spans="2:15" x14ac:dyDescent="0.2">
      <c r="B5878" s="322" t="s">
        <v>168</v>
      </c>
      <c r="C5878" s="322" t="s">
        <v>275</v>
      </c>
      <c r="D5878" s="322" t="s">
        <v>170</v>
      </c>
      <c r="E5878" s="322" t="s">
        <v>275</v>
      </c>
      <c r="F5878" s="154" t="s">
        <v>329</v>
      </c>
      <c r="G5878" s="149" t="s">
        <v>286</v>
      </c>
      <c r="H5878" s="153" t="s">
        <v>330</v>
      </c>
      <c r="I5878" s="149" t="s">
        <v>3102</v>
      </c>
      <c r="J5878" s="163">
        <v>61.314999999999998</v>
      </c>
      <c r="K5878" s="163">
        <v>27.460999999999999</v>
      </c>
      <c r="L5878" s="149" t="s">
        <v>211</v>
      </c>
      <c r="M5878" s="150" t="s">
        <v>826</v>
      </c>
      <c r="N5878" s="157">
        <v>45348.031481481485</v>
      </c>
      <c r="O5878" s="157">
        <v>45387.44872685185</v>
      </c>
    </row>
    <row r="5879" spans="2:15" x14ac:dyDescent="0.2">
      <c r="B5879" s="322" t="s">
        <v>168</v>
      </c>
      <c r="C5879" s="322" t="s">
        <v>275</v>
      </c>
      <c r="D5879" s="322" t="s">
        <v>169</v>
      </c>
      <c r="E5879" s="322" t="s">
        <v>275</v>
      </c>
      <c r="F5879" s="154" t="s">
        <v>239</v>
      </c>
      <c r="G5879" s="149" t="s">
        <v>289</v>
      </c>
      <c r="H5879" s="153" t="s">
        <v>1628</v>
      </c>
      <c r="I5879" s="149" t="s">
        <v>3103</v>
      </c>
      <c r="J5879" s="163">
        <v>50.991999999999997</v>
      </c>
      <c r="K5879" s="163">
        <v>35.545999999999999</v>
      </c>
      <c r="L5879" s="149" t="s">
        <v>329</v>
      </c>
      <c r="M5879" s="150" t="s">
        <v>361</v>
      </c>
      <c r="N5879" s="157">
        <v>45348.615960648145</v>
      </c>
      <c r="O5879" s="157">
        <v>45378.979675925926</v>
      </c>
    </row>
    <row r="5880" spans="2:15" x14ac:dyDescent="0.2">
      <c r="B5880" s="322" t="s">
        <v>168</v>
      </c>
      <c r="C5880" s="322" t="s">
        <v>275</v>
      </c>
      <c r="D5880" s="322" t="s">
        <v>169</v>
      </c>
      <c r="E5880" s="322" t="s">
        <v>275</v>
      </c>
      <c r="F5880" s="154" t="s">
        <v>114</v>
      </c>
      <c r="G5880" s="149" t="s">
        <v>286</v>
      </c>
      <c r="H5880" s="153" t="s">
        <v>115</v>
      </c>
      <c r="I5880" s="149" t="s">
        <v>3008</v>
      </c>
      <c r="J5880" s="163">
        <v>60.308999999999997</v>
      </c>
      <c r="K5880" s="163">
        <v>9.0459999999999994</v>
      </c>
      <c r="L5880" s="149" t="s">
        <v>116</v>
      </c>
      <c r="M5880" s="150" t="s">
        <v>117</v>
      </c>
      <c r="N5880" s="157">
        <v>45348.948900462965</v>
      </c>
      <c r="O5880" s="157">
        <v>45381.885810185187</v>
      </c>
    </row>
    <row r="5881" spans="2:15" x14ac:dyDescent="0.2">
      <c r="B5881" s="322" t="s">
        <v>168</v>
      </c>
      <c r="C5881" s="322" t="s">
        <v>275</v>
      </c>
      <c r="D5881" s="322" t="s">
        <v>170</v>
      </c>
      <c r="E5881" s="322" t="s">
        <v>275</v>
      </c>
      <c r="F5881" s="154" t="s">
        <v>114</v>
      </c>
      <c r="G5881" s="149" t="s">
        <v>286</v>
      </c>
      <c r="H5881" s="153" t="s">
        <v>115</v>
      </c>
      <c r="I5881" s="149" t="s">
        <v>3008</v>
      </c>
      <c r="J5881" s="163">
        <v>60.308999999999997</v>
      </c>
      <c r="K5881" s="163">
        <v>46.838000000000001</v>
      </c>
      <c r="L5881" s="149" t="s">
        <v>116</v>
      </c>
      <c r="M5881" s="150" t="s">
        <v>352</v>
      </c>
      <c r="N5881" s="157">
        <v>45348.948900462965</v>
      </c>
      <c r="O5881" s="157">
        <v>45384.593842592592</v>
      </c>
    </row>
    <row r="5882" spans="2:15" x14ac:dyDescent="0.2">
      <c r="B5882" s="322" t="s">
        <v>168</v>
      </c>
      <c r="C5882" s="322" t="s">
        <v>275</v>
      </c>
      <c r="D5882" s="322" t="s">
        <v>170</v>
      </c>
      <c r="E5882" s="322" t="s">
        <v>275</v>
      </c>
      <c r="F5882" s="154" t="s">
        <v>239</v>
      </c>
      <c r="G5882" s="149" t="s">
        <v>277</v>
      </c>
      <c r="H5882" s="153" t="s">
        <v>1628</v>
      </c>
      <c r="I5882" s="149" t="s">
        <v>3100</v>
      </c>
      <c r="J5882" s="163">
        <v>76.507999999999996</v>
      </c>
      <c r="K5882" s="163">
        <v>13.64</v>
      </c>
      <c r="L5882" s="149" t="s">
        <v>211</v>
      </c>
      <c r="M5882" s="150" t="s">
        <v>666</v>
      </c>
      <c r="N5882" s="157">
        <v>45349.615474537037</v>
      </c>
      <c r="O5882" s="157">
        <v>45410.716990740744</v>
      </c>
    </row>
    <row r="5883" spans="2:15" x14ac:dyDescent="0.2">
      <c r="B5883" s="322" t="s">
        <v>168</v>
      </c>
      <c r="C5883" s="322" t="s">
        <v>275</v>
      </c>
      <c r="D5883" s="322" t="s">
        <v>177</v>
      </c>
      <c r="E5883" s="322" t="s">
        <v>275</v>
      </c>
      <c r="F5883" s="154" t="s">
        <v>239</v>
      </c>
      <c r="G5883" s="149" t="s">
        <v>277</v>
      </c>
      <c r="H5883" s="153" t="s">
        <v>1628</v>
      </c>
      <c r="I5883" s="149" t="s">
        <v>3100</v>
      </c>
      <c r="J5883" s="163">
        <v>76.507999999999996</v>
      </c>
      <c r="K5883" s="163">
        <v>14.833</v>
      </c>
      <c r="L5883" s="149" t="s">
        <v>264</v>
      </c>
      <c r="M5883" s="150" t="s">
        <v>3101</v>
      </c>
      <c r="N5883" s="157">
        <v>45349.615474537037</v>
      </c>
      <c r="O5883" s="157">
        <v>45604.228460648148</v>
      </c>
    </row>
    <row r="5884" spans="2:15" x14ac:dyDescent="0.2">
      <c r="B5884" s="322" t="s">
        <v>168</v>
      </c>
      <c r="C5884" s="322" t="s">
        <v>275</v>
      </c>
      <c r="D5884" s="322" t="s">
        <v>169</v>
      </c>
      <c r="E5884" s="322" t="s">
        <v>275</v>
      </c>
      <c r="F5884" s="154" t="s">
        <v>114</v>
      </c>
      <c r="G5884" s="149" t="s">
        <v>286</v>
      </c>
      <c r="H5884" s="153" t="s">
        <v>115</v>
      </c>
      <c r="I5884" s="149" t="s">
        <v>3003</v>
      </c>
      <c r="J5884" s="163">
        <v>61.210999999999999</v>
      </c>
      <c r="K5884" s="163">
        <v>59.987000000000002</v>
      </c>
      <c r="L5884" s="149" t="s">
        <v>211</v>
      </c>
      <c r="M5884" s="150" t="s">
        <v>303</v>
      </c>
      <c r="N5884" s="157">
        <v>45349.970312500001</v>
      </c>
      <c r="O5884" s="157">
        <v>45369.272152777776</v>
      </c>
    </row>
    <row r="5885" spans="2:15" x14ac:dyDescent="0.2">
      <c r="B5885" s="322" t="s">
        <v>168</v>
      </c>
      <c r="C5885" s="322" t="s">
        <v>275</v>
      </c>
      <c r="D5885" s="322" t="s">
        <v>169</v>
      </c>
      <c r="E5885" s="322" t="s">
        <v>275</v>
      </c>
      <c r="F5885" s="154" t="s">
        <v>239</v>
      </c>
      <c r="G5885" s="149" t="s">
        <v>359</v>
      </c>
      <c r="H5885" s="153" t="s">
        <v>278</v>
      </c>
      <c r="I5885" s="149" t="s">
        <v>1741</v>
      </c>
      <c r="J5885" s="163">
        <v>31.887</v>
      </c>
      <c r="K5885" s="163">
        <v>4.8479999999999999</v>
      </c>
      <c r="L5885" s="149" t="s">
        <v>116</v>
      </c>
      <c r="M5885" s="150" t="s">
        <v>405</v>
      </c>
      <c r="N5885" s="157">
        <v>45350.980393518519</v>
      </c>
      <c r="O5885" s="157">
        <v>45378.739907407406</v>
      </c>
    </row>
    <row r="5886" spans="2:15" x14ac:dyDescent="0.2">
      <c r="B5886" s="322" t="s">
        <v>168</v>
      </c>
      <c r="C5886" s="322" t="s">
        <v>275</v>
      </c>
      <c r="D5886" s="322" t="s">
        <v>169</v>
      </c>
      <c r="E5886" s="322" t="s">
        <v>275</v>
      </c>
      <c r="F5886" s="154" t="s">
        <v>239</v>
      </c>
      <c r="G5886" s="149" t="s">
        <v>359</v>
      </c>
      <c r="H5886" s="153" t="s">
        <v>278</v>
      </c>
      <c r="I5886" s="149" t="s">
        <v>1741</v>
      </c>
      <c r="J5886" s="163">
        <v>31.887</v>
      </c>
      <c r="K5886" s="163">
        <v>25.853999999999999</v>
      </c>
      <c r="L5886" s="149" t="s">
        <v>116</v>
      </c>
      <c r="M5886" s="150" t="s">
        <v>405</v>
      </c>
      <c r="N5886" s="157">
        <v>45350.980393518519</v>
      </c>
      <c r="O5886" s="157">
        <v>45378.740046296298</v>
      </c>
    </row>
    <row r="5887" spans="2:15" x14ac:dyDescent="0.2">
      <c r="B5887" s="322" t="s">
        <v>168</v>
      </c>
      <c r="C5887" s="322" t="s">
        <v>275</v>
      </c>
      <c r="D5887" s="322" t="s">
        <v>169</v>
      </c>
      <c r="E5887" s="322" t="s">
        <v>275</v>
      </c>
      <c r="F5887" s="154" t="s">
        <v>239</v>
      </c>
      <c r="G5887" s="149" t="s">
        <v>359</v>
      </c>
      <c r="H5887" s="153" t="s">
        <v>278</v>
      </c>
      <c r="I5887" s="149" t="s">
        <v>2724</v>
      </c>
      <c r="J5887" s="163">
        <v>32.164999999999999</v>
      </c>
      <c r="K5887" s="163">
        <v>3.7949999999999999</v>
      </c>
      <c r="L5887" s="149" t="s">
        <v>228</v>
      </c>
      <c r="M5887" s="150" t="s">
        <v>434</v>
      </c>
      <c r="N5887" s="157">
        <v>45351.782870370371</v>
      </c>
      <c r="O5887" s="157">
        <v>45376.859756944446</v>
      </c>
    </row>
    <row r="5888" spans="2:15" x14ac:dyDescent="0.2">
      <c r="B5888" s="322" t="s">
        <v>168</v>
      </c>
      <c r="C5888" s="322" t="s">
        <v>275</v>
      </c>
      <c r="D5888" s="322" t="s">
        <v>170</v>
      </c>
      <c r="E5888" s="322" t="s">
        <v>275</v>
      </c>
      <c r="F5888" s="154" t="s">
        <v>239</v>
      </c>
      <c r="G5888" s="149" t="s">
        <v>359</v>
      </c>
      <c r="H5888" s="153" t="s">
        <v>278</v>
      </c>
      <c r="I5888" s="149" t="s">
        <v>2724</v>
      </c>
      <c r="J5888" s="163">
        <v>32.164999999999999</v>
      </c>
      <c r="K5888" s="163">
        <v>6.3010000000000002</v>
      </c>
      <c r="L5888" s="149" t="s">
        <v>228</v>
      </c>
      <c r="M5888" s="150" t="s">
        <v>1293</v>
      </c>
      <c r="N5888" s="157">
        <v>45351.782870370371</v>
      </c>
      <c r="O5888" s="157">
        <v>45401.771435185183</v>
      </c>
    </row>
    <row r="5889" spans="2:15" x14ac:dyDescent="0.2">
      <c r="B5889" s="322" t="s">
        <v>169</v>
      </c>
      <c r="C5889" s="322" t="s">
        <v>275</v>
      </c>
      <c r="D5889" s="322" t="s">
        <v>170</v>
      </c>
      <c r="E5889" s="322" t="s">
        <v>275</v>
      </c>
      <c r="F5889" s="154" t="s">
        <v>239</v>
      </c>
      <c r="G5889" s="149" t="s">
        <v>1627</v>
      </c>
      <c r="H5889" s="153" t="s">
        <v>1628</v>
      </c>
      <c r="I5889" s="149" t="s">
        <v>3104</v>
      </c>
      <c r="J5889" s="163">
        <v>93.257000000000005</v>
      </c>
      <c r="K5889" s="163">
        <v>47.133000000000003</v>
      </c>
      <c r="L5889" s="149" t="s">
        <v>211</v>
      </c>
      <c r="M5889" s="150" t="s">
        <v>1133</v>
      </c>
      <c r="N5889" s="157">
        <v>45352.64702546296</v>
      </c>
      <c r="O5889" s="157">
        <v>45412.352407407408</v>
      </c>
    </row>
    <row r="5890" spans="2:15" x14ac:dyDescent="0.2">
      <c r="B5890" s="322" t="s">
        <v>169</v>
      </c>
      <c r="C5890" s="322" t="s">
        <v>275</v>
      </c>
      <c r="D5890" s="322" t="s">
        <v>171</v>
      </c>
      <c r="E5890" s="322" t="s">
        <v>275</v>
      </c>
      <c r="F5890" s="154" t="s">
        <v>239</v>
      </c>
      <c r="G5890" s="149" t="s">
        <v>1627</v>
      </c>
      <c r="H5890" s="153" t="s">
        <v>1628</v>
      </c>
      <c r="I5890" s="149" t="s">
        <v>3104</v>
      </c>
      <c r="J5890" s="163">
        <v>93.257000000000005</v>
      </c>
      <c r="K5890" s="163">
        <v>44.259</v>
      </c>
      <c r="L5890" s="149" t="s">
        <v>211</v>
      </c>
      <c r="M5890" s="150" t="s">
        <v>905</v>
      </c>
      <c r="N5890" s="157">
        <v>45352.64702546296</v>
      </c>
      <c r="O5890" s="157">
        <v>45422.164525462962</v>
      </c>
    </row>
    <row r="5891" spans="2:15" x14ac:dyDescent="0.2">
      <c r="B5891" s="322" t="s">
        <v>169</v>
      </c>
      <c r="C5891" s="322" t="s">
        <v>275</v>
      </c>
      <c r="D5891" s="322" t="s">
        <v>170</v>
      </c>
      <c r="E5891" s="322" t="s">
        <v>275</v>
      </c>
      <c r="F5891" s="154" t="s">
        <v>114</v>
      </c>
      <c r="G5891" s="149" t="s">
        <v>310</v>
      </c>
      <c r="H5891" s="153" t="s">
        <v>115</v>
      </c>
      <c r="I5891" s="149" t="s">
        <v>3105</v>
      </c>
      <c r="J5891" s="163">
        <v>58.104999999999997</v>
      </c>
      <c r="K5891" s="163">
        <v>53.872</v>
      </c>
      <c r="L5891" s="149" t="s">
        <v>187</v>
      </c>
      <c r="M5891" s="150" t="s">
        <v>948</v>
      </c>
      <c r="N5891" s="157">
        <v>45352.657083333332</v>
      </c>
      <c r="O5891" s="157">
        <v>45389.687025462961</v>
      </c>
    </row>
    <row r="5892" spans="2:15" x14ac:dyDescent="0.2">
      <c r="B5892" s="322" t="s">
        <v>169</v>
      </c>
      <c r="C5892" s="322" t="s">
        <v>275</v>
      </c>
      <c r="D5892" s="322" t="s">
        <v>169</v>
      </c>
      <c r="E5892" s="322" t="s">
        <v>275</v>
      </c>
      <c r="F5892" s="154" t="s">
        <v>114</v>
      </c>
      <c r="G5892" s="149" t="s">
        <v>353</v>
      </c>
      <c r="H5892" s="153" t="s">
        <v>354</v>
      </c>
      <c r="I5892" s="149" t="s">
        <v>3106</v>
      </c>
      <c r="J5892" s="163">
        <v>61.253999999999998</v>
      </c>
      <c r="K5892" s="163">
        <v>10.307</v>
      </c>
      <c r="L5892" s="149" t="s">
        <v>116</v>
      </c>
      <c r="M5892" s="150" t="s">
        <v>811</v>
      </c>
      <c r="N5892" s="157">
        <v>45353.334502314814</v>
      </c>
      <c r="O5892" s="157">
        <v>45367.79074074074</v>
      </c>
    </row>
    <row r="5893" spans="2:15" x14ac:dyDescent="0.2">
      <c r="B5893" s="322" t="s">
        <v>169</v>
      </c>
      <c r="C5893" s="322" t="s">
        <v>275</v>
      </c>
      <c r="D5893" s="322" t="s">
        <v>169</v>
      </c>
      <c r="E5893" s="322" t="s">
        <v>275</v>
      </c>
      <c r="F5893" s="154" t="s">
        <v>114</v>
      </c>
      <c r="G5893" s="149" t="s">
        <v>353</v>
      </c>
      <c r="H5893" s="153" t="s">
        <v>354</v>
      </c>
      <c r="I5893" s="149" t="s">
        <v>3106</v>
      </c>
      <c r="J5893" s="163">
        <v>61.253999999999998</v>
      </c>
      <c r="K5893" s="163">
        <v>5.1529999999999996</v>
      </c>
      <c r="L5893" s="149" t="s">
        <v>116</v>
      </c>
      <c r="M5893" s="150" t="s">
        <v>811</v>
      </c>
      <c r="N5893" s="157">
        <v>45353.334502314814</v>
      </c>
      <c r="O5893" s="157">
        <v>45367.790879629632</v>
      </c>
    </row>
    <row r="5894" spans="2:15" x14ac:dyDescent="0.2">
      <c r="B5894" s="322" t="s">
        <v>169</v>
      </c>
      <c r="C5894" s="322" t="s">
        <v>275</v>
      </c>
      <c r="D5894" s="322" t="s">
        <v>170</v>
      </c>
      <c r="E5894" s="322" t="s">
        <v>275</v>
      </c>
      <c r="F5894" s="154" t="s">
        <v>114</v>
      </c>
      <c r="G5894" s="149" t="s">
        <v>353</v>
      </c>
      <c r="H5894" s="153" t="s">
        <v>354</v>
      </c>
      <c r="I5894" s="149" t="s">
        <v>3106</v>
      </c>
      <c r="J5894" s="163">
        <v>61.253999999999998</v>
      </c>
      <c r="K5894" s="163">
        <v>34.479999999999997</v>
      </c>
      <c r="L5894" s="149" t="s">
        <v>116</v>
      </c>
      <c r="M5894" s="150" t="s">
        <v>339</v>
      </c>
      <c r="N5894" s="157">
        <v>45353.334502314814</v>
      </c>
      <c r="O5894" s="157">
        <v>45384.176087962966</v>
      </c>
    </row>
    <row r="5895" spans="2:15" x14ac:dyDescent="0.2">
      <c r="B5895" s="322" t="s">
        <v>169</v>
      </c>
      <c r="C5895" s="322" t="s">
        <v>275</v>
      </c>
      <c r="D5895" s="322" t="s">
        <v>172</v>
      </c>
      <c r="E5895" s="322" t="s">
        <v>275</v>
      </c>
      <c r="F5895" s="154" t="s">
        <v>239</v>
      </c>
      <c r="G5895" s="149" t="s">
        <v>359</v>
      </c>
      <c r="H5895" s="153" t="s">
        <v>278</v>
      </c>
      <c r="I5895" s="149" t="s">
        <v>3107</v>
      </c>
      <c r="J5895" s="163">
        <v>32.311</v>
      </c>
      <c r="K5895" s="163">
        <v>31.664999999999999</v>
      </c>
      <c r="L5895" s="149" t="s">
        <v>187</v>
      </c>
      <c r="M5895" s="150" t="s">
        <v>415</v>
      </c>
      <c r="N5895" s="157">
        <v>45353.403981481482</v>
      </c>
      <c r="O5895" s="157">
        <v>45457.009513888886</v>
      </c>
    </row>
    <row r="5896" spans="2:15" x14ac:dyDescent="0.2">
      <c r="B5896" s="322" t="s">
        <v>169</v>
      </c>
      <c r="C5896" s="322" t="s">
        <v>275</v>
      </c>
      <c r="D5896" s="322" t="s">
        <v>169</v>
      </c>
      <c r="E5896" s="322" t="s">
        <v>275</v>
      </c>
      <c r="F5896" s="154" t="s">
        <v>239</v>
      </c>
      <c r="G5896" s="149" t="s">
        <v>359</v>
      </c>
      <c r="H5896" s="153" t="s">
        <v>278</v>
      </c>
      <c r="I5896" s="149" t="s">
        <v>1723</v>
      </c>
      <c r="J5896" s="163">
        <v>36.009</v>
      </c>
      <c r="K5896" s="163">
        <v>9.375</v>
      </c>
      <c r="L5896" s="149" t="s">
        <v>805</v>
      </c>
      <c r="M5896" s="150" t="s">
        <v>806</v>
      </c>
      <c r="N5896" s="157">
        <v>45353.865497685183</v>
      </c>
      <c r="O5896" s="157">
        <v>45374.532766203702</v>
      </c>
    </row>
    <row r="5897" spans="2:15" x14ac:dyDescent="0.2">
      <c r="B5897" s="322" t="s">
        <v>169</v>
      </c>
      <c r="C5897" s="322" t="s">
        <v>275</v>
      </c>
      <c r="D5897" s="322" t="s">
        <v>169</v>
      </c>
      <c r="E5897" s="322" t="s">
        <v>275</v>
      </c>
      <c r="F5897" s="154" t="s">
        <v>114</v>
      </c>
      <c r="G5897" s="149" t="s">
        <v>286</v>
      </c>
      <c r="H5897" s="153" t="s">
        <v>115</v>
      </c>
      <c r="I5897" s="149" t="s">
        <v>351</v>
      </c>
      <c r="J5897" s="163">
        <v>61.423999999999999</v>
      </c>
      <c r="K5897" s="163">
        <v>14.798</v>
      </c>
      <c r="L5897" s="149" t="s">
        <v>219</v>
      </c>
      <c r="M5897" s="150" t="s">
        <v>429</v>
      </c>
      <c r="N5897" s="157">
        <v>45354.126747685186</v>
      </c>
      <c r="O5897" s="157">
        <v>45382.151979166665</v>
      </c>
    </row>
    <row r="5898" spans="2:15" x14ac:dyDescent="0.2">
      <c r="B5898" s="322" t="s">
        <v>169</v>
      </c>
      <c r="C5898" s="322" t="s">
        <v>275</v>
      </c>
      <c r="D5898" s="322" t="s">
        <v>170</v>
      </c>
      <c r="E5898" s="322" t="s">
        <v>275</v>
      </c>
      <c r="F5898" s="154" t="s">
        <v>114</v>
      </c>
      <c r="G5898" s="149" t="s">
        <v>286</v>
      </c>
      <c r="H5898" s="153" t="s">
        <v>115</v>
      </c>
      <c r="I5898" s="149" t="s">
        <v>351</v>
      </c>
      <c r="J5898" s="163">
        <v>61.423999999999999</v>
      </c>
      <c r="K5898" s="163">
        <v>39.509</v>
      </c>
      <c r="L5898" s="149" t="s">
        <v>209</v>
      </c>
      <c r="M5898" s="150" t="s">
        <v>638</v>
      </c>
      <c r="N5898" s="157">
        <v>45354.126747685186</v>
      </c>
      <c r="O5898" s="157">
        <v>45401.441516203704</v>
      </c>
    </row>
    <row r="5899" spans="2:15" x14ac:dyDescent="0.2">
      <c r="B5899" s="322" t="s">
        <v>169</v>
      </c>
      <c r="C5899" s="322" t="s">
        <v>275</v>
      </c>
      <c r="D5899" s="322" t="s">
        <v>169</v>
      </c>
      <c r="E5899" s="322" t="s">
        <v>275</v>
      </c>
      <c r="F5899" s="154" t="s">
        <v>329</v>
      </c>
      <c r="G5899" s="149" t="s">
        <v>286</v>
      </c>
      <c r="H5899" s="153" t="s">
        <v>330</v>
      </c>
      <c r="I5899" s="149" t="s">
        <v>3108</v>
      </c>
      <c r="J5899" s="163">
        <v>58.085999999999999</v>
      </c>
      <c r="K5899" s="163">
        <v>55.207000000000001</v>
      </c>
      <c r="L5899" s="149" t="s">
        <v>333</v>
      </c>
      <c r="M5899" s="150" t="s">
        <v>334</v>
      </c>
      <c r="N5899" s="157">
        <v>45355.18922453704</v>
      </c>
      <c r="O5899" s="157">
        <v>45378.31931712963</v>
      </c>
    </row>
    <row r="5900" spans="2:15" x14ac:dyDescent="0.2">
      <c r="B5900" s="322" t="s">
        <v>169</v>
      </c>
      <c r="C5900" s="322" t="s">
        <v>275</v>
      </c>
      <c r="D5900" s="322" t="s">
        <v>170</v>
      </c>
      <c r="E5900" s="322" t="s">
        <v>275</v>
      </c>
      <c r="F5900" s="154" t="s">
        <v>239</v>
      </c>
      <c r="G5900" s="149" t="s">
        <v>1627</v>
      </c>
      <c r="H5900" s="153" t="s">
        <v>1628</v>
      </c>
      <c r="I5900" s="149" t="s">
        <v>3109</v>
      </c>
      <c r="J5900" s="163">
        <v>74.194999999999993</v>
      </c>
      <c r="K5900" s="163">
        <v>9.0749999999999993</v>
      </c>
      <c r="L5900" s="149" t="s">
        <v>211</v>
      </c>
      <c r="M5900" s="150" t="s">
        <v>1262</v>
      </c>
      <c r="N5900" s="157">
        <v>45355.19672453704</v>
      </c>
      <c r="O5900" s="157">
        <v>45398.449594907404</v>
      </c>
    </row>
    <row r="5901" spans="2:15" x14ac:dyDescent="0.2">
      <c r="B5901" s="322" t="s">
        <v>169</v>
      </c>
      <c r="C5901" s="322" t="s">
        <v>275</v>
      </c>
      <c r="D5901" s="322" t="s">
        <v>170</v>
      </c>
      <c r="E5901" s="322" t="s">
        <v>275</v>
      </c>
      <c r="F5901" s="154" t="s">
        <v>239</v>
      </c>
      <c r="G5901" s="149" t="s">
        <v>1627</v>
      </c>
      <c r="H5901" s="153" t="s">
        <v>1628</v>
      </c>
      <c r="I5901" s="149" t="s">
        <v>3109</v>
      </c>
      <c r="J5901" s="163">
        <v>74.194999999999993</v>
      </c>
      <c r="K5901" s="163">
        <v>21.626000000000001</v>
      </c>
      <c r="L5901" s="149" t="s">
        <v>211</v>
      </c>
      <c r="M5901" s="150" t="s">
        <v>314</v>
      </c>
      <c r="N5901" s="157">
        <v>45355.19672453704</v>
      </c>
      <c r="O5901" s="157">
        <v>45406.0622337963</v>
      </c>
    </row>
    <row r="5902" spans="2:15" x14ac:dyDescent="0.2">
      <c r="B5902" s="322" t="s">
        <v>169</v>
      </c>
      <c r="C5902" s="322" t="s">
        <v>275</v>
      </c>
      <c r="D5902" s="322" t="s">
        <v>169</v>
      </c>
      <c r="E5902" s="322" t="s">
        <v>275</v>
      </c>
      <c r="F5902" s="154" t="s">
        <v>239</v>
      </c>
      <c r="G5902" s="149" t="s">
        <v>359</v>
      </c>
      <c r="H5902" s="153" t="s">
        <v>278</v>
      </c>
      <c r="I5902" s="149" t="s">
        <v>2441</v>
      </c>
      <c r="J5902" s="163">
        <v>32.091999999999999</v>
      </c>
      <c r="K5902" s="163">
        <v>29.905999999999999</v>
      </c>
      <c r="L5902" s="149" t="s">
        <v>189</v>
      </c>
      <c r="M5902" s="150" t="s">
        <v>1342</v>
      </c>
      <c r="N5902" s="157">
        <v>45355.469780092593</v>
      </c>
      <c r="O5902" s="157">
        <v>45362.405289351853</v>
      </c>
    </row>
    <row r="5903" spans="2:15" x14ac:dyDescent="0.2">
      <c r="B5903" s="322" t="s">
        <v>169</v>
      </c>
      <c r="C5903" s="322" t="s">
        <v>275</v>
      </c>
      <c r="D5903" s="322" t="s">
        <v>169</v>
      </c>
      <c r="E5903" s="322" t="s">
        <v>275</v>
      </c>
      <c r="F5903" s="154" t="s">
        <v>114</v>
      </c>
      <c r="G5903" s="149" t="s">
        <v>286</v>
      </c>
      <c r="H5903" s="153" t="s">
        <v>115</v>
      </c>
      <c r="I5903" s="149" t="s">
        <v>3102</v>
      </c>
      <c r="J5903" s="163">
        <v>61.314999999999998</v>
      </c>
      <c r="K5903" s="163">
        <v>6.0880000000000001</v>
      </c>
      <c r="L5903" s="149" t="s">
        <v>211</v>
      </c>
      <c r="M5903" s="150" t="s">
        <v>390</v>
      </c>
      <c r="N5903" s="157">
        <v>45355.814259259256</v>
      </c>
      <c r="O5903" s="157">
        <v>45377.881747685184</v>
      </c>
    </row>
    <row r="5904" spans="2:15" x14ac:dyDescent="0.2">
      <c r="B5904" s="322" t="s">
        <v>169</v>
      </c>
      <c r="C5904" s="322" t="s">
        <v>275</v>
      </c>
      <c r="D5904" s="322" t="s">
        <v>170</v>
      </c>
      <c r="E5904" s="322" t="s">
        <v>275</v>
      </c>
      <c r="F5904" s="154" t="s">
        <v>114</v>
      </c>
      <c r="G5904" s="149" t="s">
        <v>286</v>
      </c>
      <c r="H5904" s="153" t="s">
        <v>115</v>
      </c>
      <c r="I5904" s="149" t="s">
        <v>3102</v>
      </c>
      <c r="J5904" s="163">
        <v>61.314999999999998</v>
      </c>
      <c r="K5904" s="163">
        <v>16.253</v>
      </c>
      <c r="L5904" s="149" t="s">
        <v>211</v>
      </c>
      <c r="M5904" s="150" t="s">
        <v>826</v>
      </c>
      <c r="N5904" s="157">
        <v>45355.814259259256</v>
      </c>
      <c r="O5904" s="157">
        <v>45387.44872685185</v>
      </c>
    </row>
    <row r="5905" spans="2:15" x14ac:dyDescent="0.2">
      <c r="B5905" s="322" t="s">
        <v>169</v>
      </c>
      <c r="C5905" s="322" t="s">
        <v>275</v>
      </c>
      <c r="D5905" s="322" t="s">
        <v>169</v>
      </c>
      <c r="E5905" s="322" t="s">
        <v>275</v>
      </c>
      <c r="F5905" s="154" t="s">
        <v>114</v>
      </c>
      <c r="G5905" s="149" t="s">
        <v>353</v>
      </c>
      <c r="H5905" s="153" t="s">
        <v>354</v>
      </c>
      <c r="I5905" s="149" t="s">
        <v>2396</v>
      </c>
      <c r="J5905" s="163">
        <v>28.344000000000001</v>
      </c>
      <c r="K5905" s="163">
        <v>20.076000000000001</v>
      </c>
      <c r="L5905" s="149" t="s">
        <v>325</v>
      </c>
      <c r="M5905" s="150" t="s">
        <v>326</v>
      </c>
      <c r="N5905" s="157">
        <v>45355.891712962963</v>
      </c>
      <c r="O5905" s="157">
        <v>45381.322291666664</v>
      </c>
    </row>
    <row r="5906" spans="2:15" x14ac:dyDescent="0.2">
      <c r="B5906" s="322" t="s">
        <v>169</v>
      </c>
      <c r="C5906" s="322" t="s">
        <v>275</v>
      </c>
      <c r="D5906" s="322" t="s">
        <v>169</v>
      </c>
      <c r="E5906" s="322" t="s">
        <v>275</v>
      </c>
      <c r="F5906" s="154" t="s">
        <v>114</v>
      </c>
      <c r="G5906" s="149" t="s">
        <v>310</v>
      </c>
      <c r="H5906" s="153" t="s">
        <v>115</v>
      </c>
      <c r="I5906" s="149" t="s">
        <v>3110</v>
      </c>
      <c r="J5906" s="163">
        <v>33.414999999999999</v>
      </c>
      <c r="K5906" s="163">
        <v>9.0830000000000002</v>
      </c>
      <c r="L5906" s="149" t="s">
        <v>557</v>
      </c>
      <c r="M5906" s="150" t="s">
        <v>715</v>
      </c>
      <c r="N5906" s="157">
        <v>45356.094756944447</v>
      </c>
      <c r="O5906" s="157">
        <v>45381.187835648147</v>
      </c>
    </row>
    <row r="5907" spans="2:15" x14ac:dyDescent="0.2">
      <c r="B5907" s="322" t="s">
        <v>169</v>
      </c>
      <c r="C5907" s="322" t="s">
        <v>275</v>
      </c>
      <c r="D5907" s="322" t="s">
        <v>170</v>
      </c>
      <c r="E5907" s="322" t="s">
        <v>275</v>
      </c>
      <c r="F5907" s="154" t="s">
        <v>114</v>
      </c>
      <c r="G5907" s="149" t="s">
        <v>310</v>
      </c>
      <c r="H5907" s="153" t="s">
        <v>115</v>
      </c>
      <c r="I5907" s="149" t="s">
        <v>3110</v>
      </c>
      <c r="J5907" s="163">
        <v>33.414999999999999</v>
      </c>
      <c r="K5907" s="163">
        <v>23.664000000000001</v>
      </c>
      <c r="L5907" s="149" t="s">
        <v>557</v>
      </c>
      <c r="M5907" s="150" t="s">
        <v>3111</v>
      </c>
      <c r="N5907" s="157">
        <v>45356.094756944447</v>
      </c>
      <c r="O5907" s="157">
        <v>45384.740300925929</v>
      </c>
    </row>
    <row r="5908" spans="2:15" x14ac:dyDescent="0.2">
      <c r="B5908" s="322" t="s">
        <v>169</v>
      </c>
      <c r="C5908" s="322" t="s">
        <v>275</v>
      </c>
      <c r="D5908" s="322" t="s">
        <v>169</v>
      </c>
      <c r="E5908" s="322" t="s">
        <v>275</v>
      </c>
      <c r="F5908" s="154" t="s">
        <v>239</v>
      </c>
      <c r="G5908" s="149" t="s">
        <v>289</v>
      </c>
      <c r="H5908" s="153" t="s">
        <v>1628</v>
      </c>
      <c r="I5908" s="149" t="s">
        <v>3112</v>
      </c>
      <c r="J5908" s="163">
        <v>58.104999999999997</v>
      </c>
      <c r="K5908" s="163">
        <v>19.605</v>
      </c>
      <c r="L5908" s="149" t="s">
        <v>116</v>
      </c>
      <c r="M5908" s="150" t="s">
        <v>292</v>
      </c>
      <c r="N5908" s="157">
        <v>45356.282141203701</v>
      </c>
      <c r="O5908" s="157">
        <v>45378.782800925925</v>
      </c>
    </row>
    <row r="5909" spans="2:15" x14ac:dyDescent="0.2">
      <c r="B5909" s="322" t="s">
        <v>169</v>
      </c>
      <c r="C5909" s="322" t="s">
        <v>275</v>
      </c>
      <c r="D5909" s="322" t="s">
        <v>170</v>
      </c>
      <c r="E5909" s="322" t="s">
        <v>275</v>
      </c>
      <c r="F5909" s="154" t="s">
        <v>239</v>
      </c>
      <c r="G5909" s="149" t="s">
        <v>277</v>
      </c>
      <c r="H5909" s="153" t="s">
        <v>1628</v>
      </c>
      <c r="I5909" s="149" t="s">
        <v>3112</v>
      </c>
      <c r="J5909" s="163">
        <v>58.104999999999997</v>
      </c>
      <c r="K5909" s="163">
        <v>28.169</v>
      </c>
      <c r="L5909" s="149" t="s">
        <v>116</v>
      </c>
      <c r="M5909" s="150" t="s">
        <v>293</v>
      </c>
      <c r="N5909" s="157">
        <v>45356.282141203701</v>
      </c>
      <c r="O5909" s="157">
        <v>45383.708668981482</v>
      </c>
    </row>
    <row r="5910" spans="2:15" x14ac:dyDescent="0.2">
      <c r="B5910" s="322" t="s">
        <v>169</v>
      </c>
      <c r="C5910" s="322" t="s">
        <v>275</v>
      </c>
      <c r="D5910" s="322" t="s">
        <v>170</v>
      </c>
      <c r="E5910" s="322" t="s">
        <v>275</v>
      </c>
      <c r="F5910" s="154" t="s">
        <v>195</v>
      </c>
      <c r="G5910" s="149" t="s">
        <v>277</v>
      </c>
      <c r="H5910" s="153" t="s">
        <v>705</v>
      </c>
      <c r="I5910" s="149" t="s">
        <v>1548</v>
      </c>
      <c r="J5910" s="163">
        <v>37.93</v>
      </c>
      <c r="K5910" s="163">
        <v>5.181</v>
      </c>
      <c r="L5910" s="149" t="s">
        <v>228</v>
      </c>
      <c r="M5910" s="150" t="s">
        <v>3113</v>
      </c>
      <c r="N5910" s="157">
        <v>45356.313761574071</v>
      </c>
      <c r="O5910" s="157">
        <v>45386.781388888892</v>
      </c>
    </row>
    <row r="5911" spans="2:15" x14ac:dyDescent="0.2">
      <c r="B5911" s="322" t="s">
        <v>169</v>
      </c>
      <c r="C5911" s="322" t="s">
        <v>275</v>
      </c>
      <c r="D5911" s="322" t="s">
        <v>170</v>
      </c>
      <c r="E5911" s="322" t="s">
        <v>275</v>
      </c>
      <c r="F5911" s="154" t="s">
        <v>195</v>
      </c>
      <c r="G5911" s="149" t="s">
        <v>277</v>
      </c>
      <c r="H5911" s="153" t="s">
        <v>705</v>
      </c>
      <c r="I5911" s="149" t="s">
        <v>1548</v>
      </c>
      <c r="J5911" s="163">
        <v>37.93</v>
      </c>
      <c r="K5911" s="163">
        <v>24.04</v>
      </c>
      <c r="L5911" s="149" t="s">
        <v>228</v>
      </c>
      <c r="M5911" s="150" t="s">
        <v>434</v>
      </c>
      <c r="N5911" s="157">
        <v>45356.313761574071</v>
      </c>
      <c r="O5911" s="157">
        <v>45394.450914351852</v>
      </c>
    </row>
    <row r="5912" spans="2:15" x14ac:dyDescent="0.2">
      <c r="B5912" s="322" t="s">
        <v>169</v>
      </c>
      <c r="C5912" s="322" t="s">
        <v>275</v>
      </c>
      <c r="D5912" s="322" t="s">
        <v>170</v>
      </c>
      <c r="E5912" s="322" t="s">
        <v>275</v>
      </c>
      <c r="F5912" s="154" t="s">
        <v>114</v>
      </c>
      <c r="G5912" s="149" t="s">
        <v>286</v>
      </c>
      <c r="H5912" s="153" t="s">
        <v>115</v>
      </c>
      <c r="I5912" s="149" t="s">
        <v>1768</v>
      </c>
      <c r="J5912" s="163">
        <v>63.350999999999999</v>
      </c>
      <c r="K5912" s="163">
        <v>16.350999999999999</v>
      </c>
      <c r="L5912" s="149" t="s">
        <v>116</v>
      </c>
      <c r="M5912" s="150" t="s">
        <v>405</v>
      </c>
      <c r="N5912" s="157">
        <v>45357.042094907411</v>
      </c>
      <c r="O5912" s="157">
        <v>45385.475636574076</v>
      </c>
    </row>
    <row r="5913" spans="2:15" x14ac:dyDescent="0.2">
      <c r="B5913" s="322" t="s">
        <v>169</v>
      </c>
      <c r="C5913" s="322" t="s">
        <v>275</v>
      </c>
      <c r="D5913" s="322" t="s">
        <v>170</v>
      </c>
      <c r="E5913" s="322" t="s">
        <v>275</v>
      </c>
      <c r="F5913" s="154" t="s">
        <v>114</v>
      </c>
      <c r="G5913" s="149" t="s">
        <v>286</v>
      </c>
      <c r="H5913" s="153" t="s">
        <v>115</v>
      </c>
      <c r="I5913" s="149" t="s">
        <v>1768</v>
      </c>
      <c r="J5913" s="163">
        <v>63.350999999999999</v>
      </c>
      <c r="K5913" s="163">
        <v>30.648</v>
      </c>
      <c r="L5913" s="149" t="s">
        <v>116</v>
      </c>
      <c r="M5913" s="150" t="s">
        <v>405</v>
      </c>
      <c r="N5913" s="157">
        <v>45357.042094907411</v>
      </c>
      <c r="O5913" s="157">
        <v>45388.309606481482</v>
      </c>
    </row>
    <row r="5914" spans="2:15" x14ac:dyDescent="0.2">
      <c r="B5914" s="322" t="s">
        <v>169</v>
      </c>
      <c r="C5914" s="322" t="s">
        <v>275</v>
      </c>
      <c r="D5914" s="322" t="s">
        <v>171</v>
      </c>
      <c r="E5914" s="322" t="s">
        <v>275</v>
      </c>
      <c r="F5914" s="154" t="s">
        <v>239</v>
      </c>
      <c r="G5914" s="149" t="s">
        <v>359</v>
      </c>
      <c r="H5914" s="153" t="s">
        <v>278</v>
      </c>
      <c r="I5914" s="149" t="s">
        <v>2949</v>
      </c>
      <c r="J5914" s="163">
        <v>45.634999999999998</v>
      </c>
      <c r="K5914" s="163">
        <v>33.42</v>
      </c>
      <c r="L5914" s="149" t="s">
        <v>217</v>
      </c>
      <c r="M5914" s="150" t="s">
        <v>480</v>
      </c>
      <c r="N5914" s="157">
        <v>45357.386990740742</v>
      </c>
      <c r="O5914" s="157">
        <v>45417.740648148145</v>
      </c>
    </row>
    <row r="5915" spans="2:15" x14ac:dyDescent="0.2">
      <c r="B5915" s="322" t="s">
        <v>169</v>
      </c>
      <c r="C5915" s="322" t="s">
        <v>275</v>
      </c>
      <c r="D5915" s="322" t="s">
        <v>170</v>
      </c>
      <c r="E5915" s="322" t="s">
        <v>275</v>
      </c>
      <c r="F5915" s="154" t="s">
        <v>239</v>
      </c>
      <c r="G5915" s="149" t="s">
        <v>359</v>
      </c>
      <c r="H5915" s="153" t="s">
        <v>278</v>
      </c>
      <c r="I5915" s="149" t="s">
        <v>3114</v>
      </c>
      <c r="J5915" s="163">
        <v>34.398000000000003</v>
      </c>
      <c r="K5915" s="163">
        <v>33.71</v>
      </c>
      <c r="L5915" s="149" t="s">
        <v>329</v>
      </c>
      <c r="M5915" s="150" t="s">
        <v>361</v>
      </c>
      <c r="N5915" s="157">
        <v>45357.887164351851</v>
      </c>
      <c r="O5915" s="157">
        <v>45383.643078703702</v>
      </c>
    </row>
    <row r="5916" spans="2:15" x14ac:dyDescent="0.2">
      <c r="B5916" s="322" t="s">
        <v>169</v>
      </c>
      <c r="C5916" s="322" t="s">
        <v>275</v>
      </c>
      <c r="D5916" s="322" t="s">
        <v>169</v>
      </c>
      <c r="E5916" s="322" t="s">
        <v>275</v>
      </c>
      <c r="F5916" s="154" t="s">
        <v>114</v>
      </c>
      <c r="G5916" s="149" t="s">
        <v>353</v>
      </c>
      <c r="H5916" s="153" t="s">
        <v>354</v>
      </c>
      <c r="I5916" s="149" t="s">
        <v>3115</v>
      </c>
      <c r="J5916" s="163">
        <v>19.596</v>
      </c>
      <c r="K5916" s="163">
        <v>16.824000000000002</v>
      </c>
      <c r="L5916" s="149" t="s">
        <v>346</v>
      </c>
      <c r="M5916" s="150" t="s">
        <v>347</v>
      </c>
      <c r="N5916" s="157">
        <v>45357.977638888886</v>
      </c>
      <c r="O5916" s="157">
        <v>45379.843587962961</v>
      </c>
    </row>
    <row r="5917" spans="2:15" x14ac:dyDescent="0.2">
      <c r="B5917" s="322" t="s">
        <v>169</v>
      </c>
      <c r="C5917" s="322" t="s">
        <v>275</v>
      </c>
      <c r="D5917" s="322" t="s">
        <v>169</v>
      </c>
      <c r="E5917" s="322" t="s">
        <v>275</v>
      </c>
      <c r="F5917" s="154" t="s">
        <v>237</v>
      </c>
      <c r="G5917" s="149" t="s">
        <v>277</v>
      </c>
      <c r="H5917" s="153" t="s">
        <v>978</v>
      </c>
      <c r="I5917" s="149" t="s">
        <v>3116</v>
      </c>
      <c r="J5917" s="163">
        <v>42.686</v>
      </c>
      <c r="K5917" s="163">
        <v>30.95</v>
      </c>
      <c r="L5917" s="149" t="s">
        <v>251</v>
      </c>
      <c r="M5917" s="150" t="s">
        <v>664</v>
      </c>
      <c r="N5917" s="157">
        <v>45358.625983796293</v>
      </c>
      <c r="O5917" s="157">
        <v>45367.043240740742</v>
      </c>
    </row>
    <row r="5918" spans="2:15" x14ac:dyDescent="0.2">
      <c r="B5918" s="322" t="s">
        <v>169</v>
      </c>
      <c r="C5918" s="322" t="s">
        <v>275</v>
      </c>
      <c r="D5918" s="322" t="s">
        <v>171</v>
      </c>
      <c r="E5918" s="322" t="s">
        <v>275</v>
      </c>
      <c r="F5918" s="154" t="s">
        <v>239</v>
      </c>
      <c r="G5918" s="149" t="s">
        <v>359</v>
      </c>
      <c r="H5918" s="153" t="s">
        <v>278</v>
      </c>
      <c r="I5918" s="149" t="s">
        <v>3117</v>
      </c>
      <c r="J5918" s="163">
        <v>28.384</v>
      </c>
      <c r="K5918" s="163">
        <v>27.815999999999999</v>
      </c>
      <c r="L5918" s="149" t="s">
        <v>214</v>
      </c>
      <c r="M5918" s="150" t="s">
        <v>779</v>
      </c>
      <c r="N5918" s="157">
        <v>45358.885358796295</v>
      </c>
      <c r="O5918" s="157">
        <v>45418.091203703705</v>
      </c>
    </row>
    <row r="5919" spans="2:15" x14ac:dyDescent="0.2">
      <c r="B5919" s="322" t="s">
        <v>169</v>
      </c>
      <c r="C5919" s="322" t="s">
        <v>275</v>
      </c>
      <c r="D5919" s="322" t="s">
        <v>170</v>
      </c>
      <c r="E5919" s="322" t="s">
        <v>275</v>
      </c>
      <c r="F5919" s="154" t="s">
        <v>236</v>
      </c>
      <c r="G5919" s="149" t="s">
        <v>310</v>
      </c>
      <c r="H5919" s="153" t="s">
        <v>311</v>
      </c>
      <c r="I5919" s="149" t="s">
        <v>544</v>
      </c>
      <c r="J5919" s="163">
        <v>58.487000000000002</v>
      </c>
      <c r="K5919" s="163">
        <v>49.878999999999998</v>
      </c>
      <c r="L5919" s="149" t="s">
        <v>116</v>
      </c>
      <c r="M5919" s="150" t="s">
        <v>405</v>
      </c>
      <c r="N5919" s="157">
        <v>45359.074479166666</v>
      </c>
      <c r="O5919" s="157">
        <v>45389.426539351851</v>
      </c>
    </row>
    <row r="5920" spans="2:15" x14ac:dyDescent="0.2">
      <c r="B5920" s="322" t="s">
        <v>169</v>
      </c>
      <c r="C5920" s="322" t="s">
        <v>275</v>
      </c>
      <c r="D5920" s="322" t="s">
        <v>169</v>
      </c>
      <c r="E5920" s="322" t="s">
        <v>275</v>
      </c>
      <c r="F5920" s="154" t="s">
        <v>329</v>
      </c>
      <c r="G5920" s="149" t="s">
        <v>286</v>
      </c>
      <c r="H5920" s="153" t="s">
        <v>330</v>
      </c>
      <c r="I5920" s="149" t="s">
        <v>3118</v>
      </c>
      <c r="J5920" s="163">
        <v>34.067</v>
      </c>
      <c r="K5920" s="163">
        <v>2.4430000000000001</v>
      </c>
      <c r="L5920" s="149" t="s">
        <v>557</v>
      </c>
      <c r="M5920" s="150" t="s">
        <v>2966</v>
      </c>
      <c r="N5920" s="157">
        <v>45359.105868055558</v>
      </c>
      <c r="O5920" s="157">
        <v>45381.041435185187</v>
      </c>
    </row>
    <row r="5921" spans="2:15" x14ac:dyDescent="0.2">
      <c r="B5921" s="322" t="s">
        <v>169</v>
      </c>
      <c r="C5921" s="322" t="s">
        <v>275</v>
      </c>
      <c r="D5921" s="322" t="s">
        <v>169</v>
      </c>
      <c r="E5921" s="322" t="s">
        <v>275</v>
      </c>
      <c r="F5921" s="154" t="s">
        <v>329</v>
      </c>
      <c r="G5921" s="149" t="s">
        <v>286</v>
      </c>
      <c r="H5921" s="153" t="s">
        <v>330</v>
      </c>
      <c r="I5921" s="149" t="s">
        <v>3118</v>
      </c>
      <c r="J5921" s="163">
        <v>34.067</v>
      </c>
      <c r="K5921" s="163">
        <v>2.4430000000000001</v>
      </c>
      <c r="L5921" s="149" t="s">
        <v>557</v>
      </c>
      <c r="M5921" s="150" t="s">
        <v>2966</v>
      </c>
      <c r="N5921" s="157">
        <v>45359.105868055558</v>
      </c>
      <c r="O5921" s="157">
        <v>45381.041574074072</v>
      </c>
    </row>
    <row r="5922" spans="2:15" x14ac:dyDescent="0.2">
      <c r="B5922" s="322" t="s">
        <v>169</v>
      </c>
      <c r="C5922" s="322" t="s">
        <v>275</v>
      </c>
      <c r="D5922" s="322" t="s">
        <v>170</v>
      </c>
      <c r="E5922" s="322" t="s">
        <v>275</v>
      </c>
      <c r="F5922" s="154" t="s">
        <v>329</v>
      </c>
      <c r="G5922" s="149" t="s">
        <v>286</v>
      </c>
      <c r="H5922" s="153" t="s">
        <v>330</v>
      </c>
      <c r="I5922" s="149" t="s">
        <v>3118</v>
      </c>
      <c r="J5922" s="163">
        <v>34.067</v>
      </c>
      <c r="K5922" s="163">
        <v>14.25</v>
      </c>
      <c r="L5922" s="149" t="s">
        <v>223</v>
      </c>
      <c r="M5922" s="150" t="s">
        <v>349</v>
      </c>
      <c r="N5922" s="157">
        <v>45359.105868055558</v>
      </c>
      <c r="O5922" s="157">
        <v>45401.79010416667</v>
      </c>
    </row>
    <row r="5923" spans="2:15" x14ac:dyDescent="0.2">
      <c r="B5923" s="322" t="s">
        <v>169</v>
      </c>
      <c r="C5923" s="322" t="s">
        <v>275</v>
      </c>
      <c r="D5923" s="322" t="s">
        <v>170</v>
      </c>
      <c r="E5923" s="322" t="s">
        <v>275</v>
      </c>
      <c r="F5923" s="154" t="s">
        <v>329</v>
      </c>
      <c r="G5923" s="149" t="s">
        <v>286</v>
      </c>
      <c r="H5923" s="153" t="s">
        <v>330</v>
      </c>
      <c r="I5923" s="149" t="s">
        <v>3118</v>
      </c>
      <c r="J5923" s="163">
        <v>34.067</v>
      </c>
      <c r="K5923" s="163">
        <v>14.25</v>
      </c>
      <c r="L5923" s="149" t="s">
        <v>223</v>
      </c>
      <c r="M5923" s="150" t="s">
        <v>349</v>
      </c>
      <c r="N5923" s="157">
        <v>45359.105868055558</v>
      </c>
      <c r="O5923" s="157">
        <v>45401.790243055555</v>
      </c>
    </row>
    <row r="5924" spans="2:15" x14ac:dyDescent="0.2">
      <c r="B5924" s="322" t="s">
        <v>169</v>
      </c>
      <c r="C5924" s="322" t="s">
        <v>275</v>
      </c>
      <c r="D5924" s="322" t="s">
        <v>170</v>
      </c>
      <c r="E5924" s="322" t="s">
        <v>275</v>
      </c>
      <c r="F5924" s="154" t="s">
        <v>114</v>
      </c>
      <c r="G5924" s="149" t="s">
        <v>286</v>
      </c>
      <c r="H5924" s="153" t="s">
        <v>115</v>
      </c>
      <c r="I5924" s="149" t="s">
        <v>3119</v>
      </c>
      <c r="J5924" s="163">
        <v>61.216999999999999</v>
      </c>
      <c r="K5924" s="163">
        <v>59.993000000000002</v>
      </c>
      <c r="L5924" s="149" t="s">
        <v>116</v>
      </c>
      <c r="M5924" s="150" t="s">
        <v>352</v>
      </c>
      <c r="N5924" s="157">
        <v>45359.1875462963</v>
      </c>
      <c r="O5924" s="157">
        <v>45390.654502314814</v>
      </c>
    </row>
    <row r="5925" spans="2:15" x14ac:dyDescent="0.2">
      <c r="B5925" s="322" t="s">
        <v>169</v>
      </c>
      <c r="C5925" s="322" t="s">
        <v>275</v>
      </c>
      <c r="D5925" s="322" t="s">
        <v>170</v>
      </c>
      <c r="E5925" s="322" t="s">
        <v>275</v>
      </c>
      <c r="F5925" s="154" t="s">
        <v>329</v>
      </c>
      <c r="G5925" s="149" t="s">
        <v>286</v>
      </c>
      <c r="H5925" s="153" t="s">
        <v>330</v>
      </c>
      <c r="I5925" s="149" t="s">
        <v>3120</v>
      </c>
      <c r="J5925" s="163">
        <v>35.947000000000003</v>
      </c>
      <c r="K5925" s="163">
        <v>29.349</v>
      </c>
      <c r="L5925" s="149" t="s">
        <v>333</v>
      </c>
      <c r="M5925" s="150" t="s">
        <v>501</v>
      </c>
      <c r="N5925" s="157">
        <v>45359.584918981483</v>
      </c>
      <c r="O5925" s="157">
        <v>45387.735185185185</v>
      </c>
    </row>
    <row r="5926" spans="2:15" x14ac:dyDescent="0.2">
      <c r="B5926" s="322" t="s">
        <v>169</v>
      </c>
      <c r="C5926" s="322" t="s">
        <v>275</v>
      </c>
      <c r="D5926" s="322" t="s">
        <v>171</v>
      </c>
      <c r="E5926" s="322" t="s">
        <v>275</v>
      </c>
      <c r="F5926" s="154" t="s">
        <v>239</v>
      </c>
      <c r="G5926" s="149" t="s">
        <v>1627</v>
      </c>
      <c r="H5926" s="153" t="s">
        <v>1628</v>
      </c>
      <c r="I5926" s="149" t="s">
        <v>3121</v>
      </c>
      <c r="J5926" s="163">
        <v>93.262</v>
      </c>
      <c r="K5926" s="163">
        <v>37.536000000000001</v>
      </c>
      <c r="L5926" s="149" t="s">
        <v>211</v>
      </c>
      <c r="M5926" s="150" t="s">
        <v>2496</v>
      </c>
      <c r="N5926" s="157">
        <v>45359.614606481482</v>
      </c>
      <c r="O5926" s="157">
        <v>45424.289282407408</v>
      </c>
    </row>
    <row r="5927" spans="2:15" x14ac:dyDescent="0.2">
      <c r="B5927" s="322" t="s">
        <v>169</v>
      </c>
      <c r="C5927" s="322" t="s">
        <v>275</v>
      </c>
      <c r="D5927" s="322" t="s">
        <v>171</v>
      </c>
      <c r="E5927" s="322" t="s">
        <v>275</v>
      </c>
      <c r="F5927" s="154" t="s">
        <v>239</v>
      </c>
      <c r="G5927" s="149" t="s">
        <v>1627</v>
      </c>
      <c r="H5927" s="153" t="s">
        <v>1628</v>
      </c>
      <c r="I5927" s="149" t="s">
        <v>3121</v>
      </c>
      <c r="J5927" s="163">
        <v>93.262</v>
      </c>
      <c r="K5927" s="163">
        <v>53.86</v>
      </c>
      <c r="L5927" s="149" t="s">
        <v>211</v>
      </c>
      <c r="M5927" s="150" t="s">
        <v>905</v>
      </c>
      <c r="N5927" s="157">
        <v>45359.614606481482</v>
      </c>
      <c r="O5927" s="157">
        <v>45429.322129629632</v>
      </c>
    </row>
    <row r="5928" spans="2:15" x14ac:dyDescent="0.2">
      <c r="B5928" s="322" t="s">
        <v>169</v>
      </c>
      <c r="C5928" s="322" t="s">
        <v>275</v>
      </c>
      <c r="D5928" s="322" t="s">
        <v>170</v>
      </c>
      <c r="E5928" s="322" t="s">
        <v>275</v>
      </c>
      <c r="F5928" s="154" t="s">
        <v>239</v>
      </c>
      <c r="G5928" s="149" t="s">
        <v>359</v>
      </c>
      <c r="H5928" s="153" t="s">
        <v>278</v>
      </c>
      <c r="I5928" s="149" t="s">
        <v>3122</v>
      </c>
      <c r="J5928" s="163">
        <v>38.173000000000002</v>
      </c>
      <c r="K5928" s="163">
        <v>13.647</v>
      </c>
      <c r="L5928" s="149" t="s">
        <v>116</v>
      </c>
      <c r="M5928" s="150" t="s">
        <v>1646</v>
      </c>
      <c r="N5928" s="157">
        <v>45360.989062499997</v>
      </c>
      <c r="O5928" s="157">
        <v>45387.918182870373</v>
      </c>
    </row>
    <row r="5929" spans="2:15" x14ac:dyDescent="0.2">
      <c r="B5929" s="322" t="s">
        <v>169</v>
      </c>
      <c r="C5929" s="322" t="s">
        <v>275</v>
      </c>
      <c r="D5929" s="322" t="s">
        <v>170</v>
      </c>
      <c r="E5929" s="322" t="s">
        <v>275</v>
      </c>
      <c r="F5929" s="154" t="s">
        <v>239</v>
      </c>
      <c r="G5929" s="149" t="s">
        <v>359</v>
      </c>
      <c r="H5929" s="153" t="s">
        <v>278</v>
      </c>
      <c r="I5929" s="149" t="s">
        <v>3122</v>
      </c>
      <c r="J5929" s="163">
        <v>38.173000000000002</v>
      </c>
      <c r="K5929" s="163">
        <v>22.707000000000001</v>
      </c>
      <c r="L5929" s="149" t="s">
        <v>116</v>
      </c>
      <c r="M5929" s="150" t="s">
        <v>405</v>
      </c>
      <c r="N5929" s="157">
        <v>45360.989062499997</v>
      </c>
      <c r="O5929" s="157">
        <v>45397.574583333335</v>
      </c>
    </row>
    <row r="5930" spans="2:15" x14ac:dyDescent="0.2">
      <c r="B5930" s="322" t="s">
        <v>169</v>
      </c>
      <c r="C5930" s="322" t="s">
        <v>275</v>
      </c>
      <c r="D5930" s="322" t="s">
        <v>169</v>
      </c>
      <c r="E5930" s="322" t="s">
        <v>275</v>
      </c>
      <c r="F5930" s="154" t="s">
        <v>202</v>
      </c>
      <c r="G5930" s="149" t="s">
        <v>277</v>
      </c>
      <c r="H5930" s="153" t="s">
        <v>3123</v>
      </c>
      <c r="I5930" s="149" t="s">
        <v>3124</v>
      </c>
      <c r="J5930" s="163">
        <v>32.347000000000001</v>
      </c>
      <c r="K5930" s="163">
        <v>1.6970000000000001</v>
      </c>
      <c r="L5930" s="149" t="s">
        <v>209</v>
      </c>
      <c r="M5930" s="150" t="s">
        <v>440</v>
      </c>
      <c r="N5930" s="157">
        <v>45361.351099537038</v>
      </c>
      <c r="O5930" s="157">
        <v>45371.561365740738</v>
      </c>
    </row>
    <row r="5931" spans="2:15" x14ac:dyDescent="0.2">
      <c r="B5931" s="322" t="s">
        <v>169</v>
      </c>
      <c r="C5931" s="322" t="s">
        <v>275</v>
      </c>
      <c r="D5931" s="322" t="s">
        <v>169</v>
      </c>
      <c r="E5931" s="322" t="s">
        <v>275</v>
      </c>
      <c r="F5931" s="154" t="s">
        <v>202</v>
      </c>
      <c r="G5931" s="149" t="s">
        <v>277</v>
      </c>
      <c r="H5931" s="153" t="s">
        <v>3123</v>
      </c>
      <c r="I5931" s="149" t="s">
        <v>3124</v>
      </c>
      <c r="J5931" s="163">
        <v>32.347000000000001</v>
      </c>
      <c r="K5931" s="163">
        <v>1.6970000000000001</v>
      </c>
      <c r="L5931" s="149" t="s">
        <v>209</v>
      </c>
      <c r="M5931" s="150" t="s">
        <v>440</v>
      </c>
      <c r="N5931" s="157">
        <v>45361.351099537038</v>
      </c>
      <c r="O5931" s="157">
        <v>45371.561516203707</v>
      </c>
    </row>
    <row r="5932" spans="2:15" x14ac:dyDescent="0.2">
      <c r="B5932" s="322" t="s">
        <v>169</v>
      </c>
      <c r="C5932" s="322" t="s">
        <v>275</v>
      </c>
      <c r="D5932" s="322" t="s">
        <v>170</v>
      </c>
      <c r="E5932" s="322" t="s">
        <v>275</v>
      </c>
      <c r="F5932" s="154" t="s">
        <v>202</v>
      </c>
      <c r="G5932" s="149" t="s">
        <v>277</v>
      </c>
      <c r="H5932" s="153" t="s">
        <v>3123</v>
      </c>
      <c r="I5932" s="149" t="s">
        <v>3124</v>
      </c>
      <c r="J5932" s="163">
        <v>32.347000000000001</v>
      </c>
      <c r="K5932" s="163">
        <v>3.5870000000000002</v>
      </c>
      <c r="L5932" s="149" t="s">
        <v>209</v>
      </c>
      <c r="M5932" s="150" t="s">
        <v>529</v>
      </c>
      <c r="N5932" s="157">
        <v>45361.351099537038</v>
      </c>
      <c r="O5932" s="157">
        <v>45384.006273148145</v>
      </c>
    </row>
    <row r="5933" spans="2:15" x14ac:dyDescent="0.2">
      <c r="B5933" s="322" t="s">
        <v>169</v>
      </c>
      <c r="C5933" s="322" t="s">
        <v>275</v>
      </c>
      <c r="D5933" s="322" t="s">
        <v>170</v>
      </c>
      <c r="E5933" s="322" t="s">
        <v>275</v>
      </c>
      <c r="F5933" s="154" t="s">
        <v>202</v>
      </c>
      <c r="G5933" s="149" t="s">
        <v>277</v>
      </c>
      <c r="H5933" s="153" t="s">
        <v>3123</v>
      </c>
      <c r="I5933" s="149" t="s">
        <v>3124</v>
      </c>
      <c r="J5933" s="163">
        <v>32.347000000000001</v>
      </c>
      <c r="K5933" s="163">
        <v>3.5870000000000002</v>
      </c>
      <c r="L5933" s="149" t="s">
        <v>209</v>
      </c>
      <c r="M5933" s="150" t="s">
        <v>529</v>
      </c>
      <c r="N5933" s="157">
        <v>45361.351099537038</v>
      </c>
      <c r="O5933" s="157">
        <v>45384.006423611114</v>
      </c>
    </row>
    <row r="5934" spans="2:15" x14ac:dyDescent="0.2">
      <c r="B5934" s="322" t="s">
        <v>169</v>
      </c>
      <c r="C5934" s="322" t="s">
        <v>275</v>
      </c>
      <c r="D5934" s="322" t="s">
        <v>170</v>
      </c>
      <c r="E5934" s="322" t="s">
        <v>275</v>
      </c>
      <c r="F5934" s="154" t="s">
        <v>239</v>
      </c>
      <c r="G5934" s="149" t="s">
        <v>359</v>
      </c>
      <c r="H5934" s="153" t="s">
        <v>278</v>
      </c>
      <c r="I5934" s="149" t="s">
        <v>788</v>
      </c>
      <c r="J5934" s="163">
        <v>58.607999999999997</v>
      </c>
      <c r="K5934" s="163">
        <v>34.384</v>
      </c>
      <c r="L5934" s="149" t="s">
        <v>116</v>
      </c>
      <c r="M5934" s="150" t="s">
        <v>117</v>
      </c>
      <c r="N5934" s="157">
        <v>45361.510578703703</v>
      </c>
      <c r="O5934" s="157">
        <v>45387.896516203706</v>
      </c>
    </row>
    <row r="5935" spans="2:15" x14ac:dyDescent="0.2">
      <c r="B5935" s="322" t="s">
        <v>169</v>
      </c>
      <c r="C5935" s="322" t="s">
        <v>275</v>
      </c>
      <c r="D5935" s="322" t="s">
        <v>170</v>
      </c>
      <c r="E5935" s="322" t="s">
        <v>275</v>
      </c>
      <c r="F5935" s="154" t="s">
        <v>239</v>
      </c>
      <c r="G5935" s="149" t="s">
        <v>1627</v>
      </c>
      <c r="H5935" s="153" t="s">
        <v>1628</v>
      </c>
      <c r="I5935" s="149" t="s">
        <v>2786</v>
      </c>
      <c r="J5935" s="163">
        <v>75.798000000000002</v>
      </c>
      <c r="K5935" s="163">
        <v>74.23</v>
      </c>
      <c r="L5935" s="149" t="s">
        <v>211</v>
      </c>
      <c r="M5935" s="150" t="s">
        <v>2721</v>
      </c>
      <c r="N5935" s="157">
        <v>45361.541168981479</v>
      </c>
      <c r="O5935" s="157">
        <v>45410.820011574076</v>
      </c>
    </row>
    <row r="5936" spans="2:15" x14ac:dyDescent="0.2">
      <c r="B5936" s="322" t="s">
        <v>169</v>
      </c>
      <c r="C5936" s="322" t="s">
        <v>275</v>
      </c>
      <c r="D5936" s="322" t="s">
        <v>170</v>
      </c>
      <c r="E5936" s="322" t="s">
        <v>275</v>
      </c>
      <c r="F5936" s="154" t="s">
        <v>114</v>
      </c>
      <c r="G5936" s="149" t="s">
        <v>286</v>
      </c>
      <c r="H5936" s="153" t="s">
        <v>115</v>
      </c>
      <c r="I5936" s="149" t="s">
        <v>3125</v>
      </c>
      <c r="J5936" s="163">
        <v>82.122</v>
      </c>
      <c r="K5936" s="163">
        <v>53.512999999999998</v>
      </c>
      <c r="L5936" s="149" t="s">
        <v>209</v>
      </c>
      <c r="M5936" s="150" t="s">
        <v>439</v>
      </c>
      <c r="N5936" s="157">
        <v>45361.772199074076</v>
      </c>
      <c r="O5936" s="157">
        <v>45400.529722222222</v>
      </c>
    </row>
    <row r="5937" spans="2:15" x14ac:dyDescent="0.2">
      <c r="B5937" s="322" t="s">
        <v>169</v>
      </c>
      <c r="C5937" s="322" t="s">
        <v>275</v>
      </c>
      <c r="D5937" s="322" t="s">
        <v>171</v>
      </c>
      <c r="E5937" s="322" t="s">
        <v>275</v>
      </c>
      <c r="F5937" s="154" t="s">
        <v>114</v>
      </c>
      <c r="G5937" s="149" t="s">
        <v>286</v>
      </c>
      <c r="H5937" s="153" t="s">
        <v>115</v>
      </c>
      <c r="I5937" s="149" t="s">
        <v>3125</v>
      </c>
      <c r="J5937" s="163">
        <v>82.122</v>
      </c>
      <c r="K5937" s="163">
        <v>26.655000000000001</v>
      </c>
      <c r="L5937" s="149" t="s">
        <v>209</v>
      </c>
      <c r="M5937" s="150" t="s">
        <v>529</v>
      </c>
      <c r="N5937" s="157">
        <v>45361.772199074076</v>
      </c>
      <c r="O5937" s="157">
        <v>45418.234386574077</v>
      </c>
    </row>
    <row r="5938" spans="2:15" x14ac:dyDescent="0.2">
      <c r="B5938" s="322" t="s">
        <v>169</v>
      </c>
      <c r="C5938" s="322" t="s">
        <v>275</v>
      </c>
      <c r="D5938" s="322" t="s">
        <v>170</v>
      </c>
      <c r="E5938" s="322" t="s">
        <v>275</v>
      </c>
      <c r="F5938" s="154" t="s">
        <v>239</v>
      </c>
      <c r="G5938" s="149" t="s">
        <v>359</v>
      </c>
      <c r="H5938" s="153" t="s">
        <v>278</v>
      </c>
      <c r="I5938" s="149" t="s">
        <v>3126</v>
      </c>
      <c r="J5938" s="163">
        <v>36.009</v>
      </c>
      <c r="K5938" s="163">
        <v>5.2960000000000003</v>
      </c>
      <c r="L5938" s="149" t="s">
        <v>3127</v>
      </c>
      <c r="M5938" s="150" t="s">
        <v>3128</v>
      </c>
      <c r="N5938" s="157">
        <v>45362.666805555556</v>
      </c>
      <c r="O5938" s="157">
        <v>45400.716481481482</v>
      </c>
    </row>
    <row r="5939" spans="2:15" x14ac:dyDescent="0.2">
      <c r="B5939" s="322" t="s">
        <v>169</v>
      </c>
      <c r="C5939" s="322" t="s">
        <v>275</v>
      </c>
      <c r="D5939" s="322" t="s">
        <v>170</v>
      </c>
      <c r="E5939" s="322" t="s">
        <v>275</v>
      </c>
      <c r="F5939" s="154" t="s">
        <v>239</v>
      </c>
      <c r="G5939" s="149" t="s">
        <v>359</v>
      </c>
      <c r="H5939" s="153" t="s">
        <v>278</v>
      </c>
      <c r="I5939" s="149" t="s">
        <v>3126</v>
      </c>
      <c r="J5939" s="163">
        <v>36.009</v>
      </c>
      <c r="K5939" s="163">
        <v>21.472000000000001</v>
      </c>
      <c r="L5939" s="149" t="s">
        <v>205</v>
      </c>
      <c r="M5939" s="150" t="s">
        <v>721</v>
      </c>
      <c r="N5939" s="157">
        <v>45362.666805555556</v>
      </c>
      <c r="O5939" s="157">
        <v>45412.841782407406</v>
      </c>
    </row>
    <row r="5940" spans="2:15" x14ac:dyDescent="0.2">
      <c r="B5940" s="322" t="s">
        <v>169</v>
      </c>
      <c r="C5940" s="322" t="s">
        <v>275</v>
      </c>
      <c r="D5940" s="322" t="s">
        <v>170</v>
      </c>
      <c r="E5940" s="322" t="s">
        <v>275</v>
      </c>
      <c r="F5940" s="154" t="s">
        <v>239</v>
      </c>
      <c r="G5940" s="149" t="s">
        <v>277</v>
      </c>
      <c r="H5940" s="153" t="s">
        <v>1628</v>
      </c>
      <c r="I5940" s="149" t="s">
        <v>1005</v>
      </c>
      <c r="J5940" s="163">
        <v>32.081000000000003</v>
      </c>
      <c r="K5940" s="163">
        <v>5.4640000000000004</v>
      </c>
      <c r="L5940" s="149" t="s">
        <v>116</v>
      </c>
      <c r="M5940" s="150" t="s">
        <v>352</v>
      </c>
      <c r="N5940" s="157">
        <v>45363.063796296294</v>
      </c>
      <c r="O5940" s="157">
        <v>45386.5471875</v>
      </c>
    </row>
    <row r="5941" spans="2:15" x14ac:dyDescent="0.2">
      <c r="B5941" s="322" t="s">
        <v>169</v>
      </c>
      <c r="C5941" s="322" t="s">
        <v>275</v>
      </c>
      <c r="D5941" s="322" t="s">
        <v>170</v>
      </c>
      <c r="E5941" s="322" t="s">
        <v>275</v>
      </c>
      <c r="F5941" s="154" t="s">
        <v>239</v>
      </c>
      <c r="G5941" s="149" t="s">
        <v>277</v>
      </c>
      <c r="H5941" s="153" t="s">
        <v>1628</v>
      </c>
      <c r="I5941" s="149" t="s">
        <v>1005</v>
      </c>
      <c r="J5941" s="163">
        <v>32.081000000000003</v>
      </c>
      <c r="K5941" s="163">
        <v>25.922000000000001</v>
      </c>
      <c r="L5941" s="149" t="s">
        <v>116</v>
      </c>
      <c r="M5941" s="150" t="s">
        <v>424</v>
      </c>
      <c r="N5941" s="157">
        <v>45363.063796296294</v>
      </c>
      <c r="O5941" s="157">
        <v>45399.593217592592</v>
      </c>
    </row>
    <row r="5942" spans="2:15" x14ac:dyDescent="0.2">
      <c r="B5942" s="322" t="s">
        <v>169</v>
      </c>
      <c r="C5942" s="322" t="s">
        <v>275</v>
      </c>
      <c r="D5942" s="322" t="s">
        <v>171</v>
      </c>
      <c r="E5942" s="322" t="s">
        <v>275</v>
      </c>
      <c r="F5942" s="154" t="s">
        <v>195</v>
      </c>
      <c r="G5942" s="149" t="s">
        <v>277</v>
      </c>
      <c r="H5942" s="153" t="s">
        <v>705</v>
      </c>
      <c r="I5942" s="149" t="s">
        <v>3129</v>
      </c>
      <c r="J5942" s="163">
        <v>58.11</v>
      </c>
      <c r="K5942" s="163">
        <v>45.738999999999997</v>
      </c>
      <c r="L5942" s="149" t="s">
        <v>219</v>
      </c>
      <c r="M5942" s="150" t="s">
        <v>429</v>
      </c>
      <c r="N5942" s="157">
        <v>45364.415555555555</v>
      </c>
      <c r="O5942" s="157">
        <v>45413.697488425925</v>
      </c>
    </row>
    <row r="5943" spans="2:15" x14ac:dyDescent="0.2">
      <c r="B5943" s="322" t="s">
        <v>169</v>
      </c>
      <c r="C5943" s="322" t="s">
        <v>275</v>
      </c>
      <c r="D5943" s="322" t="s">
        <v>170</v>
      </c>
      <c r="E5943" s="322" t="s">
        <v>275</v>
      </c>
      <c r="F5943" s="154" t="s">
        <v>239</v>
      </c>
      <c r="G5943" s="149" t="s">
        <v>289</v>
      </c>
      <c r="H5943" s="153" t="s">
        <v>290</v>
      </c>
      <c r="I5943" s="149" t="s">
        <v>2200</v>
      </c>
      <c r="J5943" s="163">
        <v>37.880000000000003</v>
      </c>
      <c r="K5943" s="163">
        <v>11.711</v>
      </c>
      <c r="L5943" s="149" t="s">
        <v>116</v>
      </c>
      <c r="M5943" s="150" t="s">
        <v>437</v>
      </c>
      <c r="N5943" s="157">
        <v>45364.447118055556</v>
      </c>
      <c r="O5943" s="157">
        <v>45389.416527777779</v>
      </c>
    </row>
    <row r="5944" spans="2:15" x14ac:dyDescent="0.2">
      <c r="B5944" s="322" t="s">
        <v>169</v>
      </c>
      <c r="C5944" s="322" t="s">
        <v>275</v>
      </c>
      <c r="D5944" s="322" t="s">
        <v>170</v>
      </c>
      <c r="E5944" s="322" t="s">
        <v>275</v>
      </c>
      <c r="F5944" s="154" t="s">
        <v>239</v>
      </c>
      <c r="G5944" s="149" t="s">
        <v>289</v>
      </c>
      <c r="H5944" s="153" t="s">
        <v>290</v>
      </c>
      <c r="I5944" s="149" t="s">
        <v>2200</v>
      </c>
      <c r="J5944" s="163">
        <v>37.880000000000003</v>
      </c>
      <c r="K5944" s="163">
        <v>21.265999999999998</v>
      </c>
      <c r="L5944" s="149" t="s">
        <v>116</v>
      </c>
      <c r="M5944" s="150" t="s">
        <v>117</v>
      </c>
      <c r="N5944" s="157">
        <v>45364.447118055556</v>
      </c>
      <c r="O5944" s="157">
        <v>45400.792303240742</v>
      </c>
    </row>
    <row r="5945" spans="2:15" x14ac:dyDescent="0.2">
      <c r="B5945" s="322" t="s">
        <v>169</v>
      </c>
      <c r="C5945" s="322" t="s">
        <v>275</v>
      </c>
      <c r="D5945" s="322" t="s">
        <v>170</v>
      </c>
      <c r="E5945" s="322" t="s">
        <v>275</v>
      </c>
      <c r="F5945" s="154" t="s">
        <v>329</v>
      </c>
      <c r="G5945" s="149" t="s">
        <v>286</v>
      </c>
      <c r="H5945" s="153" t="s">
        <v>330</v>
      </c>
      <c r="I5945" s="149" t="s">
        <v>2285</v>
      </c>
      <c r="J5945" s="163">
        <v>63.363999999999997</v>
      </c>
      <c r="K5945" s="163">
        <v>28.39</v>
      </c>
      <c r="L5945" s="149" t="s">
        <v>116</v>
      </c>
      <c r="M5945" s="150" t="s">
        <v>424</v>
      </c>
      <c r="N5945" s="157">
        <v>45364.574236111112</v>
      </c>
      <c r="O5945" s="157">
        <v>45403.1955787037</v>
      </c>
    </row>
    <row r="5946" spans="2:15" x14ac:dyDescent="0.2">
      <c r="B5946" s="322" t="s">
        <v>169</v>
      </c>
      <c r="C5946" s="322" t="s">
        <v>275</v>
      </c>
      <c r="D5946" s="322" t="s">
        <v>170</v>
      </c>
      <c r="E5946" s="322" t="s">
        <v>275</v>
      </c>
      <c r="F5946" s="154" t="s">
        <v>329</v>
      </c>
      <c r="G5946" s="149" t="s">
        <v>286</v>
      </c>
      <c r="H5946" s="153" t="s">
        <v>330</v>
      </c>
      <c r="I5946" s="149" t="s">
        <v>2285</v>
      </c>
      <c r="J5946" s="163">
        <v>63.363999999999997</v>
      </c>
      <c r="K5946" s="163">
        <v>26.99</v>
      </c>
      <c r="L5946" s="149" t="s">
        <v>116</v>
      </c>
      <c r="M5946" s="150" t="s">
        <v>352</v>
      </c>
      <c r="N5946" s="157">
        <v>45364.574236111112</v>
      </c>
      <c r="O5946" s="157">
        <v>45407.091365740744</v>
      </c>
    </row>
    <row r="5947" spans="2:15" x14ac:dyDescent="0.2">
      <c r="B5947" s="322" t="s">
        <v>169</v>
      </c>
      <c r="C5947" s="322" t="s">
        <v>275</v>
      </c>
      <c r="D5947" s="322" t="s">
        <v>170</v>
      </c>
      <c r="E5947" s="322" t="s">
        <v>275</v>
      </c>
      <c r="F5947" s="154" t="s">
        <v>239</v>
      </c>
      <c r="G5947" s="149" t="s">
        <v>359</v>
      </c>
      <c r="H5947" s="153" t="s">
        <v>278</v>
      </c>
      <c r="I5947" s="149" t="s">
        <v>2468</v>
      </c>
      <c r="J5947" s="163">
        <v>38.243000000000002</v>
      </c>
      <c r="K5947" s="163">
        <v>37.478000000000002</v>
      </c>
      <c r="L5947" s="149" t="s">
        <v>329</v>
      </c>
      <c r="M5947" s="150" t="s">
        <v>361</v>
      </c>
      <c r="N5947" s="157">
        <v>45364.91747685185</v>
      </c>
      <c r="O5947" s="157">
        <v>45388.061412037037</v>
      </c>
    </row>
    <row r="5948" spans="2:15" x14ac:dyDescent="0.2">
      <c r="B5948" s="322" t="s">
        <v>169</v>
      </c>
      <c r="C5948" s="322" t="s">
        <v>275</v>
      </c>
      <c r="D5948" s="322" t="s">
        <v>170</v>
      </c>
      <c r="E5948" s="322" t="s">
        <v>275</v>
      </c>
      <c r="F5948" s="154" t="s">
        <v>114</v>
      </c>
      <c r="G5948" s="149" t="s">
        <v>277</v>
      </c>
      <c r="H5948" s="153" t="s">
        <v>354</v>
      </c>
      <c r="I5948" s="149" t="s">
        <v>3130</v>
      </c>
      <c r="J5948" s="163">
        <v>63.497</v>
      </c>
      <c r="K5948" s="163">
        <v>10.673999999999999</v>
      </c>
      <c r="L5948" s="149" t="s">
        <v>116</v>
      </c>
      <c r="M5948" s="150" t="s">
        <v>293</v>
      </c>
      <c r="N5948" s="157">
        <v>45365</v>
      </c>
      <c r="O5948" s="157">
        <v>45384</v>
      </c>
    </row>
    <row r="5949" spans="2:15" x14ac:dyDescent="0.2">
      <c r="B5949" s="322" t="s">
        <v>169</v>
      </c>
      <c r="C5949" s="322" t="s">
        <v>275</v>
      </c>
      <c r="D5949" s="322" t="s">
        <v>170</v>
      </c>
      <c r="E5949" s="322" t="s">
        <v>275</v>
      </c>
      <c r="F5949" s="154" t="s">
        <v>114</v>
      </c>
      <c r="G5949" s="149" t="s">
        <v>277</v>
      </c>
      <c r="H5949" s="153" t="s">
        <v>354</v>
      </c>
      <c r="I5949" s="149" t="s">
        <v>3130</v>
      </c>
      <c r="J5949" s="163">
        <v>63.497</v>
      </c>
      <c r="K5949" s="163">
        <v>30.635000000000002</v>
      </c>
      <c r="L5949" s="149" t="s">
        <v>116</v>
      </c>
      <c r="M5949" s="150" t="s">
        <v>292</v>
      </c>
      <c r="N5949" s="157">
        <v>45365</v>
      </c>
      <c r="O5949" s="157">
        <v>45399</v>
      </c>
    </row>
    <row r="5950" spans="2:15" x14ac:dyDescent="0.2">
      <c r="B5950" s="322" t="s">
        <v>169</v>
      </c>
      <c r="C5950" s="322" t="s">
        <v>275</v>
      </c>
      <c r="D5950" s="322" t="s">
        <v>170</v>
      </c>
      <c r="E5950" s="322" t="s">
        <v>275</v>
      </c>
      <c r="F5950" s="154" t="s">
        <v>239</v>
      </c>
      <c r="G5950" s="149" t="s">
        <v>359</v>
      </c>
      <c r="H5950" s="153" t="s">
        <v>278</v>
      </c>
      <c r="I5950" s="149" t="s">
        <v>2853</v>
      </c>
      <c r="J5950" s="163">
        <v>36.366999999999997</v>
      </c>
      <c r="K5950" s="163">
        <v>7.9619999999999997</v>
      </c>
      <c r="L5950" s="149" t="s">
        <v>116</v>
      </c>
      <c r="M5950" s="150" t="s">
        <v>457</v>
      </c>
      <c r="N5950" s="157">
        <v>45365.39738425926</v>
      </c>
      <c r="O5950" s="157">
        <v>45388.882638888892</v>
      </c>
    </row>
    <row r="5951" spans="2:15" x14ac:dyDescent="0.2">
      <c r="B5951" s="322" t="s">
        <v>169</v>
      </c>
      <c r="C5951" s="322" t="s">
        <v>275</v>
      </c>
      <c r="D5951" s="322" t="s">
        <v>170</v>
      </c>
      <c r="E5951" s="322" t="s">
        <v>275</v>
      </c>
      <c r="F5951" s="154" t="s">
        <v>239</v>
      </c>
      <c r="G5951" s="149" t="s">
        <v>359</v>
      </c>
      <c r="H5951" s="153" t="s">
        <v>278</v>
      </c>
      <c r="I5951" s="149" t="s">
        <v>2853</v>
      </c>
      <c r="J5951" s="163">
        <v>36.366999999999997</v>
      </c>
      <c r="K5951" s="163">
        <v>27.678000000000001</v>
      </c>
      <c r="L5951" s="149" t="s">
        <v>116</v>
      </c>
      <c r="M5951" s="150" t="s">
        <v>405</v>
      </c>
      <c r="N5951" s="157">
        <v>45365.39738425926</v>
      </c>
      <c r="O5951" s="157">
        <v>45400.416192129633</v>
      </c>
    </row>
    <row r="5952" spans="2:15" x14ac:dyDescent="0.2">
      <c r="B5952" s="322" t="s">
        <v>169</v>
      </c>
      <c r="C5952" s="322" t="s">
        <v>275</v>
      </c>
      <c r="D5952" s="322" t="s">
        <v>170</v>
      </c>
      <c r="E5952" s="322" t="s">
        <v>275</v>
      </c>
      <c r="F5952" s="154" t="s">
        <v>114</v>
      </c>
      <c r="G5952" s="149" t="s">
        <v>286</v>
      </c>
      <c r="H5952" s="153" t="s">
        <v>115</v>
      </c>
      <c r="I5952" s="149" t="s">
        <v>3131</v>
      </c>
      <c r="J5952" s="163">
        <v>63.424999999999997</v>
      </c>
      <c r="K5952" s="163">
        <v>21.77</v>
      </c>
      <c r="L5952" s="149" t="s">
        <v>217</v>
      </c>
      <c r="M5952" s="150" t="s">
        <v>308</v>
      </c>
      <c r="N5952" s="157">
        <v>45365.55363425926</v>
      </c>
      <c r="O5952" s="157">
        <v>45392.416064814817</v>
      </c>
    </row>
    <row r="5953" spans="2:15" x14ac:dyDescent="0.2">
      <c r="B5953" s="322" t="s">
        <v>169</v>
      </c>
      <c r="C5953" s="322" t="s">
        <v>275</v>
      </c>
      <c r="D5953" s="322" t="s">
        <v>170</v>
      </c>
      <c r="E5953" s="322" t="s">
        <v>275</v>
      </c>
      <c r="F5953" s="154" t="s">
        <v>114</v>
      </c>
      <c r="G5953" s="149" t="s">
        <v>286</v>
      </c>
      <c r="H5953" s="153" t="s">
        <v>115</v>
      </c>
      <c r="I5953" s="149" t="s">
        <v>3131</v>
      </c>
      <c r="J5953" s="163">
        <v>63.424999999999997</v>
      </c>
      <c r="K5953" s="163">
        <v>6.8029999999999999</v>
      </c>
      <c r="L5953" s="149" t="s">
        <v>217</v>
      </c>
      <c r="M5953" s="150" t="s">
        <v>970</v>
      </c>
      <c r="N5953" s="157">
        <v>45365.55363425926</v>
      </c>
      <c r="O5953" s="157">
        <v>45404.994664351849</v>
      </c>
    </row>
    <row r="5954" spans="2:15" x14ac:dyDescent="0.2">
      <c r="B5954" s="322" t="s">
        <v>169</v>
      </c>
      <c r="C5954" s="322" t="s">
        <v>275</v>
      </c>
      <c r="D5954" s="322" t="s">
        <v>170</v>
      </c>
      <c r="E5954" s="322" t="s">
        <v>275</v>
      </c>
      <c r="F5954" s="154" t="s">
        <v>114</v>
      </c>
      <c r="G5954" s="149" t="s">
        <v>286</v>
      </c>
      <c r="H5954" s="153" t="s">
        <v>115</v>
      </c>
      <c r="I5954" s="149" t="s">
        <v>3131</v>
      </c>
      <c r="J5954" s="163">
        <v>63.424999999999997</v>
      </c>
      <c r="K5954" s="163">
        <v>33.582999999999998</v>
      </c>
      <c r="L5954" s="149" t="s">
        <v>217</v>
      </c>
      <c r="M5954" s="150" t="s">
        <v>1370</v>
      </c>
      <c r="N5954" s="157">
        <v>45365.55363425926</v>
      </c>
      <c r="O5954" s="157">
        <v>45411.184629629628</v>
      </c>
    </row>
    <row r="5955" spans="2:15" x14ac:dyDescent="0.2">
      <c r="B5955" s="322" t="s">
        <v>169</v>
      </c>
      <c r="C5955" s="322" t="s">
        <v>275</v>
      </c>
      <c r="D5955" s="322" t="s">
        <v>170</v>
      </c>
      <c r="E5955" s="322" t="s">
        <v>275</v>
      </c>
      <c r="F5955" s="154" t="s">
        <v>114</v>
      </c>
      <c r="G5955" s="149" t="s">
        <v>286</v>
      </c>
      <c r="H5955" s="153" t="s">
        <v>115</v>
      </c>
      <c r="I5955" s="149" t="s">
        <v>3132</v>
      </c>
      <c r="J5955" s="163">
        <v>63.912999999999997</v>
      </c>
      <c r="K5955" s="163">
        <v>53.893999999999998</v>
      </c>
      <c r="L5955" s="149" t="s">
        <v>116</v>
      </c>
      <c r="M5955" s="150" t="s">
        <v>352</v>
      </c>
      <c r="N5955" s="157">
        <v>45366.814201388886</v>
      </c>
      <c r="O5955" s="157">
        <v>45403.584456018521</v>
      </c>
    </row>
    <row r="5956" spans="2:15" x14ac:dyDescent="0.2">
      <c r="B5956" s="322" t="s">
        <v>169</v>
      </c>
      <c r="C5956" s="322" t="s">
        <v>275</v>
      </c>
      <c r="D5956" s="322" t="s">
        <v>170</v>
      </c>
      <c r="E5956" s="322" t="s">
        <v>275</v>
      </c>
      <c r="F5956" s="154" t="s">
        <v>239</v>
      </c>
      <c r="G5956" s="149" t="s">
        <v>1627</v>
      </c>
      <c r="H5956" s="153" t="s">
        <v>1628</v>
      </c>
      <c r="I5956" s="149" t="s">
        <v>3133</v>
      </c>
      <c r="J5956" s="163">
        <v>87.052000000000007</v>
      </c>
      <c r="K5956" s="163">
        <v>23.899000000000001</v>
      </c>
      <c r="L5956" s="149" t="s">
        <v>211</v>
      </c>
      <c r="M5956" s="150" t="s">
        <v>2820</v>
      </c>
      <c r="N5956" s="157">
        <v>45366.83353009259</v>
      </c>
      <c r="O5956" s="157">
        <v>45408.204687500001</v>
      </c>
    </row>
    <row r="5957" spans="2:15" x14ac:dyDescent="0.2">
      <c r="B5957" s="322" t="s">
        <v>169</v>
      </c>
      <c r="C5957" s="322" t="s">
        <v>275</v>
      </c>
      <c r="D5957" s="322" t="s">
        <v>171</v>
      </c>
      <c r="E5957" s="322" t="s">
        <v>275</v>
      </c>
      <c r="F5957" s="154" t="s">
        <v>239</v>
      </c>
      <c r="G5957" s="149" t="s">
        <v>1627</v>
      </c>
      <c r="H5957" s="153" t="s">
        <v>1628</v>
      </c>
      <c r="I5957" s="149" t="s">
        <v>3133</v>
      </c>
      <c r="J5957" s="163">
        <v>87.052000000000007</v>
      </c>
      <c r="K5957" s="163">
        <v>58.234999999999999</v>
      </c>
      <c r="L5957" s="149" t="s">
        <v>211</v>
      </c>
      <c r="M5957" s="150" t="s">
        <v>388</v>
      </c>
      <c r="N5957" s="157">
        <v>45366.83353009259</v>
      </c>
      <c r="O5957" s="157">
        <v>45413.129942129628</v>
      </c>
    </row>
    <row r="5958" spans="2:15" x14ac:dyDescent="0.2">
      <c r="B5958" s="322" t="s">
        <v>169</v>
      </c>
      <c r="C5958" s="322" t="s">
        <v>275</v>
      </c>
      <c r="D5958" s="322" t="s">
        <v>170</v>
      </c>
      <c r="E5958" s="322" t="s">
        <v>275</v>
      </c>
      <c r="F5958" s="154" t="s">
        <v>329</v>
      </c>
      <c r="G5958" s="149" t="s">
        <v>286</v>
      </c>
      <c r="H5958" s="153" t="s">
        <v>330</v>
      </c>
      <c r="I5958" s="149" t="s">
        <v>1604</v>
      </c>
      <c r="J5958" s="163">
        <v>58.728999999999999</v>
      </c>
      <c r="K5958" s="163">
        <v>48.457000000000001</v>
      </c>
      <c r="L5958" s="149" t="s">
        <v>211</v>
      </c>
      <c r="M5958" s="150" t="s">
        <v>826</v>
      </c>
      <c r="N5958" s="157">
        <v>45367.012106481481</v>
      </c>
      <c r="O5958" s="157">
        <v>45389.422569444447</v>
      </c>
    </row>
    <row r="5959" spans="2:15" x14ac:dyDescent="0.2">
      <c r="B5959" s="322" t="s">
        <v>169</v>
      </c>
      <c r="C5959" s="322" t="s">
        <v>275</v>
      </c>
      <c r="D5959" s="322" t="s">
        <v>170</v>
      </c>
      <c r="E5959" s="322" t="s">
        <v>275</v>
      </c>
      <c r="F5959" s="154" t="s">
        <v>114</v>
      </c>
      <c r="G5959" s="149" t="s">
        <v>310</v>
      </c>
      <c r="H5959" s="153" t="s">
        <v>115</v>
      </c>
      <c r="I5959" s="149" t="s">
        <v>2098</v>
      </c>
      <c r="J5959" s="163">
        <v>63.878</v>
      </c>
      <c r="K5959" s="163">
        <v>20.033999999999999</v>
      </c>
      <c r="L5959" s="149" t="s">
        <v>209</v>
      </c>
      <c r="M5959" s="150" t="s">
        <v>323</v>
      </c>
      <c r="N5959" s="157">
        <v>45367.677384259259</v>
      </c>
      <c r="O5959" s="157">
        <v>45405.779745370368</v>
      </c>
    </row>
    <row r="5960" spans="2:15" x14ac:dyDescent="0.2">
      <c r="B5960" s="322" t="s">
        <v>169</v>
      </c>
      <c r="C5960" s="322" t="s">
        <v>275</v>
      </c>
      <c r="D5960" s="322" t="s">
        <v>170</v>
      </c>
      <c r="E5960" s="322" t="s">
        <v>275</v>
      </c>
      <c r="F5960" s="154" t="s">
        <v>114</v>
      </c>
      <c r="G5960" s="149" t="s">
        <v>310</v>
      </c>
      <c r="H5960" s="153" t="s">
        <v>115</v>
      </c>
      <c r="I5960" s="149" t="s">
        <v>2098</v>
      </c>
      <c r="J5960" s="163">
        <v>63.878</v>
      </c>
      <c r="K5960" s="163">
        <v>32.933</v>
      </c>
      <c r="L5960" s="149" t="s">
        <v>209</v>
      </c>
      <c r="M5960" s="150" t="s">
        <v>323</v>
      </c>
      <c r="N5960" s="157">
        <v>45367.677384259259</v>
      </c>
      <c r="O5960" s="157">
        <v>45412.532002314816</v>
      </c>
    </row>
    <row r="5961" spans="2:15" x14ac:dyDescent="0.2">
      <c r="B5961" s="322" t="s">
        <v>169</v>
      </c>
      <c r="C5961" s="322" t="s">
        <v>275</v>
      </c>
      <c r="D5961" s="322" t="s">
        <v>170</v>
      </c>
      <c r="E5961" s="322" t="s">
        <v>275</v>
      </c>
      <c r="F5961" s="154" t="s">
        <v>239</v>
      </c>
      <c r="G5961" s="149" t="s">
        <v>289</v>
      </c>
      <c r="H5961" s="153" t="s">
        <v>1628</v>
      </c>
      <c r="I5961" s="149" t="s">
        <v>3134</v>
      </c>
      <c r="J5961" s="163">
        <v>56.72</v>
      </c>
      <c r="K5961" s="163">
        <v>42.831000000000003</v>
      </c>
      <c r="L5961" s="149" t="s">
        <v>329</v>
      </c>
      <c r="M5961" s="150" t="s">
        <v>395</v>
      </c>
      <c r="N5961" s="157">
        <v>45367.949374999997</v>
      </c>
      <c r="O5961" s="157">
        <v>45394.155439814815</v>
      </c>
    </row>
    <row r="5962" spans="2:15" x14ac:dyDescent="0.2">
      <c r="B5962" s="322" t="s">
        <v>169</v>
      </c>
      <c r="C5962" s="322" t="s">
        <v>275</v>
      </c>
      <c r="D5962" s="322" t="s">
        <v>170</v>
      </c>
      <c r="E5962" s="322" t="s">
        <v>275</v>
      </c>
      <c r="F5962" s="154" t="s">
        <v>195</v>
      </c>
      <c r="G5962" s="149" t="s">
        <v>277</v>
      </c>
      <c r="H5962" s="153" t="s">
        <v>705</v>
      </c>
      <c r="I5962" s="149" t="s">
        <v>1253</v>
      </c>
      <c r="J5962" s="163">
        <v>37.332000000000001</v>
      </c>
      <c r="K5962" s="163">
        <v>29.007999999999999</v>
      </c>
      <c r="L5962" s="149" t="s">
        <v>228</v>
      </c>
      <c r="M5962" s="150" t="s">
        <v>434</v>
      </c>
      <c r="N5962" s="157">
        <v>45368.261863425927</v>
      </c>
      <c r="O5962" s="157">
        <v>45399.11440972222</v>
      </c>
    </row>
    <row r="5963" spans="2:15" x14ac:dyDescent="0.2">
      <c r="B5963" s="322" t="s">
        <v>169</v>
      </c>
      <c r="C5963" s="322" t="s">
        <v>275</v>
      </c>
      <c r="D5963" s="322" t="s">
        <v>170</v>
      </c>
      <c r="E5963" s="322" t="s">
        <v>275</v>
      </c>
      <c r="F5963" s="154" t="s">
        <v>114</v>
      </c>
      <c r="G5963" s="149" t="s">
        <v>286</v>
      </c>
      <c r="H5963" s="153" t="s">
        <v>115</v>
      </c>
      <c r="I5963" s="149" t="s">
        <v>1453</v>
      </c>
      <c r="J5963" s="163">
        <v>63.646999999999998</v>
      </c>
      <c r="K5963" s="163">
        <v>46.609000000000002</v>
      </c>
      <c r="L5963" s="149" t="s">
        <v>116</v>
      </c>
      <c r="M5963" s="150" t="s">
        <v>437</v>
      </c>
      <c r="N5963" s="157">
        <v>45369.000208333331</v>
      </c>
      <c r="O5963" s="157">
        <v>45402.532106481478</v>
      </c>
    </row>
    <row r="5964" spans="2:15" x14ac:dyDescent="0.2">
      <c r="B5964" s="322" t="s">
        <v>169</v>
      </c>
      <c r="C5964" s="322" t="s">
        <v>275</v>
      </c>
      <c r="D5964" s="322" t="s">
        <v>170</v>
      </c>
      <c r="E5964" s="322" t="s">
        <v>275</v>
      </c>
      <c r="F5964" s="154" t="s">
        <v>239</v>
      </c>
      <c r="G5964" s="149" t="s">
        <v>289</v>
      </c>
      <c r="H5964" s="153" t="s">
        <v>290</v>
      </c>
      <c r="I5964" s="149" t="s">
        <v>633</v>
      </c>
      <c r="J5964" s="163">
        <v>34.529000000000003</v>
      </c>
      <c r="K5964" s="163">
        <v>30.885000000000002</v>
      </c>
      <c r="L5964" s="149" t="s">
        <v>116</v>
      </c>
      <c r="M5964" s="150" t="s">
        <v>352</v>
      </c>
      <c r="N5964" s="157">
        <v>45369.021319444444</v>
      </c>
      <c r="O5964" s="157">
        <v>45405.843506944446</v>
      </c>
    </row>
    <row r="5965" spans="2:15" x14ac:dyDescent="0.2">
      <c r="B5965" s="322" t="s">
        <v>169</v>
      </c>
      <c r="C5965" s="322" t="s">
        <v>275</v>
      </c>
      <c r="D5965" s="322" t="s">
        <v>170</v>
      </c>
      <c r="E5965" s="322" t="s">
        <v>275</v>
      </c>
      <c r="F5965" s="154" t="s">
        <v>244</v>
      </c>
      <c r="G5965" s="149" t="s">
        <v>369</v>
      </c>
      <c r="H5965" s="153" t="s">
        <v>370</v>
      </c>
      <c r="I5965" s="149" t="s">
        <v>3135</v>
      </c>
      <c r="J5965" s="163">
        <v>58.063000000000002</v>
      </c>
      <c r="K5965" s="163">
        <v>32.981000000000002</v>
      </c>
      <c r="L5965" s="149" t="s">
        <v>211</v>
      </c>
      <c r="M5965" s="150" t="s">
        <v>303</v>
      </c>
      <c r="N5965" s="157">
        <v>45369.087326388886</v>
      </c>
      <c r="O5965" s="157">
        <v>45397.364687499998</v>
      </c>
    </row>
    <row r="5966" spans="2:15" x14ac:dyDescent="0.2">
      <c r="B5966" s="322" t="s">
        <v>169</v>
      </c>
      <c r="C5966" s="322" t="s">
        <v>275</v>
      </c>
      <c r="D5966" s="322" t="s">
        <v>170</v>
      </c>
      <c r="E5966" s="322" t="s">
        <v>275</v>
      </c>
      <c r="F5966" s="154" t="s">
        <v>244</v>
      </c>
      <c r="G5966" s="149" t="s">
        <v>369</v>
      </c>
      <c r="H5966" s="153" t="s">
        <v>370</v>
      </c>
      <c r="I5966" s="149" t="s">
        <v>3135</v>
      </c>
      <c r="J5966" s="163">
        <v>58.063000000000002</v>
      </c>
      <c r="K5966" s="163">
        <v>23.920999999999999</v>
      </c>
      <c r="L5966" s="149" t="s">
        <v>211</v>
      </c>
      <c r="M5966" s="150" t="s">
        <v>3136</v>
      </c>
      <c r="N5966" s="157">
        <v>45369.087326388886</v>
      </c>
      <c r="O5966" s="157">
        <v>45402.738263888888</v>
      </c>
    </row>
    <row r="5967" spans="2:15" x14ac:dyDescent="0.2">
      <c r="B5967" s="322" t="s">
        <v>169</v>
      </c>
      <c r="C5967" s="322" t="s">
        <v>275</v>
      </c>
      <c r="D5967" s="322" t="s">
        <v>171</v>
      </c>
      <c r="E5967" s="322" t="s">
        <v>275</v>
      </c>
      <c r="F5967" s="154" t="s">
        <v>239</v>
      </c>
      <c r="G5967" s="149" t="s">
        <v>1627</v>
      </c>
      <c r="H5967" s="153" t="s">
        <v>1628</v>
      </c>
      <c r="I5967" s="149" t="s">
        <v>3137</v>
      </c>
      <c r="J5967" s="163">
        <v>92.802999999999997</v>
      </c>
      <c r="K5967" s="163">
        <v>10.035</v>
      </c>
      <c r="L5967" s="149" t="s">
        <v>211</v>
      </c>
      <c r="M5967" s="150" t="s">
        <v>822</v>
      </c>
      <c r="N5967" s="157">
        <v>45369.374293981484</v>
      </c>
      <c r="O5967" s="157">
        <v>45423.564143518517</v>
      </c>
    </row>
    <row r="5968" spans="2:15" x14ac:dyDescent="0.2">
      <c r="B5968" s="322" t="s">
        <v>169</v>
      </c>
      <c r="C5968" s="322" t="s">
        <v>275</v>
      </c>
      <c r="D5968" s="322" t="s">
        <v>171</v>
      </c>
      <c r="E5968" s="322" t="s">
        <v>275</v>
      </c>
      <c r="F5968" s="154" t="s">
        <v>239</v>
      </c>
      <c r="G5968" s="149" t="s">
        <v>1627</v>
      </c>
      <c r="H5968" s="153" t="s">
        <v>1628</v>
      </c>
      <c r="I5968" s="149" t="s">
        <v>3137</v>
      </c>
      <c r="J5968" s="163">
        <v>92.802999999999997</v>
      </c>
      <c r="K5968" s="163">
        <v>19.343</v>
      </c>
      <c r="L5968" s="149" t="s">
        <v>211</v>
      </c>
      <c r="M5968" s="150" t="s">
        <v>453</v>
      </c>
      <c r="N5968" s="157">
        <v>45369.374293981484</v>
      </c>
      <c r="O5968" s="157">
        <v>45433.543124999997</v>
      </c>
    </row>
    <row r="5969" spans="2:15" x14ac:dyDescent="0.2">
      <c r="B5969" s="322" t="s">
        <v>169</v>
      </c>
      <c r="C5969" s="322" t="s">
        <v>275</v>
      </c>
      <c r="D5969" s="322" t="s">
        <v>170</v>
      </c>
      <c r="E5969" s="322" t="s">
        <v>275</v>
      </c>
      <c r="F5969" s="154" t="s">
        <v>239</v>
      </c>
      <c r="G5969" s="149" t="s">
        <v>359</v>
      </c>
      <c r="H5969" s="153" t="s">
        <v>278</v>
      </c>
      <c r="I5969" s="149" t="s">
        <v>2865</v>
      </c>
      <c r="J5969" s="163">
        <v>32.258000000000003</v>
      </c>
      <c r="K5969" s="163">
        <v>6.0359999999999996</v>
      </c>
      <c r="L5969" s="149" t="s">
        <v>116</v>
      </c>
      <c r="M5969" s="150" t="s">
        <v>424</v>
      </c>
      <c r="N5969" s="157">
        <v>45369.439120370371</v>
      </c>
      <c r="O5969" s="157">
        <v>45395.923993055556</v>
      </c>
    </row>
    <row r="5970" spans="2:15" x14ac:dyDescent="0.2">
      <c r="B5970" s="322" t="s">
        <v>169</v>
      </c>
      <c r="C5970" s="322" t="s">
        <v>275</v>
      </c>
      <c r="D5970" s="322" t="s">
        <v>170</v>
      </c>
      <c r="E5970" s="322" t="s">
        <v>275</v>
      </c>
      <c r="F5970" s="154" t="s">
        <v>239</v>
      </c>
      <c r="G5970" s="149" t="s">
        <v>359</v>
      </c>
      <c r="H5970" s="153" t="s">
        <v>278</v>
      </c>
      <c r="I5970" s="149" t="s">
        <v>2865</v>
      </c>
      <c r="J5970" s="163">
        <v>32.258000000000003</v>
      </c>
      <c r="K5970" s="163">
        <v>25.577000000000002</v>
      </c>
      <c r="L5970" s="149" t="s">
        <v>116</v>
      </c>
      <c r="M5970" s="150" t="s">
        <v>405</v>
      </c>
      <c r="N5970" s="157">
        <v>45369.439120370371</v>
      </c>
      <c r="O5970" s="157">
        <v>45403.656053240738</v>
      </c>
    </row>
    <row r="5971" spans="2:15" x14ac:dyDescent="0.2">
      <c r="B5971" s="322" t="s">
        <v>169</v>
      </c>
      <c r="C5971" s="322" t="s">
        <v>275</v>
      </c>
      <c r="D5971" s="322" t="s">
        <v>170</v>
      </c>
      <c r="E5971" s="322" t="s">
        <v>275</v>
      </c>
      <c r="F5971" s="154" t="s">
        <v>114</v>
      </c>
      <c r="G5971" s="149" t="s">
        <v>286</v>
      </c>
      <c r="H5971" s="153" t="s">
        <v>115</v>
      </c>
      <c r="I5971" s="149" t="s">
        <v>3138</v>
      </c>
      <c r="J5971" s="163">
        <v>63.456000000000003</v>
      </c>
      <c r="K5971" s="163">
        <v>62.186999999999998</v>
      </c>
      <c r="L5971" s="149" t="s">
        <v>376</v>
      </c>
      <c r="M5971" s="150" t="s">
        <v>397</v>
      </c>
      <c r="N5971" s="157">
        <v>45369.793240740742</v>
      </c>
      <c r="O5971" s="157">
        <v>45404.342442129629</v>
      </c>
    </row>
    <row r="5972" spans="2:15" x14ac:dyDescent="0.2">
      <c r="B5972" s="322" t="s">
        <v>169</v>
      </c>
      <c r="C5972" s="322" t="s">
        <v>275</v>
      </c>
      <c r="D5972" s="322" t="s">
        <v>171</v>
      </c>
      <c r="E5972" s="322" t="s">
        <v>275</v>
      </c>
      <c r="F5972" s="154" t="s">
        <v>239</v>
      </c>
      <c r="G5972" s="149" t="s">
        <v>1627</v>
      </c>
      <c r="H5972" s="153" t="s">
        <v>1628</v>
      </c>
      <c r="I5972" s="149" t="s">
        <v>3139</v>
      </c>
      <c r="J5972" s="163">
        <v>87.34</v>
      </c>
      <c r="K5972" s="163">
        <v>83.846999999999994</v>
      </c>
      <c r="L5972" s="149" t="s">
        <v>211</v>
      </c>
      <c r="M5972" s="150" t="s">
        <v>2015</v>
      </c>
      <c r="N5972" s="157">
        <v>45370.375891203701</v>
      </c>
      <c r="O5972" s="157">
        <v>45423.368518518517</v>
      </c>
    </row>
    <row r="5973" spans="2:15" x14ac:dyDescent="0.2">
      <c r="B5973" s="322" t="s">
        <v>169</v>
      </c>
      <c r="C5973" s="322" t="s">
        <v>275</v>
      </c>
      <c r="D5973" s="322" t="s">
        <v>170</v>
      </c>
      <c r="E5973" s="322" t="s">
        <v>275</v>
      </c>
      <c r="F5973" s="154" t="s">
        <v>239</v>
      </c>
      <c r="G5973" s="149" t="s">
        <v>359</v>
      </c>
      <c r="H5973" s="153" t="s">
        <v>278</v>
      </c>
      <c r="I5973" s="149" t="s">
        <v>1037</v>
      </c>
      <c r="J5973" s="163">
        <v>32.411000000000001</v>
      </c>
      <c r="K5973" s="163">
        <v>13.685</v>
      </c>
      <c r="L5973" s="149" t="s">
        <v>116</v>
      </c>
      <c r="M5973" s="150" t="s">
        <v>292</v>
      </c>
      <c r="N5973" s="157">
        <v>45370.92664351852</v>
      </c>
      <c r="O5973" s="157">
        <v>45393.331701388888</v>
      </c>
    </row>
    <row r="5974" spans="2:15" x14ac:dyDescent="0.2">
      <c r="B5974" s="322" t="s">
        <v>169</v>
      </c>
      <c r="C5974" s="322" t="s">
        <v>275</v>
      </c>
      <c r="D5974" s="322" t="s">
        <v>170</v>
      </c>
      <c r="E5974" s="322" t="s">
        <v>275</v>
      </c>
      <c r="F5974" s="154" t="s">
        <v>239</v>
      </c>
      <c r="G5974" s="149" t="s">
        <v>359</v>
      </c>
      <c r="H5974" s="153" t="s">
        <v>278</v>
      </c>
      <c r="I5974" s="149" t="s">
        <v>1037</v>
      </c>
      <c r="J5974" s="163">
        <v>32.411000000000001</v>
      </c>
      <c r="K5974" s="163">
        <v>18.077999999999999</v>
      </c>
      <c r="L5974" s="149" t="s">
        <v>116</v>
      </c>
      <c r="M5974" s="150" t="s">
        <v>339</v>
      </c>
      <c r="N5974" s="157">
        <v>45370.92664351852</v>
      </c>
      <c r="O5974" s="157">
        <v>45404.736666666664</v>
      </c>
    </row>
    <row r="5975" spans="2:15" x14ac:dyDescent="0.2">
      <c r="B5975" s="322" t="s">
        <v>169</v>
      </c>
      <c r="C5975" s="322" t="s">
        <v>275</v>
      </c>
      <c r="D5975" s="322" t="s">
        <v>171</v>
      </c>
      <c r="E5975" s="322" t="s">
        <v>275</v>
      </c>
      <c r="F5975" s="154" t="s">
        <v>239</v>
      </c>
      <c r="G5975" s="149" t="s">
        <v>277</v>
      </c>
      <c r="H5975" s="153" t="s">
        <v>1628</v>
      </c>
      <c r="I5975" s="149" t="s">
        <v>3140</v>
      </c>
      <c r="J5975" s="163">
        <v>77.228999999999999</v>
      </c>
      <c r="K5975" s="163">
        <v>29.1</v>
      </c>
      <c r="L5975" s="149" t="s">
        <v>211</v>
      </c>
      <c r="M5975" s="150" t="s">
        <v>388</v>
      </c>
      <c r="N5975" s="157">
        <v>45371.199236111112</v>
      </c>
      <c r="O5975" s="157">
        <v>45418.312916666669</v>
      </c>
    </row>
    <row r="5976" spans="2:15" x14ac:dyDescent="0.2">
      <c r="B5976" s="322" t="s">
        <v>169</v>
      </c>
      <c r="C5976" s="322" t="s">
        <v>275</v>
      </c>
      <c r="D5976" s="322" t="s">
        <v>171</v>
      </c>
      <c r="E5976" s="322" t="s">
        <v>275</v>
      </c>
      <c r="F5976" s="154" t="s">
        <v>239</v>
      </c>
      <c r="G5976" s="149" t="s">
        <v>277</v>
      </c>
      <c r="H5976" s="153" t="s">
        <v>1628</v>
      </c>
      <c r="I5976" s="149" t="s">
        <v>3140</v>
      </c>
      <c r="J5976" s="163">
        <v>77.228999999999999</v>
      </c>
      <c r="K5976" s="163">
        <v>37.944000000000003</v>
      </c>
      <c r="L5976" s="149" t="s">
        <v>211</v>
      </c>
      <c r="M5976" s="150" t="s">
        <v>388</v>
      </c>
      <c r="N5976" s="157">
        <v>45371.199236111112</v>
      </c>
      <c r="O5976" s="157">
        <v>45432.728194444448</v>
      </c>
    </row>
    <row r="5977" spans="2:15" x14ac:dyDescent="0.2">
      <c r="B5977" s="322" t="s">
        <v>169</v>
      </c>
      <c r="C5977" s="322" t="s">
        <v>275</v>
      </c>
      <c r="D5977" s="322" t="s">
        <v>170</v>
      </c>
      <c r="E5977" s="322" t="s">
        <v>275</v>
      </c>
      <c r="F5977" s="154" t="s">
        <v>239</v>
      </c>
      <c r="G5977" s="149" t="s">
        <v>359</v>
      </c>
      <c r="H5977" s="153" t="s">
        <v>278</v>
      </c>
      <c r="I5977" s="149" t="s">
        <v>2718</v>
      </c>
      <c r="J5977" s="163">
        <v>36.892000000000003</v>
      </c>
      <c r="K5977" s="163">
        <v>25.591000000000001</v>
      </c>
      <c r="L5977" s="149" t="s">
        <v>116</v>
      </c>
      <c r="M5977" s="150" t="s">
        <v>293</v>
      </c>
      <c r="N5977" s="157">
        <v>45371.397476851853</v>
      </c>
      <c r="O5977" s="157">
        <v>45411.815335648149</v>
      </c>
    </row>
    <row r="5978" spans="2:15" x14ac:dyDescent="0.2">
      <c r="B5978" s="322" t="s">
        <v>169</v>
      </c>
      <c r="C5978" s="322" t="s">
        <v>275</v>
      </c>
      <c r="D5978" s="322" t="s">
        <v>170</v>
      </c>
      <c r="E5978" s="322" t="s">
        <v>275</v>
      </c>
      <c r="F5978" s="154" t="s">
        <v>329</v>
      </c>
      <c r="G5978" s="149" t="s">
        <v>286</v>
      </c>
      <c r="H5978" s="153" t="s">
        <v>330</v>
      </c>
      <c r="I5978" s="149" t="s">
        <v>3141</v>
      </c>
      <c r="J5978" s="163">
        <v>63.509</v>
      </c>
      <c r="K5978" s="163">
        <v>19.099</v>
      </c>
      <c r="L5978" s="149" t="s">
        <v>211</v>
      </c>
      <c r="M5978" s="150" t="s">
        <v>390</v>
      </c>
      <c r="N5978" s="157">
        <v>45371.438877314817</v>
      </c>
      <c r="O5978" s="157">
        <v>45398.789247685185</v>
      </c>
    </row>
    <row r="5979" spans="2:15" x14ac:dyDescent="0.2">
      <c r="B5979" s="322" t="s">
        <v>169</v>
      </c>
      <c r="C5979" s="322" t="s">
        <v>275</v>
      </c>
      <c r="D5979" s="322" t="s">
        <v>170</v>
      </c>
      <c r="E5979" s="322" t="s">
        <v>275</v>
      </c>
      <c r="F5979" s="154" t="s">
        <v>329</v>
      </c>
      <c r="G5979" s="149" t="s">
        <v>286</v>
      </c>
      <c r="H5979" s="153" t="s">
        <v>330</v>
      </c>
      <c r="I5979" s="149" t="s">
        <v>3141</v>
      </c>
      <c r="J5979" s="163">
        <v>63.509</v>
      </c>
      <c r="K5979" s="163">
        <v>40.872999999999998</v>
      </c>
      <c r="L5979" s="149" t="s">
        <v>211</v>
      </c>
      <c r="M5979" s="150" t="s">
        <v>390</v>
      </c>
      <c r="N5979" s="157">
        <v>45371.438877314817</v>
      </c>
      <c r="O5979" s="157">
        <v>45400.476377314815</v>
      </c>
    </row>
    <row r="5980" spans="2:15" x14ac:dyDescent="0.2">
      <c r="B5980" s="322" t="s">
        <v>169</v>
      </c>
      <c r="C5980" s="322" t="s">
        <v>275</v>
      </c>
      <c r="D5980" s="322" t="s">
        <v>170</v>
      </c>
      <c r="E5980" s="322" t="s">
        <v>275</v>
      </c>
      <c r="F5980" s="154" t="s">
        <v>239</v>
      </c>
      <c r="G5980" s="149" t="s">
        <v>289</v>
      </c>
      <c r="H5980" s="153" t="s">
        <v>290</v>
      </c>
      <c r="I5980" s="149" t="s">
        <v>3142</v>
      </c>
      <c r="J5980" s="163">
        <v>52.198999999999998</v>
      </c>
      <c r="K5980" s="163">
        <v>35.744</v>
      </c>
      <c r="L5980" s="149" t="s">
        <v>116</v>
      </c>
      <c r="M5980" s="150" t="s">
        <v>117</v>
      </c>
      <c r="N5980" s="157">
        <v>45374.574293981481</v>
      </c>
      <c r="O5980" s="157">
        <v>45402.526805555557</v>
      </c>
    </row>
    <row r="5981" spans="2:15" x14ac:dyDescent="0.2">
      <c r="B5981" s="322" t="s">
        <v>169</v>
      </c>
      <c r="C5981" s="322" t="s">
        <v>275</v>
      </c>
      <c r="D5981" s="322" t="s">
        <v>171</v>
      </c>
      <c r="E5981" s="322" t="s">
        <v>275</v>
      </c>
      <c r="F5981" s="154" t="s">
        <v>114</v>
      </c>
      <c r="G5981" s="149" t="s">
        <v>353</v>
      </c>
      <c r="H5981" s="153" t="s">
        <v>354</v>
      </c>
      <c r="I5981" s="149" t="s">
        <v>3143</v>
      </c>
      <c r="J5981" s="163">
        <v>63.548999999999999</v>
      </c>
      <c r="K5981" s="163">
        <v>44.293999999999997</v>
      </c>
      <c r="L5981" s="149" t="s">
        <v>116</v>
      </c>
      <c r="M5981" s="150" t="s">
        <v>405</v>
      </c>
      <c r="N5981" s="157">
        <v>45374.645624999997</v>
      </c>
      <c r="O5981" s="157">
        <v>45413.086087962962</v>
      </c>
    </row>
    <row r="5982" spans="2:15" x14ac:dyDescent="0.2">
      <c r="B5982" s="322" t="s">
        <v>169</v>
      </c>
      <c r="C5982" s="322" t="s">
        <v>275</v>
      </c>
      <c r="D5982" s="322" t="s">
        <v>170</v>
      </c>
      <c r="E5982" s="322" t="s">
        <v>275</v>
      </c>
      <c r="F5982" s="154" t="s">
        <v>239</v>
      </c>
      <c r="G5982" s="149" t="s">
        <v>277</v>
      </c>
      <c r="H5982" s="153" t="s">
        <v>1628</v>
      </c>
      <c r="I5982" s="149" t="s">
        <v>2718</v>
      </c>
      <c r="J5982" s="163">
        <v>36.892000000000003</v>
      </c>
      <c r="K5982" s="163">
        <v>7.7649999999999997</v>
      </c>
      <c r="L5982" s="149" t="s">
        <v>116</v>
      </c>
      <c r="M5982" s="150" t="s">
        <v>293</v>
      </c>
      <c r="N5982" s="157">
        <v>45374.668090277781</v>
      </c>
      <c r="O5982" s="157">
        <v>45411.815335648149</v>
      </c>
    </row>
    <row r="5983" spans="2:15" x14ac:dyDescent="0.2">
      <c r="B5983" s="322" t="s">
        <v>169</v>
      </c>
      <c r="C5983" s="322" t="s">
        <v>275</v>
      </c>
      <c r="D5983" s="322" t="s">
        <v>170</v>
      </c>
      <c r="E5983" s="322" t="s">
        <v>275</v>
      </c>
      <c r="F5983" s="154" t="s">
        <v>236</v>
      </c>
      <c r="G5983" s="149" t="s">
        <v>310</v>
      </c>
      <c r="H5983" s="153" t="s">
        <v>311</v>
      </c>
      <c r="I5983" s="149" t="s">
        <v>2084</v>
      </c>
      <c r="J5983" s="163">
        <v>37.829000000000001</v>
      </c>
      <c r="K5983" s="163">
        <v>25.827000000000002</v>
      </c>
      <c r="L5983" s="149" t="s">
        <v>228</v>
      </c>
      <c r="M5983" s="150" t="s">
        <v>434</v>
      </c>
      <c r="N5983" s="157">
        <v>45374.781956018516</v>
      </c>
      <c r="O5983" s="157">
        <v>45412.968402777777</v>
      </c>
    </row>
    <row r="5984" spans="2:15" x14ac:dyDescent="0.2">
      <c r="B5984" s="322" t="s">
        <v>169</v>
      </c>
      <c r="C5984" s="322" t="s">
        <v>275</v>
      </c>
      <c r="D5984" s="322" t="s">
        <v>170</v>
      </c>
      <c r="E5984" s="322" t="s">
        <v>275</v>
      </c>
      <c r="F5984" s="154" t="s">
        <v>329</v>
      </c>
      <c r="G5984" s="149" t="s">
        <v>286</v>
      </c>
      <c r="H5984" s="153" t="s">
        <v>330</v>
      </c>
      <c r="I5984" s="149" t="s">
        <v>297</v>
      </c>
      <c r="J5984" s="163">
        <v>35.484999999999999</v>
      </c>
      <c r="K5984" s="163">
        <v>34.774999999999999</v>
      </c>
      <c r="L5984" s="149" t="s">
        <v>333</v>
      </c>
      <c r="M5984" s="150" t="s">
        <v>334</v>
      </c>
      <c r="N5984" s="157">
        <v>45374.896736111114</v>
      </c>
      <c r="O5984" s="157">
        <v>45395.925219907411</v>
      </c>
    </row>
    <row r="5985" spans="2:15" x14ac:dyDescent="0.2">
      <c r="B5985" s="322" t="s">
        <v>169</v>
      </c>
      <c r="C5985" s="322" t="s">
        <v>275</v>
      </c>
      <c r="D5985" s="322" t="s">
        <v>171</v>
      </c>
      <c r="E5985" s="322" t="s">
        <v>275</v>
      </c>
      <c r="F5985" s="154" t="s">
        <v>114</v>
      </c>
      <c r="G5985" s="149" t="s">
        <v>310</v>
      </c>
      <c r="H5985" s="153" t="s">
        <v>115</v>
      </c>
      <c r="I5985" s="149" t="s">
        <v>1219</v>
      </c>
      <c r="J5985" s="163">
        <v>38.036000000000001</v>
      </c>
      <c r="K5985" s="163">
        <v>35.234999999999999</v>
      </c>
      <c r="L5985" s="149" t="s">
        <v>357</v>
      </c>
      <c r="M5985" s="150" t="s">
        <v>508</v>
      </c>
      <c r="N5985" s="157">
        <v>45374.939108796294</v>
      </c>
      <c r="O5985" s="157">
        <v>45414.151921296296</v>
      </c>
    </row>
    <row r="5986" spans="2:15" x14ac:dyDescent="0.2">
      <c r="B5986" s="322" t="s">
        <v>169</v>
      </c>
      <c r="C5986" s="322" t="s">
        <v>275</v>
      </c>
      <c r="D5986" s="322" t="s">
        <v>171</v>
      </c>
      <c r="E5986" s="322" t="s">
        <v>275</v>
      </c>
      <c r="F5986" s="154" t="s">
        <v>239</v>
      </c>
      <c r="G5986" s="149" t="s">
        <v>1627</v>
      </c>
      <c r="H5986" s="153" t="s">
        <v>1628</v>
      </c>
      <c r="I5986" s="149" t="s">
        <v>3144</v>
      </c>
      <c r="J5986" s="163">
        <v>92.71</v>
      </c>
      <c r="K5986" s="163">
        <v>35.414000000000001</v>
      </c>
      <c r="L5986" s="149" t="s">
        <v>216</v>
      </c>
      <c r="M5986" s="150" t="s">
        <v>2827</v>
      </c>
      <c r="N5986" s="157">
        <v>45375.01185185185</v>
      </c>
      <c r="O5986" s="157">
        <v>45435.111898148149</v>
      </c>
    </row>
    <row r="5987" spans="2:15" x14ac:dyDescent="0.2">
      <c r="B5987" s="322" t="s">
        <v>169</v>
      </c>
      <c r="C5987" s="322" t="s">
        <v>275</v>
      </c>
      <c r="D5987" s="322" t="s">
        <v>171</v>
      </c>
      <c r="E5987" s="322" t="s">
        <v>275</v>
      </c>
      <c r="F5987" s="154" t="s">
        <v>239</v>
      </c>
      <c r="G5987" s="149" t="s">
        <v>1627</v>
      </c>
      <c r="H5987" s="153" t="s">
        <v>1628</v>
      </c>
      <c r="I5987" s="149" t="s">
        <v>3144</v>
      </c>
      <c r="J5987" s="163">
        <v>92.71</v>
      </c>
      <c r="K5987" s="163">
        <v>10.250999999999999</v>
      </c>
      <c r="L5987" s="149" t="s">
        <v>216</v>
      </c>
      <c r="M5987" s="150" t="s">
        <v>2876</v>
      </c>
      <c r="N5987" s="157">
        <v>45375.01185185185</v>
      </c>
      <c r="O5987" s="157">
        <v>45438.092499999999</v>
      </c>
    </row>
    <row r="5988" spans="2:15" x14ac:dyDescent="0.2">
      <c r="B5988" s="322" t="s">
        <v>169</v>
      </c>
      <c r="C5988" s="322" t="s">
        <v>275</v>
      </c>
      <c r="D5988" s="322" t="s">
        <v>172</v>
      </c>
      <c r="E5988" s="322" t="s">
        <v>275</v>
      </c>
      <c r="F5988" s="154" t="s">
        <v>239</v>
      </c>
      <c r="G5988" s="149" t="s">
        <v>1627</v>
      </c>
      <c r="H5988" s="153" t="s">
        <v>1628</v>
      </c>
      <c r="I5988" s="149" t="s">
        <v>3144</v>
      </c>
      <c r="J5988" s="163">
        <v>92.71</v>
      </c>
      <c r="K5988" s="163">
        <v>45.19</v>
      </c>
      <c r="L5988" s="149" t="s">
        <v>211</v>
      </c>
      <c r="M5988" s="150" t="s">
        <v>2874</v>
      </c>
      <c r="N5988" s="157">
        <v>45375.01185185185</v>
      </c>
      <c r="O5988" s="157">
        <v>45447.261331018519</v>
      </c>
    </row>
    <row r="5989" spans="2:15" x14ac:dyDescent="0.2">
      <c r="B5989" s="322" t="s">
        <v>169</v>
      </c>
      <c r="C5989" s="322" t="s">
        <v>275</v>
      </c>
      <c r="D5989" s="322" t="s">
        <v>170</v>
      </c>
      <c r="E5989" s="322" t="s">
        <v>275</v>
      </c>
      <c r="F5989" s="154" t="s">
        <v>239</v>
      </c>
      <c r="G5989" s="149" t="s">
        <v>359</v>
      </c>
      <c r="H5989" s="153" t="s">
        <v>278</v>
      </c>
      <c r="I5989" s="149" t="s">
        <v>2714</v>
      </c>
      <c r="J5989" s="163">
        <v>51.201000000000001</v>
      </c>
      <c r="K5989" s="163">
        <v>40.472999999999999</v>
      </c>
      <c r="L5989" s="149" t="s">
        <v>116</v>
      </c>
      <c r="M5989" s="150" t="s">
        <v>352</v>
      </c>
      <c r="N5989" s="157">
        <v>45375.542500000003</v>
      </c>
      <c r="O5989" s="157">
        <v>45397.29173611111</v>
      </c>
    </row>
    <row r="5990" spans="2:15" x14ac:dyDescent="0.2">
      <c r="B5990" s="322" t="s">
        <v>169</v>
      </c>
      <c r="C5990" s="322" t="s">
        <v>275</v>
      </c>
      <c r="D5990" s="322" t="s">
        <v>169</v>
      </c>
      <c r="E5990" s="322" t="s">
        <v>275</v>
      </c>
      <c r="F5990" s="154" t="s">
        <v>114</v>
      </c>
      <c r="G5990" s="149" t="s">
        <v>277</v>
      </c>
      <c r="H5990" s="153" t="s">
        <v>304</v>
      </c>
      <c r="I5990" s="149" t="s">
        <v>670</v>
      </c>
      <c r="J5990" s="163">
        <v>36.417000000000002</v>
      </c>
      <c r="K5990" s="163">
        <v>30.981999999999999</v>
      </c>
      <c r="L5990" s="149" t="s">
        <v>114</v>
      </c>
      <c r="M5990" s="150" t="s">
        <v>577</v>
      </c>
      <c r="N5990" s="157">
        <v>45375.887141203704</v>
      </c>
      <c r="O5990" s="157">
        <v>45381.791759259257</v>
      </c>
    </row>
    <row r="5991" spans="2:15" x14ac:dyDescent="0.2">
      <c r="B5991" s="322" t="s">
        <v>169</v>
      </c>
      <c r="C5991" s="322" t="s">
        <v>275</v>
      </c>
      <c r="D5991" s="322" t="s">
        <v>170</v>
      </c>
      <c r="E5991" s="322" t="s">
        <v>275</v>
      </c>
      <c r="F5991" s="154" t="s">
        <v>114</v>
      </c>
      <c r="G5991" s="149" t="s">
        <v>286</v>
      </c>
      <c r="H5991" s="153" t="s">
        <v>115</v>
      </c>
      <c r="I5991" s="149" t="s">
        <v>3145</v>
      </c>
      <c r="J5991" s="163">
        <v>63.463000000000001</v>
      </c>
      <c r="K5991" s="163">
        <v>62.194000000000003</v>
      </c>
      <c r="L5991" s="149" t="s">
        <v>216</v>
      </c>
      <c r="M5991" s="150" t="s">
        <v>284</v>
      </c>
      <c r="N5991" s="157">
        <v>45375.918078703704</v>
      </c>
      <c r="O5991" s="157">
        <v>45410.905486111114</v>
      </c>
    </row>
    <row r="5992" spans="2:15" x14ac:dyDescent="0.2">
      <c r="B5992" s="322" t="s">
        <v>169</v>
      </c>
      <c r="C5992" s="322" t="s">
        <v>275</v>
      </c>
      <c r="D5992" s="322" t="s">
        <v>171</v>
      </c>
      <c r="E5992" s="322" t="s">
        <v>275</v>
      </c>
      <c r="F5992" s="154" t="s">
        <v>239</v>
      </c>
      <c r="G5992" s="149" t="s">
        <v>359</v>
      </c>
      <c r="H5992" s="153" t="s">
        <v>278</v>
      </c>
      <c r="I5992" s="149" t="s">
        <v>2019</v>
      </c>
      <c r="J5992" s="163">
        <v>29.061</v>
      </c>
      <c r="K5992" s="163">
        <v>28.48</v>
      </c>
      <c r="L5992" s="149" t="s">
        <v>376</v>
      </c>
      <c r="M5992" s="150" t="s">
        <v>793</v>
      </c>
      <c r="N5992" s="157">
        <v>45376.448958333334</v>
      </c>
      <c r="O5992" s="157">
        <v>45432.60428240741</v>
      </c>
    </row>
    <row r="5993" spans="2:15" x14ac:dyDescent="0.2">
      <c r="B5993" s="322" t="s">
        <v>169</v>
      </c>
      <c r="C5993" s="322" t="s">
        <v>275</v>
      </c>
      <c r="D5993" s="322" t="s">
        <v>170</v>
      </c>
      <c r="E5993" s="322" t="s">
        <v>275</v>
      </c>
      <c r="F5993" s="154" t="s">
        <v>243</v>
      </c>
      <c r="G5993" s="149" t="s">
        <v>2443</v>
      </c>
      <c r="H5993" s="153" t="s">
        <v>707</v>
      </c>
      <c r="I5993" s="149" t="s">
        <v>3146</v>
      </c>
      <c r="J5993" s="163">
        <v>56.686</v>
      </c>
      <c r="K5993" s="163">
        <v>55.552</v>
      </c>
      <c r="L5993" s="149" t="s">
        <v>329</v>
      </c>
      <c r="M5993" s="150" t="s">
        <v>361</v>
      </c>
      <c r="N5993" s="157">
        <v>45376.511944444443</v>
      </c>
      <c r="O5993" s="157">
        <v>45405.133333333331</v>
      </c>
    </row>
    <row r="5994" spans="2:15" x14ac:dyDescent="0.2">
      <c r="B5994" s="322" t="s">
        <v>169</v>
      </c>
      <c r="C5994" s="322" t="s">
        <v>275</v>
      </c>
      <c r="D5994" s="322" t="s">
        <v>170</v>
      </c>
      <c r="E5994" s="322" t="s">
        <v>275</v>
      </c>
      <c r="F5994" s="154" t="s">
        <v>236</v>
      </c>
      <c r="G5994" s="149" t="s">
        <v>310</v>
      </c>
      <c r="H5994" s="153" t="s">
        <v>311</v>
      </c>
      <c r="I5994" s="149" t="s">
        <v>3070</v>
      </c>
      <c r="J5994" s="163">
        <v>37.133000000000003</v>
      </c>
      <c r="K5994" s="163">
        <v>36.39</v>
      </c>
      <c r="L5994" s="149" t="s">
        <v>116</v>
      </c>
      <c r="M5994" s="150" t="s">
        <v>293</v>
      </c>
      <c r="N5994" s="157">
        <v>45376.698611111111</v>
      </c>
      <c r="O5994" s="157">
        <v>45403.416863425926</v>
      </c>
    </row>
    <row r="5995" spans="2:15" x14ac:dyDescent="0.2">
      <c r="B5995" s="322" t="s">
        <v>169</v>
      </c>
      <c r="C5995" s="322" t="s">
        <v>275</v>
      </c>
      <c r="D5995" s="322" t="s">
        <v>171</v>
      </c>
      <c r="E5995" s="322" t="s">
        <v>275</v>
      </c>
      <c r="F5995" s="154" t="s">
        <v>114</v>
      </c>
      <c r="G5995" s="149" t="s">
        <v>310</v>
      </c>
      <c r="H5995" s="153" t="s">
        <v>115</v>
      </c>
      <c r="I5995" s="149" t="s">
        <v>2581</v>
      </c>
      <c r="J5995" s="163">
        <v>63.165999999999997</v>
      </c>
      <c r="K5995" s="163">
        <v>61.902999999999999</v>
      </c>
      <c r="L5995" s="149" t="s">
        <v>211</v>
      </c>
      <c r="M5995" s="150" t="s">
        <v>666</v>
      </c>
      <c r="N5995" s="157">
        <v>45377.553807870368</v>
      </c>
      <c r="O5995" s="157">
        <v>45416.031469907408</v>
      </c>
    </row>
    <row r="5996" spans="2:15" x14ac:dyDescent="0.2">
      <c r="B5996" s="322" t="s">
        <v>169</v>
      </c>
      <c r="C5996" s="322" t="s">
        <v>275</v>
      </c>
      <c r="D5996" s="322" t="s">
        <v>170</v>
      </c>
      <c r="E5996" s="322" t="s">
        <v>275</v>
      </c>
      <c r="F5996" s="154" t="s">
        <v>239</v>
      </c>
      <c r="G5996" s="149" t="s">
        <v>289</v>
      </c>
      <c r="H5996" s="153" t="s">
        <v>290</v>
      </c>
      <c r="I5996" s="149" t="s">
        <v>1805</v>
      </c>
      <c r="J5996" s="163">
        <v>30.693000000000001</v>
      </c>
      <c r="K5996" s="163">
        <v>5.18</v>
      </c>
      <c r="L5996" s="149" t="s">
        <v>116</v>
      </c>
      <c r="M5996" s="150" t="s">
        <v>352</v>
      </c>
      <c r="N5996" s="157">
        <v>45377.615543981483</v>
      </c>
      <c r="O5996" s="157">
        <v>45408.542534722219</v>
      </c>
    </row>
    <row r="5997" spans="2:15" x14ac:dyDescent="0.2">
      <c r="B5997" s="322" t="s">
        <v>169</v>
      </c>
      <c r="C5997" s="322" t="s">
        <v>275</v>
      </c>
      <c r="D5997" s="322" t="s">
        <v>171</v>
      </c>
      <c r="E5997" s="322" t="s">
        <v>275</v>
      </c>
      <c r="F5997" s="154" t="s">
        <v>239</v>
      </c>
      <c r="G5997" s="149" t="s">
        <v>289</v>
      </c>
      <c r="H5997" s="153" t="s">
        <v>290</v>
      </c>
      <c r="I5997" s="149" t="s">
        <v>1805</v>
      </c>
      <c r="J5997" s="163">
        <v>30.693000000000001</v>
      </c>
      <c r="K5997" s="163">
        <v>24.899000000000001</v>
      </c>
      <c r="L5997" s="149" t="s">
        <v>116</v>
      </c>
      <c r="M5997" s="150" t="s">
        <v>405</v>
      </c>
      <c r="N5997" s="157">
        <v>45377.615543981483</v>
      </c>
      <c r="O5997" s="157">
        <v>45413.945659722223</v>
      </c>
    </row>
    <row r="5998" spans="2:15" x14ac:dyDescent="0.2">
      <c r="B5998" s="322" t="s">
        <v>169</v>
      </c>
      <c r="C5998" s="322" t="s">
        <v>275</v>
      </c>
      <c r="D5998" s="322" t="s">
        <v>170</v>
      </c>
      <c r="E5998" s="322" t="s">
        <v>275</v>
      </c>
      <c r="F5998" s="154" t="s">
        <v>236</v>
      </c>
      <c r="G5998" s="149" t="s">
        <v>310</v>
      </c>
      <c r="H5998" s="153" t="s">
        <v>311</v>
      </c>
      <c r="I5998" s="149" t="s">
        <v>3147</v>
      </c>
      <c r="J5998" s="163">
        <v>35</v>
      </c>
      <c r="K5998" s="163">
        <v>30.943000000000001</v>
      </c>
      <c r="L5998" s="149" t="s">
        <v>325</v>
      </c>
      <c r="M5998" s="150" t="s">
        <v>1229</v>
      </c>
      <c r="N5998" s="157">
        <v>45378.074143518519</v>
      </c>
      <c r="O5998" s="157">
        <v>45391.624479166669</v>
      </c>
    </row>
    <row r="5999" spans="2:15" x14ac:dyDescent="0.2">
      <c r="B5999" s="322" t="s">
        <v>169</v>
      </c>
      <c r="C5999" s="322" t="s">
        <v>275</v>
      </c>
      <c r="D5999" s="322" t="s">
        <v>170</v>
      </c>
      <c r="E5999" s="322" t="s">
        <v>275</v>
      </c>
      <c r="F5999" s="154" t="s">
        <v>114</v>
      </c>
      <c r="G5999" s="149" t="s">
        <v>353</v>
      </c>
      <c r="H5999" s="153" t="s">
        <v>354</v>
      </c>
      <c r="I5999" s="149" t="s">
        <v>1427</v>
      </c>
      <c r="J5999" s="163">
        <v>37.613999999999997</v>
      </c>
      <c r="K5999" s="163">
        <v>24.411999999999999</v>
      </c>
      <c r="L5999" s="149" t="s">
        <v>518</v>
      </c>
      <c r="M5999" s="150" t="s">
        <v>519</v>
      </c>
      <c r="N5999" s="157">
        <v>45378.198298611111</v>
      </c>
      <c r="O5999" s="157">
        <v>45405.149675925924</v>
      </c>
    </row>
    <row r="6000" spans="2:15" x14ac:dyDescent="0.2">
      <c r="B6000" s="322" t="s">
        <v>169</v>
      </c>
      <c r="C6000" s="322" t="s">
        <v>275</v>
      </c>
      <c r="D6000" s="322" t="s">
        <v>171</v>
      </c>
      <c r="E6000" s="322" t="s">
        <v>275</v>
      </c>
      <c r="F6000" s="154" t="s">
        <v>114</v>
      </c>
      <c r="G6000" s="149" t="s">
        <v>286</v>
      </c>
      <c r="H6000" s="153" t="s">
        <v>115</v>
      </c>
      <c r="I6000" s="149" t="s">
        <v>3148</v>
      </c>
      <c r="J6000" s="163">
        <v>80.459000000000003</v>
      </c>
      <c r="K6000" s="163">
        <v>76.573999999999998</v>
      </c>
      <c r="L6000" s="149" t="s">
        <v>116</v>
      </c>
      <c r="M6000" s="150" t="s">
        <v>352</v>
      </c>
      <c r="N6000" s="157">
        <v>45378.366203703707</v>
      </c>
      <c r="O6000" s="157">
        <v>45413.965324074074</v>
      </c>
    </row>
    <row r="6001" spans="2:15" x14ac:dyDescent="0.2">
      <c r="B6001" s="322" t="s">
        <v>169</v>
      </c>
      <c r="C6001" s="322" t="s">
        <v>275</v>
      </c>
      <c r="D6001" s="322" t="s">
        <v>170</v>
      </c>
      <c r="E6001" s="322" t="s">
        <v>275</v>
      </c>
      <c r="F6001" s="154" t="s">
        <v>114</v>
      </c>
      <c r="G6001" s="149" t="s">
        <v>277</v>
      </c>
      <c r="H6001" s="153" t="s">
        <v>304</v>
      </c>
      <c r="I6001" s="149" t="s">
        <v>1106</v>
      </c>
      <c r="J6001" s="163">
        <v>37.420999999999999</v>
      </c>
      <c r="K6001" s="163">
        <v>14.56</v>
      </c>
      <c r="L6001" s="149" t="s">
        <v>114</v>
      </c>
      <c r="M6001" s="150" t="s">
        <v>579</v>
      </c>
      <c r="N6001" s="157">
        <v>45378.882557870369</v>
      </c>
      <c r="O6001" s="157">
        <v>45383.176770833335</v>
      </c>
    </row>
    <row r="6002" spans="2:15" x14ac:dyDescent="0.2">
      <c r="B6002" s="322" t="s">
        <v>169</v>
      </c>
      <c r="C6002" s="322" t="s">
        <v>275</v>
      </c>
      <c r="D6002" s="322" t="s">
        <v>170</v>
      </c>
      <c r="E6002" s="322" t="s">
        <v>275</v>
      </c>
      <c r="F6002" s="154" t="s">
        <v>114</v>
      </c>
      <c r="G6002" s="149" t="s">
        <v>277</v>
      </c>
      <c r="H6002" s="153" t="s">
        <v>304</v>
      </c>
      <c r="I6002" s="149" t="s">
        <v>1106</v>
      </c>
      <c r="J6002" s="163">
        <v>37.420999999999999</v>
      </c>
      <c r="K6002" s="163">
        <v>14.56</v>
      </c>
      <c r="L6002" s="149" t="s">
        <v>114</v>
      </c>
      <c r="M6002" s="150" t="s">
        <v>579</v>
      </c>
      <c r="N6002" s="157">
        <v>45378.882557870369</v>
      </c>
      <c r="O6002" s="157">
        <v>45383.17690972222</v>
      </c>
    </row>
    <row r="6003" spans="2:15" x14ac:dyDescent="0.2">
      <c r="B6003" s="322" t="s">
        <v>169</v>
      </c>
      <c r="C6003" s="322" t="s">
        <v>275</v>
      </c>
      <c r="D6003" s="322" t="s">
        <v>170</v>
      </c>
      <c r="E6003" s="322" t="s">
        <v>275</v>
      </c>
      <c r="F6003" s="154" t="s">
        <v>114</v>
      </c>
      <c r="G6003" s="149" t="s">
        <v>277</v>
      </c>
      <c r="H6003" s="153" t="s">
        <v>304</v>
      </c>
      <c r="I6003" s="149" t="s">
        <v>967</v>
      </c>
      <c r="J6003" s="163">
        <v>36.988</v>
      </c>
      <c r="K6003" s="163">
        <v>28.783000000000001</v>
      </c>
      <c r="L6003" s="149" t="s">
        <v>114</v>
      </c>
      <c r="M6003" s="150" t="s">
        <v>700</v>
      </c>
      <c r="N6003" s="157">
        <v>45380.031631944446</v>
      </c>
      <c r="O6003" s="157">
        <v>45385.706909722219</v>
      </c>
    </row>
    <row r="6004" spans="2:15" x14ac:dyDescent="0.2">
      <c r="B6004" s="322" t="s">
        <v>169</v>
      </c>
      <c r="C6004" s="322" t="s">
        <v>275</v>
      </c>
      <c r="D6004" s="322" t="s">
        <v>171</v>
      </c>
      <c r="E6004" s="322" t="s">
        <v>275</v>
      </c>
      <c r="F6004" s="154" t="s">
        <v>239</v>
      </c>
      <c r="G6004" s="149" t="s">
        <v>359</v>
      </c>
      <c r="H6004" s="153" t="s">
        <v>278</v>
      </c>
      <c r="I6004" s="149" t="s">
        <v>3149</v>
      </c>
      <c r="J6004" s="163">
        <v>32.518999999999998</v>
      </c>
      <c r="K6004" s="163">
        <v>31.869</v>
      </c>
      <c r="L6004" s="149" t="s">
        <v>216</v>
      </c>
      <c r="M6004" s="150" t="s">
        <v>288</v>
      </c>
      <c r="N6004" s="157">
        <v>45380.082604166666</v>
      </c>
      <c r="O6004" s="157">
        <v>45432.551053240742</v>
      </c>
    </row>
    <row r="6005" spans="2:15" x14ac:dyDescent="0.2">
      <c r="B6005" s="322" t="s">
        <v>169</v>
      </c>
      <c r="C6005" s="322" t="s">
        <v>275</v>
      </c>
      <c r="D6005" s="322" t="s">
        <v>170</v>
      </c>
      <c r="E6005" s="322" t="s">
        <v>275</v>
      </c>
      <c r="F6005" s="154" t="s">
        <v>114</v>
      </c>
      <c r="G6005" s="149" t="s">
        <v>277</v>
      </c>
      <c r="H6005" s="153" t="s">
        <v>304</v>
      </c>
      <c r="I6005" s="149" t="s">
        <v>1625</v>
      </c>
      <c r="J6005" s="163">
        <v>34.863999999999997</v>
      </c>
      <c r="K6005" s="163">
        <v>15.826000000000001</v>
      </c>
      <c r="L6005" s="149" t="s">
        <v>114</v>
      </c>
      <c r="M6005" s="150" t="s">
        <v>741</v>
      </c>
      <c r="N6005" s="157">
        <v>45380.759976851848</v>
      </c>
      <c r="O6005" s="157">
        <v>45388.516886574071</v>
      </c>
    </row>
    <row r="6006" spans="2:15" x14ac:dyDescent="0.2">
      <c r="B6006" s="322" t="s">
        <v>169</v>
      </c>
      <c r="C6006" s="322" t="s">
        <v>275</v>
      </c>
      <c r="D6006" s="322" t="s">
        <v>170</v>
      </c>
      <c r="E6006" s="322" t="s">
        <v>275</v>
      </c>
      <c r="F6006" s="154" t="s">
        <v>114</v>
      </c>
      <c r="G6006" s="149" t="s">
        <v>277</v>
      </c>
      <c r="H6006" s="153" t="s">
        <v>304</v>
      </c>
      <c r="I6006" s="149" t="s">
        <v>1625</v>
      </c>
      <c r="J6006" s="163">
        <v>34.863999999999997</v>
      </c>
      <c r="K6006" s="163">
        <v>15.826000000000001</v>
      </c>
      <c r="L6006" s="149" t="s">
        <v>114</v>
      </c>
      <c r="M6006" s="150" t="s">
        <v>741</v>
      </c>
      <c r="N6006" s="157">
        <v>45380.759976851848</v>
      </c>
      <c r="O6006" s="157">
        <v>45388.517025462963</v>
      </c>
    </row>
    <row r="6007" spans="2:15" x14ac:dyDescent="0.2">
      <c r="B6007" s="322" t="s">
        <v>169</v>
      </c>
      <c r="C6007" s="322" t="s">
        <v>275</v>
      </c>
      <c r="D6007" s="322" t="s">
        <v>170</v>
      </c>
      <c r="E6007" s="322" t="s">
        <v>275</v>
      </c>
      <c r="F6007" s="154" t="s">
        <v>114</v>
      </c>
      <c r="G6007" s="149" t="s">
        <v>277</v>
      </c>
      <c r="H6007" s="153" t="s">
        <v>304</v>
      </c>
      <c r="I6007" s="149" t="s">
        <v>584</v>
      </c>
      <c r="J6007" s="163">
        <v>39.064</v>
      </c>
      <c r="K6007" s="163">
        <v>28.965</v>
      </c>
      <c r="L6007" s="149" t="s">
        <v>114</v>
      </c>
      <c r="M6007" s="150" t="s">
        <v>1110</v>
      </c>
      <c r="N6007" s="157">
        <v>45380.761377314811</v>
      </c>
      <c r="O6007" s="157">
        <v>45392.873495370368</v>
      </c>
    </row>
    <row r="6008" spans="2:15" x14ac:dyDescent="0.2">
      <c r="B6008" s="322" t="s">
        <v>169</v>
      </c>
      <c r="C6008" s="322" t="s">
        <v>275</v>
      </c>
      <c r="D6008" s="322" t="s">
        <v>170</v>
      </c>
      <c r="E6008" s="322" t="s">
        <v>275</v>
      </c>
      <c r="F6008" s="154" t="s">
        <v>114</v>
      </c>
      <c r="G6008" s="149" t="s">
        <v>286</v>
      </c>
      <c r="H6008" s="153" t="s">
        <v>115</v>
      </c>
      <c r="I6008" s="149" t="s">
        <v>3150</v>
      </c>
      <c r="J6008" s="163">
        <v>33.470999999999997</v>
      </c>
      <c r="K6008" s="163">
        <v>8.1349999999999998</v>
      </c>
      <c r="L6008" s="149" t="s">
        <v>212</v>
      </c>
      <c r="M6008" s="150" t="s">
        <v>626</v>
      </c>
      <c r="N6008" s="157">
        <v>45380.917488425926</v>
      </c>
      <c r="O6008" s="157">
        <v>45400.094814814816</v>
      </c>
    </row>
    <row r="6009" spans="2:15" x14ac:dyDescent="0.2">
      <c r="B6009" s="322" t="s">
        <v>169</v>
      </c>
      <c r="C6009" s="322" t="s">
        <v>275</v>
      </c>
      <c r="D6009" s="322" t="s">
        <v>170</v>
      </c>
      <c r="E6009" s="322" t="s">
        <v>275</v>
      </c>
      <c r="F6009" s="154" t="s">
        <v>114</v>
      </c>
      <c r="G6009" s="149" t="s">
        <v>286</v>
      </c>
      <c r="H6009" s="153" t="s">
        <v>115</v>
      </c>
      <c r="I6009" s="149" t="s">
        <v>3150</v>
      </c>
      <c r="J6009" s="163">
        <v>33.470999999999997</v>
      </c>
      <c r="K6009" s="163">
        <v>10.314</v>
      </c>
      <c r="L6009" s="149" t="s">
        <v>212</v>
      </c>
      <c r="M6009" s="150" t="s">
        <v>2375</v>
      </c>
      <c r="N6009" s="157">
        <v>45380.917488425926</v>
      </c>
      <c r="O6009" s="157">
        <v>45411.948541666665</v>
      </c>
    </row>
    <row r="6010" spans="2:15" x14ac:dyDescent="0.2">
      <c r="B6010" s="322" t="s">
        <v>169</v>
      </c>
      <c r="C6010" s="322" t="s">
        <v>275</v>
      </c>
      <c r="D6010" s="322" t="s">
        <v>170</v>
      </c>
      <c r="E6010" s="322" t="s">
        <v>275</v>
      </c>
      <c r="F6010" s="154" t="s">
        <v>114</v>
      </c>
      <c r="G6010" s="149" t="s">
        <v>286</v>
      </c>
      <c r="H6010" s="153" t="s">
        <v>115</v>
      </c>
      <c r="I6010" s="149" t="s">
        <v>3150</v>
      </c>
      <c r="J6010" s="163">
        <v>33.470999999999997</v>
      </c>
      <c r="K6010" s="163">
        <v>10.314</v>
      </c>
      <c r="L6010" s="149" t="s">
        <v>212</v>
      </c>
      <c r="M6010" s="150" t="s">
        <v>2375</v>
      </c>
      <c r="N6010" s="157">
        <v>45380.917488425926</v>
      </c>
      <c r="O6010" s="157">
        <v>45411.948680555557</v>
      </c>
    </row>
    <row r="6011" spans="2:15" x14ac:dyDescent="0.2">
      <c r="B6011" s="322" t="s">
        <v>169</v>
      </c>
      <c r="C6011" s="322" t="s">
        <v>275</v>
      </c>
      <c r="D6011" s="322" t="s">
        <v>170</v>
      </c>
      <c r="E6011" s="322" t="s">
        <v>275</v>
      </c>
      <c r="F6011" s="154" t="s">
        <v>236</v>
      </c>
      <c r="G6011" s="149" t="s">
        <v>310</v>
      </c>
      <c r="H6011" s="153" t="s">
        <v>311</v>
      </c>
      <c r="I6011" s="149" t="s">
        <v>3151</v>
      </c>
      <c r="J6011" s="163">
        <v>33.383000000000003</v>
      </c>
      <c r="K6011" s="163">
        <v>26.658999999999999</v>
      </c>
      <c r="L6011" s="149" t="s">
        <v>329</v>
      </c>
      <c r="M6011" s="150" t="s">
        <v>2160</v>
      </c>
      <c r="N6011" s="157">
        <v>45381.646828703706</v>
      </c>
      <c r="O6011" s="157">
        <v>45407.915312500001</v>
      </c>
    </row>
    <row r="6012" spans="2:15" x14ac:dyDescent="0.2">
      <c r="B6012" s="322" t="s">
        <v>169</v>
      </c>
      <c r="C6012" s="322" t="s">
        <v>275</v>
      </c>
      <c r="D6012" s="322" t="s">
        <v>171</v>
      </c>
      <c r="E6012" s="322" t="s">
        <v>275</v>
      </c>
      <c r="F6012" s="154" t="s">
        <v>239</v>
      </c>
      <c r="G6012" s="149" t="s">
        <v>277</v>
      </c>
      <c r="H6012" s="153" t="s">
        <v>1628</v>
      </c>
      <c r="I6012" s="149" t="s">
        <v>3152</v>
      </c>
      <c r="J6012" s="163">
        <v>81.488</v>
      </c>
      <c r="K6012" s="163">
        <v>67.941000000000003</v>
      </c>
      <c r="L6012" s="149" t="s">
        <v>211</v>
      </c>
      <c r="M6012" s="150" t="s">
        <v>666</v>
      </c>
      <c r="N6012" s="157">
        <v>45382.031446759262</v>
      </c>
      <c r="O6012" s="157">
        <v>45439.767476851855</v>
      </c>
    </row>
    <row r="6013" spans="2:15" x14ac:dyDescent="0.2">
      <c r="B6013" s="322" t="s">
        <v>169</v>
      </c>
      <c r="C6013" s="322" t="s">
        <v>275</v>
      </c>
      <c r="D6013" s="322" t="s">
        <v>171</v>
      </c>
      <c r="E6013" s="322" t="s">
        <v>275</v>
      </c>
      <c r="F6013" s="154" t="s">
        <v>114</v>
      </c>
      <c r="G6013" s="149" t="s">
        <v>286</v>
      </c>
      <c r="H6013" s="153" t="s">
        <v>115</v>
      </c>
      <c r="I6013" s="149" t="s">
        <v>3153</v>
      </c>
      <c r="J6013" s="163">
        <v>82.057000000000002</v>
      </c>
      <c r="K6013" s="163">
        <v>65.164000000000001</v>
      </c>
      <c r="L6013" s="149" t="s">
        <v>116</v>
      </c>
      <c r="M6013" s="150" t="s">
        <v>117</v>
      </c>
      <c r="N6013" s="157">
        <v>45382.303668981483</v>
      </c>
      <c r="O6013" s="157">
        <v>45425.625127314815</v>
      </c>
    </row>
    <row r="6014" spans="2:15" x14ac:dyDescent="0.2">
      <c r="B6014" s="322" t="s">
        <v>169</v>
      </c>
      <c r="C6014" s="322" t="s">
        <v>275</v>
      </c>
      <c r="D6014" s="322" t="s">
        <v>170</v>
      </c>
      <c r="E6014" s="322" t="s">
        <v>275</v>
      </c>
      <c r="F6014" s="154" t="s">
        <v>239</v>
      </c>
      <c r="G6014" s="149" t="s">
        <v>359</v>
      </c>
      <c r="H6014" s="153" t="s">
        <v>278</v>
      </c>
      <c r="I6014" s="149" t="s">
        <v>1929</v>
      </c>
      <c r="J6014" s="163">
        <v>36.009</v>
      </c>
      <c r="K6014" s="163">
        <v>35.289000000000001</v>
      </c>
      <c r="L6014" s="149" t="s">
        <v>329</v>
      </c>
      <c r="M6014" s="150" t="s">
        <v>395</v>
      </c>
      <c r="N6014" s="157">
        <v>45382.384282407409</v>
      </c>
      <c r="O6014" s="157">
        <v>45408.903819444444</v>
      </c>
    </row>
    <row r="6015" spans="2:15" x14ac:dyDescent="0.2">
      <c r="B6015" s="322" t="s">
        <v>169</v>
      </c>
      <c r="C6015" s="322" t="s">
        <v>275</v>
      </c>
      <c r="D6015" s="322" t="s">
        <v>171</v>
      </c>
      <c r="E6015" s="322" t="s">
        <v>275</v>
      </c>
      <c r="F6015" s="154" t="s">
        <v>114</v>
      </c>
      <c r="G6015" s="149" t="s">
        <v>310</v>
      </c>
      <c r="H6015" s="153" t="s">
        <v>115</v>
      </c>
      <c r="I6015" s="149" t="s">
        <v>3069</v>
      </c>
      <c r="J6015" s="163">
        <v>63.579000000000001</v>
      </c>
      <c r="K6015" s="163">
        <v>27.113</v>
      </c>
      <c r="L6015" s="149" t="s">
        <v>209</v>
      </c>
      <c r="M6015" s="150" t="s">
        <v>2759</v>
      </c>
      <c r="N6015" s="157">
        <v>45382.970266203702</v>
      </c>
      <c r="O6015" s="157">
        <v>45426.054027777776</v>
      </c>
    </row>
    <row r="6016" spans="2:15" x14ac:dyDescent="0.2">
      <c r="B6016" s="322" t="s">
        <v>169</v>
      </c>
      <c r="C6016" s="322" t="s">
        <v>275</v>
      </c>
      <c r="D6016" s="322" t="s">
        <v>171</v>
      </c>
      <c r="E6016" s="322" t="s">
        <v>275</v>
      </c>
      <c r="F6016" s="154" t="s">
        <v>114</v>
      </c>
      <c r="G6016" s="149" t="s">
        <v>310</v>
      </c>
      <c r="H6016" s="153" t="s">
        <v>115</v>
      </c>
      <c r="I6016" s="149" t="s">
        <v>3069</v>
      </c>
      <c r="J6016" s="163">
        <v>63.579000000000001</v>
      </c>
      <c r="K6016" s="163">
        <v>27.190999999999999</v>
      </c>
      <c r="L6016" s="149" t="s">
        <v>209</v>
      </c>
      <c r="M6016" s="150" t="s">
        <v>392</v>
      </c>
      <c r="N6016" s="157">
        <v>45382.970266203702</v>
      </c>
      <c r="O6016" s="157">
        <v>45433.447326388887</v>
      </c>
    </row>
    <row r="6017" spans="2:15" x14ac:dyDescent="0.2">
      <c r="B6017" s="322" t="s">
        <v>170</v>
      </c>
      <c r="C6017" s="322" t="s">
        <v>275</v>
      </c>
      <c r="D6017" s="322" t="s">
        <v>170</v>
      </c>
      <c r="E6017" s="322" t="s">
        <v>275</v>
      </c>
      <c r="F6017" s="154" t="s">
        <v>329</v>
      </c>
      <c r="G6017" s="149" t="s">
        <v>286</v>
      </c>
      <c r="H6017" s="153" t="s">
        <v>330</v>
      </c>
      <c r="I6017" s="149" t="s">
        <v>3154</v>
      </c>
      <c r="J6017" s="163">
        <v>63.241999999999997</v>
      </c>
      <c r="K6017" s="163">
        <v>56.066000000000003</v>
      </c>
      <c r="L6017" s="149" t="s">
        <v>228</v>
      </c>
      <c r="M6017" s="150" t="s">
        <v>485</v>
      </c>
      <c r="N6017" s="157">
        <v>45383.313055555554</v>
      </c>
      <c r="O6017" s="157">
        <v>45392.526493055557</v>
      </c>
    </row>
    <row r="6018" spans="2:15" x14ac:dyDescent="0.2">
      <c r="B6018" s="322" t="s">
        <v>170</v>
      </c>
      <c r="C6018" s="322" t="s">
        <v>275</v>
      </c>
      <c r="D6018" s="322" t="s">
        <v>170</v>
      </c>
      <c r="E6018" s="322" t="s">
        <v>275</v>
      </c>
      <c r="F6018" s="154" t="s">
        <v>114</v>
      </c>
      <c r="G6018" s="149" t="s">
        <v>277</v>
      </c>
      <c r="H6018" s="153" t="s">
        <v>304</v>
      </c>
      <c r="I6018" s="149" t="s">
        <v>2169</v>
      </c>
      <c r="J6018" s="163">
        <v>36.250999999999998</v>
      </c>
      <c r="K6018" s="163">
        <v>25.141999999999999</v>
      </c>
      <c r="L6018" s="149" t="s">
        <v>114</v>
      </c>
      <c r="M6018" s="150" t="s">
        <v>1417</v>
      </c>
      <c r="N6018" s="157">
        <v>45383.738206018519</v>
      </c>
      <c r="O6018" s="157">
        <v>45391.355324074073</v>
      </c>
    </row>
    <row r="6019" spans="2:15" x14ac:dyDescent="0.2">
      <c r="B6019" s="322" t="s">
        <v>170</v>
      </c>
      <c r="C6019" s="322" t="s">
        <v>275</v>
      </c>
      <c r="D6019" s="322" t="s">
        <v>171</v>
      </c>
      <c r="E6019" s="322" t="s">
        <v>275</v>
      </c>
      <c r="F6019" s="154" t="s">
        <v>247</v>
      </c>
      <c r="G6019" s="149" t="s">
        <v>340</v>
      </c>
      <c r="H6019" s="153" t="s">
        <v>341</v>
      </c>
      <c r="I6019" s="149" t="s">
        <v>3155</v>
      </c>
      <c r="J6019" s="163">
        <v>40.292000000000002</v>
      </c>
      <c r="K6019" s="163">
        <v>38.622</v>
      </c>
      <c r="L6019" s="149" t="s">
        <v>237</v>
      </c>
      <c r="M6019" s="150" t="s">
        <v>915</v>
      </c>
      <c r="N6019" s="157">
        <v>45384.164224537039</v>
      </c>
      <c r="O6019" s="157">
        <v>45416.750706018516</v>
      </c>
    </row>
    <row r="6020" spans="2:15" x14ac:dyDescent="0.2">
      <c r="B6020" s="322" t="s">
        <v>170</v>
      </c>
      <c r="C6020" s="322" t="s">
        <v>275</v>
      </c>
      <c r="D6020" s="322" t="s">
        <v>170</v>
      </c>
      <c r="E6020" s="322" t="s">
        <v>275</v>
      </c>
      <c r="F6020" s="154" t="s">
        <v>114</v>
      </c>
      <c r="G6020" s="149" t="s">
        <v>353</v>
      </c>
      <c r="H6020" s="153" t="s">
        <v>354</v>
      </c>
      <c r="I6020" s="149" t="s">
        <v>2385</v>
      </c>
      <c r="J6020" s="163">
        <v>34.564</v>
      </c>
      <c r="K6020" s="163">
        <v>4.7519999999999998</v>
      </c>
      <c r="L6020" s="149" t="s">
        <v>187</v>
      </c>
      <c r="M6020" s="150" t="s">
        <v>415</v>
      </c>
      <c r="N6020" s="157">
        <v>45384.354895833334</v>
      </c>
      <c r="O6020" s="157">
        <v>45396.000474537039</v>
      </c>
    </row>
    <row r="6021" spans="2:15" x14ac:dyDescent="0.2">
      <c r="B6021" s="322" t="s">
        <v>170</v>
      </c>
      <c r="C6021" s="322" t="s">
        <v>275</v>
      </c>
      <c r="D6021" s="322" t="s">
        <v>171</v>
      </c>
      <c r="E6021" s="322" t="s">
        <v>275</v>
      </c>
      <c r="F6021" s="154" t="s">
        <v>114</v>
      </c>
      <c r="G6021" s="149" t="s">
        <v>353</v>
      </c>
      <c r="H6021" s="153" t="s">
        <v>354</v>
      </c>
      <c r="I6021" s="149" t="s">
        <v>2385</v>
      </c>
      <c r="J6021" s="163">
        <v>34.564</v>
      </c>
      <c r="K6021" s="163">
        <v>24.79</v>
      </c>
      <c r="L6021" s="149" t="s">
        <v>114</v>
      </c>
      <c r="M6021" s="150" t="s">
        <v>1417</v>
      </c>
      <c r="N6021" s="157">
        <v>45384.354895833334</v>
      </c>
      <c r="O6021" s="157">
        <v>45420.244479166664</v>
      </c>
    </row>
    <row r="6022" spans="2:15" x14ac:dyDescent="0.2">
      <c r="B6022" s="322" t="s">
        <v>170</v>
      </c>
      <c r="C6022" s="322" t="s">
        <v>275</v>
      </c>
      <c r="D6022" s="322" t="s">
        <v>171</v>
      </c>
      <c r="E6022" s="322" t="s">
        <v>275</v>
      </c>
      <c r="F6022" s="154" t="s">
        <v>114</v>
      </c>
      <c r="G6022" s="149" t="s">
        <v>286</v>
      </c>
      <c r="H6022" s="153" t="s">
        <v>115</v>
      </c>
      <c r="I6022" s="149" t="s">
        <v>3156</v>
      </c>
      <c r="J6022" s="163">
        <v>60.155000000000001</v>
      </c>
      <c r="K6022" s="163">
        <v>14.504</v>
      </c>
      <c r="L6022" s="149" t="s">
        <v>217</v>
      </c>
      <c r="M6022" s="150" t="s">
        <v>308</v>
      </c>
      <c r="N6022" s="157">
        <v>45384.406990740739</v>
      </c>
      <c r="O6022" s="157">
        <v>45423.499374999999</v>
      </c>
    </row>
    <row r="6023" spans="2:15" x14ac:dyDescent="0.2">
      <c r="B6023" s="322" t="s">
        <v>170</v>
      </c>
      <c r="C6023" s="322" t="s">
        <v>275</v>
      </c>
      <c r="D6023" s="322" t="s">
        <v>171</v>
      </c>
      <c r="E6023" s="322" t="s">
        <v>275</v>
      </c>
      <c r="F6023" s="154" t="s">
        <v>114</v>
      </c>
      <c r="G6023" s="149" t="s">
        <v>286</v>
      </c>
      <c r="H6023" s="153" t="s">
        <v>115</v>
      </c>
      <c r="I6023" s="149" t="s">
        <v>3156</v>
      </c>
      <c r="J6023" s="163">
        <v>60.155000000000001</v>
      </c>
      <c r="K6023" s="163">
        <v>11.05</v>
      </c>
      <c r="L6023" s="149" t="s">
        <v>217</v>
      </c>
      <c r="M6023" s="150" t="s">
        <v>498</v>
      </c>
      <c r="N6023" s="157">
        <v>45384.406990740739</v>
      </c>
      <c r="O6023" s="157">
        <v>45430.071793981479</v>
      </c>
    </row>
    <row r="6024" spans="2:15" x14ac:dyDescent="0.2">
      <c r="B6024" s="322" t="s">
        <v>170</v>
      </c>
      <c r="C6024" s="322" t="s">
        <v>275</v>
      </c>
      <c r="D6024" s="322" t="s">
        <v>172</v>
      </c>
      <c r="E6024" s="322" t="s">
        <v>275</v>
      </c>
      <c r="F6024" s="154" t="s">
        <v>114</v>
      </c>
      <c r="G6024" s="149" t="s">
        <v>286</v>
      </c>
      <c r="H6024" s="153" t="s">
        <v>115</v>
      </c>
      <c r="I6024" s="149" t="s">
        <v>3156</v>
      </c>
      <c r="J6024" s="163">
        <v>60.155000000000001</v>
      </c>
      <c r="K6024" s="163">
        <v>32.529000000000003</v>
      </c>
      <c r="L6024" s="149" t="s">
        <v>217</v>
      </c>
      <c r="M6024" s="150" t="s">
        <v>480</v>
      </c>
      <c r="N6024" s="157">
        <v>45384.406990740739</v>
      </c>
      <c r="O6024" s="157">
        <v>45448.313217592593</v>
      </c>
    </row>
    <row r="6025" spans="2:15" x14ac:dyDescent="0.2">
      <c r="B6025" s="322" t="s">
        <v>170</v>
      </c>
      <c r="C6025" s="322" t="s">
        <v>275</v>
      </c>
      <c r="D6025" s="322" t="s">
        <v>170</v>
      </c>
      <c r="E6025" s="322" t="s">
        <v>275</v>
      </c>
      <c r="F6025" s="154" t="s">
        <v>239</v>
      </c>
      <c r="G6025" s="149" t="s">
        <v>289</v>
      </c>
      <c r="H6025" s="153" t="s">
        <v>290</v>
      </c>
      <c r="I6025" s="149" t="s">
        <v>3157</v>
      </c>
      <c r="J6025" s="163">
        <v>37.786000000000001</v>
      </c>
      <c r="K6025" s="163">
        <v>10.702</v>
      </c>
      <c r="L6025" s="149" t="s">
        <v>116</v>
      </c>
      <c r="M6025" s="150" t="s">
        <v>457</v>
      </c>
      <c r="N6025" s="157">
        <v>45384.80190972222</v>
      </c>
      <c r="O6025" s="157">
        <v>45409.757280092592</v>
      </c>
    </row>
    <row r="6026" spans="2:15" x14ac:dyDescent="0.2">
      <c r="B6026" s="322" t="s">
        <v>170</v>
      </c>
      <c r="C6026" s="322" t="s">
        <v>275</v>
      </c>
      <c r="D6026" s="322" t="s">
        <v>171</v>
      </c>
      <c r="E6026" s="322" t="s">
        <v>275</v>
      </c>
      <c r="F6026" s="154" t="s">
        <v>239</v>
      </c>
      <c r="G6026" s="149" t="s">
        <v>289</v>
      </c>
      <c r="H6026" s="153" t="s">
        <v>290</v>
      </c>
      <c r="I6026" s="149" t="s">
        <v>3157</v>
      </c>
      <c r="J6026" s="163">
        <v>37.786000000000001</v>
      </c>
      <c r="K6026" s="163">
        <v>25.265000000000001</v>
      </c>
      <c r="L6026" s="149" t="s">
        <v>116</v>
      </c>
      <c r="M6026" s="150" t="s">
        <v>117</v>
      </c>
      <c r="N6026" s="157">
        <v>45384.80190972222</v>
      </c>
      <c r="O6026" s="157">
        <v>45415.309861111113</v>
      </c>
    </row>
    <row r="6027" spans="2:15" x14ac:dyDescent="0.2">
      <c r="B6027" s="322" t="s">
        <v>170</v>
      </c>
      <c r="C6027" s="322" t="s">
        <v>275</v>
      </c>
      <c r="D6027" s="322" t="s">
        <v>171</v>
      </c>
      <c r="E6027" s="322" t="s">
        <v>275</v>
      </c>
      <c r="F6027" s="154" t="s">
        <v>114</v>
      </c>
      <c r="G6027" s="149" t="s">
        <v>277</v>
      </c>
      <c r="H6027" s="153" t="s">
        <v>304</v>
      </c>
      <c r="I6027" s="149" t="s">
        <v>2039</v>
      </c>
      <c r="J6027" s="163">
        <v>34.491999999999997</v>
      </c>
      <c r="K6027" s="163">
        <v>21.681999999999999</v>
      </c>
      <c r="L6027" s="149" t="s">
        <v>116</v>
      </c>
      <c r="M6027" s="150" t="s">
        <v>339</v>
      </c>
      <c r="N6027" s="157">
        <v>45384.938298611109</v>
      </c>
      <c r="O6027" s="157">
        <v>45413.061643518522</v>
      </c>
    </row>
    <row r="6028" spans="2:15" x14ac:dyDescent="0.2">
      <c r="B6028" s="322" t="s">
        <v>170</v>
      </c>
      <c r="C6028" s="322" t="s">
        <v>275</v>
      </c>
      <c r="D6028" s="322" t="s">
        <v>171</v>
      </c>
      <c r="E6028" s="322" t="s">
        <v>275</v>
      </c>
      <c r="F6028" s="154" t="s">
        <v>239</v>
      </c>
      <c r="G6028" s="149" t="s">
        <v>359</v>
      </c>
      <c r="H6028" s="153" t="s">
        <v>278</v>
      </c>
      <c r="I6028" s="149" t="s">
        <v>3158</v>
      </c>
      <c r="J6028" s="163">
        <v>32.750999999999998</v>
      </c>
      <c r="K6028" s="163">
        <v>12.507</v>
      </c>
      <c r="L6028" s="149" t="s">
        <v>208</v>
      </c>
      <c r="M6028" s="150" t="s">
        <v>368</v>
      </c>
      <c r="N6028" s="157">
        <v>45385.387002314812</v>
      </c>
      <c r="O6028" s="157">
        <v>45441.489305555559</v>
      </c>
    </row>
    <row r="6029" spans="2:15" x14ac:dyDescent="0.2">
      <c r="B6029" s="322" t="s">
        <v>170</v>
      </c>
      <c r="C6029" s="322" t="s">
        <v>275</v>
      </c>
      <c r="D6029" s="322" t="s">
        <v>172</v>
      </c>
      <c r="E6029" s="322" t="s">
        <v>275</v>
      </c>
      <c r="F6029" s="154" t="s">
        <v>239</v>
      </c>
      <c r="G6029" s="149" t="s">
        <v>359</v>
      </c>
      <c r="H6029" s="153" t="s">
        <v>278</v>
      </c>
      <c r="I6029" s="149" t="s">
        <v>3158</v>
      </c>
      <c r="J6029" s="163">
        <v>32.750999999999998</v>
      </c>
      <c r="K6029" s="163">
        <v>19.588999999999999</v>
      </c>
      <c r="L6029" s="149" t="s">
        <v>208</v>
      </c>
      <c r="M6029" s="150" t="s">
        <v>523</v>
      </c>
      <c r="N6029" s="157">
        <v>45385.387002314812</v>
      </c>
      <c r="O6029" s="157">
        <v>45449.360405092593</v>
      </c>
    </row>
    <row r="6030" spans="2:15" x14ac:dyDescent="0.2">
      <c r="B6030" s="322" t="s">
        <v>170</v>
      </c>
      <c r="C6030" s="322" t="s">
        <v>275</v>
      </c>
      <c r="D6030" s="322" t="s">
        <v>170</v>
      </c>
      <c r="E6030" s="322" t="s">
        <v>275</v>
      </c>
      <c r="F6030" s="154" t="s">
        <v>239</v>
      </c>
      <c r="G6030" s="149" t="s">
        <v>359</v>
      </c>
      <c r="H6030" s="153" t="s">
        <v>278</v>
      </c>
      <c r="I6030" s="149" t="s">
        <v>614</v>
      </c>
      <c r="J6030" s="163">
        <v>37.975999999999999</v>
      </c>
      <c r="K6030" s="163">
        <v>37.216000000000001</v>
      </c>
      <c r="L6030" s="149" t="s">
        <v>116</v>
      </c>
      <c r="M6030" s="150" t="s">
        <v>437</v>
      </c>
      <c r="N6030" s="157">
        <v>45385.407268518517</v>
      </c>
      <c r="O6030" s="157">
        <v>45405.946157407408</v>
      </c>
    </row>
    <row r="6031" spans="2:15" x14ac:dyDescent="0.2">
      <c r="B6031" s="322" t="s">
        <v>170</v>
      </c>
      <c r="C6031" s="322" t="s">
        <v>275</v>
      </c>
      <c r="D6031" s="322" t="s">
        <v>170</v>
      </c>
      <c r="E6031" s="322" t="s">
        <v>275</v>
      </c>
      <c r="F6031" s="154" t="s">
        <v>244</v>
      </c>
      <c r="G6031" s="149" t="s">
        <v>369</v>
      </c>
      <c r="H6031" s="153" t="s">
        <v>370</v>
      </c>
      <c r="I6031" s="149" t="s">
        <v>3159</v>
      </c>
      <c r="J6031" s="163">
        <v>28.343</v>
      </c>
      <c r="K6031" s="163">
        <v>24.457999999999998</v>
      </c>
      <c r="L6031" s="149" t="s">
        <v>209</v>
      </c>
      <c r="M6031" s="150" t="s">
        <v>1247</v>
      </c>
      <c r="N6031" s="157">
        <v>45385.525821759256</v>
      </c>
      <c r="O6031" s="157">
        <v>45399.709143518521</v>
      </c>
    </row>
    <row r="6032" spans="2:15" x14ac:dyDescent="0.2">
      <c r="B6032" s="322" t="s">
        <v>170</v>
      </c>
      <c r="C6032" s="322" t="s">
        <v>275</v>
      </c>
      <c r="D6032" s="322" t="s">
        <v>171</v>
      </c>
      <c r="E6032" s="322" t="s">
        <v>275</v>
      </c>
      <c r="F6032" s="154" t="s">
        <v>239</v>
      </c>
      <c r="G6032" s="149" t="s">
        <v>277</v>
      </c>
      <c r="H6032" s="153" t="s">
        <v>2667</v>
      </c>
      <c r="I6032" s="149" t="s">
        <v>2114</v>
      </c>
      <c r="J6032" s="163">
        <v>52.05</v>
      </c>
      <c r="K6032" s="163">
        <v>21.922000000000001</v>
      </c>
      <c r="L6032" s="149" t="s">
        <v>209</v>
      </c>
      <c r="M6032" s="150" t="s">
        <v>440</v>
      </c>
      <c r="N6032" s="157">
        <v>45385.982418981483</v>
      </c>
      <c r="O6032" s="157">
        <v>45416.323900462965</v>
      </c>
    </row>
    <row r="6033" spans="2:15" x14ac:dyDescent="0.2">
      <c r="B6033" s="322" t="s">
        <v>170</v>
      </c>
      <c r="C6033" s="322" t="s">
        <v>275</v>
      </c>
      <c r="D6033" s="322" t="s">
        <v>171</v>
      </c>
      <c r="E6033" s="322" t="s">
        <v>275</v>
      </c>
      <c r="F6033" s="154" t="s">
        <v>239</v>
      </c>
      <c r="G6033" s="149" t="s">
        <v>277</v>
      </c>
      <c r="H6033" s="153" t="s">
        <v>2667</v>
      </c>
      <c r="I6033" s="149" t="s">
        <v>2114</v>
      </c>
      <c r="J6033" s="163">
        <v>52.05</v>
      </c>
      <c r="K6033" s="163">
        <v>29.087</v>
      </c>
      <c r="L6033" s="149" t="s">
        <v>209</v>
      </c>
      <c r="M6033" s="150" t="s">
        <v>280</v>
      </c>
      <c r="N6033" s="157">
        <v>45385.982418981483</v>
      </c>
      <c r="O6033" s="157">
        <v>45427.978495370371</v>
      </c>
    </row>
    <row r="6034" spans="2:15" x14ac:dyDescent="0.2">
      <c r="B6034" s="322" t="s">
        <v>170</v>
      </c>
      <c r="C6034" s="322" t="s">
        <v>275</v>
      </c>
      <c r="D6034" s="322" t="s">
        <v>172</v>
      </c>
      <c r="E6034" s="322" t="s">
        <v>275</v>
      </c>
      <c r="F6034" s="154" t="s">
        <v>239</v>
      </c>
      <c r="G6034" s="149" t="s">
        <v>277</v>
      </c>
      <c r="H6034" s="153" t="s">
        <v>1628</v>
      </c>
      <c r="I6034" s="149" t="s">
        <v>3160</v>
      </c>
      <c r="J6034" s="163">
        <v>76.525000000000006</v>
      </c>
      <c r="K6034" s="163">
        <v>70.555000000000007</v>
      </c>
      <c r="L6034" s="149" t="s">
        <v>211</v>
      </c>
      <c r="M6034" s="150" t="s">
        <v>616</v>
      </c>
      <c r="N6034" s="157">
        <v>45386.155057870368</v>
      </c>
      <c r="O6034" s="157">
        <v>45446.275914351849</v>
      </c>
    </row>
    <row r="6035" spans="2:15" x14ac:dyDescent="0.2">
      <c r="B6035" s="322" t="s">
        <v>170</v>
      </c>
      <c r="C6035" s="322" t="s">
        <v>275</v>
      </c>
      <c r="D6035" s="322" t="s">
        <v>171</v>
      </c>
      <c r="E6035" s="322" t="s">
        <v>275</v>
      </c>
      <c r="F6035" s="154" t="s">
        <v>114</v>
      </c>
      <c r="G6035" s="149" t="s">
        <v>286</v>
      </c>
      <c r="H6035" s="153" t="s">
        <v>115</v>
      </c>
      <c r="I6035" s="149" t="s">
        <v>3161</v>
      </c>
      <c r="J6035" s="163">
        <v>61.256</v>
      </c>
      <c r="K6035" s="163">
        <v>20.43</v>
      </c>
      <c r="L6035" s="149" t="s">
        <v>187</v>
      </c>
      <c r="M6035" s="150" t="s">
        <v>415</v>
      </c>
      <c r="N6035" s="157">
        <v>45386.564143518517</v>
      </c>
      <c r="O6035" s="157">
        <v>45419.168032407404</v>
      </c>
    </row>
    <row r="6036" spans="2:15" x14ac:dyDescent="0.2">
      <c r="B6036" s="322" t="s">
        <v>170</v>
      </c>
      <c r="C6036" s="322" t="s">
        <v>275</v>
      </c>
      <c r="D6036" s="322" t="s">
        <v>171</v>
      </c>
      <c r="E6036" s="322" t="s">
        <v>275</v>
      </c>
      <c r="F6036" s="154" t="s">
        <v>114</v>
      </c>
      <c r="G6036" s="149" t="s">
        <v>286</v>
      </c>
      <c r="H6036" s="153" t="s">
        <v>115</v>
      </c>
      <c r="I6036" s="149" t="s">
        <v>3161</v>
      </c>
      <c r="J6036" s="163">
        <v>61.256</v>
      </c>
      <c r="K6036" s="163">
        <v>20.43</v>
      </c>
      <c r="L6036" s="149" t="s">
        <v>187</v>
      </c>
      <c r="M6036" s="150" t="s">
        <v>415</v>
      </c>
      <c r="N6036" s="157">
        <v>45386.564143518517</v>
      </c>
      <c r="O6036" s="157">
        <v>45419.168171296296</v>
      </c>
    </row>
    <row r="6037" spans="2:15" x14ac:dyDescent="0.2">
      <c r="B6037" s="322" t="s">
        <v>170</v>
      </c>
      <c r="C6037" s="322" t="s">
        <v>275</v>
      </c>
      <c r="D6037" s="322" t="s">
        <v>171</v>
      </c>
      <c r="E6037" s="322" t="s">
        <v>275</v>
      </c>
      <c r="F6037" s="154" t="s">
        <v>329</v>
      </c>
      <c r="G6037" s="149" t="s">
        <v>286</v>
      </c>
      <c r="H6037" s="153" t="s">
        <v>330</v>
      </c>
      <c r="I6037" s="149" t="s">
        <v>2525</v>
      </c>
      <c r="J6037" s="163">
        <v>63.845999999999997</v>
      </c>
      <c r="K6037" s="163">
        <v>57.493000000000002</v>
      </c>
      <c r="L6037" s="149" t="s">
        <v>232</v>
      </c>
      <c r="M6037" s="150" t="s">
        <v>385</v>
      </c>
      <c r="N6037" s="157">
        <v>45387.260196759256</v>
      </c>
      <c r="O6037" s="157">
        <v>45430.266562500001</v>
      </c>
    </row>
    <row r="6038" spans="2:15" x14ac:dyDescent="0.2">
      <c r="B6038" s="322" t="s">
        <v>170</v>
      </c>
      <c r="C6038" s="322" t="s">
        <v>275</v>
      </c>
      <c r="D6038" s="322" t="s">
        <v>170</v>
      </c>
      <c r="E6038" s="322" t="s">
        <v>275</v>
      </c>
      <c r="F6038" s="154" t="s">
        <v>114</v>
      </c>
      <c r="G6038" s="149" t="s">
        <v>277</v>
      </c>
      <c r="H6038" s="153" t="s">
        <v>304</v>
      </c>
      <c r="I6038" s="149" t="s">
        <v>3162</v>
      </c>
      <c r="J6038" s="163">
        <v>19.651</v>
      </c>
      <c r="K6038" s="163">
        <v>14.741</v>
      </c>
      <c r="L6038" s="149" t="s">
        <v>114</v>
      </c>
      <c r="M6038" s="150" t="s">
        <v>889</v>
      </c>
      <c r="N6038" s="157">
        <v>45387.935104166667</v>
      </c>
      <c r="O6038" s="157">
        <v>45399.959733796299</v>
      </c>
    </row>
    <row r="6039" spans="2:15" x14ac:dyDescent="0.2">
      <c r="B6039" s="322" t="s">
        <v>170</v>
      </c>
      <c r="C6039" s="322" t="s">
        <v>275</v>
      </c>
      <c r="D6039" s="322" t="s">
        <v>171</v>
      </c>
      <c r="E6039" s="322" t="s">
        <v>275</v>
      </c>
      <c r="F6039" s="154" t="s">
        <v>114</v>
      </c>
      <c r="G6039" s="149" t="s">
        <v>310</v>
      </c>
      <c r="H6039" s="153" t="s">
        <v>115</v>
      </c>
      <c r="I6039" s="149" t="s">
        <v>3163</v>
      </c>
      <c r="J6039" s="163">
        <v>63.378999999999998</v>
      </c>
      <c r="K6039" s="163">
        <v>19.103999999999999</v>
      </c>
      <c r="L6039" s="149" t="s">
        <v>230</v>
      </c>
      <c r="M6039" s="150" t="s">
        <v>514</v>
      </c>
      <c r="N6039" s="157">
        <v>45388.178449074076</v>
      </c>
      <c r="O6039" s="157">
        <v>45421.396296296298</v>
      </c>
    </row>
    <row r="6040" spans="2:15" x14ac:dyDescent="0.2">
      <c r="B6040" s="322" t="s">
        <v>170</v>
      </c>
      <c r="C6040" s="322" t="s">
        <v>275</v>
      </c>
      <c r="D6040" s="322" t="s">
        <v>171</v>
      </c>
      <c r="E6040" s="322" t="s">
        <v>275</v>
      </c>
      <c r="F6040" s="154" t="s">
        <v>239</v>
      </c>
      <c r="G6040" s="149" t="s">
        <v>359</v>
      </c>
      <c r="H6040" s="153" t="s">
        <v>278</v>
      </c>
      <c r="I6040" s="149" t="s">
        <v>783</v>
      </c>
      <c r="J6040" s="163">
        <v>35.139000000000003</v>
      </c>
      <c r="K6040" s="163">
        <v>34.436</v>
      </c>
      <c r="L6040" s="149" t="s">
        <v>116</v>
      </c>
      <c r="M6040" s="150" t="s">
        <v>352</v>
      </c>
      <c r="N6040" s="157">
        <v>45388.387037037035</v>
      </c>
      <c r="O6040" s="157">
        <v>45421.833749999998</v>
      </c>
    </row>
    <row r="6041" spans="2:15" x14ac:dyDescent="0.2">
      <c r="B6041" s="322" t="s">
        <v>170</v>
      </c>
      <c r="C6041" s="322" t="s">
        <v>275</v>
      </c>
      <c r="D6041" s="322" t="s">
        <v>171</v>
      </c>
      <c r="E6041" s="322" t="s">
        <v>275</v>
      </c>
      <c r="F6041" s="154" t="s">
        <v>239</v>
      </c>
      <c r="G6041" s="149" t="s">
        <v>277</v>
      </c>
      <c r="H6041" s="153" t="s">
        <v>278</v>
      </c>
      <c r="I6041" s="149" t="s">
        <v>3164</v>
      </c>
      <c r="J6041" s="163">
        <v>55.417999999999999</v>
      </c>
      <c r="K6041" s="163">
        <v>32.450000000000003</v>
      </c>
      <c r="L6041" s="149" t="s">
        <v>209</v>
      </c>
      <c r="M6041" s="150" t="s">
        <v>392</v>
      </c>
      <c r="N6041" s="157">
        <v>45388.574513888889</v>
      </c>
      <c r="O6041" s="157">
        <v>45425.470520833333</v>
      </c>
    </row>
    <row r="6042" spans="2:15" x14ac:dyDescent="0.2">
      <c r="B6042" s="322" t="s">
        <v>170</v>
      </c>
      <c r="C6042" s="322" t="s">
        <v>275</v>
      </c>
      <c r="D6042" s="322" t="s">
        <v>171</v>
      </c>
      <c r="E6042" s="322" t="s">
        <v>275</v>
      </c>
      <c r="F6042" s="154" t="s">
        <v>239</v>
      </c>
      <c r="G6042" s="149" t="s">
        <v>277</v>
      </c>
      <c r="H6042" s="153" t="s">
        <v>278</v>
      </c>
      <c r="I6042" s="149" t="s">
        <v>3164</v>
      </c>
      <c r="J6042" s="163">
        <v>55.417999999999999</v>
      </c>
      <c r="K6042" s="163">
        <v>19.722999999999999</v>
      </c>
      <c r="L6042" s="149" t="s">
        <v>209</v>
      </c>
      <c r="M6042" s="150" t="s">
        <v>1247</v>
      </c>
      <c r="N6042" s="157">
        <v>45388.574513888889</v>
      </c>
      <c r="O6042" s="157">
        <v>45430.40552083333</v>
      </c>
    </row>
    <row r="6043" spans="2:15" x14ac:dyDescent="0.2">
      <c r="B6043" s="322" t="s">
        <v>170</v>
      </c>
      <c r="C6043" s="322" t="s">
        <v>275</v>
      </c>
      <c r="D6043" s="322" t="s">
        <v>171</v>
      </c>
      <c r="E6043" s="322" t="s">
        <v>275</v>
      </c>
      <c r="F6043" s="154" t="s">
        <v>239</v>
      </c>
      <c r="G6043" s="149" t="s">
        <v>359</v>
      </c>
      <c r="H6043" s="153" t="s">
        <v>278</v>
      </c>
      <c r="I6043" s="149" t="s">
        <v>3165</v>
      </c>
      <c r="J6043" s="163">
        <v>33.755000000000003</v>
      </c>
      <c r="K6043" s="163">
        <v>7.1849999999999996</v>
      </c>
      <c r="L6043" s="149" t="s">
        <v>232</v>
      </c>
      <c r="M6043" s="150" t="s">
        <v>385</v>
      </c>
      <c r="N6043" s="157">
        <v>45388.832604166666</v>
      </c>
      <c r="O6043" s="157">
        <v>45417.500069444446</v>
      </c>
    </row>
    <row r="6044" spans="2:15" x14ac:dyDescent="0.2">
      <c r="B6044" s="322" t="s">
        <v>170</v>
      </c>
      <c r="C6044" s="322" t="s">
        <v>275</v>
      </c>
      <c r="D6044" s="322" t="s">
        <v>171</v>
      </c>
      <c r="E6044" s="322" t="s">
        <v>275</v>
      </c>
      <c r="F6044" s="154" t="s">
        <v>239</v>
      </c>
      <c r="G6044" s="149" t="s">
        <v>359</v>
      </c>
      <c r="H6044" s="153" t="s">
        <v>278</v>
      </c>
      <c r="I6044" s="149" t="s">
        <v>3165</v>
      </c>
      <c r="J6044" s="163">
        <v>33.755000000000003</v>
      </c>
      <c r="K6044" s="163">
        <v>6.1589999999999998</v>
      </c>
      <c r="L6044" s="149" t="s">
        <v>265</v>
      </c>
      <c r="M6044" s="150" t="s">
        <v>1515</v>
      </c>
      <c r="N6044" s="157">
        <v>45388.832604166666</v>
      </c>
      <c r="O6044" s="157">
        <v>45422.167453703703</v>
      </c>
    </row>
    <row r="6045" spans="2:15" x14ac:dyDescent="0.2">
      <c r="B6045" s="322" t="s">
        <v>170</v>
      </c>
      <c r="C6045" s="322" t="s">
        <v>275</v>
      </c>
      <c r="D6045" s="322" t="s">
        <v>171</v>
      </c>
      <c r="E6045" s="322" t="s">
        <v>275</v>
      </c>
      <c r="F6045" s="154" t="s">
        <v>239</v>
      </c>
      <c r="G6045" s="149" t="s">
        <v>359</v>
      </c>
      <c r="H6045" s="153" t="s">
        <v>278</v>
      </c>
      <c r="I6045" s="149" t="s">
        <v>3165</v>
      </c>
      <c r="J6045" s="163">
        <v>33.755000000000003</v>
      </c>
      <c r="K6045" s="163">
        <v>6.4340000000000002</v>
      </c>
      <c r="L6045" s="149" t="s">
        <v>265</v>
      </c>
      <c r="M6045" s="150" t="s">
        <v>1077</v>
      </c>
      <c r="N6045" s="157">
        <v>45388.832604166666</v>
      </c>
      <c r="O6045" s="157">
        <v>45429.394490740742</v>
      </c>
    </row>
    <row r="6046" spans="2:15" x14ac:dyDescent="0.2">
      <c r="B6046" s="322" t="s">
        <v>170</v>
      </c>
      <c r="C6046" s="322" t="s">
        <v>275</v>
      </c>
      <c r="D6046" s="322" t="s">
        <v>171</v>
      </c>
      <c r="E6046" s="322" t="s">
        <v>275</v>
      </c>
      <c r="F6046" s="154" t="s">
        <v>239</v>
      </c>
      <c r="G6046" s="149" t="s">
        <v>359</v>
      </c>
      <c r="H6046" s="153" t="s">
        <v>278</v>
      </c>
      <c r="I6046" s="149" t="s">
        <v>3165</v>
      </c>
      <c r="J6046" s="163">
        <v>33.755000000000003</v>
      </c>
      <c r="K6046" s="163">
        <v>6.4340000000000002</v>
      </c>
      <c r="L6046" s="149" t="s">
        <v>265</v>
      </c>
      <c r="M6046" s="150" t="s">
        <v>1077</v>
      </c>
      <c r="N6046" s="157">
        <v>45388.832604166666</v>
      </c>
      <c r="O6046" s="157">
        <v>45429.394629629627</v>
      </c>
    </row>
    <row r="6047" spans="2:15" x14ac:dyDescent="0.2">
      <c r="B6047" s="322" t="s">
        <v>170</v>
      </c>
      <c r="C6047" s="322" t="s">
        <v>275</v>
      </c>
      <c r="D6047" s="322" t="s">
        <v>171</v>
      </c>
      <c r="E6047" s="322" t="s">
        <v>275</v>
      </c>
      <c r="F6047" s="154" t="s">
        <v>239</v>
      </c>
      <c r="G6047" s="149" t="s">
        <v>359</v>
      </c>
      <c r="H6047" s="153" t="s">
        <v>278</v>
      </c>
      <c r="I6047" s="149" t="s">
        <v>3165</v>
      </c>
      <c r="J6047" s="163">
        <v>33.755000000000003</v>
      </c>
      <c r="K6047" s="163">
        <v>6.4340000000000002</v>
      </c>
      <c r="L6047" s="149" t="s">
        <v>265</v>
      </c>
      <c r="M6047" s="150" t="s">
        <v>1077</v>
      </c>
      <c r="N6047" s="157">
        <v>45388.832604166666</v>
      </c>
      <c r="O6047" s="157">
        <v>45429.394641203704</v>
      </c>
    </row>
    <row r="6048" spans="2:15" x14ac:dyDescent="0.2">
      <c r="B6048" s="322" t="s">
        <v>170</v>
      </c>
      <c r="C6048" s="322" t="s">
        <v>275</v>
      </c>
      <c r="D6048" s="322" t="s">
        <v>171</v>
      </c>
      <c r="E6048" s="322" t="s">
        <v>275</v>
      </c>
      <c r="F6048" s="154" t="s">
        <v>195</v>
      </c>
      <c r="G6048" s="149" t="s">
        <v>277</v>
      </c>
      <c r="H6048" s="153" t="s">
        <v>705</v>
      </c>
      <c r="I6048" s="149" t="s">
        <v>567</v>
      </c>
      <c r="J6048" s="163">
        <v>63.447000000000003</v>
      </c>
      <c r="K6048" s="163">
        <v>46.381999999999998</v>
      </c>
      <c r="L6048" s="149" t="s">
        <v>211</v>
      </c>
      <c r="M6048" s="150" t="s">
        <v>691</v>
      </c>
      <c r="N6048" s="157">
        <v>45389.24019675926</v>
      </c>
      <c r="O6048" s="157">
        <v>45440.260312500002</v>
      </c>
    </row>
    <row r="6049" spans="2:15" x14ac:dyDescent="0.2">
      <c r="B6049" s="322" t="s">
        <v>170</v>
      </c>
      <c r="C6049" s="322" t="s">
        <v>275</v>
      </c>
      <c r="D6049" s="322" t="s">
        <v>171</v>
      </c>
      <c r="E6049" s="322" t="s">
        <v>275</v>
      </c>
      <c r="F6049" s="154" t="s">
        <v>114</v>
      </c>
      <c r="G6049" s="149" t="s">
        <v>286</v>
      </c>
      <c r="H6049" s="153" t="s">
        <v>115</v>
      </c>
      <c r="I6049" s="149" t="s">
        <v>1410</v>
      </c>
      <c r="J6049" s="163">
        <v>61.62</v>
      </c>
      <c r="K6049" s="163">
        <v>35.444000000000003</v>
      </c>
      <c r="L6049" s="149" t="s">
        <v>232</v>
      </c>
      <c r="M6049" s="150" t="s">
        <v>386</v>
      </c>
      <c r="N6049" s="157">
        <v>45389.282858796294</v>
      </c>
      <c r="O6049" s="157">
        <v>45425.747604166667</v>
      </c>
    </row>
    <row r="6050" spans="2:15" x14ac:dyDescent="0.2">
      <c r="B6050" s="322" t="s">
        <v>170</v>
      </c>
      <c r="C6050" s="322" t="s">
        <v>275</v>
      </c>
      <c r="D6050" s="322" t="s">
        <v>170</v>
      </c>
      <c r="E6050" s="322" t="s">
        <v>275</v>
      </c>
      <c r="F6050" s="154" t="s">
        <v>114</v>
      </c>
      <c r="G6050" s="149" t="s">
        <v>277</v>
      </c>
      <c r="H6050" s="153" t="s">
        <v>304</v>
      </c>
      <c r="I6050" s="149" t="s">
        <v>2310</v>
      </c>
      <c r="J6050" s="163">
        <v>32.762</v>
      </c>
      <c r="K6050" s="163">
        <v>20.594999999999999</v>
      </c>
      <c r="L6050" s="149" t="s">
        <v>187</v>
      </c>
      <c r="M6050" s="150" t="s">
        <v>415</v>
      </c>
      <c r="N6050" s="157">
        <v>45390.458460648151</v>
      </c>
      <c r="O6050" s="157">
        <v>45409.633784722224</v>
      </c>
    </row>
    <row r="6051" spans="2:15" x14ac:dyDescent="0.2">
      <c r="B6051" s="322" t="s">
        <v>170</v>
      </c>
      <c r="C6051" s="322" t="s">
        <v>275</v>
      </c>
      <c r="D6051" s="322" t="s">
        <v>170</v>
      </c>
      <c r="E6051" s="322" t="s">
        <v>275</v>
      </c>
      <c r="F6051" s="154" t="s">
        <v>329</v>
      </c>
      <c r="G6051" s="149" t="s">
        <v>286</v>
      </c>
      <c r="H6051" s="153" t="s">
        <v>330</v>
      </c>
      <c r="I6051" s="149" t="s">
        <v>1481</v>
      </c>
      <c r="J6051" s="163">
        <v>61.643999999999998</v>
      </c>
      <c r="K6051" s="163">
        <v>45.920999999999999</v>
      </c>
      <c r="L6051" s="149" t="s">
        <v>333</v>
      </c>
      <c r="M6051" s="150" t="s">
        <v>334</v>
      </c>
      <c r="N6051" s="157">
        <v>45390.508761574078</v>
      </c>
      <c r="O6051" s="157">
        <v>45406.944456018522</v>
      </c>
    </row>
    <row r="6052" spans="2:15" x14ac:dyDescent="0.2">
      <c r="B6052" s="322" t="s">
        <v>170</v>
      </c>
      <c r="C6052" s="322" t="s">
        <v>275</v>
      </c>
      <c r="D6052" s="322" t="s">
        <v>171</v>
      </c>
      <c r="E6052" s="322" t="s">
        <v>275</v>
      </c>
      <c r="F6052" s="154" t="s">
        <v>239</v>
      </c>
      <c r="G6052" s="149" t="s">
        <v>277</v>
      </c>
      <c r="H6052" s="153" t="s">
        <v>2667</v>
      </c>
      <c r="I6052" s="149" t="s">
        <v>1653</v>
      </c>
      <c r="J6052" s="163">
        <v>52.482999999999997</v>
      </c>
      <c r="K6052" s="163">
        <v>25.934999999999999</v>
      </c>
      <c r="L6052" s="149" t="s">
        <v>209</v>
      </c>
      <c r="M6052" s="150" t="s">
        <v>892</v>
      </c>
      <c r="N6052" s="157">
        <v>45391.176585648151</v>
      </c>
      <c r="O6052" s="157">
        <v>45434.363923611112</v>
      </c>
    </row>
    <row r="6053" spans="2:15" x14ac:dyDescent="0.2">
      <c r="B6053" s="322" t="s">
        <v>170</v>
      </c>
      <c r="C6053" s="322" t="s">
        <v>275</v>
      </c>
      <c r="D6053" s="322" t="s">
        <v>170</v>
      </c>
      <c r="E6053" s="322" t="s">
        <v>275</v>
      </c>
      <c r="F6053" s="154" t="s">
        <v>244</v>
      </c>
      <c r="G6053" s="149" t="s">
        <v>369</v>
      </c>
      <c r="H6053" s="153" t="s">
        <v>370</v>
      </c>
      <c r="I6053" s="149" t="s">
        <v>2204</v>
      </c>
      <c r="J6053" s="163">
        <v>57.411999999999999</v>
      </c>
      <c r="K6053" s="163">
        <v>26.119</v>
      </c>
      <c r="L6053" s="149" t="s">
        <v>189</v>
      </c>
      <c r="M6053" s="150" t="s">
        <v>470</v>
      </c>
      <c r="N6053" s="157">
        <v>45391.708136574074</v>
      </c>
      <c r="O6053" s="157">
        <v>45407.935624999998</v>
      </c>
    </row>
    <row r="6054" spans="2:15" x14ac:dyDescent="0.2">
      <c r="B6054" s="322" t="s">
        <v>170</v>
      </c>
      <c r="C6054" s="322" t="s">
        <v>275</v>
      </c>
      <c r="D6054" s="322" t="s">
        <v>171</v>
      </c>
      <c r="E6054" s="322" t="s">
        <v>275</v>
      </c>
      <c r="F6054" s="154" t="s">
        <v>244</v>
      </c>
      <c r="G6054" s="149" t="s">
        <v>369</v>
      </c>
      <c r="H6054" s="153" t="s">
        <v>370</v>
      </c>
      <c r="I6054" s="149" t="s">
        <v>2204</v>
      </c>
      <c r="J6054" s="163">
        <v>57.411999999999999</v>
      </c>
      <c r="K6054" s="163">
        <v>30.145</v>
      </c>
      <c r="L6054" s="149" t="s">
        <v>189</v>
      </c>
      <c r="M6054" s="150" t="s">
        <v>526</v>
      </c>
      <c r="N6054" s="157">
        <v>45391.708136574074</v>
      </c>
      <c r="O6054" s="157">
        <v>45422.542164351849</v>
      </c>
    </row>
    <row r="6055" spans="2:15" x14ac:dyDescent="0.2">
      <c r="B6055" s="322" t="s">
        <v>170</v>
      </c>
      <c r="C6055" s="322" t="s">
        <v>275</v>
      </c>
      <c r="D6055" s="322" t="s">
        <v>171</v>
      </c>
      <c r="E6055" s="322" t="s">
        <v>275</v>
      </c>
      <c r="F6055" s="154" t="s">
        <v>114</v>
      </c>
      <c r="G6055" s="149" t="s">
        <v>310</v>
      </c>
      <c r="H6055" s="153" t="s">
        <v>115</v>
      </c>
      <c r="I6055" s="149" t="s">
        <v>3166</v>
      </c>
      <c r="J6055" s="163">
        <v>57.517000000000003</v>
      </c>
      <c r="K6055" s="163">
        <v>27.693999999999999</v>
      </c>
      <c r="L6055" s="149" t="s">
        <v>216</v>
      </c>
      <c r="M6055" s="150" t="s">
        <v>3167</v>
      </c>
      <c r="N6055" s="157">
        <v>45391.833483796298</v>
      </c>
      <c r="O6055" s="157">
        <v>45415.922233796293</v>
      </c>
    </row>
    <row r="6056" spans="2:15" x14ac:dyDescent="0.2">
      <c r="B6056" s="322" t="s">
        <v>170</v>
      </c>
      <c r="C6056" s="322" t="s">
        <v>275</v>
      </c>
      <c r="D6056" s="322" t="s">
        <v>171</v>
      </c>
      <c r="E6056" s="322" t="s">
        <v>275</v>
      </c>
      <c r="F6056" s="154" t="s">
        <v>114</v>
      </c>
      <c r="G6056" s="149" t="s">
        <v>310</v>
      </c>
      <c r="H6056" s="153" t="s">
        <v>115</v>
      </c>
      <c r="I6056" s="149" t="s">
        <v>3166</v>
      </c>
      <c r="J6056" s="163">
        <v>57.517000000000003</v>
      </c>
      <c r="K6056" s="163">
        <v>27.693999999999999</v>
      </c>
      <c r="L6056" s="149" t="s">
        <v>216</v>
      </c>
      <c r="M6056" s="150" t="s">
        <v>3167</v>
      </c>
      <c r="N6056" s="157">
        <v>45391.833483796298</v>
      </c>
      <c r="O6056" s="157">
        <v>45415.922372685185</v>
      </c>
    </row>
    <row r="6057" spans="2:15" x14ac:dyDescent="0.2">
      <c r="B6057" s="322" t="s">
        <v>170</v>
      </c>
      <c r="C6057" s="322" t="s">
        <v>275</v>
      </c>
      <c r="D6057" s="322" t="s">
        <v>171</v>
      </c>
      <c r="E6057" s="322" t="s">
        <v>275</v>
      </c>
      <c r="F6057" s="154" t="s">
        <v>239</v>
      </c>
      <c r="G6057" s="149" t="s">
        <v>359</v>
      </c>
      <c r="H6057" s="153" t="s">
        <v>278</v>
      </c>
      <c r="I6057" s="149" t="s">
        <v>3168</v>
      </c>
      <c r="J6057" s="163">
        <v>36.612000000000002</v>
      </c>
      <c r="K6057" s="163">
        <v>35.880000000000003</v>
      </c>
      <c r="L6057" s="149" t="s">
        <v>329</v>
      </c>
      <c r="M6057" s="150" t="s">
        <v>361</v>
      </c>
      <c r="N6057" s="157">
        <v>45391.897245370368</v>
      </c>
      <c r="O6057" s="157">
        <v>45418.456909722219</v>
      </c>
    </row>
    <row r="6058" spans="2:15" x14ac:dyDescent="0.2">
      <c r="B6058" s="322" t="s">
        <v>170</v>
      </c>
      <c r="C6058" s="322" t="s">
        <v>275</v>
      </c>
      <c r="D6058" s="322" t="s">
        <v>171</v>
      </c>
      <c r="E6058" s="322" t="s">
        <v>275</v>
      </c>
      <c r="F6058" s="154" t="s">
        <v>236</v>
      </c>
      <c r="G6058" s="149" t="s">
        <v>310</v>
      </c>
      <c r="H6058" s="153" t="s">
        <v>311</v>
      </c>
      <c r="I6058" s="149" t="s">
        <v>484</v>
      </c>
      <c r="J6058" s="163">
        <v>38.228000000000002</v>
      </c>
      <c r="K6058" s="163">
        <v>6.4960000000000004</v>
      </c>
      <c r="L6058" s="149" t="s">
        <v>232</v>
      </c>
      <c r="M6058" s="150" t="s">
        <v>386</v>
      </c>
      <c r="N6058" s="157">
        <v>45391.917002314818</v>
      </c>
      <c r="O6058" s="157">
        <v>45416.746851851851</v>
      </c>
    </row>
    <row r="6059" spans="2:15" x14ac:dyDescent="0.2">
      <c r="B6059" s="322" t="s">
        <v>170</v>
      </c>
      <c r="C6059" s="322" t="s">
        <v>275</v>
      </c>
      <c r="D6059" s="322" t="s">
        <v>171</v>
      </c>
      <c r="E6059" s="322" t="s">
        <v>275</v>
      </c>
      <c r="F6059" s="154" t="s">
        <v>236</v>
      </c>
      <c r="G6059" s="149" t="s">
        <v>310</v>
      </c>
      <c r="H6059" s="153" t="s">
        <v>311</v>
      </c>
      <c r="I6059" s="149" t="s">
        <v>484</v>
      </c>
      <c r="J6059" s="163">
        <v>38.228000000000002</v>
      </c>
      <c r="K6059" s="163">
        <v>20.689</v>
      </c>
      <c r="L6059" s="149" t="s">
        <v>265</v>
      </c>
      <c r="M6059" s="150" t="s">
        <v>1185</v>
      </c>
      <c r="N6059" s="157">
        <v>45391.917002314818</v>
      </c>
      <c r="O6059" s="157">
        <v>45421.281458333331</v>
      </c>
    </row>
    <row r="6060" spans="2:15" x14ac:dyDescent="0.2">
      <c r="B6060" s="322" t="s">
        <v>170</v>
      </c>
      <c r="C6060" s="322" t="s">
        <v>275</v>
      </c>
      <c r="D6060" s="322" t="s">
        <v>170</v>
      </c>
      <c r="E6060" s="322" t="s">
        <v>275</v>
      </c>
      <c r="F6060" s="154" t="s">
        <v>114</v>
      </c>
      <c r="G6060" s="149" t="s">
        <v>277</v>
      </c>
      <c r="H6060" s="153" t="s">
        <v>304</v>
      </c>
      <c r="I6060" s="149" t="s">
        <v>670</v>
      </c>
      <c r="J6060" s="163">
        <v>36.417000000000002</v>
      </c>
      <c r="K6060" s="163">
        <v>30.981999999999999</v>
      </c>
      <c r="L6060" s="149" t="s">
        <v>114</v>
      </c>
      <c r="M6060" s="150" t="s">
        <v>577</v>
      </c>
      <c r="N6060" s="157">
        <v>45391.962245370371</v>
      </c>
      <c r="O6060" s="157">
        <v>45398.019988425927</v>
      </c>
    </row>
    <row r="6061" spans="2:15" x14ac:dyDescent="0.2">
      <c r="B6061" s="322" t="s">
        <v>170</v>
      </c>
      <c r="C6061" s="322" t="s">
        <v>275</v>
      </c>
      <c r="D6061" s="322" t="s">
        <v>170</v>
      </c>
      <c r="E6061" s="322" t="s">
        <v>275</v>
      </c>
      <c r="F6061" s="154" t="s">
        <v>237</v>
      </c>
      <c r="G6061" s="149" t="s">
        <v>277</v>
      </c>
      <c r="H6061" s="153" t="s">
        <v>978</v>
      </c>
      <c r="I6061" s="149" t="s">
        <v>3169</v>
      </c>
      <c r="J6061" s="163">
        <v>18.969000000000001</v>
      </c>
      <c r="K6061" s="163">
        <v>16.728999999999999</v>
      </c>
      <c r="L6061" s="149" t="s">
        <v>251</v>
      </c>
      <c r="M6061" s="150" t="s">
        <v>664</v>
      </c>
      <c r="N6061" s="157">
        <v>45392.657916666663</v>
      </c>
      <c r="O6061" s="157">
        <v>45404.665127314816</v>
      </c>
    </row>
    <row r="6062" spans="2:15" x14ac:dyDescent="0.2">
      <c r="B6062" s="322" t="s">
        <v>170</v>
      </c>
      <c r="C6062" s="322" t="s">
        <v>275</v>
      </c>
      <c r="D6062" s="322" t="s">
        <v>171</v>
      </c>
      <c r="E6062" s="322" t="s">
        <v>275</v>
      </c>
      <c r="F6062" s="154" t="s">
        <v>247</v>
      </c>
      <c r="G6062" s="149" t="s">
        <v>340</v>
      </c>
      <c r="H6062" s="153" t="s">
        <v>341</v>
      </c>
      <c r="I6062" s="149" t="s">
        <v>2210</v>
      </c>
      <c r="J6062" s="163">
        <v>36.863</v>
      </c>
      <c r="K6062" s="163">
        <v>3.488</v>
      </c>
      <c r="L6062" s="149" t="s">
        <v>228</v>
      </c>
      <c r="M6062" s="150" t="s">
        <v>485</v>
      </c>
      <c r="N6062" s="157">
        <v>45392.698287037034</v>
      </c>
      <c r="O6062" s="157">
        <v>45414.886053240742</v>
      </c>
    </row>
    <row r="6063" spans="2:15" x14ac:dyDescent="0.2">
      <c r="B6063" s="322" t="s">
        <v>170</v>
      </c>
      <c r="C6063" s="322" t="s">
        <v>275</v>
      </c>
      <c r="D6063" s="322" t="s">
        <v>171</v>
      </c>
      <c r="E6063" s="322" t="s">
        <v>275</v>
      </c>
      <c r="F6063" s="154" t="s">
        <v>247</v>
      </c>
      <c r="G6063" s="149" t="s">
        <v>340</v>
      </c>
      <c r="H6063" s="153" t="s">
        <v>341</v>
      </c>
      <c r="I6063" s="149" t="s">
        <v>2210</v>
      </c>
      <c r="J6063" s="163">
        <v>36.863</v>
      </c>
      <c r="K6063" s="163">
        <v>18.824999999999999</v>
      </c>
      <c r="L6063" s="149" t="s">
        <v>329</v>
      </c>
      <c r="M6063" s="150" t="s">
        <v>765</v>
      </c>
      <c r="N6063" s="157">
        <v>45392.698287037034</v>
      </c>
      <c r="O6063" s="157">
        <v>45428.933194444442</v>
      </c>
    </row>
    <row r="6064" spans="2:15" x14ac:dyDescent="0.2">
      <c r="B6064" s="322" t="s">
        <v>170</v>
      </c>
      <c r="C6064" s="322" t="s">
        <v>275</v>
      </c>
      <c r="D6064" s="322" t="s">
        <v>171</v>
      </c>
      <c r="E6064" s="322" t="s">
        <v>275</v>
      </c>
      <c r="F6064" s="154" t="s">
        <v>329</v>
      </c>
      <c r="G6064" s="149" t="s">
        <v>286</v>
      </c>
      <c r="H6064" s="153" t="s">
        <v>330</v>
      </c>
      <c r="I6064" s="149" t="s">
        <v>3170</v>
      </c>
      <c r="J6064" s="163">
        <v>63.695</v>
      </c>
      <c r="K6064" s="163">
        <v>7.0279999999999996</v>
      </c>
      <c r="L6064" s="149" t="s">
        <v>536</v>
      </c>
      <c r="M6064" s="150" t="s">
        <v>537</v>
      </c>
      <c r="N6064" s="157">
        <v>45392.698865740742</v>
      </c>
      <c r="O6064" s="157">
        <v>45438.898356481484</v>
      </c>
    </row>
    <row r="6065" spans="2:15" x14ac:dyDescent="0.2">
      <c r="B6065" s="322" t="s">
        <v>170</v>
      </c>
      <c r="C6065" s="322" t="s">
        <v>275</v>
      </c>
      <c r="D6065" s="322" t="s">
        <v>173</v>
      </c>
      <c r="E6065" s="322" t="s">
        <v>275</v>
      </c>
      <c r="F6065" s="154" t="s">
        <v>329</v>
      </c>
      <c r="G6065" s="149" t="s">
        <v>286</v>
      </c>
      <c r="H6065" s="153" t="s">
        <v>330</v>
      </c>
      <c r="I6065" s="149" t="s">
        <v>3170</v>
      </c>
      <c r="J6065" s="163">
        <v>63.695</v>
      </c>
      <c r="K6065" s="163">
        <v>28.37</v>
      </c>
      <c r="L6065" s="149" t="s">
        <v>230</v>
      </c>
      <c r="M6065" s="150" t="s">
        <v>514</v>
      </c>
      <c r="N6065" s="157">
        <v>45392.698865740742</v>
      </c>
      <c r="O6065" s="157">
        <v>45486.104479166665</v>
      </c>
    </row>
    <row r="6066" spans="2:15" x14ac:dyDescent="0.2">
      <c r="B6066" s="322" t="s">
        <v>170</v>
      </c>
      <c r="C6066" s="322" t="s">
        <v>275</v>
      </c>
      <c r="D6066" s="322" t="s">
        <v>171</v>
      </c>
      <c r="E6066" s="322" t="s">
        <v>275</v>
      </c>
      <c r="F6066" s="154" t="s">
        <v>114</v>
      </c>
      <c r="G6066" s="149" t="s">
        <v>286</v>
      </c>
      <c r="H6066" s="153" t="s">
        <v>115</v>
      </c>
      <c r="I6066" s="149" t="s">
        <v>3171</v>
      </c>
      <c r="J6066" s="163">
        <v>64.611000000000004</v>
      </c>
      <c r="K6066" s="163">
        <v>15.000999999999999</v>
      </c>
      <c r="L6066" s="149" t="s">
        <v>219</v>
      </c>
      <c r="M6066" s="150" t="s">
        <v>429</v>
      </c>
      <c r="N6066" s="157">
        <v>45392.823946759258</v>
      </c>
      <c r="O6066" s="157">
        <v>45417.317083333335</v>
      </c>
    </row>
    <row r="6067" spans="2:15" x14ac:dyDescent="0.2">
      <c r="B6067" s="322" t="s">
        <v>170</v>
      </c>
      <c r="C6067" s="322" t="s">
        <v>275</v>
      </c>
      <c r="D6067" s="322" t="s">
        <v>171</v>
      </c>
      <c r="E6067" s="322" t="s">
        <v>275</v>
      </c>
      <c r="F6067" s="154" t="s">
        <v>114</v>
      </c>
      <c r="G6067" s="149" t="s">
        <v>286</v>
      </c>
      <c r="H6067" s="153" t="s">
        <v>115</v>
      </c>
      <c r="I6067" s="149" t="s">
        <v>3171</v>
      </c>
      <c r="J6067" s="163">
        <v>64.611000000000004</v>
      </c>
      <c r="K6067" s="163">
        <v>46.037999999999997</v>
      </c>
      <c r="L6067" s="149" t="s">
        <v>219</v>
      </c>
      <c r="M6067" s="150" t="s">
        <v>382</v>
      </c>
      <c r="N6067" s="157">
        <v>45392.823946759258</v>
      </c>
      <c r="O6067" s="157">
        <v>45422.458229166667</v>
      </c>
    </row>
    <row r="6068" spans="2:15" x14ac:dyDescent="0.2">
      <c r="B6068" s="322" t="s">
        <v>170</v>
      </c>
      <c r="C6068" s="322" t="s">
        <v>275</v>
      </c>
      <c r="D6068" s="322" t="s">
        <v>171</v>
      </c>
      <c r="E6068" s="322" t="s">
        <v>275</v>
      </c>
      <c r="F6068" s="154" t="s">
        <v>239</v>
      </c>
      <c r="G6068" s="149" t="s">
        <v>289</v>
      </c>
      <c r="H6068" s="153" t="s">
        <v>1628</v>
      </c>
      <c r="I6068" s="149" t="s">
        <v>3172</v>
      </c>
      <c r="J6068" s="163">
        <v>32.222999999999999</v>
      </c>
      <c r="K6068" s="163">
        <v>8.08</v>
      </c>
      <c r="L6068" s="149" t="s">
        <v>329</v>
      </c>
      <c r="M6068" s="150" t="s">
        <v>343</v>
      </c>
      <c r="N6068" s="157">
        <v>45392.905057870368</v>
      </c>
      <c r="O6068" s="157">
        <v>45419.352337962962</v>
      </c>
    </row>
    <row r="6069" spans="2:15" x14ac:dyDescent="0.2">
      <c r="B6069" s="322" t="s">
        <v>170</v>
      </c>
      <c r="C6069" s="322" t="s">
        <v>275</v>
      </c>
      <c r="D6069" s="322" t="s">
        <v>171</v>
      </c>
      <c r="E6069" s="322" t="s">
        <v>275</v>
      </c>
      <c r="F6069" s="154" t="s">
        <v>239</v>
      </c>
      <c r="G6069" s="149" t="s">
        <v>289</v>
      </c>
      <c r="H6069" s="153" t="s">
        <v>1628</v>
      </c>
      <c r="I6069" s="149" t="s">
        <v>3172</v>
      </c>
      <c r="J6069" s="163">
        <v>32.222999999999999</v>
      </c>
      <c r="K6069" s="163">
        <v>23.498999999999999</v>
      </c>
      <c r="L6069" s="149" t="s">
        <v>329</v>
      </c>
      <c r="M6069" s="150" t="s">
        <v>923</v>
      </c>
      <c r="N6069" s="157">
        <v>45392.905057870368</v>
      </c>
      <c r="O6069" s="157">
        <v>45423.489699074074</v>
      </c>
    </row>
    <row r="6070" spans="2:15" x14ac:dyDescent="0.2">
      <c r="B6070" s="322" t="s">
        <v>170</v>
      </c>
      <c r="C6070" s="322" t="s">
        <v>275</v>
      </c>
      <c r="D6070" s="322" t="s">
        <v>171</v>
      </c>
      <c r="E6070" s="322" t="s">
        <v>275</v>
      </c>
      <c r="F6070" s="154" t="s">
        <v>114</v>
      </c>
      <c r="G6070" s="149" t="s">
        <v>310</v>
      </c>
      <c r="H6070" s="153" t="s">
        <v>115</v>
      </c>
      <c r="I6070" s="149" t="s">
        <v>3173</v>
      </c>
      <c r="J6070" s="163">
        <v>33.174999999999997</v>
      </c>
      <c r="K6070" s="163">
        <v>32.020000000000003</v>
      </c>
      <c r="L6070" s="149" t="s">
        <v>219</v>
      </c>
      <c r="M6070" s="150" t="s">
        <v>429</v>
      </c>
      <c r="N6070" s="157">
        <v>45393.125810185185</v>
      </c>
      <c r="O6070" s="157">
        <v>45423.341215277775</v>
      </c>
    </row>
    <row r="6071" spans="2:15" x14ac:dyDescent="0.2">
      <c r="B6071" s="322" t="s">
        <v>170</v>
      </c>
      <c r="C6071" s="322" t="s">
        <v>275</v>
      </c>
      <c r="D6071" s="322" t="s">
        <v>170</v>
      </c>
      <c r="E6071" s="322" t="s">
        <v>275</v>
      </c>
      <c r="F6071" s="154" t="s">
        <v>114</v>
      </c>
      <c r="G6071" s="149" t="s">
        <v>277</v>
      </c>
      <c r="H6071" s="153" t="s">
        <v>304</v>
      </c>
      <c r="I6071" s="149" t="s">
        <v>2111</v>
      </c>
      <c r="J6071" s="163">
        <v>37.69</v>
      </c>
      <c r="K6071" s="163">
        <v>26.550999999999998</v>
      </c>
      <c r="L6071" s="149" t="s">
        <v>114</v>
      </c>
      <c r="M6071" s="150" t="s">
        <v>3174</v>
      </c>
      <c r="N6071" s="157">
        <v>45393.310601851852</v>
      </c>
      <c r="O6071" s="157">
        <v>45402.094178240739</v>
      </c>
    </row>
    <row r="6072" spans="2:15" x14ac:dyDescent="0.2">
      <c r="B6072" s="322" t="s">
        <v>170</v>
      </c>
      <c r="C6072" s="322" t="s">
        <v>275</v>
      </c>
      <c r="D6072" s="322" t="s">
        <v>171</v>
      </c>
      <c r="E6072" s="322" t="s">
        <v>275</v>
      </c>
      <c r="F6072" s="154" t="s">
        <v>239</v>
      </c>
      <c r="G6072" s="149" t="s">
        <v>359</v>
      </c>
      <c r="H6072" s="153" t="s">
        <v>278</v>
      </c>
      <c r="I6072" s="149" t="s">
        <v>3175</v>
      </c>
      <c r="J6072" s="163">
        <v>48.634999999999998</v>
      </c>
      <c r="K6072" s="163">
        <v>39.594999999999999</v>
      </c>
      <c r="L6072" s="149" t="s">
        <v>116</v>
      </c>
      <c r="M6072" s="150" t="s">
        <v>117</v>
      </c>
      <c r="N6072" s="157">
        <v>45393.957430555558</v>
      </c>
      <c r="O6072" s="157">
        <v>45426.687534722223</v>
      </c>
    </row>
    <row r="6073" spans="2:15" x14ac:dyDescent="0.2">
      <c r="B6073" s="322" t="s">
        <v>170</v>
      </c>
      <c r="C6073" s="322" t="s">
        <v>275</v>
      </c>
      <c r="D6073" s="322" t="s">
        <v>172</v>
      </c>
      <c r="E6073" s="322" t="s">
        <v>275</v>
      </c>
      <c r="F6073" s="154" t="s">
        <v>239</v>
      </c>
      <c r="G6073" s="149" t="s">
        <v>359</v>
      </c>
      <c r="H6073" s="153" t="s">
        <v>278</v>
      </c>
      <c r="I6073" s="149" t="s">
        <v>3176</v>
      </c>
      <c r="J6073" s="163">
        <v>74.192999999999998</v>
      </c>
      <c r="K6073" s="163">
        <v>43.404000000000003</v>
      </c>
      <c r="L6073" s="149" t="s">
        <v>211</v>
      </c>
      <c r="M6073" s="150" t="s">
        <v>2867</v>
      </c>
      <c r="N6073" s="157">
        <v>45394.739861111113</v>
      </c>
      <c r="O6073" s="157">
        <v>45462.303067129629</v>
      </c>
    </row>
    <row r="6074" spans="2:15" x14ac:dyDescent="0.2">
      <c r="B6074" s="322" t="s">
        <v>170</v>
      </c>
      <c r="C6074" s="322" t="s">
        <v>275</v>
      </c>
      <c r="D6074" s="322" t="s">
        <v>170</v>
      </c>
      <c r="E6074" s="322" t="s">
        <v>275</v>
      </c>
      <c r="F6074" s="154" t="s">
        <v>237</v>
      </c>
      <c r="G6074" s="149" t="s">
        <v>277</v>
      </c>
      <c r="H6074" s="153" t="s">
        <v>978</v>
      </c>
      <c r="I6074" s="149" t="s">
        <v>1134</v>
      </c>
      <c r="J6074" s="163">
        <v>32.688000000000002</v>
      </c>
      <c r="K6074" s="163">
        <v>23.6</v>
      </c>
      <c r="L6074" s="149" t="s">
        <v>236</v>
      </c>
      <c r="M6074" s="150" t="s">
        <v>3177</v>
      </c>
      <c r="N6074" s="157">
        <v>45394.907939814817</v>
      </c>
      <c r="O6074" s="157">
        <v>45404.465682870374</v>
      </c>
    </row>
    <row r="6075" spans="2:15" x14ac:dyDescent="0.2">
      <c r="B6075" s="322" t="s">
        <v>170</v>
      </c>
      <c r="C6075" s="322" t="s">
        <v>275</v>
      </c>
      <c r="D6075" s="322" t="s">
        <v>171</v>
      </c>
      <c r="E6075" s="322" t="s">
        <v>275</v>
      </c>
      <c r="F6075" s="154" t="s">
        <v>239</v>
      </c>
      <c r="G6075" s="149" t="s">
        <v>359</v>
      </c>
      <c r="H6075" s="153" t="s">
        <v>278</v>
      </c>
      <c r="I6075" s="149" t="s">
        <v>1912</v>
      </c>
      <c r="J6075" s="163">
        <v>32.161999999999999</v>
      </c>
      <c r="K6075" s="163">
        <v>9.1430000000000007</v>
      </c>
      <c r="L6075" s="149" t="s">
        <v>725</v>
      </c>
      <c r="M6075" s="150" t="s">
        <v>726</v>
      </c>
      <c r="N6075" s="157">
        <v>45395.418275462966</v>
      </c>
      <c r="O6075" s="157">
        <v>45418.594131944446</v>
      </c>
    </row>
    <row r="6076" spans="2:15" x14ac:dyDescent="0.2">
      <c r="B6076" s="322" t="s">
        <v>170</v>
      </c>
      <c r="C6076" s="322" t="s">
        <v>275</v>
      </c>
      <c r="D6076" s="322" t="s">
        <v>171</v>
      </c>
      <c r="E6076" s="322" t="s">
        <v>275</v>
      </c>
      <c r="F6076" s="154" t="s">
        <v>239</v>
      </c>
      <c r="G6076" s="149" t="s">
        <v>359</v>
      </c>
      <c r="H6076" s="153" t="s">
        <v>278</v>
      </c>
      <c r="I6076" s="149" t="s">
        <v>1912</v>
      </c>
      <c r="J6076" s="163">
        <v>32.161999999999999</v>
      </c>
      <c r="K6076" s="163">
        <v>21.19</v>
      </c>
      <c r="L6076" s="149" t="s">
        <v>518</v>
      </c>
      <c r="M6076" s="150" t="s">
        <v>519</v>
      </c>
      <c r="N6076" s="157">
        <v>45395.418275462966</v>
      </c>
      <c r="O6076" s="157">
        <v>45427.568124999998</v>
      </c>
    </row>
    <row r="6077" spans="2:15" x14ac:dyDescent="0.2">
      <c r="B6077" s="322" t="s">
        <v>170</v>
      </c>
      <c r="C6077" s="322" t="s">
        <v>275</v>
      </c>
      <c r="D6077" s="322" t="s">
        <v>171</v>
      </c>
      <c r="E6077" s="322" t="s">
        <v>275</v>
      </c>
      <c r="F6077" s="154" t="s">
        <v>114</v>
      </c>
      <c r="G6077" s="149" t="s">
        <v>286</v>
      </c>
      <c r="H6077" s="153" t="s">
        <v>115</v>
      </c>
      <c r="I6077" s="149" t="s">
        <v>2380</v>
      </c>
      <c r="J6077" s="163">
        <v>61.622</v>
      </c>
      <c r="K6077" s="163">
        <v>30.361000000000001</v>
      </c>
      <c r="L6077" s="149" t="s">
        <v>116</v>
      </c>
      <c r="M6077" s="150" t="s">
        <v>405</v>
      </c>
      <c r="N6077" s="157">
        <v>45395.687743055554</v>
      </c>
      <c r="O6077" s="157">
        <v>45442.895219907405</v>
      </c>
    </row>
    <row r="6078" spans="2:15" x14ac:dyDescent="0.2">
      <c r="B6078" s="322" t="s">
        <v>170</v>
      </c>
      <c r="C6078" s="322" t="s">
        <v>275</v>
      </c>
      <c r="D6078" s="322" t="s">
        <v>172</v>
      </c>
      <c r="E6078" s="322" t="s">
        <v>275</v>
      </c>
      <c r="F6078" s="154" t="s">
        <v>114</v>
      </c>
      <c r="G6078" s="149" t="s">
        <v>286</v>
      </c>
      <c r="H6078" s="153" t="s">
        <v>115</v>
      </c>
      <c r="I6078" s="149" t="s">
        <v>2380</v>
      </c>
      <c r="J6078" s="163">
        <v>61.622</v>
      </c>
      <c r="K6078" s="163">
        <v>28.253</v>
      </c>
      <c r="L6078" s="149" t="s">
        <v>116</v>
      </c>
      <c r="M6078" s="150" t="s">
        <v>405</v>
      </c>
      <c r="N6078" s="157">
        <v>45395.687743055554</v>
      </c>
      <c r="O6078" s="157">
        <v>45452.563703703701</v>
      </c>
    </row>
    <row r="6079" spans="2:15" x14ac:dyDescent="0.2">
      <c r="B6079" s="322" t="s">
        <v>170</v>
      </c>
      <c r="C6079" s="322" t="s">
        <v>275</v>
      </c>
      <c r="D6079" s="322" t="s">
        <v>172</v>
      </c>
      <c r="E6079" s="322" t="s">
        <v>275</v>
      </c>
      <c r="F6079" s="154" t="s">
        <v>239</v>
      </c>
      <c r="G6079" s="149" t="s">
        <v>277</v>
      </c>
      <c r="H6079" s="153" t="s">
        <v>1628</v>
      </c>
      <c r="I6079" s="149" t="s">
        <v>3176</v>
      </c>
      <c r="J6079" s="163">
        <v>74.192999999999998</v>
      </c>
      <c r="K6079" s="163">
        <v>24.042000000000002</v>
      </c>
      <c r="L6079" s="149" t="s">
        <v>211</v>
      </c>
      <c r="M6079" s="150" t="s">
        <v>2867</v>
      </c>
      <c r="N6079" s="157">
        <v>45396.207141203704</v>
      </c>
      <c r="O6079" s="157">
        <v>45462.303067129629</v>
      </c>
    </row>
    <row r="6080" spans="2:15" x14ac:dyDescent="0.2">
      <c r="B6080" s="322" t="s">
        <v>170</v>
      </c>
      <c r="C6080" s="322" t="s">
        <v>275</v>
      </c>
      <c r="D6080" s="322" t="s">
        <v>171</v>
      </c>
      <c r="E6080" s="322" t="s">
        <v>275</v>
      </c>
      <c r="F6080" s="154" t="s">
        <v>202</v>
      </c>
      <c r="G6080" s="149" t="s">
        <v>277</v>
      </c>
      <c r="H6080" s="153" t="s">
        <v>1437</v>
      </c>
      <c r="I6080" s="149" t="s">
        <v>3178</v>
      </c>
      <c r="J6080" s="163">
        <v>37.744</v>
      </c>
      <c r="K6080" s="163">
        <v>36.988999999999997</v>
      </c>
      <c r="L6080" s="149" t="s">
        <v>116</v>
      </c>
      <c r="M6080" s="150" t="s">
        <v>352</v>
      </c>
      <c r="N6080" s="157">
        <v>45396.218425925923</v>
      </c>
      <c r="O6080" s="157">
        <v>45422.480034722219</v>
      </c>
    </row>
    <row r="6081" spans="2:15" x14ac:dyDescent="0.2">
      <c r="B6081" s="322" t="s">
        <v>170</v>
      </c>
      <c r="C6081" s="322" t="s">
        <v>275</v>
      </c>
      <c r="D6081" s="322" t="s">
        <v>171</v>
      </c>
      <c r="E6081" s="322" t="s">
        <v>275</v>
      </c>
      <c r="F6081" s="154" t="s">
        <v>239</v>
      </c>
      <c r="G6081" s="149" t="s">
        <v>289</v>
      </c>
      <c r="H6081" s="153" t="s">
        <v>290</v>
      </c>
      <c r="I6081" s="149" t="s">
        <v>645</v>
      </c>
      <c r="J6081" s="163">
        <v>32.384999999999998</v>
      </c>
      <c r="K6081" s="163">
        <v>31.736999999999998</v>
      </c>
      <c r="L6081" s="149" t="s">
        <v>116</v>
      </c>
      <c r="M6081" s="150" t="s">
        <v>437</v>
      </c>
      <c r="N6081" s="157">
        <v>45396.271006944444</v>
      </c>
      <c r="O6081" s="157">
        <v>45418.974791666667</v>
      </c>
    </row>
    <row r="6082" spans="2:15" x14ac:dyDescent="0.2">
      <c r="B6082" s="322" t="s">
        <v>170</v>
      </c>
      <c r="C6082" s="322" t="s">
        <v>275</v>
      </c>
      <c r="D6082" s="322" t="s">
        <v>171</v>
      </c>
      <c r="E6082" s="322" t="s">
        <v>275</v>
      </c>
      <c r="F6082" s="154" t="s">
        <v>247</v>
      </c>
      <c r="G6082" s="149" t="s">
        <v>340</v>
      </c>
      <c r="H6082" s="153" t="s">
        <v>341</v>
      </c>
      <c r="I6082" s="149" t="s">
        <v>2210</v>
      </c>
      <c r="J6082" s="163">
        <v>36.863</v>
      </c>
      <c r="K6082" s="163">
        <v>1.5509999999999999</v>
      </c>
      <c r="L6082" s="149" t="s">
        <v>228</v>
      </c>
      <c r="M6082" s="150" t="s">
        <v>485</v>
      </c>
      <c r="N6082" s="157">
        <v>45396.424340277779</v>
      </c>
      <c r="O6082" s="157">
        <v>45414.886053240742</v>
      </c>
    </row>
    <row r="6083" spans="2:15" x14ac:dyDescent="0.2">
      <c r="B6083" s="322" t="s">
        <v>170</v>
      </c>
      <c r="C6083" s="322" t="s">
        <v>275</v>
      </c>
      <c r="D6083" s="322" t="s">
        <v>171</v>
      </c>
      <c r="E6083" s="322" t="s">
        <v>275</v>
      </c>
      <c r="F6083" s="154" t="s">
        <v>247</v>
      </c>
      <c r="G6083" s="149" t="s">
        <v>340</v>
      </c>
      <c r="H6083" s="153" t="s">
        <v>341</v>
      </c>
      <c r="I6083" s="149" t="s">
        <v>2210</v>
      </c>
      <c r="J6083" s="163">
        <v>36.863</v>
      </c>
      <c r="K6083" s="163">
        <v>8.3719999999999999</v>
      </c>
      <c r="L6083" s="149" t="s">
        <v>329</v>
      </c>
      <c r="M6083" s="150" t="s">
        <v>765</v>
      </c>
      <c r="N6083" s="157">
        <v>45396.424340277779</v>
      </c>
      <c r="O6083" s="157">
        <v>45428.933194444442</v>
      </c>
    </row>
    <row r="6084" spans="2:15" x14ac:dyDescent="0.2">
      <c r="B6084" s="322" t="s">
        <v>170</v>
      </c>
      <c r="C6084" s="322" t="s">
        <v>275</v>
      </c>
      <c r="D6084" s="322" t="s">
        <v>171</v>
      </c>
      <c r="E6084" s="322" t="s">
        <v>275</v>
      </c>
      <c r="F6084" s="154" t="s">
        <v>244</v>
      </c>
      <c r="G6084" s="149" t="s">
        <v>369</v>
      </c>
      <c r="H6084" s="153" t="s">
        <v>370</v>
      </c>
      <c r="I6084" s="149" t="s">
        <v>3179</v>
      </c>
      <c r="J6084" s="163">
        <v>35.106000000000002</v>
      </c>
      <c r="K6084" s="163">
        <v>11.465999999999999</v>
      </c>
      <c r="L6084" s="149" t="s">
        <v>219</v>
      </c>
      <c r="M6084" s="150" t="s">
        <v>429</v>
      </c>
      <c r="N6084" s="157">
        <v>45396.494745370372</v>
      </c>
      <c r="O6084" s="157">
        <v>45424.029872685183</v>
      </c>
    </row>
    <row r="6085" spans="2:15" x14ac:dyDescent="0.2">
      <c r="B6085" s="322" t="s">
        <v>170</v>
      </c>
      <c r="C6085" s="322" t="s">
        <v>275</v>
      </c>
      <c r="D6085" s="322" t="s">
        <v>171</v>
      </c>
      <c r="E6085" s="322" t="s">
        <v>275</v>
      </c>
      <c r="F6085" s="154" t="s">
        <v>244</v>
      </c>
      <c r="G6085" s="149" t="s">
        <v>369</v>
      </c>
      <c r="H6085" s="153" t="s">
        <v>370</v>
      </c>
      <c r="I6085" s="149" t="s">
        <v>3179</v>
      </c>
      <c r="J6085" s="163">
        <v>35.106000000000002</v>
      </c>
      <c r="K6085" s="163">
        <v>22.937999999999999</v>
      </c>
      <c r="L6085" s="149" t="s">
        <v>376</v>
      </c>
      <c r="M6085" s="150" t="s">
        <v>1385</v>
      </c>
      <c r="N6085" s="157">
        <v>45396.494745370372</v>
      </c>
      <c r="O6085" s="157">
        <v>45430.010011574072</v>
      </c>
    </row>
    <row r="6086" spans="2:15" x14ac:dyDescent="0.2">
      <c r="B6086" s="322" t="s">
        <v>170</v>
      </c>
      <c r="C6086" s="322" t="s">
        <v>275</v>
      </c>
      <c r="D6086" s="322" t="s">
        <v>171</v>
      </c>
      <c r="E6086" s="322" t="s">
        <v>275</v>
      </c>
      <c r="F6086" s="154" t="s">
        <v>239</v>
      </c>
      <c r="G6086" s="149" t="s">
        <v>359</v>
      </c>
      <c r="H6086" s="153" t="s">
        <v>278</v>
      </c>
      <c r="I6086" s="149" t="s">
        <v>3180</v>
      </c>
      <c r="J6086" s="163">
        <v>30.42</v>
      </c>
      <c r="K6086" s="163">
        <v>28.611000000000001</v>
      </c>
      <c r="L6086" s="149" t="s">
        <v>325</v>
      </c>
      <c r="M6086" s="150" t="s">
        <v>326</v>
      </c>
      <c r="N6086" s="157">
        <v>45396.802974537037</v>
      </c>
      <c r="O6086" s="157">
        <v>45415.769456018519</v>
      </c>
    </row>
    <row r="6087" spans="2:15" x14ac:dyDescent="0.2">
      <c r="B6087" s="322" t="s">
        <v>170</v>
      </c>
      <c r="C6087" s="322" t="s">
        <v>275</v>
      </c>
      <c r="D6087" s="322" t="s">
        <v>171</v>
      </c>
      <c r="E6087" s="322" t="s">
        <v>275</v>
      </c>
      <c r="F6087" s="154" t="s">
        <v>329</v>
      </c>
      <c r="G6087" s="149" t="s">
        <v>286</v>
      </c>
      <c r="H6087" s="153" t="s">
        <v>330</v>
      </c>
      <c r="I6087" s="149" t="s">
        <v>1294</v>
      </c>
      <c r="J6087" s="163">
        <v>60.695999999999998</v>
      </c>
      <c r="K6087" s="163">
        <v>5.1349999999999998</v>
      </c>
      <c r="L6087" s="149" t="s">
        <v>116</v>
      </c>
      <c r="M6087" s="150" t="s">
        <v>352</v>
      </c>
      <c r="N6087" s="157">
        <v>45397.032372685186</v>
      </c>
      <c r="O6087" s="157">
        <v>45437.374652777777</v>
      </c>
    </row>
    <row r="6088" spans="2:15" x14ac:dyDescent="0.2">
      <c r="B6088" s="322" t="s">
        <v>170</v>
      </c>
      <c r="C6088" s="322" t="s">
        <v>275</v>
      </c>
      <c r="D6088" s="322" t="s">
        <v>171</v>
      </c>
      <c r="E6088" s="322" t="s">
        <v>275</v>
      </c>
      <c r="F6088" s="154" t="s">
        <v>329</v>
      </c>
      <c r="G6088" s="149" t="s">
        <v>286</v>
      </c>
      <c r="H6088" s="153" t="s">
        <v>330</v>
      </c>
      <c r="I6088" s="149" t="s">
        <v>1294</v>
      </c>
      <c r="J6088" s="163">
        <v>60.695999999999998</v>
      </c>
      <c r="K6088" s="163">
        <v>53.920999999999999</v>
      </c>
      <c r="L6088" s="149" t="s">
        <v>116</v>
      </c>
      <c r="M6088" s="150" t="s">
        <v>352</v>
      </c>
      <c r="N6088" s="157">
        <v>45397.032372685186</v>
      </c>
      <c r="O6088" s="157">
        <v>45437.374791666669</v>
      </c>
    </row>
    <row r="6089" spans="2:15" x14ac:dyDescent="0.2">
      <c r="B6089" s="322" t="s">
        <v>170</v>
      </c>
      <c r="C6089" s="322" t="s">
        <v>275</v>
      </c>
      <c r="D6089" s="322" t="s">
        <v>171</v>
      </c>
      <c r="E6089" s="322" t="s">
        <v>275</v>
      </c>
      <c r="F6089" s="154" t="s">
        <v>114</v>
      </c>
      <c r="G6089" s="149" t="s">
        <v>353</v>
      </c>
      <c r="H6089" s="153" t="s">
        <v>354</v>
      </c>
      <c r="I6089" s="149" t="s">
        <v>2039</v>
      </c>
      <c r="J6089" s="163">
        <v>34.491999999999997</v>
      </c>
      <c r="K6089" s="163">
        <v>12.12</v>
      </c>
      <c r="L6089" s="149" t="s">
        <v>116</v>
      </c>
      <c r="M6089" s="150" t="s">
        <v>339</v>
      </c>
      <c r="N6089" s="157">
        <v>45397.355729166666</v>
      </c>
      <c r="O6089" s="157">
        <v>45413.061643518522</v>
      </c>
    </row>
    <row r="6090" spans="2:15" x14ac:dyDescent="0.2">
      <c r="B6090" s="322" t="s">
        <v>170</v>
      </c>
      <c r="C6090" s="322" t="s">
        <v>275</v>
      </c>
      <c r="D6090" s="322" t="s">
        <v>171</v>
      </c>
      <c r="E6090" s="322" t="s">
        <v>275</v>
      </c>
      <c r="F6090" s="154" t="s">
        <v>372</v>
      </c>
      <c r="G6090" s="149" t="s">
        <v>277</v>
      </c>
      <c r="H6090" s="153" t="s">
        <v>373</v>
      </c>
      <c r="I6090" s="149" t="s">
        <v>3181</v>
      </c>
      <c r="J6090" s="163">
        <v>60.384</v>
      </c>
      <c r="K6090" s="163">
        <v>52.393000000000001</v>
      </c>
      <c r="L6090" s="149" t="s">
        <v>209</v>
      </c>
      <c r="M6090" s="150" t="s">
        <v>392</v>
      </c>
      <c r="N6090" s="157">
        <v>45397.484594907408</v>
      </c>
      <c r="O6090" s="157">
        <v>45420.281643518516</v>
      </c>
    </row>
    <row r="6091" spans="2:15" x14ac:dyDescent="0.2">
      <c r="B6091" s="322" t="s">
        <v>170</v>
      </c>
      <c r="C6091" s="322" t="s">
        <v>275</v>
      </c>
      <c r="D6091" s="322" t="s">
        <v>171</v>
      </c>
      <c r="E6091" s="322" t="s">
        <v>275</v>
      </c>
      <c r="F6091" s="154" t="s">
        <v>239</v>
      </c>
      <c r="G6091" s="149" t="s">
        <v>277</v>
      </c>
      <c r="H6091" s="153" t="s">
        <v>1628</v>
      </c>
      <c r="I6091" s="149" t="s">
        <v>3182</v>
      </c>
      <c r="J6091" s="163">
        <v>36.563000000000002</v>
      </c>
      <c r="K6091" s="163">
        <v>12.023</v>
      </c>
      <c r="L6091" s="149" t="s">
        <v>116</v>
      </c>
      <c r="M6091" s="150" t="s">
        <v>352</v>
      </c>
      <c r="N6091" s="157">
        <v>45397.834224537037</v>
      </c>
      <c r="O6091" s="157">
        <v>45428.145613425928</v>
      </c>
    </row>
    <row r="6092" spans="2:15" x14ac:dyDescent="0.2">
      <c r="B6092" s="322" t="s">
        <v>170</v>
      </c>
      <c r="C6092" s="322" t="s">
        <v>275</v>
      </c>
      <c r="D6092" s="322" t="s">
        <v>171</v>
      </c>
      <c r="E6092" s="322" t="s">
        <v>275</v>
      </c>
      <c r="F6092" s="154" t="s">
        <v>239</v>
      </c>
      <c r="G6092" s="149" t="s">
        <v>277</v>
      </c>
      <c r="H6092" s="153" t="s">
        <v>1628</v>
      </c>
      <c r="I6092" s="149" t="s">
        <v>3182</v>
      </c>
      <c r="J6092" s="163">
        <v>36.563000000000002</v>
      </c>
      <c r="K6092" s="163">
        <v>23.809000000000001</v>
      </c>
      <c r="L6092" s="149" t="s">
        <v>116</v>
      </c>
      <c r="M6092" s="150" t="s">
        <v>117</v>
      </c>
      <c r="N6092" s="157">
        <v>45397.834224537037</v>
      </c>
      <c r="O6092" s="157">
        <v>45434.301354166666</v>
      </c>
    </row>
    <row r="6093" spans="2:15" x14ac:dyDescent="0.2">
      <c r="B6093" s="322" t="s">
        <v>170</v>
      </c>
      <c r="C6093" s="322" t="s">
        <v>275</v>
      </c>
      <c r="D6093" s="322" t="s">
        <v>170</v>
      </c>
      <c r="E6093" s="322" t="s">
        <v>275</v>
      </c>
      <c r="F6093" s="154" t="s">
        <v>114</v>
      </c>
      <c r="G6093" s="149" t="s">
        <v>277</v>
      </c>
      <c r="H6093" s="153" t="s">
        <v>304</v>
      </c>
      <c r="I6093" s="149" t="s">
        <v>1236</v>
      </c>
      <c r="J6093" s="163">
        <v>19.39</v>
      </c>
      <c r="K6093" s="163">
        <v>2.702</v>
      </c>
      <c r="L6093" s="149" t="s">
        <v>114</v>
      </c>
      <c r="M6093" s="150" t="s">
        <v>306</v>
      </c>
      <c r="N6093" s="157">
        <v>45398.048043981478</v>
      </c>
      <c r="O6093" s="157">
        <v>45404.853043981479</v>
      </c>
    </row>
    <row r="6094" spans="2:15" x14ac:dyDescent="0.2">
      <c r="B6094" s="322" t="s">
        <v>170</v>
      </c>
      <c r="C6094" s="322" t="s">
        <v>275</v>
      </c>
      <c r="D6094" s="322" t="s">
        <v>170</v>
      </c>
      <c r="E6094" s="322" t="s">
        <v>275</v>
      </c>
      <c r="F6094" s="154" t="s">
        <v>114</v>
      </c>
      <c r="G6094" s="149" t="s">
        <v>277</v>
      </c>
      <c r="H6094" s="153" t="s">
        <v>304</v>
      </c>
      <c r="I6094" s="149" t="s">
        <v>1236</v>
      </c>
      <c r="J6094" s="163">
        <v>19.39</v>
      </c>
      <c r="K6094" s="163">
        <v>2.702</v>
      </c>
      <c r="L6094" s="149" t="s">
        <v>114</v>
      </c>
      <c r="M6094" s="150" t="s">
        <v>306</v>
      </c>
      <c r="N6094" s="157">
        <v>45398.048043981478</v>
      </c>
      <c r="O6094" s="157">
        <v>45404.853182870371</v>
      </c>
    </row>
    <row r="6095" spans="2:15" x14ac:dyDescent="0.2">
      <c r="B6095" s="322" t="s">
        <v>170</v>
      </c>
      <c r="C6095" s="322" t="s">
        <v>275</v>
      </c>
      <c r="D6095" s="322" t="s">
        <v>171</v>
      </c>
      <c r="E6095" s="322" t="s">
        <v>275</v>
      </c>
      <c r="F6095" s="154" t="s">
        <v>114</v>
      </c>
      <c r="G6095" s="149" t="s">
        <v>277</v>
      </c>
      <c r="H6095" s="153" t="s">
        <v>304</v>
      </c>
      <c r="I6095" s="149" t="s">
        <v>1236</v>
      </c>
      <c r="J6095" s="163">
        <v>19.39</v>
      </c>
      <c r="K6095" s="163">
        <v>6.7990000000000004</v>
      </c>
      <c r="L6095" s="149" t="s">
        <v>114</v>
      </c>
      <c r="M6095" s="150" t="s">
        <v>2271</v>
      </c>
      <c r="N6095" s="157">
        <v>45398.048043981478</v>
      </c>
      <c r="O6095" s="157">
        <v>45417.088449074072</v>
      </c>
    </row>
    <row r="6096" spans="2:15" x14ac:dyDescent="0.2">
      <c r="B6096" s="322" t="s">
        <v>170</v>
      </c>
      <c r="C6096" s="322" t="s">
        <v>275</v>
      </c>
      <c r="D6096" s="322" t="s">
        <v>171</v>
      </c>
      <c r="E6096" s="322" t="s">
        <v>275</v>
      </c>
      <c r="F6096" s="154" t="s">
        <v>114</v>
      </c>
      <c r="G6096" s="149" t="s">
        <v>277</v>
      </c>
      <c r="H6096" s="153" t="s">
        <v>304</v>
      </c>
      <c r="I6096" s="149" t="s">
        <v>1236</v>
      </c>
      <c r="J6096" s="163">
        <v>19.39</v>
      </c>
      <c r="K6096" s="163">
        <v>6.7990000000000004</v>
      </c>
      <c r="L6096" s="149" t="s">
        <v>114</v>
      </c>
      <c r="M6096" s="150" t="s">
        <v>2271</v>
      </c>
      <c r="N6096" s="157">
        <v>45398.048043981478</v>
      </c>
      <c r="O6096" s="157">
        <v>45417.088587962964</v>
      </c>
    </row>
    <row r="6097" spans="2:15" x14ac:dyDescent="0.2">
      <c r="B6097" s="322" t="s">
        <v>170</v>
      </c>
      <c r="C6097" s="322" t="s">
        <v>275</v>
      </c>
      <c r="D6097" s="322" t="s">
        <v>171</v>
      </c>
      <c r="E6097" s="322" t="s">
        <v>275</v>
      </c>
      <c r="F6097" s="154" t="s">
        <v>114</v>
      </c>
      <c r="G6097" s="149" t="s">
        <v>310</v>
      </c>
      <c r="H6097" s="153" t="s">
        <v>115</v>
      </c>
      <c r="I6097" s="149" t="s">
        <v>404</v>
      </c>
      <c r="J6097" s="163">
        <v>61.125</v>
      </c>
      <c r="K6097" s="163">
        <v>55.511000000000003</v>
      </c>
      <c r="L6097" s="149" t="s">
        <v>211</v>
      </c>
      <c r="M6097" s="150" t="s">
        <v>2867</v>
      </c>
      <c r="N6097" s="157">
        <v>45398.334780092591</v>
      </c>
      <c r="O6097" s="157">
        <v>45419.229988425926</v>
      </c>
    </row>
    <row r="6098" spans="2:15" x14ac:dyDescent="0.2">
      <c r="B6098" s="322" t="s">
        <v>170</v>
      </c>
      <c r="C6098" s="322" t="s">
        <v>275</v>
      </c>
      <c r="D6098" s="322" t="s">
        <v>170</v>
      </c>
      <c r="E6098" s="322" t="s">
        <v>275</v>
      </c>
      <c r="F6098" s="154" t="s">
        <v>247</v>
      </c>
      <c r="G6098" s="149" t="s">
        <v>340</v>
      </c>
      <c r="H6098" s="153" t="s">
        <v>341</v>
      </c>
      <c r="I6098" s="149" t="s">
        <v>1017</v>
      </c>
      <c r="J6098" s="163">
        <v>16.302</v>
      </c>
      <c r="K6098" s="163">
        <v>15.976000000000001</v>
      </c>
      <c r="L6098" s="149" t="s">
        <v>247</v>
      </c>
      <c r="M6098" s="150" t="s">
        <v>678</v>
      </c>
      <c r="N6098" s="157">
        <v>45398.725011574075</v>
      </c>
      <c r="O6098" s="157">
        <v>45407.831689814811</v>
      </c>
    </row>
    <row r="6099" spans="2:15" x14ac:dyDescent="0.2">
      <c r="B6099" s="322" t="s">
        <v>170</v>
      </c>
      <c r="C6099" s="322" t="s">
        <v>275</v>
      </c>
      <c r="D6099" s="322" t="s">
        <v>171</v>
      </c>
      <c r="E6099" s="322" t="s">
        <v>275</v>
      </c>
      <c r="F6099" s="154" t="s">
        <v>329</v>
      </c>
      <c r="G6099" s="149" t="s">
        <v>286</v>
      </c>
      <c r="H6099" s="153" t="s">
        <v>330</v>
      </c>
      <c r="I6099" s="149" t="s">
        <v>3183</v>
      </c>
      <c r="J6099" s="163">
        <v>81.697999999999993</v>
      </c>
      <c r="K6099" s="163">
        <v>63.055</v>
      </c>
      <c r="L6099" s="149" t="s">
        <v>116</v>
      </c>
      <c r="M6099" s="150" t="s">
        <v>352</v>
      </c>
      <c r="N6099" s="157">
        <v>45399.094652777778</v>
      </c>
      <c r="O6099" s="157">
        <v>45440.916377314818</v>
      </c>
    </row>
    <row r="6100" spans="2:15" x14ac:dyDescent="0.2">
      <c r="B6100" s="322" t="s">
        <v>170</v>
      </c>
      <c r="C6100" s="322" t="s">
        <v>275</v>
      </c>
      <c r="D6100" s="322" t="s">
        <v>171</v>
      </c>
      <c r="E6100" s="322" t="s">
        <v>275</v>
      </c>
      <c r="F6100" s="154" t="s">
        <v>114</v>
      </c>
      <c r="G6100" s="149" t="s">
        <v>286</v>
      </c>
      <c r="H6100" s="153" t="s">
        <v>115</v>
      </c>
      <c r="I6100" s="149" t="s">
        <v>2847</v>
      </c>
      <c r="J6100" s="163">
        <v>63.581000000000003</v>
      </c>
      <c r="K6100" s="163">
        <v>16.335999999999999</v>
      </c>
      <c r="L6100" s="149" t="s">
        <v>216</v>
      </c>
      <c r="M6100" s="150" t="s">
        <v>284</v>
      </c>
      <c r="N6100" s="157">
        <v>45399.636423611111</v>
      </c>
      <c r="O6100" s="157">
        <v>45430.686643518522</v>
      </c>
    </row>
    <row r="6101" spans="2:15" x14ac:dyDescent="0.2">
      <c r="B6101" s="322" t="s">
        <v>170</v>
      </c>
      <c r="C6101" s="322" t="s">
        <v>275</v>
      </c>
      <c r="D6101" s="322" t="s">
        <v>171</v>
      </c>
      <c r="E6101" s="322" t="s">
        <v>275</v>
      </c>
      <c r="F6101" s="154" t="s">
        <v>114</v>
      </c>
      <c r="G6101" s="149" t="s">
        <v>286</v>
      </c>
      <c r="H6101" s="153" t="s">
        <v>115</v>
      </c>
      <c r="I6101" s="149" t="s">
        <v>2847</v>
      </c>
      <c r="J6101" s="163">
        <v>63.581000000000003</v>
      </c>
      <c r="K6101" s="163">
        <v>45.973999999999997</v>
      </c>
      <c r="L6101" s="149" t="s">
        <v>216</v>
      </c>
      <c r="M6101" s="150" t="s">
        <v>288</v>
      </c>
      <c r="N6101" s="157">
        <v>45399.636423611111</v>
      </c>
      <c r="O6101" s="157">
        <v>45440.89439814815</v>
      </c>
    </row>
    <row r="6102" spans="2:15" x14ac:dyDescent="0.2">
      <c r="B6102" s="322" t="s">
        <v>170</v>
      </c>
      <c r="C6102" s="322" t="s">
        <v>275</v>
      </c>
      <c r="D6102" s="322" t="s">
        <v>172</v>
      </c>
      <c r="E6102" s="322" t="s">
        <v>275</v>
      </c>
      <c r="F6102" s="154" t="s">
        <v>239</v>
      </c>
      <c r="G6102" s="149" t="s">
        <v>359</v>
      </c>
      <c r="H6102" s="153" t="s">
        <v>278</v>
      </c>
      <c r="I6102" s="149" t="s">
        <v>3184</v>
      </c>
      <c r="J6102" s="163">
        <v>81.376000000000005</v>
      </c>
      <c r="K6102" s="163">
        <v>44.959000000000003</v>
      </c>
      <c r="L6102" s="149" t="s">
        <v>211</v>
      </c>
      <c r="M6102" s="150" t="s">
        <v>390</v>
      </c>
      <c r="N6102" s="157">
        <v>45399.918182870373</v>
      </c>
      <c r="O6102" s="157">
        <v>45466.019328703704</v>
      </c>
    </row>
    <row r="6103" spans="2:15" x14ac:dyDescent="0.2">
      <c r="B6103" s="322" t="s">
        <v>170</v>
      </c>
      <c r="C6103" s="322" t="s">
        <v>275</v>
      </c>
      <c r="D6103" s="322" t="s">
        <v>171</v>
      </c>
      <c r="E6103" s="322" t="s">
        <v>275</v>
      </c>
      <c r="F6103" s="154" t="s">
        <v>239</v>
      </c>
      <c r="G6103" s="149" t="s">
        <v>359</v>
      </c>
      <c r="H6103" s="153" t="s">
        <v>278</v>
      </c>
      <c r="I6103" s="149" t="s">
        <v>3185</v>
      </c>
      <c r="J6103" s="163">
        <v>56.732999999999997</v>
      </c>
      <c r="K6103" s="163">
        <v>14.554</v>
      </c>
      <c r="L6103" s="149" t="s">
        <v>116</v>
      </c>
      <c r="M6103" s="150" t="s">
        <v>424</v>
      </c>
      <c r="N6103" s="157">
        <v>45400.366122685184</v>
      </c>
      <c r="O6103" s="157">
        <v>45436.111990740741</v>
      </c>
    </row>
    <row r="6104" spans="2:15" x14ac:dyDescent="0.2">
      <c r="B6104" s="322" t="s">
        <v>170</v>
      </c>
      <c r="C6104" s="322" t="s">
        <v>275</v>
      </c>
      <c r="D6104" s="322" t="s">
        <v>171</v>
      </c>
      <c r="E6104" s="322" t="s">
        <v>275</v>
      </c>
      <c r="F6104" s="154" t="s">
        <v>239</v>
      </c>
      <c r="G6104" s="149" t="s">
        <v>359</v>
      </c>
      <c r="H6104" s="153" t="s">
        <v>278</v>
      </c>
      <c r="I6104" s="149" t="s">
        <v>3185</v>
      </c>
      <c r="J6104" s="163">
        <v>56.732999999999997</v>
      </c>
      <c r="K6104" s="163">
        <v>33.579000000000001</v>
      </c>
      <c r="L6104" s="149" t="s">
        <v>116</v>
      </c>
      <c r="M6104" s="150" t="s">
        <v>405</v>
      </c>
      <c r="N6104" s="157">
        <v>45400.366122685184</v>
      </c>
      <c r="O6104" s="157">
        <v>45443.62909722222</v>
      </c>
    </row>
    <row r="6105" spans="2:15" x14ac:dyDescent="0.2">
      <c r="B6105" s="322" t="s">
        <v>170</v>
      </c>
      <c r="C6105" s="322" t="s">
        <v>275</v>
      </c>
      <c r="D6105" s="322" t="s">
        <v>170</v>
      </c>
      <c r="E6105" s="322" t="s">
        <v>275</v>
      </c>
      <c r="F6105" s="154" t="s">
        <v>114</v>
      </c>
      <c r="G6105" s="149" t="s">
        <v>277</v>
      </c>
      <c r="H6105" s="153" t="s">
        <v>304</v>
      </c>
      <c r="I6105" s="149" t="s">
        <v>1226</v>
      </c>
      <c r="J6105" s="163">
        <v>39.069000000000003</v>
      </c>
      <c r="K6105" s="163">
        <v>15.201000000000001</v>
      </c>
      <c r="L6105" s="149" t="s">
        <v>114</v>
      </c>
      <c r="M6105" s="150" t="s">
        <v>741</v>
      </c>
      <c r="N6105" s="157">
        <v>45400.797847222224</v>
      </c>
      <c r="O6105" s="157">
        <v>45406.525972222225</v>
      </c>
    </row>
    <row r="6106" spans="2:15" x14ac:dyDescent="0.2">
      <c r="B6106" s="322" t="s">
        <v>170</v>
      </c>
      <c r="C6106" s="322" t="s">
        <v>275</v>
      </c>
      <c r="D6106" s="322" t="s">
        <v>170</v>
      </c>
      <c r="E6106" s="322" t="s">
        <v>275</v>
      </c>
      <c r="F6106" s="154" t="s">
        <v>114</v>
      </c>
      <c r="G6106" s="149" t="s">
        <v>277</v>
      </c>
      <c r="H6106" s="153" t="s">
        <v>304</v>
      </c>
      <c r="I6106" s="149" t="s">
        <v>1226</v>
      </c>
      <c r="J6106" s="163">
        <v>39.069000000000003</v>
      </c>
      <c r="K6106" s="163">
        <v>15.201000000000001</v>
      </c>
      <c r="L6106" s="149" t="s">
        <v>114</v>
      </c>
      <c r="M6106" s="150" t="s">
        <v>741</v>
      </c>
      <c r="N6106" s="157">
        <v>45400.797847222224</v>
      </c>
      <c r="O6106" s="157">
        <v>45406.52611111111</v>
      </c>
    </row>
    <row r="6107" spans="2:15" x14ac:dyDescent="0.2">
      <c r="B6107" s="322" t="s">
        <v>170</v>
      </c>
      <c r="C6107" s="322" t="s">
        <v>275</v>
      </c>
      <c r="D6107" s="322" t="s">
        <v>170</v>
      </c>
      <c r="E6107" s="322" t="s">
        <v>275</v>
      </c>
      <c r="F6107" s="154" t="s">
        <v>114</v>
      </c>
      <c r="G6107" s="149" t="s">
        <v>277</v>
      </c>
      <c r="H6107" s="153" t="s">
        <v>304</v>
      </c>
      <c r="I6107" s="149" t="s">
        <v>1739</v>
      </c>
      <c r="J6107" s="163">
        <v>36.244999999999997</v>
      </c>
      <c r="K6107" s="163">
        <v>26.134</v>
      </c>
      <c r="L6107" s="149" t="s">
        <v>114</v>
      </c>
      <c r="M6107" s="150" t="s">
        <v>1417</v>
      </c>
      <c r="N6107" s="157">
        <v>45400.798194444447</v>
      </c>
      <c r="O6107" s="157">
        <v>45407.748611111114</v>
      </c>
    </row>
    <row r="6108" spans="2:15" x14ac:dyDescent="0.2">
      <c r="B6108" s="322" t="s">
        <v>170</v>
      </c>
      <c r="C6108" s="322" t="s">
        <v>275</v>
      </c>
      <c r="D6108" s="322" t="s">
        <v>170</v>
      </c>
      <c r="E6108" s="322" t="s">
        <v>275</v>
      </c>
      <c r="F6108" s="154" t="s">
        <v>114</v>
      </c>
      <c r="G6108" s="149" t="s">
        <v>277</v>
      </c>
      <c r="H6108" s="153" t="s">
        <v>304</v>
      </c>
      <c r="I6108" s="149" t="s">
        <v>699</v>
      </c>
      <c r="J6108" s="163">
        <v>39.064</v>
      </c>
      <c r="K6108" s="163">
        <v>30.399000000000001</v>
      </c>
      <c r="L6108" s="149" t="s">
        <v>114</v>
      </c>
      <c r="M6108" s="150" t="s">
        <v>1417</v>
      </c>
      <c r="N6108" s="157">
        <v>45401.003842592596</v>
      </c>
      <c r="O6108" s="157">
        <v>45405.552708333336</v>
      </c>
    </row>
    <row r="6109" spans="2:15" x14ac:dyDescent="0.2">
      <c r="B6109" s="322" t="s">
        <v>170</v>
      </c>
      <c r="C6109" s="322" t="s">
        <v>275</v>
      </c>
      <c r="D6109" s="322" t="s">
        <v>172</v>
      </c>
      <c r="E6109" s="322" t="s">
        <v>275</v>
      </c>
      <c r="F6109" s="154" t="s">
        <v>239</v>
      </c>
      <c r="G6109" s="149" t="s">
        <v>359</v>
      </c>
      <c r="H6109" s="153" t="s">
        <v>278</v>
      </c>
      <c r="I6109" s="149" t="s">
        <v>2779</v>
      </c>
      <c r="J6109" s="163">
        <v>56.533000000000001</v>
      </c>
      <c r="K6109" s="163">
        <v>13.321</v>
      </c>
      <c r="L6109" s="149" t="s">
        <v>217</v>
      </c>
      <c r="M6109" s="150" t="s">
        <v>308</v>
      </c>
      <c r="N6109" s="157">
        <v>45401.020381944443</v>
      </c>
      <c r="O6109" s="157">
        <v>45460.476782407408</v>
      </c>
    </row>
    <row r="6110" spans="2:15" x14ac:dyDescent="0.2">
      <c r="B6110" s="322" t="s">
        <v>170</v>
      </c>
      <c r="C6110" s="322" t="s">
        <v>275</v>
      </c>
      <c r="D6110" s="322" t="s">
        <v>172</v>
      </c>
      <c r="E6110" s="322" t="s">
        <v>275</v>
      </c>
      <c r="F6110" s="154" t="s">
        <v>239</v>
      </c>
      <c r="G6110" s="149" t="s">
        <v>359</v>
      </c>
      <c r="H6110" s="153" t="s">
        <v>278</v>
      </c>
      <c r="I6110" s="149" t="s">
        <v>2779</v>
      </c>
      <c r="J6110" s="163">
        <v>56.533000000000001</v>
      </c>
      <c r="K6110" s="163">
        <v>25.154</v>
      </c>
      <c r="L6110" s="149" t="s">
        <v>216</v>
      </c>
      <c r="M6110" s="150" t="s">
        <v>285</v>
      </c>
      <c r="N6110" s="157">
        <v>45401.020381944443</v>
      </c>
      <c r="O6110" s="157">
        <v>45472.694918981484</v>
      </c>
    </row>
    <row r="6111" spans="2:15" x14ac:dyDescent="0.2">
      <c r="B6111" s="322" t="s">
        <v>170</v>
      </c>
      <c r="C6111" s="322" t="s">
        <v>275</v>
      </c>
      <c r="D6111" s="322" t="s">
        <v>172</v>
      </c>
      <c r="E6111" s="322" t="s">
        <v>275</v>
      </c>
      <c r="F6111" s="154" t="s">
        <v>239</v>
      </c>
      <c r="G6111" s="149" t="s">
        <v>277</v>
      </c>
      <c r="H6111" s="153" t="s">
        <v>1628</v>
      </c>
      <c r="I6111" s="149" t="s">
        <v>3184</v>
      </c>
      <c r="J6111" s="163">
        <v>81.376000000000005</v>
      </c>
      <c r="K6111" s="163">
        <v>30.013999999999999</v>
      </c>
      <c r="L6111" s="149" t="s">
        <v>211</v>
      </c>
      <c r="M6111" s="150" t="s">
        <v>390</v>
      </c>
      <c r="N6111" s="157">
        <v>45401.144583333335</v>
      </c>
      <c r="O6111" s="157">
        <v>45466.019328703704</v>
      </c>
    </row>
    <row r="6112" spans="2:15" x14ac:dyDescent="0.2">
      <c r="B6112" s="322" t="s">
        <v>170</v>
      </c>
      <c r="C6112" s="322" t="s">
        <v>275</v>
      </c>
      <c r="D6112" s="322" t="s">
        <v>171</v>
      </c>
      <c r="E6112" s="322" t="s">
        <v>275</v>
      </c>
      <c r="F6112" s="154" t="s">
        <v>329</v>
      </c>
      <c r="G6112" s="149" t="s">
        <v>286</v>
      </c>
      <c r="H6112" s="153" t="s">
        <v>330</v>
      </c>
      <c r="I6112" s="149" t="s">
        <v>2526</v>
      </c>
      <c r="J6112" s="163">
        <v>37.765999999999998</v>
      </c>
      <c r="K6112" s="163">
        <v>27.890999999999998</v>
      </c>
      <c r="L6112" s="149" t="s">
        <v>223</v>
      </c>
      <c r="M6112" s="150" t="s">
        <v>363</v>
      </c>
      <c r="N6112" s="157">
        <v>45401.667349537034</v>
      </c>
      <c r="O6112" s="157">
        <v>45429.781724537039</v>
      </c>
    </row>
    <row r="6113" spans="2:15" x14ac:dyDescent="0.2">
      <c r="B6113" s="322" t="s">
        <v>170</v>
      </c>
      <c r="C6113" s="322" t="s">
        <v>275</v>
      </c>
      <c r="D6113" s="322" t="s">
        <v>170</v>
      </c>
      <c r="E6113" s="322" t="s">
        <v>275</v>
      </c>
      <c r="F6113" s="154" t="s">
        <v>114</v>
      </c>
      <c r="G6113" s="149" t="s">
        <v>277</v>
      </c>
      <c r="H6113" s="153" t="s">
        <v>304</v>
      </c>
      <c r="I6113" s="149" t="s">
        <v>584</v>
      </c>
      <c r="J6113" s="163">
        <v>39.064</v>
      </c>
      <c r="K6113" s="163">
        <v>15.199</v>
      </c>
      <c r="L6113" s="149" t="s">
        <v>114</v>
      </c>
      <c r="M6113" s="150" t="s">
        <v>741</v>
      </c>
      <c r="N6113" s="157">
        <v>45401.998148148145</v>
      </c>
      <c r="O6113" s="157">
        <v>45407.75886574074</v>
      </c>
    </row>
    <row r="6114" spans="2:15" x14ac:dyDescent="0.2">
      <c r="B6114" s="322" t="s">
        <v>170</v>
      </c>
      <c r="C6114" s="322" t="s">
        <v>275</v>
      </c>
      <c r="D6114" s="322" t="s">
        <v>170</v>
      </c>
      <c r="E6114" s="322" t="s">
        <v>275</v>
      </c>
      <c r="F6114" s="154" t="s">
        <v>114</v>
      </c>
      <c r="G6114" s="149" t="s">
        <v>277</v>
      </c>
      <c r="H6114" s="153" t="s">
        <v>304</v>
      </c>
      <c r="I6114" s="149" t="s">
        <v>584</v>
      </c>
      <c r="J6114" s="163">
        <v>39.064</v>
      </c>
      <c r="K6114" s="163">
        <v>15.199</v>
      </c>
      <c r="L6114" s="149" t="s">
        <v>114</v>
      </c>
      <c r="M6114" s="150" t="s">
        <v>741</v>
      </c>
      <c r="N6114" s="157">
        <v>45401.998148148145</v>
      </c>
      <c r="O6114" s="157">
        <v>45407.759004629632</v>
      </c>
    </row>
    <row r="6115" spans="2:15" x14ac:dyDescent="0.2">
      <c r="B6115" s="322" t="s">
        <v>170</v>
      </c>
      <c r="C6115" s="322" t="s">
        <v>275</v>
      </c>
      <c r="D6115" s="322" t="s">
        <v>171</v>
      </c>
      <c r="E6115" s="322" t="s">
        <v>275</v>
      </c>
      <c r="F6115" s="154" t="s">
        <v>114</v>
      </c>
      <c r="G6115" s="149" t="s">
        <v>310</v>
      </c>
      <c r="H6115" s="153" t="s">
        <v>115</v>
      </c>
      <c r="I6115" s="149" t="s">
        <v>3186</v>
      </c>
      <c r="J6115" s="163">
        <v>63.311999999999998</v>
      </c>
      <c r="K6115" s="163">
        <v>57.551000000000002</v>
      </c>
      <c r="L6115" s="149" t="s">
        <v>247</v>
      </c>
      <c r="M6115" s="150" t="s">
        <v>1901</v>
      </c>
      <c r="N6115" s="157">
        <v>45402.449525462966</v>
      </c>
      <c r="O6115" s="157">
        <v>45435.081180555557</v>
      </c>
    </row>
    <row r="6116" spans="2:15" x14ac:dyDescent="0.2">
      <c r="B6116" s="322" t="s">
        <v>170</v>
      </c>
      <c r="C6116" s="322" t="s">
        <v>275</v>
      </c>
      <c r="D6116" s="322" t="s">
        <v>172</v>
      </c>
      <c r="E6116" s="322" t="s">
        <v>275</v>
      </c>
      <c r="F6116" s="154" t="s">
        <v>239</v>
      </c>
      <c r="G6116" s="149" t="s">
        <v>1627</v>
      </c>
      <c r="H6116" s="153" t="s">
        <v>1628</v>
      </c>
      <c r="I6116" s="149" t="s">
        <v>3187</v>
      </c>
      <c r="J6116" s="163">
        <v>82.471000000000004</v>
      </c>
      <c r="K6116" s="163">
        <v>80.822000000000003</v>
      </c>
      <c r="L6116" s="149" t="s">
        <v>211</v>
      </c>
      <c r="M6116" s="150" t="s">
        <v>666</v>
      </c>
      <c r="N6116" s="157">
        <v>45402.68822916667</v>
      </c>
      <c r="O6116" s="157">
        <v>45461.042094907411</v>
      </c>
    </row>
    <row r="6117" spans="2:15" x14ac:dyDescent="0.2">
      <c r="B6117" s="322" t="s">
        <v>170</v>
      </c>
      <c r="C6117" s="322" t="s">
        <v>275</v>
      </c>
      <c r="D6117" s="322" t="s">
        <v>171</v>
      </c>
      <c r="E6117" s="322" t="s">
        <v>275</v>
      </c>
      <c r="F6117" s="154" t="s">
        <v>329</v>
      </c>
      <c r="G6117" s="149" t="s">
        <v>286</v>
      </c>
      <c r="H6117" s="153" t="s">
        <v>330</v>
      </c>
      <c r="I6117" s="149" t="s">
        <v>2539</v>
      </c>
      <c r="J6117" s="163">
        <v>63.704999999999998</v>
      </c>
      <c r="K6117" s="163">
        <v>9.7420000000000009</v>
      </c>
      <c r="L6117" s="149" t="s">
        <v>116</v>
      </c>
      <c r="M6117" s="150" t="s">
        <v>352</v>
      </c>
      <c r="N6117" s="157">
        <v>45402.730590277781</v>
      </c>
      <c r="O6117" s="157">
        <v>45441.521863425929</v>
      </c>
    </row>
    <row r="6118" spans="2:15" x14ac:dyDescent="0.2">
      <c r="B6118" s="322" t="s">
        <v>170</v>
      </c>
      <c r="C6118" s="322" t="s">
        <v>275</v>
      </c>
      <c r="D6118" s="322" t="s">
        <v>172</v>
      </c>
      <c r="E6118" s="322" t="s">
        <v>275</v>
      </c>
      <c r="F6118" s="154" t="s">
        <v>329</v>
      </c>
      <c r="G6118" s="149" t="s">
        <v>286</v>
      </c>
      <c r="H6118" s="153" t="s">
        <v>330</v>
      </c>
      <c r="I6118" s="149" t="s">
        <v>2539</v>
      </c>
      <c r="J6118" s="163">
        <v>63.704999999999998</v>
      </c>
      <c r="K6118" s="163">
        <v>11.923999999999999</v>
      </c>
      <c r="L6118" s="149" t="s">
        <v>116</v>
      </c>
      <c r="M6118" s="150" t="s">
        <v>424</v>
      </c>
      <c r="N6118" s="157">
        <v>45402.730590277781</v>
      </c>
      <c r="O6118" s="157">
        <v>45444.9531712963</v>
      </c>
    </row>
    <row r="6119" spans="2:15" x14ac:dyDescent="0.2">
      <c r="B6119" s="322" t="s">
        <v>170</v>
      </c>
      <c r="C6119" s="322" t="s">
        <v>275</v>
      </c>
      <c r="D6119" s="322" t="s">
        <v>172</v>
      </c>
      <c r="E6119" s="322" t="s">
        <v>275</v>
      </c>
      <c r="F6119" s="154" t="s">
        <v>329</v>
      </c>
      <c r="G6119" s="149" t="s">
        <v>286</v>
      </c>
      <c r="H6119" s="153" t="s">
        <v>330</v>
      </c>
      <c r="I6119" s="149" t="s">
        <v>2539</v>
      </c>
      <c r="J6119" s="163">
        <v>63.704999999999998</v>
      </c>
      <c r="K6119" s="163">
        <v>12.148999999999999</v>
      </c>
      <c r="L6119" s="149" t="s">
        <v>116</v>
      </c>
      <c r="M6119" s="150" t="s">
        <v>424</v>
      </c>
      <c r="N6119" s="157">
        <v>45402.730590277781</v>
      </c>
      <c r="O6119" s="157">
        <v>45444.953310185185</v>
      </c>
    </row>
    <row r="6120" spans="2:15" x14ac:dyDescent="0.2">
      <c r="B6120" s="322" t="s">
        <v>170</v>
      </c>
      <c r="C6120" s="322" t="s">
        <v>275</v>
      </c>
      <c r="D6120" s="322" t="s">
        <v>171</v>
      </c>
      <c r="E6120" s="322" t="s">
        <v>275</v>
      </c>
      <c r="F6120" s="154" t="s">
        <v>239</v>
      </c>
      <c r="G6120" s="149" t="s">
        <v>359</v>
      </c>
      <c r="H6120" s="153" t="s">
        <v>278</v>
      </c>
      <c r="I6120" s="149" t="s">
        <v>3188</v>
      </c>
      <c r="J6120" s="163">
        <v>36.935000000000002</v>
      </c>
      <c r="K6120" s="163">
        <v>20.318000000000001</v>
      </c>
      <c r="L6120" s="149" t="s">
        <v>116</v>
      </c>
      <c r="M6120" s="150" t="s">
        <v>292</v>
      </c>
      <c r="N6120" s="157">
        <v>45402.957951388889</v>
      </c>
      <c r="O6120" s="157">
        <v>45427.467916666668</v>
      </c>
    </row>
    <row r="6121" spans="2:15" x14ac:dyDescent="0.2">
      <c r="B6121" s="322" t="s">
        <v>170</v>
      </c>
      <c r="C6121" s="322" t="s">
        <v>275</v>
      </c>
      <c r="D6121" s="322" t="s">
        <v>172</v>
      </c>
      <c r="E6121" s="322" t="s">
        <v>275</v>
      </c>
      <c r="F6121" s="154" t="s">
        <v>239</v>
      </c>
      <c r="G6121" s="149" t="s">
        <v>359</v>
      </c>
      <c r="H6121" s="153" t="s">
        <v>278</v>
      </c>
      <c r="I6121" s="149" t="s">
        <v>3188</v>
      </c>
      <c r="J6121" s="163">
        <v>36.935000000000002</v>
      </c>
      <c r="K6121" s="163">
        <v>15.507</v>
      </c>
      <c r="L6121" s="149" t="s">
        <v>116</v>
      </c>
      <c r="M6121" s="150" t="s">
        <v>293</v>
      </c>
      <c r="N6121" s="157">
        <v>45402.957951388889</v>
      </c>
      <c r="O6121" s="157">
        <v>45444.820787037039</v>
      </c>
    </row>
    <row r="6122" spans="2:15" x14ac:dyDescent="0.2">
      <c r="B6122" s="322" t="s">
        <v>170</v>
      </c>
      <c r="C6122" s="322" t="s">
        <v>275</v>
      </c>
      <c r="D6122" s="322" t="s">
        <v>170</v>
      </c>
      <c r="E6122" s="322" t="s">
        <v>275</v>
      </c>
      <c r="F6122" s="154" t="s">
        <v>114</v>
      </c>
      <c r="G6122" s="149" t="s">
        <v>310</v>
      </c>
      <c r="H6122" s="153" t="s">
        <v>115</v>
      </c>
      <c r="I6122" s="149" t="s">
        <v>868</v>
      </c>
      <c r="J6122" s="163">
        <v>35.036999999999999</v>
      </c>
      <c r="K6122" s="163">
        <v>34.335999999999999</v>
      </c>
      <c r="L6122" s="149" t="s">
        <v>228</v>
      </c>
      <c r="M6122" s="150" t="s">
        <v>318</v>
      </c>
      <c r="N6122" s="157">
        <v>45403.469351851854</v>
      </c>
      <c r="O6122" s="157">
        <v>45411.843946759262</v>
      </c>
    </row>
    <row r="6123" spans="2:15" x14ac:dyDescent="0.2">
      <c r="B6123" s="322" t="s">
        <v>170</v>
      </c>
      <c r="C6123" s="322" t="s">
        <v>275</v>
      </c>
      <c r="D6123" s="322" t="s">
        <v>170</v>
      </c>
      <c r="E6123" s="322" t="s">
        <v>275</v>
      </c>
      <c r="F6123" s="154" t="s">
        <v>114</v>
      </c>
      <c r="G6123" s="149" t="s">
        <v>277</v>
      </c>
      <c r="H6123" s="153" t="s">
        <v>304</v>
      </c>
      <c r="I6123" s="149" t="s">
        <v>740</v>
      </c>
      <c r="J6123" s="163">
        <v>28.471</v>
      </c>
      <c r="K6123" s="163">
        <v>27.8</v>
      </c>
      <c r="L6123" s="149" t="s">
        <v>114</v>
      </c>
      <c r="M6123" s="150" t="s">
        <v>1840</v>
      </c>
      <c r="N6123" s="157">
        <v>45403.820300925923</v>
      </c>
      <c r="O6123" s="157">
        <v>45411.917372685188</v>
      </c>
    </row>
    <row r="6124" spans="2:15" x14ac:dyDescent="0.2">
      <c r="B6124" s="322" t="s">
        <v>170</v>
      </c>
      <c r="C6124" s="322" t="s">
        <v>275</v>
      </c>
      <c r="D6124" s="322" t="s">
        <v>171</v>
      </c>
      <c r="E6124" s="322" t="s">
        <v>275</v>
      </c>
      <c r="F6124" s="154" t="s">
        <v>329</v>
      </c>
      <c r="G6124" s="149" t="s">
        <v>286</v>
      </c>
      <c r="H6124" s="153" t="s">
        <v>330</v>
      </c>
      <c r="I6124" s="149" t="s">
        <v>3003</v>
      </c>
      <c r="J6124" s="163">
        <v>61.210999999999999</v>
      </c>
      <c r="K6124" s="163">
        <v>13.395</v>
      </c>
      <c r="L6124" s="149" t="s">
        <v>333</v>
      </c>
      <c r="M6124" s="150" t="s">
        <v>334</v>
      </c>
      <c r="N6124" s="157">
        <v>45404.636296296296</v>
      </c>
      <c r="O6124" s="157">
        <v>45423.246157407404</v>
      </c>
    </row>
    <row r="6125" spans="2:15" x14ac:dyDescent="0.2">
      <c r="B6125" s="322" t="s">
        <v>170</v>
      </c>
      <c r="C6125" s="322" t="s">
        <v>275</v>
      </c>
      <c r="D6125" s="322" t="s">
        <v>171</v>
      </c>
      <c r="E6125" s="322" t="s">
        <v>275</v>
      </c>
      <c r="F6125" s="154" t="s">
        <v>114</v>
      </c>
      <c r="G6125" s="149" t="s">
        <v>286</v>
      </c>
      <c r="H6125" s="153" t="s">
        <v>115</v>
      </c>
      <c r="I6125" s="149" t="s">
        <v>2289</v>
      </c>
      <c r="J6125" s="163">
        <v>61.146000000000001</v>
      </c>
      <c r="K6125" s="163">
        <v>56.933999999999997</v>
      </c>
      <c r="L6125" s="149" t="s">
        <v>116</v>
      </c>
      <c r="M6125" s="150" t="s">
        <v>117</v>
      </c>
      <c r="N6125" s="157">
        <v>45404.657696759263</v>
      </c>
      <c r="O6125" s="157">
        <v>45441.291342592594</v>
      </c>
    </row>
    <row r="6126" spans="2:15" x14ac:dyDescent="0.2">
      <c r="B6126" s="322" t="s">
        <v>170</v>
      </c>
      <c r="C6126" s="322" t="s">
        <v>275</v>
      </c>
      <c r="D6126" s="322" t="s">
        <v>171</v>
      </c>
      <c r="E6126" s="322" t="s">
        <v>275</v>
      </c>
      <c r="F6126" s="154" t="s">
        <v>239</v>
      </c>
      <c r="G6126" s="149" t="s">
        <v>289</v>
      </c>
      <c r="H6126" s="153" t="s">
        <v>290</v>
      </c>
      <c r="I6126" s="149" t="s">
        <v>2523</v>
      </c>
      <c r="J6126" s="163">
        <v>56.898000000000003</v>
      </c>
      <c r="K6126" s="163">
        <v>42.203000000000003</v>
      </c>
      <c r="L6126" s="149" t="s">
        <v>205</v>
      </c>
      <c r="M6126" s="150" t="s">
        <v>721</v>
      </c>
      <c r="N6126" s="157">
        <v>45405.271041666667</v>
      </c>
      <c r="O6126" s="157">
        <v>45440.456817129627</v>
      </c>
    </row>
    <row r="6127" spans="2:15" x14ac:dyDescent="0.2">
      <c r="B6127" s="322" t="s">
        <v>170</v>
      </c>
      <c r="C6127" s="322" t="s">
        <v>275</v>
      </c>
      <c r="D6127" s="322" t="s">
        <v>171</v>
      </c>
      <c r="E6127" s="322" t="s">
        <v>275</v>
      </c>
      <c r="F6127" s="154" t="s">
        <v>239</v>
      </c>
      <c r="G6127" s="149" t="s">
        <v>359</v>
      </c>
      <c r="H6127" s="153" t="s">
        <v>278</v>
      </c>
      <c r="I6127" s="149" t="s">
        <v>2632</v>
      </c>
      <c r="J6127" s="163">
        <v>57</v>
      </c>
      <c r="K6127" s="163">
        <v>31.109000000000002</v>
      </c>
      <c r="L6127" s="149" t="s">
        <v>209</v>
      </c>
      <c r="M6127" s="150" t="s">
        <v>392</v>
      </c>
      <c r="N6127" s="157">
        <v>45405.353807870371</v>
      </c>
      <c r="O6127" s="157">
        <v>45440.997060185182</v>
      </c>
    </row>
    <row r="6128" spans="2:15" x14ac:dyDescent="0.2">
      <c r="B6128" s="322" t="s">
        <v>170</v>
      </c>
      <c r="C6128" s="322" t="s">
        <v>275</v>
      </c>
      <c r="D6128" s="322" t="s">
        <v>172</v>
      </c>
      <c r="E6128" s="322" t="s">
        <v>275</v>
      </c>
      <c r="F6128" s="154" t="s">
        <v>247</v>
      </c>
      <c r="G6128" s="149" t="s">
        <v>340</v>
      </c>
      <c r="H6128" s="153" t="s">
        <v>341</v>
      </c>
      <c r="I6128" s="149" t="s">
        <v>1173</v>
      </c>
      <c r="J6128" s="163">
        <v>36.612000000000002</v>
      </c>
      <c r="K6128" s="163">
        <v>6.569</v>
      </c>
      <c r="L6128" s="149" t="s">
        <v>329</v>
      </c>
      <c r="M6128" s="150" t="s">
        <v>923</v>
      </c>
      <c r="N6128" s="157">
        <v>45405.486828703702</v>
      </c>
      <c r="O6128" s="157">
        <v>45446.67769675926</v>
      </c>
    </row>
    <row r="6129" spans="2:15" x14ac:dyDescent="0.2">
      <c r="B6129" s="322" t="s">
        <v>170</v>
      </c>
      <c r="C6129" s="322" t="s">
        <v>275</v>
      </c>
      <c r="D6129" s="322" t="s">
        <v>172</v>
      </c>
      <c r="E6129" s="322" t="s">
        <v>275</v>
      </c>
      <c r="F6129" s="154" t="s">
        <v>247</v>
      </c>
      <c r="G6129" s="149" t="s">
        <v>340</v>
      </c>
      <c r="H6129" s="153" t="s">
        <v>341</v>
      </c>
      <c r="I6129" s="149" t="s">
        <v>1173</v>
      </c>
      <c r="J6129" s="163">
        <v>36.612000000000002</v>
      </c>
      <c r="K6129" s="163">
        <v>15.571</v>
      </c>
      <c r="L6129" s="149" t="s">
        <v>329</v>
      </c>
      <c r="M6129" s="150" t="s">
        <v>344</v>
      </c>
      <c r="N6129" s="157">
        <v>45405.486828703702</v>
      </c>
      <c r="O6129" s="157">
        <v>45449.276273148149</v>
      </c>
    </row>
    <row r="6130" spans="2:15" x14ac:dyDescent="0.2">
      <c r="B6130" s="322" t="s">
        <v>170</v>
      </c>
      <c r="C6130" s="322" t="s">
        <v>275</v>
      </c>
      <c r="D6130" s="322" t="s">
        <v>170</v>
      </c>
      <c r="E6130" s="322" t="s">
        <v>275</v>
      </c>
      <c r="F6130" s="154" t="s">
        <v>114</v>
      </c>
      <c r="G6130" s="149" t="s">
        <v>277</v>
      </c>
      <c r="H6130" s="153" t="s">
        <v>304</v>
      </c>
      <c r="I6130" s="149" t="s">
        <v>670</v>
      </c>
      <c r="J6130" s="163">
        <v>36.417000000000002</v>
      </c>
      <c r="K6130" s="163">
        <v>30.981999999999999</v>
      </c>
      <c r="L6130" s="149" t="s">
        <v>114</v>
      </c>
      <c r="M6130" s="150" t="s">
        <v>577</v>
      </c>
      <c r="N6130" s="157">
        <v>45406.266134259262</v>
      </c>
      <c r="O6130" s="157">
        <v>45411.709143518521</v>
      </c>
    </row>
    <row r="6131" spans="2:15" x14ac:dyDescent="0.2">
      <c r="B6131" s="322" t="s">
        <v>170</v>
      </c>
      <c r="C6131" s="322" t="s">
        <v>275</v>
      </c>
      <c r="D6131" s="322" t="s">
        <v>171</v>
      </c>
      <c r="E6131" s="322" t="s">
        <v>275</v>
      </c>
      <c r="F6131" s="154" t="s">
        <v>114</v>
      </c>
      <c r="G6131" s="149" t="s">
        <v>286</v>
      </c>
      <c r="H6131" s="153" t="s">
        <v>115</v>
      </c>
      <c r="I6131" s="149" t="s">
        <v>2329</v>
      </c>
      <c r="J6131" s="163">
        <v>63.127000000000002</v>
      </c>
      <c r="K6131" s="163">
        <v>53.209000000000003</v>
      </c>
      <c r="L6131" s="149" t="s">
        <v>211</v>
      </c>
      <c r="M6131" s="150" t="s">
        <v>302</v>
      </c>
      <c r="N6131" s="157">
        <v>45406.407835648148</v>
      </c>
      <c r="O6131" s="157">
        <v>45428.154953703706</v>
      </c>
    </row>
    <row r="6132" spans="2:15" x14ac:dyDescent="0.2">
      <c r="B6132" s="322" t="s">
        <v>170</v>
      </c>
      <c r="C6132" s="322" t="s">
        <v>275</v>
      </c>
      <c r="D6132" s="322" t="s">
        <v>171</v>
      </c>
      <c r="E6132" s="322" t="s">
        <v>275</v>
      </c>
      <c r="F6132" s="154" t="s">
        <v>329</v>
      </c>
      <c r="G6132" s="149" t="s">
        <v>286</v>
      </c>
      <c r="H6132" s="153" t="s">
        <v>330</v>
      </c>
      <c r="I6132" s="149" t="s">
        <v>3189</v>
      </c>
      <c r="J6132" s="163">
        <v>63.637999999999998</v>
      </c>
      <c r="K6132" s="163">
        <v>8.5540000000000003</v>
      </c>
      <c r="L6132" s="149" t="s">
        <v>515</v>
      </c>
      <c r="M6132" s="150" t="s">
        <v>516</v>
      </c>
      <c r="N6132" s="157">
        <v>45406.480717592596</v>
      </c>
      <c r="O6132" s="157">
        <v>45433.042013888888</v>
      </c>
    </row>
    <row r="6133" spans="2:15" x14ac:dyDescent="0.2">
      <c r="B6133" s="322" t="s">
        <v>170</v>
      </c>
      <c r="C6133" s="322" t="s">
        <v>275</v>
      </c>
      <c r="D6133" s="322" t="s">
        <v>171</v>
      </c>
      <c r="E6133" s="322" t="s">
        <v>275</v>
      </c>
      <c r="F6133" s="154" t="s">
        <v>329</v>
      </c>
      <c r="G6133" s="149" t="s">
        <v>286</v>
      </c>
      <c r="H6133" s="153" t="s">
        <v>330</v>
      </c>
      <c r="I6133" s="149" t="s">
        <v>3189</v>
      </c>
      <c r="J6133" s="163">
        <v>63.637999999999998</v>
      </c>
      <c r="K6133" s="163">
        <v>12.831</v>
      </c>
      <c r="L6133" s="149" t="s">
        <v>255</v>
      </c>
      <c r="M6133" s="150" t="s">
        <v>538</v>
      </c>
      <c r="N6133" s="157">
        <v>45406.480717592596</v>
      </c>
      <c r="O6133" s="157">
        <v>45438.791400462964</v>
      </c>
    </row>
    <row r="6134" spans="2:15" x14ac:dyDescent="0.2">
      <c r="B6134" s="322" t="s">
        <v>170</v>
      </c>
      <c r="C6134" s="322" t="s">
        <v>275</v>
      </c>
      <c r="D6134" s="322" t="s">
        <v>171</v>
      </c>
      <c r="E6134" s="322" t="s">
        <v>275</v>
      </c>
      <c r="F6134" s="154" t="s">
        <v>329</v>
      </c>
      <c r="G6134" s="149" t="s">
        <v>286</v>
      </c>
      <c r="H6134" s="153" t="s">
        <v>330</v>
      </c>
      <c r="I6134" s="149" t="s">
        <v>3189</v>
      </c>
      <c r="J6134" s="163">
        <v>63.637999999999998</v>
      </c>
      <c r="K6134" s="163">
        <v>32.095999999999997</v>
      </c>
      <c r="L6134" s="149" t="s">
        <v>255</v>
      </c>
      <c r="M6134" s="150" t="s">
        <v>689</v>
      </c>
      <c r="N6134" s="157">
        <v>45406.480717592596</v>
      </c>
      <c r="O6134" s="157">
        <v>45440.750868055555</v>
      </c>
    </row>
    <row r="6135" spans="2:15" x14ac:dyDescent="0.2">
      <c r="B6135" s="322" t="s">
        <v>170</v>
      </c>
      <c r="C6135" s="322" t="s">
        <v>275</v>
      </c>
      <c r="D6135" s="322" t="s">
        <v>171</v>
      </c>
      <c r="E6135" s="322" t="s">
        <v>275</v>
      </c>
      <c r="F6135" s="154" t="s">
        <v>329</v>
      </c>
      <c r="G6135" s="149" t="s">
        <v>286</v>
      </c>
      <c r="H6135" s="153" t="s">
        <v>330</v>
      </c>
      <c r="I6135" s="149" t="s">
        <v>3003</v>
      </c>
      <c r="J6135" s="163">
        <v>61.210999999999999</v>
      </c>
      <c r="K6135" s="163">
        <v>9.3759999999999994</v>
      </c>
      <c r="L6135" s="149" t="s">
        <v>333</v>
      </c>
      <c r="M6135" s="150" t="s">
        <v>334</v>
      </c>
      <c r="N6135" s="157">
        <v>45407.093981481485</v>
      </c>
      <c r="O6135" s="157">
        <v>45423.246157407404</v>
      </c>
    </row>
    <row r="6136" spans="2:15" x14ac:dyDescent="0.2">
      <c r="B6136" s="322" t="s">
        <v>170</v>
      </c>
      <c r="C6136" s="322" t="s">
        <v>275</v>
      </c>
      <c r="D6136" s="322" t="s">
        <v>171</v>
      </c>
      <c r="E6136" s="322" t="s">
        <v>275</v>
      </c>
      <c r="F6136" s="154" t="s">
        <v>239</v>
      </c>
      <c r="G6136" s="149" t="s">
        <v>359</v>
      </c>
      <c r="H6136" s="153" t="s">
        <v>278</v>
      </c>
      <c r="I6136" s="149" t="s">
        <v>1664</v>
      </c>
      <c r="J6136" s="163">
        <v>58.837000000000003</v>
      </c>
      <c r="K6136" s="163">
        <v>10.951000000000001</v>
      </c>
      <c r="L6136" s="149" t="s">
        <v>116</v>
      </c>
      <c r="M6136" s="150" t="s">
        <v>457</v>
      </c>
      <c r="N6136" s="157">
        <v>45407.397534722222</v>
      </c>
      <c r="O6136" s="157">
        <v>45429.680763888886</v>
      </c>
    </row>
    <row r="6137" spans="2:15" x14ac:dyDescent="0.2">
      <c r="B6137" s="322" t="s">
        <v>170</v>
      </c>
      <c r="C6137" s="322" t="s">
        <v>275</v>
      </c>
      <c r="D6137" s="322" t="s">
        <v>171</v>
      </c>
      <c r="E6137" s="322" t="s">
        <v>275</v>
      </c>
      <c r="F6137" s="154" t="s">
        <v>239</v>
      </c>
      <c r="G6137" s="149" t="s">
        <v>359</v>
      </c>
      <c r="H6137" s="153" t="s">
        <v>278</v>
      </c>
      <c r="I6137" s="149" t="s">
        <v>1664</v>
      </c>
      <c r="J6137" s="163">
        <v>58.837000000000003</v>
      </c>
      <c r="K6137" s="163">
        <v>32.622</v>
      </c>
      <c r="L6137" s="149" t="s">
        <v>116</v>
      </c>
      <c r="M6137" s="150" t="s">
        <v>352</v>
      </c>
      <c r="N6137" s="157">
        <v>45407.397534722222</v>
      </c>
      <c r="O6137" s="157">
        <v>45433.301122685189</v>
      </c>
    </row>
    <row r="6138" spans="2:15" x14ac:dyDescent="0.2">
      <c r="B6138" s="322" t="s">
        <v>170</v>
      </c>
      <c r="C6138" s="322" t="s">
        <v>275</v>
      </c>
      <c r="D6138" s="322" t="s">
        <v>171</v>
      </c>
      <c r="E6138" s="322" t="s">
        <v>275</v>
      </c>
      <c r="F6138" s="154" t="s">
        <v>236</v>
      </c>
      <c r="G6138" s="149" t="s">
        <v>310</v>
      </c>
      <c r="H6138" s="153" t="s">
        <v>311</v>
      </c>
      <c r="I6138" s="149" t="s">
        <v>3190</v>
      </c>
      <c r="J6138" s="163">
        <v>64.247</v>
      </c>
      <c r="K6138" s="163">
        <v>21.120999999999999</v>
      </c>
      <c r="L6138" s="149" t="s">
        <v>116</v>
      </c>
      <c r="M6138" s="150" t="s">
        <v>352</v>
      </c>
      <c r="N6138" s="157">
        <v>45407.781805555554</v>
      </c>
      <c r="O6138" s="157">
        <v>45432.937974537039</v>
      </c>
    </row>
    <row r="6139" spans="2:15" x14ac:dyDescent="0.2">
      <c r="B6139" s="322" t="s">
        <v>170</v>
      </c>
      <c r="C6139" s="322" t="s">
        <v>275</v>
      </c>
      <c r="D6139" s="322" t="s">
        <v>172</v>
      </c>
      <c r="E6139" s="322" t="s">
        <v>275</v>
      </c>
      <c r="F6139" s="154" t="s">
        <v>236</v>
      </c>
      <c r="G6139" s="149" t="s">
        <v>310</v>
      </c>
      <c r="H6139" s="153" t="s">
        <v>311</v>
      </c>
      <c r="I6139" s="149" t="s">
        <v>3190</v>
      </c>
      <c r="J6139" s="163">
        <v>64.247</v>
      </c>
      <c r="K6139" s="163">
        <v>23.271999999999998</v>
      </c>
      <c r="L6139" s="149" t="s">
        <v>232</v>
      </c>
      <c r="M6139" s="150" t="s">
        <v>386</v>
      </c>
      <c r="N6139" s="157">
        <v>45407.781805555554</v>
      </c>
      <c r="O6139" s="157">
        <v>45451.044479166667</v>
      </c>
    </row>
    <row r="6140" spans="2:15" x14ac:dyDescent="0.2">
      <c r="B6140" s="322" t="s">
        <v>170</v>
      </c>
      <c r="C6140" s="322" t="s">
        <v>275</v>
      </c>
      <c r="D6140" s="322" t="s">
        <v>171</v>
      </c>
      <c r="E6140" s="322" t="s">
        <v>275</v>
      </c>
      <c r="F6140" s="154" t="s">
        <v>239</v>
      </c>
      <c r="G6140" s="149" t="s">
        <v>277</v>
      </c>
      <c r="H6140" s="153" t="s">
        <v>1628</v>
      </c>
      <c r="I6140" s="149" t="s">
        <v>2632</v>
      </c>
      <c r="J6140" s="163">
        <v>57</v>
      </c>
      <c r="K6140" s="163">
        <v>24.751000000000001</v>
      </c>
      <c r="L6140" s="149" t="s">
        <v>209</v>
      </c>
      <c r="M6140" s="150" t="s">
        <v>392</v>
      </c>
      <c r="N6140" s="157">
        <v>45408.13144675926</v>
      </c>
      <c r="O6140" s="157">
        <v>45440.997060185182</v>
      </c>
    </row>
    <row r="6141" spans="2:15" x14ac:dyDescent="0.2">
      <c r="B6141" s="322" t="s">
        <v>170</v>
      </c>
      <c r="C6141" s="322" t="s">
        <v>275</v>
      </c>
      <c r="D6141" s="322" t="s">
        <v>171</v>
      </c>
      <c r="E6141" s="322" t="s">
        <v>275</v>
      </c>
      <c r="F6141" s="154" t="s">
        <v>114</v>
      </c>
      <c r="G6141" s="149" t="s">
        <v>277</v>
      </c>
      <c r="H6141" s="153" t="s">
        <v>304</v>
      </c>
      <c r="I6141" s="149" t="s">
        <v>304</v>
      </c>
      <c r="J6141" s="163">
        <v>34.433</v>
      </c>
      <c r="K6141" s="163">
        <v>12.128</v>
      </c>
      <c r="L6141" s="149" t="s">
        <v>114</v>
      </c>
      <c r="M6141" s="150" t="s">
        <v>585</v>
      </c>
      <c r="N6141" s="157">
        <v>45408.191678240742</v>
      </c>
      <c r="O6141" s="157">
        <v>45415.851261574076</v>
      </c>
    </row>
    <row r="6142" spans="2:15" x14ac:dyDescent="0.2">
      <c r="B6142" s="322" t="s">
        <v>170</v>
      </c>
      <c r="C6142" s="322" t="s">
        <v>275</v>
      </c>
      <c r="D6142" s="322" t="s">
        <v>171</v>
      </c>
      <c r="E6142" s="322" t="s">
        <v>275</v>
      </c>
      <c r="F6142" s="154" t="s">
        <v>114</v>
      </c>
      <c r="G6142" s="149" t="s">
        <v>277</v>
      </c>
      <c r="H6142" s="153" t="s">
        <v>304</v>
      </c>
      <c r="I6142" s="149" t="s">
        <v>304</v>
      </c>
      <c r="J6142" s="163">
        <v>34.433</v>
      </c>
      <c r="K6142" s="163">
        <v>12.128</v>
      </c>
      <c r="L6142" s="149" t="s">
        <v>114</v>
      </c>
      <c r="M6142" s="150" t="s">
        <v>585</v>
      </c>
      <c r="N6142" s="157">
        <v>45408.191678240742</v>
      </c>
      <c r="O6142" s="157">
        <v>45415.851400462961</v>
      </c>
    </row>
    <row r="6143" spans="2:15" x14ac:dyDescent="0.2">
      <c r="B6143" s="322" t="s">
        <v>170</v>
      </c>
      <c r="C6143" s="322" t="s">
        <v>275</v>
      </c>
      <c r="D6143" s="322" t="s">
        <v>172</v>
      </c>
      <c r="E6143" s="322" t="s">
        <v>275</v>
      </c>
      <c r="F6143" s="154" t="s">
        <v>247</v>
      </c>
      <c r="G6143" s="149" t="s">
        <v>340</v>
      </c>
      <c r="H6143" s="153" t="s">
        <v>341</v>
      </c>
      <c r="I6143" s="149" t="s">
        <v>1173</v>
      </c>
      <c r="J6143" s="163">
        <v>36.612000000000002</v>
      </c>
      <c r="K6143" s="163">
        <v>1.8979999999999999</v>
      </c>
      <c r="L6143" s="149" t="s">
        <v>329</v>
      </c>
      <c r="M6143" s="150" t="s">
        <v>923</v>
      </c>
      <c r="N6143" s="157">
        <v>45408.47965277778</v>
      </c>
      <c r="O6143" s="157">
        <v>45446.67769675926</v>
      </c>
    </row>
    <row r="6144" spans="2:15" x14ac:dyDescent="0.2">
      <c r="B6144" s="322" t="s">
        <v>170</v>
      </c>
      <c r="C6144" s="322" t="s">
        <v>275</v>
      </c>
      <c r="D6144" s="322" t="s">
        <v>172</v>
      </c>
      <c r="E6144" s="322" t="s">
        <v>275</v>
      </c>
      <c r="F6144" s="154" t="s">
        <v>247</v>
      </c>
      <c r="G6144" s="149" t="s">
        <v>340</v>
      </c>
      <c r="H6144" s="153" t="s">
        <v>341</v>
      </c>
      <c r="I6144" s="149" t="s">
        <v>1173</v>
      </c>
      <c r="J6144" s="163">
        <v>36.612000000000002</v>
      </c>
      <c r="K6144" s="163">
        <v>4.4980000000000002</v>
      </c>
      <c r="L6144" s="149" t="s">
        <v>329</v>
      </c>
      <c r="M6144" s="150" t="s">
        <v>344</v>
      </c>
      <c r="N6144" s="157">
        <v>45408.47965277778</v>
      </c>
      <c r="O6144" s="157">
        <v>45449.276273148149</v>
      </c>
    </row>
    <row r="6145" spans="2:15" x14ac:dyDescent="0.2">
      <c r="B6145" s="322" t="s">
        <v>170</v>
      </c>
      <c r="C6145" s="322" t="s">
        <v>275</v>
      </c>
      <c r="D6145" s="322" t="s">
        <v>171</v>
      </c>
      <c r="E6145" s="322" t="s">
        <v>275</v>
      </c>
      <c r="F6145" s="154" t="s">
        <v>329</v>
      </c>
      <c r="G6145" s="149" t="s">
        <v>286</v>
      </c>
      <c r="H6145" s="153" t="s">
        <v>330</v>
      </c>
      <c r="I6145" s="149" t="s">
        <v>2539</v>
      </c>
      <c r="J6145" s="163">
        <v>63.704999999999998</v>
      </c>
      <c r="K6145" s="163">
        <v>5.7229999999999999</v>
      </c>
      <c r="L6145" s="149" t="s">
        <v>116</v>
      </c>
      <c r="M6145" s="150" t="s">
        <v>352</v>
      </c>
      <c r="N6145" s="157">
        <v>45409.136944444443</v>
      </c>
      <c r="O6145" s="157">
        <v>45441.521863425929</v>
      </c>
    </row>
    <row r="6146" spans="2:15" x14ac:dyDescent="0.2">
      <c r="B6146" s="322" t="s">
        <v>170</v>
      </c>
      <c r="C6146" s="322" t="s">
        <v>275</v>
      </c>
      <c r="D6146" s="322" t="s">
        <v>172</v>
      </c>
      <c r="E6146" s="322" t="s">
        <v>275</v>
      </c>
      <c r="F6146" s="154" t="s">
        <v>329</v>
      </c>
      <c r="G6146" s="149" t="s">
        <v>286</v>
      </c>
      <c r="H6146" s="153" t="s">
        <v>330</v>
      </c>
      <c r="I6146" s="149" t="s">
        <v>2539</v>
      </c>
      <c r="J6146" s="163">
        <v>63.704999999999998</v>
      </c>
      <c r="K6146" s="163">
        <v>7.1369999999999996</v>
      </c>
      <c r="L6146" s="149" t="s">
        <v>116</v>
      </c>
      <c r="M6146" s="150" t="s">
        <v>424</v>
      </c>
      <c r="N6146" s="157">
        <v>45409.136944444443</v>
      </c>
      <c r="O6146" s="157">
        <v>45444.9531712963</v>
      </c>
    </row>
    <row r="6147" spans="2:15" x14ac:dyDescent="0.2">
      <c r="B6147" s="322" t="s">
        <v>170</v>
      </c>
      <c r="C6147" s="322" t="s">
        <v>275</v>
      </c>
      <c r="D6147" s="322" t="s">
        <v>172</v>
      </c>
      <c r="E6147" s="322" t="s">
        <v>275</v>
      </c>
      <c r="F6147" s="154" t="s">
        <v>329</v>
      </c>
      <c r="G6147" s="149" t="s">
        <v>286</v>
      </c>
      <c r="H6147" s="153" t="s">
        <v>330</v>
      </c>
      <c r="I6147" s="149" t="s">
        <v>2539</v>
      </c>
      <c r="J6147" s="163">
        <v>63.704999999999998</v>
      </c>
      <c r="K6147" s="163">
        <v>7.0049999999999999</v>
      </c>
      <c r="L6147" s="149" t="s">
        <v>116</v>
      </c>
      <c r="M6147" s="150" t="s">
        <v>424</v>
      </c>
      <c r="N6147" s="157">
        <v>45409.136944444443</v>
      </c>
      <c r="O6147" s="157">
        <v>45444.953310185185</v>
      </c>
    </row>
    <row r="6148" spans="2:15" x14ac:dyDescent="0.2">
      <c r="B6148" s="322" t="s">
        <v>170</v>
      </c>
      <c r="C6148" s="322" t="s">
        <v>275</v>
      </c>
      <c r="D6148" s="322" t="s">
        <v>171</v>
      </c>
      <c r="E6148" s="322" t="s">
        <v>275</v>
      </c>
      <c r="F6148" s="154" t="s">
        <v>247</v>
      </c>
      <c r="G6148" s="149" t="s">
        <v>340</v>
      </c>
      <c r="H6148" s="153" t="s">
        <v>341</v>
      </c>
      <c r="I6148" s="149" t="s">
        <v>1196</v>
      </c>
      <c r="J6148" s="163">
        <v>35.530999999999999</v>
      </c>
      <c r="K6148" s="163">
        <v>34.82</v>
      </c>
      <c r="L6148" s="149" t="s">
        <v>189</v>
      </c>
      <c r="M6148" s="150" t="s">
        <v>526</v>
      </c>
      <c r="N6148" s="157">
        <v>45409.188148148147</v>
      </c>
      <c r="O6148" s="157">
        <v>45443.664444444446</v>
      </c>
    </row>
    <row r="6149" spans="2:15" x14ac:dyDescent="0.2">
      <c r="B6149" s="322" t="s">
        <v>170</v>
      </c>
      <c r="C6149" s="322" t="s">
        <v>275</v>
      </c>
      <c r="D6149" s="322" t="s">
        <v>171</v>
      </c>
      <c r="E6149" s="322" t="s">
        <v>275</v>
      </c>
      <c r="F6149" s="154" t="s">
        <v>114</v>
      </c>
      <c r="G6149" s="149" t="s">
        <v>353</v>
      </c>
      <c r="H6149" s="153" t="s">
        <v>354</v>
      </c>
      <c r="I6149" s="149" t="s">
        <v>759</v>
      </c>
      <c r="J6149" s="163">
        <v>30.899000000000001</v>
      </c>
      <c r="K6149" s="163">
        <v>30.280999999999999</v>
      </c>
      <c r="L6149" s="149" t="s">
        <v>203</v>
      </c>
      <c r="M6149" s="150" t="s">
        <v>380</v>
      </c>
      <c r="N6149" s="157">
        <v>45409.205138888887</v>
      </c>
      <c r="O6149" s="157">
        <v>45422.624398148146</v>
      </c>
    </row>
    <row r="6150" spans="2:15" x14ac:dyDescent="0.2">
      <c r="B6150" s="322" t="s">
        <v>170</v>
      </c>
      <c r="C6150" s="322" t="s">
        <v>275</v>
      </c>
      <c r="D6150" s="322" t="s">
        <v>171</v>
      </c>
      <c r="E6150" s="322" t="s">
        <v>275</v>
      </c>
      <c r="F6150" s="154" t="s">
        <v>239</v>
      </c>
      <c r="G6150" s="149" t="s">
        <v>277</v>
      </c>
      <c r="H6150" s="153" t="s">
        <v>1628</v>
      </c>
      <c r="I6150" s="149" t="s">
        <v>3191</v>
      </c>
      <c r="J6150" s="163">
        <v>52.384</v>
      </c>
      <c r="K6150" s="163">
        <v>18.172000000000001</v>
      </c>
      <c r="L6150" s="149" t="s">
        <v>116</v>
      </c>
      <c r="M6150" s="150" t="s">
        <v>292</v>
      </c>
      <c r="N6150" s="157">
        <v>45409.761307870373</v>
      </c>
      <c r="O6150" s="157">
        <v>45430.605405092596</v>
      </c>
    </row>
    <row r="6151" spans="2:15" x14ac:dyDescent="0.2">
      <c r="B6151" s="322" t="s">
        <v>170</v>
      </c>
      <c r="C6151" s="322" t="s">
        <v>275</v>
      </c>
      <c r="D6151" s="322" t="s">
        <v>172</v>
      </c>
      <c r="E6151" s="322" t="s">
        <v>275</v>
      </c>
      <c r="F6151" s="154" t="s">
        <v>239</v>
      </c>
      <c r="G6151" s="149" t="s">
        <v>277</v>
      </c>
      <c r="H6151" s="153" t="s">
        <v>1628</v>
      </c>
      <c r="I6151" s="149" t="s">
        <v>3191</v>
      </c>
      <c r="J6151" s="163">
        <v>52.384</v>
      </c>
      <c r="K6151" s="163">
        <v>33.164000000000001</v>
      </c>
      <c r="L6151" s="149" t="s">
        <v>116</v>
      </c>
      <c r="M6151" s="150" t="s">
        <v>437</v>
      </c>
      <c r="N6151" s="157">
        <v>45409.761307870373</v>
      </c>
      <c r="O6151" s="157">
        <v>45444.218391203707</v>
      </c>
    </row>
    <row r="6152" spans="2:15" x14ac:dyDescent="0.2">
      <c r="B6152" s="322" t="s">
        <v>170</v>
      </c>
      <c r="C6152" s="322" t="s">
        <v>275</v>
      </c>
      <c r="D6152" s="322" t="s">
        <v>172</v>
      </c>
      <c r="E6152" s="322" t="s">
        <v>275</v>
      </c>
      <c r="F6152" s="154" t="s">
        <v>239</v>
      </c>
      <c r="G6152" s="149" t="s">
        <v>359</v>
      </c>
      <c r="H6152" s="153" t="s">
        <v>278</v>
      </c>
      <c r="I6152" s="149" t="s">
        <v>1029</v>
      </c>
      <c r="J6152" s="163">
        <v>81.393000000000001</v>
      </c>
      <c r="K6152" s="163">
        <v>46.408000000000001</v>
      </c>
      <c r="L6152" s="149" t="s">
        <v>211</v>
      </c>
      <c r="M6152" s="150" t="s">
        <v>616</v>
      </c>
      <c r="N6152" s="157">
        <v>45409.832951388889</v>
      </c>
      <c r="O6152" s="157">
        <v>45471.563854166663</v>
      </c>
    </row>
    <row r="6153" spans="2:15" x14ac:dyDescent="0.2">
      <c r="B6153" s="322" t="s">
        <v>170</v>
      </c>
      <c r="C6153" s="322" t="s">
        <v>275</v>
      </c>
      <c r="D6153" s="322" t="s">
        <v>171</v>
      </c>
      <c r="E6153" s="322" t="s">
        <v>275</v>
      </c>
      <c r="F6153" s="154" t="s">
        <v>239</v>
      </c>
      <c r="G6153" s="149" t="s">
        <v>359</v>
      </c>
      <c r="H6153" s="153" t="s">
        <v>278</v>
      </c>
      <c r="I6153" s="149" t="s">
        <v>3192</v>
      </c>
      <c r="J6153" s="163">
        <v>39.972000000000001</v>
      </c>
      <c r="K6153" s="163">
        <v>39.173000000000002</v>
      </c>
      <c r="L6153" s="149" t="s">
        <v>116</v>
      </c>
      <c r="M6153" s="150" t="s">
        <v>117</v>
      </c>
      <c r="N6153" s="157">
        <v>45409.946631944447</v>
      </c>
      <c r="O6153" s="157">
        <v>45438.255902777775</v>
      </c>
    </row>
    <row r="6154" spans="2:15" x14ac:dyDescent="0.2">
      <c r="B6154" s="322" t="s">
        <v>170</v>
      </c>
      <c r="C6154" s="322" t="s">
        <v>275</v>
      </c>
      <c r="D6154" s="322" t="s">
        <v>172</v>
      </c>
      <c r="E6154" s="322" t="s">
        <v>275</v>
      </c>
      <c r="F6154" s="154" t="s">
        <v>239</v>
      </c>
      <c r="G6154" s="149" t="s">
        <v>289</v>
      </c>
      <c r="H6154" s="153" t="s">
        <v>290</v>
      </c>
      <c r="I6154" s="149" t="s">
        <v>342</v>
      </c>
      <c r="J6154" s="163">
        <v>34.69</v>
      </c>
      <c r="K6154" s="163">
        <v>29.366</v>
      </c>
      <c r="L6154" s="149" t="s">
        <v>116</v>
      </c>
      <c r="M6154" s="150" t="s">
        <v>117</v>
      </c>
      <c r="N6154" s="157">
        <v>45410.350648148145</v>
      </c>
      <c r="O6154" s="157">
        <v>45455.73710648148</v>
      </c>
    </row>
    <row r="6155" spans="2:15" x14ac:dyDescent="0.2">
      <c r="B6155" s="322" t="s">
        <v>170</v>
      </c>
      <c r="C6155" s="322" t="s">
        <v>275</v>
      </c>
      <c r="D6155" s="322" t="s">
        <v>171</v>
      </c>
      <c r="E6155" s="322" t="s">
        <v>275</v>
      </c>
      <c r="F6155" s="154" t="s">
        <v>239</v>
      </c>
      <c r="G6155" s="149" t="s">
        <v>277</v>
      </c>
      <c r="H6155" s="153" t="s">
        <v>1628</v>
      </c>
      <c r="I6155" s="149" t="s">
        <v>3193</v>
      </c>
      <c r="J6155" s="163">
        <v>36.192999999999998</v>
      </c>
      <c r="K6155" s="163">
        <v>32.326999999999998</v>
      </c>
      <c r="L6155" s="149" t="s">
        <v>116</v>
      </c>
      <c r="M6155" s="150" t="s">
        <v>352</v>
      </c>
      <c r="N6155" s="157">
        <v>45410.647418981483</v>
      </c>
      <c r="O6155" s="157">
        <v>45439.467268518521</v>
      </c>
    </row>
    <row r="6156" spans="2:15" x14ac:dyDescent="0.2">
      <c r="B6156" s="322" t="s">
        <v>170</v>
      </c>
      <c r="C6156" s="322" t="s">
        <v>275</v>
      </c>
      <c r="D6156" s="322" t="s">
        <v>171</v>
      </c>
      <c r="E6156" s="322" t="s">
        <v>275</v>
      </c>
      <c r="F6156" s="154" t="s">
        <v>239</v>
      </c>
      <c r="G6156" s="149" t="s">
        <v>277</v>
      </c>
      <c r="H6156" s="153" t="s">
        <v>1628</v>
      </c>
      <c r="I6156" s="149" t="s">
        <v>2509</v>
      </c>
      <c r="J6156" s="163">
        <v>38.167000000000002</v>
      </c>
      <c r="K6156" s="163">
        <v>37.404000000000003</v>
      </c>
      <c r="L6156" s="149" t="s">
        <v>116</v>
      </c>
      <c r="M6156" s="150" t="s">
        <v>352</v>
      </c>
      <c r="N6156" s="157">
        <v>45410.697418981479</v>
      </c>
      <c r="O6156" s="157">
        <v>45440.876574074071</v>
      </c>
    </row>
    <row r="6157" spans="2:15" x14ac:dyDescent="0.2">
      <c r="B6157" s="322" t="s">
        <v>170</v>
      </c>
      <c r="C6157" s="322" t="s">
        <v>275</v>
      </c>
      <c r="D6157" s="322" t="s">
        <v>172</v>
      </c>
      <c r="E6157" s="322" t="s">
        <v>275</v>
      </c>
      <c r="F6157" s="154" t="s">
        <v>329</v>
      </c>
      <c r="G6157" s="149" t="s">
        <v>286</v>
      </c>
      <c r="H6157" s="153" t="s">
        <v>330</v>
      </c>
      <c r="I6157" s="149" t="s">
        <v>2119</v>
      </c>
      <c r="J6157" s="163">
        <v>61.167000000000002</v>
      </c>
      <c r="K6157" s="163">
        <v>45.716999999999999</v>
      </c>
      <c r="L6157" s="149" t="s">
        <v>116</v>
      </c>
      <c r="M6157" s="150" t="s">
        <v>352</v>
      </c>
      <c r="N6157" s="157">
        <v>45410.843981481485</v>
      </c>
      <c r="O6157" s="157">
        <v>45444.466782407406</v>
      </c>
    </row>
    <row r="6158" spans="2:15" x14ac:dyDescent="0.2">
      <c r="B6158" s="322" t="s">
        <v>170</v>
      </c>
      <c r="C6158" s="322" t="s">
        <v>275</v>
      </c>
      <c r="D6158" s="322" t="s">
        <v>171</v>
      </c>
      <c r="E6158" s="322" t="s">
        <v>275</v>
      </c>
      <c r="F6158" s="154" t="s">
        <v>244</v>
      </c>
      <c r="G6158" s="149" t="s">
        <v>369</v>
      </c>
      <c r="H6158" s="153" t="s">
        <v>370</v>
      </c>
      <c r="I6158" s="149" t="s">
        <v>2181</v>
      </c>
      <c r="J6158" s="163">
        <v>28.454999999999998</v>
      </c>
      <c r="K6158" s="163">
        <v>27.507999999999999</v>
      </c>
      <c r="L6158" s="149" t="s">
        <v>217</v>
      </c>
      <c r="M6158" s="150" t="s">
        <v>480</v>
      </c>
      <c r="N6158" s="157">
        <v>45411.346516203703</v>
      </c>
      <c r="O6158" s="157">
        <v>45441.503750000003</v>
      </c>
    </row>
    <row r="6159" spans="2:15" x14ac:dyDescent="0.2">
      <c r="B6159" s="322" t="s">
        <v>170</v>
      </c>
      <c r="C6159" s="322" t="s">
        <v>275</v>
      </c>
      <c r="D6159" s="322" t="s">
        <v>173</v>
      </c>
      <c r="E6159" s="322" t="s">
        <v>275</v>
      </c>
      <c r="F6159" s="154" t="s">
        <v>239</v>
      </c>
      <c r="G6159" s="149" t="s">
        <v>1627</v>
      </c>
      <c r="H6159" s="153" t="s">
        <v>1628</v>
      </c>
      <c r="I6159" s="149" t="s">
        <v>1752</v>
      </c>
      <c r="J6159" s="163">
        <v>81.385999999999996</v>
      </c>
      <c r="K6159" s="163">
        <v>79.757999999999996</v>
      </c>
      <c r="L6159" s="149" t="s">
        <v>211</v>
      </c>
      <c r="M6159" s="150" t="s">
        <v>388</v>
      </c>
      <c r="N6159" s="157">
        <v>45411.407835648148</v>
      </c>
      <c r="O6159" s="157">
        <v>45480.489074074074</v>
      </c>
    </row>
    <row r="6160" spans="2:15" x14ac:dyDescent="0.2">
      <c r="B6160" s="322" t="s">
        <v>170</v>
      </c>
      <c r="C6160" s="322" t="s">
        <v>275</v>
      </c>
      <c r="D6160" s="322" t="s">
        <v>173</v>
      </c>
      <c r="E6160" s="322" t="s">
        <v>275</v>
      </c>
      <c r="F6160" s="154" t="s">
        <v>239</v>
      </c>
      <c r="G6160" s="149" t="s">
        <v>359</v>
      </c>
      <c r="H6160" s="153" t="s">
        <v>278</v>
      </c>
      <c r="I6160" s="149" t="s">
        <v>2576</v>
      </c>
      <c r="J6160" s="163">
        <v>31.018000000000001</v>
      </c>
      <c r="K6160" s="163">
        <v>7.7320000000000002</v>
      </c>
      <c r="L6160" s="149" t="s">
        <v>208</v>
      </c>
      <c r="M6160" s="150" t="s">
        <v>368</v>
      </c>
      <c r="N6160" s="157">
        <v>45411.428576388891</v>
      </c>
      <c r="O6160" s="157">
        <v>45486.726377314815</v>
      </c>
    </row>
    <row r="6161" spans="2:15" x14ac:dyDescent="0.2">
      <c r="B6161" s="322" t="s">
        <v>170</v>
      </c>
      <c r="C6161" s="322" t="s">
        <v>275</v>
      </c>
      <c r="D6161" s="322" t="s">
        <v>173</v>
      </c>
      <c r="E6161" s="322" t="s">
        <v>275</v>
      </c>
      <c r="F6161" s="154" t="s">
        <v>239</v>
      </c>
      <c r="G6161" s="149" t="s">
        <v>359</v>
      </c>
      <c r="H6161" s="153" t="s">
        <v>278</v>
      </c>
      <c r="I6161" s="149" t="s">
        <v>2576</v>
      </c>
      <c r="J6161" s="163">
        <v>31.018000000000001</v>
      </c>
      <c r="K6161" s="163">
        <v>22.666</v>
      </c>
      <c r="L6161" s="149" t="s">
        <v>208</v>
      </c>
      <c r="M6161" s="150" t="s">
        <v>523</v>
      </c>
      <c r="N6161" s="157">
        <v>45411.428576388891</v>
      </c>
      <c r="O6161" s="157">
        <v>45490.271817129629</v>
      </c>
    </row>
    <row r="6162" spans="2:15" x14ac:dyDescent="0.2">
      <c r="B6162" s="322" t="s">
        <v>170</v>
      </c>
      <c r="C6162" s="322" t="s">
        <v>275</v>
      </c>
      <c r="D6162" s="322" t="s">
        <v>171</v>
      </c>
      <c r="E6162" s="322" t="s">
        <v>275</v>
      </c>
      <c r="F6162" s="154" t="s">
        <v>239</v>
      </c>
      <c r="G6162" s="149" t="s">
        <v>359</v>
      </c>
      <c r="H6162" s="153" t="s">
        <v>278</v>
      </c>
      <c r="I6162" s="149" t="s">
        <v>3194</v>
      </c>
      <c r="J6162" s="163">
        <v>32.753999999999998</v>
      </c>
      <c r="K6162" s="163">
        <v>8.6980000000000004</v>
      </c>
      <c r="L6162" s="149" t="s">
        <v>237</v>
      </c>
      <c r="M6162" s="150" t="s">
        <v>3195</v>
      </c>
      <c r="N6162" s="157">
        <v>45411.803807870368</v>
      </c>
      <c r="O6162" s="157">
        <v>45420.270798611113</v>
      </c>
    </row>
    <row r="6163" spans="2:15" x14ac:dyDescent="0.2">
      <c r="B6163" s="322" t="s">
        <v>170</v>
      </c>
      <c r="C6163" s="322" t="s">
        <v>275</v>
      </c>
      <c r="D6163" s="322" t="s">
        <v>171</v>
      </c>
      <c r="E6163" s="322" t="s">
        <v>275</v>
      </c>
      <c r="F6163" s="154" t="s">
        <v>239</v>
      </c>
      <c r="G6163" s="149" t="s">
        <v>359</v>
      </c>
      <c r="H6163" s="153" t="s">
        <v>278</v>
      </c>
      <c r="I6163" s="149" t="s">
        <v>3194</v>
      </c>
      <c r="J6163" s="163">
        <v>32.753999999999998</v>
      </c>
      <c r="K6163" s="163">
        <v>23.401</v>
      </c>
      <c r="L6163" s="149" t="s">
        <v>1964</v>
      </c>
      <c r="M6163" s="150" t="s">
        <v>1965</v>
      </c>
      <c r="N6163" s="157">
        <v>45411.803807870368</v>
      </c>
      <c r="O6163" s="157">
        <v>45431.319351851853</v>
      </c>
    </row>
    <row r="6164" spans="2:15" x14ac:dyDescent="0.2">
      <c r="B6164" s="322" t="s">
        <v>170</v>
      </c>
      <c r="C6164" s="322" t="s">
        <v>275</v>
      </c>
      <c r="D6164" s="322" t="s">
        <v>171</v>
      </c>
      <c r="E6164" s="322" t="s">
        <v>275</v>
      </c>
      <c r="F6164" s="154" t="s">
        <v>114</v>
      </c>
      <c r="G6164" s="149" t="s">
        <v>277</v>
      </c>
      <c r="H6164" s="153" t="s">
        <v>304</v>
      </c>
      <c r="I6164" s="149" t="s">
        <v>2169</v>
      </c>
      <c r="J6164" s="163">
        <v>36.250999999999998</v>
      </c>
      <c r="K6164" s="163">
        <v>26.231000000000002</v>
      </c>
      <c r="L6164" s="149" t="s">
        <v>114</v>
      </c>
      <c r="M6164" s="150" t="s">
        <v>577</v>
      </c>
      <c r="N6164" s="157">
        <v>45411.892106481479</v>
      </c>
      <c r="O6164" s="157">
        <v>45416.604062500002</v>
      </c>
    </row>
    <row r="6165" spans="2:15" x14ac:dyDescent="0.2">
      <c r="B6165" s="322" t="s">
        <v>170</v>
      </c>
      <c r="C6165" s="322" t="s">
        <v>275</v>
      </c>
      <c r="D6165" s="322" t="s">
        <v>171</v>
      </c>
      <c r="E6165" s="322" t="s">
        <v>275</v>
      </c>
      <c r="F6165" s="154" t="s">
        <v>114</v>
      </c>
      <c r="G6165" s="149" t="s">
        <v>286</v>
      </c>
      <c r="H6165" s="153" t="s">
        <v>115</v>
      </c>
      <c r="I6165" s="149" t="s">
        <v>2125</v>
      </c>
      <c r="J6165" s="163">
        <v>33.152000000000001</v>
      </c>
      <c r="K6165" s="163">
        <v>26.574000000000002</v>
      </c>
      <c r="L6165" s="149" t="s">
        <v>212</v>
      </c>
      <c r="M6165" s="150" t="s">
        <v>1910</v>
      </c>
      <c r="N6165" s="157">
        <v>45411.937615740739</v>
      </c>
      <c r="O6165" s="157">
        <v>45433.924502314818</v>
      </c>
    </row>
    <row r="6166" spans="2:15" x14ac:dyDescent="0.2">
      <c r="B6166" s="322" t="s">
        <v>170</v>
      </c>
      <c r="C6166" s="322" t="s">
        <v>275</v>
      </c>
      <c r="D6166" s="322" t="s">
        <v>172</v>
      </c>
      <c r="E6166" s="322" t="s">
        <v>275</v>
      </c>
      <c r="F6166" s="154" t="s">
        <v>114</v>
      </c>
      <c r="G6166" s="149" t="s">
        <v>286</v>
      </c>
      <c r="H6166" s="153" t="s">
        <v>115</v>
      </c>
      <c r="I6166" s="149" t="s">
        <v>2788</v>
      </c>
      <c r="J6166" s="163">
        <v>63.805</v>
      </c>
      <c r="K6166" s="163">
        <v>62.529000000000003</v>
      </c>
      <c r="L6166" s="149" t="s">
        <v>209</v>
      </c>
      <c r="M6166" s="150" t="s">
        <v>619</v>
      </c>
      <c r="N6166" s="157">
        <v>45412.428611111114</v>
      </c>
      <c r="O6166" s="157">
        <v>45453.161030092589</v>
      </c>
    </row>
    <row r="6167" spans="2:15" x14ac:dyDescent="0.2">
      <c r="B6167" s="322" t="s">
        <v>170</v>
      </c>
      <c r="C6167" s="322" t="s">
        <v>275</v>
      </c>
      <c r="D6167" s="322" t="s">
        <v>171</v>
      </c>
      <c r="E6167" s="322" t="s">
        <v>275</v>
      </c>
      <c r="F6167" s="154" t="s">
        <v>195</v>
      </c>
      <c r="G6167" s="149" t="s">
        <v>277</v>
      </c>
      <c r="H6167" s="153" t="s">
        <v>705</v>
      </c>
      <c r="I6167" s="149" t="s">
        <v>1754</v>
      </c>
      <c r="J6167" s="163">
        <v>39.481000000000002</v>
      </c>
      <c r="K6167" s="163">
        <v>32.253999999999998</v>
      </c>
      <c r="L6167" s="149" t="s">
        <v>408</v>
      </c>
      <c r="M6167" s="150" t="s">
        <v>409</v>
      </c>
      <c r="N6167" s="157">
        <v>45412.73951388889</v>
      </c>
      <c r="O6167" s="157">
        <v>45440.30263888889</v>
      </c>
    </row>
    <row r="6168" spans="2:15" x14ac:dyDescent="0.2">
      <c r="B6168" s="322" t="s">
        <v>170</v>
      </c>
      <c r="C6168" s="322" t="s">
        <v>275</v>
      </c>
      <c r="D6168" s="322" t="s">
        <v>172</v>
      </c>
      <c r="E6168" s="322" t="s">
        <v>275</v>
      </c>
      <c r="F6168" s="154" t="s">
        <v>239</v>
      </c>
      <c r="G6168" s="149" t="s">
        <v>277</v>
      </c>
      <c r="H6168" s="153" t="s">
        <v>1628</v>
      </c>
      <c r="I6168" s="149" t="s">
        <v>1029</v>
      </c>
      <c r="J6168" s="163">
        <v>81.393000000000001</v>
      </c>
      <c r="K6168" s="163">
        <v>27.303000000000001</v>
      </c>
      <c r="L6168" s="149" t="s">
        <v>211</v>
      </c>
      <c r="M6168" s="150" t="s">
        <v>616</v>
      </c>
      <c r="N6168" s="157">
        <v>45412.782141203701</v>
      </c>
      <c r="O6168" s="157">
        <v>45471.563854166663</v>
      </c>
    </row>
    <row r="6169" spans="2:15" x14ac:dyDescent="0.2">
      <c r="B6169" s="322" t="s">
        <v>171</v>
      </c>
      <c r="C6169" s="322" t="s">
        <v>275</v>
      </c>
      <c r="D6169" s="322" t="s">
        <v>172</v>
      </c>
      <c r="E6169" s="322" t="s">
        <v>275</v>
      </c>
      <c r="F6169" s="154" t="s">
        <v>239</v>
      </c>
      <c r="G6169" s="149" t="s">
        <v>359</v>
      </c>
      <c r="H6169" s="153" t="s">
        <v>278</v>
      </c>
      <c r="I6169" s="149" t="s">
        <v>3196</v>
      </c>
      <c r="J6169" s="163">
        <v>37.334000000000003</v>
      </c>
      <c r="K6169" s="163">
        <v>35.954999999999998</v>
      </c>
      <c r="L6169" s="149" t="s">
        <v>116</v>
      </c>
      <c r="M6169" s="150" t="s">
        <v>352</v>
      </c>
      <c r="N6169" s="157">
        <v>45413.386331018519</v>
      </c>
      <c r="O6169" s="157">
        <v>45447.406712962962</v>
      </c>
    </row>
    <row r="6170" spans="2:15" x14ac:dyDescent="0.2">
      <c r="B6170" s="322" t="s">
        <v>171</v>
      </c>
      <c r="C6170" s="322" t="s">
        <v>275</v>
      </c>
      <c r="D6170" s="322" t="s">
        <v>172</v>
      </c>
      <c r="E6170" s="322" t="s">
        <v>275</v>
      </c>
      <c r="F6170" s="154" t="s">
        <v>329</v>
      </c>
      <c r="G6170" s="149" t="s">
        <v>286</v>
      </c>
      <c r="H6170" s="153" t="s">
        <v>330</v>
      </c>
      <c r="I6170" s="149" t="s">
        <v>3197</v>
      </c>
      <c r="J6170" s="163">
        <v>81.816999999999993</v>
      </c>
      <c r="K6170" s="163">
        <v>2.0179999999999998</v>
      </c>
      <c r="L6170" s="149" t="s">
        <v>116</v>
      </c>
      <c r="M6170" s="150" t="s">
        <v>117</v>
      </c>
      <c r="N6170" s="157">
        <v>45414.282199074078</v>
      </c>
      <c r="O6170" s="157">
        <v>45448.258564814816</v>
      </c>
    </row>
    <row r="6171" spans="2:15" x14ac:dyDescent="0.2">
      <c r="B6171" s="322" t="s">
        <v>171</v>
      </c>
      <c r="C6171" s="322" t="s">
        <v>275</v>
      </c>
      <c r="D6171" s="322" t="s">
        <v>172</v>
      </c>
      <c r="E6171" s="322" t="s">
        <v>275</v>
      </c>
      <c r="F6171" s="154" t="s">
        <v>329</v>
      </c>
      <c r="G6171" s="149" t="s">
        <v>286</v>
      </c>
      <c r="H6171" s="153" t="s">
        <v>330</v>
      </c>
      <c r="I6171" s="149" t="s">
        <v>3197</v>
      </c>
      <c r="J6171" s="163">
        <v>81.816999999999993</v>
      </c>
      <c r="K6171" s="163">
        <v>5.0439999999999996</v>
      </c>
      <c r="L6171" s="149" t="s">
        <v>116</v>
      </c>
      <c r="M6171" s="150" t="s">
        <v>117</v>
      </c>
      <c r="N6171" s="157">
        <v>45414.282199074078</v>
      </c>
      <c r="O6171" s="157">
        <v>45448.258703703701</v>
      </c>
    </row>
    <row r="6172" spans="2:15" x14ac:dyDescent="0.2">
      <c r="B6172" s="322" t="s">
        <v>171</v>
      </c>
      <c r="C6172" s="322" t="s">
        <v>275</v>
      </c>
      <c r="D6172" s="322" t="s">
        <v>172</v>
      </c>
      <c r="E6172" s="322" t="s">
        <v>275</v>
      </c>
      <c r="F6172" s="154" t="s">
        <v>329</v>
      </c>
      <c r="G6172" s="149" t="s">
        <v>286</v>
      </c>
      <c r="H6172" s="153" t="s">
        <v>330</v>
      </c>
      <c r="I6172" s="149" t="s">
        <v>3197</v>
      </c>
      <c r="J6172" s="163">
        <v>81.816999999999993</v>
      </c>
      <c r="K6172" s="163">
        <v>8.0709999999999997</v>
      </c>
      <c r="L6172" s="149" t="s">
        <v>116</v>
      </c>
      <c r="M6172" s="150" t="s">
        <v>117</v>
      </c>
      <c r="N6172" s="157">
        <v>45414.282199074078</v>
      </c>
      <c r="O6172" s="157">
        <v>45448.258715277778</v>
      </c>
    </row>
    <row r="6173" spans="2:15" x14ac:dyDescent="0.2">
      <c r="B6173" s="322" t="s">
        <v>171</v>
      </c>
      <c r="C6173" s="322" t="s">
        <v>275</v>
      </c>
      <c r="D6173" s="322" t="s">
        <v>172</v>
      </c>
      <c r="E6173" s="322" t="s">
        <v>275</v>
      </c>
      <c r="F6173" s="154" t="s">
        <v>329</v>
      </c>
      <c r="G6173" s="149" t="s">
        <v>286</v>
      </c>
      <c r="H6173" s="153" t="s">
        <v>330</v>
      </c>
      <c r="I6173" s="149" t="s">
        <v>3197</v>
      </c>
      <c r="J6173" s="163">
        <v>81.816999999999993</v>
      </c>
      <c r="K6173" s="163">
        <v>10.089</v>
      </c>
      <c r="L6173" s="149" t="s">
        <v>116</v>
      </c>
      <c r="M6173" s="150" t="s">
        <v>117</v>
      </c>
      <c r="N6173" s="157">
        <v>45414.282199074078</v>
      </c>
      <c r="O6173" s="157">
        <v>45448.258726851855</v>
      </c>
    </row>
    <row r="6174" spans="2:15" x14ac:dyDescent="0.2">
      <c r="B6174" s="322" t="s">
        <v>171</v>
      </c>
      <c r="C6174" s="322" t="s">
        <v>275</v>
      </c>
      <c r="D6174" s="322" t="s">
        <v>172</v>
      </c>
      <c r="E6174" s="322" t="s">
        <v>275</v>
      </c>
      <c r="F6174" s="154" t="s">
        <v>329</v>
      </c>
      <c r="G6174" s="149" t="s">
        <v>286</v>
      </c>
      <c r="H6174" s="153" t="s">
        <v>330</v>
      </c>
      <c r="I6174" s="149" t="s">
        <v>3197</v>
      </c>
      <c r="J6174" s="163">
        <v>81.816999999999993</v>
      </c>
      <c r="K6174" s="163">
        <v>42.801000000000002</v>
      </c>
      <c r="L6174" s="149" t="s">
        <v>116</v>
      </c>
      <c r="M6174" s="150" t="s">
        <v>117</v>
      </c>
      <c r="N6174" s="157">
        <v>45414.282199074078</v>
      </c>
      <c r="O6174" s="157">
        <v>45448.258738425924</v>
      </c>
    </row>
    <row r="6175" spans="2:15" x14ac:dyDescent="0.2">
      <c r="B6175" s="322" t="s">
        <v>171</v>
      </c>
      <c r="C6175" s="322" t="s">
        <v>275</v>
      </c>
      <c r="D6175" s="322" t="s">
        <v>172</v>
      </c>
      <c r="E6175" s="322" t="s">
        <v>275</v>
      </c>
      <c r="F6175" s="154" t="s">
        <v>244</v>
      </c>
      <c r="G6175" s="149" t="s">
        <v>369</v>
      </c>
      <c r="H6175" s="153" t="s">
        <v>370</v>
      </c>
      <c r="I6175" s="149" t="s">
        <v>3198</v>
      </c>
      <c r="J6175" s="163">
        <v>63.561999999999998</v>
      </c>
      <c r="K6175" s="163">
        <v>45.052</v>
      </c>
      <c r="L6175" s="149" t="s">
        <v>116</v>
      </c>
      <c r="M6175" s="150" t="s">
        <v>405</v>
      </c>
      <c r="N6175" s="157">
        <v>45415.715740740743</v>
      </c>
      <c r="O6175" s="157">
        <v>45462.739942129629</v>
      </c>
    </row>
    <row r="6176" spans="2:15" x14ac:dyDescent="0.2">
      <c r="B6176" s="322" t="s">
        <v>171</v>
      </c>
      <c r="C6176" s="322" t="s">
        <v>275</v>
      </c>
      <c r="D6176" s="322" t="s">
        <v>171</v>
      </c>
      <c r="E6176" s="322" t="s">
        <v>275</v>
      </c>
      <c r="F6176" s="154" t="s">
        <v>114</v>
      </c>
      <c r="G6176" s="149" t="s">
        <v>353</v>
      </c>
      <c r="H6176" s="153" t="s">
        <v>354</v>
      </c>
      <c r="I6176" s="149" t="s">
        <v>355</v>
      </c>
      <c r="J6176" s="163">
        <v>16.271999999999998</v>
      </c>
      <c r="K6176" s="163">
        <v>3.2069999999999999</v>
      </c>
      <c r="L6176" s="149" t="s">
        <v>230</v>
      </c>
      <c r="M6176" s="150" t="s">
        <v>356</v>
      </c>
      <c r="N6176" s="157">
        <v>45415.967604166668</v>
      </c>
      <c r="O6176" s="157">
        <v>45423.749583333331</v>
      </c>
    </row>
    <row r="6177" spans="2:15" x14ac:dyDescent="0.2">
      <c r="B6177" s="322" t="s">
        <v>171</v>
      </c>
      <c r="C6177" s="322" t="s">
        <v>275</v>
      </c>
      <c r="D6177" s="322" t="s">
        <v>172</v>
      </c>
      <c r="E6177" s="322" t="s">
        <v>275</v>
      </c>
      <c r="F6177" s="154" t="s">
        <v>114</v>
      </c>
      <c r="G6177" s="149" t="s">
        <v>353</v>
      </c>
      <c r="H6177" s="153" t="s">
        <v>354</v>
      </c>
      <c r="I6177" s="149" t="s">
        <v>355</v>
      </c>
      <c r="J6177" s="163">
        <v>16.271999999999998</v>
      </c>
      <c r="K6177" s="163">
        <v>3.2069999999999999</v>
      </c>
      <c r="L6177" s="149" t="s">
        <v>329</v>
      </c>
      <c r="M6177" s="150" t="s">
        <v>2353</v>
      </c>
      <c r="N6177" s="157">
        <v>45415.967604166668</v>
      </c>
      <c r="O6177" s="157">
        <v>45464.43440972222</v>
      </c>
    </row>
    <row r="6178" spans="2:15" x14ac:dyDescent="0.2">
      <c r="B6178" s="322" t="s">
        <v>171</v>
      </c>
      <c r="C6178" s="322" t="s">
        <v>275</v>
      </c>
      <c r="D6178" s="322" t="s">
        <v>172</v>
      </c>
      <c r="E6178" s="322" t="s">
        <v>275</v>
      </c>
      <c r="F6178" s="154" t="s">
        <v>114</v>
      </c>
      <c r="G6178" s="149" t="s">
        <v>353</v>
      </c>
      <c r="H6178" s="153" t="s">
        <v>354</v>
      </c>
      <c r="I6178" s="149" t="s">
        <v>355</v>
      </c>
      <c r="J6178" s="163">
        <v>16.271999999999998</v>
      </c>
      <c r="K6178" s="163">
        <v>5.6890000000000001</v>
      </c>
      <c r="L6178" s="149" t="s">
        <v>329</v>
      </c>
      <c r="M6178" s="150" t="s">
        <v>2660</v>
      </c>
      <c r="N6178" s="157">
        <v>45415.967604166668</v>
      </c>
      <c r="O6178" s="157">
        <v>45465.089803240742</v>
      </c>
    </row>
    <row r="6179" spans="2:15" x14ac:dyDescent="0.2">
      <c r="B6179" s="322" t="s">
        <v>171</v>
      </c>
      <c r="C6179" s="322" t="s">
        <v>275</v>
      </c>
      <c r="D6179" s="322" t="s">
        <v>171</v>
      </c>
      <c r="E6179" s="322" t="s">
        <v>275</v>
      </c>
      <c r="F6179" s="154" t="s">
        <v>114</v>
      </c>
      <c r="G6179" s="149" t="s">
        <v>277</v>
      </c>
      <c r="H6179" s="153" t="s">
        <v>304</v>
      </c>
      <c r="I6179" s="149" t="s">
        <v>1739</v>
      </c>
      <c r="J6179" s="163">
        <v>36.244999999999997</v>
      </c>
      <c r="K6179" s="163">
        <v>26.134</v>
      </c>
      <c r="L6179" s="149" t="s">
        <v>114</v>
      </c>
      <c r="M6179" s="150" t="s">
        <v>1417</v>
      </c>
      <c r="N6179" s="157">
        <v>45415.979953703703</v>
      </c>
      <c r="O6179" s="157">
        <v>45421.011793981481</v>
      </c>
    </row>
    <row r="6180" spans="2:15" x14ac:dyDescent="0.2">
      <c r="B6180" s="322" t="s">
        <v>171</v>
      </c>
      <c r="C6180" s="322" t="s">
        <v>275</v>
      </c>
      <c r="D6180" s="322" t="s">
        <v>172</v>
      </c>
      <c r="E6180" s="322" t="s">
        <v>275</v>
      </c>
      <c r="F6180" s="154" t="s">
        <v>239</v>
      </c>
      <c r="G6180" s="149" t="s">
        <v>277</v>
      </c>
      <c r="H6180" s="153" t="s">
        <v>2667</v>
      </c>
      <c r="I6180" s="149" t="s">
        <v>3199</v>
      </c>
      <c r="J6180" s="163">
        <v>62.984999999999999</v>
      </c>
      <c r="K6180" s="163">
        <v>19.084</v>
      </c>
      <c r="L6180" s="149" t="s">
        <v>209</v>
      </c>
      <c r="M6180" s="150" t="s">
        <v>892</v>
      </c>
      <c r="N6180" s="157">
        <v>45416.83353009259</v>
      </c>
      <c r="O6180" s="157">
        <v>45464.540949074071</v>
      </c>
    </row>
    <row r="6181" spans="2:15" x14ac:dyDescent="0.2">
      <c r="B6181" s="322" t="s">
        <v>171</v>
      </c>
      <c r="C6181" s="322" t="s">
        <v>275</v>
      </c>
      <c r="D6181" s="322" t="s">
        <v>172</v>
      </c>
      <c r="E6181" s="322" t="s">
        <v>275</v>
      </c>
      <c r="F6181" s="154" t="s">
        <v>239</v>
      </c>
      <c r="G6181" s="149" t="s">
        <v>277</v>
      </c>
      <c r="H6181" s="153" t="s">
        <v>2667</v>
      </c>
      <c r="I6181" s="149" t="s">
        <v>3199</v>
      </c>
      <c r="J6181" s="163">
        <v>62.984999999999999</v>
      </c>
      <c r="K6181" s="163">
        <v>35.418999999999997</v>
      </c>
      <c r="L6181" s="149" t="s">
        <v>209</v>
      </c>
      <c r="M6181" s="150" t="s">
        <v>440</v>
      </c>
      <c r="N6181" s="157">
        <v>45416.83353009259</v>
      </c>
      <c r="O6181" s="157">
        <v>45471.560081018521</v>
      </c>
    </row>
    <row r="6182" spans="2:15" x14ac:dyDescent="0.2">
      <c r="B6182" s="322" t="s">
        <v>171</v>
      </c>
      <c r="C6182" s="322" t="s">
        <v>275</v>
      </c>
      <c r="D6182" s="322" t="s">
        <v>171</v>
      </c>
      <c r="E6182" s="322" t="s">
        <v>275</v>
      </c>
      <c r="F6182" s="154" t="s">
        <v>114</v>
      </c>
      <c r="G6182" s="149" t="s">
        <v>277</v>
      </c>
      <c r="H6182" s="153" t="s">
        <v>304</v>
      </c>
      <c r="I6182" s="149" t="s">
        <v>1109</v>
      </c>
      <c r="J6182" s="163">
        <v>37.366999999999997</v>
      </c>
      <c r="K6182" s="163">
        <v>28.492000000000001</v>
      </c>
      <c r="L6182" s="149" t="s">
        <v>114</v>
      </c>
      <c r="M6182" s="150" t="s">
        <v>579</v>
      </c>
      <c r="N6182" s="157">
        <v>45417.433703703704</v>
      </c>
      <c r="O6182" s="157">
        <v>45420.771550925929</v>
      </c>
    </row>
    <row r="6183" spans="2:15" x14ac:dyDescent="0.2">
      <c r="B6183" s="322" t="s">
        <v>171</v>
      </c>
      <c r="C6183" s="322" t="s">
        <v>275</v>
      </c>
      <c r="D6183" s="322" t="s">
        <v>173</v>
      </c>
      <c r="E6183" s="322" t="s">
        <v>275</v>
      </c>
      <c r="F6183" s="154" t="s">
        <v>195</v>
      </c>
      <c r="G6183" s="149" t="s">
        <v>277</v>
      </c>
      <c r="H6183" s="153" t="s">
        <v>705</v>
      </c>
      <c r="I6183" s="149" t="s">
        <v>3200</v>
      </c>
      <c r="J6183" s="163">
        <v>35.737000000000002</v>
      </c>
      <c r="K6183" s="163">
        <v>25.733000000000001</v>
      </c>
      <c r="L6183" s="149" t="s">
        <v>357</v>
      </c>
      <c r="M6183" s="150" t="s">
        <v>508</v>
      </c>
      <c r="N6183" s="157">
        <v>45417.937384259261</v>
      </c>
      <c r="O6183" s="157">
        <v>45481.927928240744</v>
      </c>
    </row>
    <row r="6184" spans="2:15" x14ac:dyDescent="0.2">
      <c r="B6184" s="322" t="s">
        <v>171</v>
      </c>
      <c r="C6184" s="322" t="s">
        <v>275</v>
      </c>
      <c r="D6184" s="322" t="s">
        <v>173</v>
      </c>
      <c r="E6184" s="322" t="s">
        <v>275</v>
      </c>
      <c r="F6184" s="154" t="s">
        <v>239</v>
      </c>
      <c r="G6184" s="149" t="s">
        <v>359</v>
      </c>
      <c r="H6184" s="153" t="s">
        <v>278</v>
      </c>
      <c r="I6184" s="149" t="s">
        <v>2922</v>
      </c>
      <c r="J6184" s="163">
        <v>62.472000000000001</v>
      </c>
      <c r="K6184" s="163">
        <v>39.896999999999998</v>
      </c>
      <c r="L6184" s="149" t="s">
        <v>211</v>
      </c>
      <c r="M6184" s="150" t="s">
        <v>388</v>
      </c>
      <c r="N6184" s="157">
        <v>45418.48065972222</v>
      </c>
      <c r="O6184" s="157">
        <v>45478.15552083333</v>
      </c>
    </row>
    <row r="6185" spans="2:15" x14ac:dyDescent="0.2">
      <c r="B6185" s="322" t="s">
        <v>171</v>
      </c>
      <c r="C6185" s="322" t="s">
        <v>275</v>
      </c>
      <c r="D6185" s="322" t="s">
        <v>173</v>
      </c>
      <c r="E6185" s="322" t="s">
        <v>275</v>
      </c>
      <c r="F6185" s="154" t="s">
        <v>239</v>
      </c>
      <c r="G6185" s="149" t="s">
        <v>359</v>
      </c>
      <c r="H6185" s="153" t="s">
        <v>278</v>
      </c>
      <c r="I6185" s="149" t="s">
        <v>3201</v>
      </c>
      <c r="J6185" s="163">
        <v>61.472000000000001</v>
      </c>
      <c r="K6185" s="163">
        <v>11.185</v>
      </c>
      <c r="L6185" s="149" t="s">
        <v>211</v>
      </c>
      <c r="M6185" s="150" t="s">
        <v>666</v>
      </c>
      <c r="N6185" s="157">
        <v>45418.522523148145</v>
      </c>
      <c r="O6185" s="157">
        <v>45481.489907407406</v>
      </c>
    </row>
    <row r="6186" spans="2:15" x14ac:dyDescent="0.2">
      <c r="B6186" s="322" t="s">
        <v>171</v>
      </c>
      <c r="C6186" s="322" t="s">
        <v>275</v>
      </c>
      <c r="D6186" s="322" t="s">
        <v>173</v>
      </c>
      <c r="E6186" s="322" t="s">
        <v>275</v>
      </c>
      <c r="F6186" s="154" t="s">
        <v>239</v>
      </c>
      <c r="G6186" s="149" t="s">
        <v>359</v>
      </c>
      <c r="H6186" s="153" t="s">
        <v>278</v>
      </c>
      <c r="I6186" s="149" t="s">
        <v>3201</v>
      </c>
      <c r="J6186" s="163">
        <v>61.472000000000001</v>
      </c>
      <c r="K6186" s="163">
        <v>31.02</v>
      </c>
      <c r="L6186" s="149" t="s">
        <v>211</v>
      </c>
      <c r="M6186" s="150" t="s">
        <v>303</v>
      </c>
      <c r="N6186" s="157">
        <v>45418.522523148145</v>
      </c>
      <c r="O6186" s="157">
        <v>45491.770775462966</v>
      </c>
    </row>
    <row r="6187" spans="2:15" x14ac:dyDescent="0.2">
      <c r="B6187" s="322" t="s">
        <v>171</v>
      </c>
      <c r="C6187" s="322" t="s">
        <v>275</v>
      </c>
      <c r="D6187" s="322" t="s">
        <v>171</v>
      </c>
      <c r="E6187" s="322" t="s">
        <v>275</v>
      </c>
      <c r="F6187" s="154" t="s">
        <v>237</v>
      </c>
      <c r="G6187" s="149" t="s">
        <v>277</v>
      </c>
      <c r="H6187" s="153" t="s">
        <v>978</v>
      </c>
      <c r="I6187" s="149" t="s">
        <v>3202</v>
      </c>
      <c r="J6187" s="163">
        <v>32.292000000000002</v>
      </c>
      <c r="K6187" s="163">
        <v>22.576000000000001</v>
      </c>
      <c r="L6187" s="149" t="s">
        <v>251</v>
      </c>
      <c r="M6187" s="150" t="s">
        <v>2186</v>
      </c>
      <c r="N6187" s="157">
        <v>45418.823125000003</v>
      </c>
      <c r="O6187" s="157">
        <v>45426.822523148148</v>
      </c>
    </row>
    <row r="6188" spans="2:15" x14ac:dyDescent="0.2">
      <c r="B6188" s="322" t="s">
        <v>171</v>
      </c>
      <c r="C6188" s="322" t="s">
        <v>275</v>
      </c>
      <c r="D6188" s="322" t="s">
        <v>171</v>
      </c>
      <c r="E6188" s="322" t="s">
        <v>275</v>
      </c>
      <c r="F6188" s="154" t="s">
        <v>114</v>
      </c>
      <c r="G6188" s="149" t="s">
        <v>277</v>
      </c>
      <c r="H6188" s="153" t="s">
        <v>304</v>
      </c>
      <c r="I6188" s="149" t="s">
        <v>1236</v>
      </c>
      <c r="J6188" s="163">
        <v>19.39</v>
      </c>
      <c r="K6188" s="163">
        <v>7.6539999999999999</v>
      </c>
      <c r="L6188" s="149" t="s">
        <v>114</v>
      </c>
      <c r="M6188" s="150" t="s">
        <v>2607</v>
      </c>
      <c r="N6188" s="157">
        <v>45418.973136574074</v>
      </c>
      <c r="O6188" s="157">
        <v>45420.904409722221</v>
      </c>
    </row>
    <row r="6189" spans="2:15" x14ac:dyDescent="0.2">
      <c r="B6189" s="322" t="s">
        <v>171</v>
      </c>
      <c r="C6189" s="322" t="s">
        <v>275</v>
      </c>
      <c r="D6189" s="322" t="s">
        <v>171</v>
      </c>
      <c r="E6189" s="322" t="s">
        <v>275</v>
      </c>
      <c r="F6189" s="154" t="s">
        <v>114</v>
      </c>
      <c r="G6189" s="149" t="s">
        <v>277</v>
      </c>
      <c r="H6189" s="153" t="s">
        <v>304</v>
      </c>
      <c r="I6189" s="149" t="s">
        <v>1236</v>
      </c>
      <c r="J6189" s="163">
        <v>19.39</v>
      </c>
      <c r="K6189" s="163">
        <v>7.6539999999999999</v>
      </c>
      <c r="L6189" s="149" t="s">
        <v>114</v>
      </c>
      <c r="M6189" s="150" t="s">
        <v>2607</v>
      </c>
      <c r="N6189" s="157">
        <v>45418.973136574074</v>
      </c>
      <c r="O6189" s="157">
        <v>45420.904548611114</v>
      </c>
    </row>
    <row r="6190" spans="2:15" x14ac:dyDescent="0.2">
      <c r="B6190" s="322" t="s">
        <v>171</v>
      </c>
      <c r="C6190" s="322" t="s">
        <v>275</v>
      </c>
      <c r="D6190" s="322" t="s">
        <v>171</v>
      </c>
      <c r="E6190" s="322" t="s">
        <v>275</v>
      </c>
      <c r="F6190" s="154" t="s">
        <v>114</v>
      </c>
      <c r="G6190" s="149" t="s">
        <v>353</v>
      </c>
      <c r="H6190" s="153" t="s">
        <v>354</v>
      </c>
      <c r="I6190" s="149" t="s">
        <v>1890</v>
      </c>
      <c r="J6190" s="163">
        <v>34.564</v>
      </c>
      <c r="K6190" s="163">
        <v>33.872999999999998</v>
      </c>
      <c r="L6190" s="149" t="s">
        <v>116</v>
      </c>
      <c r="M6190" s="150" t="s">
        <v>2123</v>
      </c>
      <c r="N6190" s="157">
        <v>45419.082291666666</v>
      </c>
      <c r="O6190" s="157">
        <v>45430.081585648149</v>
      </c>
    </row>
    <row r="6191" spans="2:15" x14ac:dyDescent="0.2">
      <c r="B6191" s="322" t="s">
        <v>171</v>
      </c>
      <c r="C6191" s="322" t="s">
        <v>275</v>
      </c>
      <c r="D6191" s="322" t="s">
        <v>172</v>
      </c>
      <c r="E6191" s="322" t="s">
        <v>275</v>
      </c>
      <c r="F6191" s="154" t="s">
        <v>114</v>
      </c>
      <c r="G6191" s="149" t="s">
        <v>286</v>
      </c>
      <c r="H6191" s="153" t="s">
        <v>115</v>
      </c>
      <c r="I6191" s="149" t="s">
        <v>3203</v>
      </c>
      <c r="J6191" s="163">
        <v>61.484999999999999</v>
      </c>
      <c r="K6191" s="163">
        <v>11.821</v>
      </c>
      <c r="L6191" s="149" t="s">
        <v>209</v>
      </c>
      <c r="M6191" s="150" t="s">
        <v>563</v>
      </c>
      <c r="N6191" s="157">
        <v>45419.324583333335</v>
      </c>
      <c r="O6191" s="157">
        <v>45453.781851851854</v>
      </c>
    </row>
    <row r="6192" spans="2:15" x14ac:dyDescent="0.2">
      <c r="B6192" s="322" t="s">
        <v>171</v>
      </c>
      <c r="C6192" s="322" t="s">
        <v>275</v>
      </c>
      <c r="D6192" s="322" t="s">
        <v>172</v>
      </c>
      <c r="E6192" s="322" t="s">
        <v>275</v>
      </c>
      <c r="F6192" s="154" t="s">
        <v>114</v>
      </c>
      <c r="G6192" s="149" t="s">
        <v>286</v>
      </c>
      <c r="H6192" s="153" t="s">
        <v>115</v>
      </c>
      <c r="I6192" s="149" t="s">
        <v>3203</v>
      </c>
      <c r="J6192" s="163">
        <v>61.484999999999999</v>
      </c>
      <c r="K6192" s="163">
        <v>13.48</v>
      </c>
      <c r="L6192" s="149" t="s">
        <v>209</v>
      </c>
      <c r="M6192" s="150" t="s">
        <v>439</v>
      </c>
      <c r="N6192" s="157">
        <v>45419.324583333335</v>
      </c>
      <c r="O6192" s="157">
        <v>45458.541597222225</v>
      </c>
    </row>
    <row r="6193" spans="2:15" x14ac:dyDescent="0.2">
      <c r="B6193" s="322" t="s">
        <v>171</v>
      </c>
      <c r="C6193" s="322" t="s">
        <v>275</v>
      </c>
      <c r="D6193" s="322" t="s">
        <v>172</v>
      </c>
      <c r="E6193" s="322" t="s">
        <v>275</v>
      </c>
      <c r="F6193" s="154" t="s">
        <v>114</v>
      </c>
      <c r="G6193" s="149" t="s">
        <v>286</v>
      </c>
      <c r="H6193" s="153" t="s">
        <v>115</v>
      </c>
      <c r="I6193" s="149" t="s">
        <v>3203</v>
      </c>
      <c r="J6193" s="163">
        <v>61.484999999999999</v>
      </c>
      <c r="K6193" s="163">
        <v>13.48</v>
      </c>
      <c r="L6193" s="149" t="s">
        <v>209</v>
      </c>
      <c r="M6193" s="150" t="s">
        <v>439</v>
      </c>
      <c r="N6193" s="157">
        <v>45419.324583333335</v>
      </c>
      <c r="O6193" s="157">
        <v>45458.54173611111</v>
      </c>
    </row>
    <row r="6194" spans="2:15" x14ac:dyDescent="0.2">
      <c r="B6194" s="322" t="s">
        <v>171</v>
      </c>
      <c r="C6194" s="322" t="s">
        <v>275</v>
      </c>
      <c r="D6194" s="322" t="s">
        <v>172</v>
      </c>
      <c r="E6194" s="322" t="s">
        <v>275</v>
      </c>
      <c r="F6194" s="154" t="s">
        <v>114</v>
      </c>
      <c r="G6194" s="149" t="s">
        <v>286</v>
      </c>
      <c r="H6194" s="153" t="s">
        <v>115</v>
      </c>
      <c r="I6194" s="149" t="s">
        <v>3203</v>
      </c>
      <c r="J6194" s="163">
        <v>61.484999999999999</v>
      </c>
      <c r="K6194" s="163">
        <v>21.475000000000001</v>
      </c>
      <c r="L6194" s="149" t="s">
        <v>209</v>
      </c>
      <c r="M6194" s="150" t="s">
        <v>529</v>
      </c>
      <c r="N6194" s="157">
        <v>45419.324583333335</v>
      </c>
      <c r="O6194" s="157">
        <v>45462.775509259256</v>
      </c>
    </row>
    <row r="6195" spans="2:15" x14ac:dyDescent="0.2">
      <c r="B6195" s="322" t="s">
        <v>171</v>
      </c>
      <c r="C6195" s="322" t="s">
        <v>275</v>
      </c>
      <c r="D6195" s="322" t="s">
        <v>172</v>
      </c>
      <c r="E6195" s="322" t="s">
        <v>275</v>
      </c>
      <c r="F6195" s="154" t="s">
        <v>329</v>
      </c>
      <c r="G6195" s="149" t="s">
        <v>286</v>
      </c>
      <c r="H6195" s="153" t="s">
        <v>330</v>
      </c>
      <c r="I6195" s="149" t="s">
        <v>2129</v>
      </c>
      <c r="J6195" s="163">
        <v>61.268000000000001</v>
      </c>
      <c r="K6195" s="163">
        <v>54.168999999999997</v>
      </c>
      <c r="L6195" s="149" t="s">
        <v>187</v>
      </c>
      <c r="M6195" s="150" t="s">
        <v>415</v>
      </c>
      <c r="N6195" s="157">
        <v>45419.437916666669</v>
      </c>
      <c r="O6195" s="157">
        <v>45451.635196759256</v>
      </c>
    </row>
    <row r="6196" spans="2:15" x14ac:dyDescent="0.2">
      <c r="B6196" s="322" t="s">
        <v>171</v>
      </c>
      <c r="C6196" s="322" t="s">
        <v>275</v>
      </c>
      <c r="D6196" s="322" t="s">
        <v>173</v>
      </c>
      <c r="E6196" s="322" t="s">
        <v>275</v>
      </c>
      <c r="F6196" s="154" t="s">
        <v>239</v>
      </c>
      <c r="G6196" s="149" t="s">
        <v>277</v>
      </c>
      <c r="H6196" s="153" t="s">
        <v>1628</v>
      </c>
      <c r="I6196" s="149" t="s">
        <v>3201</v>
      </c>
      <c r="J6196" s="163">
        <v>61.472000000000001</v>
      </c>
      <c r="K6196" s="163">
        <v>4.78</v>
      </c>
      <c r="L6196" s="149" t="s">
        <v>211</v>
      </c>
      <c r="M6196" s="150" t="s">
        <v>666</v>
      </c>
      <c r="N6196" s="157">
        <v>45419.657453703701</v>
      </c>
      <c r="O6196" s="157">
        <v>45481.489907407406</v>
      </c>
    </row>
    <row r="6197" spans="2:15" x14ac:dyDescent="0.2">
      <c r="B6197" s="322" t="s">
        <v>171</v>
      </c>
      <c r="C6197" s="322" t="s">
        <v>275</v>
      </c>
      <c r="D6197" s="322" t="s">
        <v>173</v>
      </c>
      <c r="E6197" s="322" t="s">
        <v>275</v>
      </c>
      <c r="F6197" s="154" t="s">
        <v>239</v>
      </c>
      <c r="G6197" s="149" t="s">
        <v>277</v>
      </c>
      <c r="H6197" s="153" t="s">
        <v>1628</v>
      </c>
      <c r="I6197" s="149" t="s">
        <v>3201</v>
      </c>
      <c r="J6197" s="163">
        <v>61.472000000000001</v>
      </c>
      <c r="K6197" s="163">
        <v>13.257999999999999</v>
      </c>
      <c r="L6197" s="149" t="s">
        <v>211</v>
      </c>
      <c r="M6197" s="150" t="s">
        <v>303</v>
      </c>
      <c r="N6197" s="157">
        <v>45419.657453703701</v>
      </c>
      <c r="O6197" s="157">
        <v>45491.770775462966</v>
      </c>
    </row>
    <row r="6198" spans="2:15" x14ac:dyDescent="0.2">
      <c r="B6198" s="322" t="s">
        <v>171</v>
      </c>
      <c r="C6198" s="322" t="s">
        <v>275</v>
      </c>
      <c r="D6198" s="322" t="s">
        <v>171</v>
      </c>
      <c r="E6198" s="322" t="s">
        <v>275</v>
      </c>
      <c r="F6198" s="154" t="s">
        <v>114</v>
      </c>
      <c r="G6198" s="149" t="s">
        <v>277</v>
      </c>
      <c r="H6198" s="153" t="s">
        <v>304</v>
      </c>
      <c r="I6198" s="149" t="s">
        <v>584</v>
      </c>
      <c r="J6198" s="163">
        <v>39.064</v>
      </c>
      <c r="K6198" s="163">
        <v>30.399000000000001</v>
      </c>
      <c r="L6198" s="149" t="s">
        <v>114</v>
      </c>
      <c r="M6198" s="150" t="s">
        <v>700</v>
      </c>
      <c r="N6198" s="157">
        <v>45419.785590277781</v>
      </c>
      <c r="O6198" s="157">
        <v>45424.730092592596</v>
      </c>
    </row>
    <row r="6199" spans="2:15" x14ac:dyDescent="0.2">
      <c r="B6199" s="322" t="s">
        <v>171</v>
      </c>
      <c r="C6199" s="322" t="s">
        <v>275</v>
      </c>
      <c r="D6199" s="322" t="s">
        <v>172</v>
      </c>
      <c r="E6199" s="322" t="s">
        <v>275</v>
      </c>
      <c r="F6199" s="154" t="s">
        <v>114</v>
      </c>
      <c r="G6199" s="149" t="s">
        <v>310</v>
      </c>
      <c r="H6199" s="153" t="s">
        <v>115</v>
      </c>
      <c r="I6199" s="149" t="s">
        <v>2716</v>
      </c>
      <c r="J6199" s="163">
        <v>61.271999999999998</v>
      </c>
      <c r="K6199" s="163">
        <v>24.577999999999999</v>
      </c>
      <c r="L6199" s="149" t="s">
        <v>209</v>
      </c>
      <c r="M6199" s="150" t="s">
        <v>2589</v>
      </c>
      <c r="N6199" s="157">
        <v>45420.282800925925</v>
      </c>
      <c r="O6199" s="157">
        <v>45463.697013888886</v>
      </c>
    </row>
    <row r="6200" spans="2:15" x14ac:dyDescent="0.2">
      <c r="B6200" s="322" t="s">
        <v>171</v>
      </c>
      <c r="C6200" s="322" t="s">
        <v>275</v>
      </c>
      <c r="D6200" s="322" t="s">
        <v>172</v>
      </c>
      <c r="E6200" s="322" t="s">
        <v>275</v>
      </c>
      <c r="F6200" s="154" t="s">
        <v>114</v>
      </c>
      <c r="G6200" s="149" t="s">
        <v>310</v>
      </c>
      <c r="H6200" s="153" t="s">
        <v>115</v>
      </c>
      <c r="I6200" s="149" t="s">
        <v>2716</v>
      </c>
      <c r="J6200" s="163">
        <v>61.271999999999998</v>
      </c>
      <c r="K6200" s="163">
        <v>35.128</v>
      </c>
      <c r="L6200" s="149" t="s">
        <v>209</v>
      </c>
      <c r="M6200" s="150" t="s">
        <v>392</v>
      </c>
      <c r="N6200" s="157">
        <v>45420.282800925925</v>
      </c>
      <c r="O6200" s="157">
        <v>45468.291192129633</v>
      </c>
    </row>
    <row r="6201" spans="2:15" x14ac:dyDescent="0.2">
      <c r="B6201" s="322" t="s">
        <v>171</v>
      </c>
      <c r="C6201" s="322" t="s">
        <v>275</v>
      </c>
      <c r="D6201" s="322" t="s">
        <v>172</v>
      </c>
      <c r="E6201" s="322" t="s">
        <v>275</v>
      </c>
      <c r="F6201" s="154" t="s">
        <v>236</v>
      </c>
      <c r="G6201" s="149" t="s">
        <v>310</v>
      </c>
      <c r="H6201" s="153" t="s">
        <v>311</v>
      </c>
      <c r="I6201" s="149" t="s">
        <v>3204</v>
      </c>
      <c r="J6201" s="163">
        <v>39.201999999999998</v>
      </c>
      <c r="K6201" s="163">
        <v>30.286000000000001</v>
      </c>
      <c r="L6201" s="149" t="s">
        <v>1447</v>
      </c>
      <c r="M6201" s="150" t="s">
        <v>520</v>
      </c>
      <c r="N6201" s="157">
        <v>45420.522476851853</v>
      </c>
      <c r="O6201" s="157">
        <v>45470.30196759259</v>
      </c>
    </row>
    <row r="6202" spans="2:15" x14ac:dyDescent="0.2">
      <c r="B6202" s="322" t="s">
        <v>171</v>
      </c>
      <c r="C6202" s="322" t="s">
        <v>275</v>
      </c>
      <c r="D6202" s="322" t="s">
        <v>172</v>
      </c>
      <c r="E6202" s="322" t="s">
        <v>275</v>
      </c>
      <c r="F6202" s="154" t="s">
        <v>114</v>
      </c>
      <c r="G6202" s="149" t="s">
        <v>286</v>
      </c>
      <c r="H6202" s="153" t="s">
        <v>115</v>
      </c>
      <c r="I6202" s="149" t="s">
        <v>1439</v>
      </c>
      <c r="J6202" s="163">
        <v>60.515000000000001</v>
      </c>
      <c r="K6202" s="163">
        <v>27.75</v>
      </c>
      <c r="L6202" s="149" t="s">
        <v>214</v>
      </c>
      <c r="M6202" s="150" t="s">
        <v>332</v>
      </c>
      <c r="N6202" s="157">
        <v>45420.86613425926</v>
      </c>
      <c r="O6202" s="157">
        <v>45461.30027777778</v>
      </c>
    </row>
    <row r="6203" spans="2:15" x14ac:dyDescent="0.2">
      <c r="B6203" s="322" t="s">
        <v>171</v>
      </c>
      <c r="C6203" s="322" t="s">
        <v>275</v>
      </c>
      <c r="D6203" s="322" t="s">
        <v>173</v>
      </c>
      <c r="E6203" s="322" t="s">
        <v>275</v>
      </c>
      <c r="F6203" s="154" t="s">
        <v>239</v>
      </c>
      <c r="G6203" s="149" t="s">
        <v>277</v>
      </c>
      <c r="H6203" s="153" t="s">
        <v>1628</v>
      </c>
      <c r="I6203" s="149" t="s">
        <v>2922</v>
      </c>
      <c r="J6203" s="163">
        <v>62.472000000000001</v>
      </c>
      <c r="K6203" s="163">
        <v>21.324999999999999</v>
      </c>
      <c r="L6203" s="149" t="s">
        <v>211</v>
      </c>
      <c r="M6203" s="150" t="s">
        <v>388</v>
      </c>
      <c r="N6203" s="157">
        <v>45420.895335648151</v>
      </c>
      <c r="O6203" s="157">
        <v>45478.15552083333</v>
      </c>
    </row>
    <row r="6204" spans="2:15" x14ac:dyDescent="0.2">
      <c r="B6204" s="322" t="s">
        <v>171</v>
      </c>
      <c r="C6204" s="322" t="s">
        <v>275</v>
      </c>
      <c r="D6204" s="322" t="s">
        <v>171</v>
      </c>
      <c r="E6204" s="322" t="s">
        <v>275</v>
      </c>
      <c r="F6204" s="154" t="s">
        <v>114</v>
      </c>
      <c r="G6204" s="149" t="s">
        <v>277</v>
      </c>
      <c r="H6204" s="153" t="s">
        <v>304</v>
      </c>
      <c r="I6204" s="149" t="s">
        <v>670</v>
      </c>
      <c r="J6204" s="163">
        <v>36.417000000000002</v>
      </c>
      <c r="K6204" s="163">
        <v>30.981999999999999</v>
      </c>
      <c r="L6204" s="149" t="s">
        <v>114</v>
      </c>
      <c r="M6204" s="150" t="s">
        <v>577</v>
      </c>
      <c r="N6204" s="157">
        <v>45421.003900462965</v>
      </c>
      <c r="O6204" s="157">
        <v>45426.076678240737</v>
      </c>
    </row>
    <row r="6205" spans="2:15" x14ac:dyDescent="0.2">
      <c r="B6205" s="322" t="s">
        <v>171</v>
      </c>
      <c r="C6205" s="322" t="s">
        <v>275</v>
      </c>
      <c r="D6205" s="322" t="s">
        <v>172</v>
      </c>
      <c r="E6205" s="322" t="s">
        <v>275</v>
      </c>
      <c r="F6205" s="154" t="s">
        <v>239</v>
      </c>
      <c r="G6205" s="149" t="s">
        <v>277</v>
      </c>
      <c r="H6205" s="153" t="s">
        <v>1628</v>
      </c>
      <c r="I6205" s="149" t="s">
        <v>1475</v>
      </c>
      <c r="J6205" s="163">
        <v>45.493000000000002</v>
      </c>
      <c r="K6205" s="163">
        <v>44.582999999999998</v>
      </c>
      <c r="L6205" s="149" t="s">
        <v>116</v>
      </c>
      <c r="M6205" s="150" t="s">
        <v>292</v>
      </c>
      <c r="N6205" s="157">
        <v>45421.261307870373</v>
      </c>
      <c r="O6205" s="157">
        <v>45448.719687500001</v>
      </c>
    </row>
    <row r="6206" spans="2:15" x14ac:dyDescent="0.2">
      <c r="B6206" s="322" t="s">
        <v>171</v>
      </c>
      <c r="C6206" s="322" t="s">
        <v>275</v>
      </c>
      <c r="D6206" s="322" t="s">
        <v>171</v>
      </c>
      <c r="E6206" s="322" t="s">
        <v>275</v>
      </c>
      <c r="F6206" s="154" t="s">
        <v>114</v>
      </c>
      <c r="G6206" s="149" t="s">
        <v>310</v>
      </c>
      <c r="H6206" s="153" t="s">
        <v>115</v>
      </c>
      <c r="I6206" s="149" t="s">
        <v>3205</v>
      </c>
      <c r="J6206" s="163">
        <v>63.625</v>
      </c>
      <c r="K6206" s="163">
        <v>7.5810000000000004</v>
      </c>
      <c r="L6206" s="149" t="s">
        <v>228</v>
      </c>
      <c r="M6206" s="150" t="s">
        <v>485</v>
      </c>
      <c r="N6206" s="157">
        <v>45421.521805555552</v>
      </c>
      <c r="O6206" s="157">
        <v>45437.224872685183</v>
      </c>
    </row>
    <row r="6207" spans="2:15" x14ac:dyDescent="0.2">
      <c r="B6207" s="322" t="s">
        <v>171</v>
      </c>
      <c r="C6207" s="322" t="s">
        <v>275</v>
      </c>
      <c r="D6207" s="322" t="s">
        <v>173</v>
      </c>
      <c r="E6207" s="322" t="s">
        <v>275</v>
      </c>
      <c r="F6207" s="154" t="s">
        <v>114</v>
      </c>
      <c r="G6207" s="149" t="s">
        <v>310</v>
      </c>
      <c r="H6207" s="153" t="s">
        <v>115</v>
      </c>
      <c r="I6207" s="149" t="s">
        <v>3205</v>
      </c>
      <c r="J6207" s="163">
        <v>63.625</v>
      </c>
      <c r="K6207" s="163">
        <v>8.5449999999999999</v>
      </c>
      <c r="L6207" s="149" t="s">
        <v>357</v>
      </c>
      <c r="M6207" s="150" t="s">
        <v>508</v>
      </c>
      <c r="N6207" s="157">
        <v>45421.521805555552</v>
      </c>
      <c r="O6207" s="157">
        <v>45478.019074074073</v>
      </c>
    </row>
    <row r="6208" spans="2:15" x14ac:dyDescent="0.2">
      <c r="B6208" s="322" t="s">
        <v>171</v>
      </c>
      <c r="C6208" s="322" t="s">
        <v>275</v>
      </c>
      <c r="D6208" s="322" t="s">
        <v>172</v>
      </c>
      <c r="E6208" s="322" t="s">
        <v>275</v>
      </c>
      <c r="F6208" s="154" t="s">
        <v>329</v>
      </c>
      <c r="G6208" s="149" t="s">
        <v>286</v>
      </c>
      <c r="H6208" s="153" t="s">
        <v>330</v>
      </c>
      <c r="I6208" s="149" t="s">
        <v>3206</v>
      </c>
      <c r="J6208" s="163">
        <v>63.405999999999999</v>
      </c>
      <c r="K6208" s="163">
        <v>19.068000000000001</v>
      </c>
      <c r="L6208" s="149" t="s">
        <v>116</v>
      </c>
      <c r="M6208" s="150" t="s">
        <v>405</v>
      </c>
      <c r="N6208" s="157">
        <v>45421.647430555553</v>
      </c>
      <c r="O6208" s="157">
        <v>45470.050798611112</v>
      </c>
    </row>
    <row r="6209" spans="2:15" x14ac:dyDescent="0.2">
      <c r="B6209" s="322" t="s">
        <v>171</v>
      </c>
      <c r="C6209" s="322" t="s">
        <v>275</v>
      </c>
      <c r="D6209" s="322" t="s">
        <v>173</v>
      </c>
      <c r="E6209" s="322" t="s">
        <v>275</v>
      </c>
      <c r="F6209" s="154" t="s">
        <v>329</v>
      </c>
      <c r="G6209" s="149" t="s">
        <v>286</v>
      </c>
      <c r="H6209" s="153" t="s">
        <v>330</v>
      </c>
      <c r="I6209" s="149" t="s">
        <v>3206</v>
      </c>
      <c r="J6209" s="163">
        <v>63.405999999999999</v>
      </c>
      <c r="K6209" s="163">
        <v>35.863</v>
      </c>
      <c r="L6209" s="149" t="s">
        <v>116</v>
      </c>
      <c r="M6209" s="150" t="s">
        <v>405</v>
      </c>
      <c r="N6209" s="157">
        <v>45421.647430555553</v>
      </c>
      <c r="O6209" s="157">
        <v>45474.289803240739</v>
      </c>
    </row>
    <row r="6210" spans="2:15" x14ac:dyDescent="0.2">
      <c r="B6210" s="322" t="s">
        <v>171</v>
      </c>
      <c r="C6210" s="322" t="s">
        <v>275</v>
      </c>
      <c r="D6210" s="322" t="s">
        <v>171</v>
      </c>
      <c r="E6210" s="322" t="s">
        <v>275</v>
      </c>
      <c r="F6210" s="154" t="s">
        <v>114</v>
      </c>
      <c r="G6210" s="149" t="s">
        <v>277</v>
      </c>
      <c r="H6210" s="153" t="s">
        <v>304</v>
      </c>
      <c r="I6210" s="149" t="s">
        <v>304</v>
      </c>
      <c r="J6210" s="163">
        <v>34.433</v>
      </c>
      <c r="K6210" s="163">
        <v>24.256</v>
      </c>
      <c r="L6210" s="149" t="s">
        <v>114</v>
      </c>
      <c r="M6210" s="150" t="s">
        <v>1111</v>
      </c>
      <c r="N6210" s="157">
        <v>45421.728912037041</v>
      </c>
      <c r="O6210" s="157">
        <v>45426.969155092593</v>
      </c>
    </row>
    <row r="6211" spans="2:15" x14ac:dyDescent="0.2">
      <c r="B6211" s="322" t="s">
        <v>171</v>
      </c>
      <c r="C6211" s="322" t="s">
        <v>275</v>
      </c>
      <c r="D6211" s="322" t="s">
        <v>171</v>
      </c>
      <c r="E6211" s="322" t="s">
        <v>275</v>
      </c>
      <c r="F6211" s="154" t="s">
        <v>114</v>
      </c>
      <c r="G6211" s="149" t="s">
        <v>277</v>
      </c>
      <c r="H6211" s="153" t="s">
        <v>304</v>
      </c>
      <c r="I6211" s="149" t="s">
        <v>1970</v>
      </c>
      <c r="J6211" s="163">
        <v>36.563000000000002</v>
      </c>
      <c r="K6211" s="163">
        <v>11.555</v>
      </c>
      <c r="L6211" s="149" t="s">
        <v>187</v>
      </c>
      <c r="M6211" s="150" t="s">
        <v>415</v>
      </c>
      <c r="N6211" s="157">
        <v>45421.838379629633</v>
      </c>
      <c r="O6211" s="157">
        <v>45442.998807870368</v>
      </c>
    </row>
    <row r="6212" spans="2:15" x14ac:dyDescent="0.2">
      <c r="B6212" s="322" t="s">
        <v>171</v>
      </c>
      <c r="C6212" s="322" t="s">
        <v>275</v>
      </c>
      <c r="D6212" s="322" t="s">
        <v>171</v>
      </c>
      <c r="E6212" s="322" t="s">
        <v>275</v>
      </c>
      <c r="F6212" s="154" t="s">
        <v>114</v>
      </c>
      <c r="G6212" s="149" t="s">
        <v>277</v>
      </c>
      <c r="H6212" s="153" t="s">
        <v>304</v>
      </c>
      <c r="I6212" s="149" t="s">
        <v>1970</v>
      </c>
      <c r="J6212" s="163">
        <v>36.563000000000002</v>
      </c>
      <c r="K6212" s="163">
        <v>11.555</v>
      </c>
      <c r="L6212" s="149" t="s">
        <v>187</v>
      </c>
      <c r="M6212" s="150" t="s">
        <v>415</v>
      </c>
      <c r="N6212" s="157">
        <v>45421.838379629633</v>
      </c>
      <c r="O6212" s="157">
        <v>45442.99894675926</v>
      </c>
    </row>
    <row r="6213" spans="2:15" x14ac:dyDescent="0.2">
      <c r="B6213" s="322" t="s">
        <v>171</v>
      </c>
      <c r="C6213" s="322" t="s">
        <v>275</v>
      </c>
      <c r="D6213" s="322" t="s">
        <v>172</v>
      </c>
      <c r="E6213" s="322" t="s">
        <v>275</v>
      </c>
      <c r="F6213" s="154" t="s">
        <v>239</v>
      </c>
      <c r="G6213" s="149" t="s">
        <v>359</v>
      </c>
      <c r="H6213" s="153" t="s">
        <v>278</v>
      </c>
      <c r="I6213" s="149" t="s">
        <v>3207</v>
      </c>
      <c r="J6213" s="163">
        <v>47.281999999999996</v>
      </c>
      <c r="K6213" s="163">
        <v>40.975999999999999</v>
      </c>
      <c r="L6213" s="149" t="s">
        <v>116</v>
      </c>
      <c r="M6213" s="150" t="s">
        <v>117</v>
      </c>
      <c r="N6213" s="157">
        <v>45421.892997685187</v>
      </c>
      <c r="O6213" s="157">
        <v>45457.779606481483</v>
      </c>
    </row>
    <row r="6214" spans="2:15" x14ac:dyDescent="0.2">
      <c r="B6214" s="322" t="s">
        <v>171</v>
      </c>
      <c r="C6214" s="322" t="s">
        <v>275</v>
      </c>
      <c r="D6214" s="322" t="s">
        <v>172</v>
      </c>
      <c r="E6214" s="322" t="s">
        <v>275</v>
      </c>
      <c r="F6214" s="154" t="s">
        <v>114</v>
      </c>
      <c r="G6214" s="149" t="s">
        <v>286</v>
      </c>
      <c r="H6214" s="153" t="s">
        <v>115</v>
      </c>
      <c r="I6214" s="149" t="s">
        <v>1060</v>
      </c>
      <c r="J6214" s="163">
        <v>61.378999999999998</v>
      </c>
      <c r="K6214" s="163">
        <v>33.637</v>
      </c>
      <c r="L6214" s="149" t="s">
        <v>209</v>
      </c>
      <c r="M6214" s="150" t="s">
        <v>638</v>
      </c>
      <c r="N6214" s="157">
        <v>45422.312673611108</v>
      </c>
      <c r="O6214" s="157">
        <v>45457.613622685189</v>
      </c>
    </row>
    <row r="6215" spans="2:15" x14ac:dyDescent="0.2">
      <c r="B6215" s="322" t="s">
        <v>171</v>
      </c>
      <c r="C6215" s="322" t="s">
        <v>275</v>
      </c>
      <c r="D6215" s="322" t="s">
        <v>172</v>
      </c>
      <c r="E6215" s="322" t="s">
        <v>275</v>
      </c>
      <c r="F6215" s="154" t="s">
        <v>114</v>
      </c>
      <c r="G6215" s="149" t="s">
        <v>286</v>
      </c>
      <c r="H6215" s="153" t="s">
        <v>115</v>
      </c>
      <c r="I6215" s="149" t="s">
        <v>1060</v>
      </c>
      <c r="J6215" s="163">
        <v>61.378999999999998</v>
      </c>
      <c r="K6215" s="163">
        <v>26.515000000000001</v>
      </c>
      <c r="L6215" s="149" t="s">
        <v>209</v>
      </c>
      <c r="M6215" s="150" t="s">
        <v>392</v>
      </c>
      <c r="N6215" s="157">
        <v>45422.312673611108</v>
      </c>
      <c r="O6215" s="157">
        <v>45461.339375000003</v>
      </c>
    </row>
    <row r="6216" spans="2:15" x14ac:dyDescent="0.2">
      <c r="B6216" s="322" t="s">
        <v>171</v>
      </c>
      <c r="C6216" s="322" t="s">
        <v>275</v>
      </c>
      <c r="D6216" s="322" t="s">
        <v>171</v>
      </c>
      <c r="E6216" s="322" t="s">
        <v>275</v>
      </c>
      <c r="F6216" s="154" t="s">
        <v>114</v>
      </c>
      <c r="G6216" s="149" t="s">
        <v>277</v>
      </c>
      <c r="H6216" s="153" t="s">
        <v>304</v>
      </c>
      <c r="I6216" s="149" t="s">
        <v>3208</v>
      </c>
      <c r="J6216" s="163">
        <v>30.893999999999998</v>
      </c>
      <c r="K6216" s="163">
        <v>10.314</v>
      </c>
      <c r="L6216" s="149" t="s">
        <v>203</v>
      </c>
      <c r="M6216" s="150" t="s">
        <v>672</v>
      </c>
      <c r="N6216" s="157">
        <v>45422.333344907405</v>
      </c>
      <c r="O6216" s="157">
        <v>45441.737210648149</v>
      </c>
    </row>
    <row r="6217" spans="2:15" x14ac:dyDescent="0.2">
      <c r="B6217" s="322" t="s">
        <v>171</v>
      </c>
      <c r="C6217" s="322" t="s">
        <v>275</v>
      </c>
      <c r="D6217" s="322" t="s">
        <v>171</v>
      </c>
      <c r="E6217" s="322" t="s">
        <v>275</v>
      </c>
      <c r="F6217" s="154" t="s">
        <v>114</v>
      </c>
      <c r="G6217" s="149" t="s">
        <v>277</v>
      </c>
      <c r="H6217" s="153" t="s">
        <v>304</v>
      </c>
      <c r="I6217" s="149" t="s">
        <v>3208</v>
      </c>
      <c r="J6217" s="163">
        <v>30.893999999999998</v>
      </c>
      <c r="K6217" s="163">
        <v>10.314</v>
      </c>
      <c r="L6217" s="149" t="s">
        <v>203</v>
      </c>
      <c r="M6217" s="150" t="s">
        <v>672</v>
      </c>
      <c r="N6217" s="157">
        <v>45422.333344907405</v>
      </c>
      <c r="O6217" s="157">
        <v>45441.737349537034</v>
      </c>
    </row>
    <row r="6218" spans="2:15" x14ac:dyDescent="0.2">
      <c r="B6218" s="322" t="s">
        <v>171</v>
      </c>
      <c r="C6218" s="322" t="s">
        <v>275</v>
      </c>
      <c r="D6218" s="322" t="s">
        <v>172</v>
      </c>
      <c r="E6218" s="322" t="s">
        <v>275</v>
      </c>
      <c r="F6218" s="154" t="s">
        <v>329</v>
      </c>
      <c r="G6218" s="149" t="s">
        <v>286</v>
      </c>
      <c r="H6218" s="153" t="s">
        <v>330</v>
      </c>
      <c r="I6218" s="149" t="s">
        <v>830</v>
      </c>
      <c r="J6218" s="163">
        <v>63.131999999999998</v>
      </c>
      <c r="K6218" s="163">
        <v>1.895</v>
      </c>
      <c r="L6218" s="149" t="s">
        <v>116</v>
      </c>
      <c r="M6218" s="150" t="s">
        <v>352</v>
      </c>
      <c r="N6218" s="157">
        <v>45423.813333333332</v>
      </c>
      <c r="O6218" s="157">
        <v>45456.717905092592</v>
      </c>
    </row>
    <row r="6219" spans="2:15" x14ac:dyDescent="0.2">
      <c r="B6219" s="322" t="s">
        <v>171</v>
      </c>
      <c r="C6219" s="322" t="s">
        <v>275</v>
      </c>
      <c r="D6219" s="322" t="s">
        <v>172</v>
      </c>
      <c r="E6219" s="322" t="s">
        <v>275</v>
      </c>
      <c r="F6219" s="154" t="s">
        <v>329</v>
      </c>
      <c r="G6219" s="149" t="s">
        <v>286</v>
      </c>
      <c r="H6219" s="153" t="s">
        <v>330</v>
      </c>
      <c r="I6219" s="149" t="s">
        <v>830</v>
      </c>
      <c r="J6219" s="163">
        <v>63.131999999999998</v>
      </c>
      <c r="K6219" s="163">
        <v>18.651</v>
      </c>
      <c r="L6219" s="149" t="s">
        <v>116</v>
      </c>
      <c r="M6219" s="150" t="s">
        <v>352</v>
      </c>
      <c r="N6219" s="157">
        <v>45423.813333333332</v>
      </c>
      <c r="O6219" s="157">
        <v>45456.718043981484</v>
      </c>
    </row>
    <row r="6220" spans="2:15" x14ac:dyDescent="0.2">
      <c r="B6220" s="322" t="s">
        <v>171</v>
      </c>
      <c r="C6220" s="322" t="s">
        <v>275</v>
      </c>
      <c r="D6220" s="322" t="s">
        <v>172</v>
      </c>
      <c r="E6220" s="322" t="s">
        <v>275</v>
      </c>
      <c r="F6220" s="154" t="s">
        <v>329</v>
      </c>
      <c r="G6220" s="149" t="s">
        <v>286</v>
      </c>
      <c r="H6220" s="153" t="s">
        <v>330</v>
      </c>
      <c r="I6220" s="149" t="s">
        <v>830</v>
      </c>
      <c r="J6220" s="163">
        <v>63.131999999999998</v>
      </c>
      <c r="K6220" s="163">
        <v>12.429</v>
      </c>
      <c r="L6220" s="149" t="s">
        <v>116</v>
      </c>
      <c r="M6220" s="150" t="s">
        <v>437</v>
      </c>
      <c r="N6220" s="157">
        <v>45423.813333333332</v>
      </c>
      <c r="O6220" s="157">
        <v>45464.529189814813</v>
      </c>
    </row>
    <row r="6221" spans="2:15" x14ac:dyDescent="0.2">
      <c r="B6221" s="322" t="s">
        <v>171</v>
      </c>
      <c r="C6221" s="322" t="s">
        <v>275</v>
      </c>
      <c r="D6221" s="322" t="s">
        <v>172</v>
      </c>
      <c r="E6221" s="322" t="s">
        <v>275</v>
      </c>
      <c r="F6221" s="154" t="s">
        <v>329</v>
      </c>
      <c r="G6221" s="149" t="s">
        <v>286</v>
      </c>
      <c r="H6221" s="153" t="s">
        <v>330</v>
      </c>
      <c r="I6221" s="149" t="s">
        <v>830</v>
      </c>
      <c r="J6221" s="163">
        <v>63.131999999999998</v>
      </c>
      <c r="K6221" s="163">
        <v>28.032</v>
      </c>
      <c r="L6221" s="149" t="s">
        <v>116</v>
      </c>
      <c r="M6221" s="150" t="s">
        <v>437</v>
      </c>
      <c r="N6221" s="157">
        <v>45423.813333333332</v>
      </c>
      <c r="O6221" s="157">
        <v>45464.529328703706</v>
      </c>
    </row>
    <row r="6222" spans="2:15" x14ac:dyDescent="0.2">
      <c r="B6222" s="322" t="s">
        <v>171</v>
      </c>
      <c r="C6222" s="322" t="s">
        <v>275</v>
      </c>
      <c r="D6222" s="322" t="s">
        <v>173</v>
      </c>
      <c r="E6222" s="322" t="s">
        <v>275</v>
      </c>
      <c r="F6222" s="154" t="s">
        <v>239</v>
      </c>
      <c r="G6222" s="149" t="s">
        <v>1627</v>
      </c>
      <c r="H6222" s="153" t="s">
        <v>1628</v>
      </c>
      <c r="I6222" s="149" t="s">
        <v>3209</v>
      </c>
      <c r="J6222" s="163">
        <v>92.474999999999994</v>
      </c>
      <c r="K6222" s="163">
        <v>90.626000000000005</v>
      </c>
      <c r="L6222" s="149" t="s">
        <v>211</v>
      </c>
      <c r="M6222" s="150" t="s">
        <v>388</v>
      </c>
      <c r="N6222" s="157">
        <v>45424.093252314815</v>
      </c>
      <c r="O6222" s="157">
        <v>45483.614074074074</v>
      </c>
    </row>
    <row r="6223" spans="2:15" x14ac:dyDescent="0.2">
      <c r="B6223" s="322" t="s">
        <v>171</v>
      </c>
      <c r="C6223" s="322" t="s">
        <v>275</v>
      </c>
      <c r="D6223" s="322" t="s">
        <v>172</v>
      </c>
      <c r="E6223" s="322" t="s">
        <v>275</v>
      </c>
      <c r="F6223" s="154" t="s">
        <v>239</v>
      </c>
      <c r="G6223" s="149" t="s">
        <v>359</v>
      </c>
      <c r="H6223" s="153" t="s">
        <v>278</v>
      </c>
      <c r="I6223" s="149" t="s">
        <v>3210</v>
      </c>
      <c r="J6223" s="163">
        <v>33.802</v>
      </c>
      <c r="K6223" s="163">
        <v>5.0819999999999999</v>
      </c>
      <c r="L6223" s="149" t="s">
        <v>329</v>
      </c>
      <c r="M6223" s="150" t="s">
        <v>2461</v>
      </c>
      <c r="N6223" s="157">
        <v>45424.800706018519</v>
      </c>
      <c r="O6223" s="157">
        <v>45447.726041666669</v>
      </c>
    </row>
    <row r="6224" spans="2:15" x14ac:dyDescent="0.2">
      <c r="B6224" s="322" t="s">
        <v>171</v>
      </c>
      <c r="C6224" s="322" t="s">
        <v>275</v>
      </c>
      <c r="D6224" s="322" t="s">
        <v>172</v>
      </c>
      <c r="E6224" s="322" t="s">
        <v>275</v>
      </c>
      <c r="F6224" s="154" t="s">
        <v>239</v>
      </c>
      <c r="G6224" s="149" t="s">
        <v>359</v>
      </c>
      <c r="H6224" s="153" t="s">
        <v>278</v>
      </c>
      <c r="I6224" s="149" t="s">
        <v>3210</v>
      </c>
      <c r="J6224" s="163">
        <v>33.802</v>
      </c>
      <c r="K6224" s="163">
        <v>8.64</v>
      </c>
      <c r="L6224" s="149" t="s">
        <v>329</v>
      </c>
      <c r="M6224" s="150" t="s">
        <v>2660</v>
      </c>
      <c r="N6224" s="157">
        <v>45424.800706018519</v>
      </c>
      <c r="O6224" s="157">
        <v>45454.887118055558</v>
      </c>
    </row>
    <row r="6225" spans="2:15" x14ac:dyDescent="0.2">
      <c r="B6225" s="322" t="s">
        <v>171</v>
      </c>
      <c r="C6225" s="322" t="s">
        <v>275</v>
      </c>
      <c r="D6225" s="322" t="s">
        <v>172</v>
      </c>
      <c r="E6225" s="322" t="s">
        <v>275</v>
      </c>
      <c r="F6225" s="154" t="s">
        <v>239</v>
      </c>
      <c r="G6225" s="149" t="s">
        <v>359</v>
      </c>
      <c r="H6225" s="153" t="s">
        <v>278</v>
      </c>
      <c r="I6225" s="149" t="s">
        <v>3210</v>
      </c>
      <c r="J6225" s="163">
        <v>33.802</v>
      </c>
      <c r="K6225" s="163">
        <v>15.877000000000001</v>
      </c>
      <c r="L6225" s="149" t="s">
        <v>329</v>
      </c>
      <c r="M6225" s="150" t="s">
        <v>395</v>
      </c>
      <c r="N6225" s="157">
        <v>45424.800706018519</v>
      </c>
      <c r="O6225" s="157">
        <v>45461.185185185182</v>
      </c>
    </row>
    <row r="6226" spans="2:15" x14ac:dyDescent="0.2">
      <c r="B6226" s="322" t="s">
        <v>171</v>
      </c>
      <c r="C6226" s="322" t="s">
        <v>275</v>
      </c>
      <c r="D6226" s="322" t="s">
        <v>172</v>
      </c>
      <c r="E6226" s="322" t="s">
        <v>275</v>
      </c>
      <c r="F6226" s="154" t="s">
        <v>243</v>
      </c>
      <c r="G6226" s="149" t="s">
        <v>277</v>
      </c>
      <c r="H6226" s="153" t="s">
        <v>707</v>
      </c>
      <c r="I6226" s="149" t="s">
        <v>2249</v>
      </c>
      <c r="J6226" s="163">
        <v>29.571999999999999</v>
      </c>
      <c r="K6226" s="163">
        <v>28.591000000000001</v>
      </c>
      <c r="L6226" s="149" t="s">
        <v>265</v>
      </c>
      <c r="M6226" s="150" t="s">
        <v>1185</v>
      </c>
      <c r="N6226" s="157">
        <v>45425.522534722222</v>
      </c>
      <c r="O6226" s="157">
        <v>45453.260312500002</v>
      </c>
    </row>
    <row r="6227" spans="2:15" x14ac:dyDescent="0.2">
      <c r="B6227" s="322" t="s">
        <v>171</v>
      </c>
      <c r="C6227" s="322" t="s">
        <v>275</v>
      </c>
      <c r="D6227" s="322" t="s">
        <v>172</v>
      </c>
      <c r="E6227" s="322" t="s">
        <v>275</v>
      </c>
      <c r="F6227" s="154" t="s">
        <v>239</v>
      </c>
      <c r="G6227" s="149" t="s">
        <v>277</v>
      </c>
      <c r="H6227" s="153" t="s">
        <v>1628</v>
      </c>
      <c r="I6227" s="149" t="s">
        <v>3211</v>
      </c>
      <c r="J6227" s="163">
        <v>33.295999999999999</v>
      </c>
      <c r="K6227" s="163">
        <v>11.573</v>
      </c>
      <c r="L6227" s="149" t="s">
        <v>116</v>
      </c>
      <c r="M6227" s="150" t="s">
        <v>293</v>
      </c>
      <c r="N6227" s="157">
        <v>45425.59516203704</v>
      </c>
      <c r="O6227" s="157">
        <v>45453.604444444441</v>
      </c>
    </row>
    <row r="6228" spans="2:15" x14ac:dyDescent="0.2">
      <c r="B6228" s="322" t="s">
        <v>171</v>
      </c>
      <c r="C6228" s="322" t="s">
        <v>275</v>
      </c>
      <c r="D6228" s="322" t="s">
        <v>172</v>
      </c>
      <c r="E6228" s="322" t="s">
        <v>275</v>
      </c>
      <c r="F6228" s="154" t="s">
        <v>239</v>
      </c>
      <c r="G6228" s="149" t="s">
        <v>277</v>
      </c>
      <c r="H6228" s="153" t="s">
        <v>1628</v>
      </c>
      <c r="I6228" s="149" t="s">
        <v>3211</v>
      </c>
      <c r="J6228" s="163">
        <v>33.295999999999999</v>
      </c>
      <c r="K6228" s="163">
        <v>21.056999999999999</v>
      </c>
      <c r="L6228" s="149" t="s">
        <v>116</v>
      </c>
      <c r="M6228" s="150" t="s">
        <v>293</v>
      </c>
      <c r="N6228" s="157">
        <v>45425.59516203704</v>
      </c>
      <c r="O6228" s="157">
        <v>45462.42597222222</v>
      </c>
    </row>
    <row r="6229" spans="2:15" x14ac:dyDescent="0.2">
      <c r="B6229" s="322" t="s">
        <v>171</v>
      </c>
      <c r="C6229" s="322" t="s">
        <v>275</v>
      </c>
      <c r="D6229" s="322" t="s">
        <v>171</v>
      </c>
      <c r="E6229" s="322" t="s">
        <v>275</v>
      </c>
      <c r="F6229" s="154" t="s">
        <v>114</v>
      </c>
      <c r="G6229" s="149" t="s">
        <v>277</v>
      </c>
      <c r="H6229" s="153" t="s">
        <v>304</v>
      </c>
      <c r="I6229" s="149" t="s">
        <v>740</v>
      </c>
      <c r="J6229" s="163">
        <v>28.471</v>
      </c>
      <c r="K6229" s="163">
        <v>27.8</v>
      </c>
      <c r="L6229" s="149" t="s">
        <v>114</v>
      </c>
      <c r="M6229" s="150" t="s">
        <v>1840</v>
      </c>
      <c r="N6229" s="157">
        <v>45425.66673611111</v>
      </c>
      <c r="O6229" s="157">
        <v>45433.812719907408</v>
      </c>
    </row>
    <row r="6230" spans="2:15" x14ac:dyDescent="0.2">
      <c r="B6230" s="322" t="s">
        <v>171</v>
      </c>
      <c r="C6230" s="322" t="s">
        <v>275</v>
      </c>
      <c r="D6230" s="322" t="s">
        <v>172</v>
      </c>
      <c r="E6230" s="322" t="s">
        <v>275</v>
      </c>
      <c r="F6230" s="154" t="s">
        <v>114</v>
      </c>
      <c r="G6230" s="149" t="s">
        <v>277</v>
      </c>
      <c r="H6230" s="153" t="s">
        <v>304</v>
      </c>
      <c r="I6230" s="149" t="s">
        <v>1194</v>
      </c>
      <c r="J6230" s="163">
        <v>26.747</v>
      </c>
      <c r="K6230" s="163">
        <v>22.571999999999999</v>
      </c>
      <c r="L6230" s="149" t="s">
        <v>116</v>
      </c>
      <c r="M6230" s="150" t="s">
        <v>339</v>
      </c>
      <c r="N6230" s="157">
        <v>45425.817407407405</v>
      </c>
      <c r="O6230" s="157">
        <v>45453.852037037039</v>
      </c>
    </row>
    <row r="6231" spans="2:15" x14ac:dyDescent="0.2">
      <c r="B6231" s="322" t="s">
        <v>171</v>
      </c>
      <c r="C6231" s="322" t="s">
        <v>275</v>
      </c>
      <c r="D6231" s="322" t="s">
        <v>172</v>
      </c>
      <c r="E6231" s="322" t="s">
        <v>275</v>
      </c>
      <c r="F6231" s="154" t="s">
        <v>236</v>
      </c>
      <c r="G6231" s="149" t="s">
        <v>310</v>
      </c>
      <c r="H6231" s="153" t="s">
        <v>311</v>
      </c>
      <c r="I6231" s="149" t="s">
        <v>2080</v>
      </c>
      <c r="J6231" s="163">
        <v>30.803000000000001</v>
      </c>
      <c r="K6231" s="163">
        <v>30.187000000000001</v>
      </c>
      <c r="L6231" s="149" t="s">
        <v>329</v>
      </c>
      <c r="M6231" s="150" t="s">
        <v>923</v>
      </c>
      <c r="N6231" s="157">
        <v>45425.906944444447</v>
      </c>
      <c r="O6231" s="157">
        <v>45444.100659722222</v>
      </c>
    </row>
    <row r="6232" spans="2:15" x14ac:dyDescent="0.2">
      <c r="B6232" s="322" t="s">
        <v>171</v>
      </c>
      <c r="C6232" s="322" t="s">
        <v>275</v>
      </c>
      <c r="D6232" s="322" t="s">
        <v>173</v>
      </c>
      <c r="E6232" s="322" t="s">
        <v>275</v>
      </c>
      <c r="F6232" s="154" t="s">
        <v>239</v>
      </c>
      <c r="G6232" s="149" t="s">
        <v>359</v>
      </c>
      <c r="H6232" s="153" t="s">
        <v>278</v>
      </c>
      <c r="I6232" s="149" t="s">
        <v>3212</v>
      </c>
      <c r="J6232" s="163">
        <v>32.473999999999997</v>
      </c>
      <c r="K6232" s="163">
        <v>31.414999999999999</v>
      </c>
      <c r="L6232" s="149" t="s">
        <v>216</v>
      </c>
      <c r="M6232" s="150" t="s">
        <v>728</v>
      </c>
      <c r="N6232" s="157">
        <v>45425.91746527778</v>
      </c>
      <c r="O6232" s="157">
        <v>45499.333449074074</v>
      </c>
    </row>
    <row r="6233" spans="2:15" x14ac:dyDescent="0.2">
      <c r="B6233" s="322" t="s">
        <v>171</v>
      </c>
      <c r="C6233" s="322" t="s">
        <v>275</v>
      </c>
      <c r="D6233" s="322" t="s">
        <v>172</v>
      </c>
      <c r="E6233" s="322" t="s">
        <v>275</v>
      </c>
      <c r="F6233" s="154" t="s">
        <v>237</v>
      </c>
      <c r="G6233" s="149" t="s">
        <v>277</v>
      </c>
      <c r="H6233" s="153" t="s">
        <v>978</v>
      </c>
      <c r="I6233" s="149" t="s">
        <v>3213</v>
      </c>
      <c r="J6233" s="163">
        <v>38.942999999999998</v>
      </c>
      <c r="K6233" s="163">
        <v>15.275</v>
      </c>
      <c r="L6233" s="149" t="s">
        <v>408</v>
      </c>
      <c r="M6233" s="150" t="s">
        <v>409</v>
      </c>
      <c r="N6233" s="157">
        <v>45426.053715277776</v>
      </c>
      <c r="O6233" s="157">
        <v>45449.8434375</v>
      </c>
    </row>
    <row r="6234" spans="2:15" x14ac:dyDescent="0.2">
      <c r="B6234" s="322" t="s">
        <v>171</v>
      </c>
      <c r="C6234" s="322" t="s">
        <v>275</v>
      </c>
      <c r="D6234" s="322" t="s">
        <v>172</v>
      </c>
      <c r="E6234" s="322" t="s">
        <v>275</v>
      </c>
      <c r="F6234" s="154" t="s">
        <v>237</v>
      </c>
      <c r="G6234" s="149" t="s">
        <v>277</v>
      </c>
      <c r="H6234" s="153" t="s">
        <v>978</v>
      </c>
      <c r="I6234" s="149" t="s">
        <v>3213</v>
      </c>
      <c r="J6234" s="163">
        <v>38.942999999999998</v>
      </c>
      <c r="K6234" s="163">
        <v>15.275</v>
      </c>
      <c r="L6234" s="149" t="s">
        <v>408</v>
      </c>
      <c r="M6234" s="150" t="s">
        <v>409</v>
      </c>
      <c r="N6234" s="157">
        <v>45426.053715277776</v>
      </c>
      <c r="O6234" s="157">
        <v>45449.843576388892</v>
      </c>
    </row>
    <row r="6235" spans="2:15" x14ac:dyDescent="0.2">
      <c r="B6235" s="322" t="s">
        <v>171</v>
      </c>
      <c r="C6235" s="322" t="s">
        <v>275</v>
      </c>
      <c r="D6235" s="322" t="s">
        <v>172</v>
      </c>
      <c r="E6235" s="322" t="s">
        <v>275</v>
      </c>
      <c r="F6235" s="154" t="s">
        <v>114</v>
      </c>
      <c r="G6235" s="149" t="s">
        <v>286</v>
      </c>
      <c r="H6235" s="153" t="s">
        <v>115</v>
      </c>
      <c r="I6235" s="149" t="s">
        <v>476</v>
      </c>
      <c r="J6235" s="163">
        <v>81.69</v>
      </c>
      <c r="K6235" s="163">
        <v>33.613999999999997</v>
      </c>
      <c r="L6235" s="149" t="s">
        <v>216</v>
      </c>
      <c r="M6235" s="150" t="s">
        <v>284</v>
      </c>
      <c r="N6235" s="157">
        <v>45426.760787037034</v>
      </c>
      <c r="O6235" s="157">
        <v>45455.459398148145</v>
      </c>
    </row>
    <row r="6236" spans="2:15" x14ac:dyDescent="0.2">
      <c r="B6236" s="322" t="s">
        <v>171</v>
      </c>
      <c r="C6236" s="322" t="s">
        <v>275</v>
      </c>
      <c r="D6236" s="322" t="s">
        <v>172</v>
      </c>
      <c r="E6236" s="322" t="s">
        <v>275</v>
      </c>
      <c r="F6236" s="154" t="s">
        <v>114</v>
      </c>
      <c r="G6236" s="149" t="s">
        <v>286</v>
      </c>
      <c r="H6236" s="153" t="s">
        <v>115</v>
      </c>
      <c r="I6236" s="149" t="s">
        <v>476</v>
      </c>
      <c r="J6236" s="163">
        <v>81.69</v>
      </c>
      <c r="K6236" s="163">
        <v>44.639000000000003</v>
      </c>
      <c r="L6236" s="149" t="s">
        <v>216</v>
      </c>
      <c r="M6236" s="150" t="s">
        <v>288</v>
      </c>
      <c r="N6236" s="157">
        <v>45426.760787037034</v>
      </c>
      <c r="O6236" s="157">
        <v>45467.480381944442</v>
      </c>
    </row>
    <row r="6237" spans="2:15" x14ac:dyDescent="0.2">
      <c r="B6237" s="322" t="s">
        <v>171</v>
      </c>
      <c r="C6237" s="322" t="s">
        <v>275</v>
      </c>
      <c r="D6237" s="322" t="s">
        <v>172</v>
      </c>
      <c r="E6237" s="322" t="s">
        <v>275</v>
      </c>
      <c r="F6237" s="154" t="s">
        <v>247</v>
      </c>
      <c r="G6237" s="149" t="s">
        <v>340</v>
      </c>
      <c r="H6237" s="153" t="s">
        <v>341</v>
      </c>
      <c r="I6237" s="149" t="s">
        <v>3214</v>
      </c>
      <c r="J6237" s="163">
        <v>37.633000000000003</v>
      </c>
      <c r="K6237" s="163">
        <v>35.634</v>
      </c>
      <c r="L6237" s="149" t="s">
        <v>116</v>
      </c>
      <c r="M6237" s="150" t="s">
        <v>117</v>
      </c>
      <c r="N6237" s="157">
        <v>45426.810763888891</v>
      </c>
      <c r="O6237" s="157">
        <v>45452.562893518516</v>
      </c>
    </row>
    <row r="6238" spans="2:15" x14ac:dyDescent="0.2">
      <c r="B6238" s="322" t="s">
        <v>171</v>
      </c>
      <c r="C6238" s="322" t="s">
        <v>275</v>
      </c>
      <c r="D6238" s="322" t="s">
        <v>172</v>
      </c>
      <c r="E6238" s="322" t="s">
        <v>275</v>
      </c>
      <c r="F6238" s="154" t="s">
        <v>239</v>
      </c>
      <c r="G6238" s="149" t="s">
        <v>277</v>
      </c>
      <c r="H6238" s="153" t="s">
        <v>278</v>
      </c>
      <c r="I6238" s="149" t="s">
        <v>3215</v>
      </c>
      <c r="J6238" s="163">
        <v>34.826999999999998</v>
      </c>
      <c r="K6238" s="163">
        <v>30.495000000000001</v>
      </c>
      <c r="L6238" s="149" t="s">
        <v>209</v>
      </c>
      <c r="M6238" s="150" t="s">
        <v>323</v>
      </c>
      <c r="N6238" s="157">
        <v>45427.030752314815</v>
      </c>
      <c r="O6238" s="157">
        <v>45454.874768518515</v>
      </c>
    </row>
    <row r="6239" spans="2:15" x14ac:dyDescent="0.2">
      <c r="B6239" s="322" t="s">
        <v>171</v>
      </c>
      <c r="C6239" s="322" t="s">
        <v>275</v>
      </c>
      <c r="D6239" s="322" t="s">
        <v>172</v>
      </c>
      <c r="E6239" s="322" t="s">
        <v>275</v>
      </c>
      <c r="F6239" s="154" t="s">
        <v>329</v>
      </c>
      <c r="G6239" s="149" t="s">
        <v>286</v>
      </c>
      <c r="H6239" s="153" t="s">
        <v>330</v>
      </c>
      <c r="I6239" s="149" t="s">
        <v>750</v>
      </c>
      <c r="J6239" s="163">
        <v>37.134999999999998</v>
      </c>
      <c r="K6239" s="163">
        <v>5.8620000000000001</v>
      </c>
      <c r="L6239" s="149" t="s">
        <v>212</v>
      </c>
      <c r="M6239" s="150" t="s">
        <v>447</v>
      </c>
      <c r="N6239" s="157">
        <v>45427.032870370371</v>
      </c>
      <c r="O6239" s="157">
        <v>45452.894953703704</v>
      </c>
    </row>
    <row r="6240" spans="2:15" x14ac:dyDescent="0.2">
      <c r="B6240" s="322" t="s">
        <v>171</v>
      </c>
      <c r="C6240" s="322" t="s">
        <v>275</v>
      </c>
      <c r="D6240" s="322" t="s">
        <v>172</v>
      </c>
      <c r="E6240" s="322" t="s">
        <v>275</v>
      </c>
      <c r="F6240" s="154" t="s">
        <v>329</v>
      </c>
      <c r="G6240" s="149" t="s">
        <v>286</v>
      </c>
      <c r="H6240" s="153" t="s">
        <v>330</v>
      </c>
      <c r="I6240" s="149" t="s">
        <v>750</v>
      </c>
      <c r="J6240" s="163">
        <v>37.134999999999998</v>
      </c>
      <c r="K6240" s="163">
        <v>23.279</v>
      </c>
      <c r="L6240" s="149" t="s">
        <v>212</v>
      </c>
      <c r="M6240" s="150" t="s">
        <v>626</v>
      </c>
      <c r="N6240" s="157">
        <v>45427.032870370371</v>
      </c>
      <c r="O6240" s="157">
        <v>45462.934560185182</v>
      </c>
    </row>
    <row r="6241" spans="2:15" x14ac:dyDescent="0.2">
      <c r="B6241" s="322" t="s">
        <v>171</v>
      </c>
      <c r="C6241" s="322" t="s">
        <v>275</v>
      </c>
      <c r="D6241" s="322" t="s">
        <v>173</v>
      </c>
      <c r="E6241" s="322" t="s">
        <v>275</v>
      </c>
      <c r="F6241" s="154" t="s">
        <v>239</v>
      </c>
      <c r="G6241" s="149" t="s">
        <v>359</v>
      </c>
      <c r="H6241" s="153" t="s">
        <v>278</v>
      </c>
      <c r="I6241" s="149" t="s">
        <v>3216</v>
      </c>
      <c r="J6241" s="163">
        <v>57.7</v>
      </c>
      <c r="K6241" s="163">
        <v>8.5120000000000005</v>
      </c>
      <c r="L6241" s="149" t="s">
        <v>211</v>
      </c>
      <c r="M6241" s="150" t="s">
        <v>666</v>
      </c>
      <c r="N6241" s="157">
        <v>45427.893449074072</v>
      </c>
      <c r="O6241" s="157">
        <v>45490.542858796296</v>
      </c>
    </row>
    <row r="6242" spans="2:15" x14ac:dyDescent="0.2">
      <c r="B6242" s="322" t="s">
        <v>171</v>
      </c>
      <c r="C6242" s="322" t="s">
        <v>275</v>
      </c>
      <c r="D6242" s="322" t="s">
        <v>173</v>
      </c>
      <c r="E6242" s="322" t="s">
        <v>275</v>
      </c>
      <c r="F6242" s="154" t="s">
        <v>239</v>
      </c>
      <c r="G6242" s="149" t="s">
        <v>359</v>
      </c>
      <c r="H6242" s="153" t="s">
        <v>278</v>
      </c>
      <c r="I6242" s="149" t="s">
        <v>3216</v>
      </c>
      <c r="J6242" s="163">
        <v>57.7</v>
      </c>
      <c r="K6242" s="163">
        <v>28.558</v>
      </c>
      <c r="L6242" s="149" t="s">
        <v>211</v>
      </c>
      <c r="M6242" s="150" t="s">
        <v>666</v>
      </c>
      <c r="N6242" s="157">
        <v>45427.893449074072</v>
      </c>
      <c r="O6242" s="157">
        <v>45496.145856481482</v>
      </c>
    </row>
    <row r="6243" spans="2:15" x14ac:dyDescent="0.2">
      <c r="B6243" s="322" t="s">
        <v>171</v>
      </c>
      <c r="C6243" s="322" t="s">
        <v>275</v>
      </c>
      <c r="D6243" s="322" t="s">
        <v>172</v>
      </c>
      <c r="E6243" s="322" t="s">
        <v>275</v>
      </c>
      <c r="F6243" s="154" t="s">
        <v>239</v>
      </c>
      <c r="G6243" s="149" t="s">
        <v>359</v>
      </c>
      <c r="H6243" s="153" t="s">
        <v>278</v>
      </c>
      <c r="I6243" s="149" t="s">
        <v>3217</v>
      </c>
      <c r="J6243" s="163">
        <v>36.075000000000003</v>
      </c>
      <c r="K6243" s="163">
        <v>33.601999999999997</v>
      </c>
      <c r="L6243" s="149" t="s">
        <v>116</v>
      </c>
      <c r="M6243" s="150" t="s">
        <v>339</v>
      </c>
      <c r="N6243" s="157">
        <v>45427.979363425926</v>
      </c>
      <c r="O6243" s="157">
        <v>45454.217534722222</v>
      </c>
    </row>
    <row r="6244" spans="2:15" x14ac:dyDescent="0.2">
      <c r="B6244" s="322" t="s">
        <v>171</v>
      </c>
      <c r="C6244" s="322" t="s">
        <v>275</v>
      </c>
      <c r="D6244" s="322" t="s">
        <v>171</v>
      </c>
      <c r="E6244" s="322" t="s">
        <v>275</v>
      </c>
      <c r="F6244" s="154" t="s">
        <v>114</v>
      </c>
      <c r="G6244" s="149" t="s">
        <v>277</v>
      </c>
      <c r="H6244" s="153" t="s">
        <v>304</v>
      </c>
      <c r="I6244" s="149" t="s">
        <v>1160</v>
      </c>
      <c r="J6244" s="163">
        <v>27.55</v>
      </c>
      <c r="K6244" s="163">
        <v>11.211</v>
      </c>
      <c r="L6244" s="149" t="s">
        <v>114</v>
      </c>
      <c r="M6244" s="150" t="s">
        <v>1161</v>
      </c>
      <c r="N6244" s="157">
        <v>45428.08079861111</v>
      </c>
      <c r="O6244" s="157">
        <v>45429.65730324074</v>
      </c>
    </row>
    <row r="6245" spans="2:15" x14ac:dyDescent="0.2">
      <c r="B6245" s="322" t="s">
        <v>171</v>
      </c>
      <c r="C6245" s="322" t="s">
        <v>275</v>
      </c>
      <c r="D6245" s="322" t="s">
        <v>171</v>
      </c>
      <c r="E6245" s="322" t="s">
        <v>275</v>
      </c>
      <c r="F6245" s="154" t="s">
        <v>114</v>
      </c>
      <c r="G6245" s="149" t="s">
        <v>277</v>
      </c>
      <c r="H6245" s="153" t="s">
        <v>304</v>
      </c>
      <c r="I6245" s="149" t="s">
        <v>1160</v>
      </c>
      <c r="J6245" s="163">
        <v>27.55</v>
      </c>
      <c r="K6245" s="163">
        <v>11.211</v>
      </c>
      <c r="L6245" s="149" t="s">
        <v>114</v>
      </c>
      <c r="M6245" s="150" t="s">
        <v>1161</v>
      </c>
      <c r="N6245" s="157">
        <v>45428.08079861111</v>
      </c>
      <c r="O6245" s="157">
        <v>45429.657442129632</v>
      </c>
    </row>
    <row r="6246" spans="2:15" x14ac:dyDescent="0.2">
      <c r="B6246" s="322" t="s">
        <v>171</v>
      </c>
      <c r="C6246" s="322" t="s">
        <v>275</v>
      </c>
      <c r="D6246" s="322" t="s">
        <v>172</v>
      </c>
      <c r="E6246" s="322" t="s">
        <v>275</v>
      </c>
      <c r="F6246" s="154" t="s">
        <v>329</v>
      </c>
      <c r="G6246" s="149" t="s">
        <v>286</v>
      </c>
      <c r="H6246" s="153" t="s">
        <v>330</v>
      </c>
      <c r="I6246" s="149" t="s">
        <v>3218</v>
      </c>
      <c r="J6246" s="163">
        <v>40.32</v>
      </c>
      <c r="K6246" s="163">
        <v>6.8890000000000002</v>
      </c>
      <c r="L6246" s="149" t="s">
        <v>223</v>
      </c>
      <c r="M6246" s="150" t="s">
        <v>3219</v>
      </c>
      <c r="N6246" s="157">
        <v>45428.083020833335</v>
      </c>
      <c r="O6246" s="157">
        <v>45458.301550925928</v>
      </c>
    </row>
    <row r="6247" spans="2:15" x14ac:dyDescent="0.2">
      <c r="B6247" s="322" t="s">
        <v>171</v>
      </c>
      <c r="C6247" s="322" t="s">
        <v>275</v>
      </c>
      <c r="D6247" s="322" t="s">
        <v>172</v>
      </c>
      <c r="E6247" s="322" t="s">
        <v>275</v>
      </c>
      <c r="F6247" s="154" t="s">
        <v>329</v>
      </c>
      <c r="G6247" s="149" t="s">
        <v>286</v>
      </c>
      <c r="H6247" s="153" t="s">
        <v>330</v>
      </c>
      <c r="I6247" s="149" t="s">
        <v>3218</v>
      </c>
      <c r="J6247" s="163">
        <v>40.32</v>
      </c>
      <c r="K6247" s="163">
        <v>29.51</v>
      </c>
      <c r="L6247" s="149" t="s">
        <v>223</v>
      </c>
      <c r="M6247" s="150" t="s">
        <v>1409</v>
      </c>
      <c r="N6247" s="157">
        <v>45428.083020833335</v>
      </c>
      <c r="O6247" s="157">
        <v>45464.079247685186</v>
      </c>
    </row>
    <row r="6248" spans="2:15" x14ac:dyDescent="0.2">
      <c r="B6248" s="322" t="s">
        <v>171</v>
      </c>
      <c r="C6248" s="322" t="s">
        <v>275</v>
      </c>
      <c r="D6248" s="322" t="s">
        <v>173</v>
      </c>
      <c r="E6248" s="322" t="s">
        <v>275</v>
      </c>
      <c r="F6248" s="154" t="s">
        <v>239</v>
      </c>
      <c r="G6248" s="149" t="s">
        <v>1627</v>
      </c>
      <c r="H6248" s="153" t="s">
        <v>1628</v>
      </c>
      <c r="I6248" s="149" t="s">
        <v>3220</v>
      </c>
      <c r="J6248" s="163">
        <v>92.736999999999995</v>
      </c>
      <c r="K6248" s="163">
        <v>90.879000000000005</v>
      </c>
      <c r="L6248" s="149" t="s">
        <v>211</v>
      </c>
      <c r="M6248" s="150" t="s">
        <v>666</v>
      </c>
      <c r="N6248" s="157">
        <v>45428.30159722222</v>
      </c>
      <c r="O6248" s="157">
        <v>45482.238993055558</v>
      </c>
    </row>
    <row r="6249" spans="2:15" x14ac:dyDescent="0.2">
      <c r="B6249" s="322" t="s">
        <v>171</v>
      </c>
      <c r="C6249" s="322" t="s">
        <v>275</v>
      </c>
      <c r="D6249" s="322" t="s">
        <v>172</v>
      </c>
      <c r="E6249" s="322" t="s">
        <v>275</v>
      </c>
      <c r="F6249" s="154" t="s">
        <v>244</v>
      </c>
      <c r="G6249" s="149" t="s">
        <v>369</v>
      </c>
      <c r="H6249" s="153" t="s">
        <v>370</v>
      </c>
      <c r="I6249" s="149" t="s">
        <v>3221</v>
      </c>
      <c r="J6249" s="163">
        <v>28.213999999999999</v>
      </c>
      <c r="K6249" s="163">
        <v>24.273</v>
      </c>
      <c r="L6249" s="149" t="s">
        <v>194</v>
      </c>
      <c r="M6249" s="150" t="s">
        <v>2207</v>
      </c>
      <c r="N6249" s="157">
        <v>45428.605173611111</v>
      </c>
      <c r="O6249" s="157">
        <v>45457.873993055553</v>
      </c>
    </row>
    <row r="6250" spans="2:15" x14ac:dyDescent="0.2">
      <c r="B6250" s="322" t="s">
        <v>171</v>
      </c>
      <c r="C6250" s="322" t="s">
        <v>275</v>
      </c>
      <c r="D6250" s="322" t="s">
        <v>172</v>
      </c>
      <c r="E6250" s="322" t="s">
        <v>275</v>
      </c>
      <c r="F6250" s="154" t="s">
        <v>239</v>
      </c>
      <c r="G6250" s="149" t="s">
        <v>277</v>
      </c>
      <c r="H6250" s="153" t="s">
        <v>1628</v>
      </c>
      <c r="I6250" s="149" t="s">
        <v>2717</v>
      </c>
      <c r="J6250" s="163">
        <v>63.411000000000001</v>
      </c>
      <c r="K6250" s="163">
        <v>29.135999999999999</v>
      </c>
      <c r="L6250" s="149" t="s">
        <v>209</v>
      </c>
      <c r="M6250" s="150" t="s">
        <v>440</v>
      </c>
      <c r="N6250" s="157">
        <v>45428.656504629631</v>
      </c>
      <c r="O6250" s="157">
        <v>45460.77921296296</v>
      </c>
    </row>
    <row r="6251" spans="2:15" x14ac:dyDescent="0.2">
      <c r="B6251" s="322" t="s">
        <v>171</v>
      </c>
      <c r="C6251" s="322" t="s">
        <v>275</v>
      </c>
      <c r="D6251" s="322" t="s">
        <v>172</v>
      </c>
      <c r="E6251" s="322" t="s">
        <v>275</v>
      </c>
      <c r="F6251" s="154" t="s">
        <v>239</v>
      </c>
      <c r="G6251" s="149" t="s">
        <v>277</v>
      </c>
      <c r="H6251" s="153" t="s">
        <v>1628</v>
      </c>
      <c r="I6251" s="149" t="s">
        <v>2717</v>
      </c>
      <c r="J6251" s="163">
        <v>63.411000000000001</v>
      </c>
      <c r="K6251" s="163">
        <v>27.751000000000001</v>
      </c>
      <c r="L6251" s="149" t="s">
        <v>209</v>
      </c>
      <c r="M6251" s="150" t="s">
        <v>563</v>
      </c>
      <c r="N6251" s="157">
        <v>45428.656504629631</v>
      </c>
      <c r="O6251" s="157">
        <v>45468.725844907407</v>
      </c>
    </row>
    <row r="6252" spans="2:15" x14ac:dyDescent="0.2">
      <c r="B6252" s="322" t="s">
        <v>171</v>
      </c>
      <c r="C6252" s="322" t="s">
        <v>275</v>
      </c>
      <c r="D6252" s="322" t="s">
        <v>173</v>
      </c>
      <c r="E6252" s="322" t="s">
        <v>275</v>
      </c>
      <c r="F6252" s="154" t="s">
        <v>195</v>
      </c>
      <c r="G6252" s="149" t="s">
        <v>277</v>
      </c>
      <c r="H6252" s="153" t="s">
        <v>705</v>
      </c>
      <c r="I6252" s="149" t="s">
        <v>2990</v>
      </c>
      <c r="J6252" s="163">
        <v>63.600999999999999</v>
      </c>
      <c r="K6252" s="163">
        <v>14.276999999999999</v>
      </c>
      <c r="L6252" s="149" t="s">
        <v>219</v>
      </c>
      <c r="M6252" s="150" t="s">
        <v>429</v>
      </c>
      <c r="N6252" s="157">
        <v>45428.885740740741</v>
      </c>
      <c r="O6252" s="157">
        <v>45483.070081018515</v>
      </c>
    </row>
    <row r="6253" spans="2:15" x14ac:dyDescent="0.2">
      <c r="B6253" s="322" t="s">
        <v>171</v>
      </c>
      <c r="C6253" s="322" t="s">
        <v>275</v>
      </c>
      <c r="D6253" s="322" t="s">
        <v>173</v>
      </c>
      <c r="E6253" s="322" t="s">
        <v>275</v>
      </c>
      <c r="F6253" s="154" t="s">
        <v>195</v>
      </c>
      <c r="G6253" s="149" t="s">
        <v>277</v>
      </c>
      <c r="H6253" s="153" t="s">
        <v>705</v>
      </c>
      <c r="I6253" s="149" t="s">
        <v>2990</v>
      </c>
      <c r="J6253" s="163">
        <v>63.600999999999999</v>
      </c>
      <c r="K6253" s="163">
        <v>35.061999999999998</v>
      </c>
      <c r="L6253" s="149" t="s">
        <v>211</v>
      </c>
      <c r="M6253" s="150" t="s">
        <v>691</v>
      </c>
      <c r="N6253" s="157">
        <v>45428.885740740741</v>
      </c>
      <c r="O6253" s="157">
        <v>45496.978715277779</v>
      </c>
    </row>
    <row r="6254" spans="2:15" x14ac:dyDescent="0.2">
      <c r="B6254" s="322" t="s">
        <v>171</v>
      </c>
      <c r="C6254" s="322" t="s">
        <v>275</v>
      </c>
      <c r="D6254" s="322" t="s">
        <v>173</v>
      </c>
      <c r="E6254" s="322" t="s">
        <v>275</v>
      </c>
      <c r="F6254" s="154" t="s">
        <v>236</v>
      </c>
      <c r="G6254" s="149" t="s">
        <v>310</v>
      </c>
      <c r="H6254" s="153" t="s">
        <v>311</v>
      </c>
      <c r="I6254" s="149" t="s">
        <v>1972</v>
      </c>
      <c r="J6254" s="163">
        <v>37.869999999999997</v>
      </c>
      <c r="K6254" s="163">
        <v>30.148</v>
      </c>
      <c r="L6254" s="149" t="s">
        <v>223</v>
      </c>
      <c r="M6254" s="150" t="s">
        <v>758</v>
      </c>
      <c r="N6254" s="157">
        <v>45428.980590277781</v>
      </c>
      <c r="O6254" s="157">
        <v>45491.542916666665</v>
      </c>
    </row>
    <row r="6255" spans="2:15" x14ac:dyDescent="0.2">
      <c r="B6255" s="322" t="s">
        <v>171</v>
      </c>
      <c r="C6255" s="322" t="s">
        <v>275</v>
      </c>
      <c r="D6255" s="322" t="s">
        <v>171</v>
      </c>
      <c r="E6255" s="322" t="s">
        <v>275</v>
      </c>
      <c r="F6255" s="154" t="s">
        <v>114</v>
      </c>
      <c r="G6255" s="149" t="s">
        <v>277</v>
      </c>
      <c r="H6255" s="153" t="s">
        <v>304</v>
      </c>
      <c r="I6255" s="149" t="s">
        <v>1739</v>
      </c>
      <c r="J6255" s="163">
        <v>36.244999999999997</v>
      </c>
      <c r="K6255" s="163">
        <v>26.134</v>
      </c>
      <c r="L6255" s="149" t="s">
        <v>114</v>
      </c>
      <c r="M6255" s="150" t="s">
        <v>1417</v>
      </c>
      <c r="N6255" s="157">
        <v>45429.781041666669</v>
      </c>
      <c r="O6255" s="157">
        <v>45435.817766203705</v>
      </c>
    </row>
    <row r="6256" spans="2:15" x14ac:dyDescent="0.2">
      <c r="B6256" s="322" t="s">
        <v>171</v>
      </c>
      <c r="C6256" s="322" t="s">
        <v>275</v>
      </c>
      <c r="D6256" s="322" t="s">
        <v>173</v>
      </c>
      <c r="E6256" s="322" t="s">
        <v>275</v>
      </c>
      <c r="F6256" s="154" t="s">
        <v>239</v>
      </c>
      <c r="G6256" s="149" t="s">
        <v>277</v>
      </c>
      <c r="H6256" s="153" t="s">
        <v>1628</v>
      </c>
      <c r="I6256" s="149" t="s">
        <v>3216</v>
      </c>
      <c r="J6256" s="163">
        <v>57.7</v>
      </c>
      <c r="K6256" s="163">
        <v>4.4720000000000004</v>
      </c>
      <c r="L6256" s="149" t="s">
        <v>211</v>
      </c>
      <c r="M6256" s="150" t="s">
        <v>666</v>
      </c>
      <c r="N6256" s="157">
        <v>45429.841863425929</v>
      </c>
      <c r="O6256" s="157">
        <v>45490.542858796296</v>
      </c>
    </row>
    <row r="6257" spans="2:15" x14ac:dyDescent="0.2">
      <c r="B6257" s="322" t="s">
        <v>171</v>
      </c>
      <c r="C6257" s="322" t="s">
        <v>275</v>
      </c>
      <c r="D6257" s="322" t="s">
        <v>173</v>
      </c>
      <c r="E6257" s="322" t="s">
        <v>275</v>
      </c>
      <c r="F6257" s="154" t="s">
        <v>239</v>
      </c>
      <c r="G6257" s="149" t="s">
        <v>277</v>
      </c>
      <c r="H6257" s="153" t="s">
        <v>1628</v>
      </c>
      <c r="I6257" s="149" t="s">
        <v>3216</v>
      </c>
      <c r="J6257" s="163">
        <v>57.7</v>
      </c>
      <c r="K6257" s="163">
        <v>15.004</v>
      </c>
      <c r="L6257" s="149" t="s">
        <v>211</v>
      </c>
      <c r="M6257" s="150" t="s">
        <v>666</v>
      </c>
      <c r="N6257" s="157">
        <v>45429.841863425929</v>
      </c>
      <c r="O6257" s="157">
        <v>45496.145856481482</v>
      </c>
    </row>
    <row r="6258" spans="2:15" x14ac:dyDescent="0.2">
      <c r="B6258" s="322" t="s">
        <v>171</v>
      </c>
      <c r="C6258" s="322" t="s">
        <v>275</v>
      </c>
      <c r="D6258" s="322" t="s">
        <v>172</v>
      </c>
      <c r="E6258" s="322" t="s">
        <v>275</v>
      </c>
      <c r="F6258" s="154" t="s">
        <v>329</v>
      </c>
      <c r="G6258" s="149" t="s">
        <v>286</v>
      </c>
      <c r="H6258" s="153" t="s">
        <v>330</v>
      </c>
      <c r="I6258" s="149" t="s">
        <v>3222</v>
      </c>
      <c r="J6258" s="163">
        <v>77.06</v>
      </c>
      <c r="K6258" s="163">
        <v>64.751000000000005</v>
      </c>
      <c r="L6258" s="149" t="s">
        <v>116</v>
      </c>
      <c r="M6258" s="150" t="s">
        <v>352</v>
      </c>
      <c r="N6258" s="157">
        <v>45430.062523148146</v>
      </c>
      <c r="O6258" s="157">
        <v>45462.247789351852</v>
      </c>
    </row>
    <row r="6259" spans="2:15" x14ac:dyDescent="0.2">
      <c r="B6259" s="322" t="s">
        <v>171</v>
      </c>
      <c r="C6259" s="322" t="s">
        <v>275</v>
      </c>
      <c r="D6259" s="322" t="s">
        <v>172</v>
      </c>
      <c r="E6259" s="322" t="s">
        <v>275</v>
      </c>
      <c r="F6259" s="154" t="s">
        <v>239</v>
      </c>
      <c r="G6259" s="149" t="s">
        <v>359</v>
      </c>
      <c r="H6259" s="153" t="s">
        <v>278</v>
      </c>
      <c r="I6259" s="149" t="s">
        <v>1171</v>
      </c>
      <c r="J6259" s="163">
        <v>56.81</v>
      </c>
      <c r="K6259" s="163">
        <v>9.9239999999999995</v>
      </c>
      <c r="L6259" s="149" t="s">
        <v>116</v>
      </c>
      <c r="M6259" s="150" t="s">
        <v>405</v>
      </c>
      <c r="N6259" s="157">
        <v>45431.948171296295</v>
      </c>
      <c r="O6259" s="157">
        <v>45464.145960648151</v>
      </c>
    </row>
    <row r="6260" spans="2:15" x14ac:dyDescent="0.2">
      <c r="B6260" s="322" t="s">
        <v>171</v>
      </c>
      <c r="C6260" s="322" t="s">
        <v>275</v>
      </c>
      <c r="D6260" s="322" t="s">
        <v>172</v>
      </c>
      <c r="E6260" s="322" t="s">
        <v>275</v>
      </c>
      <c r="F6260" s="154" t="s">
        <v>239</v>
      </c>
      <c r="G6260" s="149" t="s">
        <v>359</v>
      </c>
      <c r="H6260" s="153" t="s">
        <v>278</v>
      </c>
      <c r="I6260" s="149" t="s">
        <v>1171</v>
      </c>
      <c r="J6260" s="163">
        <v>56.81</v>
      </c>
      <c r="K6260" s="163">
        <v>34.21</v>
      </c>
      <c r="L6260" s="149" t="s">
        <v>116</v>
      </c>
      <c r="M6260" s="150" t="s">
        <v>405</v>
      </c>
      <c r="N6260" s="157">
        <v>45431.948171296295</v>
      </c>
      <c r="O6260" s="157">
        <v>45467.728958333333</v>
      </c>
    </row>
    <row r="6261" spans="2:15" x14ac:dyDescent="0.2">
      <c r="B6261" s="322" t="s">
        <v>171</v>
      </c>
      <c r="C6261" s="322" t="s">
        <v>275</v>
      </c>
      <c r="D6261" s="322" t="s">
        <v>171</v>
      </c>
      <c r="E6261" s="322" t="s">
        <v>275</v>
      </c>
      <c r="F6261" s="154" t="s">
        <v>114</v>
      </c>
      <c r="G6261" s="149" t="s">
        <v>277</v>
      </c>
      <c r="H6261" s="153" t="s">
        <v>304</v>
      </c>
      <c r="I6261" s="149" t="s">
        <v>576</v>
      </c>
      <c r="J6261" s="163">
        <v>36.415999999999997</v>
      </c>
      <c r="K6261" s="163">
        <v>30.981000000000002</v>
      </c>
      <c r="L6261" s="149" t="s">
        <v>114</v>
      </c>
      <c r="M6261" s="150" t="s">
        <v>577</v>
      </c>
      <c r="N6261" s="157">
        <v>45431.962071759262</v>
      </c>
      <c r="O6261" s="157">
        <v>45436.936412037037</v>
      </c>
    </row>
    <row r="6262" spans="2:15" x14ac:dyDescent="0.2">
      <c r="B6262" s="322" t="s">
        <v>171</v>
      </c>
      <c r="C6262" s="322" t="s">
        <v>275</v>
      </c>
      <c r="D6262" s="322" t="s">
        <v>172</v>
      </c>
      <c r="E6262" s="322" t="s">
        <v>275</v>
      </c>
      <c r="F6262" s="154" t="s">
        <v>239</v>
      </c>
      <c r="G6262" s="149" t="s">
        <v>359</v>
      </c>
      <c r="H6262" s="153" t="s">
        <v>278</v>
      </c>
      <c r="I6262" s="149" t="s">
        <v>2468</v>
      </c>
      <c r="J6262" s="163">
        <v>38.243000000000002</v>
      </c>
      <c r="K6262" s="163">
        <v>37.478000000000002</v>
      </c>
      <c r="L6262" s="149" t="s">
        <v>116</v>
      </c>
      <c r="M6262" s="150" t="s">
        <v>760</v>
      </c>
      <c r="N6262" s="157">
        <v>45431.967557870368</v>
      </c>
      <c r="O6262" s="157">
        <v>45453.407743055555</v>
      </c>
    </row>
    <row r="6263" spans="2:15" x14ac:dyDescent="0.2">
      <c r="B6263" s="322" t="s">
        <v>171</v>
      </c>
      <c r="C6263" s="322" t="s">
        <v>275</v>
      </c>
      <c r="D6263" s="322" t="s">
        <v>172</v>
      </c>
      <c r="E6263" s="322" t="s">
        <v>275</v>
      </c>
      <c r="F6263" s="154" t="s">
        <v>114</v>
      </c>
      <c r="G6263" s="149" t="s">
        <v>353</v>
      </c>
      <c r="H6263" s="153" t="s">
        <v>354</v>
      </c>
      <c r="I6263" s="149" t="s">
        <v>2995</v>
      </c>
      <c r="J6263" s="163">
        <v>64.611000000000004</v>
      </c>
      <c r="K6263" s="163">
        <v>45.220999999999997</v>
      </c>
      <c r="L6263" s="149" t="s">
        <v>116</v>
      </c>
      <c r="M6263" s="150" t="s">
        <v>424</v>
      </c>
      <c r="N6263" s="157">
        <v>45432.059849537036</v>
      </c>
      <c r="O6263" s="157">
        <v>45459.314756944441</v>
      </c>
    </row>
    <row r="6264" spans="2:15" x14ac:dyDescent="0.2">
      <c r="B6264" s="322" t="s">
        <v>171</v>
      </c>
      <c r="C6264" s="322" t="s">
        <v>275</v>
      </c>
      <c r="D6264" s="322" t="s">
        <v>172</v>
      </c>
      <c r="E6264" s="322" t="s">
        <v>275</v>
      </c>
      <c r="F6264" s="154" t="s">
        <v>329</v>
      </c>
      <c r="G6264" s="149" t="s">
        <v>286</v>
      </c>
      <c r="H6264" s="153" t="s">
        <v>330</v>
      </c>
      <c r="I6264" s="149" t="s">
        <v>479</v>
      </c>
      <c r="J6264" s="163">
        <v>61.664000000000001</v>
      </c>
      <c r="K6264" s="163">
        <v>49.13</v>
      </c>
      <c r="L6264" s="149" t="s">
        <v>219</v>
      </c>
      <c r="M6264" s="150" t="s">
        <v>429</v>
      </c>
      <c r="N6264" s="157">
        <v>45432.626354166663</v>
      </c>
      <c r="O6264" s="157">
        <v>45457.472800925927</v>
      </c>
    </row>
    <row r="6265" spans="2:15" x14ac:dyDescent="0.2">
      <c r="B6265" s="322" t="s">
        <v>171</v>
      </c>
      <c r="C6265" s="322" t="s">
        <v>275</v>
      </c>
      <c r="D6265" s="322" t="s">
        <v>171</v>
      </c>
      <c r="E6265" s="322" t="s">
        <v>275</v>
      </c>
      <c r="F6265" s="154" t="s">
        <v>114</v>
      </c>
      <c r="G6265" s="149" t="s">
        <v>277</v>
      </c>
      <c r="H6265" s="153" t="s">
        <v>304</v>
      </c>
      <c r="I6265" s="149" t="s">
        <v>3010</v>
      </c>
      <c r="J6265" s="163">
        <v>37.256999999999998</v>
      </c>
      <c r="K6265" s="163">
        <v>12.739000000000001</v>
      </c>
      <c r="L6265" s="149" t="s">
        <v>114</v>
      </c>
      <c r="M6265" s="150" t="s">
        <v>741</v>
      </c>
      <c r="N6265" s="157">
        <v>45432.978113425925</v>
      </c>
      <c r="O6265" s="157">
        <v>45438.934351851851</v>
      </c>
    </row>
    <row r="6266" spans="2:15" x14ac:dyDescent="0.2">
      <c r="B6266" s="322" t="s">
        <v>171</v>
      </c>
      <c r="C6266" s="322" t="s">
        <v>275</v>
      </c>
      <c r="D6266" s="322" t="s">
        <v>171</v>
      </c>
      <c r="E6266" s="322" t="s">
        <v>275</v>
      </c>
      <c r="F6266" s="154" t="s">
        <v>114</v>
      </c>
      <c r="G6266" s="149" t="s">
        <v>277</v>
      </c>
      <c r="H6266" s="153" t="s">
        <v>304</v>
      </c>
      <c r="I6266" s="149" t="s">
        <v>3010</v>
      </c>
      <c r="J6266" s="163">
        <v>37.256999999999998</v>
      </c>
      <c r="K6266" s="163">
        <v>12.739000000000001</v>
      </c>
      <c r="L6266" s="149" t="s">
        <v>114</v>
      </c>
      <c r="M6266" s="150" t="s">
        <v>741</v>
      </c>
      <c r="N6266" s="157">
        <v>45432.978113425925</v>
      </c>
      <c r="O6266" s="157">
        <v>45438.934490740743</v>
      </c>
    </row>
    <row r="6267" spans="2:15" x14ac:dyDescent="0.2">
      <c r="B6267" s="322" t="s">
        <v>171</v>
      </c>
      <c r="C6267" s="322" t="s">
        <v>275</v>
      </c>
      <c r="D6267" s="322" t="s">
        <v>172</v>
      </c>
      <c r="E6267" s="322" t="s">
        <v>275</v>
      </c>
      <c r="F6267" s="154" t="s">
        <v>114</v>
      </c>
      <c r="G6267" s="149" t="s">
        <v>353</v>
      </c>
      <c r="H6267" s="153" t="s">
        <v>354</v>
      </c>
      <c r="I6267" s="149" t="s">
        <v>2399</v>
      </c>
      <c r="J6267" s="163">
        <v>36.753999999999998</v>
      </c>
      <c r="K6267" s="163">
        <v>17.716000000000001</v>
      </c>
      <c r="L6267" s="149" t="s">
        <v>116</v>
      </c>
      <c r="M6267" s="150" t="s">
        <v>339</v>
      </c>
      <c r="N6267" s="157">
        <v>45433.07303240741</v>
      </c>
      <c r="O6267" s="157">
        <v>45448.011331018519</v>
      </c>
    </row>
    <row r="6268" spans="2:15" x14ac:dyDescent="0.2">
      <c r="B6268" s="322" t="s">
        <v>171</v>
      </c>
      <c r="C6268" s="322" t="s">
        <v>275</v>
      </c>
      <c r="D6268" s="322" t="s">
        <v>173</v>
      </c>
      <c r="E6268" s="322" t="s">
        <v>275</v>
      </c>
      <c r="F6268" s="154" t="s">
        <v>114</v>
      </c>
      <c r="G6268" s="149" t="s">
        <v>353</v>
      </c>
      <c r="H6268" s="153" t="s">
        <v>354</v>
      </c>
      <c r="I6268" s="149" t="s">
        <v>2399</v>
      </c>
      <c r="J6268" s="163">
        <v>36.753999999999998</v>
      </c>
      <c r="K6268" s="163">
        <v>18.303000000000001</v>
      </c>
      <c r="L6268" s="149" t="s">
        <v>114</v>
      </c>
      <c r="M6268" s="150" t="s">
        <v>972</v>
      </c>
      <c r="N6268" s="157">
        <v>45433.07303240741</v>
      </c>
      <c r="O6268" s="157">
        <v>45478.564432870371</v>
      </c>
    </row>
    <row r="6269" spans="2:15" x14ac:dyDescent="0.2">
      <c r="B6269" s="322" t="s">
        <v>171</v>
      </c>
      <c r="C6269" s="322" t="s">
        <v>275</v>
      </c>
      <c r="D6269" s="322" t="s">
        <v>172</v>
      </c>
      <c r="E6269" s="322" t="s">
        <v>275</v>
      </c>
      <c r="F6269" s="154" t="s">
        <v>114</v>
      </c>
      <c r="G6269" s="149" t="s">
        <v>286</v>
      </c>
      <c r="H6269" s="153" t="s">
        <v>115</v>
      </c>
      <c r="I6269" s="149" t="s">
        <v>3223</v>
      </c>
      <c r="J6269" s="163">
        <v>81.635000000000005</v>
      </c>
      <c r="K6269" s="163">
        <v>78.012</v>
      </c>
      <c r="L6269" s="149" t="s">
        <v>116</v>
      </c>
      <c r="M6269" s="150" t="s">
        <v>352</v>
      </c>
      <c r="N6269" s="157">
        <v>45433.113599537035</v>
      </c>
      <c r="O6269" s="157">
        <v>45470.886076388888</v>
      </c>
    </row>
    <row r="6270" spans="2:15" x14ac:dyDescent="0.2">
      <c r="B6270" s="322" t="s">
        <v>171</v>
      </c>
      <c r="C6270" s="322" t="s">
        <v>275</v>
      </c>
      <c r="D6270" s="322" t="s">
        <v>172</v>
      </c>
      <c r="E6270" s="322" t="s">
        <v>275</v>
      </c>
      <c r="F6270" s="154" t="s">
        <v>114</v>
      </c>
      <c r="G6270" s="149" t="s">
        <v>286</v>
      </c>
      <c r="H6270" s="153" t="s">
        <v>304</v>
      </c>
      <c r="I6270" s="149" t="s">
        <v>2165</v>
      </c>
      <c r="J6270" s="163">
        <v>30.891999999999999</v>
      </c>
      <c r="K6270" s="163">
        <v>17.984000000000002</v>
      </c>
      <c r="L6270" s="149" t="s">
        <v>116</v>
      </c>
      <c r="M6270" s="150" t="s">
        <v>352</v>
      </c>
      <c r="N6270" s="157">
        <v>45433.703784722224</v>
      </c>
      <c r="O6270" s="157">
        <v>45467.593182870369</v>
      </c>
    </row>
    <row r="6271" spans="2:15" x14ac:dyDescent="0.2">
      <c r="B6271" s="322" t="s">
        <v>171</v>
      </c>
      <c r="C6271" s="322" t="s">
        <v>275</v>
      </c>
      <c r="D6271" s="322" t="s">
        <v>172</v>
      </c>
      <c r="E6271" s="322" t="s">
        <v>275</v>
      </c>
      <c r="F6271" s="154" t="s">
        <v>114</v>
      </c>
      <c r="G6271" s="149" t="s">
        <v>310</v>
      </c>
      <c r="H6271" s="153" t="s">
        <v>115</v>
      </c>
      <c r="I6271" s="149" t="s">
        <v>2928</v>
      </c>
      <c r="J6271" s="163">
        <v>60.9</v>
      </c>
      <c r="K6271" s="163">
        <v>55.768000000000001</v>
      </c>
      <c r="L6271" s="149" t="s">
        <v>216</v>
      </c>
      <c r="M6271" s="150" t="s">
        <v>3167</v>
      </c>
      <c r="N6271" s="157">
        <v>45434.095266203702</v>
      </c>
      <c r="O6271" s="157">
        <v>45459.348715277774</v>
      </c>
    </row>
    <row r="6272" spans="2:15" x14ac:dyDescent="0.2">
      <c r="B6272" s="322" t="s">
        <v>171</v>
      </c>
      <c r="C6272" s="322" t="s">
        <v>275</v>
      </c>
      <c r="D6272" s="322" t="s">
        <v>172</v>
      </c>
      <c r="E6272" s="322" t="s">
        <v>275</v>
      </c>
      <c r="F6272" s="154" t="s">
        <v>239</v>
      </c>
      <c r="G6272" s="149" t="s">
        <v>289</v>
      </c>
      <c r="H6272" s="153" t="s">
        <v>290</v>
      </c>
      <c r="I6272" s="149" t="s">
        <v>3224</v>
      </c>
      <c r="J6272" s="163">
        <v>63.722999999999999</v>
      </c>
      <c r="K6272" s="163">
        <v>44.701000000000001</v>
      </c>
      <c r="L6272" s="149" t="s">
        <v>205</v>
      </c>
      <c r="M6272" s="150" t="s">
        <v>721</v>
      </c>
      <c r="N6272" s="157">
        <v>45434.282754629632</v>
      </c>
      <c r="O6272" s="157">
        <v>45472.612118055556</v>
      </c>
    </row>
    <row r="6273" spans="2:15" x14ac:dyDescent="0.2">
      <c r="B6273" s="322" t="s">
        <v>171</v>
      </c>
      <c r="C6273" s="322" t="s">
        <v>275</v>
      </c>
      <c r="D6273" s="322" t="s">
        <v>173</v>
      </c>
      <c r="E6273" s="322" t="s">
        <v>275</v>
      </c>
      <c r="F6273" s="154" t="s">
        <v>239</v>
      </c>
      <c r="G6273" s="149" t="s">
        <v>359</v>
      </c>
      <c r="H6273" s="153" t="s">
        <v>278</v>
      </c>
      <c r="I6273" s="149" t="s">
        <v>3225</v>
      </c>
      <c r="J6273" s="163">
        <v>36.058</v>
      </c>
      <c r="K6273" s="163">
        <v>35.337000000000003</v>
      </c>
      <c r="L6273" s="149" t="s">
        <v>216</v>
      </c>
      <c r="M6273" s="150" t="s">
        <v>288</v>
      </c>
      <c r="N6273" s="157">
        <v>45434.439166666663</v>
      </c>
      <c r="O6273" s="157">
        <v>45491.584432870368</v>
      </c>
    </row>
    <row r="6274" spans="2:15" x14ac:dyDescent="0.2">
      <c r="B6274" s="322" t="s">
        <v>171</v>
      </c>
      <c r="C6274" s="322" t="s">
        <v>275</v>
      </c>
      <c r="D6274" s="322" t="s">
        <v>172</v>
      </c>
      <c r="E6274" s="322" t="s">
        <v>275</v>
      </c>
      <c r="F6274" s="154" t="s">
        <v>329</v>
      </c>
      <c r="G6274" s="149" t="s">
        <v>286</v>
      </c>
      <c r="H6274" s="153" t="s">
        <v>330</v>
      </c>
      <c r="I6274" s="149" t="s">
        <v>3226</v>
      </c>
      <c r="J6274" s="163">
        <v>60.2</v>
      </c>
      <c r="K6274" s="163">
        <v>18.166</v>
      </c>
      <c r="L6274" s="149" t="s">
        <v>333</v>
      </c>
      <c r="M6274" s="150" t="s">
        <v>334</v>
      </c>
      <c r="N6274" s="157">
        <v>45434.511296296296</v>
      </c>
      <c r="O6274" s="157">
        <v>45453.932013888887</v>
      </c>
    </row>
    <row r="6275" spans="2:15" x14ac:dyDescent="0.2">
      <c r="B6275" s="322" t="s">
        <v>171</v>
      </c>
      <c r="C6275" s="322" t="s">
        <v>275</v>
      </c>
      <c r="D6275" s="322" t="s">
        <v>172</v>
      </c>
      <c r="E6275" s="322" t="s">
        <v>275</v>
      </c>
      <c r="F6275" s="154" t="s">
        <v>114</v>
      </c>
      <c r="G6275" s="149" t="s">
        <v>286</v>
      </c>
      <c r="H6275" s="153" t="s">
        <v>115</v>
      </c>
      <c r="I6275" s="149" t="s">
        <v>3227</v>
      </c>
      <c r="J6275" s="163">
        <v>63.688000000000002</v>
      </c>
      <c r="K6275" s="163">
        <v>16.164000000000001</v>
      </c>
      <c r="L6275" s="149" t="s">
        <v>217</v>
      </c>
      <c r="M6275" s="150" t="s">
        <v>308</v>
      </c>
      <c r="N6275" s="157">
        <v>45435.439074074071</v>
      </c>
      <c r="O6275" s="157">
        <v>45462.757974537039</v>
      </c>
    </row>
    <row r="6276" spans="2:15" x14ac:dyDescent="0.2">
      <c r="B6276" s="322" t="s">
        <v>171</v>
      </c>
      <c r="C6276" s="322" t="s">
        <v>275</v>
      </c>
      <c r="D6276" s="322" t="s">
        <v>172</v>
      </c>
      <c r="E6276" s="322" t="s">
        <v>275</v>
      </c>
      <c r="F6276" s="154" t="s">
        <v>114</v>
      </c>
      <c r="G6276" s="149" t="s">
        <v>286</v>
      </c>
      <c r="H6276" s="153" t="s">
        <v>115</v>
      </c>
      <c r="I6276" s="149" t="s">
        <v>3227</v>
      </c>
      <c r="J6276" s="163">
        <v>63.688000000000002</v>
      </c>
      <c r="K6276" s="163">
        <v>41.017000000000003</v>
      </c>
      <c r="L6276" s="149" t="s">
        <v>217</v>
      </c>
      <c r="M6276" s="150" t="s">
        <v>480</v>
      </c>
      <c r="N6276" s="157">
        <v>45435.439074074071</v>
      </c>
      <c r="O6276" s="157">
        <v>45471.398460648146</v>
      </c>
    </row>
    <row r="6277" spans="2:15" x14ac:dyDescent="0.2">
      <c r="B6277" s="322" t="s">
        <v>171</v>
      </c>
      <c r="C6277" s="322" t="s">
        <v>275</v>
      </c>
      <c r="D6277" s="322" t="s">
        <v>172</v>
      </c>
      <c r="E6277" s="322" t="s">
        <v>275</v>
      </c>
      <c r="F6277" s="154" t="s">
        <v>244</v>
      </c>
      <c r="G6277" s="149" t="s">
        <v>369</v>
      </c>
      <c r="H6277" s="153" t="s">
        <v>370</v>
      </c>
      <c r="I6277" s="149" t="s">
        <v>3228</v>
      </c>
      <c r="J6277" s="163">
        <v>38.090000000000003</v>
      </c>
      <c r="K6277" s="163">
        <v>2.7730000000000001</v>
      </c>
      <c r="L6277" s="149" t="s">
        <v>116</v>
      </c>
      <c r="M6277" s="150" t="s">
        <v>405</v>
      </c>
      <c r="N6277" s="157">
        <v>45435.599560185183</v>
      </c>
      <c r="O6277" s="157">
        <v>45473.313425925924</v>
      </c>
    </row>
    <row r="6278" spans="2:15" x14ac:dyDescent="0.2">
      <c r="B6278" s="322" t="s">
        <v>171</v>
      </c>
      <c r="C6278" s="322" t="s">
        <v>275</v>
      </c>
      <c r="D6278" s="322" t="s">
        <v>173</v>
      </c>
      <c r="E6278" s="322" t="s">
        <v>275</v>
      </c>
      <c r="F6278" s="154" t="s">
        <v>244</v>
      </c>
      <c r="G6278" s="149" t="s">
        <v>369</v>
      </c>
      <c r="H6278" s="153" t="s">
        <v>370</v>
      </c>
      <c r="I6278" s="149" t="s">
        <v>3228</v>
      </c>
      <c r="J6278" s="163">
        <v>38.090000000000003</v>
      </c>
      <c r="K6278" s="163">
        <v>15.891</v>
      </c>
      <c r="L6278" s="149" t="s">
        <v>116</v>
      </c>
      <c r="M6278" s="150" t="s">
        <v>117</v>
      </c>
      <c r="N6278" s="157">
        <v>45435.599560185183</v>
      </c>
      <c r="O6278" s="157">
        <v>45484.963599537034</v>
      </c>
    </row>
    <row r="6279" spans="2:15" x14ac:dyDescent="0.2">
      <c r="B6279" s="322" t="s">
        <v>171</v>
      </c>
      <c r="C6279" s="322" t="s">
        <v>275</v>
      </c>
      <c r="D6279" s="322" t="s">
        <v>171</v>
      </c>
      <c r="E6279" s="322" t="s">
        <v>275</v>
      </c>
      <c r="F6279" s="154" t="s">
        <v>114</v>
      </c>
      <c r="G6279" s="149" t="s">
        <v>277</v>
      </c>
      <c r="H6279" s="153" t="s">
        <v>304</v>
      </c>
      <c r="I6279" s="149" t="s">
        <v>304</v>
      </c>
      <c r="J6279" s="163">
        <v>34.433</v>
      </c>
      <c r="K6279" s="163">
        <v>24.256</v>
      </c>
      <c r="L6279" s="149" t="s">
        <v>114</v>
      </c>
      <c r="M6279" s="150" t="s">
        <v>577</v>
      </c>
      <c r="N6279" s="157">
        <v>45435.732268518521</v>
      </c>
      <c r="O6279" s="157">
        <v>45441.029317129629</v>
      </c>
    </row>
    <row r="6280" spans="2:15" x14ac:dyDescent="0.2">
      <c r="B6280" s="322" t="s">
        <v>171</v>
      </c>
      <c r="C6280" s="322" t="s">
        <v>275</v>
      </c>
      <c r="D6280" s="322" t="s">
        <v>174</v>
      </c>
      <c r="E6280" s="322" t="s">
        <v>275</v>
      </c>
      <c r="F6280" s="154" t="s">
        <v>329</v>
      </c>
      <c r="G6280" s="149" t="s">
        <v>286</v>
      </c>
      <c r="H6280" s="153" t="s">
        <v>330</v>
      </c>
      <c r="I6280" s="149" t="s">
        <v>511</v>
      </c>
      <c r="J6280" s="163">
        <v>38.628999999999998</v>
      </c>
      <c r="K6280" s="163">
        <v>24.352</v>
      </c>
      <c r="L6280" s="149" t="s">
        <v>230</v>
      </c>
      <c r="M6280" s="150" t="s">
        <v>514</v>
      </c>
      <c r="N6280" s="157">
        <v>45435.844618055555</v>
      </c>
      <c r="O6280" s="157">
        <v>45517.123449074075</v>
      </c>
    </row>
    <row r="6281" spans="2:15" x14ac:dyDescent="0.2">
      <c r="B6281" s="322" t="s">
        <v>171</v>
      </c>
      <c r="C6281" s="322" t="s">
        <v>275</v>
      </c>
      <c r="D6281" s="322" t="s">
        <v>172</v>
      </c>
      <c r="E6281" s="322" t="s">
        <v>275</v>
      </c>
      <c r="F6281" s="154" t="s">
        <v>114</v>
      </c>
      <c r="G6281" s="149" t="s">
        <v>277</v>
      </c>
      <c r="H6281" s="153" t="s">
        <v>304</v>
      </c>
      <c r="I6281" s="149" t="s">
        <v>1757</v>
      </c>
      <c r="J6281" s="163">
        <v>34.564</v>
      </c>
      <c r="K6281" s="163">
        <v>23.364000000000001</v>
      </c>
      <c r="L6281" s="149" t="s">
        <v>116</v>
      </c>
      <c r="M6281" s="150" t="s">
        <v>292</v>
      </c>
      <c r="N6281" s="157">
        <v>45436.124143518522</v>
      </c>
      <c r="O6281" s="157">
        <v>45459.238217592596</v>
      </c>
    </row>
    <row r="6282" spans="2:15" x14ac:dyDescent="0.2">
      <c r="B6282" s="322" t="s">
        <v>171</v>
      </c>
      <c r="C6282" s="322" t="s">
        <v>275</v>
      </c>
      <c r="D6282" s="322" t="s">
        <v>172</v>
      </c>
      <c r="E6282" s="322" t="s">
        <v>275</v>
      </c>
      <c r="F6282" s="154" t="s">
        <v>114</v>
      </c>
      <c r="G6282" s="149" t="s">
        <v>286</v>
      </c>
      <c r="H6282" s="153" t="s">
        <v>115</v>
      </c>
      <c r="I6282" s="149" t="s">
        <v>1525</v>
      </c>
      <c r="J6282" s="163">
        <v>63.386000000000003</v>
      </c>
      <c r="K6282" s="163">
        <v>17.626999999999999</v>
      </c>
      <c r="L6282" s="149" t="s">
        <v>208</v>
      </c>
      <c r="M6282" s="150" t="s">
        <v>368</v>
      </c>
      <c r="N6282" s="157">
        <v>45436.730752314812</v>
      </c>
      <c r="O6282" s="157">
        <v>45468.34474537037</v>
      </c>
    </row>
    <row r="6283" spans="2:15" x14ac:dyDescent="0.2">
      <c r="B6283" s="322" t="s">
        <v>171</v>
      </c>
      <c r="C6283" s="322" t="s">
        <v>275</v>
      </c>
      <c r="D6283" s="322" t="s">
        <v>174</v>
      </c>
      <c r="E6283" s="322" t="s">
        <v>275</v>
      </c>
      <c r="F6283" s="154" t="s">
        <v>114</v>
      </c>
      <c r="G6283" s="149" t="s">
        <v>286</v>
      </c>
      <c r="H6283" s="153" t="s">
        <v>115</v>
      </c>
      <c r="I6283" s="149" t="s">
        <v>1525</v>
      </c>
      <c r="J6283" s="163">
        <v>63.386000000000003</v>
      </c>
      <c r="K6283" s="163">
        <v>28.006</v>
      </c>
      <c r="L6283" s="149" t="s">
        <v>208</v>
      </c>
      <c r="M6283" s="150" t="s">
        <v>523</v>
      </c>
      <c r="N6283" s="157">
        <v>45436.730752314812</v>
      </c>
      <c r="O6283" s="157">
        <v>45526.646377314813</v>
      </c>
    </row>
    <row r="6284" spans="2:15" x14ac:dyDescent="0.2">
      <c r="B6284" s="322" t="s">
        <v>171</v>
      </c>
      <c r="C6284" s="322" t="s">
        <v>275</v>
      </c>
      <c r="D6284" s="322" t="s">
        <v>173</v>
      </c>
      <c r="E6284" s="322" t="s">
        <v>275</v>
      </c>
      <c r="F6284" s="154" t="s">
        <v>239</v>
      </c>
      <c r="G6284" s="149" t="s">
        <v>359</v>
      </c>
      <c r="H6284" s="153" t="s">
        <v>278</v>
      </c>
      <c r="I6284" s="149" t="s">
        <v>2803</v>
      </c>
      <c r="J6284" s="163">
        <v>58.045000000000002</v>
      </c>
      <c r="K6284" s="163">
        <v>40.816000000000003</v>
      </c>
      <c r="L6284" s="149" t="s">
        <v>211</v>
      </c>
      <c r="M6284" s="150" t="s">
        <v>666</v>
      </c>
      <c r="N6284" s="157">
        <v>45436.937800925924</v>
      </c>
      <c r="O6284" s="157">
        <v>45502.333240740743</v>
      </c>
    </row>
    <row r="6285" spans="2:15" x14ac:dyDescent="0.2">
      <c r="B6285" s="322" t="s">
        <v>171</v>
      </c>
      <c r="C6285" s="322" t="s">
        <v>275</v>
      </c>
      <c r="D6285" s="322" t="s">
        <v>172</v>
      </c>
      <c r="E6285" s="322" t="s">
        <v>275</v>
      </c>
      <c r="F6285" s="154" t="s">
        <v>236</v>
      </c>
      <c r="G6285" s="149" t="s">
        <v>310</v>
      </c>
      <c r="H6285" s="153" t="s">
        <v>311</v>
      </c>
      <c r="I6285" s="149" t="s">
        <v>3229</v>
      </c>
      <c r="J6285" s="163">
        <v>61.305</v>
      </c>
      <c r="K6285" s="163">
        <v>16.117999999999999</v>
      </c>
      <c r="L6285" s="149" t="s">
        <v>116</v>
      </c>
      <c r="M6285" s="150" t="s">
        <v>352</v>
      </c>
      <c r="N6285" s="157">
        <v>45437.229699074072</v>
      </c>
      <c r="O6285" s="157">
        <v>45459.676539351851</v>
      </c>
    </row>
    <row r="6286" spans="2:15" x14ac:dyDescent="0.2">
      <c r="B6286" s="322" t="s">
        <v>171</v>
      </c>
      <c r="C6286" s="322" t="s">
        <v>275</v>
      </c>
      <c r="D6286" s="322" t="s">
        <v>172</v>
      </c>
      <c r="E6286" s="322" t="s">
        <v>275</v>
      </c>
      <c r="F6286" s="154" t="s">
        <v>236</v>
      </c>
      <c r="G6286" s="149" t="s">
        <v>310</v>
      </c>
      <c r="H6286" s="153" t="s">
        <v>311</v>
      </c>
      <c r="I6286" s="149" t="s">
        <v>3229</v>
      </c>
      <c r="J6286" s="163">
        <v>61.305</v>
      </c>
      <c r="K6286" s="163">
        <v>6.9320000000000004</v>
      </c>
      <c r="L6286" s="149" t="s">
        <v>116</v>
      </c>
      <c r="M6286" s="150" t="s">
        <v>352</v>
      </c>
      <c r="N6286" s="157">
        <v>45437.229699074072</v>
      </c>
      <c r="O6286" s="157">
        <v>45459.676689814813</v>
      </c>
    </row>
    <row r="6287" spans="2:15" x14ac:dyDescent="0.2">
      <c r="B6287" s="322" t="s">
        <v>171</v>
      </c>
      <c r="C6287" s="322" t="s">
        <v>275</v>
      </c>
      <c r="D6287" s="322" t="s">
        <v>172</v>
      </c>
      <c r="E6287" s="322" t="s">
        <v>275</v>
      </c>
      <c r="F6287" s="154" t="s">
        <v>236</v>
      </c>
      <c r="G6287" s="149" t="s">
        <v>310</v>
      </c>
      <c r="H6287" s="153" t="s">
        <v>311</v>
      </c>
      <c r="I6287" s="149" t="s">
        <v>3229</v>
      </c>
      <c r="J6287" s="163">
        <v>61.305</v>
      </c>
      <c r="K6287" s="163">
        <v>9.0549999999999997</v>
      </c>
      <c r="L6287" s="149" t="s">
        <v>116</v>
      </c>
      <c r="M6287" s="150" t="s">
        <v>352</v>
      </c>
      <c r="N6287" s="157">
        <v>45437.229699074072</v>
      </c>
      <c r="O6287" s="157">
        <v>45459.676712962966</v>
      </c>
    </row>
    <row r="6288" spans="2:15" x14ac:dyDescent="0.2">
      <c r="B6288" s="322" t="s">
        <v>171</v>
      </c>
      <c r="C6288" s="322" t="s">
        <v>275</v>
      </c>
      <c r="D6288" s="322" t="s">
        <v>172</v>
      </c>
      <c r="E6288" s="322" t="s">
        <v>275</v>
      </c>
      <c r="F6288" s="154" t="s">
        <v>236</v>
      </c>
      <c r="G6288" s="149" t="s">
        <v>310</v>
      </c>
      <c r="H6288" s="153" t="s">
        <v>311</v>
      </c>
      <c r="I6288" s="149" t="s">
        <v>3229</v>
      </c>
      <c r="J6288" s="163">
        <v>61.305</v>
      </c>
      <c r="K6288" s="163">
        <v>23.545999999999999</v>
      </c>
      <c r="L6288" s="149" t="s">
        <v>116</v>
      </c>
      <c r="M6288" s="150" t="s">
        <v>352</v>
      </c>
      <c r="N6288" s="157">
        <v>45437.229699074072</v>
      </c>
      <c r="O6288" s="157">
        <v>45464.365393518521</v>
      </c>
    </row>
    <row r="6289" spans="2:15" x14ac:dyDescent="0.2">
      <c r="B6289" s="322" t="s">
        <v>171</v>
      </c>
      <c r="C6289" s="322" t="s">
        <v>275</v>
      </c>
      <c r="D6289" s="322" t="s">
        <v>172</v>
      </c>
      <c r="E6289" s="322" t="s">
        <v>275</v>
      </c>
      <c r="F6289" s="154" t="s">
        <v>114</v>
      </c>
      <c r="G6289" s="149" t="s">
        <v>277</v>
      </c>
      <c r="H6289" s="153" t="s">
        <v>304</v>
      </c>
      <c r="I6289" s="149" t="s">
        <v>2335</v>
      </c>
      <c r="J6289" s="163">
        <v>26.734999999999999</v>
      </c>
      <c r="K6289" s="163">
        <v>21.387</v>
      </c>
      <c r="L6289" s="149" t="s">
        <v>116</v>
      </c>
      <c r="M6289" s="150" t="s">
        <v>339</v>
      </c>
      <c r="N6289" s="157">
        <v>45437.652581018519</v>
      </c>
      <c r="O6289" s="157">
        <v>45458.260868055557</v>
      </c>
    </row>
    <row r="6290" spans="2:15" x14ac:dyDescent="0.2">
      <c r="B6290" s="322" t="s">
        <v>171</v>
      </c>
      <c r="C6290" s="322" t="s">
        <v>275</v>
      </c>
      <c r="D6290" s="322" t="s">
        <v>173</v>
      </c>
      <c r="E6290" s="322" t="s">
        <v>275</v>
      </c>
      <c r="F6290" s="154" t="s">
        <v>329</v>
      </c>
      <c r="G6290" s="149" t="s">
        <v>286</v>
      </c>
      <c r="H6290" s="153" t="s">
        <v>330</v>
      </c>
      <c r="I6290" s="149" t="s">
        <v>3230</v>
      </c>
      <c r="J6290" s="163">
        <v>82.353999999999999</v>
      </c>
      <c r="K6290" s="163">
        <v>13.926</v>
      </c>
      <c r="L6290" s="149" t="s">
        <v>116</v>
      </c>
      <c r="M6290" s="150" t="s">
        <v>117</v>
      </c>
      <c r="N6290" s="157">
        <v>45438.02175925926</v>
      </c>
      <c r="O6290" s="157">
        <v>45475.758460648147</v>
      </c>
    </row>
    <row r="6291" spans="2:15" x14ac:dyDescent="0.2">
      <c r="B6291" s="322" t="s">
        <v>171</v>
      </c>
      <c r="C6291" s="322" t="s">
        <v>275</v>
      </c>
      <c r="D6291" s="322" t="s">
        <v>173</v>
      </c>
      <c r="E6291" s="322" t="s">
        <v>275</v>
      </c>
      <c r="F6291" s="154" t="s">
        <v>329</v>
      </c>
      <c r="G6291" s="149" t="s">
        <v>286</v>
      </c>
      <c r="H6291" s="153" t="s">
        <v>330</v>
      </c>
      <c r="I6291" s="149" t="s">
        <v>3230</v>
      </c>
      <c r="J6291" s="163">
        <v>82.353999999999999</v>
      </c>
      <c r="K6291" s="163">
        <v>15.192</v>
      </c>
      <c r="L6291" s="149" t="s">
        <v>116</v>
      </c>
      <c r="M6291" s="150" t="s">
        <v>117</v>
      </c>
      <c r="N6291" s="157">
        <v>45438.02175925926</v>
      </c>
      <c r="O6291" s="157">
        <v>45475.758599537039</v>
      </c>
    </row>
    <row r="6292" spans="2:15" x14ac:dyDescent="0.2">
      <c r="B6292" s="322" t="s">
        <v>171</v>
      </c>
      <c r="C6292" s="322" t="s">
        <v>275</v>
      </c>
      <c r="D6292" s="322" t="s">
        <v>173</v>
      </c>
      <c r="E6292" s="322" t="s">
        <v>275</v>
      </c>
      <c r="F6292" s="154" t="s">
        <v>329</v>
      </c>
      <c r="G6292" s="149" t="s">
        <v>286</v>
      </c>
      <c r="H6292" s="153" t="s">
        <v>330</v>
      </c>
      <c r="I6292" s="149" t="s">
        <v>3230</v>
      </c>
      <c r="J6292" s="163">
        <v>82.353999999999999</v>
      </c>
      <c r="K6292" s="163">
        <v>38.93</v>
      </c>
      <c r="L6292" s="149" t="s">
        <v>116</v>
      </c>
      <c r="M6292" s="150" t="s">
        <v>117</v>
      </c>
      <c r="N6292" s="157">
        <v>45438.02175925926</v>
      </c>
      <c r="O6292" s="157">
        <v>45475.758611111109</v>
      </c>
    </row>
    <row r="6293" spans="2:15" x14ac:dyDescent="0.2">
      <c r="B6293" s="322" t="s">
        <v>171</v>
      </c>
      <c r="C6293" s="322" t="s">
        <v>275</v>
      </c>
      <c r="D6293" s="322" t="s">
        <v>173</v>
      </c>
      <c r="E6293" s="322" t="s">
        <v>275</v>
      </c>
      <c r="F6293" s="154" t="s">
        <v>239</v>
      </c>
      <c r="G6293" s="149" t="s">
        <v>277</v>
      </c>
      <c r="H6293" s="153" t="s">
        <v>1628</v>
      </c>
      <c r="I6293" s="149" t="s">
        <v>2803</v>
      </c>
      <c r="J6293" s="163">
        <v>58.045000000000002</v>
      </c>
      <c r="K6293" s="163">
        <v>16.068000000000001</v>
      </c>
      <c r="L6293" s="149" t="s">
        <v>211</v>
      </c>
      <c r="M6293" s="150" t="s">
        <v>666</v>
      </c>
      <c r="N6293" s="157">
        <v>45438.051874999997</v>
      </c>
      <c r="O6293" s="157">
        <v>45502.333240740743</v>
      </c>
    </row>
    <row r="6294" spans="2:15" x14ac:dyDescent="0.2">
      <c r="B6294" s="322" t="s">
        <v>171</v>
      </c>
      <c r="C6294" s="322" t="s">
        <v>275</v>
      </c>
      <c r="D6294" s="322" t="s">
        <v>172</v>
      </c>
      <c r="E6294" s="322" t="s">
        <v>275</v>
      </c>
      <c r="F6294" s="154" t="s">
        <v>247</v>
      </c>
      <c r="G6294" s="149" t="s">
        <v>340</v>
      </c>
      <c r="H6294" s="153" t="s">
        <v>341</v>
      </c>
      <c r="I6294" s="149" t="s">
        <v>1017</v>
      </c>
      <c r="J6294" s="163">
        <v>16.302</v>
      </c>
      <c r="K6294" s="163">
        <v>15.976000000000001</v>
      </c>
      <c r="L6294" s="149" t="s">
        <v>230</v>
      </c>
      <c r="M6294" s="150" t="s">
        <v>514</v>
      </c>
      <c r="N6294" s="157">
        <v>45438.563136574077</v>
      </c>
      <c r="O6294" s="157">
        <v>45450.47792824074</v>
      </c>
    </row>
    <row r="6295" spans="2:15" x14ac:dyDescent="0.2">
      <c r="B6295" s="322" t="s">
        <v>171</v>
      </c>
      <c r="C6295" s="322" t="s">
        <v>275</v>
      </c>
      <c r="D6295" s="322" t="s">
        <v>172</v>
      </c>
      <c r="E6295" s="322" t="s">
        <v>275</v>
      </c>
      <c r="F6295" s="154" t="s">
        <v>239</v>
      </c>
      <c r="G6295" s="149" t="s">
        <v>289</v>
      </c>
      <c r="H6295" s="153" t="s">
        <v>290</v>
      </c>
      <c r="I6295" s="149" t="s">
        <v>2038</v>
      </c>
      <c r="J6295" s="163">
        <v>32.177999999999997</v>
      </c>
      <c r="K6295" s="163">
        <v>27.847999999999999</v>
      </c>
      <c r="L6295" s="149" t="s">
        <v>265</v>
      </c>
      <c r="M6295" s="150" t="s">
        <v>1185</v>
      </c>
      <c r="N6295" s="157">
        <v>45438.69835648148</v>
      </c>
      <c r="O6295" s="157">
        <v>45472.035717592589</v>
      </c>
    </row>
    <row r="6296" spans="2:15" x14ac:dyDescent="0.2">
      <c r="B6296" s="322" t="s">
        <v>171</v>
      </c>
      <c r="C6296" s="322" t="s">
        <v>275</v>
      </c>
      <c r="D6296" s="322" t="s">
        <v>172</v>
      </c>
      <c r="E6296" s="322" t="s">
        <v>275</v>
      </c>
      <c r="F6296" s="154" t="s">
        <v>114</v>
      </c>
      <c r="G6296" s="149" t="s">
        <v>277</v>
      </c>
      <c r="H6296" s="153" t="s">
        <v>304</v>
      </c>
      <c r="I6296" s="149" t="s">
        <v>584</v>
      </c>
      <c r="J6296" s="163">
        <v>39.064</v>
      </c>
      <c r="K6296" s="163">
        <v>15.199</v>
      </c>
      <c r="L6296" s="149" t="s">
        <v>114</v>
      </c>
      <c r="M6296" s="150" t="s">
        <v>741</v>
      </c>
      <c r="N6296" s="157">
        <v>45438.756585648145</v>
      </c>
      <c r="O6296" s="157">
        <v>45444.472638888888</v>
      </c>
    </row>
    <row r="6297" spans="2:15" x14ac:dyDescent="0.2">
      <c r="B6297" s="322" t="s">
        <v>171</v>
      </c>
      <c r="C6297" s="322" t="s">
        <v>275</v>
      </c>
      <c r="D6297" s="322" t="s">
        <v>172</v>
      </c>
      <c r="E6297" s="322" t="s">
        <v>275</v>
      </c>
      <c r="F6297" s="154" t="s">
        <v>114</v>
      </c>
      <c r="G6297" s="149" t="s">
        <v>277</v>
      </c>
      <c r="H6297" s="153" t="s">
        <v>304</v>
      </c>
      <c r="I6297" s="149" t="s">
        <v>584</v>
      </c>
      <c r="J6297" s="163">
        <v>39.064</v>
      </c>
      <c r="K6297" s="163">
        <v>15.199</v>
      </c>
      <c r="L6297" s="149" t="s">
        <v>114</v>
      </c>
      <c r="M6297" s="150" t="s">
        <v>741</v>
      </c>
      <c r="N6297" s="157">
        <v>45438.756585648145</v>
      </c>
      <c r="O6297" s="157">
        <v>45444.472777777781</v>
      </c>
    </row>
    <row r="6298" spans="2:15" x14ac:dyDescent="0.2">
      <c r="B6298" s="322" t="s">
        <v>171</v>
      </c>
      <c r="C6298" s="322" t="s">
        <v>275</v>
      </c>
      <c r="D6298" s="322" t="s">
        <v>174</v>
      </c>
      <c r="E6298" s="322" t="s">
        <v>275</v>
      </c>
      <c r="F6298" s="154" t="s">
        <v>239</v>
      </c>
      <c r="G6298" s="149" t="s">
        <v>1627</v>
      </c>
      <c r="H6298" s="153" t="s">
        <v>1628</v>
      </c>
      <c r="I6298" s="149" t="s">
        <v>2663</v>
      </c>
      <c r="J6298" s="163">
        <v>93.203999999999994</v>
      </c>
      <c r="K6298" s="163">
        <v>25.169</v>
      </c>
      <c r="L6298" s="149" t="s">
        <v>211</v>
      </c>
      <c r="M6298" s="150" t="s">
        <v>303</v>
      </c>
      <c r="N6298" s="157">
        <v>45439.334224537037</v>
      </c>
      <c r="O6298" s="157">
        <v>45514.041759259257</v>
      </c>
    </row>
    <row r="6299" spans="2:15" x14ac:dyDescent="0.2">
      <c r="B6299" s="322" t="s">
        <v>171</v>
      </c>
      <c r="C6299" s="322" t="s">
        <v>275</v>
      </c>
      <c r="D6299" s="322" t="s">
        <v>174</v>
      </c>
      <c r="E6299" s="322" t="s">
        <v>275</v>
      </c>
      <c r="F6299" s="154" t="s">
        <v>239</v>
      </c>
      <c r="G6299" s="149" t="s">
        <v>1627</v>
      </c>
      <c r="H6299" s="153" t="s">
        <v>1628</v>
      </c>
      <c r="I6299" s="149" t="s">
        <v>2663</v>
      </c>
      <c r="J6299" s="163">
        <v>93.203999999999994</v>
      </c>
      <c r="K6299" s="163">
        <v>20.338999999999999</v>
      </c>
      <c r="L6299" s="149" t="s">
        <v>333</v>
      </c>
      <c r="M6299" s="150" t="s">
        <v>3231</v>
      </c>
      <c r="N6299" s="157">
        <v>45439.334224537037</v>
      </c>
      <c r="O6299" s="157">
        <v>45518.945937500001</v>
      </c>
    </row>
    <row r="6300" spans="2:15" x14ac:dyDescent="0.2">
      <c r="B6300" s="322" t="s">
        <v>171</v>
      </c>
      <c r="C6300" s="322" t="s">
        <v>275</v>
      </c>
      <c r="D6300" s="322" t="s">
        <v>173</v>
      </c>
      <c r="E6300" s="322" t="s">
        <v>275</v>
      </c>
      <c r="F6300" s="154" t="s">
        <v>239</v>
      </c>
      <c r="G6300" s="149" t="s">
        <v>1627</v>
      </c>
      <c r="H6300" s="153" t="s">
        <v>1628</v>
      </c>
      <c r="I6300" s="149" t="s">
        <v>3232</v>
      </c>
      <c r="J6300" s="163">
        <v>74.361999999999995</v>
      </c>
      <c r="K6300" s="163">
        <v>25.58</v>
      </c>
      <c r="L6300" s="149" t="s">
        <v>211</v>
      </c>
      <c r="M6300" s="150" t="s">
        <v>822</v>
      </c>
      <c r="N6300" s="157">
        <v>45439.605057870373</v>
      </c>
      <c r="O6300" s="157">
        <v>45487.011828703704</v>
      </c>
    </row>
    <row r="6301" spans="2:15" x14ac:dyDescent="0.2">
      <c r="B6301" s="322" t="s">
        <v>171</v>
      </c>
      <c r="C6301" s="322" t="s">
        <v>275</v>
      </c>
      <c r="D6301" s="322" t="s">
        <v>173</v>
      </c>
      <c r="E6301" s="322" t="s">
        <v>275</v>
      </c>
      <c r="F6301" s="154" t="s">
        <v>239</v>
      </c>
      <c r="G6301" s="149" t="s">
        <v>1627</v>
      </c>
      <c r="H6301" s="153" t="s">
        <v>1628</v>
      </c>
      <c r="I6301" s="149" t="s">
        <v>3232</v>
      </c>
      <c r="J6301" s="163">
        <v>74.361999999999995</v>
      </c>
      <c r="K6301" s="163">
        <v>23.646999999999998</v>
      </c>
      <c r="L6301" s="149" t="s">
        <v>211</v>
      </c>
      <c r="M6301" s="150" t="s">
        <v>822</v>
      </c>
      <c r="N6301" s="157">
        <v>45439.605057870373</v>
      </c>
      <c r="O6301" s="157">
        <v>45488.698310185187</v>
      </c>
    </row>
    <row r="6302" spans="2:15" x14ac:dyDescent="0.2">
      <c r="B6302" s="322" t="s">
        <v>171</v>
      </c>
      <c r="C6302" s="322" t="s">
        <v>275</v>
      </c>
      <c r="D6302" s="322" t="s">
        <v>173</v>
      </c>
      <c r="E6302" s="322" t="s">
        <v>275</v>
      </c>
      <c r="F6302" s="154" t="s">
        <v>239</v>
      </c>
      <c r="G6302" s="149" t="s">
        <v>1627</v>
      </c>
      <c r="H6302" s="153" t="s">
        <v>1628</v>
      </c>
      <c r="I6302" s="149" t="s">
        <v>3232</v>
      </c>
      <c r="J6302" s="163">
        <v>74.361999999999995</v>
      </c>
      <c r="K6302" s="163">
        <v>23.646999999999998</v>
      </c>
      <c r="L6302" s="149" t="s">
        <v>211</v>
      </c>
      <c r="M6302" s="150" t="s">
        <v>822</v>
      </c>
      <c r="N6302" s="157">
        <v>45439.605057870373</v>
      </c>
      <c r="O6302" s="157">
        <v>45488.698449074072</v>
      </c>
    </row>
    <row r="6303" spans="2:15" x14ac:dyDescent="0.2">
      <c r="B6303" s="322" t="s">
        <v>171</v>
      </c>
      <c r="C6303" s="322" t="s">
        <v>275</v>
      </c>
      <c r="D6303" s="322" t="s">
        <v>172</v>
      </c>
      <c r="E6303" s="322" t="s">
        <v>275</v>
      </c>
      <c r="F6303" s="154" t="s">
        <v>114</v>
      </c>
      <c r="G6303" s="149" t="s">
        <v>277</v>
      </c>
      <c r="H6303" s="153" t="s">
        <v>304</v>
      </c>
      <c r="I6303" s="149" t="s">
        <v>699</v>
      </c>
      <c r="J6303" s="163">
        <v>39.064</v>
      </c>
      <c r="K6303" s="163">
        <v>30.399000000000001</v>
      </c>
      <c r="L6303" s="149" t="s">
        <v>114</v>
      </c>
      <c r="M6303" s="150" t="s">
        <v>579</v>
      </c>
      <c r="N6303" s="157">
        <v>45439.864108796297</v>
      </c>
      <c r="O6303" s="157">
        <v>45452.781030092592</v>
      </c>
    </row>
    <row r="6304" spans="2:15" x14ac:dyDescent="0.2">
      <c r="B6304" s="322" t="s">
        <v>171</v>
      </c>
      <c r="C6304" s="322" t="s">
        <v>275</v>
      </c>
      <c r="D6304" s="322" t="s">
        <v>173</v>
      </c>
      <c r="E6304" s="322" t="s">
        <v>275</v>
      </c>
      <c r="F6304" s="154" t="s">
        <v>239</v>
      </c>
      <c r="G6304" s="149" t="s">
        <v>1627</v>
      </c>
      <c r="H6304" s="153" t="s">
        <v>1628</v>
      </c>
      <c r="I6304" s="149" t="s">
        <v>3233</v>
      </c>
      <c r="J6304" s="163">
        <v>76.626999999999995</v>
      </c>
      <c r="K6304" s="163">
        <v>75.093999999999994</v>
      </c>
      <c r="L6304" s="149" t="s">
        <v>211</v>
      </c>
      <c r="M6304" s="150" t="s">
        <v>388</v>
      </c>
      <c r="N6304" s="157">
        <v>45440.001076388886</v>
      </c>
      <c r="O6304" s="157">
        <v>45488.258240740739</v>
      </c>
    </row>
    <row r="6305" spans="2:15" x14ac:dyDescent="0.2">
      <c r="B6305" s="322" t="s">
        <v>171</v>
      </c>
      <c r="C6305" s="322" t="s">
        <v>275</v>
      </c>
      <c r="D6305" s="322" t="s">
        <v>173</v>
      </c>
      <c r="E6305" s="322" t="s">
        <v>275</v>
      </c>
      <c r="F6305" s="154" t="s">
        <v>239</v>
      </c>
      <c r="G6305" s="149" t="s">
        <v>1627</v>
      </c>
      <c r="H6305" s="153" t="s">
        <v>1628</v>
      </c>
      <c r="I6305" s="149" t="s">
        <v>3234</v>
      </c>
      <c r="J6305" s="163">
        <v>81.674999999999997</v>
      </c>
      <c r="K6305" s="163">
        <v>34.603999999999999</v>
      </c>
      <c r="L6305" s="149" t="s">
        <v>211</v>
      </c>
      <c r="M6305" s="150" t="s">
        <v>666</v>
      </c>
      <c r="N6305" s="157">
        <v>45440.281747685185</v>
      </c>
      <c r="O6305" s="157">
        <v>45502.29179398148</v>
      </c>
    </row>
    <row r="6306" spans="2:15" x14ac:dyDescent="0.2">
      <c r="B6306" s="322" t="s">
        <v>171</v>
      </c>
      <c r="C6306" s="322" t="s">
        <v>275</v>
      </c>
      <c r="D6306" s="322" t="s">
        <v>174</v>
      </c>
      <c r="E6306" s="322" t="s">
        <v>275</v>
      </c>
      <c r="F6306" s="154" t="s">
        <v>239</v>
      </c>
      <c r="G6306" s="149" t="s">
        <v>1627</v>
      </c>
      <c r="H6306" s="153" t="s">
        <v>1628</v>
      </c>
      <c r="I6306" s="149" t="s">
        <v>3234</v>
      </c>
      <c r="J6306" s="163">
        <v>81.674999999999997</v>
      </c>
      <c r="K6306" s="163">
        <v>45.438000000000002</v>
      </c>
      <c r="L6306" s="149" t="s">
        <v>211</v>
      </c>
      <c r="M6306" s="150" t="s">
        <v>2820</v>
      </c>
      <c r="N6306" s="157">
        <v>45440.281747685185</v>
      </c>
      <c r="O6306" s="157">
        <v>45505.500393518516</v>
      </c>
    </row>
    <row r="6307" spans="2:15" x14ac:dyDescent="0.2">
      <c r="B6307" s="322" t="s">
        <v>171</v>
      </c>
      <c r="C6307" s="322" t="s">
        <v>275</v>
      </c>
      <c r="D6307" s="322" t="s">
        <v>172</v>
      </c>
      <c r="E6307" s="322" t="s">
        <v>275</v>
      </c>
      <c r="F6307" s="154" t="s">
        <v>237</v>
      </c>
      <c r="G6307" s="149" t="s">
        <v>277</v>
      </c>
      <c r="H6307" s="153" t="s">
        <v>978</v>
      </c>
      <c r="I6307" s="149" t="s">
        <v>1844</v>
      </c>
      <c r="J6307" s="163">
        <v>30.765000000000001</v>
      </c>
      <c r="K6307" s="163">
        <v>27.14</v>
      </c>
      <c r="L6307" s="149" t="s">
        <v>251</v>
      </c>
      <c r="M6307" s="150" t="s">
        <v>1382</v>
      </c>
      <c r="N6307" s="157">
        <v>45440.886354166665</v>
      </c>
      <c r="O6307" s="157">
        <v>45450.114699074074</v>
      </c>
    </row>
    <row r="6308" spans="2:15" x14ac:dyDescent="0.2">
      <c r="B6308" s="322" t="s">
        <v>171</v>
      </c>
      <c r="C6308" s="322" t="s">
        <v>275</v>
      </c>
      <c r="D6308" s="322" t="s">
        <v>172</v>
      </c>
      <c r="E6308" s="322" t="s">
        <v>275</v>
      </c>
      <c r="F6308" s="154" t="s">
        <v>237</v>
      </c>
      <c r="G6308" s="149" t="s">
        <v>277</v>
      </c>
      <c r="H6308" s="153" t="s">
        <v>978</v>
      </c>
      <c r="I6308" s="149" t="s">
        <v>3235</v>
      </c>
      <c r="J6308" s="163">
        <v>55.521999999999998</v>
      </c>
      <c r="K6308" s="163">
        <v>48.71</v>
      </c>
      <c r="L6308" s="149" t="s">
        <v>116</v>
      </c>
      <c r="M6308" s="150" t="s">
        <v>760</v>
      </c>
      <c r="N6308" s="157">
        <v>45441.062511574077</v>
      </c>
      <c r="O6308" s="157">
        <v>45460.167025462964</v>
      </c>
    </row>
    <row r="6309" spans="2:15" x14ac:dyDescent="0.2">
      <c r="B6309" s="322" t="s">
        <v>171</v>
      </c>
      <c r="C6309" s="322" t="s">
        <v>275</v>
      </c>
      <c r="D6309" s="322" t="s">
        <v>173</v>
      </c>
      <c r="E6309" s="322" t="s">
        <v>275</v>
      </c>
      <c r="F6309" s="154" t="s">
        <v>239</v>
      </c>
      <c r="G6309" s="149" t="s">
        <v>1627</v>
      </c>
      <c r="H6309" s="153" t="s">
        <v>1628</v>
      </c>
      <c r="I6309" s="149" t="s">
        <v>3236</v>
      </c>
      <c r="J6309" s="163">
        <v>75.744</v>
      </c>
      <c r="K6309" s="163">
        <v>46.557000000000002</v>
      </c>
      <c r="L6309" s="149" t="s">
        <v>211</v>
      </c>
      <c r="M6309" s="150" t="s">
        <v>2721</v>
      </c>
      <c r="N6309" s="157">
        <v>45441.801585648151</v>
      </c>
      <c r="O6309" s="157">
        <v>45491.042488425926</v>
      </c>
    </row>
    <row r="6310" spans="2:15" x14ac:dyDescent="0.2">
      <c r="B6310" s="322" t="s">
        <v>171</v>
      </c>
      <c r="C6310" s="322" t="s">
        <v>275</v>
      </c>
      <c r="D6310" s="322" t="s">
        <v>173</v>
      </c>
      <c r="E6310" s="322" t="s">
        <v>275</v>
      </c>
      <c r="F6310" s="154" t="s">
        <v>239</v>
      </c>
      <c r="G6310" s="149" t="s">
        <v>1627</v>
      </c>
      <c r="H6310" s="153" t="s">
        <v>1628</v>
      </c>
      <c r="I6310" s="149" t="s">
        <v>3236</v>
      </c>
      <c r="J6310" s="163">
        <v>75.744</v>
      </c>
      <c r="K6310" s="163">
        <v>27.672000000000001</v>
      </c>
      <c r="L6310" s="149" t="s">
        <v>211</v>
      </c>
      <c r="M6310" s="150" t="s">
        <v>636</v>
      </c>
      <c r="N6310" s="157">
        <v>45441.801585648151</v>
      </c>
      <c r="O6310" s="157">
        <v>45498.091516203705</v>
      </c>
    </row>
    <row r="6311" spans="2:15" x14ac:dyDescent="0.2">
      <c r="B6311" s="322" t="s">
        <v>171</v>
      </c>
      <c r="C6311" s="322" t="s">
        <v>275</v>
      </c>
      <c r="D6311" s="322" t="s">
        <v>172</v>
      </c>
      <c r="E6311" s="322" t="s">
        <v>275</v>
      </c>
      <c r="F6311" s="154" t="s">
        <v>239</v>
      </c>
      <c r="G6311" s="149" t="s">
        <v>277</v>
      </c>
      <c r="H6311" s="153" t="s">
        <v>2667</v>
      </c>
      <c r="I6311" s="149" t="s">
        <v>2506</v>
      </c>
      <c r="J6311" s="163">
        <v>55.698999999999998</v>
      </c>
      <c r="K6311" s="163">
        <v>44.179000000000002</v>
      </c>
      <c r="L6311" s="149" t="s">
        <v>116</v>
      </c>
      <c r="M6311" s="150" t="s">
        <v>352</v>
      </c>
      <c r="N6311" s="157">
        <v>45442.11478009259</v>
      </c>
      <c r="O6311" s="157">
        <v>45467.844178240739</v>
      </c>
    </row>
    <row r="6312" spans="2:15" x14ac:dyDescent="0.2">
      <c r="B6312" s="322" t="s">
        <v>171</v>
      </c>
      <c r="C6312" s="322" t="s">
        <v>275</v>
      </c>
      <c r="D6312" s="322" t="s">
        <v>172</v>
      </c>
      <c r="E6312" s="322" t="s">
        <v>275</v>
      </c>
      <c r="F6312" s="154" t="s">
        <v>239</v>
      </c>
      <c r="G6312" s="149" t="s">
        <v>277</v>
      </c>
      <c r="H6312" s="153" t="s">
        <v>2667</v>
      </c>
      <c r="I6312" s="149" t="s">
        <v>2506</v>
      </c>
      <c r="J6312" s="163">
        <v>55.698999999999998</v>
      </c>
      <c r="K6312" s="163">
        <v>5.5220000000000002</v>
      </c>
      <c r="L6312" s="149" t="s">
        <v>116</v>
      </c>
      <c r="M6312" s="150" t="s">
        <v>352</v>
      </c>
      <c r="N6312" s="157">
        <v>45442.11478009259</v>
      </c>
      <c r="O6312" s="157">
        <v>45467.844317129631</v>
      </c>
    </row>
    <row r="6313" spans="2:15" x14ac:dyDescent="0.2">
      <c r="B6313" s="322" t="s">
        <v>171</v>
      </c>
      <c r="C6313" s="322" t="s">
        <v>275</v>
      </c>
      <c r="D6313" s="322" t="s">
        <v>172</v>
      </c>
      <c r="E6313" s="322" t="s">
        <v>275</v>
      </c>
      <c r="F6313" s="154" t="s">
        <v>239</v>
      </c>
      <c r="G6313" s="149" t="s">
        <v>277</v>
      </c>
      <c r="H6313" s="153" t="s">
        <v>1628</v>
      </c>
      <c r="I6313" s="149" t="s">
        <v>3237</v>
      </c>
      <c r="J6313" s="163">
        <v>58.133000000000003</v>
      </c>
      <c r="K6313" s="163">
        <v>14.878</v>
      </c>
      <c r="L6313" s="149" t="s">
        <v>209</v>
      </c>
      <c r="M6313" s="150" t="s">
        <v>392</v>
      </c>
      <c r="N6313" s="157">
        <v>45442.197418981479</v>
      </c>
      <c r="O6313" s="157">
        <v>45471.707928240743</v>
      </c>
    </row>
    <row r="6314" spans="2:15" x14ac:dyDescent="0.2">
      <c r="B6314" s="322" t="s">
        <v>171</v>
      </c>
      <c r="C6314" s="322" t="s">
        <v>275</v>
      </c>
      <c r="D6314" s="322" t="s">
        <v>173</v>
      </c>
      <c r="E6314" s="322" t="s">
        <v>275</v>
      </c>
      <c r="F6314" s="154" t="s">
        <v>239</v>
      </c>
      <c r="G6314" s="149" t="s">
        <v>277</v>
      </c>
      <c r="H6314" s="153" t="s">
        <v>1628</v>
      </c>
      <c r="I6314" s="149" t="s">
        <v>3237</v>
      </c>
      <c r="J6314" s="163">
        <v>58.133000000000003</v>
      </c>
      <c r="K6314" s="163">
        <v>38.994999999999997</v>
      </c>
      <c r="L6314" s="149" t="s">
        <v>209</v>
      </c>
      <c r="M6314" s="150" t="s">
        <v>392</v>
      </c>
      <c r="N6314" s="157">
        <v>45442.197418981479</v>
      </c>
      <c r="O6314" s="157">
        <v>45477.787939814814</v>
      </c>
    </row>
    <row r="6315" spans="2:15" x14ac:dyDescent="0.2">
      <c r="B6315" s="322" t="s">
        <v>171</v>
      </c>
      <c r="C6315" s="322" t="s">
        <v>275</v>
      </c>
      <c r="D6315" s="322" t="s">
        <v>172</v>
      </c>
      <c r="E6315" s="322" t="s">
        <v>275</v>
      </c>
      <c r="F6315" s="154" t="s">
        <v>243</v>
      </c>
      <c r="G6315" s="149" t="s">
        <v>2234</v>
      </c>
      <c r="H6315" s="153" t="s">
        <v>707</v>
      </c>
      <c r="I6315" s="149" t="s">
        <v>2735</v>
      </c>
      <c r="J6315" s="163">
        <v>55.636000000000003</v>
      </c>
      <c r="K6315" s="163">
        <v>27.004999999999999</v>
      </c>
      <c r="L6315" s="149" t="s">
        <v>329</v>
      </c>
      <c r="M6315" s="150" t="s">
        <v>361</v>
      </c>
      <c r="N6315" s="157">
        <v>45442.355069444442</v>
      </c>
      <c r="O6315" s="157">
        <v>45466.010451388887</v>
      </c>
    </row>
    <row r="6316" spans="2:15" x14ac:dyDescent="0.2">
      <c r="B6316" s="322" t="s">
        <v>171</v>
      </c>
      <c r="C6316" s="322" t="s">
        <v>275</v>
      </c>
      <c r="D6316" s="322" t="s">
        <v>173</v>
      </c>
      <c r="E6316" s="322" t="s">
        <v>275</v>
      </c>
      <c r="F6316" s="154" t="s">
        <v>243</v>
      </c>
      <c r="G6316" s="149" t="s">
        <v>277</v>
      </c>
      <c r="H6316" s="153" t="s">
        <v>707</v>
      </c>
      <c r="I6316" s="149" t="s">
        <v>2735</v>
      </c>
      <c r="J6316" s="163">
        <v>55.636000000000003</v>
      </c>
      <c r="K6316" s="163">
        <v>27.518000000000001</v>
      </c>
      <c r="L6316" s="149" t="s">
        <v>228</v>
      </c>
      <c r="M6316" s="150" t="s">
        <v>3113</v>
      </c>
      <c r="N6316" s="157">
        <v>45442.355069444442</v>
      </c>
      <c r="O6316" s="157">
        <v>45475.803159722222</v>
      </c>
    </row>
    <row r="6317" spans="2:15" x14ac:dyDescent="0.2">
      <c r="B6317" s="322" t="s">
        <v>171</v>
      </c>
      <c r="C6317" s="322" t="s">
        <v>275</v>
      </c>
      <c r="D6317" s="322" t="s">
        <v>173</v>
      </c>
      <c r="E6317" s="322" t="s">
        <v>275</v>
      </c>
      <c r="F6317" s="154" t="s">
        <v>329</v>
      </c>
      <c r="G6317" s="149" t="s">
        <v>286</v>
      </c>
      <c r="H6317" s="153" t="s">
        <v>330</v>
      </c>
      <c r="I6317" s="149" t="s">
        <v>3238</v>
      </c>
      <c r="J6317" s="163">
        <v>58.773000000000003</v>
      </c>
      <c r="K6317" s="163">
        <v>31.013999999999999</v>
      </c>
      <c r="L6317" s="149" t="s">
        <v>116</v>
      </c>
      <c r="M6317" s="150" t="s">
        <v>352</v>
      </c>
      <c r="N6317" s="157">
        <v>45442.814236111109</v>
      </c>
      <c r="O6317" s="157">
        <v>45477.770497685182</v>
      </c>
    </row>
    <row r="6318" spans="2:15" x14ac:dyDescent="0.2">
      <c r="B6318" s="322" t="s">
        <v>171</v>
      </c>
      <c r="C6318" s="322" t="s">
        <v>275</v>
      </c>
      <c r="D6318" s="322" t="s">
        <v>173</v>
      </c>
      <c r="E6318" s="322" t="s">
        <v>275</v>
      </c>
      <c r="F6318" s="154" t="s">
        <v>329</v>
      </c>
      <c r="G6318" s="149" t="s">
        <v>286</v>
      </c>
      <c r="H6318" s="153" t="s">
        <v>330</v>
      </c>
      <c r="I6318" s="149" t="s">
        <v>3238</v>
      </c>
      <c r="J6318" s="163">
        <v>58.773000000000003</v>
      </c>
      <c r="K6318" s="163">
        <v>7.3719999999999999</v>
      </c>
      <c r="L6318" s="149" t="s">
        <v>116</v>
      </c>
      <c r="M6318" s="150" t="s">
        <v>352</v>
      </c>
      <c r="N6318" s="157">
        <v>45442.814236111109</v>
      </c>
      <c r="O6318" s="157">
        <v>45479.665844907409</v>
      </c>
    </row>
    <row r="6319" spans="2:15" x14ac:dyDescent="0.2">
      <c r="B6319" s="322" t="s">
        <v>171</v>
      </c>
      <c r="C6319" s="322" t="s">
        <v>275</v>
      </c>
      <c r="D6319" s="322" t="s">
        <v>173</v>
      </c>
      <c r="E6319" s="322" t="s">
        <v>275</v>
      </c>
      <c r="F6319" s="154" t="s">
        <v>329</v>
      </c>
      <c r="G6319" s="149" t="s">
        <v>286</v>
      </c>
      <c r="H6319" s="153" t="s">
        <v>330</v>
      </c>
      <c r="I6319" s="149" t="s">
        <v>3238</v>
      </c>
      <c r="J6319" s="163">
        <v>58.773000000000003</v>
      </c>
      <c r="K6319" s="163">
        <v>19.212</v>
      </c>
      <c r="L6319" s="149" t="s">
        <v>116</v>
      </c>
      <c r="M6319" s="150" t="s">
        <v>674</v>
      </c>
      <c r="N6319" s="157">
        <v>45442.814236111109</v>
      </c>
      <c r="O6319" s="157">
        <v>45489.864525462966</v>
      </c>
    </row>
    <row r="6320" spans="2:15" x14ac:dyDescent="0.2">
      <c r="B6320" s="322" t="s">
        <v>171</v>
      </c>
      <c r="C6320" s="322" t="s">
        <v>275</v>
      </c>
      <c r="D6320" s="322" t="s">
        <v>172</v>
      </c>
      <c r="E6320" s="322" t="s">
        <v>275</v>
      </c>
      <c r="F6320" s="154" t="s">
        <v>244</v>
      </c>
      <c r="G6320" s="149" t="s">
        <v>369</v>
      </c>
      <c r="H6320" s="153" t="s">
        <v>370</v>
      </c>
      <c r="I6320" s="149" t="s">
        <v>3239</v>
      </c>
      <c r="J6320" s="163">
        <v>61.587000000000003</v>
      </c>
      <c r="K6320" s="163">
        <v>60.354999999999997</v>
      </c>
      <c r="L6320" s="149" t="s">
        <v>329</v>
      </c>
      <c r="M6320" s="150" t="s">
        <v>361</v>
      </c>
      <c r="N6320" s="157">
        <v>45443.048796296294</v>
      </c>
      <c r="O6320" s="157">
        <v>45473.364259259259</v>
      </c>
    </row>
    <row r="6321" spans="2:15" x14ac:dyDescent="0.2">
      <c r="B6321" s="322" t="s">
        <v>171</v>
      </c>
      <c r="C6321" s="322" t="s">
        <v>275</v>
      </c>
      <c r="D6321" s="322" t="s">
        <v>172</v>
      </c>
      <c r="E6321" s="322" t="s">
        <v>275</v>
      </c>
      <c r="F6321" s="154" t="s">
        <v>114</v>
      </c>
      <c r="G6321" s="149" t="s">
        <v>286</v>
      </c>
      <c r="H6321" s="153" t="s">
        <v>115</v>
      </c>
      <c r="I6321" s="149" t="s">
        <v>1046</v>
      </c>
      <c r="J6321" s="163">
        <v>63.436999999999998</v>
      </c>
      <c r="K6321" s="163">
        <v>15.523</v>
      </c>
      <c r="L6321" s="149" t="s">
        <v>216</v>
      </c>
      <c r="M6321" s="150" t="s">
        <v>284</v>
      </c>
      <c r="N6321" s="157">
        <v>45443.241157407407</v>
      </c>
      <c r="O6321" s="157">
        <v>45470.810057870367</v>
      </c>
    </row>
    <row r="6322" spans="2:15" x14ac:dyDescent="0.2">
      <c r="B6322" s="322" t="s">
        <v>171</v>
      </c>
      <c r="C6322" s="322" t="s">
        <v>275</v>
      </c>
      <c r="D6322" s="322" t="s">
        <v>173</v>
      </c>
      <c r="E6322" s="322" t="s">
        <v>275</v>
      </c>
      <c r="F6322" s="154" t="s">
        <v>114</v>
      </c>
      <c r="G6322" s="149" t="s">
        <v>286</v>
      </c>
      <c r="H6322" s="153" t="s">
        <v>115</v>
      </c>
      <c r="I6322" s="149" t="s">
        <v>1046</v>
      </c>
      <c r="J6322" s="163">
        <v>63.436999999999998</v>
      </c>
      <c r="K6322" s="163">
        <v>46.646000000000001</v>
      </c>
      <c r="L6322" s="149" t="s">
        <v>216</v>
      </c>
      <c r="M6322" s="150" t="s">
        <v>285</v>
      </c>
      <c r="N6322" s="157">
        <v>45443.241157407407</v>
      </c>
      <c r="O6322" s="157">
        <v>45486.386458333334</v>
      </c>
    </row>
    <row r="6323" spans="2:15" x14ac:dyDescent="0.2">
      <c r="B6323" s="322" t="s">
        <v>171</v>
      </c>
      <c r="C6323" s="322" t="s">
        <v>275</v>
      </c>
      <c r="D6323" s="322" t="s">
        <v>172</v>
      </c>
      <c r="E6323" s="322" t="s">
        <v>275</v>
      </c>
      <c r="F6323" s="154" t="s">
        <v>239</v>
      </c>
      <c r="G6323" s="149" t="s">
        <v>277</v>
      </c>
      <c r="H6323" s="153" t="s">
        <v>1628</v>
      </c>
      <c r="I6323" s="149" t="s">
        <v>1809</v>
      </c>
      <c r="J6323" s="163">
        <v>62.656999999999996</v>
      </c>
      <c r="K6323" s="163">
        <v>5.86</v>
      </c>
      <c r="L6323" s="149" t="s">
        <v>243</v>
      </c>
      <c r="M6323" s="150" t="s">
        <v>707</v>
      </c>
      <c r="N6323" s="157">
        <v>45443.45925925926</v>
      </c>
      <c r="O6323" s="157">
        <v>45472.393726851849</v>
      </c>
    </row>
    <row r="6324" spans="2:15" x14ac:dyDescent="0.2">
      <c r="B6324" s="322" t="s">
        <v>171</v>
      </c>
      <c r="C6324" s="322" t="s">
        <v>275</v>
      </c>
      <c r="D6324" s="322" t="s">
        <v>175</v>
      </c>
      <c r="E6324" s="322" t="s">
        <v>275</v>
      </c>
      <c r="F6324" s="154" t="s">
        <v>239</v>
      </c>
      <c r="G6324" s="149" t="s">
        <v>663</v>
      </c>
      <c r="H6324" s="153" t="s">
        <v>1628</v>
      </c>
      <c r="I6324" s="149" t="s">
        <v>1809</v>
      </c>
      <c r="J6324" s="163">
        <v>62.656999999999996</v>
      </c>
      <c r="K6324" s="163">
        <v>0.318</v>
      </c>
      <c r="L6324" s="149" t="s">
        <v>116</v>
      </c>
      <c r="M6324" s="150" t="s">
        <v>1646</v>
      </c>
      <c r="N6324" s="157">
        <v>45443.45925925926</v>
      </c>
      <c r="O6324" s="157">
        <v>45541.847719907404</v>
      </c>
    </row>
    <row r="6325" spans="2:15" x14ac:dyDescent="0.2">
      <c r="B6325" s="322" t="s">
        <v>171</v>
      </c>
      <c r="C6325" s="322" t="s">
        <v>275</v>
      </c>
      <c r="D6325" s="322" t="s">
        <v>175</v>
      </c>
      <c r="E6325" s="322" t="s">
        <v>275</v>
      </c>
      <c r="F6325" s="154" t="s">
        <v>239</v>
      </c>
      <c r="G6325" s="149" t="s">
        <v>663</v>
      </c>
      <c r="H6325" s="153" t="s">
        <v>1628</v>
      </c>
      <c r="I6325" s="149" t="s">
        <v>1809</v>
      </c>
      <c r="J6325" s="163">
        <v>62.656999999999996</v>
      </c>
      <c r="K6325" s="163">
        <v>0.90700000000000003</v>
      </c>
      <c r="L6325" s="149" t="s">
        <v>116</v>
      </c>
      <c r="M6325" s="150" t="s">
        <v>1646</v>
      </c>
      <c r="N6325" s="157">
        <v>45443.45925925926</v>
      </c>
      <c r="O6325" s="157">
        <v>45541.847870370373</v>
      </c>
    </row>
    <row r="6326" spans="2:15" x14ac:dyDescent="0.2">
      <c r="B6326" s="322" t="s">
        <v>171</v>
      </c>
      <c r="C6326" s="322" t="s">
        <v>275</v>
      </c>
      <c r="D6326" s="322" t="s">
        <v>175</v>
      </c>
      <c r="E6326" s="322" t="s">
        <v>275</v>
      </c>
      <c r="F6326" s="154" t="s">
        <v>239</v>
      </c>
      <c r="G6326" s="149" t="s">
        <v>663</v>
      </c>
      <c r="H6326" s="153" t="s">
        <v>1628</v>
      </c>
      <c r="I6326" s="149" t="s">
        <v>1809</v>
      </c>
      <c r="J6326" s="163">
        <v>62.656999999999996</v>
      </c>
      <c r="K6326" s="163">
        <v>1.5880000000000001</v>
      </c>
      <c r="L6326" s="149" t="s">
        <v>116</v>
      </c>
      <c r="M6326" s="150" t="s">
        <v>1646</v>
      </c>
      <c r="N6326" s="157">
        <v>45443.45925925926</v>
      </c>
      <c r="O6326" s="157">
        <v>45541.847881944443</v>
      </c>
    </row>
    <row r="6327" spans="2:15" x14ac:dyDescent="0.2">
      <c r="B6327" s="322" t="s">
        <v>171</v>
      </c>
      <c r="C6327" s="322" t="s">
        <v>275</v>
      </c>
      <c r="D6327" s="322" t="s">
        <v>175</v>
      </c>
      <c r="E6327" s="322" t="s">
        <v>275</v>
      </c>
      <c r="F6327" s="154" t="s">
        <v>239</v>
      </c>
      <c r="G6327" s="149" t="s">
        <v>277</v>
      </c>
      <c r="H6327" s="153" t="s">
        <v>1628</v>
      </c>
      <c r="I6327" s="149" t="s">
        <v>1809</v>
      </c>
      <c r="J6327" s="163">
        <v>62.656999999999996</v>
      </c>
      <c r="K6327" s="163">
        <v>11.744999999999999</v>
      </c>
      <c r="L6327" s="149" t="s">
        <v>116</v>
      </c>
      <c r="M6327" s="150" t="s">
        <v>405</v>
      </c>
      <c r="N6327" s="157">
        <v>45443.45925925926</v>
      </c>
      <c r="O6327" s="157">
        <v>45548.205277777779</v>
      </c>
    </row>
    <row r="6328" spans="2:15" x14ac:dyDescent="0.2">
      <c r="B6328" s="322" t="s">
        <v>171</v>
      </c>
      <c r="C6328" s="322" t="s">
        <v>275</v>
      </c>
      <c r="D6328" s="322" t="s">
        <v>172</v>
      </c>
      <c r="E6328" s="322" t="s">
        <v>275</v>
      </c>
      <c r="F6328" s="154" t="s">
        <v>114</v>
      </c>
      <c r="G6328" s="149" t="s">
        <v>277</v>
      </c>
      <c r="H6328" s="153" t="s">
        <v>304</v>
      </c>
      <c r="I6328" s="149" t="s">
        <v>751</v>
      </c>
      <c r="J6328" s="163">
        <v>29.724</v>
      </c>
      <c r="K6328" s="163">
        <v>20.939</v>
      </c>
      <c r="L6328" s="149" t="s">
        <v>187</v>
      </c>
      <c r="M6328" s="150" t="s">
        <v>948</v>
      </c>
      <c r="N6328" s="157">
        <v>45443.656504629631</v>
      </c>
      <c r="O6328" s="157">
        <v>45460.374537037038</v>
      </c>
    </row>
    <row r="6329" spans="2:15" x14ac:dyDescent="0.2">
      <c r="B6329" s="322" t="s">
        <v>171</v>
      </c>
      <c r="C6329" s="322" t="s">
        <v>275</v>
      </c>
      <c r="D6329" s="322" t="s">
        <v>173</v>
      </c>
      <c r="E6329" s="322" t="s">
        <v>275</v>
      </c>
      <c r="F6329" s="154" t="s">
        <v>239</v>
      </c>
      <c r="G6329" s="149" t="s">
        <v>1627</v>
      </c>
      <c r="H6329" s="153" t="s">
        <v>1628</v>
      </c>
      <c r="I6329" s="149" t="s">
        <v>3240</v>
      </c>
      <c r="J6329" s="163">
        <v>93.296999999999997</v>
      </c>
      <c r="K6329" s="163">
        <v>23.812999999999999</v>
      </c>
      <c r="L6329" s="149" t="s">
        <v>211</v>
      </c>
      <c r="M6329" s="150" t="s">
        <v>388</v>
      </c>
      <c r="N6329" s="157">
        <v>45443.843043981484</v>
      </c>
      <c r="O6329" s="157">
        <v>45491.386840277781</v>
      </c>
    </row>
    <row r="6330" spans="2:15" x14ac:dyDescent="0.2">
      <c r="B6330" s="322" t="s">
        <v>171</v>
      </c>
      <c r="C6330" s="322" t="s">
        <v>275</v>
      </c>
      <c r="D6330" s="322" t="s">
        <v>174</v>
      </c>
      <c r="E6330" s="322" t="s">
        <v>275</v>
      </c>
      <c r="F6330" s="154" t="s">
        <v>239</v>
      </c>
      <c r="G6330" s="149" t="s">
        <v>1627</v>
      </c>
      <c r="H6330" s="153" t="s">
        <v>1628</v>
      </c>
      <c r="I6330" s="149" t="s">
        <v>3240</v>
      </c>
      <c r="J6330" s="163">
        <v>93.296999999999997</v>
      </c>
      <c r="K6330" s="163">
        <v>67.619</v>
      </c>
      <c r="L6330" s="149" t="s">
        <v>211</v>
      </c>
      <c r="M6330" s="150" t="s">
        <v>822</v>
      </c>
      <c r="N6330" s="157">
        <v>45443.843043981484</v>
      </c>
      <c r="O6330" s="157">
        <v>45505.213750000003</v>
      </c>
    </row>
    <row r="6331" spans="2:15" x14ac:dyDescent="0.2">
      <c r="B6331" s="322" t="s">
        <v>171</v>
      </c>
      <c r="C6331" s="322" t="s">
        <v>275</v>
      </c>
      <c r="D6331" s="322" t="s">
        <v>174</v>
      </c>
      <c r="E6331" s="322" t="s">
        <v>275</v>
      </c>
      <c r="F6331" s="154" t="s">
        <v>239</v>
      </c>
      <c r="G6331" s="149" t="s">
        <v>359</v>
      </c>
      <c r="H6331" s="153" t="s">
        <v>278</v>
      </c>
      <c r="I6331" s="149" t="s">
        <v>3241</v>
      </c>
      <c r="J6331" s="163">
        <v>74.759</v>
      </c>
      <c r="K6331" s="163">
        <v>9.4830000000000005</v>
      </c>
      <c r="L6331" s="149" t="s">
        <v>211</v>
      </c>
      <c r="M6331" s="150" t="s">
        <v>388</v>
      </c>
      <c r="N6331" s="157">
        <v>45443.923263888886</v>
      </c>
      <c r="O6331" s="157">
        <v>45507.520381944443</v>
      </c>
    </row>
    <row r="6332" spans="2:15" x14ac:dyDescent="0.2">
      <c r="B6332" s="322" t="s">
        <v>171</v>
      </c>
      <c r="C6332" s="322" t="s">
        <v>275</v>
      </c>
      <c r="D6332" s="322" t="s">
        <v>174</v>
      </c>
      <c r="E6332" s="322" t="s">
        <v>275</v>
      </c>
      <c r="F6332" s="154" t="s">
        <v>239</v>
      </c>
      <c r="G6332" s="149" t="s">
        <v>359</v>
      </c>
      <c r="H6332" s="153" t="s">
        <v>278</v>
      </c>
      <c r="I6332" s="149" t="s">
        <v>3241</v>
      </c>
      <c r="J6332" s="163">
        <v>74.759</v>
      </c>
      <c r="K6332" s="163">
        <v>30.779</v>
      </c>
      <c r="L6332" s="149" t="s">
        <v>211</v>
      </c>
      <c r="M6332" s="150" t="s">
        <v>303</v>
      </c>
      <c r="N6332" s="157">
        <v>45443.923263888886</v>
      </c>
      <c r="O6332" s="157">
        <v>45518.166273148148</v>
      </c>
    </row>
    <row r="6333" spans="2:15" x14ac:dyDescent="0.2">
      <c r="B6333" s="322" t="s">
        <v>171</v>
      </c>
      <c r="C6333" s="322" t="s">
        <v>275</v>
      </c>
      <c r="D6333" s="322" t="s">
        <v>172</v>
      </c>
      <c r="E6333" s="322" t="s">
        <v>275</v>
      </c>
      <c r="F6333" s="154" t="s">
        <v>114</v>
      </c>
      <c r="G6333" s="149" t="s">
        <v>277</v>
      </c>
      <c r="H6333" s="153" t="s">
        <v>304</v>
      </c>
      <c r="I6333" s="149" t="s">
        <v>1739</v>
      </c>
      <c r="J6333" s="163">
        <v>36.244999999999997</v>
      </c>
      <c r="K6333" s="163">
        <v>26.134</v>
      </c>
      <c r="L6333" s="149" t="s">
        <v>114</v>
      </c>
      <c r="M6333" s="150" t="s">
        <v>1417</v>
      </c>
      <c r="N6333" s="157">
        <v>45443.943124999998</v>
      </c>
      <c r="O6333" s="157">
        <v>45448.916006944448</v>
      </c>
    </row>
    <row r="6334" spans="2:15" x14ac:dyDescent="0.2">
      <c r="B6334" s="322" t="s">
        <v>172</v>
      </c>
      <c r="C6334" s="322" t="s">
        <v>275</v>
      </c>
      <c r="D6334" s="322" t="s">
        <v>173</v>
      </c>
      <c r="E6334" s="322" t="s">
        <v>275</v>
      </c>
      <c r="F6334" s="154" t="s">
        <v>239</v>
      </c>
      <c r="G6334" s="149" t="s">
        <v>277</v>
      </c>
      <c r="H6334" s="153" t="s">
        <v>1628</v>
      </c>
      <c r="I6334" s="149" t="s">
        <v>2843</v>
      </c>
      <c r="J6334" s="163">
        <v>81.231999999999999</v>
      </c>
      <c r="K6334" s="163">
        <v>21.895</v>
      </c>
      <c r="L6334" s="149" t="s">
        <v>219</v>
      </c>
      <c r="M6334" s="150" t="s">
        <v>429</v>
      </c>
      <c r="N6334" s="157">
        <v>45444.04247685185</v>
      </c>
      <c r="O6334" s="157">
        <v>45503.600891203707</v>
      </c>
    </row>
    <row r="6335" spans="2:15" x14ac:dyDescent="0.2">
      <c r="B6335" s="322" t="s">
        <v>172</v>
      </c>
      <c r="C6335" s="322" t="s">
        <v>275</v>
      </c>
      <c r="D6335" s="322" t="s">
        <v>174</v>
      </c>
      <c r="E6335" s="322" t="s">
        <v>275</v>
      </c>
      <c r="F6335" s="154" t="s">
        <v>239</v>
      </c>
      <c r="G6335" s="149" t="s">
        <v>277</v>
      </c>
      <c r="H6335" s="153" t="s">
        <v>1628</v>
      </c>
      <c r="I6335" s="149" t="s">
        <v>2843</v>
      </c>
      <c r="J6335" s="163">
        <v>81.231999999999999</v>
      </c>
      <c r="K6335" s="163">
        <v>12.427</v>
      </c>
      <c r="L6335" s="149" t="s">
        <v>376</v>
      </c>
      <c r="M6335" s="150" t="s">
        <v>397</v>
      </c>
      <c r="N6335" s="157">
        <v>45444.04247685185</v>
      </c>
      <c r="O6335" s="157">
        <v>45509.04109953704</v>
      </c>
    </row>
    <row r="6336" spans="2:15" x14ac:dyDescent="0.2">
      <c r="B6336" s="322" t="s">
        <v>172</v>
      </c>
      <c r="C6336" s="322" t="s">
        <v>275</v>
      </c>
      <c r="D6336" s="322" t="s">
        <v>174</v>
      </c>
      <c r="E6336" s="322" t="s">
        <v>275</v>
      </c>
      <c r="F6336" s="154" t="s">
        <v>239</v>
      </c>
      <c r="G6336" s="149" t="s">
        <v>277</v>
      </c>
      <c r="H6336" s="153" t="s">
        <v>1628</v>
      </c>
      <c r="I6336" s="149" t="s">
        <v>2843</v>
      </c>
      <c r="J6336" s="163">
        <v>81.231999999999999</v>
      </c>
      <c r="K6336" s="163">
        <v>22.672999999999998</v>
      </c>
      <c r="L6336" s="149" t="s">
        <v>211</v>
      </c>
      <c r="M6336" s="150" t="s">
        <v>636</v>
      </c>
      <c r="N6336" s="157">
        <v>45444.04247685185</v>
      </c>
      <c r="O6336" s="157">
        <v>45517.22923611111</v>
      </c>
    </row>
    <row r="6337" spans="2:15" x14ac:dyDescent="0.2">
      <c r="B6337" s="322" t="s">
        <v>172</v>
      </c>
      <c r="C6337" s="322" t="s">
        <v>275</v>
      </c>
      <c r="D6337" s="322" t="s">
        <v>172</v>
      </c>
      <c r="E6337" s="322" t="s">
        <v>275</v>
      </c>
      <c r="F6337" s="154" t="s">
        <v>244</v>
      </c>
      <c r="G6337" s="149" t="s">
        <v>369</v>
      </c>
      <c r="H6337" s="153" t="s">
        <v>370</v>
      </c>
      <c r="I6337" s="149" t="s">
        <v>3242</v>
      </c>
      <c r="J6337" s="163">
        <v>63.738999999999997</v>
      </c>
      <c r="K6337" s="163">
        <v>53.006</v>
      </c>
      <c r="L6337" s="149" t="s">
        <v>187</v>
      </c>
      <c r="M6337" s="150" t="s">
        <v>415</v>
      </c>
      <c r="N6337" s="157">
        <v>45444.97960648148</v>
      </c>
      <c r="O6337" s="157">
        <v>45459.708333333336</v>
      </c>
    </row>
    <row r="6338" spans="2:15" x14ac:dyDescent="0.2">
      <c r="B6338" s="322" t="s">
        <v>172</v>
      </c>
      <c r="C6338" s="322" t="s">
        <v>275</v>
      </c>
      <c r="D6338" s="322" t="s">
        <v>172</v>
      </c>
      <c r="E6338" s="322" t="s">
        <v>275</v>
      </c>
      <c r="F6338" s="154" t="s">
        <v>114</v>
      </c>
      <c r="G6338" s="149" t="s">
        <v>277</v>
      </c>
      <c r="H6338" s="153" t="s">
        <v>304</v>
      </c>
      <c r="I6338" s="149" t="s">
        <v>3243</v>
      </c>
      <c r="J6338" s="163">
        <v>30.184999999999999</v>
      </c>
      <c r="K6338" s="163">
        <v>21.503</v>
      </c>
      <c r="L6338" s="149" t="s">
        <v>187</v>
      </c>
      <c r="M6338" s="150" t="s">
        <v>415</v>
      </c>
      <c r="N6338" s="157">
        <v>45445.103912037041</v>
      </c>
      <c r="O6338" s="157">
        <v>45463.822974537034</v>
      </c>
    </row>
    <row r="6339" spans="2:15" x14ac:dyDescent="0.2">
      <c r="B6339" s="322" t="s">
        <v>172</v>
      </c>
      <c r="C6339" s="322" t="s">
        <v>275</v>
      </c>
      <c r="D6339" s="322" t="s">
        <v>172</v>
      </c>
      <c r="E6339" s="322" t="s">
        <v>275</v>
      </c>
      <c r="F6339" s="154" t="s">
        <v>3244</v>
      </c>
      <c r="G6339" s="149" t="s">
        <v>277</v>
      </c>
      <c r="H6339" s="153" t="s">
        <v>3245</v>
      </c>
      <c r="I6339" s="149" t="s">
        <v>3246</v>
      </c>
      <c r="J6339" s="163">
        <v>56.906999999999996</v>
      </c>
      <c r="K6339" s="163">
        <v>46.954000000000001</v>
      </c>
      <c r="L6339" s="149" t="s">
        <v>209</v>
      </c>
      <c r="M6339" s="150" t="s">
        <v>392</v>
      </c>
      <c r="N6339" s="157">
        <v>45445.219629629632</v>
      </c>
      <c r="O6339" s="157">
        <v>45463.878425925926</v>
      </c>
    </row>
    <row r="6340" spans="2:15" x14ac:dyDescent="0.2">
      <c r="B6340" s="322" t="s">
        <v>172</v>
      </c>
      <c r="C6340" s="322" t="s">
        <v>275</v>
      </c>
      <c r="D6340" s="322" t="s">
        <v>172</v>
      </c>
      <c r="E6340" s="322" t="s">
        <v>275</v>
      </c>
      <c r="F6340" s="154" t="s">
        <v>195</v>
      </c>
      <c r="G6340" s="149" t="s">
        <v>277</v>
      </c>
      <c r="H6340" s="153" t="s">
        <v>705</v>
      </c>
      <c r="I6340" s="149" t="s">
        <v>3247</v>
      </c>
      <c r="J6340" s="163">
        <v>36.860999999999997</v>
      </c>
      <c r="K6340" s="163">
        <v>8.5139999999999993</v>
      </c>
      <c r="L6340" s="149" t="s">
        <v>116</v>
      </c>
      <c r="M6340" s="150" t="s">
        <v>457</v>
      </c>
      <c r="N6340" s="157">
        <v>45445.26121527778</v>
      </c>
      <c r="O6340" s="157">
        <v>45466.142106481479</v>
      </c>
    </row>
    <row r="6341" spans="2:15" x14ac:dyDescent="0.2">
      <c r="B6341" s="322" t="s">
        <v>172</v>
      </c>
      <c r="C6341" s="322" t="s">
        <v>275</v>
      </c>
      <c r="D6341" s="322" t="s">
        <v>172</v>
      </c>
      <c r="E6341" s="322" t="s">
        <v>275</v>
      </c>
      <c r="F6341" s="154" t="s">
        <v>195</v>
      </c>
      <c r="G6341" s="149" t="s">
        <v>277</v>
      </c>
      <c r="H6341" s="153" t="s">
        <v>705</v>
      </c>
      <c r="I6341" s="149" t="s">
        <v>3247</v>
      </c>
      <c r="J6341" s="163">
        <v>36.860999999999997</v>
      </c>
      <c r="K6341" s="163">
        <v>7.9820000000000002</v>
      </c>
      <c r="L6341" s="149" t="s">
        <v>116</v>
      </c>
      <c r="M6341" s="150" t="s">
        <v>352</v>
      </c>
      <c r="N6341" s="157">
        <v>45445.26121527778</v>
      </c>
      <c r="O6341" s="157">
        <v>45470.176874999997</v>
      </c>
    </row>
    <row r="6342" spans="2:15" x14ac:dyDescent="0.2">
      <c r="B6342" s="322" t="s">
        <v>172</v>
      </c>
      <c r="C6342" s="322" t="s">
        <v>275</v>
      </c>
      <c r="D6342" s="322" t="s">
        <v>173</v>
      </c>
      <c r="E6342" s="322" t="s">
        <v>275</v>
      </c>
      <c r="F6342" s="154" t="s">
        <v>195</v>
      </c>
      <c r="G6342" s="149" t="s">
        <v>277</v>
      </c>
      <c r="H6342" s="153" t="s">
        <v>705</v>
      </c>
      <c r="I6342" s="149" t="s">
        <v>3247</v>
      </c>
      <c r="J6342" s="163">
        <v>36.860999999999997</v>
      </c>
      <c r="K6342" s="163">
        <v>19.625</v>
      </c>
      <c r="L6342" s="149" t="s">
        <v>116</v>
      </c>
      <c r="M6342" s="150" t="s">
        <v>405</v>
      </c>
      <c r="N6342" s="157">
        <v>45445.26121527778</v>
      </c>
      <c r="O6342" s="157">
        <v>45478.164236111108</v>
      </c>
    </row>
    <row r="6343" spans="2:15" x14ac:dyDescent="0.2">
      <c r="B6343" s="322" t="s">
        <v>172</v>
      </c>
      <c r="C6343" s="322" t="s">
        <v>275</v>
      </c>
      <c r="D6343" s="322" t="s">
        <v>173</v>
      </c>
      <c r="E6343" s="322" t="s">
        <v>275</v>
      </c>
      <c r="F6343" s="154" t="s">
        <v>239</v>
      </c>
      <c r="G6343" s="149" t="s">
        <v>289</v>
      </c>
      <c r="H6343" s="153" t="s">
        <v>290</v>
      </c>
      <c r="I6343" s="149" t="s">
        <v>3248</v>
      </c>
      <c r="J6343" s="163">
        <v>32.167000000000002</v>
      </c>
      <c r="K6343" s="163">
        <v>31.524000000000001</v>
      </c>
      <c r="L6343" s="149" t="s">
        <v>116</v>
      </c>
      <c r="M6343" s="150" t="s">
        <v>117</v>
      </c>
      <c r="N6343" s="157">
        <v>45446.140902777777</v>
      </c>
      <c r="O6343" s="157">
        <v>45478.628819444442</v>
      </c>
    </row>
    <row r="6344" spans="2:15" x14ac:dyDescent="0.2">
      <c r="B6344" s="322" t="s">
        <v>172</v>
      </c>
      <c r="C6344" s="322" t="s">
        <v>275</v>
      </c>
      <c r="D6344" s="322" t="s">
        <v>174</v>
      </c>
      <c r="E6344" s="322" t="s">
        <v>275</v>
      </c>
      <c r="F6344" s="154" t="s">
        <v>239</v>
      </c>
      <c r="G6344" s="149" t="s">
        <v>1627</v>
      </c>
      <c r="H6344" s="153" t="s">
        <v>1628</v>
      </c>
      <c r="I6344" s="149" t="s">
        <v>2663</v>
      </c>
      <c r="J6344" s="163">
        <v>93.203999999999994</v>
      </c>
      <c r="K6344" s="163">
        <v>24.312999999999999</v>
      </c>
      <c r="L6344" s="149" t="s">
        <v>211</v>
      </c>
      <c r="M6344" s="150" t="s">
        <v>303</v>
      </c>
      <c r="N6344" s="157">
        <v>45446.593946759262</v>
      </c>
      <c r="O6344" s="157">
        <v>45514.041759259257</v>
      </c>
    </row>
    <row r="6345" spans="2:15" x14ac:dyDescent="0.2">
      <c r="B6345" s="322" t="s">
        <v>172</v>
      </c>
      <c r="C6345" s="322" t="s">
        <v>275</v>
      </c>
      <c r="D6345" s="322" t="s">
        <v>174</v>
      </c>
      <c r="E6345" s="322" t="s">
        <v>275</v>
      </c>
      <c r="F6345" s="154" t="s">
        <v>239</v>
      </c>
      <c r="G6345" s="149" t="s">
        <v>1627</v>
      </c>
      <c r="H6345" s="153" t="s">
        <v>1628</v>
      </c>
      <c r="I6345" s="149" t="s">
        <v>2663</v>
      </c>
      <c r="J6345" s="163">
        <v>93.203999999999994</v>
      </c>
      <c r="K6345" s="163">
        <v>19.648</v>
      </c>
      <c r="L6345" s="149" t="s">
        <v>333</v>
      </c>
      <c r="M6345" s="150" t="s">
        <v>3231</v>
      </c>
      <c r="N6345" s="157">
        <v>45446.593946759262</v>
      </c>
      <c r="O6345" s="157">
        <v>45518.945937500001</v>
      </c>
    </row>
    <row r="6346" spans="2:15" x14ac:dyDescent="0.2">
      <c r="B6346" s="322" t="s">
        <v>172</v>
      </c>
      <c r="C6346" s="322" t="s">
        <v>275</v>
      </c>
      <c r="D6346" s="322" t="s">
        <v>172</v>
      </c>
      <c r="E6346" s="322" t="s">
        <v>275</v>
      </c>
      <c r="F6346" s="154" t="s">
        <v>114</v>
      </c>
      <c r="G6346" s="149" t="s">
        <v>277</v>
      </c>
      <c r="H6346" s="153" t="s">
        <v>304</v>
      </c>
      <c r="I6346" s="149" t="s">
        <v>578</v>
      </c>
      <c r="J6346" s="163">
        <v>37.411000000000001</v>
      </c>
      <c r="K6346" s="163">
        <v>2.9340000000000002</v>
      </c>
      <c r="L6346" s="149" t="s">
        <v>114</v>
      </c>
      <c r="M6346" s="150" t="s">
        <v>579</v>
      </c>
      <c r="N6346" s="157">
        <v>45446.869814814818</v>
      </c>
      <c r="O6346" s="157">
        <v>45450.164120370369</v>
      </c>
    </row>
    <row r="6347" spans="2:15" x14ac:dyDescent="0.2">
      <c r="B6347" s="322" t="s">
        <v>172</v>
      </c>
      <c r="C6347" s="322" t="s">
        <v>275</v>
      </c>
      <c r="D6347" s="322" t="s">
        <v>172</v>
      </c>
      <c r="E6347" s="322" t="s">
        <v>275</v>
      </c>
      <c r="F6347" s="154" t="s">
        <v>114</v>
      </c>
      <c r="G6347" s="149" t="s">
        <v>277</v>
      </c>
      <c r="H6347" s="153" t="s">
        <v>304</v>
      </c>
      <c r="I6347" s="149" t="s">
        <v>578</v>
      </c>
      <c r="J6347" s="163">
        <v>37.411000000000001</v>
      </c>
      <c r="K6347" s="163">
        <v>2.9340000000000002</v>
      </c>
      <c r="L6347" s="149" t="s">
        <v>114</v>
      </c>
      <c r="M6347" s="150" t="s">
        <v>579</v>
      </c>
      <c r="N6347" s="157">
        <v>45446.869814814818</v>
      </c>
      <c r="O6347" s="157">
        <v>45450.164259259262</v>
      </c>
    </row>
    <row r="6348" spans="2:15" x14ac:dyDescent="0.2">
      <c r="B6348" s="322" t="s">
        <v>172</v>
      </c>
      <c r="C6348" s="322" t="s">
        <v>275</v>
      </c>
      <c r="D6348" s="322" t="s">
        <v>172</v>
      </c>
      <c r="E6348" s="322" t="s">
        <v>275</v>
      </c>
      <c r="F6348" s="154" t="s">
        <v>114</v>
      </c>
      <c r="G6348" s="149" t="s">
        <v>277</v>
      </c>
      <c r="H6348" s="153" t="s">
        <v>304</v>
      </c>
      <c r="I6348" s="149" t="s">
        <v>578</v>
      </c>
      <c r="J6348" s="163">
        <v>37.411000000000001</v>
      </c>
      <c r="K6348" s="163">
        <v>11.622</v>
      </c>
      <c r="L6348" s="149" t="s">
        <v>114</v>
      </c>
      <c r="M6348" s="150" t="s">
        <v>1041</v>
      </c>
      <c r="N6348" s="157">
        <v>45446.869814814818</v>
      </c>
      <c r="O6348" s="157">
        <v>45451.112754629627</v>
      </c>
    </row>
    <row r="6349" spans="2:15" x14ac:dyDescent="0.2">
      <c r="B6349" s="322" t="s">
        <v>172</v>
      </c>
      <c r="C6349" s="322" t="s">
        <v>275</v>
      </c>
      <c r="D6349" s="322" t="s">
        <v>172</v>
      </c>
      <c r="E6349" s="322" t="s">
        <v>275</v>
      </c>
      <c r="F6349" s="154" t="s">
        <v>114</v>
      </c>
      <c r="G6349" s="149" t="s">
        <v>277</v>
      </c>
      <c r="H6349" s="153" t="s">
        <v>304</v>
      </c>
      <c r="I6349" s="149" t="s">
        <v>578</v>
      </c>
      <c r="J6349" s="163">
        <v>37.411000000000001</v>
      </c>
      <c r="K6349" s="163">
        <v>11.622</v>
      </c>
      <c r="L6349" s="149" t="s">
        <v>114</v>
      </c>
      <c r="M6349" s="150" t="s">
        <v>1041</v>
      </c>
      <c r="N6349" s="157">
        <v>45446.869814814818</v>
      </c>
      <c r="O6349" s="157">
        <v>45451.112893518519</v>
      </c>
    </row>
    <row r="6350" spans="2:15" x14ac:dyDescent="0.2">
      <c r="B6350" s="322" t="s">
        <v>172</v>
      </c>
      <c r="C6350" s="322" t="s">
        <v>275</v>
      </c>
      <c r="D6350" s="322" t="s">
        <v>173</v>
      </c>
      <c r="E6350" s="322" t="s">
        <v>275</v>
      </c>
      <c r="F6350" s="154" t="s">
        <v>239</v>
      </c>
      <c r="G6350" s="149" t="s">
        <v>359</v>
      </c>
      <c r="H6350" s="153" t="s">
        <v>278</v>
      </c>
      <c r="I6350" s="149" t="s">
        <v>1690</v>
      </c>
      <c r="J6350" s="163">
        <v>58.689</v>
      </c>
      <c r="K6350" s="163">
        <v>33.267000000000003</v>
      </c>
      <c r="L6350" s="149" t="s">
        <v>116</v>
      </c>
      <c r="M6350" s="150" t="s">
        <v>437</v>
      </c>
      <c r="N6350" s="157">
        <v>45446.954363425924</v>
      </c>
      <c r="O6350" s="157">
        <v>45475.00068287037</v>
      </c>
    </row>
    <row r="6351" spans="2:15" x14ac:dyDescent="0.2">
      <c r="B6351" s="322" t="s">
        <v>172</v>
      </c>
      <c r="C6351" s="322" t="s">
        <v>275</v>
      </c>
      <c r="D6351" s="322" t="s">
        <v>173</v>
      </c>
      <c r="E6351" s="322" t="s">
        <v>275</v>
      </c>
      <c r="F6351" s="154" t="s">
        <v>114</v>
      </c>
      <c r="G6351" s="149" t="s">
        <v>286</v>
      </c>
      <c r="H6351" s="153" t="s">
        <v>115</v>
      </c>
      <c r="I6351" s="149" t="s">
        <v>3249</v>
      </c>
      <c r="J6351" s="163">
        <v>82.179000000000002</v>
      </c>
      <c r="K6351" s="163">
        <v>59.823999999999998</v>
      </c>
      <c r="L6351" s="149" t="s">
        <v>116</v>
      </c>
      <c r="M6351" s="150" t="s">
        <v>352</v>
      </c>
      <c r="N6351" s="157">
        <v>45447.230717592596</v>
      </c>
      <c r="O6351" s="157">
        <v>45491.896122685182</v>
      </c>
    </row>
    <row r="6352" spans="2:15" x14ac:dyDescent="0.2">
      <c r="B6352" s="322" t="s">
        <v>172</v>
      </c>
      <c r="C6352" s="322" t="s">
        <v>275</v>
      </c>
      <c r="D6352" s="322" t="s">
        <v>173</v>
      </c>
      <c r="E6352" s="322" t="s">
        <v>275</v>
      </c>
      <c r="F6352" s="154" t="s">
        <v>239</v>
      </c>
      <c r="G6352" s="149" t="s">
        <v>2567</v>
      </c>
      <c r="H6352" s="153" t="s">
        <v>278</v>
      </c>
      <c r="I6352" s="149" t="s">
        <v>788</v>
      </c>
      <c r="J6352" s="163">
        <v>58.607999999999997</v>
      </c>
      <c r="K6352" s="163">
        <v>2.2909999999999999</v>
      </c>
      <c r="L6352" s="149" t="s">
        <v>116</v>
      </c>
      <c r="M6352" s="150" t="s">
        <v>405</v>
      </c>
      <c r="N6352" s="157">
        <v>45447.397488425922</v>
      </c>
      <c r="O6352" s="157">
        <v>45475.542233796295</v>
      </c>
    </row>
    <row r="6353" spans="2:15" x14ac:dyDescent="0.2">
      <c r="B6353" s="322" t="s">
        <v>172</v>
      </c>
      <c r="C6353" s="322" t="s">
        <v>275</v>
      </c>
      <c r="D6353" s="322" t="s">
        <v>173</v>
      </c>
      <c r="E6353" s="322" t="s">
        <v>275</v>
      </c>
      <c r="F6353" s="154" t="s">
        <v>239</v>
      </c>
      <c r="G6353" s="149" t="s">
        <v>2567</v>
      </c>
      <c r="H6353" s="153" t="s">
        <v>278</v>
      </c>
      <c r="I6353" s="149" t="s">
        <v>788</v>
      </c>
      <c r="J6353" s="163">
        <v>58.607999999999997</v>
      </c>
      <c r="K6353" s="163">
        <v>9.1479999999999997</v>
      </c>
      <c r="L6353" s="149" t="s">
        <v>116</v>
      </c>
      <c r="M6353" s="150" t="s">
        <v>405</v>
      </c>
      <c r="N6353" s="157">
        <v>45447.397488425922</v>
      </c>
      <c r="O6353" s="157">
        <v>45475.542372685188</v>
      </c>
    </row>
    <row r="6354" spans="2:15" x14ac:dyDescent="0.2">
      <c r="B6354" s="322" t="s">
        <v>172</v>
      </c>
      <c r="C6354" s="322" t="s">
        <v>275</v>
      </c>
      <c r="D6354" s="322" t="s">
        <v>173</v>
      </c>
      <c r="E6354" s="322" t="s">
        <v>275</v>
      </c>
      <c r="F6354" s="154" t="s">
        <v>239</v>
      </c>
      <c r="G6354" s="149" t="s">
        <v>2567</v>
      </c>
      <c r="H6354" s="153" t="s">
        <v>278</v>
      </c>
      <c r="I6354" s="149" t="s">
        <v>788</v>
      </c>
      <c r="J6354" s="163">
        <v>58.607999999999997</v>
      </c>
      <c r="K6354" s="163">
        <v>33.037999999999997</v>
      </c>
      <c r="L6354" s="149" t="s">
        <v>116</v>
      </c>
      <c r="M6354" s="150" t="s">
        <v>405</v>
      </c>
      <c r="N6354" s="157">
        <v>45447.397488425922</v>
      </c>
      <c r="O6354" s="157">
        <v>45477.885370370372</v>
      </c>
    </row>
    <row r="6355" spans="2:15" x14ac:dyDescent="0.2">
      <c r="B6355" s="322" t="s">
        <v>172</v>
      </c>
      <c r="C6355" s="322" t="s">
        <v>275</v>
      </c>
      <c r="D6355" s="322" t="s">
        <v>172</v>
      </c>
      <c r="E6355" s="322" t="s">
        <v>275</v>
      </c>
      <c r="F6355" s="154" t="s">
        <v>329</v>
      </c>
      <c r="G6355" s="149" t="s">
        <v>286</v>
      </c>
      <c r="H6355" s="153" t="s">
        <v>330</v>
      </c>
      <c r="I6355" s="149" t="s">
        <v>2478</v>
      </c>
      <c r="J6355" s="163">
        <v>61.082999999999998</v>
      </c>
      <c r="K6355" s="163">
        <v>46.356000000000002</v>
      </c>
      <c r="L6355" s="149" t="s">
        <v>333</v>
      </c>
      <c r="M6355" s="150" t="s">
        <v>334</v>
      </c>
      <c r="N6355" s="157">
        <v>45447.564108796294</v>
      </c>
      <c r="O6355" s="157">
        <v>45465.934259259258</v>
      </c>
    </row>
    <row r="6356" spans="2:15" x14ac:dyDescent="0.2">
      <c r="B6356" s="322" t="s">
        <v>172</v>
      </c>
      <c r="C6356" s="322" t="s">
        <v>275</v>
      </c>
      <c r="D6356" s="322" t="s">
        <v>173</v>
      </c>
      <c r="E6356" s="322" t="s">
        <v>275</v>
      </c>
      <c r="F6356" s="154" t="s">
        <v>239</v>
      </c>
      <c r="G6356" s="149" t="s">
        <v>277</v>
      </c>
      <c r="H6356" s="153" t="s">
        <v>1628</v>
      </c>
      <c r="I6356" s="149" t="s">
        <v>2843</v>
      </c>
      <c r="J6356" s="163">
        <v>81.231999999999999</v>
      </c>
      <c r="K6356" s="163">
        <v>8.6869999999999994</v>
      </c>
      <c r="L6356" s="149" t="s">
        <v>219</v>
      </c>
      <c r="M6356" s="150" t="s">
        <v>429</v>
      </c>
      <c r="N6356" s="157">
        <v>45447.605023148149</v>
      </c>
      <c r="O6356" s="157">
        <v>45503.600891203707</v>
      </c>
    </row>
    <row r="6357" spans="2:15" x14ac:dyDescent="0.2">
      <c r="B6357" s="322" t="s">
        <v>172</v>
      </c>
      <c r="C6357" s="322" t="s">
        <v>275</v>
      </c>
      <c r="D6357" s="322" t="s">
        <v>174</v>
      </c>
      <c r="E6357" s="322" t="s">
        <v>275</v>
      </c>
      <c r="F6357" s="154" t="s">
        <v>239</v>
      </c>
      <c r="G6357" s="149" t="s">
        <v>277</v>
      </c>
      <c r="H6357" s="153" t="s">
        <v>1628</v>
      </c>
      <c r="I6357" s="149" t="s">
        <v>2843</v>
      </c>
      <c r="J6357" s="163">
        <v>81.231999999999999</v>
      </c>
      <c r="K6357" s="163">
        <v>4.93</v>
      </c>
      <c r="L6357" s="149" t="s">
        <v>376</v>
      </c>
      <c r="M6357" s="150" t="s">
        <v>397</v>
      </c>
      <c r="N6357" s="157">
        <v>45447.605023148149</v>
      </c>
      <c r="O6357" s="157">
        <v>45509.04109953704</v>
      </c>
    </row>
    <row r="6358" spans="2:15" x14ac:dyDescent="0.2">
      <c r="B6358" s="322" t="s">
        <v>172</v>
      </c>
      <c r="C6358" s="322" t="s">
        <v>275</v>
      </c>
      <c r="D6358" s="322" t="s">
        <v>174</v>
      </c>
      <c r="E6358" s="322" t="s">
        <v>275</v>
      </c>
      <c r="F6358" s="154" t="s">
        <v>239</v>
      </c>
      <c r="G6358" s="149" t="s">
        <v>277</v>
      </c>
      <c r="H6358" s="153" t="s">
        <v>1628</v>
      </c>
      <c r="I6358" s="149" t="s">
        <v>2843</v>
      </c>
      <c r="J6358" s="163">
        <v>81.231999999999999</v>
      </c>
      <c r="K6358" s="163">
        <v>8.9949999999999992</v>
      </c>
      <c r="L6358" s="149" t="s">
        <v>211</v>
      </c>
      <c r="M6358" s="150" t="s">
        <v>636</v>
      </c>
      <c r="N6358" s="157">
        <v>45447.605023148149</v>
      </c>
      <c r="O6358" s="157">
        <v>45517.22923611111</v>
      </c>
    </row>
    <row r="6359" spans="2:15" x14ac:dyDescent="0.2">
      <c r="B6359" s="322" t="s">
        <v>172</v>
      </c>
      <c r="C6359" s="322" t="s">
        <v>275</v>
      </c>
      <c r="D6359" s="322" t="s">
        <v>173</v>
      </c>
      <c r="E6359" s="322" t="s">
        <v>275</v>
      </c>
      <c r="F6359" s="154" t="s">
        <v>114</v>
      </c>
      <c r="G6359" s="149" t="s">
        <v>277</v>
      </c>
      <c r="H6359" s="153" t="s">
        <v>304</v>
      </c>
      <c r="I6359" s="149" t="s">
        <v>576</v>
      </c>
      <c r="J6359" s="163">
        <v>36.415999999999997</v>
      </c>
      <c r="K6359" s="163">
        <v>30.981000000000002</v>
      </c>
      <c r="L6359" s="149" t="s">
        <v>114</v>
      </c>
      <c r="M6359" s="150" t="s">
        <v>700</v>
      </c>
      <c r="N6359" s="157">
        <v>45447.728831018518</v>
      </c>
      <c r="O6359" s="157">
        <v>45485.426724537036</v>
      </c>
    </row>
    <row r="6360" spans="2:15" x14ac:dyDescent="0.2">
      <c r="B6360" s="322" t="s">
        <v>172</v>
      </c>
      <c r="C6360" s="322" t="s">
        <v>275</v>
      </c>
      <c r="D6360" s="322" t="s">
        <v>174</v>
      </c>
      <c r="E6360" s="322" t="s">
        <v>275</v>
      </c>
      <c r="F6360" s="154" t="s">
        <v>239</v>
      </c>
      <c r="G6360" s="149" t="s">
        <v>277</v>
      </c>
      <c r="H6360" s="153" t="s">
        <v>1628</v>
      </c>
      <c r="I6360" s="149" t="s">
        <v>3241</v>
      </c>
      <c r="J6360" s="163">
        <v>74.759</v>
      </c>
      <c r="K6360" s="163">
        <v>6.1559999999999997</v>
      </c>
      <c r="L6360" s="149" t="s">
        <v>211</v>
      </c>
      <c r="M6360" s="150" t="s">
        <v>388</v>
      </c>
      <c r="N6360" s="157">
        <v>45447.73978009259</v>
      </c>
      <c r="O6360" s="157">
        <v>45507.520381944443</v>
      </c>
    </row>
    <row r="6361" spans="2:15" x14ac:dyDescent="0.2">
      <c r="B6361" s="322" t="s">
        <v>172</v>
      </c>
      <c r="C6361" s="322" t="s">
        <v>275</v>
      </c>
      <c r="D6361" s="322" t="s">
        <v>174</v>
      </c>
      <c r="E6361" s="322" t="s">
        <v>275</v>
      </c>
      <c r="F6361" s="154" t="s">
        <v>239</v>
      </c>
      <c r="G6361" s="149" t="s">
        <v>277</v>
      </c>
      <c r="H6361" s="153" t="s">
        <v>1628</v>
      </c>
      <c r="I6361" s="149" t="s">
        <v>3241</v>
      </c>
      <c r="J6361" s="163">
        <v>74.759</v>
      </c>
      <c r="K6361" s="163">
        <v>19.981999999999999</v>
      </c>
      <c r="L6361" s="149" t="s">
        <v>211</v>
      </c>
      <c r="M6361" s="150" t="s">
        <v>303</v>
      </c>
      <c r="N6361" s="157">
        <v>45447.73978009259</v>
      </c>
      <c r="O6361" s="157">
        <v>45518.166273148148</v>
      </c>
    </row>
    <row r="6362" spans="2:15" x14ac:dyDescent="0.2">
      <c r="B6362" s="322" t="s">
        <v>172</v>
      </c>
      <c r="C6362" s="322" t="s">
        <v>275</v>
      </c>
      <c r="D6362" s="322" t="s">
        <v>174</v>
      </c>
      <c r="E6362" s="322" t="s">
        <v>275</v>
      </c>
      <c r="F6362" s="154" t="s">
        <v>239</v>
      </c>
      <c r="G6362" s="149" t="s">
        <v>359</v>
      </c>
      <c r="H6362" s="153" t="s">
        <v>278</v>
      </c>
      <c r="I6362" s="149" t="s">
        <v>2277</v>
      </c>
      <c r="J6362" s="163">
        <v>56.665999999999997</v>
      </c>
      <c r="K6362" s="163">
        <v>36.753999999999998</v>
      </c>
      <c r="L6362" s="149" t="s">
        <v>211</v>
      </c>
      <c r="M6362" s="150" t="s">
        <v>303</v>
      </c>
      <c r="N6362" s="157">
        <v>45447.916944444441</v>
      </c>
      <c r="O6362" s="157">
        <v>45521.217488425929</v>
      </c>
    </row>
    <row r="6363" spans="2:15" x14ac:dyDescent="0.2">
      <c r="B6363" s="322" t="s">
        <v>172</v>
      </c>
      <c r="C6363" s="322" t="s">
        <v>275</v>
      </c>
      <c r="D6363" s="322" t="s">
        <v>174</v>
      </c>
      <c r="E6363" s="322" t="s">
        <v>275</v>
      </c>
      <c r="F6363" s="154" t="s">
        <v>239</v>
      </c>
      <c r="G6363" s="149" t="s">
        <v>1627</v>
      </c>
      <c r="H6363" s="153" t="s">
        <v>1628</v>
      </c>
      <c r="I6363" s="149" t="s">
        <v>2852</v>
      </c>
      <c r="J6363" s="163">
        <v>80.882999999999996</v>
      </c>
      <c r="K6363" s="163">
        <v>79.265000000000001</v>
      </c>
      <c r="L6363" s="149" t="s">
        <v>211</v>
      </c>
      <c r="M6363" s="150" t="s">
        <v>388</v>
      </c>
      <c r="N6363" s="157">
        <v>45448.104363425926</v>
      </c>
      <c r="O6363" s="157">
        <v>45510.40729166667</v>
      </c>
    </row>
    <row r="6364" spans="2:15" x14ac:dyDescent="0.2">
      <c r="B6364" s="322" t="s">
        <v>172</v>
      </c>
      <c r="C6364" s="322" t="s">
        <v>275</v>
      </c>
      <c r="D6364" s="322" t="s">
        <v>173</v>
      </c>
      <c r="E6364" s="322" t="s">
        <v>275</v>
      </c>
      <c r="F6364" s="154" t="s">
        <v>239</v>
      </c>
      <c r="G6364" s="149" t="s">
        <v>277</v>
      </c>
      <c r="H6364" s="153" t="s">
        <v>2667</v>
      </c>
      <c r="I6364" s="149" t="s">
        <v>3134</v>
      </c>
      <c r="J6364" s="163">
        <v>56.72</v>
      </c>
      <c r="K6364" s="163">
        <v>52.09</v>
      </c>
      <c r="L6364" s="149" t="s">
        <v>209</v>
      </c>
      <c r="M6364" s="150" t="s">
        <v>392</v>
      </c>
      <c r="N6364" s="157">
        <v>45448.459120370368</v>
      </c>
      <c r="O6364" s="157">
        <v>45477.307569444441</v>
      </c>
    </row>
    <row r="6365" spans="2:15" x14ac:dyDescent="0.2">
      <c r="B6365" s="322" t="s">
        <v>172</v>
      </c>
      <c r="C6365" s="322" t="s">
        <v>275</v>
      </c>
      <c r="D6365" s="322" t="s">
        <v>173</v>
      </c>
      <c r="E6365" s="322" t="s">
        <v>275</v>
      </c>
      <c r="F6365" s="154" t="s">
        <v>329</v>
      </c>
      <c r="G6365" s="149" t="s">
        <v>286</v>
      </c>
      <c r="H6365" s="153" t="s">
        <v>330</v>
      </c>
      <c r="I6365" s="149" t="s">
        <v>1481</v>
      </c>
      <c r="J6365" s="163">
        <v>61.643999999999998</v>
      </c>
      <c r="K6365" s="163">
        <v>9.548</v>
      </c>
      <c r="L6365" s="149" t="s">
        <v>116</v>
      </c>
      <c r="M6365" s="150" t="s">
        <v>117</v>
      </c>
      <c r="N6365" s="157">
        <v>45448.562685185185</v>
      </c>
      <c r="O6365" s="157">
        <v>45491.771944444445</v>
      </c>
    </row>
    <row r="6366" spans="2:15" x14ac:dyDescent="0.2">
      <c r="B6366" s="322" t="s">
        <v>172</v>
      </c>
      <c r="C6366" s="322" t="s">
        <v>275</v>
      </c>
      <c r="D6366" s="322" t="s">
        <v>172</v>
      </c>
      <c r="E6366" s="322" t="s">
        <v>275</v>
      </c>
      <c r="F6366" s="154" t="s">
        <v>114</v>
      </c>
      <c r="G6366" s="149" t="s">
        <v>277</v>
      </c>
      <c r="H6366" s="153" t="s">
        <v>304</v>
      </c>
      <c r="I6366" s="149" t="s">
        <v>670</v>
      </c>
      <c r="J6366" s="163">
        <v>36.417000000000002</v>
      </c>
      <c r="K6366" s="163">
        <v>30.981999999999999</v>
      </c>
      <c r="L6366" s="149" t="s">
        <v>114</v>
      </c>
      <c r="M6366" s="150" t="s">
        <v>577</v>
      </c>
      <c r="N6366" s="157">
        <v>45448.926585648151</v>
      </c>
      <c r="O6366" s="157">
        <v>45454.749328703707</v>
      </c>
    </row>
    <row r="6367" spans="2:15" x14ac:dyDescent="0.2">
      <c r="B6367" s="322" t="s">
        <v>172</v>
      </c>
      <c r="C6367" s="322" t="s">
        <v>275</v>
      </c>
      <c r="D6367" s="322" t="s">
        <v>173</v>
      </c>
      <c r="E6367" s="322" t="s">
        <v>275</v>
      </c>
      <c r="F6367" s="154" t="s">
        <v>114</v>
      </c>
      <c r="G6367" s="149" t="s">
        <v>286</v>
      </c>
      <c r="H6367" s="153" t="s">
        <v>115</v>
      </c>
      <c r="I6367" s="149" t="s">
        <v>3250</v>
      </c>
      <c r="J6367" s="163">
        <v>61.189</v>
      </c>
      <c r="K6367" s="163">
        <v>21.341999999999999</v>
      </c>
      <c r="L6367" s="149" t="s">
        <v>216</v>
      </c>
      <c r="M6367" s="150" t="s">
        <v>284</v>
      </c>
      <c r="N6367" s="157">
        <v>45449.146817129629</v>
      </c>
      <c r="O6367" s="157">
        <v>45478.623923611114</v>
      </c>
    </row>
    <row r="6368" spans="2:15" x14ac:dyDescent="0.2">
      <c r="B6368" s="322" t="s">
        <v>172</v>
      </c>
      <c r="C6368" s="322" t="s">
        <v>275</v>
      </c>
      <c r="D6368" s="322" t="s">
        <v>173</v>
      </c>
      <c r="E6368" s="322" t="s">
        <v>275</v>
      </c>
      <c r="F6368" s="154" t="s">
        <v>114</v>
      </c>
      <c r="G6368" s="149" t="s">
        <v>286</v>
      </c>
      <c r="H6368" s="153" t="s">
        <v>115</v>
      </c>
      <c r="I6368" s="149" t="s">
        <v>3250</v>
      </c>
      <c r="J6368" s="163">
        <v>61.189</v>
      </c>
      <c r="K6368" s="163">
        <v>13.769</v>
      </c>
      <c r="L6368" s="149" t="s">
        <v>216</v>
      </c>
      <c r="M6368" s="150" t="s">
        <v>284</v>
      </c>
      <c r="N6368" s="157">
        <v>45449.146817129629</v>
      </c>
      <c r="O6368" s="157">
        <v>45483.458807870367</v>
      </c>
    </row>
    <row r="6369" spans="2:15" x14ac:dyDescent="0.2">
      <c r="B6369" s="322" t="s">
        <v>172</v>
      </c>
      <c r="C6369" s="322" t="s">
        <v>275</v>
      </c>
      <c r="D6369" s="322" t="s">
        <v>173</v>
      </c>
      <c r="E6369" s="322" t="s">
        <v>275</v>
      </c>
      <c r="F6369" s="154" t="s">
        <v>114</v>
      </c>
      <c r="G6369" s="149" t="s">
        <v>286</v>
      </c>
      <c r="H6369" s="153" t="s">
        <v>115</v>
      </c>
      <c r="I6369" s="149" t="s">
        <v>3250</v>
      </c>
      <c r="J6369" s="163">
        <v>61.189</v>
      </c>
      <c r="K6369" s="163">
        <v>24.853999999999999</v>
      </c>
      <c r="L6369" s="149" t="s">
        <v>216</v>
      </c>
      <c r="M6369" s="150" t="s">
        <v>316</v>
      </c>
      <c r="N6369" s="157">
        <v>45449.146817129629</v>
      </c>
      <c r="O6369" s="157">
        <v>45503.172222222223</v>
      </c>
    </row>
    <row r="6370" spans="2:15" x14ac:dyDescent="0.2">
      <c r="B6370" s="322" t="s">
        <v>172</v>
      </c>
      <c r="C6370" s="322" t="s">
        <v>275</v>
      </c>
      <c r="D6370" s="322" t="s">
        <v>172</v>
      </c>
      <c r="E6370" s="322" t="s">
        <v>275</v>
      </c>
      <c r="F6370" s="154" t="s">
        <v>239</v>
      </c>
      <c r="G6370" s="149" t="s">
        <v>359</v>
      </c>
      <c r="H6370" s="153" t="s">
        <v>278</v>
      </c>
      <c r="I6370" s="149" t="s">
        <v>3251</v>
      </c>
      <c r="J6370" s="163">
        <v>38.276000000000003</v>
      </c>
      <c r="K6370" s="163">
        <v>20.834</v>
      </c>
      <c r="L6370" s="149" t="s">
        <v>116</v>
      </c>
      <c r="M6370" s="150" t="s">
        <v>457</v>
      </c>
      <c r="N6370" s="157">
        <v>45449.448912037034</v>
      </c>
      <c r="O6370" s="157">
        <v>45473.941516203704</v>
      </c>
    </row>
    <row r="6371" spans="2:15" x14ac:dyDescent="0.2">
      <c r="B6371" s="322" t="s">
        <v>172</v>
      </c>
      <c r="C6371" s="322" t="s">
        <v>275</v>
      </c>
      <c r="D6371" s="322" t="s">
        <v>173</v>
      </c>
      <c r="E6371" s="322" t="s">
        <v>275</v>
      </c>
      <c r="F6371" s="154" t="s">
        <v>239</v>
      </c>
      <c r="G6371" s="149" t="s">
        <v>359</v>
      </c>
      <c r="H6371" s="153" t="s">
        <v>278</v>
      </c>
      <c r="I6371" s="149" t="s">
        <v>3251</v>
      </c>
      <c r="J6371" s="163">
        <v>38.276000000000003</v>
      </c>
      <c r="K6371" s="163">
        <v>16.677</v>
      </c>
      <c r="L6371" s="149" t="s">
        <v>116</v>
      </c>
      <c r="M6371" s="150" t="s">
        <v>352</v>
      </c>
      <c r="N6371" s="157">
        <v>45449.448912037034</v>
      </c>
      <c r="O6371" s="157">
        <v>45479.906712962962</v>
      </c>
    </row>
    <row r="6372" spans="2:15" x14ac:dyDescent="0.2">
      <c r="B6372" s="322" t="s">
        <v>172</v>
      </c>
      <c r="C6372" s="322" t="s">
        <v>275</v>
      </c>
      <c r="D6372" s="322" t="s">
        <v>174</v>
      </c>
      <c r="E6372" s="322" t="s">
        <v>275</v>
      </c>
      <c r="F6372" s="154" t="s">
        <v>239</v>
      </c>
      <c r="G6372" s="149" t="s">
        <v>277</v>
      </c>
      <c r="H6372" s="153" t="s">
        <v>1628</v>
      </c>
      <c r="I6372" s="149" t="s">
        <v>2277</v>
      </c>
      <c r="J6372" s="163">
        <v>56.665999999999997</v>
      </c>
      <c r="K6372" s="163">
        <v>18.779</v>
      </c>
      <c r="L6372" s="149" t="s">
        <v>211</v>
      </c>
      <c r="M6372" s="150" t="s">
        <v>303</v>
      </c>
      <c r="N6372" s="157">
        <v>45449.458587962959</v>
      </c>
      <c r="O6372" s="157">
        <v>45521.217488425929</v>
      </c>
    </row>
    <row r="6373" spans="2:15" x14ac:dyDescent="0.2">
      <c r="B6373" s="322" t="s">
        <v>172</v>
      </c>
      <c r="C6373" s="322" t="s">
        <v>275</v>
      </c>
      <c r="D6373" s="322" t="s">
        <v>173</v>
      </c>
      <c r="E6373" s="322" t="s">
        <v>275</v>
      </c>
      <c r="F6373" s="154" t="s">
        <v>195</v>
      </c>
      <c r="G6373" s="149" t="s">
        <v>277</v>
      </c>
      <c r="H6373" s="153" t="s">
        <v>705</v>
      </c>
      <c r="I6373" s="149" t="s">
        <v>1657</v>
      </c>
      <c r="J6373" s="163">
        <v>60.319000000000003</v>
      </c>
      <c r="K6373" s="163">
        <v>44.734000000000002</v>
      </c>
      <c r="L6373" s="149" t="s">
        <v>219</v>
      </c>
      <c r="M6373" s="150" t="s">
        <v>429</v>
      </c>
      <c r="N6373" s="157">
        <v>45450.292893518519</v>
      </c>
      <c r="O6373" s="157">
        <v>45499.035613425927</v>
      </c>
    </row>
    <row r="6374" spans="2:15" x14ac:dyDescent="0.2">
      <c r="B6374" s="322" t="s">
        <v>172</v>
      </c>
      <c r="C6374" s="322" t="s">
        <v>275</v>
      </c>
      <c r="D6374" s="322" t="s">
        <v>174</v>
      </c>
      <c r="E6374" s="322" t="s">
        <v>275</v>
      </c>
      <c r="F6374" s="154" t="s">
        <v>239</v>
      </c>
      <c r="G6374" s="149" t="s">
        <v>359</v>
      </c>
      <c r="H6374" s="153" t="s">
        <v>278</v>
      </c>
      <c r="I6374" s="149" t="s">
        <v>3252</v>
      </c>
      <c r="J6374" s="163">
        <v>81.846000000000004</v>
      </c>
      <c r="K6374" s="163">
        <v>21.768000000000001</v>
      </c>
      <c r="L6374" s="149" t="s">
        <v>211</v>
      </c>
      <c r="M6374" s="150" t="s">
        <v>388</v>
      </c>
      <c r="N6374" s="157">
        <v>45450.366111111114</v>
      </c>
      <c r="O6374" s="157">
        <v>45517.259004629632</v>
      </c>
    </row>
    <row r="6375" spans="2:15" x14ac:dyDescent="0.2">
      <c r="B6375" s="322" t="s">
        <v>172</v>
      </c>
      <c r="C6375" s="322" t="s">
        <v>275</v>
      </c>
      <c r="D6375" s="322" t="s">
        <v>174</v>
      </c>
      <c r="E6375" s="322" t="s">
        <v>275</v>
      </c>
      <c r="F6375" s="154" t="s">
        <v>239</v>
      </c>
      <c r="G6375" s="149" t="s">
        <v>359</v>
      </c>
      <c r="H6375" s="153" t="s">
        <v>278</v>
      </c>
      <c r="I6375" s="149" t="s">
        <v>3252</v>
      </c>
      <c r="J6375" s="163">
        <v>81.846000000000004</v>
      </c>
      <c r="K6375" s="163">
        <v>26.331</v>
      </c>
      <c r="L6375" s="149" t="s">
        <v>211</v>
      </c>
      <c r="M6375" s="150" t="s">
        <v>453</v>
      </c>
      <c r="N6375" s="157">
        <v>45450.366111111114</v>
      </c>
      <c r="O6375" s="157">
        <v>45530.698009259257</v>
      </c>
    </row>
    <row r="6376" spans="2:15" x14ac:dyDescent="0.2">
      <c r="B6376" s="322" t="s">
        <v>172</v>
      </c>
      <c r="C6376" s="322" t="s">
        <v>275</v>
      </c>
      <c r="D6376" s="322" t="s">
        <v>172</v>
      </c>
      <c r="E6376" s="322" t="s">
        <v>275</v>
      </c>
      <c r="F6376" s="154" t="s">
        <v>114</v>
      </c>
      <c r="G6376" s="149" t="s">
        <v>277</v>
      </c>
      <c r="H6376" s="153" t="s">
        <v>577</v>
      </c>
      <c r="I6376" s="149" t="s">
        <v>3243</v>
      </c>
      <c r="J6376" s="163">
        <v>30.184999999999999</v>
      </c>
      <c r="K6376" s="163">
        <v>5.4630000000000001</v>
      </c>
      <c r="L6376" s="149" t="s">
        <v>187</v>
      </c>
      <c r="M6376" s="150" t="s">
        <v>415</v>
      </c>
      <c r="N6376" s="157">
        <v>45450.387037037035</v>
      </c>
      <c r="O6376" s="157">
        <v>45463.822974537034</v>
      </c>
    </row>
    <row r="6377" spans="2:15" x14ac:dyDescent="0.2">
      <c r="B6377" s="322" t="s">
        <v>172</v>
      </c>
      <c r="C6377" s="322" t="s">
        <v>275</v>
      </c>
      <c r="D6377" s="322" t="s">
        <v>173</v>
      </c>
      <c r="E6377" s="322" t="s">
        <v>275</v>
      </c>
      <c r="F6377" s="154" t="s">
        <v>329</v>
      </c>
      <c r="G6377" s="149" t="s">
        <v>286</v>
      </c>
      <c r="H6377" s="153" t="s">
        <v>330</v>
      </c>
      <c r="I6377" s="149" t="s">
        <v>2257</v>
      </c>
      <c r="J6377" s="163">
        <v>61.238999999999997</v>
      </c>
      <c r="K6377" s="163">
        <v>10.177</v>
      </c>
      <c r="L6377" s="149" t="s">
        <v>116</v>
      </c>
      <c r="M6377" s="150" t="s">
        <v>352</v>
      </c>
      <c r="N6377" s="157">
        <v>45450.605787037035</v>
      </c>
      <c r="O6377" s="157">
        <v>45499.696527777778</v>
      </c>
    </row>
    <row r="6378" spans="2:15" x14ac:dyDescent="0.2">
      <c r="B6378" s="322" t="s">
        <v>172</v>
      </c>
      <c r="C6378" s="322" t="s">
        <v>275</v>
      </c>
      <c r="D6378" s="322" t="s">
        <v>173</v>
      </c>
      <c r="E6378" s="322" t="s">
        <v>275</v>
      </c>
      <c r="F6378" s="154" t="s">
        <v>329</v>
      </c>
      <c r="G6378" s="149" t="s">
        <v>286</v>
      </c>
      <c r="H6378" s="153" t="s">
        <v>330</v>
      </c>
      <c r="I6378" s="149" t="s">
        <v>2257</v>
      </c>
      <c r="J6378" s="163">
        <v>61.238999999999997</v>
      </c>
      <c r="K6378" s="163">
        <v>10.177</v>
      </c>
      <c r="L6378" s="149" t="s">
        <v>116</v>
      </c>
      <c r="M6378" s="150" t="s">
        <v>352</v>
      </c>
      <c r="N6378" s="157">
        <v>45450.605787037035</v>
      </c>
      <c r="O6378" s="157">
        <v>45499.696666666663</v>
      </c>
    </row>
    <row r="6379" spans="2:15" x14ac:dyDescent="0.2">
      <c r="B6379" s="322" t="s">
        <v>172</v>
      </c>
      <c r="C6379" s="322" t="s">
        <v>275</v>
      </c>
      <c r="D6379" s="322" t="s">
        <v>174</v>
      </c>
      <c r="E6379" s="322" t="s">
        <v>275</v>
      </c>
      <c r="F6379" s="154" t="s">
        <v>329</v>
      </c>
      <c r="G6379" s="149" t="s">
        <v>286</v>
      </c>
      <c r="H6379" s="153" t="s">
        <v>330</v>
      </c>
      <c r="I6379" s="149" t="s">
        <v>2257</v>
      </c>
      <c r="J6379" s="163">
        <v>61.238999999999997</v>
      </c>
      <c r="K6379" s="163">
        <v>31.6</v>
      </c>
      <c r="L6379" s="149" t="s">
        <v>116</v>
      </c>
      <c r="M6379" s="150" t="s">
        <v>1784</v>
      </c>
      <c r="N6379" s="157">
        <v>45450.605787037035</v>
      </c>
      <c r="O6379" s="157">
        <v>45509.769224537034</v>
      </c>
    </row>
    <row r="6380" spans="2:15" x14ac:dyDescent="0.2">
      <c r="B6380" s="322" t="s">
        <v>172</v>
      </c>
      <c r="C6380" s="322" t="s">
        <v>275</v>
      </c>
      <c r="D6380" s="322" t="s">
        <v>174</v>
      </c>
      <c r="E6380" s="322" t="s">
        <v>275</v>
      </c>
      <c r="F6380" s="154" t="s">
        <v>239</v>
      </c>
      <c r="G6380" s="149" t="s">
        <v>1627</v>
      </c>
      <c r="H6380" s="153" t="s">
        <v>1628</v>
      </c>
      <c r="I6380" s="149" t="s">
        <v>3253</v>
      </c>
      <c r="J6380" s="163">
        <v>79.8</v>
      </c>
      <c r="K6380" s="163">
        <v>78.203999999999994</v>
      </c>
      <c r="L6380" s="149" t="s">
        <v>211</v>
      </c>
      <c r="M6380" s="150" t="s">
        <v>822</v>
      </c>
      <c r="N6380" s="157">
        <v>45450.66783564815</v>
      </c>
      <c r="O6380" s="157">
        <v>45521.206157407411</v>
      </c>
    </row>
    <row r="6381" spans="2:15" x14ac:dyDescent="0.2">
      <c r="B6381" s="322" t="s">
        <v>172</v>
      </c>
      <c r="C6381" s="322" t="s">
        <v>275</v>
      </c>
      <c r="D6381" s="322" t="s">
        <v>174</v>
      </c>
      <c r="E6381" s="322" t="s">
        <v>275</v>
      </c>
      <c r="F6381" s="154" t="s">
        <v>239</v>
      </c>
      <c r="G6381" s="149" t="s">
        <v>1627</v>
      </c>
      <c r="H6381" s="153" t="s">
        <v>1628</v>
      </c>
      <c r="I6381" s="149" t="s">
        <v>3254</v>
      </c>
      <c r="J6381" s="163">
        <v>76.629000000000005</v>
      </c>
      <c r="K6381" s="163">
        <v>50.213000000000001</v>
      </c>
      <c r="L6381" s="149" t="s">
        <v>211</v>
      </c>
      <c r="M6381" s="150" t="s">
        <v>2015</v>
      </c>
      <c r="N6381" s="157">
        <v>45450.780752314815</v>
      </c>
      <c r="O6381" s="157">
        <v>45523.009687500002</v>
      </c>
    </row>
    <row r="6382" spans="2:15" x14ac:dyDescent="0.2">
      <c r="B6382" s="322" t="s">
        <v>172</v>
      </c>
      <c r="C6382" s="322" t="s">
        <v>275</v>
      </c>
      <c r="D6382" s="322" t="s">
        <v>173</v>
      </c>
      <c r="E6382" s="322" t="s">
        <v>275</v>
      </c>
      <c r="F6382" s="154" t="s">
        <v>114</v>
      </c>
      <c r="G6382" s="149" t="s">
        <v>277</v>
      </c>
      <c r="H6382" s="153" t="s">
        <v>304</v>
      </c>
      <c r="I6382" s="149" t="s">
        <v>2826</v>
      </c>
      <c r="J6382" s="163">
        <v>29.998000000000001</v>
      </c>
      <c r="K6382" s="163">
        <v>21.132000000000001</v>
      </c>
      <c r="L6382" s="149" t="s">
        <v>187</v>
      </c>
      <c r="M6382" s="150" t="s">
        <v>415</v>
      </c>
      <c r="N6382" s="157">
        <v>45451.078645833331</v>
      </c>
      <c r="O6382" s="157">
        <v>45477.010509259257</v>
      </c>
    </row>
    <row r="6383" spans="2:15" x14ac:dyDescent="0.2">
      <c r="B6383" s="322" t="s">
        <v>172</v>
      </c>
      <c r="C6383" s="322" t="s">
        <v>275</v>
      </c>
      <c r="D6383" s="322" t="s">
        <v>174</v>
      </c>
      <c r="E6383" s="322" t="s">
        <v>275</v>
      </c>
      <c r="F6383" s="154" t="s">
        <v>239</v>
      </c>
      <c r="G6383" s="149" t="s">
        <v>1627</v>
      </c>
      <c r="H6383" s="153" t="s">
        <v>1628</v>
      </c>
      <c r="I6383" s="149" t="s">
        <v>3254</v>
      </c>
      <c r="J6383" s="163">
        <v>76.629000000000005</v>
      </c>
      <c r="K6383" s="163">
        <v>24.884</v>
      </c>
      <c r="L6383" s="149" t="s">
        <v>211</v>
      </c>
      <c r="M6383" s="150" t="s">
        <v>2015</v>
      </c>
      <c r="N6383" s="157">
        <v>45451.64434027778</v>
      </c>
      <c r="O6383" s="157">
        <v>45523.009687500002</v>
      </c>
    </row>
    <row r="6384" spans="2:15" x14ac:dyDescent="0.2">
      <c r="B6384" s="322" t="s">
        <v>172</v>
      </c>
      <c r="C6384" s="322" t="s">
        <v>275</v>
      </c>
      <c r="D6384" s="322" t="s">
        <v>173</v>
      </c>
      <c r="E6384" s="322" t="s">
        <v>275</v>
      </c>
      <c r="F6384" s="154" t="s">
        <v>239</v>
      </c>
      <c r="G6384" s="149" t="s">
        <v>277</v>
      </c>
      <c r="H6384" s="153" t="s">
        <v>1628</v>
      </c>
      <c r="I6384" s="149" t="s">
        <v>1079</v>
      </c>
      <c r="J6384" s="163">
        <v>58.518000000000001</v>
      </c>
      <c r="K6384" s="163">
        <v>48.322000000000003</v>
      </c>
      <c r="L6384" s="149" t="s">
        <v>116</v>
      </c>
      <c r="M6384" s="150" t="s">
        <v>292</v>
      </c>
      <c r="N6384" s="157">
        <v>45451.687002314815</v>
      </c>
      <c r="O6384" s="157">
        <v>45475.632754629631</v>
      </c>
    </row>
    <row r="6385" spans="2:15" x14ac:dyDescent="0.2">
      <c r="B6385" s="322" t="s">
        <v>172</v>
      </c>
      <c r="C6385" s="322" t="s">
        <v>275</v>
      </c>
      <c r="D6385" s="322" t="s">
        <v>172</v>
      </c>
      <c r="E6385" s="322" t="s">
        <v>275</v>
      </c>
      <c r="F6385" s="154" t="s">
        <v>203</v>
      </c>
      <c r="G6385" s="149" t="s">
        <v>467</v>
      </c>
      <c r="H6385" s="153" t="s">
        <v>380</v>
      </c>
      <c r="I6385" s="149" t="s">
        <v>2398</v>
      </c>
      <c r="J6385" s="163">
        <v>38.799999999999997</v>
      </c>
      <c r="K6385" s="163">
        <v>8.1780000000000008</v>
      </c>
      <c r="L6385" s="149" t="s">
        <v>116</v>
      </c>
      <c r="M6385" s="150" t="s">
        <v>352</v>
      </c>
      <c r="N6385" s="157">
        <v>45452.025682870371</v>
      </c>
      <c r="O6385" s="157">
        <v>45472.145578703705</v>
      </c>
    </row>
    <row r="6386" spans="2:15" x14ac:dyDescent="0.2">
      <c r="B6386" s="322" t="s">
        <v>172</v>
      </c>
      <c r="C6386" s="322" t="s">
        <v>275</v>
      </c>
      <c r="D6386" s="322" t="s">
        <v>172</v>
      </c>
      <c r="E6386" s="322" t="s">
        <v>275</v>
      </c>
      <c r="F6386" s="154" t="s">
        <v>203</v>
      </c>
      <c r="G6386" s="149" t="s">
        <v>467</v>
      </c>
      <c r="H6386" s="153" t="s">
        <v>380</v>
      </c>
      <c r="I6386" s="149" t="s">
        <v>2398</v>
      </c>
      <c r="J6386" s="163">
        <v>38.799999999999997</v>
      </c>
      <c r="K6386" s="163">
        <v>8.4329999999999998</v>
      </c>
      <c r="L6386" s="149" t="s">
        <v>116</v>
      </c>
      <c r="M6386" s="150" t="s">
        <v>352</v>
      </c>
      <c r="N6386" s="157">
        <v>45452.025682870371</v>
      </c>
      <c r="O6386" s="157">
        <v>45472.14571759259</v>
      </c>
    </row>
    <row r="6387" spans="2:15" x14ac:dyDescent="0.2">
      <c r="B6387" s="322" t="s">
        <v>172</v>
      </c>
      <c r="C6387" s="322" t="s">
        <v>275</v>
      </c>
      <c r="D6387" s="322" t="s">
        <v>172</v>
      </c>
      <c r="E6387" s="322" t="s">
        <v>275</v>
      </c>
      <c r="F6387" s="154" t="s">
        <v>114</v>
      </c>
      <c r="G6387" s="149" t="s">
        <v>277</v>
      </c>
      <c r="H6387" s="153" t="s">
        <v>304</v>
      </c>
      <c r="I6387" s="149" t="s">
        <v>2169</v>
      </c>
      <c r="J6387" s="163">
        <v>36.250999999999998</v>
      </c>
      <c r="K6387" s="163">
        <v>26.231000000000002</v>
      </c>
      <c r="L6387" s="149" t="s">
        <v>114</v>
      </c>
      <c r="M6387" s="150" t="s">
        <v>577</v>
      </c>
      <c r="N6387" s="157">
        <v>45452.154374999998</v>
      </c>
      <c r="O6387" s="157">
        <v>45457.052997685183</v>
      </c>
    </row>
    <row r="6388" spans="2:15" x14ac:dyDescent="0.2">
      <c r="B6388" s="322" t="s">
        <v>172</v>
      </c>
      <c r="C6388" s="322" t="s">
        <v>275</v>
      </c>
      <c r="D6388" s="322" t="s">
        <v>174</v>
      </c>
      <c r="E6388" s="322" t="s">
        <v>275</v>
      </c>
      <c r="F6388" s="154" t="s">
        <v>239</v>
      </c>
      <c r="G6388" s="149" t="s">
        <v>359</v>
      </c>
      <c r="H6388" s="153" t="s">
        <v>278</v>
      </c>
      <c r="I6388" s="149" t="s">
        <v>2751</v>
      </c>
      <c r="J6388" s="163">
        <v>33.81</v>
      </c>
      <c r="K6388" s="163">
        <v>33.134</v>
      </c>
      <c r="L6388" s="149" t="s">
        <v>376</v>
      </c>
      <c r="M6388" s="150" t="s">
        <v>397</v>
      </c>
      <c r="N6388" s="157">
        <v>45452.428796296299</v>
      </c>
      <c r="O6388" s="157">
        <v>45511.64329861111</v>
      </c>
    </row>
    <row r="6389" spans="2:15" x14ac:dyDescent="0.2">
      <c r="B6389" s="322" t="s">
        <v>172</v>
      </c>
      <c r="C6389" s="322" t="s">
        <v>275</v>
      </c>
      <c r="D6389" s="322" t="s">
        <v>173</v>
      </c>
      <c r="E6389" s="322" t="s">
        <v>275</v>
      </c>
      <c r="F6389" s="154" t="s">
        <v>195</v>
      </c>
      <c r="G6389" s="149" t="s">
        <v>277</v>
      </c>
      <c r="H6389" s="153" t="s">
        <v>705</v>
      </c>
      <c r="I6389" s="149" t="s">
        <v>759</v>
      </c>
      <c r="J6389" s="163">
        <v>30.899000000000001</v>
      </c>
      <c r="K6389" s="163">
        <v>9.1259999999999994</v>
      </c>
      <c r="L6389" s="149" t="s">
        <v>228</v>
      </c>
      <c r="M6389" s="150" t="s">
        <v>485</v>
      </c>
      <c r="N6389" s="157">
        <v>45452.564004629632</v>
      </c>
      <c r="O6389" s="157">
        <v>45491.246180555558</v>
      </c>
    </row>
    <row r="6390" spans="2:15" x14ac:dyDescent="0.2">
      <c r="B6390" s="322" t="s">
        <v>172</v>
      </c>
      <c r="C6390" s="322" t="s">
        <v>275</v>
      </c>
      <c r="D6390" s="322" t="s">
        <v>173</v>
      </c>
      <c r="E6390" s="322" t="s">
        <v>275</v>
      </c>
      <c r="F6390" s="154" t="s">
        <v>329</v>
      </c>
      <c r="G6390" s="149" t="s">
        <v>286</v>
      </c>
      <c r="H6390" s="153" t="s">
        <v>330</v>
      </c>
      <c r="I6390" s="149" t="s">
        <v>3255</v>
      </c>
      <c r="J6390" s="163">
        <v>81.724999999999994</v>
      </c>
      <c r="K6390" s="163">
        <v>27.052</v>
      </c>
      <c r="L6390" s="149" t="s">
        <v>116</v>
      </c>
      <c r="M6390" s="150" t="s">
        <v>352</v>
      </c>
      <c r="N6390" s="157">
        <v>45452.739814814813</v>
      </c>
      <c r="O6390" s="157">
        <v>45486.238020833334</v>
      </c>
    </row>
    <row r="6391" spans="2:15" x14ac:dyDescent="0.2">
      <c r="B6391" s="322" t="s">
        <v>172</v>
      </c>
      <c r="C6391" s="322" t="s">
        <v>275</v>
      </c>
      <c r="D6391" s="322" t="s">
        <v>174</v>
      </c>
      <c r="E6391" s="322" t="s">
        <v>275</v>
      </c>
      <c r="F6391" s="154" t="s">
        <v>329</v>
      </c>
      <c r="G6391" s="149" t="s">
        <v>286</v>
      </c>
      <c r="H6391" s="153" t="s">
        <v>330</v>
      </c>
      <c r="I6391" s="149" t="s">
        <v>3255</v>
      </c>
      <c r="J6391" s="163">
        <v>81.724999999999994</v>
      </c>
      <c r="K6391" s="163">
        <v>41.747999999999998</v>
      </c>
      <c r="L6391" s="149" t="s">
        <v>116</v>
      </c>
      <c r="M6391" s="150" t="s">
        <v>352</v>
      </c>
      <c r="N6391" s="157">
        <v>45452.739814814813</v>
      </c>
      <c r="O6391" s="157">
        <v>45506.238275462965</v>
      </c>
    </row>
    <row r="6392" spans="2:15" x14ac:dyDescent="0.2">
      <c r="B6392" s="322" t="s">
        <v>172</v>
      </c>
      <c r="C6392" s="322" t="s">
        <v>275</v>
      </c>
      <c r="D6392" s="322" t="s">
        <v>173</v>
      </c>
      <c r="E6392" s="322" t="s">
        <v>275</v>
      </c>
      <c r="F6392" s="154" t="s">
        <v>114</v>
      </c>
      <c r="G6392" s="149" t="s">
        <v>277</v>
      </c>
      <c r="H6392" s="153" t="s">
        <v>304</v>
      </c>
      <c r="I6392" s="149" t="s">
        <v>2856</v>
      </c>
      <c r="J6392" s="163">
        <v>34.491999999999997</v>
      </c>
      <c r="K6392" s="163">
        <v>22.925000000000001</v>
      </c>
      <c r="L6392" s="149" t="s">
        <v>116</v>
      </c>
      <c r="M6392" s="150" t="s">
        <v>339</v>
      </c>
      <c r="N6392" s="157">
        <v>45453.754664351851</v>
      </c>
      <c r="O6392" s="157">
        <v>45485.730844907404</v>
      </c>
    </row>
    <row r="6393" spans="2:15" x14ac:dyDescent="0.2">
      <c r="B6393" s="322" t="s">
        <v>172</v>
      </c>
      <c r="C6393" s="322" t="s">
        <v>275</v>
      </c>
      <c r="D6393" s="322" t="s">
        <v>172</v>
      </c>
      <c r="E6393" s="322" t="s">
        <v>275</v>
      </c>
      <c r="F6393" s="154" t="s">
        <v>114</v>
      </c>
      <c r="G6393" s="149" t="s">
        <v>277</v>
      </c>
      <c r="H6393" s="153" t="s">
        <v>304</v>
      </c>
      <c r="I6393" s="149" t="s">
        <v>1625</v>
      </c>
      <c r="J6393" s="163">
        <v>34.863999999999997</v>
      </c>
      <c r="K6393" s="163">
        <v>31.651</v>
      </c>
      <c r="L6393" s="149" t="s">
        <v>114</v>
      </c>
      <c r="M6393" s="150" t="s">
        <v>700</v>
      </c>
      <c r="N6393" s="157">
        <v>45453.820937500001</v>
      </c>
      <c r="O6393" s="157">
        <v>45458.935891203706</v>
      </c>
    </row>
    <row r="6394" spans="2:15" x14ac:dyDescent="0.2">
      <c r="B6394" s="322" t="s">
        <v>172</v>
      </c>
      <c r="C6394" s="322" t="s">
        <v>275</v>
      </c>
      <c r="D6394" s="322" t="s">
        <v>173</v>
      </c>
      <c r="E6394" s="322" t="s">
        <v>275</v>
      </c>
      <c r="F6394" s="154" t="s">
        <v>243</v>
      </c>
      <c r="G6394" s="149" t="s">
        <v>277</v>
      </c>
      <c r="H6394" s="153" t="s">
        <v>707</v>
      </c>
      <c r="I6394" s="149" t="s">
        <v>2473</v>
      </c>
      <c r="J6394" s="163">
        <v>45.600999999999999</v>
      </c>
      <c r="K6394" s="163">
        <v>44.689</v>
      </c>
      <c r="L6394" s="149" t="s">
        <v>116</v>
      </c>
      <c r="M6394" s="150" t="s">
        <v>352</v>
      </c>
      <c r="N6394" s="157">
        <v>45453.917569444442</v>
      </c>
      <c r="O6394" s="157">
        <v>45486.510520833333</v>
      </c>
    </row>
    <row r="6395" spans="2:15" x14ac:dyDescent="0.2">
      <c r="B6395" s="322" t="s">
        <v>172</v>
      </c>
      <c r="C6395" s="322" t="s">
        <v>275</v>
      </c>
      <c r="D6395" s="322" t="s">
        <v>173</v>
      </c>
      <c r="E6395" s="322" t="s">
        <v>275</v>
      </c>
      <c r="F6395" s="154" t="s">
        <v>239</v>
      </c>
      <c r="G6395" s="149" t="s">
        <v>359</v>
      </c>
      <c r="H6395" s="153" t="s">
        <v>278</v>
      </c>
      <c r="I6395" s="149" t="s">
        <v>2912</v>
      </c>
      <c r="J6395" s="163">
        <v>55.442</v>
      </c>
      <c r="K6395" s="163">
        <v>43.529000000000003</v>
      </c>
      <c r="L6395" s="149" t="s">
        <v>116</v>
      </c>
      <c r="M6395" s="150" t="s">
        <v>292</v>
      </c>
      <c r="N6395" s="157">
        <v>45454.843900462962</v>
      </c>
      <c r="O6395" s="157">
        <v>45479.239305555559</v>
      </c>
    </row>
    <row r="6396" spans="2:15" x14ac:dyDescent="0.2">
      <c r="B6396" s="322" t="s">
        <v>172</v>
      </c>
      <c r="C6396" s="322" t="s">
        <v>275</v>
      </c>
      <c r="D6396" s="322" t="s">
        <v>173</v>
      </c>
      <c r="E6396" s="322" t="s">
        <v>275</v>
      </c>
      <c r="F6396" s="154" t="s">
        <v>114</v>
      </c>
      <c r="G6396" s="149" t="s">
        <v>286</v>
      </c>
      <c r="H6396" s="153" t="s">
        <v>115</v>
      </c>
      <c r="I6396" s="149" t="s">
        <v>3256</v>
      </c>
      <c r="J6396" s="163">
        <v>37.722000000000001</v>
      </c>
      <c r="K6396" s="163">
        <v>19.23</v>
      </c>
      <c r="L6396" s="149" t="s">
        <v>219</v>
      </c>
      <c r="M6396" s="150" t="s">
        <v>429</v>
      </c>
      <c r="N6396" s="157">
        <v>45454.855138888888</v>
      </c>
      <c r="O6396" s="157">
        <v>45481.156631944446</v>
      </c>
    </row>
    <row r="6397" spans="2:15" x14ac:dyDescent="0.2">
      <c r="B6397" s="322" t="s">
        <v>172</v>
      </c>
      <c r="C6397" s="322" t="s">
        <v>275</v>
      </c>
      <c r="D6397" s="322" t="s">
        <v>173</v>
      </c>
      <c r="E6397" s="322" t="s">
        <v>275</v>
      </c>
      <c r="F6397" s="154" t="s">
        <v>114</v>
      </c>
      <c r="G6397" s="149" t="s">
        <v>286</v>
      </c>
      <c r="H6397" s="153" t="s">
        <v>115</v>
      </c>
      <c r="I6397" s="149" t="s">
        <v>3256</v>
      </c>
      <c r="J6397" s="163">
        <v>37.722000000000001</v>
      </c>
      <c r="K6397" s="163">
        <v>14.539</v>
      </c>
      <c r="L6397" s="149" t="s">
        <v>218</v>
      </c>
      <c r="M6397" s="150" t="s">
        <v>3257</v>
      </c>
      <c r="N6397" s="157">
        <v>45454.855138888888</v>
      </c>
      <c r="O6397" s="157">
        <v>45497.612245370372</v>
      </c>
    </row>
    <row r="6398" spans="2:15" x14ac:dyDescent="0.2">
      <c r="B6398" s="322" t="s">
        <v>172</v>
      </c>
      <c r="C6398" s="322" t="s">
        <v>275</v>
      </c>
      <c r="D6398" s="322" t="s">
        <v>173</v>
      </c>
      <c r="E6398" s="322" t="s">
        <v>275</v>
      </c>
      <c r="F6398" s="154" t="s">
        <v>239</v>
      </c>
      <c r="G6398" s="149" t="s">
        <v>1627</v>
      </c>
      <c r="H6398" s="153" t="s">
        <v>1628</v>
      </c>
      <c r="I6398" s="149" t="s">
        <v>3258</v>
      </c>
      <c r="J6398" s="163">
        <v>81.290999999999997</v>
      </c>
      <c r="K6398" s="163">
        <v>42.585000000000001</v>
      </c>
      <c r="L6398" s="149" t="s">
        <v>211</v>
      </c>
      <c r="M6398" s="150" t="s">
        <v>388</v>
      </c>
      <c r="N6398" s="157">
        <v>45454.874502314815</v>
      </c>
      <c r="O6398" s="157">
        <v>45500.708611111113</v>
      </c>
    </row>
    <row r="6399" spans="2:15" x14ac:dyDescent="0.2">
      <c r="B6399" s="322" t="s">
        <v>172</v>
      </c>
      <c r="C6399" s="322" t="s">
        <v>275</v>
      </c>
      <c r="D6399" s="322" t="s">
        <v>174</v>
      </c>
      <c r="E6399" s="322" t="s">
        <v>275</v>
      </c>
      <c r="F6399" s="154" t="s">
        <v>239</v>
      </c>
      <c r="G6399" s="149" t="s">
        <v>1627</v>
      </c>
      <c r="H6399" s="153" t="s">
        <v>1628</v>
      </c>
      <c r="I6399" s="149" t="s">
        <v>3258</v>
      </c>
      <c r="J6399" s="163">
        <v>81.290999999999997</v>
      </c>
      <c r="K6399" s="163">
        <v>37.081000000000003</v>
      </c>
      <c r="L6399" s="149" t="s">
        <v>211</v>
      </c>
      <c r="M6399" s="150" t="s">
        <v>2496</v>
      </c>
      <c r="N6399" s="157">
        <v>45454.874502314815</v>
      </c>
      <c r="O6399" s="157">
        <v>45512.499803240738</v>
      </c>
    </row>
    <row r="6400" spans="2:15" x14ac:dyDescent="0.2">
      <c r="B6400" s="322" t="s">
        <v>172</v>
      </c>
      <c r="C6400" s="322" t="s">
        <v>275</v>
      </c>
      <c r="D6400" s="322" t="s">
        <v>172</v>
      </c>
      <c r="E6400" s="322" t="s">
        <v>275</v>
      </c>
      <c r="F6400" s="154" t="s">
        <v>247</v>
      </c>
      <c r="G6400" s="149" t="s">
        <v>340</v>
      </c>
      <c r="H6400" s="153" t="s">
        <v>341</v>
      </c>
      <c r="I6400" s="149" t="s">
        <v>3259</v>
      </c>
      <c r="J6400" s="163">
        <v>37.981000000000002</v>
      </c>
      <c r="K6400" s="163">
        <v>6.4539999999999997</v>
      </c>
      <c r="L6400" s="149" t="s">
        <v>329</v>
      </c>
      <c r="M6400" s="150" t="s">
        <v>649</v>
      </c>
      <c r="N6400" s="157">
        <v>45454.927037037036</v>
      </c>
      <c r="O6400" s="157">
        <v>45470.592800925922</v>
      </c>
    </row>
    <row r="6401" spans="2:15" x14ac:dyDescent="0.2">
      <c r="B6401" s="322" t="s">
        <v>172</v>
      </c>
      <c r="C6401" s="322" t="s">
        <v>275</v>
      </c>
      <c r="D6401" s="322" t="s">
        <v>173</v>
      </c>
      <c r="E6401" s="322" t="s">
        <v>275</v>
      </c>
      <c r="F6401" s="154" t="s">
        <v>247</v>
      </c>
      <c r="G6401" s="149" t="s">
        <v>340</v>
      </c>
      <c r="H6401" s="153" t="s">
        <v>341</v>
      </c>
      <c r="I6401" s="149" t="s">
        <v>3259</v>
      </c>
      <c r="J6401" s="163">
        <v>37.981000000000002</v>
      </c>
      <c r="K6401" s="163">
        <v>25.933</v>
      </c>
      <c r="L6401" s="149" t="s">
        <v>329</v>
      </c>
      <c r="M6401" s="150" t="s">
        <v>344</v>
      </c>
      <c r="N6401" s="157">
        <v>45454.927037037036</v>
      </c>
      <c r="O6401" s="157">
        <v>45484.362037037034</v>
      </c>
    </row>
    <row r="6402" spans="2:15" x14ac:dyDescent="0.2">
      <c r="B6402" s="322" t="s">
        <v>172</v>
      </c>
      <c r="C6402" s="322" t="s">
        <v>275</v>
      </c>
      <c r="D6402" s="322" t="s">
        <v>172</v>
      </c>
      <c r="E6402" s="322" t="s">
        <v>275</v>
      </c>
      <c r="F6402" s="154" t="s">
        <v>236</v>
      </c>
      <c r="G6402" s="149" t="s">
        <v>310</v>
      </c>
      <c r="H6402" s="153" t="s">
        <v>311</v>
      </c>
      <c r="I6402" s="149" t="s">
        <v>3260</v>
      </c>
      <c r="J6402" s="163">
        <v>63.883000000000003</v>
      </c>
      <c r="K6402" s="163">
        <v>7.0519999999999996</v>
      </c>
      <c r="L6402" s="149" t="s">
        <v>116</v>
      </c>
      <c r="M6402" s="150" t="s">
        <v>293</v>
      </c>
      <c r="N6402" s="157">
        <v>45455.187708333331</v>
      </c>
      <c r="O6402" s="157">
        <v>45473.509814814817</v>
      </c>
    </row>
    <row r="6403" spans="2:15" x14ac:dyDescent="0.2">
      <c r="B6403" s="322" t="s">
        <v>172</v>
      </c>
      <c r="C6403" s="322" t="s">
        <v>275</v>
      </c>
      <c r="D6403" s="322" t="s">
        <v>173</v>
      </c>
      <c r="E6403" s="322" t="s">
        <v>275</v>
      </c>
      <c r="F6403" s="154" t="s">
        <v>236</v>
      </c>
      <c r="G6403" s="149" t="s">
        <v>310</v>
      </c>
      <c r="H6403" s="153" t="s">
        <v>311</v>
      </c>
      <c r="I6403" s="149" t="s">
        <v>3260</v>
      </c>
      <c r="J6403" s="163">
        <v>63.883000000000003</v>
      </c>
      <c r="K6403" s="163">
        <v>35.533000000000001</v>
      </c>
      <c r="L6403" s="149" t="s">
        <v>116</v>
      </c>
      <c r="M6403" s="150" t="s">
        <v>352</v>
      </c>
      <c r="N6403" s="157">
        <v>45455.187708333331</v>
      </c>
      <c r="O6403" s="157">
        <v>45491.862546296295</v>
      </c>
    </row>
    <row r="6404" spans="2:15" x14ac:dyDescent="0.2">
      <c r="B6404" s="322" t="s">
        <v>172</v>
      </c>
      <c r="C6404" s="322" t="s">
        <v>275</v>
      </c>
      <c r="D6404" s="322" t="s">
        <v>173</v>
      </c>
      <c r="E6404" s="322" t="s">
        <v>275</v>
      </c>
      <c r="F6404" s="154" t="s">
        <v>114</v>
      </c>
      <c r="G6404" s="149" t="s">
        <v>310</v>
      </c>
      <c r="H6404" s="153" t="s">
        <v>115</v>
      </c>
      <c r="I6404" s="149" t="s">
        <v>2408</v>
      </c>
      <c r="J6404" s="163">
        <v>63.610999999999997</v>
      </c>
      <c r="K6404" s="163">
        <v>24.567</v>
      </c>
      <c r="L6404" s="149" t="s">
        <v>116</v>
      </c>
      <c r="M6404" s="150" t="s">
        <v>405</v>
      </c>
      <c r="N6404" s="157">
        <v>45455.521747685183</v>
      </c>
      <c r="O6404" s="157">
        <v>45492.603483796294</v>
      </c>
    </row>
    <row r="6405" spans="2:15" x14ac:dyDescent="0.2">
      <c r="B6405" s="322" t="s">
        <v>172</v>
      </c>
      <c r="C6405" s="322" t="s">
        <v>275</v>
      </c>
      <c r="D6405" s="322" t="s">
        <v>174</v>
      </c>
      <c r="E6405" s="322" t="s">
        <v>275</v>
      </c>
      <c r="F6405" s="154" t="s">
        <v>114</v>
      </c>
      <c r="G6405" s="149" t="s">
        <v>310</v>
      </c>
      <c r="H6405" s="153" t="s">
        <v>115</v>
      </c>
      <c r="I6405" s="149" t="s">
        <v>2408</v>
      </c>
      <c r="J6405" s="163">
        <v>63.610999999999997</v>
      </c>
      <c r="K6405" s="163">
        <v>29.736000000000001</v>
      </c>
      <c r="L6405" s="149" t="s">
        <v>116</v>
      </c>
      <c r="M6405" s="150" t="s">
        <v>117</v>
      </c>
      <c r="N6405" s="157">
        <v>45455.521747685183</v>
      </c>
      <c r="O6405" s="157">
        <v>45515.478263888886</v>
      </c>
    </row>
    <row r="6406" spans="2:15" x14ac:dyDescent="0.2">
      <c r="B6406" s="322" t="s">
        <v>172</v>
      </c>
      <c r="C6406" s="322" t="s">
        <v>275</v>
      </c>
      <c r="D6406" s="322" t="s">
        <v>174</v>
      </c>
      <c r="E6406" s="322" t="s">
        <v>275</v>
      </c>
      <c r="F6406" s="154" t="s">
        <v>251</v>
      </c>
      <c r="G6406" s="149" t="s">
        <v>663</v>
      </c>
      <c r="H6406" s="153" t="s">
        <v>664</v>
      </c>
      <c r="I6406" s="149" t="s">
        <v>3261</v>
      </c>
      <c r="J6406" s="163">
        <v>37.872999999999998</v>
      </c>
      <c r="K6406" s="163">
        <v>10.268000000000001</v>
      </c>
      <c r="L6406" s="149" t="s">
        <v>211</v>
      </c>
      <c r="M6406" s="150" t="s">
        <v>302</v>
      </c>
      <c r="N6406" s="157">
        <v>45455.69736111111</v>
      </c>
      <c r="O6406" s="157">
        <v>45528.175983796296</v>
      </c>
    </row>
    <row r="6407" spans="2:15" x14ac:dyDescent="0.2">
      <c r="B6407" s="322" t="s">
        <v>172</v>
      </c>
      <c r="C6407" s="322" t="s">
        <v>275</v>
      </c>
      <c r="D6407" s="322" t="s">
        <v>174</v>
      </c>
      <c r="E6407" s="322" t="s">
        <v>275</v>
      </c>
      <c r="F6407" s="154" t="s">
        <v>251</v>
      </c>
      <c r="G6407" s="149" t="s">
        <v>663</v>
      </c>
      <c r="H6407" s="153" t="s">
        <v>664</v>
      </c>
      <c r="I6407" s="149" t="s">
        <v>3261</v>
      </c>
      <c r="J6407" s="163">
        <v>37.872999999999998</v>
      </c>
      <c r="K6407" s="163">
        <v>26.527000000000001</v>
      </c>
      <c r="L6407" s="149" t="s">
        <v>211</v>
      </c>
      <c r="M6407" s="150" t="s">
        <v>453</v>
      </c>
      <c r="N6407" s="157">
        <v>45455.69736111111</v>
      </c>
      <c r="O6407" s="157">
        <v>45534.394988425927</v>
      </c>
    </row>
    <row r="6408" spans="2:15" x14ac:dyDescent="0.2">
      <c r="B6408" s="322" t="s">
        <v>172</v>
      </c>
      <c r="C6408" s="322" t="s">
        <v>275</v>
      </c>
      <c r="D6408" s="322" t="s">
        <v>173</v>
      </c>
      <c r="E6408" s="322" t="s">
        <v>275</v>
      </c>
      <c r="F6408" s="154" t="s">
        <v>236</v>
      </c>
      <c r="G6408" s="149" t="s">
        <v>310</v>
      </c>
      <c r="H6408" s="153" t="s">
        <v>311</v>
      </c>
      <c r="I6408" s="149" t="s">
        <v>3262</v>
      </c>
      <c r="J6408" s="163">
        <v>40.213000000000001</v>
      </c>
      <c r="K6408" s="163">
        <v>8.8919999999999995</v>
      </c>
      <c r="L6408" s="149" t="s">
        <v>230</v>
      </c>
      <c r="M6408" s="150" t="s">
        <v>846</v>
      </c>
      <c r="N6408" s="157">
        <v>45456.10565972222</v>
      </c>
      <c r="O6408" s="157">
        <v>45478.92391203704</v>
      </c>
    </row>
    <row r="6409" spans="2:15" x14ac:dyDescent="0.2">
      <c r="B6409" s="322" t="s">
        <v>172</v>
      </c>
      <c r="C6409" s="322" t="s">
        <v>275</v>
      </c>
      <c r="D6409" s="322" t="s">
        <v>173</v>
      </c>
      <c r="E6409" s="322" t="s">
        <v>275</v>
      </c>
      <c r="F6409" s="154" t="s">
        <v>236</v>
      </c>
      <c r="G6409" s="149" t="s">
        <v>310</v>
      </c>
      <c r="H6409" s="153" t="s">
        <v>311</v>
      </c>
      <c r="I6409" s="149" t="s">
        <v>3262</v>
      </c>
      <c r="J6409" s="163">
        <v>40.213000000000001</v>
      </c>
      <c r="K6409" s="163">
        <v>26.875</v>
      </c>
      <c r="L6409" s="149" t="s">
        <v>329</v>
      </c>
      <c r="M6409" s="150" t="s">
        <v>3263</v>
      </c>
      <c r="N6409" s="157">
        <v>45456.10565972222</v>
      </c>
      <c r="O6409" s="157">
        <v>45487.290277777778</v>
      </c>
    </row>
    <row r="6410" spans="2:15" x14ac:dyDescent="0.2">
      <c r="B6410" s="322" t="s">
        <v>172</v>
      </c>
      <c r="C6410" s="322" t="s">
        <v>275</v>
      </c>
      <c r="D6410" s="322" t="s">
        <v>174</v>
      </c>
      <c r="E6410" s="322" t="s">
        <v>275</v>
      </c>
      <c r="F6410" s="154" t="s">
        <v>239</v>
      </c>
      <c r="G6410" s="149" t="s">
        <v>359</v>
      </c>
      <c r="H6410" s="153" t="s">
        <v>278</v>
      </c>
      <c r="I6410" s="149" t="s">
        <v>2645</v>
      </c>
      <c r="J6410" s="163">
        <v>66.212999999999994</v>
      </c>
      <c r="K6410" s="163">
        <v>9.2089999999999996</v>
      </c>
      <c r="L6410" s="149" t="s">
        <v>1974</v>
      </c>
      <c r="M6410" s="150" t="s">
        <v>1974</v>
      </c>
      <c r="N6410" s="157">
        <v>45456.45989583333</v>
      </c>
      <c r="O6410" s="157">
        <v>45511.435856481483</v>
      </c>
    </row>
    <row r="6411" spans="2:15" x14ac:dyDescent="0.2">
      <c r="B6411" s="322" t="s">
        <v>172</v>
      </c>
      <c r="C6411" s="322" t="s">
        <v>275</v>
      </c>
      <c r="D6411" s="322" t="s">
        <v>174</v>
      </c>
      <c r="E6411" s="322" t="s">
        <v>275</v>
      </c>
      <c r="F6411" s="154" t="s">
        <v>239</v>
      </c>
      <c r="G6411" s="149" t="s">
        <v>359</v>
      </c>
      <c r="H6411" s="153" t="s">
        <v>278</v>
      </c>
      <c r="I6411" s="149" t="s">
        <v>2645</v>
      </c>
      <c r="J6411" s="163">
        <v>66.212999999999994</v>
      </c>
      <c r="K6411" s="163">
        <v>12.086</v>
      </c>
      <c r="L6411" s="149" t="s">
        <v>217</v>
      </c>
      <c r="M6411" s="150" t="s">
        <v>480</v>
      </c>
      <c r="N6411" s="157">
        <v>45456.45989583333</v>
      </c>
      <c r="O6411" s="157">
        <v>45514.7503125</v>
      </c>
    </row>
    <row r="6412" spans="2:15" x14ac:dyDescent="0.2">
      <c r="B6412" s="322" t="s">
        <v>172</v>
      </c>
      <c r="C6412" s="322" t="s">
        <v>275</v>
      </c>
      <c r="D6412" s="322" t="s">
        <v>174</v>
      </c>
      <c r="E6412" s="322" t="s">
        <v>275</v>
      </c>
      <c r="F6412" s="154" t="s">
        <v>239</v>
      </c>
      <c r="G6412" s="149" t="s">
        <v>359</v>
      </c>
      <c r="H6412" s="153" t="s">
        <v>278</v>
      </c>
      <c r="I6412" s="149" t="s">
        <v>2645</v>
      </c>
      <c r="J6412" s="163">
        <v>66.212999999999994</v>
      </c>
      <c r="K6412" s="163">
        <v>27.297999999999998</v>
      </c>
      <c r="L6412" s="149" t="s">
        <v>217</v>
      </c>
      <c r="M6412" s="150" t="s">
        <v>1370</v>
      </c>
      <c r="N6412" s="157">
        <v>45456.45989583333</v>
      </c>
      <c r="O6412" s="157">
        <v>45525.146886574075</v>
      </c>
    </row>
    <row r="6413" spans="2:15" x14ac:dyDescent="0.2">
      <c r="B6413" s="322" t="s">
        <v>172</v>
      </c>
      <c r="C6413" s="322" t="s">
        <v>275</v>
      </c>
      <c r="D6413" s="322" t="s">
        <v>174</v>
      </c>
      <c r="E6413" s="322" t="s">
        <v>275</v>
      </c>
      <c r="F6413" s="154" t="s">
        <v>114</v>
      </c>
      <c r="G6413" s="149" t="s">
        <v>286</v>
      </c>
      <c r="H6413" s="153" t="s">
        <v>115</v>
      </c>
      <c r="I6413" s="149" t="s">
        <v>3264</v>
      </c>
      <c r="J6413" s="163">
        <v>63.5</v>
      </c>
      <c r="K6413" s="163">
        <v>19.239999999999998</v>
      </c>
      <c r="L6413" s="149" t="s">
        <v>208</v>
      </c>
      <c r="M6413" s="150" t="s">
        <v>368</v>
      </c>
      <c r="N6413" s="157">
        <v>45456.57309027778</v>
      </c>
      <c r="O6413" s="157">
        <v>45510.312962962962</v>
      </c>
    </row>
    <row r="6414" spans="2:15" x14ac:dyDescent="0.2">
      <c r="B6414" s="322" t="s">
        <v>172</v>
      </c>
      <c r="C6414" s="322" t="s">
        <v>275</v>
      </c>
      <c r="D6414" s="322" t="s">
        <v>174</v>
      </c>
      <c r="E6414" s="322" t="s">
        <v>275</v>
      </c>
      <c r="F6414" s="154" t="s">
        <v>114</v>
      </c>
      <c r="G6414" s="149" t="s">
        <v>286</v>
      </c>
      <c r="H6414" s="153" t="s">
        <v>115</v>
      </c>
      <c r="I6414" s="149" t="s">
        <v>3264</v>
      </c>
      <c r="J6414" s="163">
        <v>63.5</v>
      </c>
      <c r="K6414" s="163">
        <v>29.295000000000002</v>
      </c>
      <c r="L6414" s="149" t="s">
        <v>208</v>
      </c>
      <c r="M6414" s="150" t="s">
        <v>523</v>
      </c>
      <c r="N6414" s="157">
        <v>45456.57309027778</v>
      </c>
      <c r="O6414" s="157">
        <v>45532.645277777781</v>
      </c>
    </row>
    <row r="6415" spans="2:15" x14ac:dyDescent="0.2">
      <c r="B6415" s="322" t="s">
        <v>172</v>
      </c>
      <c r="C6415" s="322" t="s">
        <v>275</v>
      </c>
      <c r="D6415" s="322" t="s">
        <v>174</v>
      </c>
      <c r="E6415" s="322" t="s">
        <v>275</v>
      </c>
      <c r="F6415" s="154" t="s">
        <v>239</v>
      </c>
      <c r="G6415" s="149" t="s">
        <v>277</v>
      </c>
      <c r="H6415" s="153" t="s">
        <v>1628</v>
      </c>
      <c r="I6415" s="149" t="s">
        <v>3252</v>
      </c>
      <c r="J6415" s="163">
        <v>81.846000000000004</v>
      </c>
      <c r="K6415" s="163">
        <v>12.097</v>
      </c>
      <c r="L6415" s="149" t="s">
        <v>211</v>
      </c>
      <c r="M6415" s="150" t="s">
        <v>388</v>
      </c>
      <c r="N6415" s="157">
        <v>45456.667581018519</v>
      </c>
      <c r="O6415" s="157">
        <v>45517.259004629632</v>
      </c>
    </row>
    <row r="6416" spans="2:15" x14ac:dyDescent="0.2">
      <c r="B6416" s="322" t="s">
        <v>172</v>
      </c>
      <c r="C6416" s="322" t="s">
        <v>275</v>
      </c>
      <c r="D6416" s="322" t="s">
        <v>174</v>
      </c>
      <c r="E6416" s="322" t="s">
        <v>275</v>
      </c>
      <c r="F6416" s="154" t="s">
        <v>239</v>
      </c>
      <c r="G6416" s="149" t="s">
        <v>277</v>
      </c>
      <c r="H6416" s="153" t="s">
        <v>1628</v>
      </c>
      <c r="I6416" s="149" t="s">
        <v>3252</v>
      </c>
      <c r="J6416" s="163">
        <v>81.846000000000004</v>
      </c>
      <c r="K6416" s="163">
        <v>14.632</v>
      </c>
      <c r="L6416" s="149" t="s">
        <v>211</v>
      </c>
      <c r="M6416" s="150" t="s">
        <v>453</v>
      </c>
      <c r="N6416" s="157">
        <v>45456.667581018519</v>
      </c>
      <c r="O6416" s="157">
        <v>45530.698009259257</v>
      </c>
    </row>
    <row r="6417" spans="2:15" x14ac:dyDescent="0.2">
      <c r="B6417" s="322" t="s">
        <v>172</v>
      </c>
      <c r="C6417" s="322" t="s">
        <v>275</v>
      </c>
      <c r="D6417" s="322" t="s">
        <v>173</v>
      </c>
      <c r="E6417" s="322" t="s">
        <v>275</v>
      </c>
      <c r="F6417" s="154" t="s">
        <v>195</v>
      </c>
      <c r="G6417" s="149" t="s">
        <v>277</v>
      </c>
      <c r="H6417" s="153" t="s">
        <v>705</v>
      </c>
      <c r="I6417" s="149" t="s">
        <v>3265</v>
      </c>
      <c r="J6417" s="163">
        <v>37.633000000000003</v>
      </c>
      <c r="K6417" s="163">
        <v>6.8259999999999996</v>
      </c>
      <c r="L6417" s="149" t="s">
        <v>265</v>
      </c>
      <c r="M6417" s="150" t="s">
        <v>1077</v>
      </c>
      <c r="N6417" s="157">
        <v>45456.685752314814</v>
      </c>
      <c r="O6417" s="157">
        <v>45489.363599537035</v>
      </c>
    </row>
    <row r="6418" spans="2:15" x14ac:dyDescent="0.2">
      <c r="B6418" s="322" t="s">
        <v>172</v>
      </c>
      <c r="C6418" s="322" t="s">
        <v>275</v>
      </c>
      <c r="D6418" s="322" t="s">
        <v>173</v>
      </c>
      <c r="E6418" s="322" t="s">
        <v>275</v>
      </c>
      <c r="F6418" s="154" t="s">
        <v>114</v>
      </c>
      <c r="G6418" s="149" t="s">
        <v>277</v>
      </c>
      <c r="H6418" s="153" t="s">
        <v>304</v>
      </c>
      <c r="I6418" s="149" t="s">
        <v>1795</v>
      </c>
      <c r="J6418" s="163">
        <v>34.947000000000003</v>
      </c>
      <c r="K6418" s="163">
        <v>22.07</v>
      </c>
      <c r="L6418" s="149" t="s">
        <v>191</v>
      </c>
      <c r="M6418" s="150" t="s">
        <v>3266</v>
      </c>
      <c r="N6418" s="157">
        <v>45456.885393518518</v>
      </c>
      <c r="O6418" s="157">
        <v>45477.194027777776</v>
      </c>
    </row>
    <row r="6419" spans="2:15" x14ac:dyDescent="0.2">
      <c r="B6419" s="322" t="s">
        <v>172</v>
      </c>
      <c r="C6419" s="322" t="s">
        <v>275</v>
      </c>
      <c r="D6419" s="322" t="s">
        <v>173</v>
      </c>
      <c r="E6419" s="322" t="s">
        <v>275</v>
      </c>
      <c r="F6419" s="154" t="s">
        <v>114</v>
      </c>
      <c r="G6419" s="149" t="s">
        <v>310</v>
      </c>
      <c r="H6419" s="153" t="s">
        <v>115</v>
      </c>
      <c r="I6419" s="149" t="s">
        <v>3267</v>
      </c>
      <c r="J6419" s="163">
        <v>64.046000000000006</v>
      </c>
      <c r="K6419" s="163">
        <v>58.381</v>
      </c>
      <c r="L6419" s="149" t="s">
        <v>209</v>
      </c>
      <c r="M6419" s="150" t="s">
        <v>439</v>
      </c>
      <c r="N6419" s="157">
        <v>45456.980578703704</v>
      </c>
      <c r="O6419" s="157">
        <v>45488.685393518521</v>
      </c>
    </row>
    <row r="6420" spans="2:15" x14ac:dyDescent="0.2">
      <c r="B6420" s="322" t="s">
        <v>172</v>
      </c>
      <c r="C6420" s="322" t="s">
        <v>275</v>
      </c>
      <c r="D6420" s="322" t="s">
        <v>172</v>
      </c>
      <c r="E6420" s="322" t="s">
        <v>275</v>
      </c>
      <c r="F6420" s="154" t="s">
        <v>237</v>
      </c>
      <c r="G6420" s="149" t="s">
        <v>277</v>
      </c>
      <c r="H6420" s="153" t="s">
        <v>978</v>
      </c>
      <c r="I6420" s="149" t="s">
        <v>3268</v>
      </c>
      <c r="J6420" s="163">
        <v>32.631</v>
      </c>
      <c r="K6420" s="163">
        <v>25.120999999999999</v>
      </c>
      <c r="L6420" s="149" t="s">
        <v>251</v>
      </c>
      <c r="M6420" s="150" t="s">
        <v>2186</v>
      </c>
      <c r="N6420" s="157">
        <v>45457.043217592596</v>
      </c>
      <c r="O6420" s="157">
        <v>45466.656423611108</v>
      </c>
    </row>
    <row r="6421" spans="2:15" x14ac:dyDescent="0.2">
      <c r="B6421" s="322" t="s">
        <v>172</v>
      </c>
      <c r="C6421" s="322" t="s">
        <v>275</v>
      </c>
      <c r="D6421" s="322" t="s">
        <v>173</v>
      </c>
      <c r="E6421" s="322" t="s">
        <v>275</v>
      </c>
      <c r="F6421" s="154" t="s">
        <v>239</v>
      </c>
      <c r="G6421" s="149" t="s">
        <v>359</v>
      </c>
      <c r="H6421" s="153" t="s">
        <v>278</v>
      </c>
      <c r="I6421" s="149" t="s">
        <v>3269</v>
      </c>
      <c r="J6421" s="163">
        <v>56.581000000000003</v>
      </c>
      <c r="K6421" s="163">
        <v>22.431999999999999</v>
      </c>
      <c r="L6421" s="149" t="s">
        <v>116</v>
      </c>
      <c r="M6421" s="150" t="s">
        <v>292</v>
      </c>
      <c r="N6421" s="157">
        <v>45457.449583333335</v>
      </c>
      <c r="O6421" s="157">
        <v>45485.029374999998</v>
      </c>
    </row>
    <row r="6422" spans="2:15" x14ac:dyDescent="0.2">
      <c r="B6422" s="322" t="s">
        <v>172</v>
      </c>
      <c r="C6422" s="322" t="s">
        <v>275</v>
      </c>
      <c r="D6422" s="322" t="s">
        <v>173</v>
      </c>
      <c r="E6422" s="322" t="s">
        <v>275</v>
      </c>
      <c r="F6422" s="154" t="s">
        <v>239</v>
      </c>
      <c r="G6422" s="149" t="s">
        <v>359</v>
      </c>
      <c r="H6422" s="153" t="s">
        <v>278</v>
      </c>
      <c r="I6422" s="149" t="s">
        <v>3269</v>
      </c>
      <c r="J6422" s="163">
        <v>56.581000000000003</v>
      </c>
      <c r="K6422" s="163">
        <v>26.231999999999999</v>
      </c>
      <c r="L6422" s="149" t="s">
        <v>116</v>
      </c>
      <c r="M6422" s="150" t="s">
        <v>940</v>
      </c>
      <c r="N6422" s="157">
        <v>45457.449583333335</v>
      </c>
      <c r="O6422" s="157">
        <v>45493.823391203703</v>
      </c>
    </row>
    <row r="6423" spans="2:15" x14ac:dyDescent="0.2">
      <c r="B6423" s="322" t="s">
        <v>172</v>
      </c>
      <c r="C6423" s="322" t="s">
        <v>275</v>
      </c>
      <c r="D6423" s="322" t="s">
        <v>173</v>
      </c>
      <c r="E6423" s="322" t="s">
        <v>275</v>
      </c>
      <c r="F6423" s="154" t="s">
        <v>239</v>
      </c>
      <c r="G6423" s="149" t="s">
        <v>277</v>
      </c>
      <c r="H6423" s="153" t="s">
        <v>2667</v>
      </c>
      <c r="I6423" s="149" t="s">
        <v>3270</v>
      </c>
      <c r="J6423" s="163">
        <v>52.067</v>
      </c>
      <c r="K6423" s="163">
        <v>23.78</v>
      </c>
      <c r="L6423" s="149" t="s">
        <v>209</v>
      </c>
      <c r="M6423" s="150" t="s">
        <v>392</v>
      </c>
      <c r="N6423" s="157">
        <v>45457.676736111112</v>
      </c>
      <c r="O6423" s="157">
        <v>45490.318425925929</v>
      </c>
    </row>
    <row r="6424" spans="2:15" x14ac:dyDescent="0.2">
      <c r="B6424" s="322" t="s">
        <v>172</v>
      </c>
      <c r="C6424" s="322" t="s">
        <v>275</v>
      </c>
      <c r="D6424" s="322" t="s">
        <v>173</v>
      </c>
      <c r="E6424" s="322" t="s">
        <v>275</v>
      </c>
      <c r="F6424" s="154" t="s">
        <v>239</v>
      </c>
      <c r="G6424" s="149" t="s">
        <v>277</v>
      </c>
      <c r="H6424" s="153" t="s">
        <v>2667</v>
      </c>
      <c r="I6424" s="149" t="s">
        <v>3270</v>
      </c>
      <c r="J6424" s="163">
        <v>52.067</v>
      </c>
      <c r="K6424" s="163">
        <v>27.245999999999999</v>
      </c>
      <c r="L6424" s="149" t="s">
        <v>209</v>
      </c>
      <c r="M6424" s="150" t="s">
        <v>1247</v>
      </c>
      <c r="N6424" s="157">
        <v>45457.676736111112</v>
      </c>
      <c r="O6424" s="157">
        <v>45494.893101851849</v>
      </c>
    </row>
    <row r="6425" spans="2:15" x14ac:dyDescent="0.2">
      <c r="B6425" s="322" t="s">
        <v>172</v>
      </c>
      <c r="C6425" s="322" t="s">
        <v>275</v>
      </c>
      <c r="D6425" s="322" t="s">
        <v>172</v>
      </c>
      <c r="E6425" s="322" t="s">
        <v>275</v>
      </c>
      <c r="F6425" s="154" t="s">
        <v>237</v>
      </c>
      <c r="G6425" s="149" t="s">
        <v>277</v>
      </c>
      <c r="H6425" s="153" t="s">
        <v>978</v>
      </c>
      <c r="I6425" s="149" t="s">
        <v>1897</v>
      </c>
      <c r="J6425" s="163">
        <v>30.181999999999999</v>
      </c>
      <c r="K6425" s="163">
        <v>7.0549999999999997</v>
      </c>
      <c r="L6425" s="149" t="s">
        <v>203</v>
      </c>
      <c r="M6425" s="150" t="s">
        <v>380</v>
      </c>
      <c r="N6425" s="157">
        <v>45457.812569444446</v>
      </c>
      <c r="O6425" s="157">
        <v>45465.914178240739</v>
      </c>
    </row>
    <row r="6426" spans="2:15" x14ac:dyDescent="0.2">
      <c r="B6426" s="322" t="s">
        <v>172</v>
      </c>
      <c r="C6426" s="322" t="s">
        <v>275</v>
      </c>
      <c r="D6426" s="322" t="s">
        <v>172</v>
      </c>
      <c r="E6426" s="322" t="s">
        <v>275</v>
      </c>
      <c r="F6426" s="154" t="s">
        <v>237</v>
      </c>
      <c r="G6426" s="149" t="s">
        <v>277</v>
      </c>
      <c r="H6426" s="153" t="s">
        <v>978</v>
      </c>
      <c r="I6426" s="149" t="s">
        <v>1897</v>
      </c>
      <c r="J6426" s="163">
        <v>30.181999999999999</v>
      </c>
      <c r="K6426" s="163">
        <v>20.850999999999999</v>
      </c>
      <c r="L6426" s="149" t="s">
        <v>203</v>
      </c>
      <c r="M6426" s="150" t="s">
        <v>380</v>
      </c>
      <c r="N6426" s="157">
        <v>45457.812569444446</v>
      </c>
      <c r="O6426" s="157">
        <v>45473.967870370368</v>
      </c>
    </row>
    <row r="6427" spans="2:15" x14ac:dyDescent="0.2">
      <c r="B6427" s="322" t="s">
        <v>172</v>
      </c>
      <c r="C6427" s="322" t="s">
        <v>275</v>
      </c>
      <c r="D6427" s="322" t="s">
        <v>172</v>
      </c>
      <c r="E6427" s="322" t="s">
        <v>275</v>
      </c>
      <c r="F6427" s="154" t="s">
        <v>114</v>
      </c>
      <c r="G6427" s="149" t="s">
        <v>277</v>
      </c>
      <c r="H6427" s="153" t="s">
        <v>304</v>
      </c>
      <c r="I6427" s="149" t="s">
        <v>1739</v>
      </c>
      <c r="J6427" s="163">
        <v>36.244999999999997</v>
      </c>
      <c r="K6427" s="163">
        <v>26.134</v>
      </c>
      <c r="L6427" s="149" t="s">
        <v>114</v>
      </c>
      <c r="M6427" s="150" t="s">
        <v>1417</v>
      </c>
      <c r="N6427" s="157">
        <v>45457.840439814812</v>
      </c>
      <c r="O6427" s="157">
        <v>45462.914872685185</v>
      </c>
    </row>
    <row r="6428" spans="2:15" x14ac:dyDescent="0.2">
      <c r="B6428" s="322" t="s">
        <v>172</v>
      </c>
      <c r="C6428" s="322" t="s">
        <v>275</v>
      </c>
      <c r="D6428" s="322" t="s">
        <v>173</v>
      </c>
      <c r="E6428" s="322" t="s">
        <v>275</v>
      </c>
      <c r="F6428" s="154" t="s">
        <v>329</v>
      </c>
      <c r="G6428" s="149" t="s">
        <v>286</v>
      </c>
      <c r="H6428" s="153" t="s">
        <v>330</v>
      </c>
      <c r="I6428" s="149" t="s">
        <v>2329</v>
      </c>
      <c r="J6428" s="163">
        <v>63.127000000000002</v>
      </c>
      <c r="K6428" s="163">
        <v>51.792000000000002</v>
      </c>
      <c r="L6428" s="149" t="s">
        <v>333</v>
      </c>
      <c r="M6428" s="150" t="s">
        <v>334</v>
      </c>
      <c r="N6428" s="157">
        <v>45457.927951388891</v>
      </c>
      <c r="O6428" s="157">
        <v>45490.361770833333</v>
      </c>
    </row>
    <row r="6429" spans="2:15" x14ac:dyDescent="0.2">
      <c r="B6429" s="322" t="s">
        <v>172</v>
      </c>
      <c r="C6429" s="322" t="s">
        <v>275</v>
      </c>
      <c r="D6429" s="322" t="s">
        <v>174</v>
      </c>
      <c r="E6429" s="322" t="s">
        <v>275</v>
      </c>
      <c r="F6429" s="154" t="s">
        <v>239</v>
      </c>
      <c r="G6429" s="149" t="s">
        <v>1627</v>
      </c>
      <c r="H6429" s="153" t="s">
        <v>1628</v>
      </c>
      <c r="I6429" s="149" t="s">
        <v>2873</v>
      </c>
      <c r="J6429" s="163">
        <v>93.757999999999996</v>
      </c>
      <c r="K6429" s="163">
        <v>22.196999999999999</v>
      </c>
      <c r="L6429" s="149" t="s">
        <v>217</v>
      </c>
      <c r="M6429" s="150" t="s">
        <v>970</v>
      </c>
      <c r="N6429" s="157">
        <v>45458.552939814814</v>
      </c>
      <c r="O6429" s="157">
        <v>45524.801527777781</v>
      </c>
    </row>
    <row r="6430" spans="2:15" x14ac:dyDescent="0.2">
      <c r="B6430" s="322" t="s">
        <v>172</v>
      </c>
      <c r="C6430" s="322" t="s">
        <v>275</v>
      </c>
      <c r="D6430" s="322" t="s">
        <v>174</v>
      </c>
      <c r="E6430" s="322" t="s">
        <v>275</v>
      </c>
      <c r="F6430" s="154" t="s">
        <v>239</v>
      </c>
      <c r="G6430" s="149" t="s">
        <v>1627</v>
      </c>
      <c r="H6430" s="153" t="s">
        <v>1628</v>
      </c>
      <c r="I6430" s="149" t="s">
        <v>2873</v>
      </c>
      <c r="J6430" s="163">
        <v>93.757999999999996</v>
      </c>
      <c r="K6430" s="163">
        <v>68.665999999999997</v>
      </c>
      <c r="L6430" s="149" t="s">
        <v>211</v>
      </c>
      <c r="M6430" s="150" t="s">
        <v>666</v>
      </c>
      <c r="N6430" s="157">
        <v>45458.552939814814</v>
      </c>
      <c r="O6430" s="157">
        <v>45532.133668981478</v>
      </c>
    </row>
    <row r="6431" spans="2:15" x14ac:dyDescent="0.2">
      <c r="B6431" s="322" t="s">
        <v>172</v>
      </c>
      <c r="C6431" s="322" t="s">
        <v>275</v>
      </c>
      <c r="D6431" s="322" t="s">
        <v>173</v>
      </c>
      <c r="E6431" s="322" t="s">
        <v>275</v>
      </c>
      <c r="F6431" s="154" t="s">
        <v>239</v>
      </c>
      <c r="G6431" s="149" t="s">
        <v>359</v>
      </c>
      <c r="H6431" s="153" t="s">
        <v>278</v>
      </c>
      <c r="I6431" s="149" t="s">
        <v>2714</v>
      </c>
      <c r="J6431" s="163">
        <v>51.201000000000001</v>
      </c>
      <c r="K6431" s="163">
        <v>41.093000000000004</v>
      </c>
      <c r="L6431" s="149" t="s">
        <v>116</v>
      </c>
      <c r="M6431" s="150" t="s">
        <v>352</v>
      </c>
      <c r="N6431" s="157">
        <v>45458.718935185185</v>
      </c>
      <c r="O6431" s="157">
        <v>45484.56958333333</v>
      </c>
    </row>
    <row r="6432" spans="2:15" x14ac:dyDescent="0.2">
      <c r="B6432" s="322" t="s">
        <v>172</v>
      </c>
      <c r="C6432" s="322" t="s">
        <v>275</v>
      </c>
      <c r="D6432" s="322" t="s">
        <v>173</v>
      </c>
      <c r="E6432" s="322" t="s">
        <v>275</v>
      </c>
      <c r="F6432" s="154" t="s">
        <v>114</v>
      </c>
      <c r="G6432" s="149" t="s">
        <v>286</v>
      </c>
      <c r="H6432" s="153" t="s">
        <v>115</v>
      </c>
      <c r="I6432" s="149" t="s">
        <v>2489</v>
      </c>
      <c r="J6432" s="163">
        <v>63.414999999999999</v>
      </c>
      <c r="K6432" s="163">
        <v>23.983000000000001</v>
      </c>
      <c r="L6432" s="149" t="s">
        <v>116</v>
      </c>
      <c r="M6432" s="150" t="s">
        <v>405</v>
      </c>
      <c r="N6432" s="157">
        <v>45458.782210648147</v>
      </c>
      <c r="O6432" s="157">
        <v>45498.687118055554</v>
      </c>
    </row>
    <row r="6433" spans="2:15" x14ac:dyDescent="0.2">
      <c r="B6433" s="322" t="s">
        <v>172</v>
      </c>
      <c r="C6433" s="322" t="s">
        <v>275</v>
      </c>
      <c r="D6433" s="322" t="s">
        <v>173</v>
      </c>
      <c r="E6433" s="322" t="s">
        <v>275</v>
      </c>
      <c r="F6433" s="154" t="s">
        <v>114</v>
      </c>
      <c r="G6433" s="149" t="s">
        <v>286</v>
      </c>
      <c r="H6433" s="153" t="s">
        <v>115</v>
      </c>
      <c r="I6433" s="149" t="s">
        <v>2489</v>
      </c>
      <c r="J6433" s="163">
        <v>63.414999999999999</v>
      </c>
      <c r="K6433" s="163">
        <v>30.84</v>
      </c>
      <c r="L6433" s="149" t="s">
        <v>116</v>
      </c>
      <c r="M6433" s="150" t="s">
        <v>405</v>
      </c>
      <c r="N6433" s="157">
        <v>45458.782210648147</v>
      </c>
      <c r="O6433" s="157">
        <v>45500.958564814813</v>
      </c>
    </row>
    <row r="6434" spans="2:15" x14ac:dyDescent="0.2">
      <c r="B6434" s="322" t="s">
        <v>172</v>
      </c>
      <c r="C6434" s="322" t="s">
        <v>275</v>
      </c>
      <c r="D6434" s="322" t="s">
        <v>172</v>
      </c>
      <c r="E6434" s="322" t="s">
        <v>275</v>
      </c>
      <c r="F6434" s="154" t="s">
        <v>114</v>
      </c>
      <c r="G6434" s="149" t="s">
        <v>277</v>
      </c>
      <c r="H6434" s="153" t="s">
        <v>304</v>
      </c>
      <c r="I6434" s="149" t="s">
        <v>584</v>
      </c>
      <c r="J6434" s="163">
        <v>39.064</v>
      </c>
      <c r="K6434" s="163">
        <v>6.7409999999999997</v>
      </c>
      <c r="L6434" s="149" t="s">
        <v>114</v>
      </c>
      <c r="M6434" s="150" t="s">
        <v>741</v>
      </c>
      <c r="N6434" s="157">
        <v>45458.979895833334</v>
      </c>
      <c r="O6434" s="157">
        <v>45464.823194444441</v>
      </c>
    </row>
    <row r="6435" spans="2:15" x14ac:dyDescent="0.2">
      <c r="B6435" s="322" t="s">
        <v>172</v>
      </c>
      <c r="C6435" s="322" t="s">
        <v>275</v>
      </c>
      <c r="D6435" s="322" t="s">
        <v>172</v>
      </c>
      <c r="E6435" s="322" t="s">
        <v>275</v>
      </c>
      <c r="F6435" s="154" t="s">
        <v>114</v>
      </c>
      <c r="G6435" s="149" t="s">
        <v>277</v>
      </c>
      <c r="H6435" s="153" t="s">
        <v>304</v>
      </c>
      <c r="I6435" s="149" t="s">
        <v>584</v>
      </c>
      <c r="J6435" s="163">
        <v>39.064</v>
      </c>
      <c r="K6435" s="163">
        <v>23.657</v>
      </c>
      <c r="L6435" s="149" t="s">
        <v>114</v>
      </c>
      <c r="M6435" s="150" t="s">
        <v>1041</v>
      </c>
      <c r="N6435" s="157">
        <v>45458.979895833334</v>
      </c>
      <c r="O6435" s="157">
        <v>45473.497129629628</v>
      </c>
    </row>
    <row r="6436" spans="2:15" x14ac:dyDescent="0.2">
      <c r="B6436" s="322" t="s">
        <v>172</v>
      </c>
      <c r="C6436" s="322" t="s">
        <v>275</v>
      </c>
      <c r="D6436" s="322" t="s">
        <v>172</v>
      </c>
      <c r="E6436" s="322" t="s">
        <v>275</v>
      </c>
      <c r="F6436" s="154" t="s">
        <v>116</v>
      </c>
      <c r="G6436" s="149" t="s">
        <v>277</v>
      </c>
      <c r="H6436" s="153" t="s">
        <v>424</v>
      </c>
      <c r="I6436" s="149" t="s">
        <v>2995</v>
      </c>
      <c r="J6436" s="163">
        <v>64.611000000000004</v>
      </c>
      <c r="K6436" s="163">
        <v>30.954000000000001</v>
      </c>
      <c r="L6436" s="149" t="s">
        <v>232</v>
      </c>
      <c r="M6436" s="150" t="s">
        <v>386</v>
      </c>
      <c r="N6436" s="157">
        <v>45459.535277777781</v>
      </c>
      <c r="O6436" s="157">
        <v>45471.906111111108</v>
      </c>
    </row>
    <row r="6437" spans="2:15" x14ac:dyDescent="0.2">
      <c r="B6437" s="322" t="s">
        <v>172</v>
      </c>
      <c r="C6437" s="322" t="s">
        <v>275</v>
      </c>
      <c r="D6437" s="322" t="s">
        <v>173</v>
      </c>
      <c r="E6437" s="322" t="s">
        <v>275</v>
      </c>
      <c r="F6437" s="154" t="s">
        <v>114</v>
      </c>
      <c r="G6437" s="149" t="s">
        <v>277</v>
      </c>
      <c r="H6437" s="153" t="s">
        <v>304</v>
      </c>
      <c r="I6437" s="149" t="s">
        <v>1564</v>
      </c>
      <c r="J6437" s="163">
        <v>30.77</v>
      </c>
      <c r="K6437" s="163">
        <v>20.146999999999998</v>
      </c>
      <c r="L6437" s="149" t="s">
        <v>187</v>
      </c>
      <c r="M6437" s="150" t="s">
        <v>415</v>
      </c>
      <c r="N6437" s="157">
        <v>45460.155138888891</v>
      </c>
      <c r="O6437" s="157">
        <v>45490.404444444444</v>
      </c>
    </row>
    <row r="6438" spans="2:15" x14ac:dyDescent="0.2">
      <c r="B6438" s="322" t="s">
        <v>172</v>
      </c>
      <c r="C6438" s="322" t="s">
        <v>275</v>
      </c>
      <c r="D6438" s="322" t="s">
        <v>174</v>
      </c>
      <c r="E6438" s="322" t="s">
        <v>275</v>
      </c>
      <c r="F6438" s="154" t="s">
        <v>329</v>
      </c>
      <c r="G6438" s="149" t="s">
        <v>286</v>
      </c>
      <c r="H6438" s="153" t="s">
        <v>330</v>
      </c>
      <c r="I6438" s="149" t="s">
        <v>3271</v>
      </c>
      <c r="J6438" s="163">
        <v>82.025999999999996</v>
      </c>
      <c r="K6438" s="163">
        <v>67.673000000000002</v>
      </c>
      <c r="L6438" s="149" t="s">
        <v>116</v>
      </c>
      <c r="M6438" s="150" t="s">
        <v>117</v>
      </c>
      <c r="N6438" s="157">
        <v>45460.750856481478</v>
      </c>
      <c r="O6438" s="157">
        <v>45505.767789351848</v>
      </c>
    </row>
    <row r="6439" spans="2:15" x14ac:dyDescent="0.2">
      <c r="B6439" s="322" t="s">
        <v>172</v>
      </c>
      <c r="C6439" s="322" t="s">
        <v>275</v>
      </c>
      <c r="D6439" s="322" t="s">
        <v>173</v>
      </c>
      <c r="E6439" s="322" t="s">
        <v>275</v>
      </c>
      <c r="F6439" s="154" t="s">
        <v>247</v>
      </c>
      <c r="G6439" s="149" t="s">
        <v>340</v>
      </c>
      <c r="H6439" s="153" t="s">
        <v>341</v>
      </c>
      <c r="I6439" s="149" t="s">
        <v>1059</v>
      </c>
      <c r="J6439" s="163">
        <v>37.713000000000001</v>
      </c>
      <c r="K6439" s="163">
        <v>36.430999999999997</v>
      </c>
      <c r="L6439" s="149" t="s">
        <v>237</v>
      </c>
      <c r="M6439" s="150" t="s">
        <v>915</v>
      </c>
      <c r="N6439" s="157">
        <v>45460.839560185188</v>
      </c>
      <c r="O6439" s="157">
        <v>45496.812002314815</v>
      </c>
    </row>
    <row r="6440" spans="2:15" x14ac:dyDescent="0.2">
      <c r="B6440" s="322" t="s">
        <v>172</v>
      </c>
      <c r="C6440" s="322" t="s">
        <v>275</v>
      </c>
      <c r="D6440" s="322" t="s">
        <v>173</v>
      </c>
      <c r="E6440" s="322" t="s">
        <v>275</v>
      </c>
      <c r="F6440" s="154" t="s">
        <v>114</v>
      </c>
      <c r="G6440" s="149" t="s">
        <v>310</v>
      </c>
      <c r="H6440" s="153" t="s">
        <v>115</v>
      </c>
      <c r="I6440" s="149" t="s">
        <v>3272</v>
      </c>
      <c r="J6440" s="163">
        <v>33.472000000000001</v>
      </c>
      <c r="K6440" s="163">
        <v>7.6840000000000002</v>
      </c>
      <c r="L6440" s="149" t="s">
        <v>212</v>
      </c>
      <c r="M6440" s="150" t="s">
        <v>903</v>
      </c>
      <c r="N6440" s="157">
        <v>45460.980636574073</v>
      </c>
      <c r="O6440" s="157">
        <v>45480.92659722222</v>
      </c>
    </row>
    <row r="6441" spans="2:15" x14ac:dyDescent="0.2">
      <c r="B6441" s="322" t="s">
        <v>172</v>
      </c>
      <c r="C6441" s="322" t="s">
        <v>275</v>
      </c>
      <c r="D6441" s="322" t="s">
        <v>173</v>
      </c>
      <c r="E6441" s="322" t="s">
        <v>275</v>
      </c>
      <c r="F6441" s="154" t="s">
        <v>114</v>
      </c>
      <c r="G6441" s="149" t="s">
        <v>310</v>
      </c>
      <c r="H6441" s="153" t="s">
        <v>115</v>
      </c>
      <c r="I6441" s="149" t="s">
        <v>3272</v>
      </c>
      <c r="J6441" s="163">
        <v>33.472000000000001</v>
      </c>
      <c r="K6441" s="163">
        <v>18.314</v>
      </c>
      <c r="L6441" s="149" t="s">
        <v>216</v>
      </c>
      <c r="M6441" s="150" t="s">
        <v>2715</v>
      </c>
      <c r="N6441" s="157">
        <v>45460.980636574073</v>
      </c>
      <c r="O6441" s="157">
        <v>45503.301898148151</v>
      </c>
    </row>
    <row r="6442" spans="2:15" x14ac:dyDescent="0.2">
      <c r="B6442" s="322" t="s">
        <v>172</v>
      </c>
      <c r="C6442" s="322" t="s">
        <v>275</v>
      </c>
      <c r="D6442" s="322" t="s">
        <v>173</v>
      </c>
      <c r="E6442" s="322" t="s">
        <v>275</v>
      </c>
      <c r="F6442" s="154" t="s">
        <v>114</v>
      </c>
      <c r="G6442" s="149" t="s">
        <v>286</v>
      </c>
      <c r="H6442" s="153" t="s">
        <v>115</v>
      </c>
      <c r="I6442" s="149" t="s">
        <v>2684</v>
      </c>
      <c r="J6442" s="163">
        <v>63.87</v>
      </c>
      <c r="K6442" s="163">
        <v>53.277999999999999</v>
      </c>
      <c r="L6442" s="149" t="s">
        <v>216</v>
      </c>
      <c r="M6442" s="150" t="s">
        <v>288</v>
      </c>
      <c r="N6442" s="157">
        <v>45461.562638888892</v>
      </c>
      <c r="O6442" s="157">
        <v>45485.937361111108</v>
      </c>
    </row>
    <row r="6443" spans="2:15" x14ac:dyDescent="0.2">
      <c r="B6443" s="322" t="s">
        <v>172</v>
      </c>
      <c r="C6443" s="322" t="s">
        <v>275</v>
      </c>
      <c r="D6443" s="322" t="s">
        <v>174</v>
      </c>
      <c r="E6443" s="322" t="s">
        <v>275</v>
      </c>
      <c r="F6443" s="154" t="s">
        <v>239</v>
      </c>
      <c r="G6443" s="149" t="s">
        <v>359</v>
      </c>
      <c r="H6443" s="153" t="s">
        <v>278</v>
      </c>
      <c r="I6443" s="149" t="s">
        <v>3273</v>
      </c>
      <c r="J6443" s="163">
        <v>37.665999999999997</v>
      </c>
      <c r="K6443" s="163">
        <v>18.739000000000001</v>
      </c>
      <c r="L6443" s="149" t="s">
        <v>216</v>
      </c>
      <c r="M6443" s="150" t="s">
        <v>288</v>
      </c>
      <c r="N6443" s="157">
        <v>45461.857256944444</v>
      </c>
      <c r="O6443" s="157">
        <v>45507.500347222223</v>
      </c>
    </row>
    <row r="6444" spans="2:15" x14ac:dyDescent="0.2">
      <c r="B6444" s="322" t="s">
        <v>172</v>
      </c>
      <c r="C6444" s="322" t="s">
        <v>275</v>
      </c>
      <c r="D6444" s="322" t="s">
        <v>174</v>
      </c>
      <c r="E6444" s="322" t="s">
        <v>275</v>
      </c>
      <c r="F6444" s="154" t="s">
        <v>239</v>
      </c>
      <c r="G6444" s="149" t="s">
        <v>359</v>
      </c>
      <c r="H6444" s="153" t="s">
        <v>278</v>
      </c>
      <c r="I6444" s="149" t="s">
        <v>3273</v>
      </c>
      <c r="J6444" s="163">
        <v>37.665999999999997</v>
      </c>
      <c r="K6444" s="163">
        <v>18.173999999999999</v>
      </c>
      <c r="L6444" s="149" t="s">
        <v>1974</v>
      </c>
      <c r="M6444" s="150" t="s">
        <v>1974</v>
      </c>
      <c r="N6444" s="157">
        <v>45461.857256944444</v>
      </c>
      <c r="O6444" s="157">
        <v>45515.084131944444</v>
      </c>
    </row>
    <row r="6445" spans="2:15" x14ac:dyDescent="0.2">
      <c r="B6445" s="322" t="s">
        <v>172</v>
      </c>
      <c r="C6445" s="322" t="s">
        <v>275</v>
      </c>
      <c r="D6445" s="322" t="s">
        <v>173</v>
      </c>
      <c r="E6445" s="322" t="s">
        <v>275</v>
      </c>
      <c r="F6445" s="154" t="s">
        <v>329</v>
      </c>
      <c r="G6445" s="149" t="s">
        <v>286</v>
      </c>
      <c r="H6445" s="153" t="s">
        <v>330</v>
      </c>
      <c r="I6445" s="149" t="s">
        <v>3098</v>
      </c>
      <c r="J6445" s="163">
        <v>63.392000000000003</v>
      </c>
      <c r="K6445" s="163">
        <v>8.5370000000000008</v>
      </c>
      <c r="L6445" s="149" t="s">
        <v>536</v>
      </c>
      <c r="M6445" s="150" t="s">
        <v>537</v>
      </c>
      <c r="N6445" s="157">
        <v>45462.355902777781</v>
      </c>
      <c r="O6445" s="157">
        <v>45491.641944444447</v>
      </c>
    </row>
    <row r="6446" spans="2:15" x14ac:dyDescent="0.2">
      <c r="B6446" s="322" t="s">
        <v>172</v>
      </c>
      <c r="C6446" s="322" t="s">
        <v>275</v>
      </c>
      <c r="D6446" s="322" t="s">
        <v>173</v>
      </c>
      <c r="E6446" s="322" t="s">
        <v>275</v>
      </c>
      <c r="F6446" s="154" t="s">
        <v>329</v>
      </c>
      <c r="G6446" s="149" t="s">
        <v>286</v>
      </c>
      <c r="H6446" s="153" t="s">
        <v>330</v>
      </c>
      <c r="I6446" s="149" t="s">
        <v>3098</v>
      </c>
      <c r="J6446" s="163">
        <v>63.392000000000003</v>
      </c>
      <c r="K6446" s="163">
        <v>29.245000000000001</v>
      </c>
      <c r="L6446" s="149" t="s">
        <v>230</v>
      </c>
      <c r="M6446" s="150" t="s">
        <v>514</v>
      </c>
      <c r="N6446" s="157">
        <v>45462.355902777781</v>
      </c>
      <c r="O6446" s="157">
        <v>45496.292569444442</v>
      </c>
    </row>
    <row r="6447" spans="2:15" x14ac:dyDescent="0.2">
      <c r="B6447" s="322" t="s">
        <v>172</v>
      </c>
      <c r="C6447" s="322" t="s">
        <v>275</v>
      </c>
      <c r="D6447" s="322" t="s">
        <v>173</v>
      </c>
      <c r="E6447" s="322" t="s">
        <v>275</v>
      </c>
      <c r="F6447" s="154" t="s">
        <v>114</v>
      </c>
      <c r="G6447" s="149" t="s">
        <v>353</v>
      </c>
      <c r="H6447" s="153" t="s">
        <v>354</v>
      </c>
      <c r="I6447" s="149" t="s">
        <v>3274</v>
      </c>
      <c r="J6447" s="163">
        <v>58.018000000000001</v>
      </c>
      <c r="K6447" s="163">
        <v>19.391999999999999</v>
      </c>
      <c r="L6447" s="149" t="s">
        <v>116</v>
      </c>
      <c r="M6447" s="150" t="s">
        <v>293</v>
      </c>
      <c r="N6447" s="157">
        <v>45463.073101851849</v>
      </c>
      <c r="O6447" s="157">
        <v>45485.688750000001</v>
      </c>
    </row>
    <row r="6448" spans="2:15" x14ac:dyDescent="0.2">
      <c r="B6448" s="322" t="s">
        <v>172</v>
      </c>
      <c r="C6448" s="322" t="s">
        <v>275</v>
      </c>
      <c r="D6448" s="322" t="s">
        <v>174</v>
      </c>
      <c r="E6448" s="322" t="s">
        <v>275</v>
      </c>
      <c r="F6448" s="154" t="s">
        <v>114</v>
      </c>
      <c r="G6448" s="149" t="s">
        <v>353</v>
      </c>
      <c r="H6448" s="153" t="s">
        <v>354</v>
      </c>
      <c r="I6448" s="149" t="s">
        <v>3274</v>
      </c>
      <c r="J6448" s="163">
        <v>58.018000000000001</v>
      </c>
      <c r="K6448" s="163">
        <v>29.599</v>
      </c>
      <c r="L6448" s="149" t="s">
        <v>116</v>
      </c>
      <c r="M6448" s="150" t="s">
        <v>292</v>
      </c>
      <c r="N6448" s="157">
        <v>45463.073101851849</v>
      </c>
      <c r="O6448" s="157">
        <v>45505.671747685185</v>
      </c>
    </row>
    <row r="6449" spans="2:15" x14ac:dyDescent="0.2">
      <c r="B6449" s="322" t="s">
        <v>172</v>
      </c>
      <c r="C6449" s="322" t="s">
        <v>275</v>
      </c>
      <c r="D6449" s="322" t="s">
        <v>174</v>
      </c>
      <c r="E6449" s="322" t="s">
        <v>275</v>
      </c>
      <c r="F6449" s="154" t="s">
        <v>239</v>
      </c>
      <c r="G6449" s="149" t="s">
        <v>289</v>
      </c>
      <c r="H6449" s="153" t="s">
        <v>290</v>
      </c>
      <c r="I6449" s="149" t="s">
        <v>3275</v>
      </c>
      <c r="J6449" s="163">
        <v>37.085000000000001</v>
      </c>
      <c r="K6449" s="163">
        <v>8.0609999999999999</v>
      </c>
      <c r="L6449" s="149" t="s">
        <v>116</v>
      </c>
      <c r="M6449" s="150" t="s">
        <v>117</v>
      </c>
      <c r="N6449" s="157">
        <v>45463.220358796294</v>
      </c>
      <c r="O6449" s="157">
        <v>45507.072662037041</v>
      </c>
    </row>
    <row r="6450" spans="2:15" x14ac:dyDescent="0.2">
      <c r="B6450" s="322" t="s">
        <v>172</v>
      </c>
      <c r="C6450" s="322" t="s">
        <v>275</v>
      </c>
      <c r="D6450" s="322" t="s">
        <v>174</v>
      </c>
      <c r="E6450" s="322" t="s">
        <v>275</v>
      </c>
      <c r="F6450" s="154" t="s">
        <v>239</v>
      </c>
      <c r="G6450" s="149" t="s">
        <v>289</v>
      </c>
      <c r="H6450" s="153" t="s">
        <v>290</v>
      </c>
      <c r="I6450" s="149" t="s">
        <v>3275</v>
      </c>
      <c r="J6450" s="163">
        <v>37.085000000000001</v>
      </c>
      <c r="K6450" s="163">
        <v>28.282</v>
      </c>
      <c r="L6450" s="149" t="s">
        <v>116</v>
      </c>
      <c r="M6450" s="150" t="s">
        <v>292</v>
      </c>
      <c r="N6450" s="157">
        <v>45463.220358796294</v>
      </c>
      <c r="O6450" s="157">
        <v>45523.348356481481</v>
      </c>
    </row>
    <row r="6451" spans="2:15" x14ac:dyDescent="0.2">
      <c r="B6451" s="322" t="s">
        <v>172</v>
      </c>
      <c r="C6451" s="322" t="s">
        <v>275</v>
      </c>
      <c r="D6451" s="322" t="s">
        <v>174</v>
      </c>
      <c r="E6451" s="322" t="s">
        <v>275</v>
      </c>
      <c r="F6451" s="154" t="s">
        <v>114</v>
      </c>
      <c r="G6451" s="149" t="s">
        <v>310</v>
      </c>
      <c r="H6451" s="153" t="s">
        <v>115</v>
      </c>
      <c r="I6451" s="149" t="s">
        <v>3276</v>
      </c>
      <c r="J6451" s="163">
        <v>35.722999999999999</v>
      </c>
      <c r="K6451" s="163">
        <v>34.091000000000001</v>
      </c>
      <c r="L6451" s="149" t="s">
        <v>230</v>
      </c>
      <c r="M6451" s="150" t="s">
        <v>514</v>
      </c>
      <c r="N6451" s="157">
        <v>45463.239687499998</v>
      </c>
      <c r="O6451" s="157">
        <v>45523.552708333336</v>
      </c>
    </row>
    <row r="6452" spans="2:15" x14ac:dyDescent="0.2">
      <c r="B6452" s="322" t="s">
        <v>172</v>
      </c>
      <c r="C6452" s="322" t="s">
        <v>275</v>
      </c>
      <c r="D6452" s="322" t="s">
        <v>174</v>
      </c>
      <c r="E6452" s="322" t="s">
        <v>275</v>
      </c>
      <c r="F6452" s="154" t="s">
        <v>244</v>
      </c>
      <c r="G6452" s="149" t="s">
        <v>277</v>
      </c>
      <c r="H6452" s="153" t="s">
        <v>370</v>
      </c>
      <c r="I6452" s="149" t="s">
        <v>3277</v>
      </c>
      <c r="J6452" s="163">
        <v>56.024999999999999</v>
      </c>
      <c r="K6452" s="163">
        <v>17.756</v>
      </c>
      <c r="L6452" s="149" t="s">
        <v>116</v>
      </c>
      <c r="M6452" s="150" t="s">
        <v>405</v>
      </c>
      <c r="N6452" s="157">
        <v>45463.837534722225</v>
      </c>
      <c r="O6452" s="157">
        <v>45507.933680555558</v>
      </c>
    </row>
    <row r="6453" spans="2:15" x14ac:dyDescent="0.2">
      <c r="B6453" s="322" t="s">
        <v>172</v>
      </c>
      <c r="C6453" s="322" t="s">
        <v>275</v>
      </c>
      <c r="D6453" s="322" t="s">
        <v>174</v>
      </c>
      <c r="E6453" s="322" t="s">
        <v>275</v>
      </c>
      <c r="F6453" s="154" t="s">
        <v>244</v>
      </c>
      <c r="G6453" s="149" t="s">
        <v>277</v>
      </c>
      <c r="H6453" s="153" t="s">
        <v>370</v>
      </c>
      <c r="I6453" s="149" t="s">
        <v>3277</v>
      </c>
      <c r="J6453" s="163">
        <v>56.024999999999999</v>
      </c>
      <c r="K6453" s="163">
        <v>30.936</v>
      </c>
      <c r="L6453" s="149" t="s">
        <v>116</v>
      </c>
      <c r="M6453" s="150" t="s">
        <v>352</v>
      </c>
      <c r="N6453" s="157">
        <v>45463.837534722225</v>
      </c>
      <c r="O6453" s="157">
        <v>45518.298298611109</v>
      </c>
    </row>
    <row r="6454" spans="2:15" x14ac:dyDescent="0.2">
      <c r="B6454" s="322" t="s">
        <v>172</v>
      </c>
      <c r="C6454" s="322" t="s">
        <v>275</v>
      </c>
      <c r="D6454" s="322" t="s">
        <v>174</v>
      </c>
      <c r="E6454" s="322" t="s">
        <v>275</v>
      </c>
      <c r="F6454" s="154" t="s">
        <v>239</v>
      </c>
      <c r="G6454" s="149" t="s">
        <v>359</v>
      </c>
      <c r="H6454" s="153" t="s">
        <v>278</v>
      </c>
      <c r="I6454" s="149" t="s">
        <v>3278</v>
      </c>
      <c r="J6454" s="163">
        <v>28.335999999999999</v>
      </c>
      <c r="K6454" s="163">
        <v>10.632999999999999</v>
      </c>
      <c r="L6454" s="149" t="s">
        <v>217</v>
      </c>
      <c r="M6454" s="150" t="s">
        <v>309</v>
      </c>
      <c r="N6454" s="157">
        <v>45463.928541666668</v>
      </c>
      <c r="O6454" s="157">
        <v>45519.073425925926</v>
      </c>
    </row>
    <row r="6455" spans="2:15" x14ac:dyDescent="0.2">
      <c r="B6455" s="322" t="s">
        <v>172</v>
      </c>
      <c r="C6455" s="322" t="s">
        <v>275</v>
      </c>
      <c r="D6455" s="322" t="s">
        <v>174</v>
      </c>
      <c r="E6455" s="322" t="s">
        <v>275</v>
      </c>
      <c r="F6455" s="154" t="s">
        <v>239</v>
      </c>
      <c r="G6455" s="149" t="s">
        <v>359</v>
      </c>
      <c r="H6455" s="153" t="s">
        <v>278</v>
      </c>
      <c r="I6455" s="149" t="s">
        <v>3278</v>
      </c>
      <c r="J6455" s="163">
        <v>28.335999999999999</v>
      </c>
      <c r="K6455" s="163">
        <v>17.135999999999999</v>
      </c>
      <c r="L6455" s="149" t="s">
        <v>217</v>
      </c>
      <c r="M6455" s="150" t="s">
        <v>1370</v>
      </c>
      <c r="N6455" s="157">
        <v>45463.928541666668</v>
      </c>
      <c r="O6455" s="157">
        <v>45530.021226851852</v>
      </c>
    </row>
    <row r="6456" spans="2:15" x14ac:dyDescent="0.2">
      <c r="B6456" s="322" t="s">
        <v>172</v>
      </c>
      <c r="C6456" s="322" t="s">
        <v>275</v>
      </c>
      <c r="D6456" s="322" t="s">
        <v>173</v>
      </c>
      <c r="E6456" s="322" t="s">
        <v>275</v>
      </c>
      <c r="F6456" s="154" t="s">
        <v>114</v>
      </c>
      <c r="G6456" s="149" t="s">
        <v>277</v>
      </c>
      <c r="H6456" s="153" t="s">
        <v>304</v>
      </c>
      <c r="I6456" s="149" t="s">
        <v>1749</v>
      </c>
      <c r="J6456" s="163">
        <v>29.975000000000001</v>
      </c>
      <c r="K6456" s="163">
        <v>20.693999999999999</v>
      </c>
      <c r="L6456" s="149" t="s">
        <v>116</v>
      </c>
      <c r="M6456" s="150" t="s">
        <v>292</v>
      </c>
      <c r="N6456" s="157">
        <v>45463.997824074075</v>
      </c>
      <c r="O6456" s="157">
        <v>45500.448495370372</v>
      </c>
    </row>
    <row r="6457" spans="2:15" x14ac:dyDescent="0.2">
      <c r="B6457" s="322" t="s">
        <v>172</v>
      </c>
      <c r="C6457" s="322" t="s">
        <v>275</v>
      </c>
      <c r="D6457" s="322" t="s">
        <v>174</v>
      </c>
      <c r="E6457" s="322" t="s">
        <v>275</v>
      </c>
      <c r="F6457" s="154" t="s">
        <v>239</v>
      </c>
      <c r="G6457" s="149" t="s">
        <v>277</v>
      </c>
      <c r="H6457" s="153" t="s">
        <v>1628</v>
      </c>
      <c r="I6457" s="149" t="s">
        <v>3279</v>
      </c>
      <c r="J6457" s="163">
        <v>74.381</v>
      </c>
      <c r="K6457" s="163">
        <v>68.537999999999997</v>
      </c>
      <c r="L6457" s="149" t="s">
        <v>211</v>
      </c>
      <c r="M6457" s="150" t="s">
        <v>303</v>
      </c>
      <c r="N6457" s="157">
        <v>45464.490648148145</v>
      </c>
      <c r="O6457" s="157">
        <v>45526.009236111109</v>
      </c>
    </row>
    <row r="6458" spans="2:15" x14ac:dyDescent="0.2">
      <c r="B6458" s="322" t="s">
        <v>172</v>
      </c>
      <c r="C6458" s="322" t="s">
        <v>275</v>
      </c>
      <c r="D6458" s="322" t="s">
        <v>173</v>
      </c>
      <c r="E6458" s="322" t="s">
        <v>275</v>
      </c>
      <c r="F6458" s="154" t="s">
        <v>114</v>
      </c>
      <c r="G6458" s="149" t="s">
        <v>286</v>
      </c>
      <c r="H6458" s="153" t="s">
        <v>115</v>
      </c>
      <c r="I6458" s="149" t="s">
        <v>1487</v>
      </c>
      <c r="J6458" s="163">
        <v>61.47</v>
      </c>
      <c r="K6458" s="163">
        <v>7.44</v>
      </c>
      <c r="L6458" s="149" t="s">
        <v>217</v>
      </c>
      <c r="M6458" s="150" t="s">
        <v>308</v>
      </c>
      <c r="N6458" s="157">
        <v>45464.573275462964</v>
      </c>
      <c r="O6458" s="157">
        <v>45497.917442129627</v>
      </c>
    </row>
    <row r="6459" spans="2:15" x14ac:dyDescent="0.2">
      <c r="B6459" s="322" t="s">
        <v>172</v>
      </c>
      <c r="C6459" s="322" t="s">
        <v>275</v>
      </c>
      <c r="D6459" s="322" t="s">
        <v>173</v>
      </c>
      <c r="E6459" s="322" t="s">
        <v>275</v>
      </c>
      <c r="F6459" s="154" t="s">
        <v>114</v>
      </c>
      <c r="G6459" s="149" t="s">
        <v>286</v>
      </c>
      <c r="H6459" s="153" t="s">
        <v>115</v>
      </c>
      <c r="I6459" s="149" t="s">
        <v>1487</v>
      </c>
      <c r="J6459" s="163">
        <v>61.47</v>
      </c>
      <c r="K6459" s="163">
        <v>7.44</v>
      </c>
      <c r="L6459" s="149" t="s">
        <v>217</v>
      </c>
      <c r="M6459" s="150" t="s">
        <v>308</v>
      </c>
      <c r="N6459" s="157">
        <v>45464.573275462964</v>
      </c>
      <c r="O6459" s="157">
        <v>45497.917581018519</v>
      </c>
    </row>
    <row r="6460" spans="2:15" x14ac:dyDescent="0.2">
      <c r="B6460" s="322" t="s">
        <v>172</v>
      </c>
      <c r="C6460" s="322" t="s">
        <v>275</v>
      </c>
      <c r="D6460" s="322" t="s">
        <v>173</v>
      </c>
      <c r="E6460" s="322" t="s">
        <v>275</v>
      </c>
      <c r="F6460" s="154" t="s">
        <v>114</v>
      </c>
      <c r="G6460" s="149" t="s">
        <v>286</v>
      </c>
      <c r="H6460" s="153" t="s">
        <v>115</v>
      </c>
      <c r="I6460" s="149" t="s">
        <v>1487</v>
      </c>
      <c r="J6460" s="163">
        <v>61.47</v>
      </c>
      <c r="K6460" s="163">
        <v>7.0519999999999996</v>
      </c>
      <c r="L6460" s="149" t="s">
        <v>217</v>
      </c>
      <c r="M6460" s="150" t="s">
        <v>498</v>
      </c>
      <c r="N6460" s="157">
        <v>45464.573275462964</v>
      </c>
      <c r="O6460" s="157">
        <v>45503.887083333335</v>
      </c>
    </row>
    <row r="6461" spans="2:15" x14ac:dyDescent="0.2">
      <c r="B6461" s="322" t="s">
        <v>172</v>
      </c>
      <c r="C6461" s="322" t="s">
        <v>275</v>
      </c>
      <c r="D6461" s="322" t="s">
        <v>174</v>
      </c>
      <c r="E6461" s="322" t="s">
        <v>275</v>
      </c>
      <c r="F6461" s="154" t="s">
        <v>114</v>
      </c>
      <c r="G6461" s="149" t="s">
        <v>286</v>
      </c>
      <c r="H6461" s="153" t="s">
        <v>115</v>
      </c>
      <c r="I6461" s="149" t="s">
        <v>1487</v>
      </c>
      <c r="J6461" s="163">
        <v>61.47</v>
      </c>
      <c r="K6461" s="163">
        <v>11.988</v>
      </c>
      <c r="L6461" s="149" t="s">
        <v>217</v>
      </c>
      <c r="M6461" s="150" t="s">
        <v>480</v>
      </c>
      <c r="N6461" s="157">
        <v>45464.573275462964</v>
      </c>
      <c r="O6461" s="157">
        <v>45510.147129629629</v>
      </c>
    </row>
    <row r="6462" spans="2:15" x14ac:dyDescent="0.2">
      <c r="B6462" s="322" t="s">
        <v>172</v>
      </c>
      <c r="C6462" s="322" t="s">
        <v>275</v>
      </c>
      <c r="D6462" s="322" t="s">
        <v>174</v>
      </c>
      <c r="E6462" s="322" t="s">
        <v>275</v>
      </c>
      <c r="F6462" s="154" t="s">
        <v>114</v>
      </c>
      <c r="G6462" s="149" t="s">
        <v>286</v>
      </c>
      <c r="H6462" s="153" t="s">
        <v>115</v>
      </c>
      <c r="I6462" s="149" t="s">
        <v>1487</v>
      </c>
      <c r="J6462" s="163">
        <v>61.47</v>
      </c>
      <c r="K6462" s="163">
        <v>25.434000000000001</v>
      </c>
      <c r="L6462" s="149" t="s">
        <v>217</v>
      </c>
      <c r="M6462" s="150" t="s">
        <v>851</v>
      </c>
      <c r="N6462" s="157">
        <v>45464.573275462964</v>
      </c>
      <c r="O6462" s="157">
        <v>45525.532407407409</v>
      </c>
    </row>
    <row r="6463" spans="2:15" x14ac:dyDescent="0.2">
      <c r="B6463" s="322" t="s">
        <v>172</v>
      </c>
      <c r="C6463" s="322" t="s">
        <v>275</v>
      </c>
      <c r="D6463" s="322" t="s">
        <v>173</v>
      </c>
      <c r="E6463" s="322" t="s">
        <v>275</v>
      </c>
      <c r="F6463" s="154" t="s">
        <v>114</v>
      </c>
      <c r="G6463" s="149" t="s">
        <v>353</v>
      </c>
      <c r="H6463" s="153" t="s">
        <v>354</v>
      </c>
      <c r="I6463" s="149" t="s">
        <v>3280</v>
      </c>
      <c r="J6463" s="163">
        <v>33.399000000000001</v>
      </c>
      <c r="K6463" s="163">
        <v>23.306000000000001</v>
      </c>
      <c r="L6463" s="149" t="s">
        <v>230</v>
      </c>
      <c r="M6463" s="150" t="s">
        <v>487</v>
      </c>
      <c r="N6463" s="157">
        <v>45466.167557870373</v>
      </c>
      <c r="O6463" s="157">
        <v>45484.237951388888</v>
      </c>
    </row>
    <row r="6464" spans="2:15" x14ac:dyDescent="0.2">
      <c r="B6464" s="322" t="s">
        <v>172</v>
      </c>
      <c r="C6464" s="322" t="s">
        <v>275</v>
      </c>
      <c r="D6464" s="322" t="s">
        <v>173</v>
      </c>
      <c r="E6464" s="322" t="s">
        <v>275</v>
      </c>
      <c r="F6464" s="154" t="s">
        <v>239</v>
      </c>
      <c r="G6464" s="149" t="s">
        <v>359</v>
      </c>
      <c r="H6464" s="153" t="s">
        <v>278</v>
      </c>
      <c r="I6464" s="149" t="s">
        <v>2259</v>
      </c>
      <c r="J6464" s="163">
        <v>30.9</v>
      </c>
      <c r="K6464" s="163">
        <v>7.8</v>
      </c>
      <c r="L6464" s="149" t="s">
        <v>230</v>
      </c>
      <c r="M6464" s="150" t="s">
        <v>846</v>
      </c>
      <c r="N6464" s="157">
        <v>45466.334780092591</v>
      </c>
      <c r="O6464" s="157">
        <v>45488.258391203701</v>
      </c>
    </row>
    <row r="6465" spans="2:15" x14ac:dyDescent="0.2">
      <c r="B6465" s="322" t="s">
        <v>172</v>
      </c>
      <c r="C6465" s="322" t="s">
        <v>275</v>
      </c>
      <c r="D6465" s="322" t="s">
        <v>173</v>
      </c>
      <c r="E6465" s="322" t="s">
        <v>275</v>
      </c>
      <c r="F6465" s="154" t="s">
        <v>239</v>
      </c>
      <c r="G6465" s="149" t="s">
        <v>359</v>
      </c>
      <c r="H6465" s="153" t="s">
        <v>278</v>
      </c>
      <c r="I6465" s="149" t="s">
        <v>2259</v>
      </c>
      <c r="J6465" s="163">
        <v>30.9</v>
      </c>
      <c r="K6465" s="163">
        <v>22.481999999999999</v>
      </c>
      <c r="L6465" s="149" t="s">
        <v>230</v>
      </c>
      <c r="M6465" s="150" t="s">
        <v>487</v>
      </c>
      <c r="N6465" s="157">
        <v>45466.334780092591</v>
      </c>
      <c r="O6465" s="157">
        <v>45491.851724537039</v>
      </c>
    </row>
    <row r="6466" spans="2:15" x14ac:dyDescent="0.2">
      <c r="B6466" s="322" t="s">
        <v>172</v>
      </c>
      <c r="C6466" s="322" t="s">
        <v>275</v>
      </c>
      <c r="D6466" s="322" t="s">
        <v>173</v>
      </c>
      <c r="E6466" s="322" t="s">
        <v>275</v>
      </c>
      <c r="F6466" s="154" t="s">
        <v>329</v>
      </c>
      <c r="G6466" s="149" t="s">
        <v>286</v>
      </c>
      <c r="H6466" s="153" t="s">
        <v>330</v>
      </c>
      <c r="I6466" s="149" t="s">
        <v>1336</v>
      </c>
      <c r="J6466" s="163">
        <v>63.457999999999998</v>
      </c>
      <c r="K6466" s="163">
        <v>8.4700000000000006</v>
      </c>
      <c r="L6466" s="149" t="s">
        <v>211</v>
      </c>
      <c r="M6466" s="150" t="s">
        <v>303</v>
      </c>
      <c r="N6466" s="157">
        <v>45466.64675925926</v>
      </c>
      <c r="O6466" s="157">
        <v>45485.041585648149</v>
      </c>
    </row>
    <row r="6467" spans="2:15" x14ac:dyDescent="0.2">
      <c r="B6467" s="322" t="s">
        <v>172</v>
      </c>
      <c r="C6467" s="322" t="s">
        <v>275</v>
      </c>
      <c r="D6467" s="322" t="s">
        <v>173</v>
      </c>
      <c r="E6467" s="322" t="s">
        <v>275</v>
      </c>
      <c r="F6467" s="154" t="s">
        <v>329</v>
      </c>
      <c r="G6467" s="149" t="s">
        <v>286</v>
      </c>
      <c r="H6467" s="153" t="s">
        <v>330</v>
      </c>
      <c r="I6467" s="149" t="s">
        <v>1336</v>
      </c>
      <c r="J6467" s="163">
        <v>63.457999999999998</v>
      </c>
      <c r="K6467" s="163">
        <v>45.683999999999997</v>
      </c>
      <c r="L6467" s="149" t="s">
        <v>211</v>
      </c>
      <c r="M6467" s="150" t="s">
        <v>390</v>
      </c>
      <c r="N6467" s="157">
        <v>45466.64675925926</v>
      </c>
      <c r="O6467" s="157">
        <v>45491.563055555554</v>
      </c>
    </row>
    <row r="6468" spans="2:15" x14ac:dyDescent="0.2">
      <c r="B6468" s="322" t="s">
        <v>172</v>
      </c>
      <c r="C6468" s="322" t="s">
        <v>275</v>
      </c>
      <c r="D6468" s="322" t="s">
        <v>173</v>
      </c>
      <c r="E6468" s="322" t="s">
        <v>275</v>
      </c>
      <c r="F6468" s="154" t="s">
        <v>239</v>
      </c>
      <c r="G6468" s="149" t="s">
        <v>359</v>
      </c>
      <c r="H6468" s="153" t="s">
        <v>278</v>
      </c>
      <c r="I6468" s="149" t="s">
        <v>1230</v>
      </c>
      <c r="J6468" s="163">
        <v>58.68</v>
      </c>
      <c r="K6468" s="163">
        <v>45.718000000000004</v>
      </c>
      <c r="L6468" s="149" t="s">
        <v>329</v>
      </c>
      <c r="M6468" s="150" t="s">
        <v>656</v>
      </c>
      <c r="N6468" s="157">
        <v>45466.79115740741</v>
      </c>
      <c r="O6468" s="157">
        <v>45488.510243055556</v>
      </c>
    </row>
    <row r="6469" spans="2:15" x14ac:dyDescent="0.2">
      <c r="B6469" s="322" t="s">
        <v>172</v>
      </c>
      <c r="C6469" s="322" t="s">
        <v>275</v>
      </c>
      <c r="D6469" s="322" t="s">
        <v>174</v>
      </c>
      <c r="E6469" s="322" t="s">
        <v>275</v>
      </c>
      <c r="F6469" s="154" t="s">
        <v>239</v>
      </c>
      <c r="G6469" s="149" t="s">
        <v>1627</v>
      </c>
      <c r="H6469" s="153" t="s">
        <v>1628</v>
      </c>
      <c r="I6469" s="149" t="s">
        <v>3281</v>
      </c>
      <c r="J6469" s="163">
        <v>79.775000000000006</v>
      </c>
      <c r="K6469" s="163">
        <v>78.180000000000007</v>
      </c>
      <c r="L6469" s="149" t="s">
        <v>211</v>
      </c>
      <c r="M6469" s="150" t="s">
        <v>388</v>
      </c>
      <c r="N6469" s="157">
        <v>45466.88003472222</v>
      </c>
      <c r="O6469" s="157">
        <v>45526.293113425927</v>
      </c>
    </row>
    <row r="6470" spans="2:15" x14ac:dyDescent="0.2">
      <c r="B6470" s="322" t="s">
        <v>172</v>
      </c>
      <c r="C6470" s="322" t="s">
        <v>275</v>
      </c>
      <c r="D6470" s="322" t="s">
        <v>173</v>
      </c>
      <c r="E6470" s="322" t="s">
        <v>275</v>
      </c>
      <c r="F6470" s="154" t="s">
        <v>239</v>
      </c>
      <c r="G6470" s="149" t="s">
        <v>359</v>
      </c>
      <c r="H6470" s="153" t="s">
        <v>278</v>
      </c>
      <c r="I6470" s="149" t="s">
        <v>2718</v>
      </c>
      <c r="J6470" s="163">
        <v>36.892000000000003</v>
      </c>
      <c r="K6470" s="163">
        <v>36.154000000000003</v>
      </c>
      <c r="L6470" s="149" t="s">
        <v>116</v>
      </c>
      <c r="M6470" s="150" t="s">
        <v>651</v>
      </c>
      <c r="N6470" s="157">
        <v>45468.418310185189</v>
      </c>
      <c r="O6470" s="157">
        <v>45490.986388888887</v>
      </c>
    </row>
    <row r="6471" spans="2:15" x14ac:dyDescent="0.2">
      <c r="B6471" s="322" t="s">
        <v>172</v>
      </c>
      <c r="C6471" s="322" t="s">
        <v>275</v>
      </c>
      <c r="D6471" s="322" t="s">
        <v>175</v>
      </c>
      <c r="E6471" s="322" t="s">
        <v>275</v>
      </c>
      <c r="F6471" s="154" t="s">
        <v>239</v>
      </c>
      <c r="G6471" s="149" t="s">
        <v>1627</v>
      </c>
      <c r="H6471" s="153" t="s">
        <v>1628</v>
      </c>
      <c r="I6471" s="149" t="s">
        <v>3282</v>
      </c>
      <c r="J6471" s="163">
        <v>76.417000000000002</v>
      </c>
      <c r="K6471" s="163">
        <v>39.959000000000003</v>
      </c>
      <c r="L6471" s="149" t="s">
        <v>211</v>
      </c>
      <c r="M6471" s="150" t="s">
        <v>388</v>
      </c>
      <c r="N6471" s="157">
        <v>45468.49077546296</v>
      </c>
      <c r="O6471" s="157">
        <v>45547.59443287037</v>
      </c>
    </row>
    <row r="6472" spans="2:15" x14ac:dyDescent="0.2">
      <c r="B6472" s="322" t="s">
        <v>172</v>
      </c>
      <c r="C6472" s="322" t="s">
        <v>275</v>
      </c>
      <c r="D6472" s="322" t="s">
        <v>175</v>
      </c>
      <c r="E6472" s="322" t="s">
        <v>275</v>
      </c>
      <c r="F6472" s="154" t="s">
        <v>239</v>
      </c>
      <c r="G6472" s="149" t="s">
        <v>1627</v>
      </c>
      <c r="H6472" s="153" t="s">
        <v>1628</v>
      </c>
      <c r="I6472" s="149" t="s">
        <v>3282</v>
      </c>
      <c r="J6472" s="163">
        <v>76.417000000000002</v>
      </c>
      <c r="K6472" s="163">
        <v>34.93</v>
      </c>
      <c r="L6472" s="149" t="s">
        <v>211</v>
      </c>
      <c r="M6472" s="150" t="s">
        <v>453</v>
      </c>
      <c r="N6472" s="157">
        <v>45468.49077546296</v>
      </c>
      <c r="O6472" s="157">
        <v>45560.812175925923</v>
      </c>
    </row>
    <row r="6473" spans="2:15" x14ac:dyDescent="0.2">
      <c r="B6473" s="322" t="s">
        <v>172</v>
      </c>
      <c r="C6473" s="322" t="s">
        <v>275</v>
      </c>
      <c r="D6473" s="322" t="s">
        <v>174</v>
      </c>
      <c r="E6473" s="322" t="s">
        <v>275</v>
      </c>
      <c r="F6473" s="154" t="s">
        <v>329</v>
      </c>
      <c r="G6473" s="149" t="s">
        <v>286</v>
      </c>
      <c r="H6473" s="153" t="s">
        <v>330</v>
      </c>
      <c r="I6473" s="149" t="s">
        <v>3283</v>
      </c>
      <c r="J6473" s="163">
        <v>82.093999999999994</v>
      </c>
      <c r="K6473" s="163">
        <v>62.893999999999998</v>
      </c>
      <c r="L6473" s="149" t="s">
        <v>116</v>
      </c>
      <c r="M6473" s="150" t="s">
        <v>117</v>
      </c>
      <c r="N6473" s="157">
        <v>45468.750763888886</v>
      </c>
      <c r="O6473" s="157">
        <v>45530.041805555556</v>
      </c>
    </row>
    <row r="6474" spans="2:15" x14ac:dyDescent="0.2">
      <c r="B6474" s="322" t="s">
        <v>172</v>
      </c>
      <c r="C6474" s="322" t="s">
        <v>275</v>
      </c>
      <c r="D6474" s="322" t="s">
        <v>173</v>
      </c>
      <c r="E6474" s="322" t="s">
        <v>275</v>
      </c>
      <c r="F6474" s="154" t="s">
        <v>239</v>
      </c>
      <c r="G6474" s="149" t="s">
        <v>289</v>
      </c>
      <c r="H6474" s="153" t="s">
        <v>290</v>
      </c>
      <c r="I6474" s="149" t="s">
        <v>3284</v>
      </c>
      <c r="J6474" s="163">
        <v>45.167000000000002</v>
      </c>
      <c r="K6474" s="163">
        <v>43.293999999999997</v>
      </c>
      <c r="L6474" s="149" t="s">
        <v>205</v>
      </c>
      <c r="M6474" s="150" t="s">
        <v>721</v>
      </c>
      <c r="N6474" s="157">
        <v>45468.792962962965</v>
      </c>
      <c r="O6474" s="157">
        <v>45503.322997685187</v>
      </c>
    </row>
    <row r="6475" spans="2:15" x14ac:dyDescent="0.2">
      <c r="B6475" s="322" t="s">
        <v>172</v>
      </c>
      <c r="C6475" s="322" t="s">
        <v>275</v>
      </c>
      <c r="D6475" s="322" t="s">
        <v>173</v>
      </c>
      <c r="E6475" s="322" t="s">
        <v>275</v>
      </c>
      <c r="F6475" s="154" t="s">
        <v>114</v>
      </c>
      <c r="G6475" s="149" t="s">
        <v>353</v>
      </c>
      <c r="H6475" s="153" t="s">
        <v>354</v>
      </c>
      <c r="I6475" s="149" t="s">
        <v>2856</v>
      </c>
      <c r="J6475" s="163">
        <v>34.491999999999997</v>
      </c>
      <c r="K6475" s="163">
        <v>10.877000000000001</v>
      </c>
      <c r="L6475" s="149" t="s">
        <v>116</v>
      </c>
      <c r="M6475" s="150" t="s">
        <v>339</v>
      </c>
      <c r="N6475" s="157">
        <v>45469.260752314818</v>
      </c>
      <c r="O6475" s="157">
        <v>45485.730844907404</v>
      </c>
    </row>
    <row r="6476" spans="2:15" x14ac:dyDescent="0.2">
      <c r="B6476" s="322" t="s">
        <v>172</v>
      </c>
      <c r="C6476" s="322" t="s">
        <v>275</v>
      </c>
      <c r="D6476" s="322" t="s">
        <v>174</v>
      </c>
      <c r="E6476" s="322" t="s">
        <v>275</v>
      </c>
      <c r="F6476" s="154" t="s">
        <v>114</v>
      </c>
      <c r="G6476" s="149" t="s">
        <v>310</v>
      </c>
      <c r="H6476" s="153" t="s">
        <v>115</v>
      </c>
      <c r="I6476" s="149" t="s">
        <v>3285</v>
      </c>
      <c r="J6476" s="163">
        <v>64.087999999999994</v>
      </c>
      <c r="K6476" s="163">
        <v>11.064</v>
      </c>
      <c r="L6476" s="149" t="s">
        <v>116</v>
      </c>
      <c r="M6476" s="150" t="s">
        <v>352</v>
      </c>
      <c r="N6476" s="157">
        <v>45469.886979166666</v>
      </c>
      <c r="O6476" s="157">
        <v>45512.126261574071</v>
      </c>
    </row>
    <row r="6477" spans="2:15" x14ac:dyDescent="0.2">
      <c r="B6477" s="322" t="s">
        <v>172</v>
      </c>
      <c r="C6477" s="322" t="s">
        <v>275</v>
      </c>
      <c r="D6477" s="322" t="s">
        <v>174</v>
      </c>
      <c r="E6477" s="322" t="s">
        <v>275</v>
      </c>
      <c r="F6477" s="154" t="s">
        <v>114</v>
      </c>
      <c r="G6477" s="149" t="s">
        <v>310</v>
      </c>
      <c r="H6477" s="153" t="s">
        <v>115</v>
      </c>
      <c r="I6477" s="149" t="s">
        <v>3285</v>
      </c>
      <c r="J6477" s="163">
        <v>64.087999999999994</v>
      </c>
      <c r="K6477" s="163">
        <v>8.7309999999999999</v>
      </c>
      <c r="L6477" s="149" t="s">
        <v>116</v>
      </c>
      <c r="M6477" s="150" t="s">
        <v>352</v>
      </c>
      <c r="N6477" s="157">
        <v>45469.886979166666</v>
      </c>
      <c r="O6477" s="157">
        <v>45512.126284722224</v>
      </c>
    </row>
    <row r="6478" spans="2:15" x14ac:dyDescent="0.2">
      <c r="B6478" s="322" t="s">
        <v>172</v>
      </c>
      <c r="C6478" s="322" t="s">
        <v>275</v>
      </c>
      <c r="D6478" s="322" t="s">
        <v>175</v>
      </c>
      <c r="E6478" s="322" t="s">
        <v>275</v>
      </c>
      <c r="F6478" s="154" t="s">
        <v>114</v>
      </c>
      <c r="G6478" s="149" t="s">
        <v>310</v>
      </c>
      <c r="H6478" s="153" t="s">
        <v>115</v>
      </c>
      <c r="I6478" s="149" t="s">
        <v>3285</v>
      </c>
      <c r="J6478" s="163">
        <v>64.087999999999994</v>
      </c>
      <c r="K6478" s="163">
        <v>36.304000000000002</v>
      </c>
      <c r="L6478" s="149" t="s">
        <v>116</v>
      </c>
      <c r="M6478" s="150" t="s">
        <v>117</v>
      </c>
      <c r="N6478" s="157">
        <v>45469.886979166666</v>
      </c>
      <c r="O6478" s="157">
        <v>45541.986064814817</v>
      </c>
    </row>
    <row r="6479" spans="2:15" x14ac:dyDescent="0.2">
      <c r="B6479" s="322" t="s">
        <v>172</v>
      </c>
      <c r="C6479" s="322" t="s">
        <v>275</v>
      </c>
      <c r="D6479" s="322" t="s">
        <v>173</v>
      </c>
      <c r="E6479" s="322" t="s">
        <v>275</v>
      </c>
      <c r="F6479" s="154" t="s">
        <v>239</v>
      </c>
      <c r="G6479" s="149" t="s">
        <v>359</v>
      </c>
      <c r="H6479" s="153" t="s">
        <v>278</v>
      </c>
      <c r="I6479" s="149" t="s">
        <v>3286</v>
      </c>
      <c r="J6479" s="163">
        <v>32.555999999999997</v>
      </c>
      <c r="K6479" s="163">
        <v>31.905000000000001</v>
      </c>
      <c r="L6479" s="149" t="s">
        <v>205</v>
      </c>
      <c r="M6479" s="150" t="s">
        <v>721</v>
      </c>
      <c r="N6479" s="157">
        <v>45470.418391203704</v>
      </c>
      <c r="O6479" s="157">
        <v>45502.968356481484</v>
      </c>
    </row>
    <row r="6480" spans="2:15" x14ac:dyDescent="0.2">
      <c r="B6480" s="322" t="s">
        <v>172</v>
      </c>
      <c r="C6480" s="322" t="s">
        <v>275</v>
      </c>
      <c r="D6480" s="322" t="s">
        <v>175</v>
      </c>
      <c r="E6480" s="322" t="s">
        <v>275</v>
      </c>
      <c r="F6480" s="154" t="s">
        <v>269</v>
      </c>
      <c r="G6480" s="149" t="s">
        <v>2567</v>
      </c>
      <c r="H6480" s="153" t="s">
        <v>2410</v>
      </c>
      <c r="I6480" s="149" t="s">
        <v>2771</v>
      </c>
      <c r="J6480" s="163">
        <v>63.600999999999999</v>
      </c>
      <c r="K6480" s="163">
        <v>17.13</v>
      </c>
      <c r="L6480" s="149" t="s">
        <v>116</v>
      </c>
      <c r="M6480" s="150" t="s">
        <v>117</v>
      </c>
      <c r="N6480" s="157">
        <v>45470.740451388891</v>
      </c>
      <c r="O6480" s="157">
        <v>45538.802685185183</v>
      </c>
    </row>
    <row r="6481" spans="2:15" x14ac:dyDescent="0.2">
      <c r="B6481" s="322" t="s">
        <v>172</v>
      </c>
      <c r="C6481" s="322" t="s">
        <v>275</v>
      </c>
      <c r="D6481" s="322" t="s">
        <v>175</v>
      </c>
      <c r="E6481" s="322" t="s">
        <v>275</v>
      </c>
      <c r="F6481" s="154" t="s">
        <v>269</v>
      </c>
      <c r="G6481" s="149" t="s">
        <v>2567</v>
      </c>
      <c r="H6481" s="153" t="s">
        <v>2410</v>
      </c>
      <c r="I6481" s="149" t="s">
        <v>2771</v>
      </c>
      <c r="J6481" s="163">
        <v>63.600999999999999</v>
      </c>
      <c r="K6481" s="163">
        <v>8.5649999999999995</v>
      </c>
      <c r="L6481" s="149" t="s">
        <v>116</v>
      </c>
      <c r="M6481" s="150" t="s">
        <v>117</v>
      </c>
      <c r="N6481" s="157">
        <v>45470.740451388891</v>
      </c>
      <c r="O6481" s="157">
        <v>45538.802824074075</v>
      </c>
    </row>
    <row r="6482" spans="2:15" x14ac:dyDescent="0.2">
      <c r="B6482" s="322" t="s">
        <v>172</v>
      </c>
      <c r="C6482" s="322" t="s">
        <v>275</v>
      </c>
      <c r="D6482" s="322" t="s">
        <v>175</v>
      </c>
      <c r="E6482" s="322" t="s">
        <v>275</v>
      </c>
      <c r="F6482" s="154" t="s">
        <v>269</v>
      </c>
      <c r="G6482" s="149" t="s">
        <v>277</v>
      </c>
      <c r="H6482" s="153" t="s">
        <v>2410</v>
      </c>
      <c r="I6482" s="149" t="s">
        <v>2771</v>
      </c>
      <c r="J6482" s="163">
        <v>63.600999999999999</v>
      </c>
      <c r="K6482" s="163">
        <v>7.851</v>
      </c>
      <c r="L6482" s="149" t="s">
        <v>116</v>
      </c>
      <c r="M6482" s="150" t="s">
        <v>405</v>
      </c>
      <c r="N6482" s="157">
        <v>45470.740451388891</v>
      </c>
      <c r="O6482" s="157">
        <v>45546.257557870369</v>
      </c>
    </row>
    <row r="6483" spans="2:15" x14ac:dyDescent="0.2">
      <c r="B6483" s="322" t="s">
        <v>172</v>
      </c>
      <c r="C6483" s="322" t="s">
        <v>275</v>
      </c>
      <c r="D6483" s="322" t="s">
        <v>175</v>
      </c>
      <c r="E6483" s="322" t="s">
        <v>275</v>
      </c>
      <c r="F6483" s="154" t="s">
        <v>269</v>
      </c>
      <c r="G6483" s="149" t="s">
        <v>277</v>
      </c>
      <c r="H6483" s="153" t="s">
        <v>2410</v>
      </c>
      <c r="I6483" s="149" t="s">
        <v>2771</v>
      </c>
      <c r="J6483" s="163">
        <v>63.600999999999999</v>
      </c>
      <c r="K6483" s="163">
        <v>25.773</v>
      </c>
      <c r="L6483" s="149" t="s">
        <v>116</v>
      </c>
      <c r="M6483" s="150" t="s">
        <v>405</v>
      </c>
      <c r="N6483" s="157">
        <v>45470.740451388891</v>
      </c>
      <c r="O6483" s="157">
        <v>45556.406493055554</v>
      </c>
    </row>
    <row r="6484" spans="2:15" x14ac:dyDescent="0.2">
      <c r="B6484" s="322" t="s">
        <v>172</v>
      </c>
      <c r="C6484" s="322" t="s">
        <v>275</v>
      </c>
      <c r="D6484" s="322" t="s">
        <v>174</v>
      </c>
      <c r="E6484" s="322" t="s">
        <v>275</v>
      </c>
      <c r="F6484" s="154" t="s">
        <v>329</v>
      </c>
      <c r="G6484" s="149" t="s">
        <v>286</v>
      </c>
      <c r="H6484" s="153" t="s">
        <v>330</v>
      </c>
      <c r="I6484" s="149" t="s">
        <v>3287</v>
      </c>
      <c r="J6484" s="163">
        <v>76.25</v>
      </c>
      <c r="K6484" s="163">
        <v>66.501000000000005</v>
      </c>
      <c r="L6484" s="149" t="s">
        <v>116</v>
      </c>
      <c r="M6484" s="150" t="s">
        <v>352</v>
      </c>
      <c r="N6484" s="157">
        <v>45471.303668981483</v>
      </c>
      <c r="O6484" s="157">
        <v>45517.124247685184</v>
      </c>
    </row>
    <row r="6485" spans="2:15" x14ac:dyDescent="0.2">
      <c r="B6485" s="322" t="s">
        <v>172</v>
      </c>
      <c r="C6485" s="322" t="s">
        <v>275</v>
      </c>
      <c r="D6485" s="322" t="s">
        <v>173</v>
      </c>
      <c r="E6485" s="322" t="s">
        <v>275</v>
      </c>
      <c r="F6485" s="154" t="s">
        <v>114</v>
      </c>
      <c r="G6485" s="149" t="s">
        <v>286</v>
      </c>
      <c r="H6485" s="153" t="s">
        <v>115</v>
      </c>
      <c r="I6485" s="149" t="s">
        <v>1068</v>
      </c>
      <c r="J6485" s="163">
        <v>63.551000000000002</v>
      </c>
      <c r="K6485" s="163">
        <v>25.43</v>
      </c>
      <c r="L6485" s="149" t="s">
        <v>211</v>
      </c>
      <c r="M6485" s="150" t="s">
        <v>453</v>
      </c>
      <c r="N6485" s="157">
        <v>45471.312777777777</v>
      </c>
      <c r="O6485" s="157">
        <v>45497.478888888887</v>
      </c>
    </row>
    <row r="6486" spans="2:15" x14ac:dyDescent="0.2">
      <c r="B6486" s="322" t="s">
        <v>172</v>
      </c>
      <c r="C6486" s="322" t="s">
        <v>275</v>
      </c>
      <c r="D6486" s="322" t="s">
        <v>174</v>
      </c>
      <c r="E6486" s="322" t="s">
        <v>275</v>
      </c>
      <c r="F6486" s="154" t="s">
        <v>114</v>
      </c>
      <c r="G6486" s="149" t="s">
        <v>286</v>
      </c>
      <c r="H6486" s="153" t="s">
        <v>115</v>
      </c>
      <c r="I6486" s="149" t="s">
        <v>1068</v>
      </c>
      <c r="J6486" s="163">
        <v>63.551000000000002</v>
      </c>
      <c r="K6486" s="163">
        <v>25.268999999999998</v>
      </c>
      <c r="L6486" s="149" t="s">
        <v>211</v>
      </c>
      <c r="M6486" s="150" t="s">
        <v>390</v>
      </c>
      <c r="N6486" s="157">
        <v>45471.312777777777</v>
      </c>
      <c r="O6486" s="157">
        <v>45510.438645833332</v>
      </c>
    </row>
    <row r="6487" spans="2:15" x14ac:dyDescent="0.2">
      <c r="B6487" s="322" t="s">
        <v>172</v>
      </c>
      <c r="C6487" s="322" t="s">
        <v>275</v>
      </c>
      <c r="D6487" s="322" t="s">
        <v>172</v>
      </c>
      <c r="E6487" s="322" t="s">
        <v>275</v>
      </c>
      <c r="F6487" s="154" t="s">
        <v>239</v>
      </c>
      <c r="G6487" s="149" t="s">
        <v>359</v>
      </c>
      <c r="H6487" s="153" t="s">
        <v>278</v>
      </c>
      <c r="I6487" s="149" t="s">
        <v>2629</v>
      </c>
      <c r="J6487" s="163">
        <v>58.765000000000001</v>
      </c>
      <c r="K6487" s="163">
        <v>41.48</v>
      </c>
      <c r="L6487" s="149" t="s">
        <v>239</v>
      </c>
      <c r="M6487" s="150" t="s">
        <v>1628</v>
      </c>
      <c r="N6487" s="157">
        <v>45471.397407407407</v>
      </c>
      <c r="O6487" s="157">
        <v>45471.63422453704</v>
      </c>
    </row>
    <row r="6488" spans="2:15" x14ac:dyDescent="0.2">
      <c r="B6488" s="322" t="s">
        <v>172</v>
      </c>
      <c r="C6488" s="322" t="s">
        <v>275</v>
      </c>
      <c r="D6488" s="322" t="s">
        <v>173</v>
      </c>
      <c r="E6488" s="322" t="s">
        <v>275</v>
      </c>
      <c r="F6488" s="154" t="s">
        <v>236</v>
      </c>
      <c r="G6488" s="149" t="s">
        <v>310</v>
      </c>
      <c r="H6488" s="153" t="s">
        <v>311</v>
      </c>
      <c r="I6488" s="149" t="s">
        <v>1860</v>
      </c>
      <c r="J6488" s="163">
        <v>58.502000000000002</v>
      </c>
      <c r="K6488" s="163">
        <v>6.851</v>
      </c>
      <c r="L6488" s="149" t="s">
        <v>116</v>
      </c>
      <c r="M6488" s="150" t="s">
        <v>352</v>
      </c>
      <c r="N6488" s="157">
        <v>45471.865393518521</v>
      </c>
      <c r="O6488" s="157">
        <v>45496.66605324074</v>
      </c>
    </row>
    <row r="6489" spans="2:15" x14ac:dyDescent="0.2">
      <c r="B6489" s="322" t="s">
        <v>172</v>
      </c>
      <c r="C6489" s="322" t="s">
        <v>275</v>
      </c>
      <c r="D6489" s="322" t="s">
        <v>173</v>
      </c>
      <c r="E6489" s="322" t="s">
        <v>275</v>
      </c>
      <c r="F6489" s="154" t="s">
        <v>236</v>
      </c>
      <c r="G6489" s="149" t="s">
        <v>310</v>
      </c>
      <c r="H6489" s="153" t="s">
        <v>311</v>
      </c>
      <c r="I6489" s="149" t="s">
        <v>1860</v>
      </c>
      <c r="J6489" s="163">
        <v>58.502000000000002</v>
      </c>
      <c r="K6489" s="163">
        <v>2.855</v>
      </c>
      <c r="L6489" s="149" t="s">
        <v>116</v>
      </c>
      <c r="M6489" s="150" t="s">
        <v>352</v>
      </c>
      <c r="N6489" s="157">
        <v>45471.865393518521</v>
      </c>
      <c r="O6489" s="157">
        <v>45496.666076388887</v>
      </c>
    </row>
    <row r="6490" spans="2:15" x14ac:dyDescent="0.2">
      <c r="B6490" s="322" t="s">
        <v>172</v>
      </c>
      <c r="C6490" s="322" t="s">
        <v>275</v>
      </c>
      <c r="D6490" s="322" t="s">
        <v>173</v>
      </c>
      <c r="E6490" s="322" t="s">
        <v>275</v>
      </c>
      <c r="F6490" s="154" t="s">
        <v>236</v>
      </c>
      <c r="G6490" s="149" t="s">
        <v>310</v>
      </c>
      <c r="H6490" s="153" t="s">
        <v>311</v>
      </c>
      <c r="I6490" s="149" t="s">
        <v>1860</v>
      </c>
      <c r="J6490" s="163">
        <v>58.502000000000002</v>
      </c>
      <c r="K6490" s="163">
        <v>13.131</v>
      </c>
      <c r="L6490" s="149" t="s">
        <v>116</v>
      </c>
      <c r="M6490" s="150" t="s">
        <v>352</v>
      </c>
      <c r="N6490" s="157">
        <v>45471.865393518521</v>
      </c>
      <c r="O6490" s="157">
        <v>45496.66609953704</v>
      </c>
    </row>
    <row r="6491" spans="2:15" x14ac:dyDescent="0.2">
      <c r="B6491" s="322" t="s">
        <v>172</v>
      </c>
      <c r="C6491" s="322" t="s">
        <v>275</v>
      </c>
      <c r="D6491" s="322" t="s">
        <v>174</v>
      </c>
      <c r="E6491" s="322" t="s">
        <v>275</v>
      </c>
      <c r="F6491" s="154" t="s">
        <v>236</v>
      </c>
      <c r="G6491" s="149" t="s">
        <v>310</v>
      </c>
      <c r="H6491" s="153" t="s">
        <v>311</v>
      </c>
      <c r="I6491" s="149" t="s">
        <v>1860</v>
      </c>
      <c r="J6491" s="163">
        <v>58.502000000000002</v>
      </c>
      <c r="K6491" s="163">
        <v>26.934000000000001</v>
      </c>
      <c r="L6491" s="149" t="s">
        <v>116</v>
      </c>
      <c r="M6491" s="150" t="s">
        <v>117</v>
      </c>
      <c r="N6491" s="157">
        <v>45471.865393518521</v>
      </c>
      <c r="O6491" s="157">
        <v>45526.810312499998</v>
      </c>
    </row>
    <row r="6492" spans="2:15" x14ac:dyDescent="0.2">
      <c r="B6492" s="322" t="s">
        <v>172</v>
      </c>
      <c r="C6492" s="322" t="s">
        <v>275</v>
      </c>
      <c r="D6492" s="322" t="s">
        <v>181</v>
      </c>
      <c r="E6492" s="322" t="s">
        <v>113</v>
      </c>
      <c r="F6492" s="154" t="s">
        <v>239</v>
      </c>
      <c r="G6492" s="149" t="s">
        <v>1627</v>
      </c>
      <c r="H6492" s="153" t="s">
        <v>1628</v>
      </c>
      <c r="I6492" s="149" t="s">
        <v>3288</v>
      </c>
      <c r="J6492" s="163">
        <v>87.447000000000003</v>
      </c>
      <c r="K6492" s="163">
        <v>37.136000000000003</v>
      </c>
      <c r="L6492" s="149" t="s">
        <v>211</v>
      </c>
      <c r="M6492" s="150" t="s">
        <v>2015</v>
      </c>
      <c r="N6492" s="157">
        <v>45471.957835648151</v>
      </c>
      <c r="O6492" s="157">
        <v>45720.643680555557</v>
      </c>
    </row>
    <row r="6493" spans="2:15" x14ac:dyDescent="0.2">
      <c r="B6493" s="322" t="s">
        <v>172</v>
      </c>
      <c r="C6493" s="322" t="s">
        <v>275</v>
      </c>
      <c r="D6493" s="322" t="s">
        <v>181</v>
      </c>
      <c r="E6493" s="322" t="s">
        <v>113</v>
      </c>
      <c r="F6493" s="154" t="s">
        <v>239</v>
      </c>
      <c r="G6493" s="149" t="s">
        <v>1627</v>
      </c>
      <c r="H6493" s="153" t="s">
        <v>1628</v>
      </c>
      <c r="I6493" s="149" t="s">
        <v>3288</v>
      </c>
      <c r="J6493" s="163">
        <v>87.447000000000003</v>
      </c>
      <c r="K6493" s="163">
        <v>48.561999999999998</v>
      </c>
      <c r="L6493" s="149" t="s">
        <v>211</v>
      </c>
      <c r="M6493" s="150" t="s">
        <v>2015</v>
      </c>
      <c r="N6493" s="157">
        <v>45471.957835648151</v>
      </c>
      <c r="O6493" s="157">
        <v>45720.643819444442</v>
      </c>
    </row>
    <row r="6494" spans="2:15" x14ac:dyDescent="0.2">
      <c r="B6494" s="322" t="s">
        <v>172</v>
      </c>
      <c r="C6494" s="322" t="s">
        <v>275</v>
      </c>
      <c r="D6494" s="322" t="s">
        <v>174</v>
      </c>
      <c r="E6494" s="322" t="s">
        <v>275</v>
      </c>
      <c r="F6494" s="154" t="s">
        <v>195</v>
      </c>
      <c r="G6494" s="149" t="s">
        <v>277</v>
      </c>
      <c r="H6494" s="153" t="s">
        <v>705</v>
      </c>
      <c r="I6494" s="149" t="s">
        <v>1051</v>
      </c>
      <c r="J6494" s="163">
        <v>58.091000000000001</v>
      </c>
      <c r="K6494" s="163">
        <v>47.037999999999997</v>
      </c>
      <c r="L6494" s="149" t="s">
        <v>211</v>
      </c>
      <c r="M6494" s="150" t="s">
        <v>691</v>
      </c>
      <c r="N6494" s="157">
        <v>45472.353865740741</v>
      </c>
      <c r="O6494" s="157">
        <v>45530.626342592594</v>
      </c>
    </row>
    <row r="6495" spans="2:15" x14ac:dyDescent="0.2">
      <c r="B6495" s="322" t="s">
        <v>172</v>
      </c>
      <c r="C6495" s="322" t="s">
        <v>275</v>
      </c>
      <c r="D6495" s="322" t="s">
        <v>174</v>
      </c>
      <c r="E6495" s="322" t="s">
        <v>275</v>
      </c>
      <c r="F6495" s="154" t="s">
        <v>239</v>
      </c>
      <c r="G6495" s="149" t="s">
        <v>1627</v>
      </c>
      <c r="H6495" s="153" t="s">
        <v>1628</v>
      </c>
      <c r="I6495" s="149" t="s">
        <v>3289</v>
      </c>
      <c r="J6495" s="163">
        <v>91.438999999999993</v>
      </c>
      <c r="K6495" s="163">
        <v>22.463000000000001</v>
      </c>
      <c r="L6495" s="149" t="s">
        <v>211</v>
      </c>
      <c r="M6495" s="150" t="s">
        <v>1133</v>
      </c>
      <c r="N6495" s="157">
        <v>45472.845370370371</v>
      </c>
      <c r="O6495" s="157">
        <v>45519.448483796295</v>
      </c>
    </row>
    <row r="6496" spans="2:15" x14ac:dyDescent="0.2">
      <c r="B6496" s="322" t="s">
        <v>172</v>
      </c>
      <c r="C6496" s="322" t="s">
        <v>275</v>
      </c>
      <c r="D6496" s="322" t="s">
        <v>174</v>
      </c>
      <c r="E6496" s="322" t="s">
        <v>275</v>
      </c>
      <c r="F6496" s="154" t="s">
        <v>239</v>
      </c>
      <c r="G6496" s="149" t="s">
        <v>1627</v>
      </c>
      <c r="H6496" s="153" t="s">
        <v>1628</v>
      </c>
      <c r="I6496" s="149" t="s">
        <v>3289</v>
      </c>
      <c r="J6496" s="163">
        <v>91.438999999999993</v>
      </c>
      <c r="K6496" s="163">
        <v>67.147000000000006</v>
      </c>
      <c r="L6496" s="149" t="s">
        <v>211</v>
      </c>
      <c r="M6496" s="150" t="s">
        <v>905</v>
      </c>
      <c r="N6496" s="157">
        <v>45472.845370370371</v>
      </c>
      <c r="O6496" s="157">
        <v>45527.102071759262</v>
      </c>
    </row>
    <row r="6497" spans="2:15" x14ac:dyDescent="0.2">
      <c r="B6497" s="322" t="s">
        <v>172</v>
      </c>
      <c r="C6497" s="322" t="s">
        <v>275</v>
      </c>
      <c r="D6497" s="322" t="s">
        <v>173</v>
      </c>
      <c r="E6497" s="322" t="s">
        <v>275</v>
      </c>
      <c r="F6497" s="154" t="s">
        <v>239</v>
      </c>
      <c r="G6497" s="149" t="s">
        <v>359</v>
      </c>
      <c r="H6497" s="153" t="s">
        <v>278</v>
      </c>
      <c r="I6497" s="149" t="s">
        <v>614</v>
      </c>
      <c r="J6497" s="163">
        <v>37.975999999999999</v>
      </c>
      <c r="K6497" s="163">
        <v>37.216000000000001</v>
      </c>
      <c r="L6497" s="149" t="s">
        <v>116</v>
      </c>
      <c r="M6497" s="150" t="s">
        <v>292</v>
      </c>
      <c r="N6497" s="157">
        <v>45472.949548611112</v>
      </c>
      <c r="O6497" s="157">
        <v>45503.038449074076</v>
      </c>
    </row>
    <row r="6498" spans="2:15" x14ac:dyDescent="0.2">
      <c r="B6498" s="322" t="s">
        <v>172</v>
      </c>
      <c r="C6498" s="322" t="s">
        <v>275</v>
      </c>
      <c r="D6498" s="322" t="s">
        <v>173</v>
      </c>
      <c r="E6498" s="322" t="s">
        <v>275</v>
      </c>
      <c r="F6498" s="154" t="s">
        <v>114</v>
      </c>
      <c r="G6498" s="149" t="s">
        <v>286</v>
      </c>
      <c r="H6498" s="153" t="s">
        <v>115</v>
      </c>
      <c r="I6498" s="149" t="s">
        <v>2930</v>
      </c>
      <c r="J6498" s="163">
        <v>40.481000000000002</v>
      </c>
      <c r="K6498" s="163">
        <v>37.093000000000004</v>
      </c>
      <c r="L6498" s="149" t="s">
        <v>219</v>
      </c>
      <c r="M6498" s="150" t="s">
        <v>429</v>
      </c>
      <c r="N6498" s="157">
        <v>45473.782094907408</v>
      </c>
      <c r="O6498" s="157">
        <v>45498.977303240739</v>
      </c>
    </row>
    <row r="6499" spans="2:15" x14ac:dyDescent="0.2">
      <c r="B6499" s="322" t="s">
        <v>172</v>
      </c>
      <c r="C6499" s="322" t="s">
        <v>275</v>
      </c>
      <c r="D6499" s="322" t="s">
        <v>174</v>
      </c>
      <c r="E6499" s="322" t="s">
        <v>275</v>
      </c>
      <c r="F6499" s="154" t="s">
        <v>239</v>
      </c>
      <c r="G6499" s="149" t="s">
        <v>289</v>
      </c>
      <c r="H6499" s="153" t="s">
        <v>290</v>
      </c>
      <c r="I6499" s="149" t="s">
        <v>3172</v>
      </c>
      <c r="J6499" s="163">
        <v>32.222999999999999</v>
      </c>
      <c r="K6499" s="163">
        <v>10.473000000000001</v>
      </c>
      <c r="L6499" s="149" t="s">
        <v>116</v>
      </c>
      <c r="M6499" s="150" t="s">
        <v>437</v>
      </c>
      <c r="N6499" s="157">
        <v>45473.864131944443</v>
      </c>
      <c r="O6499" s="157">
        <v>45505.467407407406</v>
      </c>
    </row>
    <row r="6500" spans="2:15" x14ac:dyDescent="0.2">
      <c r="B6500" s="322" t="s">
        <v>172</v>
      </c>
      <c r="C6500" s="322" t="s">
        <v>275</v>
      </c>
      <c r="D6500" s="322" t="s">
        <v>175</v>
      </c>
      <c r="E6500" s="322" t="s">
        <v>275</v>
      </c>
      <c r="F6500" s="154" t="s">
        <v>239</v>
      </c>
      <c r="G6500" s="149" t="s">
        <v>289</v>
      </c>
      <c r="H6500" s="153" t="s">
        <v>290</v>
      </c>
      <c r="I6500" s="149" t="s">
        <v>3172</v>
      </c>
      <c r="J6500" s="163">
        <v>32.222999999999999</v>
      </c>
      <c r="K6500" s="163">
        <v>21.105</v>
      </c>
      <c r="L6500" s="149" t="s">
        <v>116</v>
      </c>
      <c r="M6500" s="150" t="s">
        <v>117</v>
      </c>
      <c r="N6500" s="157">
        <v>45473.864131944443</v>
      </c>
      <c r="O6500" s="157">
        <v>45542.594780092593</v>
      </c>
    </row>
    <row r="6501" spans="2:15" x14ac:dyDescent="0.2">
      <c r="B6501" s="322" t="s">
        <v>172</v>
      </c>
      <c r="C6501" s="322" t="s">
        <v>275</v>
      </c>
      <c r="D6501" s="322" t="s">
        <v>173</v>
      </c>
      <c r="E6501" s="322" t="s">
        <v>275</v>
      </c>
      <c r="F6501" s="154" t="s">
        <v>114</v>
      </c>
      <c r="G6501" s="149" t="s">
        <v>277</v>
      </c>
      <c r="H6501" s="153" t="s">
        <v>304</v>
      </c>
      <c r="I6501" s="149" t="s">
        <v>3290</v>
      </c>
      <c r="J6501" s="163">
        <v>32.844999999999999</v>
      </c>
      <c r="K6501" s="163">
        <v>4.4080000000000004</v>
      </c>
      <c r="L6501" s="149" t="s">
        <v>195</v>
      </c>
      <c r="M6501" s="150" t="s">
        <v>1663</v>
      </c>
      <c r="N6501" s="157">
        <v>45473.915231481478</v>
      </c>
      <c r="O6501" s="157">
        <v>45489.861168981479</v>
      </c>
    </row>
    <row r="6502" spans="2:15" x14ac:dyDescent="0.2">
      <c r="B6502" s="322" t="s">
        <v>172</v>
      </c>
      <c r="C6502" s="322" t="s">
        <v>275</v>
      </c>
      <c r="D6502" s="322" t="s">
        <v>173</v>
      </c>
      <c r="E6502" s="322" t="s">
        <v>275</v>
      </c>
      <c r="F6502" s="154" t="s">
        <v>114</v>
      </c>
      <c r="G6502" s="149" t="s">
        <v>277</v>
      </c>
      <c r="H6502" s="153" t="s">
        <v>304</v>
      </c>
      <c r="I6502" s="149" t="s">
        <v>3290</v>
      </c>
      <c r="J6502" s="163">
        <v>32.844999999999999</v>
      </c>
      <c r="K6502" s="163">
        <v>7.9930000000000003</v>
      </c>
      <c r="L6502" s="149" t="s">
        <v>187</v>
      </c>
      <c r="M6502" s="150" t="s">
        <v>415</v>
      </c>
      <c r="N6502" s="157">
        <v>45473.915231481478</v>
      </c>
      <c r="O6502" s="157">
        <v>45494.291203703702</v>
      </c>
    </row>
    <row r="6503" spans="2:15" x14ac:dyDescent="0.2">
      <c r="B6503" s="322" t="s">
        <v>172</v>
      </c>
      <c r="C6503" s="322" t="s">
        <v>275</v>
      </c>
      <c r="D6503" s="322" t="s">
        <v>173</v>
      </c>
      <c r="E6503" s="322" t="s">
        <v>275</v>
      </c>
      <c r="F6503" s="154" t="s">
        <v>114</v>
      </c>
      <c r="G6503" s="149" t="s">
        <v>277</v>
      </c>
      <c r="H6503" s="153" t="s">
        <v>304</v>
      </c>
      <c r="I6503" s="149" t="s">
        <v>3290</v>
      </c>
      <c r="J6503" s="163">
        <v>32.844999999999999</v>
      </c>
      <c r="K6503" s="163">
        <v>7.9930000000000003</v>
      </c>
      <c r="L6503" s="149" t="s">
        <v>187</v>
      </c>
      <c r="M6503" s="150" t="s">
        <v>415</v>
      </c>
      <c r="N6503" s="157">
        <v>45473.915231481478</v>
      </c>
      <c r="O6503" s="157">
        <v>45494.291342592594</v>
      </c>
    </row>
    <row r="6504" spans="2:15" x14ac:dyDescent="0.2">
      <c r="B6504" s="322" t="s">
        <v>173</v>
      </c>
      <c r="C6504" s="322" t="s">
        <v>275</v>
      </c>
      <c r="D6504" s="322" t="s">
        <v>173</v>
      </c>
      <c r="E6504" s="322" t="s">
        <v>275</v>
      </c>
      <c r="F6504" s="154" t="s">
        <v>329</v>
      </c>
      <c r="G6504" s="149" t="s">
        <v>286</v>
      </c>
      <c r="H6504" s="153" t="s">
        <v>330</v>
      </c>
      <c r="I6504" s="149" t="s">
        <v>1543</v>
      </c>
      <c r="J6504" s="163">
        <v>63.375999999999998</v>
      </c>
      <c r="K6504" s="163">
        <v>7.29</v>
      </c>
      <c r="L6504" s="149" t="s">
        <v>333</v>
      </c>
      <c r="M6504" s="150" t="s">
        <v>334</v>
      </c>
      <c r="N6504" s="157">
        <v>45474.032418981478</v>
      </c>
      <c r="O6504" s="157">
        <v>45499.966643518521</v>
      </c>
    </row>
    <row r="6505" spans="2:15" x14ac:dyDescent="0.2">
      <c r="B6505" s="322" t="s">
        <v>173</v>
      </c>
      <c r="C6505" s="322" t="s">
        <v>275</v>
      </c>
      <c r="D6505" s="322" t="s">
        <v>174</v>
      </c>
      <c r="E6505" s="322" t="s">
        <v>275</v>
      </c>
      <c r="F6505" s="154" t="s">
        <v>329</v>
      </c>
      <c r="G6505" s="149" t="s">
        <v>286</v>
      </c>
      <c r="H6505" s="153" t="s">
        <v>330</v>
      </c>
      <c r="I6505" s="149" t="s">
        <v>1543</v>
      </c>
      <c r="J6505" s="163">
        <v>63.375999999999998</v>
      </c>
      <c r="K6505" s="163">
        <v>27.491</v>
      </c>
      <c r="L6505" s="149" t="s">
        <v>211</v>
      </c>
      <c r="M6505" s="150" t="s">
        <v>314</v>
      </c>
      <c r="N6505" s="157">
        <v>45474.032418981478</v>
      </c>
      <c r="O6505" s="157">
        <v>45514.515092592592</v>
      </c>
    </row>
    <row r="6506" spans="2:15" x14ac:dyDescent="0.2">
      <c r="B6506" s="322" t="s">
        <v>173</v>
      </c>
      <c r="C6506" s="322" t="s">
        <v>275</v>
      </c>
      <c r="D6506" s="322" t="s">
        <v>174</v>
      </c>
      <c r="E6506" s="322" t="s">
        <v>275</v>
      </c>
      <c r="F6506" s="154" t="s">
        <v>114</v>
      </c>
      <c r="G6506" s="149" t="s">
        <v>286</v>
      </c>
      <c r="H6506" s="153" t="s">
        <v>115</v>
      </c>
      <c r="I6506" s="149" t="s">
        <v>3291</v>
      </c>
      <c r="J6506" s="163">
        <v>60.262999999999998</v>
      </c>
      <c r="K6506" s="163">
        <v>19.463000000000001</v>
      </c>
      <c r="L6506" s="149" t="s">
        <v>116</v>
      </c>
      <c r="M6506" s="150" t="s">
        <v>405</v>
      </c>
      <c r="N6506" s="157">
        <v>45474.06391203704</v>
      </c>
      <c r="O6506" s="157">
        <v>45515.218495370369</v>
      </c>
    </row>
    <row r="6507" spans="2:15" x14ac:dyDescent="0.2">
      <c r="B6507" s="322" t="s">
        <v>173</v>
      </c>
      <c r="C6507" s="322" t="s">
        <v>275</v>
      </c>
      <c r="D6507" s="322" t="s">
        <v>174</v>
      </c>
      <c r="E6507" s="322" t="s">
        <v>275</v>
      </c>
      <c r="F6507" s="154" t="s">
        <v>114</v>
      </c>
      <c r="G6507" s="149" t="s">
        <v>286</v>
      </c>
      <c r="H6507" s="153" t="s">
        <v>115</v>
      </c>
      <c r="I6507" s="149" t="s">
        <v>3291</v>
      </c>
      <c r="J6507" s="163">
        <v>60.262999999999998</v>
      </c>
      <c r="K6507" s="163">
        <v>34.962000000000003</v>
      </c>
      <c r="L6507" s="149" t="s">
        <v>116</v>
      </c>
      <c r="M6507" s="150" t="s">
        <v>405</v>
      </c>
      <c r="N6507" s="157">
        <v>45474.06391203704</v>
      </c>
      <c r="O6507" s="157">
        <v>45521.166724537034</v>
      </c>
    </row>
    <row r="6508" spans="2:15" x14ac:dyDescent="0.2">
      <c r="B6508" s="322" t="s">
        <v>173</v>
      </c>
      <c r="C6508" s="322" t="s">
        <v>275</v>
      </c>
      <c r="D6508" s="322" t="s">
        <v>175</v>
      </c>
      <c r="E6508" s="322" t="s">
        <v>275</v>
      </c>
      <c r="F6508" s="154" t="s">
        <v>239</v>
      </c>
      <c r="G6508" s="149" t="s">
        <v>1627</v>
      </c>
      <c r="H6508" s="153" t="s">
        <v>1628</v>
      </c>
      <c r="I6508" s="149" t="s">
        <v>3292</v>
      </c>
      <c r="J6508" s="163">
        <v>93.251999999999995</v>
      </c>
      <c r="K6508" s="163">
        <v>13.077999999999999</v>
      </c>
      <c r="L6508" s="149" t="s">
        <v>211</v>
      </c>
      <c r="M6508" s="150" t="s">
        <v>388</v>
      </c>
      <c r="N6508" s="157">
        <v>45474.146724537037</v>
      </c>
      <c r="O6508" s="157">
        <v>45548.092881944445</v>
      </c>
    </row>
    <row r="6509" spans="2:15" x14ac:dyDescent="0.2">
      <c r="B6509" s="322" t="s">
        <v>173</v>
      </c>
      <c r="C6509" s="322" t="s">
        <v>275</v>
      </c>
      <c r="D6509" s="322" t="s">
        <v>175</v>
      </c>
      <c r="E6509" s="322" t="s">
        <v>275</v>
      </c>
      <c r="F6509" s="154" t="s">
        <v>239</v>
      </c>
      <c r="G6509" s="149" t="s">
        <v>1627</v>
      </c>
      <c r="H6509" s="153" t="s">
        <v>1628</v>
      </c>
      <c r="I6509" s="149" t="s">
        <v>3292</v>
      </c>
      <c r="J6509" s="163">
        <v>93.251999999999995</v>
      </c>
      <c r="K6509" s="163">
        <v>76.438000000000002</v>
      </c>
      <c r="L6509" s="149" t="s">
        <v>211</v>
      </c>
      <c r="M6509" s="150" t="s">
        <v>666</v>
      </c>
      <c r="N6509" s="157">
        <v>45474.146724537037</v>
      </c>
      <c r="O6509" s="157">
        <v>45552.426226851851</v>
      </c>
    </row>
    <row r="6510" spans="2:15" x14ac:dyDescent="0.2">
      <c r="B6510" s="322" t="s">
        <v>173</v>
      </c>
      <c r="C6510" s="322" t="s">
        <v>275</v>
      </c>
      <c r="D6510" s="322" t="s">
        <v>174</v>
      </c>
      <c r="E6510" s="322" t="s">
        <v>275</v>
      </c>
      <c r="F6510" s="154" t="s">
        <v>237</v>
      </c>
      <c r="G6510" s="149" t="s">
        <v>663</v>
      </c>
      <c r="H6510" s="153" t="s">
        <v>978</v>
      </c>
      <c r="I6510" s="149" t="s">
        <v>3293</v>
      </c>
      <c r="J6510" s="163">
        <v>42.540999999999997</v>
      </c>
      <c r="K6510" s="163">
        <v>39.856000000000002</v>
      </c>
      <c r="L6510" s="149" t="s">
        <v>116</v>
      </c>
      <c r="M6510" s="150" t="s">
        <v>117</v>
      </c>
      <c r="N6510" s="157">
        <v>45474.82435185185</v>
      </c>
      <c r="O6510" s="157">
        <v>45513.320428240739</v>
      </c>
    </row>
    <row r="6511" spans="2:15" x14ac:dyDescent="0.2">
      <c r="B6511" s="322" t="s">
        <v>173</v>
      </c>
      <c r="C6511" s="322" t="s">
        <v>275</v>
      </c>
      <c r="D6511" s="322" t="s">
        <v>173</v>
      </c>
      <c r="E6511" s="322" t="s">
        <v>275</v>
      </c>
      <c r="F6511" s="154" t="s">
        <v>114</v>
      </c>
      <c r="G6511" s="149" t="s">
        <v>353</v>
      </c>
      <c r="H6511" s="153" t="s">
        <v>354</v>
      </c>
      <c r="I6511" s="149" t="s">
        <v>3294</v>
      </c>
      <c r="J6511" s="163">
        <v>66.647000000000006</v>
      </c>
      <c r="K6511" s="163">
        <v>10.071999999999999</v>
      </c>
      <c r="L6511" s="149" t="s">
        <v>116</v>
      </c>
      <c r="M6511" s="150" t="s">
        <v>457</v>
      </c>
      <c r="N6511" s="157">
        <v>45474.969606481478</v>
      </c>
      <c r="O6511" s="157">
        <v>45489.923958333333</v>
      </c>
    </row>
    <row r="6512" spans="2:15" x14ac:dyDescent="0.2">
      <c r="B6512" s="322" t="s">
        <v>173</v>
      </c>
      <c r="C6512" s="322" t="s">
        <v>275</v>
      </c>
      <c r="D6512" s="322" t="s">
        <v>173</v>
      </c>
      <c r="E6512" s="322" t="s">
        <v>275</v>
      </c>
      <c r="F6512" s="154" t="s">
        <v>114</v>
      </c>
      <c r="G6512" s="149" t="s">
        <v>353</v>
      </c>
      <c r="H6512" s="153" t="s">
        <v>354</v>
      </c>
      <c r="I6512" s="149" t="s">
        <v>3294</v>
      </c>
      <c r="J6512" s="163">
        <v>66.647000000000006</v>
      </c>
      <c r="K6512" s="163">
        <v>33.36</v>
      </c>
      <c r="L6512" s="149" t="s">
        <v>116</v>
      </c>
      <c r="M6512" s="150" t="s">
        <v>405</v>
      </c>
      <c r="N6512" s="157">
        <v>45474.969606481478</v>
      </c>
      <c r="O6512" s="157">
        <v>45495.053310185183</v>
      </c>
    </row>
    <row r="6513" spans="2:15" x14ac:dyDescent="0.2">
      <c r="B6513" s="322" t="s">
        <v>173</v>
      </c>
      <c r="C6513" s="322" t="s">
        <v>275</v>
      </c>
      <c r="D6513" s="322" t="s">
        <v>173</v>
      </c>
      <c r="E6513" s="322" t="s">
        <v>275</v>
      </c>
      <c r="F6513" s="154" t="s">
        <v>239</v>
      </c>
      <c r="G6513" s="149" t="s">
        <v>359</v>
      </c>
      <c r="H6513" s="153" t="s">
        <v>278</v>
      </c>
      <c r="I6513" s="149" t="s">
        <v>2929</v>
      </c>
      <c r="J6513" s="163">
        <v>33.17</v>
      </c>
      <c r="K6513" s="163">
        <v>12.856</v>
      </c>
      <c r="L6513" s="149" t="s">
        <v>116</v>
      </c>
      <c r="M6513" s="150" t="s">
        <v>1784</v>
      </c>
      <c r="N6513" s="157">
        <v>45475.459328703706</v>
      </c>
      <c r="O6513" s="157">
        <v>45502.948506944442</v>
      </c>
    </row>
    <row r="6514" spans="2:15" x14ac:dyDescent="0.2">
      <c r="B6514" s="322" t="s">
        <v>173</v>
      </c>
      <c r="C6514" s="322" t="s">
        <v>275</v>
      </c>
      <c r="D6514" s="322" t="s">
        <v>173</v>
      </c>
      <c r="E6514" s="322" t="s">
        <v>275</v>
      </c>
      <c r="F6514" s="154" t="s">
        <v>239</v>
      </c>
      <c r="G6514" s="149" t="s">
        <v>359</v>
      </c>
      <c r="H6514" s="153" t="s">
        <v>278</v>
      </c>
      <c r="I6514" s="149" t="s">
        <v>2929</v>
      </c>
      <c r="J6514" s="163">
        <v>33.17</v>
      </c>
      <c r="K6514" s="163">
        <v>19.651</v>
      </c>
      <c r="L6514" s="149" t="s">
        <v>116</v>
      </c>
      <c r="M6514" s="150" t="s">
        <v>1784</v>
      </c>
      <c r="N6514" s="157">
        <v>45475.459328703706</v>
      </c>
      <c r="O6514" s="157">
        <v>45502.948645833334</v>
      </c>
    </row>
    <row r="6515" spans="2:15" x14ac:dyDescent="0.2">
      <c r="B6515" s="322" t="s">
        <v>173</v>
      </c>
      <c r="C6515" s="322" t="s">
        <v>275</v>
      </c>
      <c r="D6515" s="322" t="s">
        <v>173</v>
      </c>
      <c r="E6515" s="322" t="s">
        <v>275</v>
      </c>
      <c r="F6515" s="154" t="s">
        <v>247</v>
      </c>
      <c r="G6515" s="149" t="s">
        <v>340</v>
      </c>
      <c r="H6515" s="153" t="s">
        <v>341</v>
      </c>
      <c r="I6515" s="149" t="s">
        <v>3295</v>
      </c>
      <c r="J6515" s="163">
        <v>36.040999999999997</v>
      </c>
      <c r="K6515" s="163">
        <v>34.996000000000002</v>
      </c>
      <c r="L6515" s="149" t="s">
        <v>189</v>
      </c>
      <c r="M6515" s="150" t="s">
        <v>526</v>
      </c>
      <c r="N6515" s="157">
        <v>45475.594467592593</v>
      </c>
      <c r="O6515" s="157">
        <v>45502.299722222226</v>
      </c>
    </row>
    <row r="6516" spans="2:15" x14ac:dyDescent="0.2">
      <c r="B6516" s="322" t="s">
        <v>173</v>
      </c>
      <c r="C6516" s="322" t="s">
        <v>275</v>
      </c>
      <c r="D6516" s="322" t="s">
        <v>177</v>
      </c>
      <c r="E6516" s="322" t="s">
        <v>275</v>
      </c>
      <c r="F6516" s="154" t="s">
        <v>114</v>
      </c>
      <c r="G6516" s="149" t="s">
        <v>277</v>
      </c>
      <c r="H6516" s="153" t="s">
        <v>304</v>
      </c>
      <c r="I6516" s="149" t="s">
        <v>699</v>
      </c>
      <c r="J6516" s="163">
        <v>39.064</v>
      </c>
      <c r="K6516" s="163">
        <v>30.399000000000001</v>
      </c>
      <c r="L6516" s="149" t="s">
        <v>114</v>
      </c>
      <c r="M6516" s="150" t="s">
        <v>579</v>
      </c>
      <c r="N6516" s="157">
        <v>45475.863287037035</v>
      </c>
      <c r="O6516" s="157">
        <v>45618.373333333337</v>
      </c>
    </row>
    <row r="6517" spans="2:15" x14ac:dyDescent="0.2">
      <c r="B6517" s="322" t="s">
        <v>173</v>
      </c>
      <c r="C6517" s="322" t="s">
        <v>275</v>
      </c>
      <c r="D6517" s="322" t="s">
        <v>174</v>
      </c>
      <c r="E6517" s="322" t="s">
        <v>275</v>
      </c>
      <c r="F6517" s="154" t="s">
        <v>114</v>
      </c>
      <c r="G6517" s="149" t="s">
        <v>286</v>
      </c>
      <c r="H6517" s="153" t="s">
        <v>115</v>
      </c>
      <c r="I6517" s="149" t="s">
        <v>1435</v>
      </c>
      <c r="J6517" s="163">
        <v>56.073999999999998</v>
      </c>
      <c r="K6517" s="163">
        <v>30.414000000000001</v>
      </c>
      <c r="L6517" s="149" t="s">
        <v>216</v>
      </c>
      <c r="M6517" s="150" t="s">
        <v>284</v>
      </c>
      <c r="N6517" s="157">
        <v>45476.053680555553</v>
      </c>
      <c r="O6517" s="157">
        <v>45510.038622685184</v>
      </c>
    </row>
    <row r="6518" spans="2:15" x14ac:dyDescent="0.2">
      <c r="B6518" s="322" t="s">
        <v>173</v>
      </c>
      <c r="C6518" s="322" t="s">
        <v>275</v>
      </c>
      <c r="D6518" s="322" t="s">
        <v>174</v>
      </c>
      <c r="E6518" s="322" t="s">
        <v>275</v>
      </c>
      <c r="F6518" s="154" t="s">
        <v>114</v>
      </c>
      <c r="G6518" s="149" t="s">
        <v>286</v>
      </c>
      <c r="H6518" s="153" t="s">
        <v>115</v>
      </c>
      <c r="I6518" s="149" t="s">
        <v>1435</v>
      </c>
      <c r="J6518" s="163">
        <v>56.073999999999998</v>
      </c>
      <c r="K6518" s="163">
        <v>24.538</v>
      </c>
      <c r="L6518" s="149" t="s">
        <v>216</v>
      </c>
      <c r="M6518" s="150" t="s">
        <v>316</v>
      </c>
      <c r="N6518" s="157">
        <v>45476.053680555553</v>
      </c>
      <c r="O6518" s="157">
        <v>45517.811342592591</v>
      </c>
    </row>
    <row r="6519" spans="2:15" x14ac:dyDescent="0.2">
      <c r="B6519" s="322" t="s">
        <v>173</v>
      </c>
      <c r="C6519" s="322" t="s">
        <v>275</v>
      </c>
      <c r="D6519" s="322" t="s">
        <v>173</v>
      </c>
      <c r="E6519" s="322" t="s">
        <v>275</v>
      </c>
      <c r="F6519" s="154" t="s">
        <v>114</v>
      </c>
      <c r="G6519" s="149" t="s">
        <v>286</v>
      </c>
      <c r="H6519" s="153" t="s">
        <v>304</v>
      </c>
      <c r="I6519" s="149" t="s">
        <v>790</v>
      </c>
      <c r="J6519" s="163">
        <v>30.806000000000001</v>
      </c>
      <c r="K6519" s="163">
        <v>21.08</v>
      </c>
      <c r="L6519" s="149" t="s">
        <v>116</v>
      </c>
      <c r="M6519" s="150" t="s">
        <v>2123</v>
      </c>
      <c r="N6519" s="157">
        <v>45476.246574074074</v>
      </c>
      <c r="O6519" s="157">
        <v>45495.406388888892</v>
      </c>
    </row>
    <row r="6520" spans="2:15" x14ac:dyDescent="0.2">
      <c r="B6520" s="322" t="s">
        <v>173</v>
      </c>
      <c r="C6520" s="322" t="s">
        <v>275</v>
      </c>
      <c r="D6520" s="322" t="s">
        <v>173</v>
      </c>
      <c r="E6520" s="322" t="s">
        <v>275</v>
      </c>
      <c r="F6520" s="154" t="s">
        <v>114</v>
      </c>
      <c r="G6520" s="149" t="s">
        <v>277</v>
      </c>
      <c r="H6520" s="153" t="s">
        <v>304</v>
      </c>
      <c r="I6520" s="149" t="s">
        <v>1160</v>
      </c>
      <c r="J6520" s="163">
        <v>27.55</v>
      </c>
      <c r="K6520" s="163">
        <v>11.436</v>
      </c>
      <c r="L6520" s="149" t="s">
        <v>114</v>
      </c>
      <c r="M6520" s="150" t="s">
        <v>1161</v>
      </c>
      <c r="N6520" s="157">
        <v>45476.749571759261</v>
      </c>
      <c r="O6520" s="157">
        <v>45478.372499999998</v>
      </c>
    </row>
    <row r="6521" spans="2:15" x14ac:dyDescent="0.2">
      <c r="B6521" s="322" t="s">
        <v>173</v>
      </c>
      <c r="C6521" s="322" t="s">
        <v>275</v>
      </c>
      <c r="D6521" s="322" t="s">
        <v>173</v>
      </c>
      <c r="E6521" s="322" t="s">
        <v>275</v>
      </c>
      <c r="F6521" s="154" t="s">
        <v>114</v>
      </c>
      <c r="G6521" s="149" t="s">
        <v>277</v>
      </c>
      <c r="H6521" s="153" t="s">
        <v>304</v>
      </c>
      <c r="I6521" s="149" t="s">
        <v>1160</v>
      </c>
      <c r="J6521" s="163">
        <v>27.55</v>
      </c>
      <c r="K6521" s="163">
        <v>11.436</v>
      </c>
      <c r="L6521" s="149" t="s">
        <v>114</v>
      </c>
      <c r="M6521" s="150" t="s">
        <v>1161</v>
      </c>
      <c r="N6521" s="157">
        <v>45476.749571759261</v>
      </c>
      <c r="O6521" s="157">
        <v>45478.37263888889</v>
      </c>
    </row>
    <row r="6522" spans="2:15" x14ac:dyDescent="0.2">
      <c r="B6522" s="322" t="s">
        <v>173</v>
      </c>
      <c r="C6522" s="322" t="s">
        <v>275</v>
      </c>
      <c r="D6522" s="322" t="s">
        <v>173</v>
      </c>
      <c r="E6522" s="322" t="s">
        <v>275</v>
      </c>
      <c r="F6522" s="154" t="s">
        <v>114</v>
      </c>
      <c r="G6522" s="149" t="s">
        <v>286</v>
      </c>
      <c r="H6522" s="153" t="s">
        <v>115</v>
      </c>
      <c r="I6522" s="149" t="s">
        <v>1068</v>
      </c>
      <c r="J6522" s="163">
        <v>63.551000000000002</v>
      </c>
      <c r="K6522" s="163">
        <v>5.673</v>
      </c>
      <c r="L6522" s="149" t="s">
        <v>211</v>
      </c>
      <c r="M6522" s="150" t="s">
        <v>453</v>
      </c>
      <c r="N6522" s="157">
        <v>45476.97996527778</v>
      </c>
      <c r="O6522" s="157">
        <v>45497.478888888887</v>
      </c>
    </row>
    <row r="6523" spans="2:15" x14ac:dyDescent="0.2">
      <c r="B6523" s="322" t="s">
        <v>173</v>
      </c>
      <c r="C6523" s="322" t="s">
        <v>275</v>
      </c>
      <c r="D6523" s="322" t="s">
        <v>174</v>
      </c>
      <c r="E6523" s="322" t="s">
        <v>275</v>
      </c>
      <c r="F6523" s="154" t="s">
        <v>114</v>
      </c>
      <c r="G6523" s="149" t="s">
        <v>286</v>
      </c>
      <c r="H6523" s="153" t="s">
        <v>115</v>
      </c>
      <c r="I6523" s="149" t="s">
        <v>1068</v>
      </c>
      <c r="J6523" s="163">
        <v>63.551000000000002</v>
      </c>
      <c r="K6523" s="163">
        <v>5.6369999999999996</v>
      </c>
      <c r="L6523" s="149" t="s">
        <v>211</v>
      </c>
      <c r="M6523" s="150" t="s">
        <v>390</v>
      </c>
      <c r="N6523" s="157">
        <v>45476.97996527778</v>
      </c>
      <c r="O6523" s="157">
        <v>45510.438645833332</v>
      </c>
    </row>
    <row r="6524" spans="2:15" x14ac:dyDescent="0.2">
      <c r="B6524" s="322" t="s">
        <v>173</v>
      </c>
      <c r="C6524" s="322" t="s">
        <v>275</v>
      </c>
      <c r="D6524" s="322" t="s">
        <v>173</v>
      </c>
      <c r="E6524" s="322" t="s">
        <v>275</v>
      </c>
      <c r="F6524" s="154" t="s">
        <v>114</v>
      </c>
      <c r="G6524" s="149" t="s">
        <v>353</v>
      </c>
      <c r="H6524" s="153" t="s">
        <v>354</v>
      </c>
      <c r="I6524" s="149" t="s">
        <v>1749</v>
      </c>
      <c r="J6524" s="163">
        <v>29.975000000000001</v>
      </c>
      <c r="K6524" s="163">
        <v>8.6820000000000004</v>
      </c>
      <c r="L6524" s="149" t="s">
        <v>116</v>
      </c>
      <c r="M6524" s="150" t="s">
        <v>292</v>
      </c>
      <c r="N6524" s="157">
        <v>45477.063761574071</v>
      </c>
      <c r="O6524" s="157">
        <v>45500.448495370372</v>
      </c>
    </row>
    <row r="6525" spans="2:15" x14ac:dyDescent="0.2">
      <c r="B6525" s="322" t="s">
        <v>173</v>
      </c>
      <c r="C6525" s="322" t="s">
        <v>275</v>
      </c>
      <c r="D6525" s="322" t="s">
        <v>173</v>
      </c>
      <c r="E6525" s="322" t="s">
        <v>275</v>
      </c>
      <c r="F6525" s="154" t="s">
        <v>244</v>
      </c>
      <c r="G6525" s="149" t="s">
        <v>369</v>
      </c>
      <c r="H6525" s="153" t="s">
        <v>370</v>
      </c>
      <c r="I6525" s="149" t="s">
        <v>2605</v>
      </c>
      <c r="J6525" s="163">
        <v>61.180999999999997</v>
      </c>
      <c r="K6525" s="163">
        <v>18.248999999999999</v>
      </c>
      <c r="L6525" s="149" t="s">
        <v>219</v>
      </c>
      <c r="M6525" s="150" t="s">
        <v>429</v>
      </c>
      <c r="N6525" s="157">
        <v>45477.538310185184</v>
      </c>
      <c r="O6525" s="157">
        <v>45500.208935185183</v>
      </c>
    </row>
    <row r="6526" spans="2:15" x14ac:dyDescent="0.2">
      <c r="B6526" s="322" t="s">
        <v>173</v>
      </c>
      <c r="C6526" s="322" t="s">
        <v>275</v>
      </c>
      <c r="D6526" s="322" t="s">
        <v>174</v>
      </c>
      <c r="E6526" s="322" t="s">
        <v>275</v>
      </c>
      <c r="F6526" s="154" t="s">
        <v>244</v>
      </c>
      <c r="G6526" s="149" t="s">
        <v>369</v>
      </c>
      <c r="H6526" s="153" t="s">
        <v>370</v>
      </c>
      <c r="I6526" s="149" t="s">
        <v>2605</v>
      </c>
      <c r="J6526" s="163">
        <v>61.180999999999997</v>
      </c>
      <c r="K6526" s="163">
        <v>22.507000000000001</v>
      </c>
      <c r="L6526" s="149" t="s">
        <v>223</v>
      </c>
      <c r="M6526" s="150" t="s">
        <v>758</v>
      </c>
      <c r="N6526" s="157">
        <v>45477.538310185184</v>
      </c>
      <c r="O6526" s="157">
        <v>45529.457615740743</v>
      </c>
    </row>
    <row r="6527" spans="2:15" x14ac:dyDescent="0.2">
      <c r="B6527" s="322" t="s">
        <v>173</v>
      </c>
      <c r="C6527" s="322" t="s">
        <v>275</v>
      </c>
      <c r="D6527" s="322" t="s">
        <v>173</v>
      </c>
      <c r="E6527" s="322" t="s">
        <v>275</v>
      </c>
      <c r="F6527" s="154" t="s">
        <v>114</v>
      </c>
      <c r="G6527" s="149" t="s">
        <v>277</v>
      </c>
      <c r="H6527" s="153" t="s">
        <v>304</v>
      </c>
      <c r="I6527" s="149" t="s">
        <v>584</v>
      </c>
      <c r="J6527" s="163">
        <v>39.064</v>
      </c>
      <c r="K6527" s="163">
        <v>14.893000000000001</v>
      </c>
      <c r="L6527" s="149" t="s">
        <v>114</v>
      </c>
      <c r="M6527" s="150" t="s">
        <v>579</v>
      </c>
      <c r="N6527" s="157">
        <v>45478.055520833332</v>
      </c>
      <c r="O6527" s="157">
        <v>45490.841724537036</v>
      </c>
    </row>
    <row r="6528" spans="2:15" x14ac:dyDescent="0.2">
      <c r="B6528" s="322" t="s">
        <v>173</v>
      </c>
      <c r="C6528" s="322" t="s">
        <v>275</v>
      </c>
      <c r="D6528" s="322" t="s">
        <v>173</v>
      </c>
      <c r="E6528" s="322" t="s">
        <v>275</v>
      </c>
      <c r="F6528" s="154" t="s">
        <v>114</v>
      </c>
      <c r="G6528" s="149" t="s">
        <v>277</v>
      </c>
      <c r="H6528" s="153" t="s">
        <v>304</v>
      </c>
      <c r="I6528" s="149" t="s">
        <v>584</v>
      </c>
      <c r="J6528" s="163">
        <v>39.064</v>
      </c>
      <c r="K6528" s="163">
        <v>14.893000000000001</v>
      </c>
      <c r="L6528" s="149" t="s">
        <v>114</v>
      </c>
      <c r="M6528" s="150" t="s">
        <v>579</v>
      </c>
      <c r="N6528" s="157">
        <v>45478.055520833332</v>
      </c>
      <c r="O6528" s="157">
        <v>45490.841863425929</v>
      </c>
    </row>
    <row r="6529" spans="2:15" x14ac:dyDescent="0.2">
      <c r="B6529" s="322" t="s">
        <v>173</v>
      </c>
      <c r="C6529" s="322" t="s">
        <v>275</v>
      </c>
      <c r="D6529" s="322" t="s">
        <v>174</v>
      </c>
      <c r="E6529" s="322" t="s">
        <v>275</v>
      </c>
      <c r="F6529" s="154" t="s">
        <v>114</v>
      </c>
      <c r="G6529" s="149" t="s">
        <v>286</v>
      </c>
      <c r="H6529" s="153" t="s">
        <v>115</v>
      </c>
      <c r="I6529" s="149" t="s">
        <v>3296</v>
      </c>
      <c r="J6529" s="163">
        <v>33.158000000000001</v>
      </c>
      <c r="K6529" s="163">
        <v>4.9000000000000004</v>
      </c>
      <c r="L6529" s="149" t="s">
        <v>212</v>
      </c>
      <c r="M6529" s="150" t="s">
        <v>1086</v>
      </c>
      <c r="N6529" s="157">
        <v>45478.636574074073</v>
      </c>
      <c r="O6529" s="157">
        <v>45505.957037037035</v>
      </c>
    </row>
    <row r="6530" spans="2:15" x14ac:dyDescent="0.2">
      <c r="B6530" s="322" t="s">
        <v>173</v>
      </c>
      <c r="C6530" s="322" t="s">
        <v>275</v>
      </c>
      <c r="D6530" s="322" t="s">
        <v>174</v>
      </c>
      <c r="E6530" s="322" t="s">
        <v>275</v>
      </c>
      <c r="F6530" s="154" t="s">
        <v>114</v>
      </c>
      <c r="G6530" s="149" t="s">
        <v>286</v>
      </c>
      <c r="H6530" s="153" t="s">
        <v>115</v>
      </c>
      <c r="I6530" s="149" t="s">
        <v>3296</v>
      </c>
      <c r="J6530" s="163">
        <v>33.158000000000001</v>
      </c>
      <c r="K6530" s="163">
        <v>20.417999999999999</v>
      </c>
      <c r="L6530" s="149" t="s">
        <v>212</v>
      </c>
      <c r="M6530" s="150" t="s">
        <v>2594</v>
      </c>
      <c r="N6530" s="157">
        <v>45478.636574074073</v>
      </c>
      <c r="O6530" s="157">
        <v>45512.921446759261</v>
      </c>
    </row>
    <row r="6531" spans="2:15" x14ac:dyDescent="0.2">
      <c r="B6531" s="322" t="s">
        <v>173</v>
      </c>
      <c r="C6531" s="322" t="s">
        <v>275</v>
      </c>
      <c r="D6531" s="322" t="s">
        <v>175</v>
      </c>
      <c r="E6531" s="322" t="s">
        <v>275</v>
      </c>
      <c r="F6531" s="154" t="s">
        <v>239</v>
      </c>
      <c r="G6531" s="149" t="s">
        <v>1627</v>
      </c>
      <c r="H6531" s="153" t="s">
        <v>1628</v>
      </c>
      <c r="I6531" s="149" t="s">
        <v>3297</v>
      </c>
      <c r="J6531" s="163">
        <v>88.266000000000005</v>
      </c>
      <c r="K6531" s="163">
        <v>86.501000000000005</v>
      </c>
      <c r="L6531" s="149" t="s">
        <v>211</v>
      </c>
      <c r="M6531" s="150" t="s">
        <v>2721</v>
      </c>
      <c r="N6531" s="157">
        <v>45478.667858796296</v>
      </c>
      <c r="O6531" s="157">
        <v>45551.353217592594</v>
      </c>
    </row>
    <row r="6532" spans="2:15" x14ac:dyDescent="0.2">
      <c r="B6532" s="322" t="s">
        <v>173</v>
      </c>
      <c r="C6532" s="322" t="s">
        <v>275</v>
      </c>
      <c r="D6532" s="322" t="s">
        <v>173</v>
      </c>
      <c r="E6532" s="322" t="s">
        <v>275</v>
      </c>
      <c r="F6532" s="154" t="s">
        <v>114</v>
      </c>
      <c r="G6532" s="149" t="s">
        <v>277</v>
      </c>
      <c r="H6532" s="153" t="s">
        <v>304</v>
      </c>
      <c r="I6532" s="149" t="s">
        <v>1739</v>
      </c>
      <c r="J6532" s="163">
        <v>36.244999999999997</v>
      </c>
      <c r="K6532" s="163">
        <v>26.134</v>
      </c>
      <c r="L6532" s="149" t="s">
        <v>114</v>
      </c>
      <c r="M6532" s="150" t="s">
        <v>1417</v>
      </c>
      <c r="N6532" s="157">
        <v>45478.865243055552</v>
      </c>
      <c r="O6532" s="157">
        <v>45498.646840277775</v>
      </c>
    </row>
    <row r="6533" spans="2:15" x14ac:dyDescent="0.2">
      <c r="B6533" s="322" t="s">
        <v>173</v>
      </c>
      <c r="C6533" s="322" t="s">
        <v>275</v>
      </c>
      <c r="D6533" s="322" t="s">
        <v>173</v>
      </c>
      <c r="E6533" s="322" t="s">
        <v>275</v>
      </c>
      <c r="F6533" s="154" t="s">
        <v>114</v>
      </c>
      <c r="G6533" s="149" t="s">
        <v>277</v>
      </c>
      <c r="H6533" s="153" t="s">
        <v>304</v>
      </c>
      <c r="I6533" s="149" t="s">
        <v>1402</v>
      </c>
      <c r="J6533" s="163">
        <v>30.687999999999999</v>
      </c>
      <c r="K6533" s="163">
        <v>20.998999999999999</v>
      </c>
      <c r="L6533" s="149" t="s">
        <v>187</v>
      </c>
      <c r="M6533" s="150" t="s">
        <v>415</v>
      </c>
      <c r="N6533" s="157">
        <v>45479.281319444446</v>
      </c>
      <c r="O6533" s="157">
        <v>45496.476307870369</v>
      </c>
    </row>
    <row r="6534" spans="2:15" x14ac:dyDescent="0.2">
      <c r="B6534" s="322" t="s">
        <v>173</v>
      </c>
      <c r="C6534" s="322" t="s">
        <v>275</v>
      </c>
      <c r="D6534" s="322" t="s">
        <v>174</v>
      </c>
      <c r="E6534" s="322" t="s">
        <v>275</v>
      </c>
      <c r="F6534" s="154" t="s">
        <v>239</v>
      </c>
      <c r="G6534" s="149" t="s">
        <v>359</v>
      </c>
      <c r="H6534" s="153" t="s">
        <v>278</v>
      </c>
      <c r="I6534" s="149" t="s">
        <v>1276</v>
      </c>
      <c r="J6534" s="163">
        <v>40.613999999999997</v>
      </c>
      <c r="K6534" s="163">
        <v>34.648000000000003</v>
      </c>
      <c r="L6534" s="149" t="s">
        <v>209</v>
      </c>
      <c r="M6534" s="150" t="s">
        <v>892</v>
      </c>
      <c r="N6534" s="157">
        <v>45479.871759259258</v>
      </c>
      <c r="O6534" s="157">
        <v>45531.27752314815</v>
      </c>
    </row>
    <row r="6535" spans="2:15" x14ac:dyDescent="0.2">
      <c r="B6535" s="322" t="s">
        <v>173</v>
      </c>
      <c r="C6535" s="322" t="s">
        <v>275</v>
      </c>
      <c r="D6535" s="322" t="s">
        <v>174</v>
      </c>
      <c r="E6535" s="322" t="s">
        <v>275</v>
      </c>
      <c r="F6535" s="154" t="s">
        <v>114</v>
      </c>
      <c r="G6535" s="149" t="s">
        <v>277</v>
      </c>
      <c r="H6535" s="153" t="s">
        <v>304</v>
      </c>
      <c r="I6535" s="149" t="s">
        <v>3298</v>
      </c>
      <c r="J6535" s="163">
        <v>34.762999999999998</v>
      </c>
      <c r="K6535" s="163">
        <v>23.006</v>
      </c>
      <c r="L6535" s="149" t="s">
        <v>228</v>
      </c>
      <c r="M6535" s="150" t="s">
        <v>434</v>
      </c>
      <c r="N6535" s="157">
        <v>45480.140486111108</v>
      </c>
      <c r="O6535" s="157">
        <v>45507.318020833336</v>
      </c>
    </row>
    <row r="6536" spans="2:15" x14ac:dyDescent="0.2">
      <c r="B6536" s="322" t="s">
        <v>173</v>
      </c>
      <c r="C6536" s="322" t="s">
        <v>275</v>
      </c>
      <c r="D6536" s="322" t="s">
        <v>174</v>
      </c>
      <c r="E6536" s="322" t="s">
        <v>275</v>
      </c>
      <c r="F6536" s="154" t="s">
        <v>114</v>
      </c>
      <c r="G6536" s="149" t="s">
        <v>286</v>
      </c>
      <c r="H6536" s="153" t="s">
        <v>115</v>
      </c>
      <c r="I6536" s="149" t="s">
        <v>2448</v>
      </c>
      <c r="J6536" s="163">
        <v>63.726999999999997</v>
      </c>
      <c r="K6536" s="163">
        <v>10.548</v>
      </c>
      <c r="L6536" s="149" t="s">
        <v>217</v>
      </c>
      <c r="M6536" s="150" t="s">
        <v>308</v>
      </c>
      <c r="N6536" s="157">
        <v>45480.230162037034</v>
      </c>
      <c r="O6536" s="157">
        <v>45508.656087962961</v>
      </c>
    </row>
    <row r="6537" spans="2:15" x14ac:dyDescent="0.2">
      <c r="B6537" s="322" t="s">
        <v>173</v>
      </c>
      <c r="C6537" s="322" t="s">
        <v>275</v>
      </c>
      <c r="D6537" s="322" t="s">
        <v>174</v>
      </c>
      <c r="E6537" s="322" t="s">
        <v>275</v>
      </c>
      <c r="F6537" s="154" t="s">
        <v>114</v>
      </c>
      <c r="G6537" s="149" t="s">
        <v>286</v>
      </c>
      <c r="H6537" s="153" t="s">
        <v>115</v>
      </c>
      <c r="I6537" s="149" t="s">
        <v>2448</v>
      </c>
      <c r="J6537" s="163">
        <v>63.726999999999997</v>
      </c>
      <c r="K6537" s="163">
        <v>18.283000000000001</v>
      </c>
      <c r="L6537" s="149" t="s">
        <v>217</v>
      </c>
      <c r="M6537" s="150" t="s">
        <v>480</v>
      </c>
      <c r="N6537" s="157">
        <v>45480.230162037034</v>
      </c>
      <c r="O6537" s="157">
        <v>45521.448460648149</v>
      </c>
    </row>
    <row r="6538" spans="2:15" x14ac:dyDescent="0.2">
      <c r="B6538" s="322" t="s">
        <v>173</v>
      </c>
      <c r="C6538" s="322" t="s">
        <v>275</v>
      </c>
      <c r="D6538" s="322" t="s">
        <v>174</v>
      </c>
      <c r="E6538" s="322" t="s">
        <v>275</v>
      </c>
      <c r="F6538" s="154" t="s">
        <v>114</v>
      </c>
      <c r="G6538" s="149" t="s">
        <v>286</v>
      </c>
      <c r="H6538" s="153" t="s">
        <v>115</v>
      </c>
      <c r="I6538" s="149" t="s">
        <v>2448</v>
      </c>
      <c r="J6538" s="163">
        <v>63.726999999999997</v>
      </c>
      <c r="K6538" s="163">
        <v>27.681000000000001</v>
      </c>
      <c r="L6538" s="149" t="s">
        <v>217</v>
      </c>
      <c r="M6538" s="150" t="s">
        <v>1370</v>
      </c>
      <c r="N6538" s="157">
        <v>45480.230162037034</v>
      </c>
      <c r="O6538" s="157">
        <v>45532.194340277776</v>
      </c>
    </row>
    <row r="6539" spans="2:15" x14ac:dyDescent="0.2">
      <c r="B6539" s="322" t="s">
        <v>173</v>
      </c>
      <c r="C6539" s="322" t="s">
        <v>275</v>
      </c>
      <c r="D6539" s="322" t="s">
        <v>174</v>
      </c>
      <c r="E6539" s="322" t="s">
        <v>275</v>
      </c>
      <c r="F6539" s="154" t="s">
        <v>195</v>
      </c>
      <c r="G6539" s="149" t="s">
        <v>277</v>
      </c>
      <c r="H6539" s="153" t="s">
        <v>705</v>
      </c>
      <c r="I6539" s="149" t="s">
        <v>598</v>
      </c>
      <c r="J6539" s="163">
        <v>34.448999999999998</v>
      </c>
      <c r="K6539" s="163">
        <v>8.2929999999999993</v>
      </c>
      <c r="L6539" s="149" t="s">
        <v>265</v>
      </c>
      <c r="M6539" s="150" t="s">
        <v>1077</v>
      </c>
      <c r="N6539" s="157">
        <v>45481.271354166667</v>
      </c>
      <c r="O6539" s="157">
        <v>45507.906817129631</v>
      </c>
    </row>
    <row r="6540" spans="2:15" x14ac:dyDescent="0.2">
      <c r="B6540" s="322" t="s">
        <v>173</v>
      </c>
      <c r="C6540" s="322" t="s">
        <v>275</v>
      </c>
      <c r="D6540" s="322" t="s">
        <v>174</v>
      </c>
      <c r="E6540" s="322" t="s">
        <v>275</v>
      </c>
      <c r="F6540" s="154" t="s">
        <v>239</v>
      </c>
      <c r="G6540" s="149" t="s">
        <v>359</v>
      </c>
      <c r="H6540" s="153" t="s">
        <v>278</v>
      </c>
      <c r="I6540" s="149" t="s">
        <v>2200</v>
      </c>
      <c r="J6540" s="163">
        <v>37.880000000000003</v>
      </c>
      <c r="K6540" s="163">
        <v>16.850999999999999</v>
      </c>
      <c r="L6540" s="149" t="s">
        <v>116</v>
      </c>
      <c r="M6540" s="150" t="s">
        <v>1646</v>
      </c>
      <c r="N6540" s="157">
        <v>45481.418310185189</v>
      </c>
      <c r="O6540" s="157">
        <v>45511.355578703704</v>
      </c>
    </row>
    <row r="6541" spans="2:15" x14ac:dyDescent="0.2">
      <c r="B6541" s="322" t="s">
        <v>173</v>
      </c>
      <c r="C6541" s="322" t="s">
        <v>275</v>
      </c>
      <c r="D6541" s="322" t="s">
        <v>174</v>
      </c>
      <c r="E6541" s="322" t="s">
        <v>275</v>
      </c>
      <c r="F6541" s="154" t="s">
        <v>239</v>
      </c>
      <c r="G6541" s="149" t="s">
        <v>359</v>
      </c>
      <c r="H6541" s="153" t="s">
        <v>278</v>
      </c>
      <c r="I6541" s="149" t="s">
        <v>2200</v>
      </c>
      <c r="J6541" s="163">
        <v>37.880000000000003</v>
      </c>
      <c r="K6541" s="163">
        <v>20.271000000000001</v>
      </c>
      <c r="L6541" s="149" t="s">
        <v>116</v>
      </c>
      <c r="M6541" s="150" t="s">
        <v>405</v>
      </c>
      <c r="N6541" s="157">
        <v>45481.418310185189</v>
      </c>
      <c r="O6541" s="157">
        <v>45516.973067129627</v>
      </c>
    </row>
    <row r="6542" spans="2:15" x14ac:dyDescent="0.2">
      <c r="B6542" s="322" t="s">
        <v>173</v>
      </c>
      <c r="C6542" s="322" t="s">
        <v>275</v>
      </c>
      <c r="D6542" s="322" t="s">
        <v>173</v>
      </c>
      <c r="E6542" s="322" t="s">
        <v>275</v>
      </c>
      <c r="F6542" s="154" t="s">
        <v>114</v>
      </c>
      <c r="G6542" s="149" t="s">
        <v>277</v>
      </c>
      <c r="H6542" s="153" t="s">
        <v>304</v>
      </c>
      <c r="I6542" s="149" t="s">
        <v>740</v>
      </c>
      <c r="J6542" s="163">
        <v>28.471</v>
      </c>
      <c r="K6542" s="163">
        <v>27.8</v>
      </c>
      <c r="L6542" s="149" t="s">
        <v>114</v>
      </c>
      <c r="M6542" s="150" t="s">
        <v>1840</v>
      </c>
      <c r="N6542" s="157">
        <v>45481.72142361111</v>
      </c>
      <c r="O6542" s="157">
        <v>45490.101099537038</v>
      </c>
    </row>
    <row r="6543" spans="2:15" x14ac:dyDescent="0.2">
      <c r="B6543" s="322" t="s">
        <v>173</v>
      </c>
      <c r="C6543" s="322" t="s">
        <v>275</v>
      </c>
      <c r="D6543" s="322" t="s">
        <v>173</v>
      </c>
      <c r="E6543" s="322" t="s">
        <v>275</v>
      </c>
      <c r="F6543" s="154" t="s">
        <v>329</v>
      </c>
      <c r="G6543" s="149" t="s">
        <v>286</v>
      </c>
      <c r="H6543" s="153" t="s">
        <v>330</v>
      </c>
      <c r="I6543" s="149" t="s">
        <v>1543</v>
      </c>
      <c r="J6543" s="163">
        <v>63.375999999999998</v>
      </c>
      <c r="K6543" s="163">
        <v>4.8010000000000002</v>
      </c>
      <c r="L6543" s="149" t="s">
        <v>333</v>
      </c>
      <c r="M6543" s="150" t="s">
        <v>334</v>
      </c>
      <c r="N6543" s="157">
        <v>45481.740601851852</v>
      </c>
      <c r="O6543" s="157">
        <v>45499.966643518521</v>
      </c>
    </row>
    <row r="6544" spans="2:15" x14ac:dyDescent="0.2">
      <c r="B6544" s="322" t="s">
        <v>173</v>
      </c>
      <c r="C6544" s="322" t="s">
        <v>275</v>
      </c>
      <c r="D6544" s="322" t="s">
        <v>174</v>
      </c>
      <c r="E6544" s="322" t="s">
        <v>275</v>
      </c>
      <c r="F6544" s="154" t="s">
        <v>329</v>
      </c>
      <c r="G6544" s="149" t="s">
        <v>286</v>
      </c>
      <c r="H6544" s="153" t="s">
        <v>330</v>
      </c>
      <c r="I6544" s="149" t="s">
        <v>1543</v>
      </c>
      <c r="J6544" s="163">
        <v>63.375999999999998</v>
      </c>
      <c r="K6544" s="163">
        <v>18.103999999999999</v>
      </c>
      <c r="L6544" s="149" t="s">
        <v>211</v>
      </c>
      <c r="M6544" s="150" t="s">
        <v>314</v>
      </c>
      <c r="N6544" s="157">
        <v>45481.740601851852</v>
      </c>
      <c r="O6544" s="157">
        <v>45514.515092592592</v>
      </c>
    </row>
    <row r="6545" spans="2:15" x14ac:dyDescent="0.2">
      <c r="B6545" s="322" t="s">
        <v>173</v>
      </c>
      <c r="C6545" s="322" t="s">
        <v>275</v>
      </c>
      <c r="D6545" s="322" t="s">
        <v>174</v>
      </c>
      <c r="E6545" s="322" t="s">
        <v>275</v>
      </c>
      <c r="F6545" s="154" t="s">
        <v>114</v>
      </c>
      <c r="G6545" s="149" t="s">
        <v>310</v>
      </c>
      <c r="H6545" s="153" t="s">
        <v>115</v>
      </c>
      <c r="I6545" s="149" t="s">
        <v>3299</v>
      </c>
      <c r="J6545" s="163">
        <v>28.338000000000001</v>
      </c>
      <c r="K6545" s="163">
        <v>27.771000000000001</v>
      </c>
      <c r="L6545" s="149" t="s">
        <v>553</v>
      </c>
      <c r="M6545" s="150" t="s">
        <v>554</v>
      </c>
      <c r="N6545" s="157">
        <v>45481.864849537036</v>
      </c>
      <c r="O6545" s="157">
        <v>45508.921388888892</v>
      </c>
    </row>
    <row r="6546" spans="2:15" x14ac:dyDescent="0.2">
      <c r="B6546" s="322" t="s">
        <v>173</v>
      </c>
      <c r="C6546" s="322" t="s">
        <v>275</v>
      </c>
      <c r="D6546" s="322" t="s">
        <v>174</v>
      </c>
      <c r="E6546" s="322" t="s">
        <v>275</v>
      </c>
      <c r="F6546" s="154" t="s">
        <v>114</v>
      </c>
      <c r="G6546" s="149" t="s">
        <v>286</v>
      </c>
      <c r="H6546" s="153" t="s">
        <v>115</v>
      </c>
      <c r="I6546" s="149" t="s">
        <v>2880</v>
      </c>
      <c r="J6546" s="163">
        <v>63.271000000000001</v>
      </c>
      <c r="K6546" s="163">
        <v>47.65</v>
      </c>
      <c r="L6546" s="149" t="s">
        <v>116</v>
      </c>
      <c r="M6546" s="150" t="s">
        <v>352</v>
      </c>
      <c r="N6546" s="157">
        <v>45482.301898148151</v>
      </c>
      <c r="O6546" s="157">
        <v>45515.13689814815</v>
      </c>
    </row>
    <row r="6547" spans="2:15" x14ac:dyDescent="0.2">
      <c r="B6547" s="322" t="s">
        <v>173</v>
      </c>
      <c r="C6547" s="322" t="s">
        <v>275</v>
      </c>
      <c r="D6547" s="322" t="s">
        <v>174</v>
      </c>
      <c r="E6547" s="322" t="s">
        <v>275</v>
      </c>
      <c r="F6547" s="154" t="s">
        <v>114</v>
      </c>
      <c r="G6547" s="149" t="s">
        <v>277</v>
      </c>
      <c r="H6547" s="153" t="s">
        <v>304</v>
      </c>
      <c r="I6547" s="149" t="s">
        <v>2630</v>
      </c>
      <c r="J6547" s="163">
        <v>34.948</v>
      </c>
      <c r="K6547" s="163">
        <v>26.306999999999999</v>
      </c>
      <c r="L6547" s="149" t="s">
        <v>191</v>
      </c>
      <c r="M6547" s="150" t="s">
        <v>1078</v>
      </c>
      <c r="N6547" s="157">
        <v>45482.953101851854</v>
      </c>
      <c r="O6547" s="157">
        <v>45505.730532407404</v>
      </c>
    </row>
    <row r="6548" spans="2:15" x14ac:dyDescent="0.2">
      <c r="B6548" s="322" t="s">
        <v>173</v>
      </c>
      <c r="C6548" s="322" t="s">
        <v>275</v>
      </c>
      <c r="D6548" s="322" t="s">
        <v>174</v>
      </c>
      <c r="E6548" s="322" t="s">
        <v>275</v>
      </c>
      <c r="F6548" s="154" t="s">
        <v>239</v>
      </c>
      <c r="G6548" s="149" t="s">
        <v>277</v>
      </c>
      <c r="H6548" s="153" t="s">
        <v>1628</v>
      </c>
      <c r="I6548" s="149" t="s">
        <v>2502</v>
      </c>
      <c r="J6548" s="163">
        <v>36.892000000000003</v>
      </c>
      <c r="K6548" s="163">
        <v>34.871000000000002</v>
      </c>
      <c r="L6548" s="149" t="s">
        <v>116</v>
      </c>
      <c r="M6548" s="150" t="s">
        <v>292</v>
      </c>
      <c r="N6548" s="157">
        <v>45483.032141203701</v>
      </c>
      <c r="O6548" s="157">
        <v>45508.228090277778</v>
      </c>
    </row>
    <row r="6549" spans="2:15" x14ac:dyDescent="0.2">
      <c r="B6549" s="322" t="s">
        <v>173</v>
      </c>
      <c r="C6549" s="322" t="s">
        <v>275</v>
      </c>
      <c r="D6549" s="322" t="s">
        <v>174</v>
      </c>
      <c r="E6549" s="322" t="s">
        <v>275</v>
      </c>
      <c r="F6549" s="154" t="s">
        <v>114</v>
      </c>
      <c r="G6549" s="149" t="s">
        <v>277</v>
      </c>
      <c r="H6549" s="153" t="s">
        <v>304</v>
      </c>
      <c r="I6549" s="149" t="s">
        <v>753</v>
      </c>
      <c r="J6549" s="163">
        <v>34.564</v>
      </c>
      <c r="K6549" s="163">
        <v>21.939</v>
      </c>
      <c r="L6549" s="149" t="s">
        <v>232</v>
      </c>
      <c r="M6549" s="150" t="s">
        <v>386</v>
      </c>
      <c r="N6549" s="157">
        <v>45483.463171296295</v>
      </c>
      <c r="O6549" s="157">
        <v>45511.738842592589</v>
      </c>
    </row>
    <row r="6550" spans="2:15" x14ac:dyDescent="0.2">
      <c r="B6550" s="322" t="s">
        <v>173</v>
      </c>
      <c r="C6550" s="322" t="s">
        <v>275</v>
      </c>
      <c r="D6550" s="322" t="s">
        <v>174</v>
      </c>
      <c r="E6550" s="322" t="s">
        <v>275</v>
      </c>
      <c r="F6550" s="154" t="s">
        <v>211</v>
      </c>
      <c r="G6550" s="149" t="s">
        <v>277</v>
      </c>
      <c r="H6550" s="153" t="s">
        <v>390</v>
      </c>
      <c r="I6550" s="149" t="s">
        <v>3300</v>
      </c>
      <c r="J6550" s="163">
        <v>81.745999999999995</v>
      </c>
      <c r="K6550" s="163">
        <v>79.81</v>
      </c>
      <c r="L6550" s="149" t="s">
        <v>116</v>
      </c>
      <c r="M6550" s="150" t="s">
        <v>352</v>
      </c>
      <c r="N6550" s="157">
        <v>45483.854629629626</v>
      </c>
      <c r="O6550" s="157">
        <v>45527.844548611109</v>
      </c>
    </row>
    <row r="6551" spans="2:15" x14ac:dyDescent="0.2">
      <c r="B6551" s="322" t="s">
        <v>173</v>
      </c>
      <c r="C6551" s="322" t="s">
        <v>275</v>
      </c>
      <c r="D6551" s="322" t="s">
        <v>173</v>
      </c>
      <c r="E6551" s="322" t="s">
        <v>275</v>
      </c>
      <c r="F6551" s="154" t="s">
        <v>237</v>
      </c>
      <c r="G6551" s="149" t="s">
        <v>277</v>
      </c>
      <c r="H6551" s="153" t="s">
        <v>978</v>
      </c>
      <c r="I6551" s="149" t="s">
        <v>2529</v>
      </c>
      <c r="J6551" s="163">
        <v>34.529000000000003</v>
      </c>
      <c r="K6551" s="163">
        <v>27.981000000000002</v>
      </c>
      <c r="L6551" s="149" t="s">
        <v>251</v>
      </c>
      <c r="M6551" s="150" t="s">
        <v>1382</v>
      </c>
      <c r="N6551" s="157">
        <v>45484.010717592595</v>
      </c>
      <c r="O6551" s="157">
        <v>45493.041030092594</v>
      </c>
    </row>
    <row r="6552" spans="2:15" x14ac:dyDescent="0.2">
      <c r="B6552" s="322" t="s">
        <v>173</v>
      </c>
      <c r="C6552" s="322" t="s">
        <v>275</v>
      </c>
      <c r="D6552" s="322" t="s">
        <v>174</v>
      </c>
      <c r="E6552" s="322" t="s">
        <v>275</v>
      </c>
      <c r="F6552" s="154" t="s">
        <v>247</v>
      </c>
      <c r="G6552" s="149" t="s">
        <v>340</v>
      </c>
      <c r="H6552" s="153" t="s">
        <v>341</v>
      </c>
      <c r="I6552" s="149" t="s">
        <v>1982</v>
      </c>
      <c r="J6552" s="163">
        <v>36.722000000000001</v>
      </c>
      <c r="K6552" s="163">
        <v>34.710999999999999</v>
      </c>
      <c r="L6552" s="149" t="s">
        <v>116</v>
      </c>
      <c r="M6552" s="150" t="s">
        <v>117</v>
      </c>
      <c r="N6552" s="157">
        <v>45484.5625</v>
      </c>
      <c r="O6552" s="157">
        <v>45522.614745370367</v>
      </c>
    </row>
    <row r="6553" spans="2:15" x14ac:dyDescent="0.2">
      <c r="B6553" s="322" t="s">
        <v>173</v>
      </c>
      <c r="C6553" s="322" t="s">
        <v>275</v>
      </c>
      <c r="D6553" s="322" t="s">
        <v>174</v>
      </c>
      <c r="E6553" s="322" t="s">
        <v>275</v>
      </c>
      <c r="F6553" s="154" t="s">
        <v>239</v>
      </c>
      <c r="G6553" s="149" t="s">
        <v>359</v>
      </c>
      <c r="H6553" s="153" t="s">
        <v>278</v>
      </c>
      <c r="I6553" s="149" t="s">
        <v>783</v>
      </c>
      <c r="J6553" s="163">
        <v>35.139000000000003</v>
      </c>
      <c r="K6553" s="163">
        <v>34.436</v>
      </c>
      <c r="L6553" s="149" t="s">
        <v>329</v>
      </c>
      <c r="M6553" s="150" t="s">
        <v>395</v>
      </c>
      <c r="N6553" s="157">
        <v>45484.741157407407</v>
      </c>
      <c r="O6553" s="157">
        <v>45508.186921296299</v>
      </c>
    </row>
    <row r="6554" spans="2:15" x14ac:dyDescent="0.2">
      <c r="B6554" s="322" t="s">
        <v>173</v>
      </c>
      <c r="C6554" s="322" t="s">
        <v>275</v>
      </c>
      <c r="D6554" s="322" t="s">
        <v>173</v>
      </c>
      <c r="E6554" s="322" t="s">
        <v>275</v>
      </c>
      <c r="F6554" s="154" t="s">
        <v>244</v>
      </c>
      <c r="G6554" s="149" t="s">
        <v>369</v>
      </c>
      <c r="H6554" s="153" t="s">
        <v>370</v>
      </c>
      <c r="I6554" s="149" t="s">
        <v>1882</v>
      </c>
      <c r="J6554" s="163">
        <v>63.238</v>
      </c>
      <c r="K6554" s="163">
        <v>44.655999999999999</v>
      </c>
      <c r="L6554" s="149" t="s">
        <v>209</v>
      </c>
      <c r="M6554" s="150" t="s">
        <v>392</v>
      </c>
      <c r="N6554" s="157">
        <v>45484.821666666663</v>
      </c>
      <c r="O6554" s="157">
        <v>45496.316388888888</v>
      </c>
    </row>
    <row r="6555" spans="2:15" x14ac:dyDescent="0.2">
      <c r="B6555" s="322" t="s">
        <v>173</v>
      </c>
      <c r="C6555" s="322" t="s">
        <v>275</v>
      </c>
      <c r="D6555" s="322" t="s">
        <v>174</v>
      </c>
      <c r="E6555" s="322" t="s">
        <v>275</v>
      </c>
      <c r="F6555" s="154" t="s">
        <v>114</v>
      </c>
      <c r="G6555" s="149" t="s">
        <v>277</v>
      </c>
      <c r="H6555" s="153" t="s">
        <v>304</v>
      </c>
      <c r="I6555" s="149" t="s">
        <v>1820</v>
      </c>
      <c r="J6555" s="163">
        <v>34.491999999999997</v>
      </c>
      <c r="K6555" s="163">
        <v>21.454999999999998</v>
      </c>
      <c r="L6555" s="149" t="s">
        <v>237</v>
      </c>
      <c r="M6555" s="150" t="s">
        <v>2140</v>
      </c>
      <c r="N6555" s="157">
        <v>45486.052245370367</v>
      </c>
      <c r="O6555" s="157">
        <v>45507.62599537037</v>
      </c>
    </row>
    <row r="6556" spans="2:15" x14ac:dyDescent="0.2">
      <c r="B6556" s="322" t="s">
        <v>173</v>
      </c>
      <c r="C6556" s="322" t="s">
        <v>275</v>
      </c>
      <c r="D6556" s="322" t="s">
        <v>176</v>
      </c>
      <c r="E6556" s="322" t="s">
        <v>275</v>
      </c>
      <c r="F6556" s="154" t="s">
        <v>239</v>
      </c>
      <c r="G6556" s="149" t="s">
        <v>359</v>
      </c>
      <c r="H6556" s="153" t="s">
        <v>278</v>
      </c>
      <c r="I6556" s="149" t="s">
        <v>3301</v>
      </c>
      <c r="J6556" s="163">
        <v>63.122999999999998</v>
      </c>
      <c r="K6556" s="163">
        <v>9.64</v>
      </c>
      <c r="L6556" s="149" t="s">
        <v>211</v>
      </c>
      <c r="M6556" s="150" t="s">
        <v>303</v>
      </c>
      <c r="N6556" s="157">
        <v>45486.407835648148</v>
      </c>
      <c r="O6556" s="157">
        <v>45573.876215277778</v>
      </c>
    </row>
    <row r="6557" spans="2:15" x14ac:dyDescent="0.2">
      <c r="B6557" s="322" t="s">
        <v>173</v>
      </c>
      <c r="C6557" s="322" t="s">
        <v>275</v>
      </c>
      <c r="D6557" s="322" t="s">
        <v>176</v>
      </c>
      <c r="E6557" s="322" t="s">
        <v>275</v>
      </c>
      <c r="F6557" s="154" t="s">
        <v>239</v>
      </c>
      <c r="G6557" s="149" t="s">
        <v>359</v>
      </c>
      <c r="H6557" s="153" t="s">
        <v>278</v>
      </c>
      <c r="I6557" s="149" t="s">
        <v>3301</v>
      </c>
      <c r="J6557" s="163">
        <v>63.122999999999998</v>
      </c>
      <c r="K6557" s="163">
        <v>33.542999999999999</v>
      </c>
      <c r="L6557" s="149" t="s">
        <v>211</v>
      </c>
      <c r="M6557" s="150" t="s">
        <v>453</v>
      </c>
      <c r="N6557" s="157">
        <v>45486.407835648148</v>
      </c>
      <c r="O6557" s="157">
        <v>45580.728912037041</v>
      </c>
    </row>
    <row r="6558" spans="2:15" x14ac:dyDescent="0.2">
      <c r="B6558" s="322" t="s">
        <v>173</v>
      </c>
      <c r="C6558" s="322" t="s">
        <v>275</v>
      </c>
      <c r="D6558" s="322" t="s">
        <v>174</v>
      </c>
      <c r="E6558" s="322" t="s">
        <v>275</v>
      </c>
      <c r="F6558" s="154" t="s">
        <v>114</v>
      </c>
      <c r="G6558" s="149" t="s">
        <v>286</v>
      </c>
      <c r="H6558" s="153" t="s">
        <v>115</v>
      </c>
      <c r="I6558" s="149" t="s">
        <v>2424</v>
      </c>
      <c r="J6558" s="163">
        <v>61.087000000000003</v>
      </c>
      <c r="K6558" s="163">
        <v>7.0129999999999999</v>
      </c>
      <c r="L6558" s="149" t="s">
        <v>216</v>
      </c>
      <c r="M6558" s="150" t="s">
        <v>285</v>
      </c>
      <c r="N6558" s="157">
        <v>45486.449270833335</v>
      </c>
      <c r="O6558" s="157">
        <v>45524.415821759256</v>
      </c>
    </row>
    <row r="6559" spans="2:15" x14ac:dyDescent="0.2">
      <c r="B6559" s="322" t="s">
        <v>173</v>
      </c>
      <c r="C6559" s="322" t="s">
        <v>275</v>
      </c>
      <c r="D6559" s="322" t="s">
        <v>175</v>
      </c>
      <c r="E6559" s="322" t="s">
        <v>275</v>
      </c>
      <c r="F6559" s="154" t="s">
        <v>114</v>
      </c>
      <c r="G6559" s="149" t="s">
        <v>286</v>
      </c>
      <c r="H6559" s="153" t="s">
        <v>115</v>
      </c>
      <c r="I6559" s="149" t="s">
        <v>2424</v>
      </c>
      <c r="J6559" s="163">
        <v>61.087000000000003</v>
      </c>
      <c r="K6559" s="163">
        <v>12.624000000000001</v>
      </c>
      <c r="L6559" s="149" t="s">
        <v>208</v>
      </c>
      <c r="M6559" s="150" t="s">
        <v>368</v>
      </c>
      <c r="N6559" s="157">
        <v>45486.449270833335</v>
      </c>
      <c r="O6559" s="157">
        <v>45551.162974537037</v>
      </c>
    </row>
    <row r="6560" spans="2:15" x14ac:dyDescent="0.2">
      <c r="B6560" s="322" t="s">
        <v>173</v>
      </c>
      <c r="C6560" s="322" t="s">
        <v>275</v>
      </c>
      <c r="D6560" s="322" t="s">
        <v>175</v>
      </c>
      <c r="E6560" s="322" t="s">
        <v>275</v>
      </c>
      <c r="F6560" s="154" t="s">
        <v>114</v>
      </c>
      <c r="G6560" s="149" t="s">
        <v>286</v>
      </c>
      <c r="H6560" s="153" t="s">
        <v>115</v>
      </c>
      <c r="I6560" s="149" t="s">
        <v>2424</v>
      </c>
      <c r="J6560" s="163">
        <v>61.087000000000003</v>
      </c>
      <c r="K6560" s="163">
        <v>28.123999999999999</v>
      </c>
      <c r="L6560" s="149" t="s">
        <v>208</v>
      </c>
      <c r="M6560" s="150" t="s">
        <v>523</v>
      </c>
      <c r="N6560" s="157">
        <v>45486.449270833335</v>
      </c>
      <c r="O6560" s="157">
        <v>45555.482488425929</v>
      </c>
    </row>
    <row r="6561" spans="2:15" x14ac:dyDescent="0.2">
      <c r="B6561" s="322" t="s">
        <v>173</v>
      </c>
      <c r="C6561" s="322" t="s">
        <v>275</v>
      </c>
      <c r="D6561" s="322" t="s">
        <v>174</v>
      </c>
      <c r="E6561" s="322" t="s">
        <v>275</v>
      </c>
      <c r="F6561" s="154" t="s">
        <v>329</v>
      </c>
      <c r="G6561" s="149" t="s">
        <v>286</v>
      </c>
      <c r="H6561" s="153" t="s">
        <v>330</v>
      </c>
      <c r="I6561" s="149" t="s">
        <v>1967</v>
      </c>
      <c r="J6561" s="163">
        <v>82.043000000000006</v>
      </c>
      <c r="K6561" s="163">
        <v>56.975000000000001</v>
      </c>
      <c r="L6561" s="149" t="s">
        <v>116</v>
      </c>
      <c r="M6561" s="150" t="s">
        <v>117</v>
      </c>
      <c r="N6561" s="157">
        <v>45486.740219907406</v>
      </c>
      <c r="O6561" s="157">
        <v>45527.423668981479</v>
      </c>
    </row>
    <row r="6562" spans="2:15" x14ac:dyDescent="0.2">
      <c r="B6562" s="322" t="s">
        <v>173</v>
      </c>
      <c r="C6562" s="322" t="s">
        <v>275</v>
      </c>
      <c r="D6562" s="322" t="s">
        <v>173</v>
      </c>
      <c r="E6562" s="322" t="s">
        <v>275</v>
      </c>
      <c r="F6562" s="154" t="s">
        <v>114</v>
      </c>
      <c r="G6562" s="149" t="s">
        <v>353</v>
      </c>
      <c r="H6562" s="153" t="s">
        <v>354</v>
      </c>
      <c r="I6562" s="149" t="s">
        <v>3302</v>
      </c>
      <c r="J6562" s="163">
        <v>35.200000000000003</v>
      </c>
      <c r="K6562" s="163">
        <v>34.496000000000002</v>
      </c>
      <c r="L6562" s="149" t="s">
        <v>187</v>
      </c>
      <c r="M6562" s="150" t="s">
        <v>415</v>
      </c>
      <c r="N6562" s="157">
        <v>45486.855798611112</v>
      </c>
      <c r="O6562" s="157">
        <v>45498.885729166665</v>
      </c>
    </row>
    <row r="6563" spans="2:15" x14ac:dyDescent="0.2">
      <c r="B6563" s="322" t="s">
        <v>173</v>
      </c>
      <c r="C6563" s="322" t="s">
        <v>275</v>
      </c>
      <c r="D6563" s="322" t="s">
        <v>173</v>
      </c>
      <c r="E6563" s="322" t="s">
        <v>275</v>
      </c>
      <c r="F6563" s="154" t="s">
        <v>114</v>
      </c>
      <c r="G6563" s="149" t="s">
        <v>277</v>
      </c>
      <c r="H6563" s="153" t="s">
        <v>304</v>
      </c>
      <c r="I6563" s="149" t="s">
        <v>2453</v>
      </c>
      <c r="J6563" s="163">
        <v>30.372</v>
      </c>
      <c r="K6563" s="163">
        <v>6.6479999999999997</v>
      </c>
      <c r="L6563" s="149" t="s">
        <v>187</v>
      </c>
      <c r="M6563" s="150" t="s">
        <v>415</v>
      </c>
      <c r="N6563" s="157">
        <v>45487.840162037035</v>
      </c>
      <c r="O6563" s="157">
        <v>45504.771886574075</v>
      </c>
    </row>
    <row r="6564" spans="2:15" x14ac:dyDescent="0.2">
      <c r="B6564" s="322" t="s">
        <v>173</v>
      </c>
      <c r="C6564" s="322" t="s">
        <v>275</v>
      </c>
      <c r="D6564" s="322" t="s">
        <v>174</v>
      </c>
      <c r="E6564" s="322" t="s">
        <v>275</v>
      </c>
      <c r="F6564" s="154" t="s">
        <v>114</v>
      </c>
      <c r="G6564" s="149" t="s">
        <v>277</v>
      </c>
      <c r="H6564" s="153" t="s">
        <v>304</v>
      </c>
      <c r="I6564" s="149" t="s">
        <v>2453</v>
      </c>
      <c r="J6564" s="163">
        <v>30.372</v>
      </c>
      <c r="K6564" s="163">
        <v>14.736000000000001</v>
      </c>
      <c r="L6564" s="149" t="s">
        <v>189</v>
      </c>
      <c r="M6564" s="150" t="s">
        <v>470</v>
      </c>
      <c r="N6564" s="157">
        <v>45487.840162037035</v>
      </c>
      <c r="O6564" s="157">
        <v>45512.082488425927</v>
      </c>
    </row>
    <row r="6565" spans="2:15" x14ac:dyDescent="0.2">
      <c r="B6565" s="322" t="s">
        <v>173</v>
      </c>
      <c r="C6565" s="322" t="s">
        <v>275</v>
      </c>
      <c r="D6565" s="322" t="s">
        <v>176</v>
      </c>
      <c r="E6565" s="322" t="s">
        <v>275</v>
      </c>
      <c r="F6565" s="154" t="s">
        <v>239</v>
      </c>
      <c r="G6565" s="149" t="s">
        <v>277</v>
      </c>
      <c r="H6565" s="153" t="s">
        <v>1628</v>
      </c>
      <c r="I6565" s="149" t="s">
        <v>3301</v>
      </c>
      <c r="J6565" s="163">
        <v>63.122999999999998</v>
      </c>
      <c r="K6565" s="163">
        <v>3.819</v>
      </c>
      <c r="L6565" s="149" t="s">
        <v>211</v>
      </c>
      <c r="M6565" s="150" t="s">
        <v>303</v>
      </c>
      <c r="N6565" s="157">
        <v>45488.707835648151</v>
      </c>
      <c r="O6565" s="157">
        <v>45573.876215277778</v>
      </c>
    </row>
    <row r="6566" spans="2:15" x14ac:dyDescent="0.2">
      <c r="B6566" s="322" t="s">
        <v>173</v>
      </c>
      <c r="C6566" s="322" t="s">
        <v>275</v>
      </c>
      <c r="D6566" s="322" t="s">
        <v>176</v>
      </c>
      <c r="E6566" s="322" t="s">
        <v>275</v>
      </c>
      <c r="F6566" s="154" t="s">
        <v>239</v>
      </c>
      <c r="G6566" s="149" t="s">
        <v>277</v>
      </c>
      <c r="H6566" s="153" t="s">
        <v>1628</v>
      </c>
      <c r="I6566" s="149" t="s">
        <v>3301</v>
      </c>
      <c r="J6566" s="163">
        <v>63.122999999999998</v>
      </c>
      <c r="K6566" s="163">
        <v>13.287000000000001</v>
      </c>
      <c r="L6566" s="149" t="s">
        <v>211</v>
      </c>
      <c r="M6566" s="150" t="s">
        <v>453</v>
      </c>
      <c r="N6566" s="157">
        <v>45488.707835648151</v>
      </c>
      <c r="O6566" s="157">
        <v>45580.728912037041</v>
      </c>
    </row>
    <row r="6567" spans="2:15" x14ac:dyDescent="0.2">
      <c r="B6567" s="322" t="s">
        <v>173</v>
      </c>
      <c r="C6567" s="322" t="s">
        <v>275</v>
      </c>
      <c r="D6567" s="322" t="s">
        <v>174</v>
      </c>
      <c r="E6567" s="322" t="s">
        <v>275</v>
      </c>
      <c r="F6567" s="154" t="s">
        <v>114</v>
      </c>
      <c r="G6567" s="149" t="s">
        <v>353</v>
      </c>
      <c r="H6567" s="153" t="s">
        <v>354</v>
      </c>
      <c r="I6567" s="149" t="s">
        <v>1286</v>
      </c>
      <c r="J6567" s="163">
        <v>63.454000000000001</v>
      </c>
      <c r="K6567" s="163">
        <v>33.304000000000002</v>
      </c>
      <c r="L6567" s="149" t="s">
        <v>116</v>
      </c>
      <c r="M6567" s="150" t="s">
        <v>339</v>
      </c>
      <c r="N6567" s="157">
        <v>45488.90792824074</v>
      </c>
      <c r="O6567" s="157">
        <v>45512.530219907407</v>
      </c>
    </row>
    <row r="6568" spans="2:15" x14ac:dyDescent="0.2">
      <c r="B6568" s="322" t="s">
        <v>173</v>
      </c>
      <c r="C6568" s="322" t="s">
        <v>275</v>
      </c>
      <c r="D6568" s="322" t="s">
        <v>174</v>
      </c>
      <c r="E6568" s="322" t="s">
        <v>275</v>
      </c>
      <c r="F6568" s="154" t="s">
        <v>329</v>
      </c>
      <c r="G6568" s="149" t="s">
        <v>286</v>
      </c>
      <c r="H6568" s="153" t="s">
        <v>330</v>
      </c>
      <c r="I6568" s="149" t="s">
        <v>1967</v>
      </c>
      <c r="J6568" s="163">
        <v>82.043000000000006</v>
      </c>
      <c r="K6568" s="163">
        <v>10.711</v>
      </c>
      <c r="L6568" s="149" t="s">
        <v>116</v>
      </c>
      <c r="M6568" s="150" t="s">
        <v>117</v>
      </c>
      <c r="N6568" s="157">
        <v>45488.947280092594</v>
      </c>
      <c r="O6568" s="157">
        <v>45527.423668981479</v>
      </c>
    </row>
    <row r="6569" spans="2:15" x14ac:dyDescent="0.2">
      <c r="B6569" s="322" t="s">
        <v>173</v>
      </c>
      <c r="C6569" s="322" t="s">
        <v>275</v>
      </c>
      <c r="D6569" s="322" t="s">
        <v>174</v>
      </c>
      <c r="E6569" s="322" t="s">
        <v>275</v>
      </c>
      <c r="F6569" s="154" t="s">
        <v>195</v>
      </c>
      <c r="G6569" s="149" t="s">
        <v>277</v>
      </c>
      <c r="H6569" s="153" t="s">
        <v>705</v>
      </c>
      <c r="I6569" s="149" t="s">
        <v>3303</v>
      </c>
      <c r="J6569" s="163">
        <v>39.762999999999998</v>
      </c>
      <c r="K6569" s="163">
        <v>29.779</v>
      </c>
      <c r="L6569" s="149" t="s">
        <v>230</v>
      </c>
      <c r="M6569" s="150" t="s">
        <v>514</v>
      </c>
      <c r="N6569" s="157">
        <v>45488.949178240742</v>
      </c>
      <c r="O6569" s="157">
        <v>45527.49</v>
      </c>
    </row>
    <row r="6570" spans="2:15" x14ac:dyDescent="0.2">
      <c r="B6570" s="322" t="s">
        <v>173</v>
      </c>
      <c r="C6570" s="322" t="s">
        <v>275</v>
      </c>
      <c r="D6570" s="322" t="s">
        <v>174</v>
      </c>
      <c r="E6570" s="322" t="s">
        <v>275</v>
      </c>
      <c r="F6570" s="154" t="s">
        <v>247</v>
      </c>
      <c r="G6570" s="149" t="s">
        <v>340</v>
      </c>
      <c r="H6570" s="153" t="s">
        <v>341</v>
      </c>
      <c r="I6570" s="149" t="s">
        <v>3304</v>
      </c>
      <c r="J6570" s="163">
        <v>37.720999999999997</v>
      </c>
      <c r="K6570" s="163">
        <v>11.207000000000001</v>
      </c>
      <c r="L6570" s="149" t="s">
        <v>228</v>
      </c>
      <c r="M6570" s="150" t="s">
        <v>485</v>
      </c>
      <c r="N6570" s="157">
        <v>45489.305509259262</v>
      </c>
      <c r="O6570" s="157">
        <v>45512.530995370369</v>
      </c>
    </row>
    <row r="6571" spans="2:15" x14ac:dyDescent="0.2">
      <c r="B6571" s="322" t="s">
        <v>173</v>
      </c>
      <c r="C6571" s="322" t="s">
        <v>275</v>
      </c>
      <c r="D6571" s="322" t="s">
        <v>174</v>
      </c>
      <c r="E6571" s="322" t="s">
        <v>275</v>
      </c>
      <c r="F6571" s="154" t="s">
        <v>247</v>
      </c>
      <c r="G6571" s="149" t="s">
        <v>340</v>
      </c>
      <c r="H6571" s="153" t="s">
        <v>341</v>
      </c>
      <c r="I6571" s="149" t="s">
        <v>3304</v>
      </c>
      <c r="J6571" s="163">
        <v>37.720999999999997</v>
      </c>
      <c r="K6571" s="163">
        <v>23.579000000000001</v>
      </c>
      <c r="L6571" s="149" t="s">
        <v>228</v>
      </c>
      <c r="M6571" s="150" t="s">
        <v>549</v>
      </c>
      <c r="N6571" s="157">
        <v>45489.305509259262</v>
      </c>
      <c r="O6571" s="157">
        <v>45519.802418981482</v>
      </c>
    </row>
    <row r="6572" spans="2:15" x14ac:dyDescent="0.2">
      <c r="B6572" s="322" t="s">
        <v>173</v>
      </c>
      <c r="C6572" s="322" t="s">
        <v>275</v>
      </c>
      <c r="D6572" s="322" t="s">
        <v>174</v>
      </c>
      <c r="E6572" s="322" t="s">
        <v>275</v>
      </c>
      <c r="F6572" s="154" t="s">
        <v>239</v>
      </c>
      <c r="G6572" s="149" t="s">
        <v>359</v>
      </c>
      <c r="H6572" s="153" t="s">
        <v>278</v>
      </c>
      <c r="I6572" s="149" t="s">
        <v>2817</v>
      </c>
      <c r="J6572" s="163">
        <v>62.77</v>
      </c>
      <c r="K6572" s="163">
        <v>5.7050000000000001</v>
      </c>
      <c r="L6572" s="149" t="s">
        <v>116</v>
      </c>
      <c r="M6572" s="150" t="s">
        <v>405</v>
      </c>
      <c r="N6572" s="157">
        <v>45489.418252314812</v>
      </c>
      <c r="O6572" s="157">
        <v>45517.780138888891</v>
      </c>
    </row>
    <row r="6573" spans="2:15" x14ac:dyDescent="0.2">
      <c r="B6573" s="322" t="s">
        <v>173</v>
      </c>
      <c r="C6573" s="322" t="s">
        <v>275</v>
      </c>
      <c r="D6573" s="322" t="s">
        <v>174</v>
      </c>
      <c r="E6573" s="322" t="s">
        <v>275</v>
      </c>
      <c r="F6573" s="154" t="s">
        <v>239</v>
      </c>
      <c r="G6573" s="149" t="s">
        <v>359</v>
      </c>
      <c r="H6573" s="153" t="s">
        <v>278</v>
      </c>
      <c r="I6573" s="149" t="s">
        <v>2817</v>
      </c>
      <c r="J6573" s="163">
        <v>62.77</v>
      </c>
      <c r="K6573" s="163">
        <v>1.9219999999999999</v>
      </c>
      <c r="L6573" s="149" t="s">
        <v>116</v>
      </c>
      <c r="M6573" s="150" t="s">
        <v>405</v>
      </c>
      <c r="N6573" s="157">
        <v>45489.418252314812</v>
      </c>
      <c r="O6573" s="157">
        <v>45517.780277777776</v>
      </c>
    </row>
    <row r="6574" spans="2:15" x14ac:dyDescent="0.2">
      <c r="B6574" s="322" t="s">
        <v>173</v>
      </c>
      <c r="C6574" s="322" t="s">
        <v>275</v>
      </c>
      <c r="D6574" s="322" t="s">
        <v>174</v>
      </c>
      <c r="E6574" s="322" t="s">
        <v>275</v>
      </c>
      <c r="F6574" s="154" t="s">
        <v>239</v>
      </c>
      <c r="G6574" s="149" t="s">
        <v>359</v>
      </c>
      <c r="H6574" s="153" t="s">
        <v>278</v>
      </c>
      <c r="I6574" s="149" t="s">
        <v>2817</v>
      </c>
      <c r="J6574" s="163">
        <v>62.77</v>
      </c>
      <c r="K6574" s="163">
        <v>4.3479999999999999</v>
      </c>
      <c r="L6574" s="149" t="s">
        <v>116</v>
      </c>
      <c r="M6574" s="150" t="s">
        <v>405</v>
      </c>
      <c r="N6574" s="157">
        <v>45489.418252314812</v>
      </c>
      <c r="O6574" s="157">
        <v>45517.780289351853</v>
      </c>
    </row>
    <row r="6575" spans="2:15" x14ac:dyDescent="0.2">
      <c r="B6575" s="322" t="s">
        <v>173</v>
      </c>
      <c r="C6575" s="322" t="s">
        <v>275</v>
      </c>
      <c r="D6575" s="322" t="s">
        <v>174</v>
      </c>
      <c r="E6575" s="322" t="s">
        <v>275</v>
      </c>
      <c r="F6575" s="154" t="s">
        <v>239</v>
      </c>
      <c r="G6575" s="149" t="s">
        <v>359</v>
      </c>
      <c r="H6575" s="153" t="s">
        <v>278</v>
      </c>
      <c r="I6575" s="149" t="s">
        <v>2817</v>
      </c>
      <c r="J6575" s="163">
        <v>62.77</v>
      </c>
      <c r="K6575" s="163">
        <v>35.298000000000002</v>
      </c>
      <c r="L6575" s="149" t="s">
        <v>116</v>
      </c>
      <c r="M6575" s="150" t="s">
        <v>405</v>
      </c>
      <c r="N6575" s="157">
        <v>45489.418252314812</v>
      </c>
      <c r="O6575" s="157">
        <v>45524.883634259262</v>
      </c>
    </row>
    <row r="6576" spans="2:15" x14ac:dyDescent="0.2">
      <c r="B6576" s="322" t="s">
        <v>173</v>
      </c>
      <c r="C6576" s="322" t="s">
        <v>275</v>
      </c>
      <c r="D6576" s="322" t="s">
        <v>174</v>
      </c>
      <c r="E6576" s="322" t="s">
        <v>275</v>
      </c>
      <c r="F6576" s="154" t="s">
        <v>244</v>
      </c>
      <c r="G6576" s="149" t="s">
        <v>369</v>
      </c>
      <c r="H6576" s="153" t="s">
        <v>370</v>
      </c>
      <c r="I6576" s="149" t="s">
        <v>2144</v>
      </c>
      <c r="J6576" s="163">
        <v>57.42</v>
      </c>
      <c r="K6576" s="163">
        <v>36.563000000000002</v>
      </c>
      <c r="L6576" s="149" t="s">
        <v>116</v>
      </c>
      <c r="M6576" s="150" t="s">
        <v>117</v>
      </c>
      <c r="N6576" s="157">
        <v>45489.897511574076</v>
      </c>
      <c r="O6576" s="157">
        <v>45524.780497685184</v>
      </c>
    </row>
    <row r="6577" spans="2:15" x14ac:dyDescent="0.2">
      <c r="B6577" s="322" t="s">
        <v>173</v>
      </c>
      <c r="C6577" s="322" t="s">
        <v>275</v>
      </c>
      <c r="D6577" s="322" t="s">
        <v>174</v>
      </c>
      <c r="E6577" s="322" t="s">
        <v>275</v>
      </c>
      <c r="F6577" s="154" t="s">
        <v>239</v>
      </c>
      <c r="G6577" s="149" t="s">
        <v>277</v>
      </c>
      <c r="H6577" s="153" t="s">
        <v>1075</v>
      </c>
      <c r="I6577" s="149" t="s">
        <v>3305</v>
      </c>
      <c r="J6577" s="163">
        <v>33.393000000000001</v>
      </c>
      <c r="K6577" s="163">
        <v>10.256</v>
      </c>
      <c r="L6577" s="149" t="s">
        <v>116</v>
      </c>
      <c r="M6577" s="150" t="s">
        <v>1784</v>
      </c>
      <c r="N6577" s="157">
        <v>45490.322187500002</v>
      </c>
      <c r="O6577" s="157">
        <v>45515.240011574075</v>
      </c>
    </row>
    <row r="6578" spans="2:15" x14ac:dyDescent="0.2">
      <c r="B6578" s="322" t="s">
        <v>173</v>
      </c>
      <c r="C6578" s="322" t="s">
        <v>275</v>
      </c>
      <c r="D6578" s="322" t="s">
        <v>174</v>
      </c>
      <c r="E6578" s="322" t="s">
        <v>275</v>
      </c>
      <c r="F6578" s="154" t="s">
        <v>239</v>
      </c>
      <c r="G6578" s="149" t="s">
        <v>277</v>
      </c>
      <c r="H6578" s="153" t="s">
        <v>1075</v>
      </c>
      <c r="I6578" s="149" t="s">
        <v>3305</v>
      </c>
      <c r="J6578" s="163">
        <v>33.393000000000001</v>
      </c>
      <c r="K6578" s="163">
        <v>22.469000000000001</v>
      </c>
      <c r="L6578" s="149" t="s">
        <v>116</v>
      </c>
      <c r="M6578" s="150" t="s">
        <v>457</v>
      </c>
      <c r="N6578" s="157">
        <v>45490.322187500002</v>
      </c>
      <c r="O6578" s="157">
        <v>45520.372442129628</v>
      </c>
    </row>
    <row r="6579" spans="2:15" x14ac:dyDescent="0.2">
      <c r="B6579" s="322" t="s">
        <v>173</v>
      </c>
      <c r="C6579" s="322" t="s">
        <v>275</v>
      </c>
      <c r="D6579" s="322" t="s">
        <v>175</v>
      </c>
      <c r="E6579" s="322" t="s">
        <v>275</v>
      </c>
      <c r="F6579" s="154" t="s">
        <v>239</v>
      </c>
      <c r="G6579" s="149" t="s">
        <v>1627</v>
      </c>
      <c r="H6579" s="153" t="s">
        <v>1628</v>
      </c>
      <c r="I6579" s="149" t="s">
        <v>3306</v>
      </c>
      <c r="J6579" s="163">
        <v>92.018000000000001</v>
      </c>
      <c r="K6579" s="163">
        <v>90.177999999999997</v>
      </c>
      <c r="L6579" s="149" t="s">
        <v>211</v>
      </c>
      <c r="M6579" s="150" t="s">
        <v>822</v>
      </c>
      <c r="N6579" s="157">
        <v>45490.784918981481</v>
      </c>
      <c r="O6579" s="157">
        <v>45547.998506944445</v>
      </c>
    </row>
    <row r="6580" spans="2:15" x14ac:dyDescent="0.2">
      <c r="B6580" s="322" t="s">
        <v>173</v>
      </c>
      <c r="C6580" s="322" t="s">
        <v>275</v>
      </c>
      <c r="D6580" s="322" t="s">
        <v>174</v>
      </c>
      <c r="E6580" s="322" t="s">
        <v>275</v>
      </c>
      <c r="F6580" s="154" t="s">
        <v>189</v>
      </c>
      <c r="G6580" s="149" t="s">
        <v>663</v>
      </c>
      <c r="H6580" s="153" t="s">
        <v>1438</v>
      </c>
      <c r="I6580" s="149" t="s">
        <v>3307</v>
      </c>
      <c r="J6580" s="163">
        <v>39.880000000000003</v>
      </c>
      <c r="K6580" s="163">
        <v>24.007000000000001</v>
      </c>
      <c r="L6580" s="149" t="s">
        <v>116</v>
      </c>
      <c r="M6580" s="150" t="s">
        <v>292</v>
      </c>
      <c r="N6580" s="157">
        <v>45491.031550925924</v>
      </c>
      <c r="O6580" s="157">
        <v>45526.313564814816</v>
      </c>
    </row>
    <row r="6581" spans="2:15" x14ac:dyDescent="0.2">
      <c r="B6581" s="322" t="s">
        <v>173</v>
      </c>
      <c r="C6581" s="322" t="s">
        <v>275</v>
      </c>
      <c r="D6581" s="322" t="s">
        <v>174</v>
      </c>
      <c r="E6581" s="322" t="s">
        <v>275</v>
      </c>
      <c r="F6581" s="154" t="s">
        <v>239</v>
      </c>
      <c r="G6581" s="149" t="s">
        <v>289</v>
      </c>
      <c r="H6581" s="153" t="s">
        <v>290</v>
      </c>
      <c r="I6581" s="149" t="s">
        <v>3308</v>
      </c>
      <c r="J6581" s="163">
        <v>53.554000000000002</v>
      </c>
      <c r="K6581" s="163">
        <v>46.387999999999998</v>
      </c>
      <c r="L6581" s="149" t="s">
        <v>205</v>
      </c>
      <c r="M6581" s="150" t="s">
        <v>721</v>
      </c>
      <c r="N6581" s="157">
        <v>45491.164421296293</v>
      </c>
      <c r="O6581" s="157">
        <v>45531.738043981481</v>
      </c>
    </row>
    <row r="6582" spans="2:15" x14ac:dyDescent="0.2">
      <c r="B6582" s="322" t="s">
        <v>173</v>
      </c>
      <c r="C6582" s="322" t="s">
        <v>275</v>
      </c>
      <c r="D6582" s="322" t="s">
        <v>174</v>
      </c>
      <c r="E6582" s="322" t="s">
        <v>275</v>
      </c>
      <c r="F6582" s="154" t="s">
        <v>329</v>
      </c>
      <c r="G6582" s="149" t="s">
        <v>286</v>
      </c>
      <c r="H6582" s="153" t="s">
        <v>330</v>
      </c>
      <c r="I6582" s="149" t="s">
        <v>3309</v>
      </c>
      <c r="J6582" s="163">
        <v>64.635999999999996</v>
      </c>
      <c r="K6582" s="163">
        <v>10.718999999999999</v>
      </c>
      <c r="L6582" s="149" t="s">
        <v>211</v>
      </c>
      <c r="M6582" s="150" t="s">
        <v>302</v>
      </c>
      <c r="N6582" s="157">
        <v>45491.699618055558</v>
      </c>
      <c r="O6582" s="157">
        <v>45512.334374999999</v>
      </c>
    </row>
    <row r="6583" spans="2:15" x14ac:dyDescent="0.2">
      <c r="B6583" s="322" t="s">
        <v>173</v>
      </c>
      <c r="C6583" s="322" t="s">
        <v>275</v>
      </c>
      <c r="D6583" s="322" t="s">
        <v>174</v>
      </c>
      <c r="E6583" s="322" t="s">
        <v>275</v>
      </c>
      <c r="F6583" s="154" t="s">
        <v>329</v>
      </c>
      <c r="G6583" s="149" t="s">
        <v>286</v>
      </c>
      <c r="H6583" s="153" t="s">
        <v>330</v>
      </c>
      <c r="I6583" s="149" t="s">
        <v>3309</v>
      </c>
      <c r="J6583" s="163">
        <v>64.635999999999996</v>
      </c>
      <c r="K6583" s="163">
        <v>46.055999999999997</v>
      </c>
      <c r="L6583" s="149" t="s">
        <v>211</v>
      </c>
      <c r="M6583" s="150" t="s">
        <v>453</v>
      </c>
      <c r="N6583" s="157">
        <v>45491.699618055558</v>
      </c>
      <c r="O6583" s="157">
        <v>45517.18818287037</v>
      </c>
    </row>
    <row r="6584" spans="2:15" x14ac:dyDescent="0.2">
      <c r="B6584" s="322" t="s">
        <v>173</v>
      </c>
      <c r="C6584" s="322" t="s">
        <v>275</v>
      </c>
      <c r="D6584" s="322" t="s">
        <v>173</v>
      </c>
      <c r="E6584" s="322" t="s">
        <v>275</v>
      </c>
      <c r="F6584" s="154" t="s">
        <v>195</v>
      </c>
      <c r="G6584" s="149" t="s">
        <v>277</v>
      </c>
      <c r="H6584" s="153" t="s">
        <v>705</v>
      </c>
      <c r="I6584" s="149" t="s">
        <v>3310</v>
      </c>
      <c r="J6584" s="163">
        <v>30.486999999999998</v>
      </c>
      <c r="K6584" s="163">
        <v>22.311</v>
      </c>
      <c r="L6584" s="149" t="s">
        <v>237</v>
      </c>
      <c r="M6584" s="150" t="s">
        <v>3311</v>
      </c>
      <c r="N6584" s="157">
        <v>45491.844675925924</v>
      </c>
      <c r="O6584" s="157">
        <v>45503.823819444442</v>
      </c>
    </row>
    <row r="6585" spans="2:15" x14ac:dyDescent="0.2">
      <c r="B6585" s="322" t="s">
        <v>173</v>
      </c>
      <c r="C6585" s="322" t="s">
        <v>275</v>
      </c>
      <c r="D6585" s="322" t="s">
        <v>174</v>
      </c>
      <c r="E6585" s="322" t="s">
        <v>275</v>
      </c>
      <c r="F6585" s="154" t="s">
        <v>244</v>
      </c>
      <c r="G6585" s="149" t="s">
        <v>369</v>
      </c>
      <c r="H6585" s="153" t="s">
        <v>370</v>
      </c>
      <c r="I6585" s="149" t="s">
        <v>1750</v>
      </c>
      <c r="J6585" s="163">
        <v>33.170999999999999</v>
      </c>
      <c r="K6585" s="163">
        <v>8.3689999999999998</v>
      </c>
      <c r="L6585" s="149" t="s">
        <v>197</v>
      </c>
      <c r="M6585" s="150" t="s">
        <v>2741</v>
      </c>
      <c r="N6585" s="157">
        <v>45491.888599537036</v>
      </c>
      <c r="O6585" s="157">
        <v>45517.760682870372</v>
      </c>
    </row>
    <row r="6586" spans="2:15" x14ac:dyDescent="0.2">
      <c r="B6586" s="322" t="s">
        <v>173</v>
      </c>
      <c r="C6586" s="322" t="s">
        <v>275</v>
      </c>
      <c r="D6586" s="322" t="s">
        <v>174</v>
      </c>
      <c r="E6586" s="322" t="s">
        <v>275</v>
      </c>
      <c r="F6586" s="154" t="s">
        <v>244</v>
      </c>
      <c r="G6586" s="149" t="s">
        <v>369</v>
      </c>
      <c r="H6586" s="153" t="s">
        <v>370</v>
      </c>
      <c r="I6586" s="149" t="s">
        <v>1750</v>
      </c>
      <c r="J6586" s="163">
        <v>33.170999999999999</v>
      </c>
      <c r="K6586" s="163">
        <v>24.138999999999999</v>
      </c>
      <c r="L6586" s="149" t="s">
        <v>591</v>
      </c>
      <c r="M6586" s="150" t="s">
        <v>282</v>
      </c>
      <c r="N6586" s="157">
        <v>45491.888599537036</v>
      </c>
      <c r="O6586" s="157">
        <v>45524.36613425926</v>
      </c>
    </row>
    <row r="6587" spans="2:15" x14ac:dyDescent="0.2">
      <c r="B6587" s="322" t="s">
        <v>173</v>
      </c>
      <c r="C6587" s="322" t="s">
        <v>275</v>
      </c>
      <c r="D6587" s="322" t="s">
        <v>174</v>
      </c>
      <c r="E6587" s="322" t="s">
        <v>275</v>
      </c>
      <c r="F6587" s="154" t="s">
        <v>114</v>
      </c>
      <c r="G6587" s="149" t="s">
        <v>286</v>
      </c>
      <c r="H6587" s="153" t="s">
        <v>304</v>
      </c>
      <c r="I6587" s="149" t="s">
        <v>2039</v>
      </c>
      <c r="J6587" s="163">
        <v>34.491999999999997</v>
      </c>
      <c r="K6587" s="163">
        <v>21.774999999999999</v>
      </c>
      <c r="L6587" s="149" t="s">
        <v>116</v>
      </c>
      <c r="M6587" s="150" t="s">
        <v>292</v>
      </c>
      <c r="N6587" s="157">
        <v>45491.948009259257</v>
      </c>
      <c r="O6587" s="157">
        <v>45527.363287037035</v>
      </c>
    </row>
    <row r="6588" spans="2:15" x14ac:dyDescent="0.2">
      <c r="B6588" s="322" t="s">
        <v>173</v>
      </c>
      <c r="C6588" s="322" t="s">
        <v>275</v>
      </c>
      <c r="D6588" s="322" t="s">
        <v>174</v>
      </c>
      <c r="E6588" s="322" t="s">
        <v>275</v>
      </c>
      <c r="F6588" s="154" t="s">
        <v>114</v>
      </c>
      <c r="G6588" s="149" t="s">
        <v>286</v>
      </c>
      <c r="H6588" s="153" t="s">
        <v>115</v>
      </c>
      <c r="I6588" s="149" t="s">
        <v>3312</v>
      </c>
      <c r="J6588" s="163">
        <v>33.686</v>
      </c>
      <c r="K6588" s="163">
        <v>28.707999999999998</v>
      </c>
      <c r="L6588" s="149" t="s">
        <v>212</v>
      </c>
      <c r="M6588" s="150" t="s">
        <v>626</v>
      </c>
      <c r="N6588" s="157">
        <v>45492.043171296296</v>
      </c>
      <c r="O6588" s="157">
        <v>45509.93478009259</v>
      </c>
    </row>
    <row r="6589" spans="2:15" x14ac:dyDescent="0.2">
      <c r="B6589" s="322" t="s">
        <v>173</v>
      </c>
      <c r="C6589" s="322" t="s">
        <v>275</v>
      </c>
      <c r="D6589" s="322" t="s">
        <v>174</v>
      </c>
      <c r="E6589" s="322" t="s">
        <v>275</v>
      </c>
      <c r="F6589" s="154" t="s">
        <v>244</v>
      </c>
      <c r="G6589" s="149" t="s">
        <v>369</v>
      </c>
      <c r="H6589" s="153" t="s">
        <v>370</v>
      </c>
      <c r="I6589" s="149" t="s">
        <v>3313</v>
      </c>
      <c r="J6589" s="163">
        <v>13.887</v>
      </c>
      <c r="K6589" s="163">
        <v>12.842000000000001</v>
      </c>
      <c r="L6589" s="149" t="s">
        <v>199</v>
      </c>
      <c r="M6589" s="150" t="s">
        <v>1814</v>
      </c>
      <c r="N6589" s="157">
        <v>45492.63385416667</v>
      </c>
      <c r="O6589" s="157">
        <v>45514.309386574074</v>
      </c>
    </row>
    <row r="6590" spans="2:15" x14ac:dyDescent="0.2">
      <c r="B6590" s="322" t="s">
        <v>173</v>
      </c>
      <c r="C6590" s="322" t="s">
        <v>275</v>
      </c>
      <c r="D6590" s="322" t="s">
        <v>174</v>
      </c>
      <c r="E6590" s="322" t="s">
        <v>275</v>
      </c>
      <c r="F6590" s="154" t="s">
        <v>114</v>
      </c>
      <c r="G6590" s="149" t="s">
        <v>310</v>
      </c>
      <c r="H6590" s="153" t="s">
        <v>115</v>
      </c>
      <c r="I6590" s="149" t="s">
        <v>3314</v>
      </c>
      <c r="J6590" s="163">
        <v>63.640999999999998</v>
      </c>
      <c r="K6590" s="163">
        <v>26.027999999999999</v>
      </c>
      <c r="L6590" s="149" t="s">
        <v>209</v>
      </c>
      <c r="M6590" s="150" t="s">
        <v>439</v>
      </c>
      <c r="N6590" s="157">
        <v>45492.657962962963</v>
      </c>
      <c r="O6590" s="157">
        <v>45528.007465277777</v>
      </c>
    </row>
    <row r="6591" spans="2:15" x14ac:dyDescent="0.2">
      <c r="B6591" s="322" t="s">
        <v>173</v>
      </c>
      <c r="C6591" s="322" t="s">
        <v>275</v>
      </c>
      <c r="D6591" s="322" t="s">
        <v>175</v>
      </c>
      <c r="E6591" s="322" t="s">
        <v>275</v>
      </c>
      <c r="F6591" s="154" t="s">
        <v>114</v>
      </c>
      <c r="G6591" s="149" t="s">
        <v>310</v>
      </c>
      <c r="H6591" s="153" t="s">
        <v>115</v>
      </c>
      <c r="I6591" s="149" t="s">
        <v>3314</v>
      </c>
      <c r="J6591" s="163">
        <v>63.640999999999998</v>
      </c>
      <c r="K6591" s="163">
        <v>31.965</v>
      </c>
      <c r="L6591" s="149" t="s">
        <v>209</v>
      </c>
      <c r="M6591" s="150" t="s">
        <v>392</v>
      </c>
      <c r="N6591" s="157">
        <v>45492.657962962963</v>
      </c>
      <c r="O6591" s="157">
        <v>45537.739293981482</v>
      </c>
    </row>
    <row r="6592" spans="2:15" x14ac:dyDescent="0.2">
      <c r="B6592" s="322" t="s">
        <v>173</v>
      </c>
      <c r="C6592" s="322" t="s">
        <v>275</v>
      </c>
      <c r="D6592" s="322" t="s">
        <v>174</v>
      </c>
      <c r="E6592" s="322" t="s">
        <v>275</v>
      </c>
      <c r="F6592" s="154" t="s">
        <v>247</v>
      </c>
      <c r="G6592" s="149" t="s">
        <v>340</v>
      </c>
      <c r="H6592" s="153" t="s">
        <v>341</v>
      </c>
      <c r="I6592" s="149" t="s">
        <v>2746</v>
      </c>
      <c r="J6592" s="163">
        <v>37.322000000000003</v>
      </c>
      <c r="K6592" s="163">
        <v>11.285</v>
      </c>
      <c r="L6592" s="149" t="s">
        <v>205</v>
      </c>
      <c r="M6592" s="150" t="s">
        <v>505</v>
      </c>
      <c r="N6592" s="157">
        <v>45493.102881944447</v>
      </c>
      <c r="O6592" s="157">
        <v>45521.448900462965</v>
      </c>
    </row>
    <row r="6593" spans="2:15" x14ac:dyDescent="0.2">
      <c r="B6593" s="322" t="s">
        <v>173</v>
      </c>
      <c r="C6593" s="322" t="s">
        <v>275</v>
      </c>
      <c r="D6593" s="322" t="s">
        <v>174</v>
      </c>
      <c r="E6593" s="322" t="s">
        <v>275</v>
      </c>
      <c r="F6593" s="154" t="s">
        <v>247</v>
      </c>
      <c r="G6593" s="149" t="s">
        <v>340</v>
      </c>
      <c r="H6593" s="153" t="s">
        <v>341</v>
      </c>
      <c r="I6593" s="149" t="s">
        <v>2746</v>
      </c>
      <c r="J6593" s="163">
        <v>37.322000000000003</v>
      </c>
      <c r="K6593" s="163">
        <v>25.216999999999999</v>
      </c>
      <c r="L6593" s="149" t="s">
        <v>205</v>
      </c>
      <c r="M6593" s="150" t="s">
        <v>721</v>
      </c>
      <c r="N6593" s="157">
        <v>45493.102881944447</v>
      </c>
      <c r="O6593" s="157">
        <v>45530.52851851852</v>
      </c>
    </row>
    <row r="6594" spans="2:15" x14ac:dyDescent="0.2">
      <c r="B6594" s="322" t="s">
        <v>173</v>
      </c>
      <c r="C6594" s="322" t="s">
        <v>275</v>
      </c>
      <c r="D6594" s="322" t="s">
        <v>174</v>
      </c>
      <c r="E6594" s="322" t="s">
        <v>275</v>
      </c>
      <c r="F6594" s="154" t="s">
        <v>329</v>
      </c>
      <c r="G6594" s="149" t="s">
        <v>286</v>
      </c>
      <c r="H6594" s="153" t="s">
        <v>330</v>
      </c>
      <c r="I6594" s="149" t="s">
        <v>1601</v>
      </c>
      <c r="J6594" s="163">
        <v>34.369999999999997</v>
      </c>
      <c r="K6594" s="163">
        <v>32.799999999999997</v>
      </c>
      <c r="L6594" s="149" t="s">
        <v>230</v>
      </c>
      <c r="M6594" s="150" t="s">
        <v>514</v>
      </c>
      <c r="N6594" s="157">
        <v>45493.345312500001</v>
      </c>
      <c r="O6594" s="157">
        <v>45511.977662037039</v>
      </c>
    </row>
    <row r="6595" spans="2:15" x14ac:dyDescent="0.2">
      <c r="B6595" s="322" t="s">
        <v>173</v>
      </c>
      <c r="C6595" s="322" t="s">
        <v>275</v>
      </c>
      <c r="D6595" s="322" t="s">
        <v>173</v>
      </c>
      <c r="E6595" s="322" t="s">
        <v>275</v>
      </c>
      <c r="F6595" s="154" t="s">
        <v>114</v>
      </c>
      <c r="G6595" s="149" t="s">
        <v>277</v>
      </c>
      <c r="H6595" s="153" t="s">
        <v>304</v>
      </c>
      <c r="I6595" s="149" t="s">
        <v>670</v>
      </c>
      <c r="J6595" s="163">
        <v>36.417000000000002</v>
      </c>
      <c r="K6595" s="163">
        <v>5.8220000000000001</v>
      </c>
      <c r="L6595" s="149" t="s">
        <v>114</v>
      </c>
      <c r="M6595" s="150" t="s">
        <v>577</v>
      </c>
      <c r="N6595" s="157">
        <v>45493.844456018516</v>
      </c>
      <c r="O6595" s="157">
        <v>45498.854131944441</v>
      </c>
    </row>
    <row r="6596" spans="2:15" x14ac:dyDescent="0.2">
      <c r="B6596" s="322" t="s">
        <v>173</v>
      </c>
      <c r="C6596" s="322" t="s">
        <v>275</v>
      </c>
      <c r="D6596" s="322" t="s">
        <v>174</v>
      </c>
      <c r="E6596" s="322" t="s">
        <v>275</v>
      </c>
      <c r="F6596" s="154" t="s">
        <v>114</v>
      </c>
      <c r="G6596" s="149" t="s">
        <v>277</v>
      </c>
      <c r="H6596" s="153" t="s">
        <v>304</v>
      </c>
      <c r="I6596" s="149" t="s">
        <v>670</v>
      </c>
      <c r="J6596" s="163">
        <v>36.417000000000002</v>
      </c>
      <c r="K6596" s="163">
        <v>29.867000000000001</v>
      </c>
      <c r="L6596" s="149" t="s">
        <v>114</v>
      </c>
      <c r="M6596" s="150" t="s">
        <v>577</v>
      </c>
      <c r="N6596" s="157">
        <v>45493.844456018516</v>
      </c>
      <c r="O6596" s="157">
        <v>45512.894606481481</v>
      </c>
    </row>
    <row r="6597" spans="2:15" x14ac:dyDescent="0.2">
      <c r="B6597" s="322" t="s">
        <v>173</v>
      </c>
      <c r="C6597" s="322" t="s">
        <v>275</v>
      </c>
      <c r="D6597" s="322" t="s">
        <v>174</v>
      </c>
      <c r="E6597" s="322" t="s">
        <v>275</v>
      </c>
      <c r="F6597" s="154" t="s">
        <v>114</v>
      </c>
      <c r="G6597" s="149" t="s">
        <v>353</v>
      </c>
      <c r="H6597" s="153" t="s">
        <v>354</v>
      </c>
      <c r="I6597" s="149" t="s">
        <v>1286</v>
      </c>
      <c r="J6597" s="163">
        <v>63.454000000000001</v>
      </c>
      <c r="K6597" s="163">
        <v>13.789</v>
      </c>
      <c r="L6597" s="149" t="s">
        <v>116</v>
      </c>
      <c r="M6597" s="150" t="s">
        <v>339</v>
      </c>
      <c r="N6597" s="157">
        <v>45494.136423611111</v>
      </c>
      <c r="O6597" s="157">
        <v>45512.530219907407</v>
      </c>
    </row>
    <row r="6598" spans="2:15" x14ac:dyDescent="0.2">
      <c r="B6598" s="322" t="s">
        <v>173</v>
      </c>
      <c r="C6598" s="322" t="s">
        <v>275</v>
      </c>
      <c r="D6598" s="322" t="s">
        <v>174</v>
      </c>
      <c r="E6598" s="322" t="s">
        <v>275</v>
      </c>
      <c r="F6598" s="154" t="s">
        <v>114</v>
      </c>
      <c r="G6598" s="149" t="s">
        <v>286</v>
      </c>
      <c r="H6598" s="153" t="s">
        <v>115</v>
      </c>
      <c r="I6598" s="149" t="s">
        <v>3315</v>
      </c>
      <c r="J6598" s="163">
        <v>64.186999999999998</v>
      </c>
      <c r="K6598" s="163">
        <v>22.352</v>
      </c>
      <c r="L6598" s="149" t="s">
        <v>216</v>
      </c>
      <c r="M6598" s="150" t="s">
        <v>284</v>
      </c>
      <c r="N6598" s="157">
        <v>45494.803020833337</v>
      </c>
      <c r="O6598" s="157">
        <v>45525.922361111108</v>
      </c>
    </row>
    <row r="6599" spans="2:15" x14ac:dyDescent="0.2">
      <c r="B6599" s="322" t="s">
        <v>173</v>
      </c>
      <c r="C6599" s="322" t="s">
        <v>275</v>
      </c>
      <c r="D6599" s="322" t="s">
        <v>175</v>
      </c>
      <c r="E6599" s="322" t="s">
        <v>275</v>
      </c>
      <c r="F6599" s="154" t="s">
        <v>114</v>
      </c>
      <c r="G6599" s="149" t="s">
        <v>286</v>
      </c>
      <c r="H6599" s="153" t="s">
        <v>115</v>
      </c>
      <c r="I6599" s="149" t="s">
        <v>3315</v>
      </c>
      <c r="J6599" s="163">
        <v>64.186999999999998</v>
      </c>
      <c r="K6599" s="163">
        <v>40.551000000000002</v>
      </c>
      <c r="L6599" s="149" t="s">
        <v>216</v>
      </c>
      <c r="M6599" s="150" t="s">
        <v>288</v>
      </c>
      <c r="N6599" s="157">
        <v>45494.803020833337</v>
      </c>
      <c r="O6599" s="157">
        <v>45536.64634259259</v>
      </c>
    </row>
    <row r="6600" spans="2:15" x14ac:dyDescent="0.2">
      <c r="B6600" s="322" t="s">
        <v>173</v>
      </c>
      <c r="C6600" s="322" t="s">
        <v>275</v>
      </c>
      <c r="D6600" s="322" t="s">
        <v>174</v>
      </c>
      <c r="E6600" s="322" t="s">
        <v>275</v>
      </c>
      <c r="F6600" s="154" t="s">
        <v>243</v>
      </c>
      <c r="G6600" s="149" t="s">
        <v>2338</v>
      </c>
      <c r="H6600" s="153" t="s">
        <v>707</v>
      </c>
      <c r="I6600" s="149" t="s">
        <v>963</v>
      </c>
      <c r="J6600" s="163">
        <v>63.055999999999997</v>
      </c>
      <c r="K6600" s="163">
        <v>58.81</v>
      </c>
      <c r="L6600" s="149" t="s">
        <v>329</v>
      </c>
      <c r="M6600" s="150" t="s">
        <v>361</v>
      </c>
      <c r="N6600" s="157">
        <v>45495.042523148149</v>
      </c>
      <c r="O6600" s="157">
        <v>45518.822789351849</v>
      </c>
    </row>
    <row r="6601" spans="2:15" x14ac:dyDescent="0.2">
      <c r="B6601" s="322" t="s">
        <v>173</v>
      </c>
      <c r="C6601" s="322" t="s">
        <v>275</v>
      </c>
      <c r="D6601" s="322" t="s">
        <v>174</v>
      </c>
      <c r="E6601" s="322" t="s">
        <v>275</v>
      </c>
      <c r="F6601" s="154" t="s">
        <v>114</v>
      </c>
      <c r="G6601" s="149" t="s">
        <v>310</v>
      </c>
      <c r="H6601" s="153" t="s">
        <v>115</v>
      </c>
      <c r="I6601" s="149" t="s">
        <v>3316</v>
      </c>
      <c r="J6601" s="163">
        <v>40.296999999999997</v>
      </c>
      <c r="K6601" s="163">
        <v>34.728000000000002</v>
      </c>
      <c r="L6601" s="149" t="s">
        <v>223</v>
      </c>
      <c r="M6601" s="150" t="s">
        <v>1961</v>
      </c>
      <c r="N6601" s="157">
        <v>45495.793229166666</v>
      </c>
      <c r="O6601" s="157">
        <v>45523.228854166664</v>
      </c>
    </row>
    <row r="6602" spans="2:15" x14ac:dyDescent="0.2">
      <c r="B6602" s="322" t="s">
        <v>173</v>
      </c>
      <c r="C6602" s="322" t="s">
        <v>275</v>
      </c>
      <c r="D6602" s="322" t="s">
        <v>173</v>
      </c>
      <c r="E6602" s="322" t="s">
        <v>275</v>
      </c>
      <c r="F6602" s="154" t="s">
        <v>114</v>
      </c>
      <c r="G6602" s="149" t="s">
        <v>277</v>
      </c>
      <c r="H6602" s="153" t="s">
        <v>304</v>
      </c>
      <c r="I6602" s="149" t="s">
        <v>1226</v>
      </c>
      <c r="J6602" s="163">
        <v>39.069000000000003</v>
      </c>
      <c r="K6602" s="163">
        <v>30.402000000000001</v>
      </c>
      <c r="L6602" s="149" t="s">
        <v>114</v>
      </c>
      <c r="M6602" s="150" t="s">
        <v>700</v>
      </c>
      <c r="N6602" s="157">
        <v>45496.157407407409</v>
      </c>
      <c r="O6602" s="157">
        <v>45501.414976851855</v>
      </c>
    </row>
    <row r="6603" spans="2:15" x14ac:dyDescent="0.2">
      <c r="B6603" s="322" t="s">
        <v>173</v>
      </c>
      <c r="C6603" s="322" t="s">
        <v>275</v>
      </c>
      <c r="D6603" s="322" t="s">
        <v>174</v>
      </c>
      <c r="E6603" s="322" t="s">
        <v>275</v>
      </c>
      <c r="F6603" s="154" t="s">
        <v>114</v>
      </c>
      <c r="G6603" s="149" t="s">
        <v>353</v>
      </c>
      <c r="H6603" s="153" t="s">
        <v>354</v>
      </c>
      <c r="I6603" s="149" t="s">
        <v>2151</v>
      </c>
      <c r="J6603" s="163">
        <v>32.594000000000001</v>
      </c>
      <c r="K6603" s="163">
        <v>10.866</v>
      </c>
      <c r="L6603" s="149" t="s">
        <v>116</v>
      </c>
      <c r="M6603" s="150" t="s">
        <v>811</v>
      </c>
      <c r="N6603" s="157">
        <v>45496.168287037035</v>
      </c>
      <c r="O6603" s="157">
        <v>45512.260289351849</v>
      </c>
    </row>
    <row r="6604" spans="2:15" x14ac:dyDescent="0.2">
      <c r="B6604" s="322" t="s">
        <v>173</v>
      </c>
      <c r="C6604" s="322" t="s">
        <v>275</v>
      </c>
      <c r="D6604" s="322" t="s">
        <v>174</v>
      </c>
      <c r="E6604" s="322" t="s">
        <v>275</v>
      </c>
      <c r="F6604" s="154" t="s">
        <v>114</v>
      </c>
      <c r="G6604" s="149" t="s">
        <v>353</v>
      </c>
      <c r="H6604" s="153" t="s">
        <v>354</v>
      </c>
      <c r="I6604" s="149" t="s">
        <v>2151</v>
      </c>
      <c r="J6604" s="163">
        <v>32.594000000000001</v>
      </c>
      <c r="K6604" s="163">
        <v>12.352</v>
      </c>
      <c r="L6604" s="149" t="s">
        <v>116</v>
      </c>
      <c r="M6604" s="150" t="s">
        <v>811</v>
      </c>
      <c r="N6604" s="157">
        <v>45496.168287037035</v>
      </c>
      <c r="O6604" s="157">
        <v>45512.260428240741</v>
      </c>
    </row>
    <row r="6605" spans="2:15" x14ac:dyDescent="0.2">
      <c r="B6605" s="322" t="s">
        <v>173</v>
      </c>
      <c r="C6605" s="322" t="s">
        <v>275</v>
      </c>
      <c r="D6605" s="322" t="s">
        <v>174</v>
      </c>
      <c r="E6605" s="322" t="s">
        <v>275</v>
      </c>
      <c r="F6605" s="154" t="s">
        <v>114</v>
      </c>
      <c r="G6605" s="149" t="s">
        <v>353</v>
      </c>
      <c r="H6605" s="153" t="s">
        <v>354</v>
      </c>
      <c r="I6605" s="149" t="s">
        <v>2151</v>
      </c>
      <c r="J6605" s="163">
        <v>32.594000000000001</v>
      </c>
      <c r="K6605" s="163">
        <v>8.7249999999999996</v>
      </c>
      <c r="L6605" s="149" t="s">
        <v>116</v>
      </c>
      <c r="M6605" s="150" t="s">
        <v>811</v>
      </c>
      <c r="N6605" s="157">
        <v>45496.168287037035</v>
      </c>
      <c r="O6605" s="157">
        <v>45512.260439814818</v>
      </c>
    </row>
    <row r="6606" spans="2:15" x14ac:dyDescent="0.2">
      <c r="B6606" s="322" t="s">
        <v>173</v>
      </c>
      <c r="C6606" s="322" t="s">
        <v>275</v>
      </c>
      <c r="D6606" s="322" t="s">
        <v>174</v>
      </c>
      <c r="E6606" s="322" t="s">
        <v>275</v>
      </c>
      <c r="F6606" s="154" t="s">
        <v>239</v>
      </c>
      <c r="G6606" s="149" t="s">
        <v>359</v>
      </c>
      <c r="H6606" s="153" t="s">
        <v>278</v>
      </c>
      <c r="I6606" s="149" t="s">
        <v>3317</v>
      </c>
      <c r="J6606" s="163">
        <v>84.867000000000004</v>
      </c>
      <c r="K6606" s="163">
        <v>47.566000000000003</v>
      </c>
      <c r="L6606" s="149" t="s">
        <v>116</v>
      </c>
      <c r="M6606" s="150" t="s">
        <v>117</v>
      </c>
      <c r="N6606" s="157">
        <v>45496.428726851853</v>
      </c>
      <c r="O6606" s="157">
        <v>45535.790694444448</v>
      </c>
    </row>
    <row r="6607" spans="2:15" x14ac:dyDescent="0.2">
      <c r="B6607" s="322" t="s">
        <v>173</v>
      </c>
      <c r="C6607" s="322" t="s">
        <v>275</v>
      </c>
      <c r="D6607" s="322" t="s">
        <v>174</v>
      </c>
      <c r="E6607" s="322" t="s">
        <v>275</v>
      </c>
      <c r="F6607" s="154" t="s">
        <v>239</v>
      </c>
      <c r="G6607" s="149" t="s">
        <v>2567</v>
      </c>
      <c r="H6607" s="153" t="s">
        <v>278</v>
      </c>
      <c r="I6607" s="149" t="s">
        <v>3318</v>
      </c>
      <c r="J6607" s="163">
        <v>61.201999999999998</v>
      </c>
      <c r="K6607" s="163">
        <v>17.567</v>
      </c>
      <c r="L6607" s="149" t="s">
        <v>116</v>
      </c>
      <c r="M6607" s="150" t="s">
        <v>457</v>
      </c>
      <c r="N6607" s="157">
        <v>45496.771840277775</v>
      </c>
      <c r="O6607" s="157">
        <v>45527.415486111109</v>
      </c>
    </row>
    <row r="6608" spans="2:15" x14ac:dyDescent="0.2">
      <c r="B6608" s="322" t="s">
        <v>173</v>
      </c>
      <c r="C6608" s="322" t="s">
        <v>275</v>
      </c>
      <c r="D6608" s="322" t="s">
        <v>175</v>
      </c>
      <c r="E6608" s="322" t="s">
        <v>275</v>
      </c>
      <c r="F6608" s="154" t="s">
        <v>239</v>
      </c>
      <c r="G6608" s="149" t="s">
        <v>277</v>
      </c>
      <c r="H6608" s="153" t="s">
        <v>278</v>
      </c>
      <c r="I6608" s="149" t="s">
        <v>3318</v>
      </c>
      <c r="J6608" s="163">
        <v>61.201999999999998</v>
      </c>
      <c r="K6608" s="163">
        <v>29.582000000000001</v>
      </c>
      <c r="L6608" s="149" t="s">
        <v>116</v>
      </c>
      <c r="M6608" s="150" t="s">
        <v>352</v>
      </c>
      <c r="N6608" s="157">
        <v>45496.771840277775</v>
      </c>
      <c r="O6608" s="157">
        <v>45556.324421296296</v>
      </c>
    </row>
    <row r="6609" spans="2:15" x14ac:dyDescent="0.2">
      <c r="B6609" s="322" t="s">
        <v>173</v>
      </c>
      <c r="C6609" s="322" t="s">
        <v>275</v>
      </c>
      <c r="D6609" s="322" t="s">
        <v>174</v>
      </c>
      <c r="E6609" s="322" t="s">
        <v>275</v>
      </c>
      <c r="F6609" s="154" t="s">
        <v>251</v>
      </c>
      <c r="G6609" s="149" t="s">
        <v>663</v>
      </c>
      <c r="H6609" s="153" t="s">
        <v>664</v>
      </c>
      <c r="I6609" s="149" t="s">
        <v>3319</v>
      </c>
      <c r="J6609" s="163">
        <v>26.355</v>
      </c>
      <c r="K6609" s="163">
        <v>22.827999999999999</v>
      </c>
      <c r="L6609" s="149" t="s">
        <v>116</v>
      </c>
      <c r="M6609" s="150" t="s">
        <v>405</v>
      </c>
      <c r="N6609" s="157">
        <v>45496.793240740742</v>
      </c>
      <c r="O6609" s="157">
        <v>45529.136921296296</v>
      </c>
    </row>
    <row r="6610" spans="2:15" x14ac:dyDescent="0.2">
      <c r="B6610" s="322" t="s">
        <v>173</v>
      </c>
      <c r="C6610" s="322" t="s">
        <v>275</v>
      </c>
      <c r="D6610" s="322" t="s">
        <v>175</v>
      </c>
      <c r="E6610" s="322" t="s">
        <v>275</v>
      </c>
      <c r="F6610" s="154" t="s">
        <v>239</v>
      </c>
      <c r="G6610" s="149" t="s">
        <v>359</v>
      </c>
      <c r="H6610" s="153" t="s">
        <v>278</v>
      </c>
      <c r="I6610" s="149" t="s">
        <v>3320</v>
      </c>
      <c r="J6610" s="163">
        <v>29.966000000000001</v>
      </c>
      <c r="K6610" s="163">
        <v>29.367000000000001</v>
      </c>
      <c r="L6610" s="149" t="s">
        <v>217</v>
      </c>
      <c r="M6610" s="150" t="s">
        <v>309</v>
      </c>
      <c r="N6610" s="157">
        <v>45496.855173611111</v>
      </c>
      <c r="O6610" s="157">
        <v>45555.759351851855</v>
      </c>
    </row>
    <row r="6611" spans="2:15" x14ac:dyDescent="0.2">
      <c r="B6611" s="322" t="s">
        <v>173</v>
      </c>
      <c r="C6611" s="322" t="s">
        <v>275</v>
      </c>
      <c r="D6611" s="322" t="s">
        <v>175</v>
      </c>
      <c r="E6611" s="322" t="s">
        <v>275</v>
      </c>
      <c r="F6611" s="154" t="s">
        <v>114</v>
      </c>
      <c r="G6611" s="149" t="s">
        <v>310</v>
      </c>
      <c r="H6611" s="153" t="s">
        <v>115</v>
      </c>
      <c r="I6611" s="149" t="s">
        <v>3321</v>
      </c>
      <c r="J6611" s="163">
        <v>77.998000000000005</v>
      </c>
      <c r="K6611" s="163">
        <v>50.511000000000003</v>
      </c>
      <c r="L6611" s="149" t="s">
        <v>116</v>
      </c>
      <c r="M6611" s="150" t="s">
        <v>405</v>
      </c>
      <c r="N6611" s="157">
        <v>45497.137002314812</v>
      </c>
      <c r="O6611" s="157">
        <v>45552.685856481483</v>
      </c>
    </row>
    <row r="6612" spans="2:15" x14ac:dyDescent="0.2">
      <c r="B6612" s="322" t="s">
        <v>173</v>
      </c>
      <c r="C6612" s="322" t="s">
        <v>275</v>
      </c>
      <c r="D6612" s="322" t="s">
        <v>175</v>
      </c>
      <c r="E6612" s="322" t="s">
        <v>275</v>
      </c>
      <c r="F6612" s="154" t="s">
        <v>114</v>
      </c>
      <c r="G6612" s="149" t="s">
        <v>286</v>
      </c>
      <c r="H6612" s="153" t="s">
        <v>115</v>
      </c>
      <c r="I6612" s="149" t="s">
        <v>3322</v>
      </c>
      <c r="J6612" s="163">
        <v>81.061000000000007</v>
      </c>
      <c r="K6612" s="163">
        <v>74.614999999999995</v>
      </c>
      <c r="L6612" s="149" t="s">
        <v>116</v>
      </c>
      <c r="M6612" s="150" t="s">
        <v>352</v>
      </c>
      <c r="N6612" s="157">
        <v>45497.605613425927</v>
      </c>
      <c r="O6612" s="157">
        <v>45548.487314814818</v>
      </c>
    </row>
    <row r="6613" spans="2:15" x14ac:dyDescent="0.2">
      <c r="B6613" s="322" t="s">
        <v>173</v>
      </c>
      <c r="C6613" s="322" t="s">
        <v>275</v>
      </c>
      <c r="D6613" s="322" t="s">
        <v>174</v>
      </c>
      <c r="E6613" s="322" t="s">
        <v>275</v>
      </c>
      <c r="F6613" s="154" t="s">
        <v>114</v>
      </c>
      <c r="G6613" s="149" t="s">
        <v>277</v>
      </c>
      <c r="H6613" s="153" t="s">
        <v>304</v>
      </c>
      <c r="I6613" s="149" t="s">
        <v>2022</v>
      </c>
      <c r="J6613" s="163">
        <v>34.317999999999998</v>
      </c>
      <c r="K6613" s="163">
        <v>21.405999999999999</v>
      </c>
      <c r="L6613" s="149" t="s">
        <v>191</v>
      </c>
      <c r="M6613" s="150" t="s">
        <v>2336</v>
      </c>
      <c r="N6613" s="157">
        <v>45497.740914351853</v>
      </c>
      <c r="O6613" s="157">
        <v>45516.331273148149</v>
      </c>
    </row>
    <row r="6614" spans="2:15" x14ac:dyDescent="0.2">
      <c r="B6614" s="322" t="s">
        <v>173</v>
      </c>
      <c r="C6614" s="322" t="s">
        <v>275</v>
      </c>
      <c r="D6614" s="322" t="s">
        <v>174</v>
      </c>
      <c r="E6614" s="322" t="s">
        <v>275</v>
      </c>
      <c r="F6614" s="154" t="s">
        <v>114</v>
      </c>
      <c r="G6614" s="149" t="s">
        <v>286</v>
      </c>
      <c r="H6614" s="153" t="s">
        <v>115</v>
      </c>
      <c r="I6614" s="149" t="s">
        <v>3323</v>
      </c>
      <c r="J6614" s="163">
        <v>60.83</v>
      </c>
      <c r="K6614" s="163">
        <v>11.335000000000001</v>
      </c>
      <c r="L6614" s="149" t="s">
        <v>208</v>
      </c>
      <c r="M6614" s="150" t="s">
        <v>368</v>
      </c>
      <c r="N6614" s="157">
        <v>45497.772534722222</v>
      </c>
      <c r="O6614" s="157">
        <v>45535.610752314817</v>
      </c>
    </row>
    <row r="6615" spans="2:15" x14ac:dyDescent="0.2">
      <c r="B6615" s="322" t="s">
        <v>173</v>
      </c>
      <c r="C6615" s="322" t="s">
        <v>275</v>
      </c>
      <c r="D6615" s="322" t="s">
        <v>175</v>
      </c>
      <c r="E6615" s="322" t="s">
        <v>275</v>
      </c>
      <c r="F6615" s="154" t="s">
        <v>114</v>
      </c>
      <c r="G6615" s="149" t="s">
        <v>286</v>
      </c>
      <c r="H6615" s="153" t="s">
        <v>115</v>
      </c>
      <c r="I6615" s="149" t="s">
        <v>3323</v>
      </c>
      <c r="J6615" s="163">
        <v>60.83</v>
      </c>
      <c r="K6615" s="163">
        <v>17.71</v>
      </c>
      <c r="L6615" s="149" t="s">
        <v>208</v>
      </c>
      <c r="M6615" s="150" t="s">
        <v>368</v>
      </c>
      <c r="N6615" s="157">
        <v>45497.772534722222</v>
      </c>
      <c r="O6615" s="157">
        <v>45543.675740740742</v>
      </c>
    </row>
    <row r="6616" spans="2:15" x14ac:dyDescent="0.2">
      <c r="B6616" s="322" t="s">
        <v>173</v>
      </c>
      <c r="C6616" s="322" t="s">
        <v>275</v>
      </c>
      <c r="D6616" s="322" t="s">
        <v>175</v>
      </c>
      <c r="E6616" s="322" t="s">
        <v>275</v>
      </c>
      <c r="F6616" s="154" t="s">
        <v>114</v>
      </c>
      <c r="G6616" s="149" t="s">
        <v>286</v>
      </c>
      <c r="H6616" s="153" t="s">
        <v>115</v>
      </c>
      <c r="I6616" s="149" t="s">
        <v>3323</v>
      </c>
      <c r="J6616" s="163">
        <v>60.83</v>
      </c>
      <c r="K6616" s="163">
        <v>26.004000000000001</v>
      </c>
      <c r="L6616" s="149" t="s">
        <v>208</v>
      </c>
      <c r="M6616" s="150" t="s">
        <v>523</v>
      </c>
      <c r="N6616" s="157">
        <v>45497.772534722222</v>
      </c>
      <c r="O6616" s="157">
        <v>45555.314710648148</v>
      </c>
    </row>
    <row r="6617" spans="2:15" x14ac:dyDescent="0.2">
      <c r="B6617" s="322" t="s">
        <v>173</v>
      </c>
      <c r="C6617" s="322" t="s">
        <v>275</v>
      </c>
      <c r="D6617" s="322" t="s">
        <v>173</v>
      </c>
      <c r="E6617" s="322" t="s">
        <v>275</v>
      </c>
      <c r="F6617" s="154" t="s">
        <v>114</v>
      </c>
      <c r="G6617" s="149" t="s">
        <v>277</v>
      </c>
      <c r="H6617" s="153" t="s">
        <v>304</v>
      </c>
      <c r="I6617" s="149" t="s">
        <v>2972</v>
      </c>
      <c r="J6617" s="163">
        <v>25.018999999999998</v>
      </c>
      <c r="K6617" s="163">
        <v>17.550999999999998</v>
      </c>
      <c r="L6617" s="149" t="s">
        <v>114</v>
      </c>
      <c r="M6617" s="150" t="s">
        <v>907</v>
      </c>
      <c r="N6617" s="157">
        <v>45498.772199074076</v>
      </c>
      <c r="O6617" s="157">
        <v>45502.37903935185</v>
      </c>
    </row>
    <row r="6618" spans="2:15" x14ac:dyDescent="0.2">
      <c r="B6618" s="322" t="s">
        <v>173</v>
      </c>
      <c r="C6618" s="322" t="s">
        <v>275</v>
      </c>
      <c r="D6618" s="322" t="s">
        <v>174</v>
      </c>
      <c r="E6618" s="322" t="s">
        <v>275</v>
      </c>
      <c r="F6618" s="154" t="s">
        <v>239</v>
      </c>
      <c r="G6618" s="149" t="s">
        <v>359</v>
      </c>
      <c r="H6618" s="153" t="s">
        <v>278</v>
      </c>
      <c r="I6618" s="149" t="s">
        <v>2853</v>
      </c>
      <c r="J6618" s="163">
        <v>36.366999999999997</v>
      </c>
      <c r="K6618" s="163">
        <v>35.64</v>
      </c>
      <c r="L6618" s="149" t="s">
        <v>329</v>
      </c>
      <c r="M6618" s="150" t="s">
        <v>361</v>
      </c>
      <c r="N6618" s="157">
        <v>45498.824583333335</v>
      </c>
      <c r="O6618" s="157">
        <v>45524.027800925927</v>
      </c>
    </row>
    <row r="6619" spans="2:15" x14ac:dyDescent="0.2">
      <c r="B6619" s="322" t="s">
        <v>173</v>
      </c>
      <c r="C6619" s="322" t="s">
        <v>275</v>
      </c>
      <c r="D6619" s="322" t="s">
        <v>174</v>
      </c>
      <c r="E6619" s="322" t="s">
        <v>275</v>
      </c>
      <c r="F6619" s="154" t="s">
        <v>114</v>
      </c>
      <c r="G6619" s="149" t="s">
        <v>286</v>
      </c>
      <c r="H6619" s="153" t="s">
        <v>115</v>
      </c>
      <c r="I6619" s="149" t="s">
        <v>3324</v>
      </c>
      <c r="J6619" s="163">
        <v>63.101999999999997</v>
      </c>
      <c r="K6619" s="163">
        <v>53.896000000000001</v>
      </c>
      <c r="L6619" s="149" t="s">
        <v>211</v>
      </c>
      <c r="M6619" s="150" t="s">
        <v>302</v>
      </c>
      <c r="N6619" s="157">
        <v>45499.293310185189</v>
      </c>
      <c r="O6619" s="157">
        <v>45519.590069444443</v>
      </c>
    </row>
    <row r="6620" spans="2:15" x14ac:dyDescent="0.2">
      <c r="B6620" s="322" t="s">
        <v>173</v>
      </c>
      <c r="C6620" s="322" t="s">
        <v>275</v>
      </c>
      <c r="D6620" s="322" t="s">
        <v>176</v>
      </c>
      <c r="E6620" s="322" t="s">
        <v>275</v>
      </c>
      <c r="F6620" s="154" t="s">
        <v>329</v>
      </c>
      <c r="G6620" s="149" t="s">
        <v>286</v>
      </c>
      <c r="H6620" s="153" t="s">
        <v>330</v>
      </c>
      <c r="I6620" s="149" t="s">
        <v>3325</v>
      </c>
      <c r="J6620" s="163">
        <v>82.25</v>
      </c>
      <c r="K6620" s="163">
        <v>20.92</v>
      </c>
      <c r="L6620" s="149" t="s">
        <v>116</v>
      </c>
      <c r="M6620" s="150" t="s">
        <v>117</v>
      </c>
      <c r="N6620" s="157">
        <v>45499.376701388886</v>
      </c>
      <c r="O6620" s="157">
        <v>45566.916678240741</v>
      </c>
    </row>
    <row r="6621" spans="2:15" x14ac:dyDescent="0.2">
      <c r="B6621" s="322" t="s">
        <v>173</v>
      </c>
      <c r="C6621" s="322" t="s">
        <v>275</v>
      </c>
      <c r="D6621" s="322" t="s">
        <v>176</v>
      </c>
      <c r="E6621" s="322" t="s">
        <v>275</v>
      </c>
      <c r="F6621" s="154" t="s">
        <v>329</v>
      </c>
      <c r="G6621" s="149" t="s">
        <v>286</v>
      </c>
      <c r="H6621" s="153" t="s">
        <v>330</v>
      </c>
      <c r="I6621" s="149" t="s">
        <v>3325</v>
      </c>
      <c r="J6621" s="163">
        <v>82.25</v>
      </c>
      <c r="K6621" s="163">
        <v>28.135999999999999</v>
      </c>
      <c r="L6621" s="149" t="s">
        <v>116</v>
      </c>
      <c r="M6621" s="150" t="s">
        <v>352</v>
      </c>
      <c r="N6621" s="157">
        <v>45499.376701388886</v>
      </c>
      <c r="O6621" s="157">
        <v>45594.22996527778</v>
      </c>
    </row>
    <row r="6622" spans="2:15" x14ac:dyDescent="0.2">
      <c r="B6622" s="322" t="s">
        <v>173</v>
      </c>
      <c r="C6622" s="322" t="s">
        <v>275</v>
      </c>
      <c r="D6622" s="322" t="s">
        <v>174</v>
      </c>
      <c r="E6622" s="322" t="s">
        <v>275</v>
      </c>
      <c r="F6622" s="154" t="s">
        <v>114</v>
      </c>
      <c r="G6622" s="149" t="s">
        <v>277</v>
      </c>
      <c r="H6622" s="153" t="s">
        <v>304</v>
      </c>
      <c r="I6622" s="149" t="s">
        <v>584</v>
      </c>
      <c r="J6622" s="163">
        <v>39.064</v>
      </c>
      <c r="K6622" s="163">
        <v>15.199</v>
      </c>
      <c r="L6622" s="149" t="s">
        <v>114</v>
      </c>
      <c r="M6622" s="150" t="s">
        <v>741</v>
      </c>
      <c r="N6622" s="157">
        <v>45499.760671296295</v>
      </c>
      <c r="O6622" s="157">
        <v>45505.4922337963</v>
      </c>
    </row>
    <row r="6623" spans="2:15" x14ac:dyDescent="0.2">
      <c r="B6623" s="323" t="s">
        <v>173</v>
      </c>
      <c r="C6623" s="322" t="s">
        <v>275</v>
      </c>
      <c r="D6623" s="322" t="s">
        <v>174</v>
      </c>
      <c r="E6623" s="322" t="s">
        <v>275</v>
      </c>
      <c r="F6623" s="154" t="s">
        <v>114</v>
      </c>
      <c r="G6623" s="149" t="s">
        <v>277</v>
      </c>
      <c r="H6623" s="153" t="s">
        <v>304</v>
      </c>
      <c r="I6623" s="149" t="s">
        <v>584</v>
      </c>
      <c r="J6623" s="163">
        <v>39.064</v>
      </c>
      <c r="K6623" s="163">
        <v>15.199</v>
      </c>
      <c r="L6623" s="149" t="s">
        <v>114</v>
      </c>
      <c r="M6623" s="150" t="s">
        <v>741</v>
      </c>
      <c r="N6623" s="157">
        <v>45499.760671296295</v>
      </c>
      <c r="O6623" s="157">
        <v>45505.492372685185</v>
      </c>
    </row>
    <row r="6624" spans="2:15" x14ac:dyDescent="0.2">
      <c r="B6624" s="323" t="s">
        <v>173</v>
      </c>
      <c r="C6624" s="322" t="s">
        <v>275</v>
      </c>
      <c r="D6624" s="322" t="s">
        <v>174</v>
      </c>
      <c r="E6624" s="322" t="s">
        <v>275</v>
      </c>
      <c r="F6624" s="154" t="s">
        <v>239</v>
      </c>
      <c r="G6624" s="149" t="s">
        <v>289</v>
      </c>
      <c r="H6624" s="153" t="s">
        <v>290</v>
      </c>
      <c r="I6624" s="149" t="s">
        <v>3326</v>
      </c>
      <c r="J6624" s="163">
        <v>41.55</v>
      </c>
      <c r="K6624" s="163">
        <v>40.719000000000001</v>
      </c>
      <c r="L6624" s="149" t="s">
        <v>116</v>
      </c>
      <c r="M6624" s="150" t="s">
        <v>352</v>
      </c>
      <c r="N6624" s="157">
        <v>45499.766261574077</v>
      </c>
      <c r="O6624" s="157">
        <v>45534.998368055552</v>
      </c>
    </row>
    <row r="6625" spans="2:15" x14ac:dyDescent="0.2">
      <c r="B6625" s="322" t="s">
        <v>173</v>
      </c>
      <c r="C6625" s="322" t="s">
        <v>275</v>
      </c>
      <c r="D6625" s="322" t="s">
        <v>175</v>
      </c>
      <c r="E6625" s="322" t="s">
        <v>275</v>
      </c>
      <c r="F6625" s="154" t="s">
        <v>239</v>
      </c>
      <c r="G6625" s="149" t="s">
        <v>359</v>
      </c>
      <c r="H6625" s="153" t="s">
        <v>278</v>
      </c>
      <c r="I6625" s="149" t="s">
        <v>3327</v>
      </c>
      <c r="J6625" s="163">
        <v>62.472000000000001</v>
      </c>
      <c r="K6625" s="163">
        <v>14.452999999999999</v>
      </c>
      <c r="L6625" s="149" t="s">
        <v>211</v>
      </c>
      <c r="M6625" s="150" t="s">
        <v>616</v>
      </c>
      <c r="N6625" s="157">
        <v>45499.866087962961</v>
      </c>
      <c r="O6625" s="157">
        <v>45562.769444444442</v>
      </c>
    </row>
    <row r="6626" spans="2:15" x14ac:dyDescent="0.2">
      <c r="B6626" s="322" t="s">
        <v>173</v>
      </c>
      <c r="C6626" s="322" t="s">
        <v>275</v>
      </c>
      <c r="D6626" s="322" t="s">
        <v>176</v>
      </c>
      <c r="E6626" s="322" t="s">
        <v>275</v>
      </c>
      <c r="F6626" s="154" t="s">
        <v>239</v>
      </c>
      <c r="G6626" s="149" t="s">
        <v>359</v>
      </c>
      <c r="H6626" s="153" t="s">
        <v>278</v>
      </c>
      <c r="I6626" s="149" t="s">
        <v>3327</v>
      </c>
      <c r="J6626" s="163">
        <v>62.472000000000001</v>
      </c>
      <c r="K6626" s="163">
        <v>29.265999999999998</v>
      </c>
      <c r="L6626" s="149" t="s">
        <v>211</v>
      </c>
      <c r="M6626" s="150" t="s">
        <v>453</v>
      </c>
      <c r="N6626" s="157">
        <v>45499.866087962961</v>
      </c>
      <c r="O6626" s="157">
        <v>45569.366122685184</v>
      </c>
    </row>
    <row r="6627" spans="2:15" x14ac:dyDescent="0.2">
      <c r="B6627" s="322" t="s">
        <v>173</v>
      </c>
      <c r="C6627" s="322" t="s">
        <v>275</v>
      </c>
      <c r="D6627" s="322" t="s">
        <v>174</v>
      </c>
      <c r="E6627" s="322" t="s">
        <v>275</v>
      </c>
      <c r="F6627" s="154" t="s">
        <v>237</v>
      </c>
      <c r="G6627" s="149" t="s">
        <v>277</v>
      </c>
      <c r="H6627" s="153" t="s">
        <v>978</v>
      </c>
      <c r="I6627" s="149" t="s">
        <v>2518</v>
      </c>
      <c r="J6627" s="163">
        <v>30.361000000000001</v>
      </c>
      <c r="K6627" s="163">
        <v>16.431000000000001</v>
      </c>
      <c r="L6627" s="149" t="s">
        <v>188</v>
      </c>
      <c r="M6627" s="150" t="s">
        <v>610</v>
      </c>
      <c r="N6627" s="157">
        <v>45499.970335648148</v>
      </c>
      <c r="O6627" s="157">
        <v>45508.604884259257</v>
      </c>
    </row>
    <row r="6628" spans="2:15" x14ac:dyDescent="0.2">
      <c r="B6628" s="323" t="s">
        <v>173</v>
      </c>
      <c r="C6628" s="322" t="s">
        <v>275</v>
      </c>
      <c r="D6628" s="322" t="s">
        <v>174</v>
      </c>
      <c r="E6628" s="322" t="s">
        <v>275</v>
      </c>
      <c r="F6628" s="154" t="s">
        <v>237</v>
      </c>
      <c r="G6628" s="149" t="s">
        <v>277</v>
      </c>
      <c r="H6628" s="153" t="s">
        <v>978</v>
      </c>
      <c r="I6628" s="149" t="s">
        <v>2518</v>
      </c>
      <c r="J6628" s="163">
        <v>30.361000000000001</v>
      </c>
      <c r="K6628" s="163">
        <v>13.323</v>
      </c>
      <c r="L6628" s="149" t="s">
        <v>251</v>
      </c>
      <c r="M6628" s="150" t="s">
        <v>664</v>
      </c>
      <c r="N6628" s="157">
        <v>45499.970335648148</v>
      </c>
      <c r="O6628" s="157">
        <v>45515.55059027778</v>
      </c>
    </row>
    <row r="6629" spans="2:15" x14ac:dyDescent="0.2">
      <c r="B6629" s="323" t="s">
        <v>173</v>
      </c>
      <c r="C6629" s="322" t="s">
        <v>275</v>
      </c>
      <c r="D6629" s="322" t="s">
        <v>174</v>
      </c>
      <c r="E6629" s="322" t="s">
        <v>275</v>
      </c>
      <c r="F6629" s="154" t="s">
        <v>114</v>
      </c>
      <c r="G6629" s="149" t="s">
        <v>353</v>
      </c>
      <c r="H6629" s="153" t="s">
        <v>354</v>
      </c>
      <c r="I6629" s="149" t="s">
        <v>3328</v>
      </c>
      <c r="J6629" s="163">
        <v>36.32</v>
      </c>
      <c r="K6629" s="163">
        <v>35.594000000000001</v>
      </c>
      <c r="L6629" s="149" t="s">
        <v>203</v>
      </c>
      <c r="M6629" s="150" t="s">
        <v>380</v>
      </c>
      <c r="N6629" s="157">
        <v>45500.32439814815</v>
      </c>
      <c r="O6629" s="157">
        <v>45519.926458333335</v>
      </c>
    </row>
    <row r="6630" spans="2:15" x14ac:dyDescent="0.2">
      <c r="B6630" s="323" t="s">
        <v>173</v>
      </c>
      <c r="C6630" s="322" t="s">
        <v>275</v>
      </c>
      <c r="D6630" s="322" t="s">
        <v>174</v>
      </c>
      <c r="E6630" s="322" t="s">
        <v>275</v>
      </c>
      <c r="F6630" s="154" t="s">
        <v>239</v>
      </c>
      <c r="G6630" s="149" t="s">
        <v>359</v>
      </c>
      <c r="H6630" s="153" t="s">
        <v>278</v>
      </c>
      <c r="I6630" s="149" t="s">
        <v>2957</v>
      </c>
      <c r="J6630" s="163">
        <v>37.43</v>
      </c>
      <c r="K6630" s="163">
        <v>36.680999999999997</v>
      </c>
      <c r="L6630" s="149" t="s">
        <v>116</v>
      </c>
      <c r="M6630" s="150" t="s">
        <v>457</v>
      </c>
      <c r="N6630" s="157">
        <v>45500.439166666663</v>
      </c>
      <c r="O6630" s="157">
        <v>45525.468518518515</v>
      </c>
    </row>
    <row r="6631" spans="2:15" x14ac:dyDescent="0.2">
      <c r="B6631" s="322" t="s">
        <v>173</v>
      </c>
      <c r="C6631" s="322" t="s">
        <v>275</v>
      </c>
      <c r="D6631" s="322" t="s">
        <v>175</v>
      </c>
      <c r="E6631" s="322" t="s">
        <v>275</v>
      </c>
      <c r="F6631" s="154" t="s">
        <v>195</v>
      </c>
      <c r="G6631" s="149" t="s">
        <v>277</v>
      </c>
      <c r="H6631" s="153" t="s">
        <v>705</v>
      </c>
      <c r="I6631" s="149" t="s">
        <v>1680</v>
      </c>
      <c r="J6631" s="163">
        <v>55.317</v>
      </c>
      <c r="K6631" s="163">
        <v>46.447000000000003</v>
      </c>
      <c r="L6631" s="149" t="s">
        <v>211</v>
      </c>
      <c r="M6631" s="150" t="s">
        <v>691</v>
      </c>
      <c r="N6631" s="157">
        <v>45501.668333333335</v>
      </c>
      <c r="O6631" s="157">
        <v>45552.176342592589</v>
      </c>
    </row>
    <row r="6632" spans="2:15" x14ac:dyDescent="0.2">
      <c r="B6632" s="322" t="s">
        <v>173</v>
      </c>
      <c r="C6632" s="322" t="s">
        <v>275</v>
      </c>
      <c r="D6632" s="322" t="s">
        <v>174</v>
      </c>
      <c r="E6632" s="322" t="s">
        <v>275</v>
      </c>
      <c r="F6632" s="154" t="s">
        <v>329</v>
      </c>
      <c r="G6632" s="149" t="s">
        <v>286</v>
      </c>
      <c r="H6632" s="153" t="s">
        <v>330</v>
      </c>
      <c r="I6632" s="149" t="s">
        <v>1272</v>
      </c>
      <c r="J6632" s="163">
        <v>37.301000000000002</v>
      </c>
      <c r="K6632" s="163">
        <v>28.181000000000001</v>
      </c>
      <c r="L6632" s="149" t="s">
        <v>357</v>
      </c>
      <c r="M6632" s="150" t="s">
        <v>508</v>
      </c>
      <c r="N6632" s="157">
        <v>45502.636817129627</v>
      </c>
      <c r="O6632" s="157">
        <v>45525.208194444444</v>
      </c>
    </row>
    <row r="6633" spans="2:15" x14ac:dyDescent="0.2">
      <c r="B6633" s="322" t="s">
        <v>173</v>
      </c>
      <c r="C6633" s="322" t="s">
        <v>275</v>
      </c>
      <c r="D6633" s="322" t="s">
        <v>174</v>
      </c>
      <c r="E6633" s="322" t="s">
        <v>275</v>
      </c>
      <c r="F6633" s="154" t="s">
        <v>114</v>
      </c>
      <c r="G6633" s="149" t="s">
        <v>277</v>
      </c>
      <c r="H6633" s="153" t="s">
        <v>304</v>
      </c>
      <c r="I6633" s="149" t="s">
        <v>740</v>
      </c>
      <c r="J6633" s="163">
        <v>28.471</v>
      </c>
      <c r="K6633" s="163">
        <v>27.283000000000001</v>
      </c>
      <c r="L6633" s="149" t="s">
        <v>114</v>
      </c>
      <c r="M6633" s="150" t="s">
        <v>585</v>
      </c>
      <c r="N6633" s="157">
        <v>45502.772083333337</v>
      </c>
      <c r="O6633" s="157">
        <v>45507.057951388888</v>
      </c>
    </row>
    <row r="6634" spans="2:15" x14ac:dyDescent="0.2">
      <c r="B6634" s="322" t="s">
        <v>173</v>
      </c>
      <c r="C6634" s="322" t="s">
        <v>275</v>
      </c>
      <c r="D6634" s="322" t="s">
        <v>174</v>
      </c>
      <c r="E6634" s="322" t="s">
        <v>275</v>
      </c>
      <c r="F6634" s="154" t="s">
        <v>114</v>
      </c>
      <c r="G6634" s="149" t="s">
        <v>353</v>
      </c>
      <c r="H6634" s="153" t="s">
        <v>354</v>
      </c>
      <c r="I6634" s="149" t="s">
        <v>3329</v>
      </c>
      <c r="J6634" s="163">
        <v>27.673999999999999</v>
      </c>
      <c r="K6634" s="163">
        <v>5.9749999999999996</v>
      </c>
      <c r="L6634" s="149" t="s">
        <v>230</v>
      </c>
      <c r="M6634" s="150" t="s">
        <v>846</v>
      </c>
      <c r="N6634" s="157">
        <v>45502.918287037035</v>
      </c>
      <c r="O6634" s="157">
        <v>45520.230416666665</v>
      </c>
    </row>
    <row r="6635" spans="2:15" x14ac:dyDescent="0.2">
      <c r="B6635" s="322" t="s">
        <v>173</v>
      </c>
      <c r="C6635" s="322" t="s">
        <v>275</v>
      </c>
      <c r="D6635" s="322" t="s">
        <v>174</v>
      </c>
      <c r="E6635" s="322" t="s">
        <v>275</v>
      </c>
      <c r="F6635" s="154" t="s">
        <v>114</v>
      </c>
      <c r="G6635" s="149" t="s">
        <v>353</v>
      </c>
      <c r="H6635" s="153" t="s">
        <v>354</v>
      </c>
      <c r="I6635" s="149" t="s">
        <v>3329</v>
      </c>
      <c r="J6635" s="163">
        <v>27.673999999999999</v>
      </c>
      <c r="K6635" s="163">
        <v>19.428999999999998</v>
      </c>
      <c r="L6635" s="149" t="s">
        <v>230</v>
      </c>
      <c r="M6635" s="150" t="s">
        <v>487</v>
      </c>
      <c r="N6635" s="157">
        <v>45502.918287037035</v>
      </c>
      <c r="O6635" s="157">
        <v>45523.562534722223</v>
      </c>
    </row>
    <row r="6636" spans="2:15" x14ac:dyDescent="0.2">
      <c r="B6636" s="322" t="s">
        <v>173</v>
      </c>
      <c r="C6636" s="322" t="s">
        <v>275</v>
      </c>
      <c r="D6636" s="322" t="s">
        <v>174</v>
      </c>
      <c r="E6636" s="322" t="s">
        <v>275</v>
      </c>
      <c r="F6636" s="154" t="s">
        <v>236</v>
      </c>
      <c r="G6636" s="149" t="s">
        <v>310</v>
      </c>
      <c r="H6636" s="153" t="s">
        <v>311</v>
      </c>
      <c r="I6636" s="149" t="s">
        <v>3330</v>
      </c>
      <c r="J6636" s="163">
        <v>37.390999999999998</v>
      </c>
      <c r="K6636" s="163">
        <v>17.045000000000002</v>
      </c>
      <c r="L6636" s="149" t="s">
        <v>116</v>
      </c>
      <c r="M6636" s="150" t="s">
        <v>352</v>
      </c>
      <c r="N6636" s="157">
        <v>45503.272534722222</v>
      </c>
      <c r="O6636" s="157">
        <v>45525.188159722224</v>
      </c>
    </row>
    <row r="6637" spans="2:15" x14ac:dyDescent="0.2">
      <c r="B6637" s="322" t="s">
        <v>173</v>
      </c>
      <c r="C6637" s="322" t="s">
        <v>275</v>
      </c>
      <c r="D6637" s="322" t="s">
        <v>174</v>
      </c>
      <c r="E6637" s="322" t="s">
        <v>275</v>
      </c>
      <c r="F6637" s="154" t="s">
        <v>236</v>
      </c>
      <c r="G6637" s="149" t="s">
        <v>310</v>
      </c>
      <c r="H6637" s="153" t="s">
        <v>311</v>
      </c>
      <c r="I6637" s="149" t="s">
        <v>3330</v>
      </c>
      <c r="J6637" s="163">
        <v>37.390999999999998</v>
      </c>
      <c r="K6637" s="163">
        <v>17.045000000000002</v>
      </c>
      <c r="L6637" s="149" t="s">
        <v>116</v>
      </c>
      <c r="M6637" s="150" t="s">
        <v>352</v>
      </c>
      <c r="N6637" s="157">
        <v>45503.272534722222</v>
      </c>
      <c r="O6637" s="157">
        <v>45525.188298611109</v>
      </c>
    </row>
    <row r="6638" spans="2:15" x14ac:dyDescent="0.2">
      <c r="B6638" s="322" t="s">
        <v>173</v>
      </c>
      <c r="C6638" s="322" t="s">
        <v>275</v>
      </c>
      <c r="D6638" s="322" t="s">
        <v>176</v>
      </c>
      <c r="E6638" s="322" t="s">
        <v>275</v>
      </c>
      <c r="F6638" s="154" t="s">
        <v>239</v>
      </c>
      <c r="G6638" s="149" t="s">
        <v>1627</v>
      </c>
      <c r="H6638" s="153" t="s">
        <v>1628</v>
      </c>
      <c r="I6638" s="149" t="s">
        <v>1599</v>
      </c>
      <c r="J6638" s="163">
        <v>80.873000000000005</v>
      </c>
      <c r="K6638" s="163">
        <v>16.782</v>
      </c>
      <c r="L6638" s="149" t="s">
        <v>211</v>
      </c>
      <c r="M6638" s="150" t="s">
        <v>388</v>
      </c>
      <c r="N6638" s="157">
        <v>45503.497743055559</v>
      </c>
      <c r="O6638" s="157">
        <v>45568.187118055554</v>
      </c>
    </row>
    <row r="6639" spans="2:15" x14ac:dyDescent="0.2">
      <c r="B6639" s="322" t="s">
        <v>173</v>
      </c>
      <c r="C6639" s="322" t="s">
        <v>275</v>
      </c>
      <c r="D6639" s="322" t="s">
        <v>176</v>
      </c>
      <c r="E6639" s="322" t="s">
        <v>275</v>
      </c>
      <c r="F6639" s="154" t="s">
        <v>239</v>
      </c>
      <c r="G6639" s="149" t="s">
        <v>1627</v>
      </c>
      <c r="H6639" s="153" t="s">
        <v>1628</v>
      </c>
      <c r="I6639" s="149" t="s">
        <v>1599</v>
      </c>
      <c r="J6639" s="163">
        <v>80.873000000000005</v>
      </c>
      <c r="K6639" s="163">
        <v>62.473999999999997</v>
      </c>
      <c r="L6639" s="149" t="s">
        <v>211</v>
      </c>
      <c r="M6639" s="150" t="s">
        <v>388</v>
      </c>
      <c r="N6639" s="157">
        <v>45503.497743055559</v>
      </c>
      <c r="O6639" s="157">
        <v>45570.635682870372</v>
      </c>
    </row>
    <row r="6640" spans="2:15" x14ac:dyDescent="0.2">
      <c r="B6640" s="322" t="s">
        <v>173</v>
      </c>
      <c r="C6640" s="322" t="s">
        <v>275</v>
      </c>
      <c r="D6640" s="322" t="s">
        <v>175</v>
      </c>
      <c r="E6640" s="322" t="s">
        <v>275</v>
      </c>
      <c r="F6640" s="154" t="s">
        <v>114</v>
      </c>
      <c r="G6640" s="149" t="s">
        <v>286</v>
      </c>
      <c r="H6640" s="153" t="s">
        <v>115</v>
      </c>
      <c r="I6640" s="149" t="s">
        <v>3331</v>
      </c>
      <c r="J6640" s="163">
        <v>64.171000000000006</v>
      </c>
      <c r="K6640" s="163">
        <v>35.161000000000001</v>
      </c>
      <c r="L6640" s="149" t="s">
        <v>209</v>
      </c>
      <c r="M6640" s="150" t="s">
        <v>638</v>
      </c>
      <c r="N6640" s="157">
        <v>45503.730879629627</v>
      </c>
      <c r="O6640" s="157">
        <v>45541.237210648149</v>
      </c>
    </row>
    <row r="6641" spans="2:15" x14ac:dyDescent="0.2">
      <c r="B6641" s="322" t="s">
        <v>173</v>
      </c>
      <c r="C6641" s="322" t="s">
        <v>275</v>
      </c>
      <c r="D6641" s="322" t="s">
        <v>175</v>
      </c>
      <c r="E6641" s="322" t="s">
        <v>275</v>
      </c>
      <c r="F6641" s="154" t="s">
        <v>114</v>
      </c>
      <c r="G6641" s="149" t="s">
        <v>286</v>
      </c>
      <c r="H6641" s="153" t="s">
        <v>115</v>
      </c>
      <c r="I6641" s="149" t="s">
        <v>3331</v>
      </c>
      <c r="J6641" s="163">
        <v>64.171000000000006</v>
      </c>
      <c r="K6641" s="163">
        <v>27.463000000000001</v>
      </c>
      <c r="L6641" s="149" t="s">
        <v>209</v>
      </c>
      <c r="M6641" s="150" t="s">
        <v>392</v>
      </c>
      <c r="N6641" s="157">
        <v>45503.730879629627</v>
      </c>
      <c r="O6641" s="157">
        <v>45550.328009259261</v>
      </c>
    </row>
    <row r="6642" spans="2:15" x14ac:dyDescent="0.2">
      <c r="B6642" s="322" t="s">
        <v>173</v>
      </c>
      <c r="C6642" s="322" t="s">
        <v>275</v>
      </c>
      <c r="D6642" s="322" t="s">
        <v>174</v>
      </c>
      <c r="E6642" s="322" t="s">
        <v>275</v>
      </c>
      <c r="F6642" s="154" t="s">
        <v>114</v>
      </c>
      <c r="G6642" s="149" t="s">
        <v>277</v>
      </c>
      <c r="H6642" s="153" t="s">
        <v>304</v>
      </c>
      <c r="I6642" s="149" t="s">
        <v>1625</v>
      </c>
      <c r="J6642" s="163">
        <v>34.863999999999997</v>
      </c>
      <c r="K6642" s="163">
        <v>31.651</v>
      </c>
      <c r="L6642" s="149" t="s">
        <v>114</v>
      </c>
      <c r="M6642" s="150" t="s">
        <v>1840</v>
      </c>
      <c r="N6642" s="157">
        <v>45503.991180555553</v>
      </c>
      <c r="O6642" s="157">
        <v>45511.634837962964</v>
      </c>
    </row>
    <row r="6643" spans="2:15" x14ac:dyDescent="0.2">
      <c r="B6643" s="322" t="s">
        <v>173</v>
      </c>
      <c r="C6643" s="322" t="s">
        <v>275</v>
      </c>
      <c r="D6643" s="322" t="s">
        <v>174</v>
      </c>
      <c r="E6643" s="322" t="s">
        <v>275</v>
      </c>
      <c r="F6643" s="154" t="s">
        <v>114</v>
      </c>
      <c r="G6643" s="149" t="s">
        <v>286</v>
      </c>
      <c r="H6643" s="153" t="s">
        <v>304</v>
      </c>
      <c r="I6643" s="149" t="s">
        <v>2881</v>
      </c>
      <c r="J6643" s="163">
        <v>34.564</v>
      </c>
      <c r="K6643" s="163">
        <v>18.344000000000001</v>
      </c>
      <c r="L6643" s="149" t="s">
        <v>116</v>
      </c>
      <c r="M6643" s="150" t="s">
        <v>2123</v>
      </c>
      <c r="N6643" s="157">
        <v>45504.022210648145</v>
      </c>
      <c r="O6643" s="157">
        <v>45532.758090277777</v>
      </c>
    </row>
    <row r="6644" spans="2:15" x14ac:dyDescent="0.2">
      <c r="B6644" s="322" t="s">
        <v>173</v>
      </c>
      <c r="C6644" s="322" t="s">
        <v>275</v>
      </c>
      <c r="D6644" s="322" t="s">
        <v>174</v>
      </c>
      <c r="E6644" s="322" t="s">
        <v>275</v>
      </c>
      <c r="F6644" s="154" t="s">
        <v>114</v>
      </c>
      <c r="G6644" s="149" t="s">
        <v>286</v>
      </c>
      <c r="H6644" s="153" t="s">
        <v>304</v>
      </c>
      <c r="I6644" s="149" t="s">
        <v>2881</v>
      </c>
      <c r="J6644" s="163">
        <v>34.564</v>
      </c>
      <c r="K6644" s="163">
        <v>3.2850000000000001</v>
      </c>
      <c r="L6644" s="149" t="s">
        <v>116</v>
      </c>
      <c r="M6644" s="150" t="s">
        <v>2123</v>
      </c>
      <c r="N6644" s="157">
        <v>45504.022210648145</v>
      </c>
      <c r="O6644" s="157">
        <v>45532.758229166669</v>
      </c>
    </row>
    <row r="6645" spans="2:15" x14ac:dyDescent="0.2">
      <c r="B6645" s="322" t="s">
        <v>173</v>
      </c>
      <c r="C6645" s="322" t="s">
        <v>275</v>
      </c>
      <c r="D6645" s="322" t="s">
        <v>174</v>
      </c>
      <c r="E6645" s="322" t="s">
        <v>275</v>
      </c>
      <c r="F6645" s="154" t="s">
        <v>114</v>
      </c>
      <c r="G6645" s="149" t="s">
        <v>310</v>
      </c>
      <c r="H6645" s="153" t="s">
        <v>115</v>
      </c>
      <c r="I6645" s="149" t="s">
        <v>3332</v>
      </c>
      <c r="J6645" s="163">
        <v>62.234999999999999</v>
      </c>
      <c r="K6645" s="163">
        <v>57.253999999999998</v>
      </c>
      <c r="L6645" s="149" t="s">
        <v>216</v>
      </c>
      <c r="M6645" s="150" t="s">
        <v>2876</v>
      </c>
      <c r="N6645" s="157">
        <v>45504.314201388886</v>
      </c>
      <c r="O6645" s="157">
        <v>45535.568692129629</v>
      </c>
    </row>
    <row r="6646" spans="2:15" x14ac:dyDescent="0.2">
      <c r="B6646" s="322" t="s">
        <v>173</v>
      </c>
      <c r="C6646" s="322" t="s">
        <v>275</v>
      </c>
      <c r="D6646" s="322" t="s">
        <v>175</v>
      </c>
      <c r="E6646" s="322" t="s">
        <v>275</v>
      </c>
      <c r="F6646" s="154" t="s">
        <v>239</v>
      </c>
      <c r="G6646" s="149" t="s">
        <v>359</v>
      </c>
      <c r="H6646" s="153" t="s">
        <v>278</v>
      </c>
      <c r="I6646" s="149" t="s">
        <v>3196</v>
      </c>
      <c r="J6646" s="163">
        <v>37.334000000000003</v>
      </c>
      <c r="K6646" s="163">
        <v>36.587000000000003</v>
      </c>
      <c r="L6646" s="149" t="s">
        <v>216</v>
      </c>
      <c r="M6646" s="150" t="s">
        <v>288</v>
      </c>
      <c r="N6646" s="157">
        <v>45504.42864583333</v>
      </c>
      <c r="O6646" s="157">
        <v>45556.499710648146</v>
      </c>
    </row>
    <row r="6647" spans="2:15" x14ac:dyDescent="0.2">
      <c r="B6647" s="322" t="s">
        <v>173</v>
      </c>
      <c r="C6647" s="322" t="s">
        <v>275</v>
      </c>
      <c r="D6647" s="322" t="s">
        <v>174</v>
      </c>
      <c r="E6647" s="322" t="s">
        <v>275</v>
      </c>
      <c r="F6647" s="154" t="s">
        <v>239</v>
      </c>
      <c r="G6647" s="149" t="s">
        <v>359</v>
      </c>
      <c r="H6647" s="153" t="s">
        <v>278</v>
      </c>
      <c r="I6647" s="149" t="s">
        <v>3217</v>
      </c>
      <c r="J6647" s="163">
        <v>36.075000000000003</v>
      </c>
      <c r="K6647" s="163">
        <v>34.076999999999998</v>
      </c>
      <c r="L6647" s="149" t="s">
        <v>116</v>
      </c>
      <c r="M6647" s="150" t="s">
        <v>352</v>
      </c>
      <c r="N6647" s="157">
        <v>45504.92863425926</v>
      </c>
      <c r="O6647" s="157">
        <v>45533.084953703707</v>
      </c>
    </row>
    <row r="6648" spans="2:15" x14ac:dyDescent="0.2">
      <c r="B6648" s="322" t="s">
        <v>174</v>
      </c>
      <c r="C6648" s="322" t="s">
        <v>275</v>
      </c>
      <c r="D6648" s="322" t="s">
        <v>175</v>
      </c>
      <c r="E6648" s="322" t="s">
        <v>275</v>
      </c>
      <c r="F6648" s="154" t="s">
        <v>114</v>
      </c>
      <c r="G6648" s="149" t="s">
        <v>286</v>
      </c>
      <c r="H6648" s="153" t="s">
        <v>115</v>
      </c>
      <c r="I6648" s="149" t="s">
        <v>3333</v>
      </c>
      <c r="J6648" s="163">
        <v>63.481999999999999</v>
      </c>
      <c r="K6648" s="163">
        <v>33.177999999999997</v>
      </c>
      <c r="L6648" s="149" t="s">
        <v>116</v>
      </c>
      <c r="M6648" s="150" t="s">
        <v>405</v>
      </c>
      <c r="N6648" s="157">
        <v>45505.137013888889</v>
      </c>
      <c r="O6648" s="157">
        <v>45551.63521990741</v>
      </c>
    </row>
    <row r="6649" spans="2:15" x14ac:dyDescent="0.2">
      <c r="B6649" s="322" t="s">
        <v>174</v>
      </c>
      <c r="C6649" s="322" t="s">
        <v>275</v>
      </c>
      <c r="D6649" s="322" t="s">
        <v>175</v>
      </c>
      <c r="E6649" s="322" t="s">
        <v>275</v>
      </c>
      <c r="F6649" s="154" t="s">
        <v>114</v>
      </c>
      <c r="G6649" s="149" t="s">
        <v>310</v>
      </c>
      <c r="H6649" s="153" t="s">
        <v>115</v>
      </c>
      <c r="I6649" s="149" t="s">
        <v>3334</v>
      </c>
      <c r="J6649" s="163">
        <v>63.850999999999999</v>
      </c>
      <c r="K6649" s="163">
        <v>8.4760000000000009</v>
      </c>
      <c r="L6649" s="149" t="s">
        <v>230</v>
      </c>
      <c r="M6649" s="150" t="s">
        <v>514</v>
      </c>
      <c r="N6649" s="157">
        <v>45505.543333333335</v>
      </c>
      <c r="O6649" s="157">
        <v>45539.915752314817</v>
      </c>
    </row>
    <row r="6650" spans="2:15" x14ac:dyDescent="0.2">
      <c r="B6650" s="322" t="s">
        <v>174</v>
      </c>
      <c r="C6650" s="322" t="s">
        <v>275</v>
      </c>
      <c r="D6650" s="322" t="s">
        <v>175</v>
      </c>
      <c r="E6650" s="322" t="s">
        <v>275</v>
      </c>
      <c r="F6650" s="154" t="s">
        <v>114</v>
      </c>
      <c r="G6650" s="149" t="s">
        <v>310</v>
      </c>
      <c r="H6650" s="153" t="s">
        <v>115</v>
      </c>
      <c r="I6650" s="149" t="s">
        <v>3334</v>
      </c>
      <c r="J6650" s="163">
        <v>63.850999999999999</v>
      </c>
      <c r="K6650" s="163">
        <v>44.124000000000002</v>
      </c>
      <c r="L6650" s="149" t="s">
        <v>266</v>
      </c>
      <c r="M6650" s="150" t="s">
        <v>298</v>
      </c>
      <c r="N6650" s="157">
        <v>45505.543333333335</v>
      </c>
      <c r="O6650" s="157">
        <v>45544.600034722222</v>
      </c>
    </row>
    <row r="6651" spans="2:15" x14ac:dyDescent="0.2">
      <c r="B6651" s="322" t="s">
        <v>174</v>
      </c>
      <c r="C6651" s="322" t="s">
        <v>275</v>
      </c>
      <c r="D6651" s="322" t="s">
        <v>174</v>
      </c>
      <c r="E6651" s="322" t="s">
        <v>275</v>
      </c>
      <c r="F6651" s="154" t="s">
        <v>237</v>
      </c>
      <c r="G6651" s="149" t="s">
        <v>277</v>
      </c>
      <c r="H6651" s="153" t="s">
        <v>978</v>
      </c>
      <c r="I6651" s="149" t="s">
        <v>3243</v>
      </c>
      <c r="J6651" s="163">
        <v>30.184999999999999</v>
      </c>
      <c r="K6651" s="163">
        <v>29.581</v>
      </c>
      <c r="L6651" s="149" t="s">
        <v>251</v>
      </c>
      <c r="M6651" s="150" t="s">
        <v>1845</v>
      </c>
      <c r="N6651" s="157">
        <v>45505.782893518517</v>
      </c>
      <c r="O6651" s="157">
        <v>45516.720300925925</v>
      </c>
    </row>
    <row r="6652" spans="2:15" x14ac:dyDescent="0.2">
      <c r="B6652" s="322" t="s">
        <v>174</v>
      </c>
      <c r="C6652" s="322" t="s">
        <v>275</v>
      </c>
      <c r="D6652" s="322" t="s">
        <v>176</v>
      </c>
      <c r="E6652" s="322" t="s">
        <v>275</v>
      </c>
      <c r="F6652" s="154" t="s">
        <v>114</v>
      </c>
      <c r="G6652" s="149" t="s">
        <v>286</v>
      </c>
      <c r="H6652" s="153" t="s">
        <v>115</v>
      </c>
      <c r="I6652" s="149" t="s">
        <v>3325</v>
      </c>
      <c r="J6652" s="163">
        <v>82.25</v>
      </c>
      <c r="K6652" s="163">
        <v>7.157</v>
      </c>
      <c r="L6652" s="149" t="s">
        <v>116</v>
      </c>
      <c r="M6652" s="150" t="s">
        <v>117</v>
      </c>
      <c r="N6652" s="157">
        <v>45506.074513888889</v>
      </c>
      <c r="O6652" s="157">
        <v>45566.916678240741</v>
      </c>
    </row>
    <row r="6653" spans="2:15" x14ac:dyDescent="0.2">
      <c r="B6653" s="322" t="s">
        <v>174</v>
      </c>
      <c r="C6653" s="322" t="s">
        <v>275</v>
      </c>
      <c r="D6653" s="322" t="s">
        <v>176</v>
      </c>
      <c r="E6653" s="322" t="s">
        <v>275</v>
      </c>
      <c r="F6653" s="154" t="s">
        <v>114</v>
      </c>
      <c r="G6653" s="149" t="s">
        <v>286</v>
      </c>
      <c r="H6653" s="153" t="s">
        <v>115</v>
      </c>
      <c r="I6653" s="149" t="s">
        <v>3325</v>
      </c>
      <c r="J6653" s="163">
        <v>82.25</v>
      </c>
      <c r="K6653" s="163">
        <v>9.6259999999999994</v>
      </c>
      <c r="L6653" s="149" t="s">
        <v>116</v>
      </c>
      <c r="M6653" s="150" t="s">
        <v>352</v>
      </c>
      <c r="N6653" s="157">
        <v>45506.074513888889</v>
      </c>
      <c r="O6653" s="157">
        <v>45594.22996527778</v>
      </c>
    </row>
    <row r="6654" spans="2:15" x14ac:dyDescent="0.2">
      <c r="B6654" s="322" t="s">
        <v>174</v>
      </c>
      <c r="C6654" s="322" t="s">
        <v>275</v>
      </c>
      <c r="D6654" s="322" t="s">
        <v>174</v>
      </c>
      <c r="E6654" s="322" t="s">
        <v>275</v>
      </c>
      <c r="F6654" s="154" t="s">
        <v>114</v>
      </c>
      <c r="G6654" s="149" t="s">
        <v>286</v>
      </c>
      <c r="H6654" s="153" t="s">
        <v>115</v>
      </c>
      <c r="I6654" s="149" t="s">
        <v>3335</v>
      </c>
      <c r="J6654" s="163">
        <v>39.828000000000003</v>
      </c>
      <c r="K6654" s="163">
        <v>7.0780000000000003</v>
      </c>
      <c r="L6654" s="149" t="s">
        <v>376</v>
      </c>
      <c r="M6654" s="150" t="s">
        <v>397</v>
      </c>
      <c r="N6654" s="157">
        <v>45507.28297453704</v>
      </c>
      <c r="O6654" s="157">
        <v>45530.559837962966</v>
      </c>
    </row>
    <row r="6655" spans="2:15" x14ac:dyDescent="0.2">
      <c r="B6655" s="322" t="s">
        <v>174</v>
      </c>
      <c r="C6655" s="322" t="s">
        <v>275</v>
      </c>
      <c r="D6655" s="322" t="s">
        <v>174</v>
      </c>
      <c r="E6655" s="322" t="s">
        <v>275</v>
      </c>
      <c r="F6655" s="154" t="s">
        <v>114</v>
      </c>
      <c r="G6655" s="149" t="s">
        <v>286</v>
      </c>
      <c r="H6655" s="153" t="s">
        <v>115</v>
      </c>
      <c r="I6655" s="149" t="s">
        <v>3335</v>
      </c>
      <c r="J6655" s="163">
        <v>39.828000000000003</v>
      </c>
      <c r="K6655" s="163">
        <v>31.954000000000001</v>
      </c>
      <c r="L6655" s="149" t="s">
        <v>376</v>
      </c>
      <c r="M6655" s="150" t="s">
        <v>1385</v>
      </c>
      <c r="N6655" s="157">
        <v>45507.28297453704</v>
      </c>
      <c r="O6655" s="157">
        <v>45533.571284722224</v>
      </c>
    </row>
    <row r="6656" spans="2:15" x14ac:dyDescent="0.2">
      <c r="B6656" s="322" t="s">
        <v>174</v>
      </c>
      <c r="C6656" s="322" t="s">
        <v>275</v>
      </c>
      <c r="D6656" s="322" t="s">
        <v>175</v>
      </c>
      <c r="E6656" s="322" t="s">
        <v>275</v>
      </c>
      <c r="F6656" s="154" t="s">
        <v>239</v>
      </c>
      <c r="G6656" s="149" t="s">
        <v>359</v>
      </c>
      <c r="H6656" s="153" t="s">
        <v>278</v>
      </c>
      <c r="I6656" s="149" t="s">
        <v>2430</v>
      </c>
      <c r="J6656" s="163">
        <v>32.527000000000001</v>
      </c>
      <c r="K6656" s="163">
        <v>31.876000000000001</v>
      </c>
      <c r="L6656" s="149" t="s">
        <v>116</v>
      </c>
      <c r="M6656" s="150" t="s">
        <v>293</v>
      </c>
      <c r="N6656" s="157">
        <v>45507.407696759263</v>
      </c>
      <c r="O6656" s="157">
        <v>45538.588402777779</v>
      </c>
    </row>
    <row r="6657" spans="2:15" x14ac:dyDescent="0.2">
      <c r="B6657" s="322" t="s">
        <v>174</v>
      </c>
      <c r="C6657" s="322" t="s">
        <v>275</v>
      </c>
      <c r="D6657" s="322" t="s">
        <v>174</v>
      </c>
      <c r="E6657" s="322" t="s">
        <v>275</v>
      </c>
      <c r="F6657" s="154" t="s">
        <v>114</v>
      </c>
      <c r="G6657" s="149" t="s">
        <v>277</v>
      </c>
      <c r="H6657" s="153" t="s">
        <v>304</v>
      </c>
      <c r="I6657" s="149" t="s">
        <v>1739</v>
      </c>
      <c r="J6657" s="163">
        <v>36.244999999999997</v>
      </c>
      <c r="K6657" s="163">
        <v>26.134</v>
      </c>
      <c r="L6657" s="149" t="s">
        <v>114</v>
      </c>
      <c r="M6657" s="150" t="s">
        <v>1417</v>
      </c>
      <c r="N6657" s="157">
        <v>45507.751273148147</v>
      </c>
      <c r="O6657" s="157">
        <v>45512.853750000002</v>
      </c>
    </row>
    <row r="6658" spans="2:15" x14ac:dyDescent="0.2">
      <c r="B6658" s="322" t="s">
        <v>174</v>
      </c>
      <c r="C6658" s="322" t="s">
        <v>275</v>
      </c>
      <c r="D6658" s="322" t="s">
        <v>175</v>
      </c>
      <c r="E6658" s="322" t="s">
        <v>275</v>
      </c>
      <c r="F6658" s="154" t="s">
        <v>239</v>
      </c>
      <c r="G6658" s="149" t="s">
        <v>277</v>
      </c>
      <c r="H6658" s="153" t="s">
        <v>1628</v>
      </c>
      <c r="I6658" s="149" t="s">
        <v>1583</v>
      </c>
      <c r="J6658" s="163">
        <v>62.145000000000003</v>
      </c>
      <c r="K6658" s="163">
        <v>22.832000000000001</v>
      </c>
      <c r="L6658" s="149" t="s">
        <v>116</v>
      </c>
      <c r="M6658" s="150" t="s">
        <v>292</v>
      </c>
      <c r="N6658" s="157">
        <v>45508.449374999997</v>
      </c>
      <c r="O6658" s="157">
        <v>45537.870694444442</v>
      </c>
    </row>
    <row r="6659" spans="2:15" x14ac:dyDescent="0.2">
      <c r="B6659" s="322" t="s">
        <v>174</v>
      </c>
      <c r="C6659" s="322" t="s">
        <v>275</v>
      </c>
      <c r="D6659" s="322" t="s">
        <v>177</v>
      </c>
      <c r="E6659" s="322" t="s">
        <v>275</v>
      </c>
      <c r="F6659" s="154" t="s">
        <v>239</v>
      </c>
      <c r="G6659" s="149" t="s">
        <v>277</v>
      </c>
      <c r="H6659" s="153" t="s">
        <v>1628</v>
      </c>
      <c r="I6659" s="149" t="s">
        <v>1583</v>
      </c>
      <c r="J6659" s="163">
        <v>62.145000000000003</v>
      </c>
      <c r="K6659" s="163">
        <v>25.757000000000001</v>
      </c>
      <c r="L6659" s="149" t="s">
        <v>116</v>
      </c>
      <c r="M6659" s="150" t="s">
        <v>117</v>
      </c>
      <c r="N6659" s="157">
        <v>45508.449374999997</v>
      </c>
      <c r="O6659" s="157">
        <v>45598.16715277778</v>
      </c>
    </row>
    <row r="6660" spans="2:15" x14ac:dyDescent="0.2">
      <c r="B6660" s="322" t="s">
        <v>174</v>
      </c>
      <c r="C6660" s="322" t="s">
        <v>275</v>
      </c>
      <c r="D6660" s="322" t="s">
        <v>174</v>
      </c>
      <c r="E6660" s="322" t="s">
        <v>275</v>
      </c>
      <c r="F6660" s="154" t="s">
        <v>114</v>
      </c>
      <c r="G6660" s="149" t="s">
        <v>277</v>
      </c>
      <c r="H6660" s="153" t="s">
        <v>304</v>
      </c>
      <c r="I6660" s="149" t="s">
        <v>1106</v>
      </c>
      <c r="J6660" s="163">
        <v>37.420999999999999</v>
      </c>
      <c r="K6660" s="163">
        <v>30.294</v>
      </c>
      <c r="L6660" s="149" t="s">
        <v>114</v>
      </c>
      <c r="M6660" s="150" t="s">
        <v>3336</v>
      </c>
      <c r="N6660" s="157">
        <v>45508.605844907404</v>
      </c>
      <c r="O6660" s="157">
        <v>45511.750497685185</v>
      </c>
    </row>
    <row r="6661" spans="2:15" x14ac:dyDescent="0.2">
      <c r="B6661" s="322" t="s">
        <v>174</v>
      </c>
      <c r="C6661" s="322" t="s">
        <v>275</v>
      </c>
      <c r="D6661" s="322" t="s">
        <v>175</v>
      </c>
      <c r="E6661" s="322" t="s">
        <v>275</v>
      </c>
      <c r="F6661" s="154" t="s">
        <v>195</v>
      </c>
      <c r="G6661" s="149" t="s">
        <v>277</v>
      </c>
      <c r="H6661" s="153" t="s">
        <v>705</v>
      </c>
      <c r="I6661" s="149" t="s">
        <v>3337</v>
      </c>
      <c r="J6661" s="163">
        <v>34.29</v>
      </c>
      <c r="K6661" s="163">
        <v>10.872999999999999</v>
      </c>
      <c r="L6661" s="149" t="s">
        <v>228</v>
      </c>
      <c r="M6661" s="150" t="s">
        <v>549</v>
      </c>
      <c r="N6661" s="157">
        <v>45508.636562500003</v>
      </c>
      <c r="O6661" s="157">
        <v>45546.129895833335</v>
      </c>
    </row>
    <row r="6662" spans="2:15" x14ac:dyDescent="0.2">
      <c r="B6662" s="322" t="s">
        <v>174</v>
      </c>
      <c r="C6662" s="322" t="s">
        <v>275</v>
      </c>
      <c r="D6662" s="322" t="s">
        <v>175</v>
      </c>
      <c r="E6662" s="322" t="s">
        <v>275</v>
      </c>
      <c r="F6662" s="154" t="s">
        <v>239</v>
      </c>
      <c r="G6662" s="149" t="s">
        <v>277</v>
      </c>
      <c r="H6662" s="153" t="s">
        <v>1628</v>
      </c>
      <c r="I6662" s="149" t="s">
        <v>3338</v>
      </c>
      <c r="J6662" s="163">
        <v>35.853000000000002</v>
      </c>
      <c r="K6662" s="163">
        <v>27.971</v>
      </c>
      <c r="L6662" s="149" t="s">
        <v>116</v>
      </c>
      <c r="M6662" s="150" t="s">
        <v>352</v>
      </c>
      <c r="N6662" s="157">
        <v>45508.657141203701</v>
      </c>
      <c r="O6662" s="157">
        <v>45546.02103009259</v>
      </c>
    </row>
    <row r="6663" spans="2:15" x14ac:dyDescent="0.2">
      <c r="B6663" s="322" t="s">
        <v>174</v>
      </c>
      <c r="C6663" s="322" t="s">
        <v>275</v>
      </c>
      <c r="D6663" s="322" t="s">
        <v>175</v>
      </c>
      <c r="E6663" s="322" t="s">
        <v>275</v>
      </c>
      <c r="F6663" s="154" t="s">
        <v>114</v>
      </c>
      <c r="G6663" s="149" t="s">
        <v>353</v>
      </c>
      <c r="H6663" s="153" t="s">
        <v>354</v>
      </c>
      <c r="I6663" s="149" t="s">
        <v>3339</v>
      </c>
      <c r="J6663" s="163">
        <v>28.396999999999998</v>
      </c>
      <c r="K6663" s="163">
        <v>4.7480000000000002</v>
      </c>
      <c r="L6663" s="149" t="s">
        <v>325</v>
      </c>
      <c r="M6663" s="150" t="s">
        <v>1229</v>
      </c>
      <c r="N6663" s="157">
        <v>45509.126620370371</v>
      </c>
      <c r="O6663" s="157">
        <v>45553.311145833337</v>
      </c>
    </row>
    <row r="6664" spans="2:15" x14ac:dyDescent="0.2">
      <c r="B6664" s="322" t="s">
        <v>174</v>
      </c>
      <c r="C6664" s="322" t="s">
        <v>275</v>
      </c>
      <c r="D6664" s="322" t="s">
        <v>175</v>
      </c>
      <c r="E6664" s="322" t="s">
        <v>275</v>
      </c>
      <c r="F6664" s="154" t="s">
        <v>114</v>
      </c>
      <c r="G6664" s="149" t="s">
        <v>353</v>
      </c>
      <c r="H6664" s="153" t="s">
        <v>354</v>
      </c>
      <c r="I6664" s="149" t="s">
        <v>3339</v>
      </c>
      <c r="J6664" s="163">
        <v>28.396999999999998</v>
      </c>
      <c r="K6664" s="163">
        <v>15.366</v>
      </c>
      <c r="L6664" s="149" t="s">
        <v>408</v>
      </c>
      <c r="M6664" s="150" t="s">
        <v>409</v>
      </c>
      <c r="N6664" s="157">
        <v>45509.126620370371</v>
      </c>
      <c r="O6664" s="157">
        <v>45561.228148148148</v>
      </c>
    </row>
    <row r="6665" spans="2:15" x14ac:dyDescent="0.2">
      <c r="B6665" s="322" t="s">
        <v>174</v>
      </c>
      <c r="C6665" s="322" t="s">
        <v>275</v>
      </c>
      <c r="D6665" s="322" t="s">
        <v>174</v>
      </c>
      <c r="E6665" s="322" t="s">
        <v>275</v>
      </c>
      <c r="F6665" s="154" t="s">
        <v>195</v>
      </c>
      <c r="G6665" s="149" t="s">
        <v>277</v>
      </c>
      <c r="H6665" s="153" t="s">
        <v>705</v>
      </c>
      <c r="I6665" s="149" t="s">
        <v>3340</v>
      </c>
      <c r="J6665" s="163">
        <v>39.973999999999997</v>
      </c>
      <c r="K6665" s="163">
        <v>6.18</v>
      </c>
      <c r="L6665" s="149" t="s">
        <v>228</v>
      </c>
      <c r="M6665" s="150" t="s">
        <v>434</v>
      </c>
      <c r="N6665" s="157">
        <v>45509.459537037037</v>
      </c>
      <c r="O6665" s="157">
        <v>45535.595775462964</v>
      </c>
    </row>
    <row r="6666" spans="2:15" x14ac:dyDescent="0.2">
      <c r="B6666" s="322" t="s">
        <v>174</v>
      </c>
      <c r="C6666" s="322" t="s">
        <v>275</v>
      </c>
      <c r="D6666" s="322" t="s">
        <v>174</v>
      </c>
      <c r="E6666" s="322" t="s">
        <v>275</v>
      </c>
      <c r="F6666" s="154" t="s">
        <v>114</v>
      </c>
      <c r="G6666" s="149" t="s">
        <v>286</v>
      </c>
      <c r="H6666" s="153" t="s">
        <v>115</v>
      </c>
      <c r="I6666" s="149" t="s">
        <v>2478</v>
      </c>
      <c r="J6666" s="163">
        <v>61.082999999999998</v>
      </c>
      <c r="K6666" s="163">
        <v>19.635999999999999</v>
      </c>
      <c r="L6666" s="149" t="s">
        <v>214</v>
      </c>
      <c r="M6666" s="150" t="s">
        <v>332</v>
      </c>
      <c r="N6666" s="157">
        <v>45509.803668981483</v>
      </c>
      <c r="O6666" s="157">
        <v>45531.091006944444</v>
      </c>
    </row>
    <row r="6667" spans="2:15" x14ac:dyDescent="0.2">
      <c r="B6667" s="322" t="s">
        <v>174</v>
      </c>
      <c r="C6667" s="322" t="s">
        <v>275</v>
      </c>
      <c r="D6667" s="322" t="s">
        <v>175</v>
      </c>
      <c r="E6667" s="322" t="s">
        <v>275</v>
      </c>
      <c r="F6667" s="154" t="s">
        <v>114</v>
      </c>
      <c r="G6667" s="149" t="s">
        <v>286</v>
      </c>
      <c r="H6667" s="153" t="s">
        <v>115</v>
      </c>
      <c r="I6667" s="149" t="s">
        <v>2478</v>
      </c>
      <c r="J6667" s="163">
        <v>61.082999999999998</v>
      </c>
      <c r="K6667" s="163">
        <v>33.030999999999999</v>
      </c>
      <c r="L6667" s="149" t="s">
        <v>214</v>
      </c>
      <c r="M6667" s="150" t="s">
        <v>779</v>
      </c>
      <c r="N6667" s="157">
        <v>45509.803668981483</v>
      </c>
      <c r="O6667" s="157">
        <v>45539.973576388889</v>
      </c>
    </row>
    <row r="6668" spans="2:15" x14ac:dyDescent="0.2">
      <c r="B6668" s="322" t="s">
        <v>174</v>
      </c>
      <c r="C6668" s="322" t="s">
        <v>275</v>
      </c>
      <c r="D6668" s="322" t="s">
        <v>175</v>
      </c>
      <c r="E6668" s="322" t="s">
        <v>275</v>
      </c>
      <c r="F6668" s="154" t="s">
        <v>114</v>
      </c>
      <c r="G6668" s="149" t="s">
        <v>310</v>
      </c>
      <c r="H6668" s="153" t="s">
        <v>115</v>
      </c>
      <c r="I6668" s="149" t="s">
        <v>3341</v>
      </c>
      <c r="J6668" s="163">
        <v>40.058</v>
      </c>
      <c r="K6668" s="163">
        <v>5.4969999999999999</v>
      </c>
      <c r="L6668" s="149" t="s">
        <v>557</v>
      </c>
      <c r="M6668" s="150" t="s">
        <v>715</v>
      </c>
      <c r="N6668" s="157">
        <v>45509.824560185189</v>
      </c>
      <c r="O6668" s="157">
        <v>45536.719004629631</v>
      </c>
    </row>
    <row r="6669" spans="2:15" x14ac:dyDescent="0.2">
      <c r="B6669" s="322" t="s">
        <v>174</v>
      </c>
      <c r="C6669" s="322" t="s">
        <v>275</v>
      </c>
      <c r="D6669" s="322" t="s">
        <v>175</v>
      </c>
      <c r="E6669" s="322" t="s">
        <v>275</v>
      </c>
      <c r="F6669" s="154" t="s">
        <v>114</v>
      </c>
      <c r="G6669" s="149" t="s">
        <v>310</v>
      </c>
      <c r="H6669" s="153" t="s">
        <v>115</v>
      </c>
      <c r="I6669" s="149" t="s">
        <v>3341</v>
      </c>
      <c r="J6669" s="163">
        <v>40.058</v>
      </c>
      <c r="K6669" s="163">
        <v>10.444000000000001</v>
      </c>
      <c r="L6669" s="149" t="s">
        <v>557</v>
      </c>
      <c r="M6669" s="150" t="s">
        <v>1702</v>
      </c>
      <c r="N6669" s="157">
        <v>45509.824560185189</v>
      </c>
      <c r="O6669" s="157">
        <v>45539.740868055553</v>
      </c>
    </row>
    <row r="6670" spans="2:15" x14ac:dyDescent="0.2">
      <c r="B6670" s="322" t="s">
        <v>174</v>
      </c>
      <c r="C6670" s="322" t="s">
        <v>275</v>
      </c>
      <c r="D6670" s="322" t="s">
        <v>175</v>
      </c>
      <c r="E6670" s="322" t="s">
        <v>275</v>
      </c>
      <c r="F6670" s="154" t="s">
        <v>114</v>
      </c>
      <c r="G6670" s="149" t="s">
        <v>310</v>
      </c>
      <c r="H6670" s="153" t="s">
        <v>115</v>
      </c>
      <c r="I6670" s="149" t="s">
        <v>3341</v>
      </c>
      <c r="J6670" s="163">
        <v>40.058</v>
      </c>
      <c r="K6670" s="163">
        <v>23.315999999999999</v>
      </c>
      <c r="L6670" s="149" t="s">
        <v>557</v>
      </c>
      <c r="M6670" s="150" t="s">
        <v>1394</v>
      </c>
      <c r="N6670" s="157">
        <v>45509.824560185189</v>
      </c>
      <c r="O6670" s="157">
        <v>45542.244479166664</v>
      </c>
    </row>
    <row r="6671" spans="2:15" x14ac:dyDescent="0.2">
      <c r="B6671" s="322" t="s">
        <v>174</v>
      </c>
      <c r="C6671" s="322" t="s">
        <v>275</v>
      </c>
      <c r="D6671" s="322" t="s">
        <v>174</v>
      </c>
      <c r="E6671" s="322" t="s">
        <v>275</v>
      </c>
      <c r="F6671" s="154" t="s">
        <v>114</v>
      </c>
      <c r="G6671" s="149" t="s">
        <v>277</v>
      </c>
      <c r="H6671" s="153" t="s">
        <v>304</v>
      </c>
      <c r="I6671" s="149" t="s">
        <v>1757</v>
      </c>
      <c r="J6671" s="163">
        <v>34.564</v>
      </c>
      <c r="K6671" s="163">
        <v>22.888999999999999</v>
      </c>
      <c r="L6671" s="149" t="s">
        <v>187</v>
      </c>
      <c r="M6671" s="150" t="s">
        <v>415</v>
      </c>
      <c r="N6671" s="157">
        <v>45509.886979166666</v>
      </c>
      <c r="O6671" s="157">
        <v>45525.080254629633</v>
      </c>
    </row>
    <row r="6672" spans="2:15" x14ac:dyDescent="0.2">
      <c r="B6672" s="322" t="s">
        <v>174</v>
      </c>
      <c r="C6672" s="322" t="s">
        <v>275</v>
      </c>
      <c r="D6672" s="322" t="s">
        <v>174</v>
      </c>
      <c r="E6672" s="322" t="s">
        <v>275</v>
      </c>
      <c r="F6672" s="154" t="s">
        <v>114</v>
      </c>
      <c r="G6672" s="149" t="s">
        <v>277</v>
      </c>
      <c r="H6672" s="153" t="s">
        <v>304</v>
      </c>
      <c r="I6672" s="149" t="s">
        <v>1236</v>
      </c>
      <c r="J6672" s="163">
        <v>19.39</v>
      </c>
      <c r="K6672" s="163">
        <v>7.84</v>
      </c>
      <c r="L6672" s="149" t="s">
        <v>114</v>
      </c>
      <c r="M6672" s="150" t="s">
        <v>1161</v>
      </c>
      <c r="N6672" s="157">
        <v>45510.073912037034</v>
      </c>
      <c r="O6672" s="157">
        <v>45511.549826388888</v>
      </c>
    </row>
    <row r="6673" spans="2:15" x14ac:dyDescent="0.2">
      <c r="B6673" s="322" t="s">
        <v>174</v>
      </c>
      <c r="C6673" s="322" t="s">
        <v>275</v>
      </c>
      <c r="D6673" s="322" t="s">
        <v>174</v>
      </c>
      <c r="E6673" s="322" t="s">
        <v>275</v>
      </c>
      <c r="F6673" s="154" t="s">
        <v>114</v>
      </c>
      <c r="G6673" s="149" t="s">
        <v>277</v>
      </c>
      <c r="H6673" s="153" t="s">
        <v>304</v>
      </c>
      <c r="I6673" s="149" t="s">
        <v>1236</v>
      </c>
      <c r="J6673" s="163">
        <v>19.39</v>
      </c>
      <c r="K6673" s="163">
        <v>7.84</v>
      </c>
      <c r="L6673" s="149" t="s">
        <v>114</v>
      </c>
      <c r="M6673" s="150" t="s">
        <v>1161</v>
      </c>
      <c r="N6673" s="157">
        <v>45510.073912037034</v>
      </c>
      <c r="O6673" s="157">
        <v>45511.54996527778</v>
      </c>
    </row>
    <row r="6674" spans="2:15" x14ac:dyDescent="0.2">
      <c r="B6674" s="322" t="s">
        <v>174</v>
      </c>
      <c r="C6674" s="322" t="s">
        <v>275</v>
      </c>
      <c r="D6674" s="322" t="s">
        <v>175</v>
      </c>
      <c r="E6674" s="322" t="s">
        <v>275</v>
      </c>
      <c r="F6674" s="154" t="s">
        <v>239</v>
      </c>
      <c r="G6674" s="149" t="s">
        <v>289</v>
      </c>
      <c r="H6674" s="153" t="s">
        <v>1075</v>
      </c>
      <c r="I6674" s="149" t="s">
        <v>3046</v>
      </c>
      <c r="J6674" s="163">
        <v>38.271000000000001</v>
      </c>
      <c r="K6674" s="163">
        <v>37.506</v>
      </c>
      <c r="L6674" s="149" t="s">
        <v>329</v>
      </c>
      <c r="M6674" s="150" t="s">
        <v>395</v>
      </c>
      <c r="N6674" s="157">
        <v>45510.209826388891</v>
      </c>
      <c r="O6674" s="157">
        <v>45536.978935185187</v>
      </c>
    </row>
    <row r="6675" spans="2:15" x14ac:dyDescent="0.2">
      <c r="B6675" s="322" t="s">
        <v>174</v>
      </c>
      <c r="C6675" s="322" t="s">
        <v>275</v>
      </c>
      <c r="D6675" s="322" t="s">
        <v>175</v>
      </c>
      <c r="E6675" s="322" t="s">
        <v>275</v>
      </c>
      <c r="F6675" s="154" t="s">
        <v>239</v>
      </c>
      <c r="G6675" s="149" t="s">
        <v>359</v>
      </c>
      <c r="H6675" s="153" t="s">
        <v>278</v>
      </c>
      <c r="I6675" s="149" t="s">
        <v>3032</v>
      </c>
      <c r="J6675" s="163">
        <v>33.375</v>
      </c>
      <c r="K6675" s="163">
        <v>32.707999999999998</v>
      </c>
      <c r="L6675" s="149" t="s">
        <v>116</v>
      </c>
      <c r="M6675" s="150" t="s">
        <v>292</v>
      </c>
      <c r="N6675" s="157">
        <v>45510.418321759258</v>
      </c>
      <c r="O6675" s="157">
        <v>45539.971226851849</v>
      </c>
    </row>
    <row r="6676" spans="2:15" x14ac:dyDescent="0.2">
      <c r="B6676" s="322" t="s">
        <v>174</v>
      </c>
      <c r="C6676" s="322" t="s">
        <v>275</v>
      </c>
      <c r="D6676" s="322" t="s">
        <v>174</v>
      </c>
      <c r="E6676" s="322" t="s">
        <v>275</v>
      </c>
      <c r="F6676" s="154" t="s">
        <v>247</v>
      </c>
      <c r="G6676" s="149" t="s">
        <v>340</v>
      </c>
      <c r="H6676" s="153" t="s">
        <v>341</v>
      </c>
      <c r="I6676" s="149" t="s">
        <v>3342</v>
      </c>
      <c r="J6676" s="163">
        <v>16.302</v>
      </c>
      <c r="K6676" s="163">
        <v>12.193</v>
      </c>
      <c r="L6676" s="149" t="s">
        <v>247</v>
      </c>
      <c r="M6676" s="150" t="s">
        <v>1428</v>
      </c>
      <c r="N6676" s="157">
        <v>45510.712789351855</v>
      </c>
      <c r="O6676" s="157">
        <v>45527.385613425926</v>
      </c>
    </row>
    <row r="6677" spans="2:15" x14ac:dyDescent="0.2">
      <c r="B6677" s="322" t="s">
        <v>174</v>
      </c>
      <c r="C6677" s="322" t="s">
        <v>275</v>
      </c>
      <c r="D6677" s="322" t="s">
        <v>176</v>
      </c>
      <c r="E6677" s="322" t="s">
        <v>275</v>
      </c>
      <c r="F6677" s="154" t="s">
        <v>239</v>
      </c>
      <c r="G6677" s="149" t="s">
        <v>1627</v>
      </c>
      <c r="H6677" s="153" t="s">
        <v>1628</v>
      </c>
      <c r="I6677" s="149" t="s">
        <v>1132</v>
      </c>
      <c r="J6677" s="163">
        <v>74.474999999999994</v>
      </c>
      <c r="K6677" s="163">
        <v>72.986000000000004</v>
      </c>
      <c r="L6677" s="149" t="s">
        <v>211</v>
      </c>
      <c r="M6677" s="150" t="s">
        <v>388</v>
      </c>
      <c r="N6677" s="157">
        <v>45511.229351851849</v>
      </c>
      <c r="O6677" s="157">
        <v>45594.389166666668</v>
      </c>
    </row>
    <row r="6678" spans="2:15" x14ac:dyDescent="0.2">
      <c r="B6678" s="322" t="s">
        <v>174</v>
      </c>
      <c r="C6678" s="322" t="s">
        <v>275</v>
      </c>
      <c r="D6678" s="322" t="s">
        <v>174</v>
      </c>
      <c r="E6678" s="322" t="s">
        <v>275</v>
      </c>
      <c r="F6678" s="154" t="s">
        <v>247</v>
      </c>
      <c r="G6678" s="149" t="s">
        <v>340</v>
      </c>
      <c r="H6678" s="153" t="s">
        <v>341</v>
      </c>
      <c r="I6678" s="149" t="s">
        <v>3342</v>
      </c>
      <c r="J6678" s="163">
        <v>16.302</v>
      </c>
      <c r="K6678" s="163">
        <v>3.7829999999999999</v>
      </c>
      <c r="L6678" s="149" t="s">
        <v>247</v>
      </c>
      <c r="M6678" s="150" t="s">
        <v>1428</v>
      </c>
      <c r="N6678" s="157">
        <v>45512.094571759262</v>
      </c>
      <c r="O6678" s="157">
        <v>45527.385613425926</v>
      </c>
    </row>
    <row r="6679" spans="2:15" x14ac:dyDescent="0.2">
      <c r="B6679" s="322" t="s">
        <v>174</v>
      </c>
      <c r="C6679" s="322" t="s">
        <v>275</v>
      </c>
      <c r="D6679" s="322" t="s">
        <v>176</v>
      </c>
      <c r="E6679" s="322" t="s">
        <v>275</v>
      </c>
      <c r="F6679" s="154" t="s">
        <v>114</v>
      </c>
      <c r="G6679" s="149" t="s">
        <v>286</v>
      </c>
      <c r="H6679" s="153" t="s">
        <v>115</v>
      </c>
      <c r="I6679" s="149" t="s">
        <v>2285</v>
      </c>
      <c r="J6679" s="163">
        <v>63.363999999999997</v>
      </c>
      <c r="K6679" s="163">
        <v>20.582999999999998</v>
      </c>
      <c r="L6679" s="149" t="s">
        <v>116</v>
      </c>
      <c r="M6679" s="150" t="s">
        <v>405</v>
      </c>
      <c r="N6679" s="157">
        <v>45512.365393518521</v>
      </c>
      <c r="O6679" s="157">
        <v>45567.771643518521</v>
      </c>
    </row>
    <row r="6680" spans="2:15" x14ac:dyDescent="0.2">
      <c r="B6680" s="322" t="s">
        <v>174</v>
      </c>
      <c r="C6680" s="322" t="s">
        <v>275</v>
      </c>
      <c r="D6680" s="322" t="s">
        <v>176</v>
      </c>
      <c r="E6680" s="322" t="s">
        <v>275</v>
      </c>
      <c r="F6680" s="154" t="s">
        <v>114</v>
      </c>
      <c r="G6680" s="149" t="s">
        <v>286</v>
      </c>
      <c r="H6680" s="153" t="s">
        <v>115</v>
      </c>
      <c r="I6680" s="149" t="s">
        <v>2285</v>
      </c>
      <c r="J6680" s="163">
        <v>63.363999999999997</v>
      </c>
      <c r="K6680" s="163">
        <v>28.408999999999999</v>
      </c>
      <c r="L6680" s="149" t="s">
        <v>116</v>
      </c>
      <c r="M6680" s="150" t="s">
        <v>405</v>
      </c>
      <c r="N6680" s="157">
        <v>45512.365393518521</v>
      </c>
      <c r="O6680" s="157">
        <v>45586.746087962965</v>
      </c>
    </row>
    <row r="6681" spans="2:15" x14ac:dyDescent="0.2">
      <c r="B6681" s="322" t="s">
        <v>174</v>
      </c>
      <c r="C6681" s="322" t="s">
        <v>275</v>
      </c>
      <c r="D6681" s="322" t="s">
        <v>175</v>
      </c>
      <c r="E6681" s="322" t="s">
        <v>275</v>
      </c>
      <c r="F6681" s="154" t="s">
        <v>239</v>
      </c>
      <c r="G6681" s="149" t="s">
        <v>359</v>
      </c>
      <c r="H6681" s="153" t="s">
        <v>278</v>
      </c>
      <c r="I6681" s="149" t="s">
        <v>2828</v>
      </c>
      <c r="J6681" s="163">
        <v>56.54</v>
      </c>
      <c r="K6681" s="163">
        <v>51.924999999999997</v>
      </c>
      <c r="L6681" s="149" t="s">
        <v>116</v>
      </c>
      <c r="M6681" s="150" t="s">
        <v>352</v>
      </c>
      <c r="N6681" s="157">
        <v>45512.709976851853</v>
      </c>
      <c r="O6681" s="157">
        <v>45547.010648148149</v>
      </c>
    </row>
    <row r="6682" spans="2:15" x14ac:dyDescent="0.2">
      <c r="B6682" s="322" t="s">
        <v>174</v>
      </c>
      <c r="C6682" s="322" t="s">
        <v>275</v>
      </c>
      <c r="D6682" s="322" t="s">
        <v>175</v>
      </c>
      <c r="E6682" s="322" t="s">
        <v>275</v>
      </c>
      <c r="F6682" s="154" t="s">
        <v>239</v>
      </c>
      <c r="G6682" s="149" t="s">
        <v>277</v>
      </c>
      <c r="H6682" s="153" t="s">
        <v>1628</v>
      </c>
      <c r="I6682" s="149" t="s">
        <v>3343</v>
      </c>
      <c r="J6682" s="163">
        <v>32.581000000000003</v>
      </c>
      <c r="K6682" s="163">
        <v>23.713000000000001</v>
      </c>
      <c r="L6682" s="149" t="s">
        <v>116</v>
      </c>
      <c r="M6682" s="150" t="s">
        <v>352</v>
      </c>
      <c r="N6682" s="157">
        <v>45512.75712962963</v>
      </c>
      <c r="O6682" s="157">
        <v>45546.577824074076</v>
      </c>
    </row>
    <row r="6683" spans="2:15" x14ac:dyDescent="0.2">
      <c r="B6683" s="322" t="s">
        <v>174</v>
      </c>
      <c r="C6683" s="322" t="s">
        <v>275</v>
      </c>
      <c r="D6683" s="322" t="s">
        <v>174</v>
      </c>
      <c r="E6683" s="322" t="s">
        <v>275</v>
      </c>
      <c r="F6683" s="154" t="s">
        <v>114</v>
      </c>
      <c r="G6683" s="149" t="s">
        <v>277</v>
      </c>
      <c r="H6683" s="153" t="s">
        <v>304</v>
      </c>
      <c r="I6683" s="149" t="s">
        <v>1226</v>
      </c>
      <c r="J6683" s="163">
        <v>39.069000000000003</v>
      </c>
      <c r="K6683" s="163">
        <v>30.402000000000001</v>
      </c>
      <c r="L6683" s="149" t="s">
        <v>114</v>
      </c>
      <c r="M6683" s="150" t="s">
        <v>700</v>
      </c>
      <c r="N6683" s="157">
        <v>45512.949618055558</v>
      </c>
      <c r="O6683" s="157">
        <v>45519.592349537037</v>
      </c>
    </row>
    <row r="6684" spans="2:15" x14ac:dyDescent="0.2">
      <c r="B6684" s="322" t="s">
        <v>174</v>
      </c>
      <c r="C6684" s="322" t="s">
        <v>275</v>
      </c>
      <c r="D6684" s="322" t="s">
        <v>175</v>
      </c>
      <c r="E6684" s="322" t="s">
        <v>275</v>
      </c>
      <c r="F6684" s="154" t="s">
        <v>114</v>
      </c>
      <c r="G6684" s="149" t="s">
        <v>286</v>
      </c>
      <c r="H6684" s="153" t="s">
        <v>115</v>
      </c>
      <c r="I6684" s="149" t="s">
        <v>3344</v>
      </c>
      <c r="J6684" s="163">
        <v>63.51</v>
      </c>
      <c r="K6684" s="163">
        <v>17.462</v>
      </c>
      <c r="L6684" s="149" t="s">
        <v>217</v>
      </c>
      <c r="M6684" s="150" t="s">
        <v>308</v>
      </c>
      <c r="N6684" s="157">
        <v>45513.355567129627</v>
      </c>
      <c r="O6684" s="157">
        <v>45552.270844907405</v>
      </c>
    </row>
    <row r="6685" spans="2:15" x14ac:dyDescent="0.2">
      <c r="B6685" s="322" t="s">
        <v>174</v>
      </c>
      <c r="C6685" s="322" t="s">
        <v>275</v>
      </c>
      <c r="D6685" s="322" t="s">
        <v>175</v>
      </c>
      <c r="E6685" s="322" t="s">
        <v>275</v>
      </c>
      <c r="F6685" s="154" t="s">
        <v>114</v>
      </c>
      <c r="G6685" s="149" t="s">
        <v>286</v>
      </c>
      <c r="H6685" s="153" t="s">
        <v>115</v>
      </c>
      <c r="I6685" s="149" t="s">
        <v>3344</v>
      </c>
      <c r="J6685" s="163">
        <v>63.51</v>
      </c>
      <c r="K6685" s="163">
        <v>16.065000000000001</v>
      </c>
      <c r="L6685" s="149" t="s">
        <v>217</v>
      </c>
      <c r="M6685" s="150" t="s">
        <v>498</v>
      </c>
      <c r="N6685" s="157">
        <v>45513.355567129627</v>
      </c>
      <c r="O6685" s="157">
        <v>45563.100231481483</v>
      </c>
    </row>
    <row r="6686" spans="2:15" x14ac:dyDescent="0.2">
      <c r="B6686" s="322" t="s">
        <v>174</v>
      </c>
      <c r="C6686" s="322" t="s">
        <v>275</v>
      </c>
      <c r="D6686" s="322" t="s">
        <v>176</v>
      </c>
      <c r="E6686" s="322" t="s">
        <v>275</v>
      </c>
      <c r="F6686" s="154" t="s">
        <v>114</v>
      </c>
      <c r="G6686" s="149" t="s">
        <v>286</v>
      </c>
      <c r="H6686" s="153" t="s">
        <v>115</v>
      </c>
      <c r="I6686" s="149" t="s">
        <v>3344</v>
      </c>
      <c r="J6686" s="163">
        <v>63.51</v>
      </c>
      <c r="K6686" s="163">
        <v>28.713999999999999</v>
      </c>
      <c r="L6686" s="149" t="s">
        <v>217</v>
      </c>
      <c r="M6686" s="150" t="s">
        <v>480</v>
      </c>
      <c r="N6686" s="157">
        <v>45513.355567129627</v>
      </c>
      <c r="O6686" s="157">
        <v>45581.516597222224</v>
      </c>
    </row>
    <row r="6687" spans="2:15" x14ac:dyDescent="0.2">
      <c r="B6687" s="322" t="s">
        <v>174</v>
      </c>
      <c r="C6687" s="322" t="s">
        <v>275</v>
      </c>
      <c r="D6687" s="322" t="s">
        <v>175</v>
      </c>
      <c r="E6687" s="322" t="s">
        <v>275</v>
      </c>
      <c r="F6687" s="154" t="s">
        <v>239</v>
      </c>
      <c r="G6687" s="149" t="s">
        <v>289</v>
      </c>
      <c r="H6687" s="153" t="s">
        <v>290</v>
      </c>
      <c r="I6687" s="149" t="s">
        <v>2763</v>
      </c>
      <c r="J6687" s="163">
        <v>37.152000000000001</v>
      </c>
      <c r="K6687" s="163">
        <v>12.837</v>
      </c>
      <c r="L6687" s="149" t="s">
        <v>205</v>
      </c>
      <c r="M6687" s="150" t="s">
        <v>505</v>
      </c>
      <c r="N6687" s="157">
        <v>45513.367523148147</v>
      </c>
      <c r="O6687" s="157">
        <v>45543.030486111114</v>
      </c>
    </row>
    <row r="6688" spans="2:15" x14ac:dyDescent="0.2">
      <c r="B6688" s="322" t="s">
        <v>174</v>
      </c>
      <c r="C6688" s="322" t="s">
        <v>275</v>
      </c>
      <c r="D6688" s="322" t="s">
        <v>175</v>
      </c>
      <c r="E6688" s="322" t="s">
        <v>275</v>
      </c>
      <c r="F6688" s="154" t="s">
        <v>239</v>
      </c>
      <c r="G6688" s="149" t="s">
        <v>289</v>
      </c>
      <c r="H6688" s="153" t="s">
        <v>290</v>
      </c>
      <c r="I6688" s="149" t="s">
        <v>2763</v>
      </c>
      <c r="J6688" s="163">
        <v>37.152000000000001</v>
      </c>
      <c r="K6688" s="163">
        <v>23.571999999999999</v>
      </c>
      <c r="L6688" s="149" t="s">
        <v>205</v>
      </c>
      <c r="M6688" s="150" t="s">
        <v>721</v>
      </c>
      <c r="N6688" s="157">
        <v>45513.367523148147</v>
      </c>
      <c r="O6688" s="157">
        <v>45549.767476851855</v>
      </c>
    </row>
    <row r="6689" spans="2:15" x14ac:dyDescent="0.2">
      <c r="B6689" s="322" t="s">
        <v>174</v>
      </c>
      <c r="C6689" s="322" t="s">
        <v>275</v>
      </c>
      <c r="D6689" s="322" t="s">
        <v>176</v>
      </c>
      <c r="E6689" s="322" t="s">
        <v>275</v>
      </c>
      <c r="F6689" s="154" t="s">
        <v>239</v>
      </c>
      <c r="G6689" s="149" t="s">
        <v>1627</v>
      </c>
      <c r="H6689" s="153" t="s">
        <v>1628</v>
      </c>
      <c r="I6689" s="149" t="s">
        <v>3093</v>
      </c>
      <c r="J6689" s="163">
        <v>81.27</v>
      </c>
      <c r="K6689" s="163">
        <v>35.784999999999997</v>
      </c>
      <c r="L6689" s="149" t="s">
        <v>211</v>
      </c>
      <c r="M6689" s="150" t="s">
        <v>388</v>
      </c>
      <c r="N6689" s="157">
        <v>45513.689131944448</v>
      </c>
      <c r="O6689" s="157">
        <v>45579.282511574071</v>
      </c>
    </row>
    <row r="6690" spans="2:15" x14ac:dyDescent="0.2">
      <c r="B6690" s="322" t="s">
        <v>174</v>
      </c>
      <c r="C6690" s="322" t="s">
        <v>275</v>
      </c>
      <c r="D6690" s="322" t="s">
        <v>176</v>
      </c>
      <c r="E6690" s="322" t="s">
        <v>275</v>
      </c>
      <c r="F6690" s="154" t="s">
        <v>239</v>
      </c>
      <c r="G6690" s="149" t="s">
        <v>1627</v>
      </c>
      <c r="H6690" s="153" t="s">
        <v>1628</v>
      </c>
      <c r="I6690" s="149" t="s">
        <v>3093</v>
      </c>
      <c r="J6690" s="163">
        <v>81.27</v>
      </c>
      <c r="K6690" s="163">
        <v>43.859000000000002</v>
      </c>
      <c r="L6690" s="149" t="s">
        <v>211</v>
      </c>
      <c r="M6690" s="150" t="s">
        <v>1133</v>
      </c>
      <c r="N6690" s="157">
        <v>45513.689131944448</v>
      </c>
      <c r="O6690" s="157">
        <v>45582.202731481484</v>
      </c>
    </row>
    <row r="6691" spans="2:15" x14ac:dyDescent="0.2">
      <c r="B6691" s="322" t="s">
        <v>174</v>
      </c>
      <c r="C6691" s="322" t="s">
        <v>275</v>
      </c>
      <c r="D6691" s="322" t="s">
        <v>174</v>
      </c>
      <c r="E6691" s="322" t="s">
        <v>275</v>
      </c>
      <c r="F6691" s="154" t="s">
        <v>114</v>
      </c>
      <c r="G6691" s="149" t="s">
        <v>277</v>
      </c>
      <c r="H6691" s="153" t="s">
        <v>304</v>
      </c>
      <c r="I6691" s="149" t="s">
        <v>3345</v>
      </c>
      <c r="J6691" s="163">
        <v>29.998999999999999</v>
      </c>
      <c r="K6691" s="163">
        <v>21.785</v>
      </c>
      <c r="L6691" s="149" t="s">
        <v>203</v>
      </c>
      <c r="M6691" s="150" t="s">
        <v>3346</v>
      </c>
      <c r="N6691" s="157">
        <v>45513.938807870371</v>
      </c>
      <c r="O6691" s="157">
        <v>45533.122245370374</v>
      </c>
    </row>
    <row r="6692" spans="2:15" x14ac:dyDescent="0.2">
      <c r="B6692" s="322" t="s">
        <v>174</v>
      </c>
      <c r="C6692" s="322" t="s">
        <v>275</v>
      </c>
      <c r="D6692" s="322" t="s">
        <v>174</v>
      </c>
      <c r="E6692" s="322" t="s">
        <v>275</v>
      </c>
      <c r="F6692" s="154" t="s">
        <v>114</v>
      </c>
      <c r="G6692" s="149" t="s">
        <v>277</v>
      </c>
      <c r="H6692" s="153" t="s">
        <v>304</v>
      </c>
      <c r="I6692" s="149" t="s">
        <v>1236</v>
      </c>
      <c r="J6692" s="163">
        <v>19.39</v>
      </c>
      <c r="K6692" s="163">
        <v>7.84</v>
      </c>
      <c r="L6692" s="149" t="s">
        <v>114</v>
      </c>
      <c r="M6692" s="150" t="s">
        <v>2607</v>
      </c>
      <c r="N6692" s="157">
        <v>45515.084826388891</v>
      </c>
      <c r="O6692" s="157">
        <v>45516.558194444442</v>
      </c>
    </row>
    <row r="6693" spans="2:15" x14ac:dyDescent="0.2">
      <c r="B6693" s="322" t="s">
        <v>174</v>
      </c>
      <c r="C6693" s="322" t="s">
        <v>275</v>
      </c>
      <c r="D6693" s="322" t="s">
        <v>174</v>
      </c>
      <c r="E6693" s="322" t="s">
        <v>275</v>
      </c>
      <c r="F6693" s="154" t="s">
        <v>114</v>
      </c>
      <c r="G6693" s="149" t="s">
        <v>277</v>
      </c>
      <c r="H6693" s="153" t="s">
        <v>304</v>
      </c>
      <c r="I6693" s="149" t="s">
        <v>1236</v>
      </c>
      <c r="J6693" s="163">
        <v>19.39</v>
      </c>
      <c r="K6693" s="163">
        <v>7.84</v>
      </c>
      <c r="L6693" s="149" t="s">
        <v>114</v>
      </c>
      <c r="M6693" s="150" t="s">
        <v>2607</v>
      </c>
      <c r="N6693" s="157">
        <v>45515.084826388891</v>
      </c>
      <c r="O6693" s="157">
        <v>45516.558333333334</v>
      </c>
    </row>
    <row r="6694" spans="2:15" x14ac:dyDescent="0.2">
      <c r="B6694" s="322" t="s">
        <v>174</v>
      </c>
      <c r="C6694" s="322" t="s">
        <v>275</v>
      </c>
      <c r="D6694" s="322" t="s">
        <v>174</v>
      </c>
      <c r="E6694" s="322" t="s">
        <v>275</v>
      </c>
      <c r="F6694" s="154" t="s">
        <v>114</v>
      </c>
      <c r="G6694" s="149" t="s">
        <v>353</v>
      </c>
      <c r="H6694" s="153" t="s">
        <v>354</v>
      </c>
      <c r="I6694" s="149" t="s">
        <v>2039</v>
      </c>
      <c r="J6694" s="163">
        <v>34.491999999999997</v>
      </c>
      <c r="K6694" s="163">
        <v>12.026999999999999</v>
      </c>
      <c r="L6694" s="149" t="s">
        <v>116</v>
      </c>
      <c r="M6694" s="150" t="s">
        <v>292</v>
      </c>
      <c r="N6694" s="157">
        <v>45515.324502314812</v>
      </c>
      <c r="O6694" s="157">
        <v>45527.363287037035</v>
      </c>
    </row>
    <row r="6695" spans="2:15" x14ac:dyDescent="0.2">
      <c r="B6695" s="322" t="s">
        <v>174</v>
      </c>
      <c r="C6695" s="322" t="s">
        <v>275</v>
      </c>
      <c r="D6695" s="322" t="s">
        <v>176</v>
      </c>
      <c r="E6695" s="322" t="s">
        <v>275</v>
      </c>
      <c r="F6695" s="154" t="s">
        <v>239</v>
      </c>
      <c r="G6695" s="149" t="s">
        <v>359</v>
      </c>
      <c r="H6695" s="153" t="s">
        <v>278</v>
      </c>
      <c r="I6695" s="149" t="s">
        <v>1723</v>
      </c>
      <c r="J6695" s="163">
        <v>36.009</v>
      </c>
      <c r="K6695" s="163">
        <v>35.289000000000001</v>
      </c>
      <c r="L6695" s="149" t="s">
        <v>376</v>
      </c>
      <c r="M6695" s="150" t="s">
        <v>397</v>
      </c>
      <c r="N6695" s="157">
        <v>45515.397534722222</v>
      </c>
      <c r="O6695" s="157">
        <v>45572.656921296293</v>
      </c>
    </row>
    <row r="6696" spans="2:15" x14ac:dyDescent="0.2">
      <c r="B6696" s="322" t="s">
        <v>174</v>
      </c>
      <c r="C6696" s="322" t="s">
        <v>275</v>
      </c>
      <c r="D6696" s="322" t="s">
        <v>175</v>
      </c>
      <c r="E6696" s="322" t="s">
        <v>275</v>
      </c>
      <c r="F6696" s="154" t="s">
        <v>114</v>
      </c>
      <c r="G6696" s="149" t="s">
        <v>277</v>
      </c>
      <c r="H6696" s="153" t="s">
        <v>304</v>
      </c>
      <c r="I6696" s="149" t="s">
        <v>2358</v>
      </c>
      <c r="J6696" s="163">
        <v>32.168999999999997</v>
      </c>
      <c r="K6696" s="163">
        <v>19.760999999999999</v>
      </c>
      <c r="L6696" s="149" t="s">
        <v>187</v>
      </c>
      <c r="M6696" s="150" t="s">
        <v>415</v>
      </c>
      <c r="N6696" s="157">
        <v>45515.866064814814</v>
      </c>
      <c r="O6696" s="157">
        <v>45540.154479166667</v>
      </c>
    </row>
    <row r="6697" spans="2:15" x14ac:dyDescent="0.2">
      <c r="B6697" s="322" t="s">
        <v>174</v>
      </c>
      <c r="C6697" s="322" t="s">
        <v>275</v>
      </c>
      <c r="D6697" s="322" t="s">
        <v>174</v>
      </c>
      <c r="E6697" s="322" t="s">
        <v>275</v>
      </c>
      <c r="F6697" s="154" t="s">
        <v>114</v>
      </c>
      <c r="G6697" s="149" t="s">
        <v>277</v>
      </c>
      <c r="H6697" s="153" t="s">
        <v>304</v>
      </c>
      <c r="I6697" s="149" t="s">
        <v>3162</v>
      </c>
      <c r="J6697" s="163">
        <v>19.651</v>
      </c>
      <c r="K6697" s="163">
        <v>16.027000000000001</v>
      </c>
      <c r="L6697" s="149" t="s">
        <v>114</v>
      </c>
      <c r="M6697" s="150" t="s">
        <v>1110</v>
      </c>
      <c r="N6697" s="157">
        <v>45515.968611111108</v>
      </c>
      <c r="O6697" s="157">
        <v>45520.946006944447</v>
      </c>
    </row>
    <row r="6698" spans="2:15" x14ac:dyDescent="0.2">
      <c r="B6698" s="322" t="s">
        <v>174</v>
      </c>
      <c r="C6698" s="322" t="s">
        <v>275</v>
      </c>
      <c r="D6698" s="322" t="s">
        <v>175</v>
      </c>
      <c r="E6698" s="322" t="s">
        <v>275</v>
      </c>
      <c r="F6698" s="154" t="s">
        <v>239</v>
      </c>
      <c r="G6698" s="149" t="s">
        <v>277</v>
      </c>
      <c r="H6698" s="153" t="s">
        <v>1628</v>
      </c>
      <c r="I6698" s="149" t="s">
        <v>3343</v>
      </c>
      <c r="J6698" s="163">
        <v>32.581000000000003</v>
      </c>
      <c r="K6698" s="163">
        <v>8.2170000000000005</v>
      </c>
      <c r="L6698" s="149" t="s">
        <v>116</v>
      </c>
      <c r="M6698" s="150" t="s">
        <v>352</v>
      </c>
      <c r="N6698" s="157">
        <v>45516.823819444442</v>
      </c>
      <c r="O6698" s="157">
        <v>45546.577824074076</v>
      </c>
    </row>
    <row r="6699" spans="2:15" x14ac:dyDescent="0.2">
      <c r="B6699" s="322" t="s">
        <v>174</v>
      </c>
      <c r="C6699" s="322" t="s">
        <v>275</v>
      </c>
      <c r="D6699" s="322" t="s">
        <v>174</v>
      </c>
      <c r="E6699" s="322" t="s">
        <v>275</v>
      </c>
      <c r="F6699" s="154" t="s">
        <v>114</v>
      </c>
      <c r="G6699" s="149" t="s">
        <v>277</v>
      </c>
      <c r="H6699" s="153" t="s">
        <v>304</v>
      </c>
      <c r="I6699" s="149" t="s">
        <v>584</v>
      </c>
      <c r="J6699" s="163">
        <v>39.064</v>
      </c>
      <c r="K6699" s="163">
        <v>15.199</v>
      </c>
      <c r="L6699" s="149" t="s">
        <v>114</v>
      </c>
      <c r="M6699" s="150" t="s">
        <v>741</v>
      </c>
      <c r="N6699" s="157">
        <v>45516.855405092596</v>
      </c>
      <c r="O6699" s="157">
        <v>45522.586967592593</v>
      </c>
    </row>
    <row r="6700" spans="2:15" x14ac:dyDescent="0.2">
      <c r="B6700" s="322" t="s">
        <v>174</v>
      </c>
      <c r="C6700" s="322" t="s">
        <v>275</v>
      </c>
      <c r="D6700" s="322" t="s">
        <v>174</v>
      </c>
      <c r="E6700" s="322" t="s">
        <v>275</v>
      </c>
      <c r="F6700" s="154" t="s">
        <v>114</v>
      </c>
      <c r="G6700" s="149" t="s">
        <v>277</v>
      </c>
      <c r="H6700" s="153" t="s">
        <v>304</v>
      </c>
      <c r="I6700" s="149" t="s">
        <v>584</v>
      </c>
      <c r="J6700" s="163">
        <v>39.064</v>
      </c>
      <c r="K6700" s="163">
        <v>15.199</v>
      </c>
      <c r="L6700" s="149" t="s">
        <v>114</v>
      </c>
      <c r="M6700" s="150" t="s">
        <v>741</v>
      </c>
      <c r="N6700" s="157">
        <v>45516.855405092596</v>
      </c>
      <c r="O6700" s="157">
        <v>45522.587106481478</v>
      </c>
    </row>
    <row r="6701" spans="2:15" x14ac:dyDescent="0.2">
      <c r="B6701" s="322" t="s">
        <v>174</v>
      </c>
      <c r="C6701" s="322" t="s">
        <v>275</v>
      </c>
      <c r="D6701" s="322" t="s">
        <v>175</v>
      </c>
      <c r="E6701" s="322" t="s">
        <v>275</v>
      </c>
      <c r="F6701" s="154" t="s">
        <v>114</v>
      </c>
      <c r="G6701" s="149" t="s">
        <v>286</v>
      </c>
      <c r="H6701" s="153" t="s">
        <v>304</v>
      </c>
      <c r="I6701" s="149" t="s">
        <v>1573</v>
      </c>
      <c r="J6701" s="163">
        <v>34.564</v>
      </c>
      <c r="K6701" s="163">
        <v>8.8320000000000007</v>
      </c>
      <c r="L6701" s="149" t="s">
        <v>116</v>
      </c>
      <c r="M6701" s="150" t="s">
        <v>811</v>
      </c>
      <c r="N6701" s="157">
        <v>45517.657754629632</v>
      </c>
      <c r="O6701" s="157">
        <v>45541.228495370371</v>
      </c>
    </row>
    <row r="6702" spans="2:15" x14ac:dyDescent="0.2">
      <c r="B6702" s="322" t="s">
        <v>174</v>
      </c>
      <c r="C6702" s="322" t="s">
        <v>275</v>
      </c>
      <c r="D6702" s="322" t="s">
        <v>175</v>
      </c>
      <c r="E6702" s="322" t="s">
        <v>275</v>
      </c>
      <c r="F6702" s="154" t="s">
        <v>114</v>
      </c>
      <c r="G6702" s="149" t="s">
        <v>286</v>
      </c>
      <c r="H6702" s="153" t="s">
        <v>304</v>
      </c>
      <c r="I6702" s="149" t="s">
        <v>1573</v>
      </c>
      <c r="J6702" s="163">
        <v>34.564</v>
      </c>
      <c r="K6702" s="163">
        <v>4.5839999999999996</v>
      </c>
      <c r="L6702" s="149" t="s">
        <v>116</v>
      </c>
      <c r="M6702" s="150" t="s">
        <v>811</v>
      </c>
      <c r="N6702" s="157">
        <v>45517.657754629632</v>
      </c>
      <c r="O6702" s="157">
        <v>45541.228634259256</v>
      </c>
    </row>
    <row r="6703" spans="2:15" x14ac:dyDescent="0.2">
      <c r="B6703" s="322" t="s">
        <v>174</v>
      </c>
      <c r="C6703" s="322" t="s">
        <v>275</v>
      </c>
      <c r="D6703" s="322" t="s">
        <v>175</v>
      </c>
      <c r="E6703" s="322" t="s">
        <v>275</v>
      </c>
      <c r="F6703" s="154" t="s">
        <v>114</v>
      </c>
      <c r="G6703" s="149" t="s">
        <v>286</v>
      </c>
      <c r="H6703" s="153" t="s">
        <v>304</v>
      </c>
      <c r="I6703" s="149" t="s">
        <v>1573</v>
      </c>
      <c r="J6703" s="163">
        <v>34.564</v>
      </c>
      <c r="K6703" s="163">
        <v>3.56</v>
      </c>
      <c r="L6703" s="149" t="s">
        <v>116</v>
      </c>
      <c r="M6703" s="150" t="s">
        <v>811</v>
      </c>
      <c r="N6703" s="157">
        <v>45517.657754629632</v>
      </c>
      <c r="O6703" s="157">
        <v>45541.228645833333</v>
      </c>
    </row>
    <row r="6704" spans="2:15" x14ac:dyDescent="0.2">
      <c r="B6704" s="322" t="s">
        <v>174</v>
      </c>
      <c r="C6704" s="322" t="s">
        <v>275</v>
      </c>
      <c r="D6704" s="322" t="s">
        <v>175</v>
      </c>
      <c r="E6704" s="322" t="s">
        <v>275</v>
      </c>
      <c r="F6704" s="154" t="s">
        <v>114</v>
      </c>
      <c r="G6704" s="149" t="s">
        <v>286</v>
      </c>
      <c r="H6704" s="153" t="s">
        <v>304</v>
      </c>
      <c r="I6704" s="149" t="s">
        <v>1573</v>
      </c>
      <c r="J6704" s="163">
        <v>34.564</v>
      </c>
      <c r="K6704" s="163">
        <v>4.4880000000000004</v>
      </c>
      <c r="L6704" s="149" t="s">
        <v>116</v>
      </c>
      <c r="M6704" s="150" t="s">
        <v>811</v>
      </c>
      <c r="N6704" s="157">
        <v>45517.657754629632</v>
      </c>
      <c r="O6704" s="157">
        <v>45541.22865740741</v>
      </c>
    </row>
    <row r="6705" spans="2:15" x14ac:dyDescent="0.2">
      <c r="B6705" s="322" t="s">
        <v>174</v>
      </c>
      <c r="C6705" s="322" t="s">
        <v>275</v>
      </c>
      <c r="D6705" s="322" t="s">
        <v>175</v>
      </c>
      <c r="E6705" s="322" t="s">
        <v>275</v>
      </c>
      <c r="F6705" s="154" t="s">
        <v>114</v>
      </c>
      <c r="G6705" s="149" t="s">
        <v>353</v>
      </c>
      <c r="H6705" s="153" t="s">
        <v>354</v>
      </c>
      <c r="I6705" s="149" t="s">
        <v>3347</v>
      </c>
      <c r="J6705" s="163">
        <v>38.780999999999999</v>
      </c>
      <c r="K6705" s="163">
        <v>6.3339999999999996</v>
      </c>
      <c r="L6705" s="149" t="s">
        <v>203</v>
      </c>
      <c r="M6705" s="150" t="s">
        <v>380</v>
      </c>
      <c r="N6705" s="157">
        <v>45517.896736111114</v>
      </c>
      <c r="O6705" s="157">
        <v>45543.319502314815</v>
      </c>
    </row>
    <row r="6706" spans="2:15" x14ac:dyDescent="0.2">
      <c r="B6706" s="322" t="s">
        <v>174</v>
      </c>
      <c r="C6706" s="322" t="s">
        <v>275</v>
      </c>
      <c r="D6706" s="322" t="s">
        <v>175</v>
      </c>
      <c r="E6706" s="322" t="s">
        <v>275</v>
      </c>
      <c r="F6706" s="154" t="s">
        <v>114</v>
      </c>
      <c r="G6706" s="149" t="s">
        <v>353</v>
      </c>
      <c r="H6706" s="153" t="s">
        <v>354</v>
      </c>
      <c r="I6706" s="149" t="s">
        <v>3347</v>
      </c>
      <c r="J6706" s="163">
        <v>38.780999999999999</v>
      </c>
      <c r="K6706" s="163">
        <v>31.670999999999999</v>
      </c>
      <c r="L6706" s="149" t="s">
        <v>203</v>
      </c>
      <c r="M6706" s="150" t="s">
        <v>380</v>
      </c>
      <c r="N6706" s="157">
        <v>45517.896736111114</v>
      </c>
      <c r="O6706" s="157">
        <v>45543.319641203707</v>
      </c>
    </row>
    <row r="6707" spans="2:15" x14ac:dyDescent="0.2">
      <c r="B6707" s="322" t="s">
        <v>174</v>
      </c>
      <c r="C6707" s="322" t="s">
        <v>275</v>
      </c>
      <c r="D6707" s="322" t="s">
        <v>174</v>
      </c>
      <c r="E6707" s="322" t="s">
        <v>275</v>
      </c>
      <c r="F6707" s="154" t="s">
        <v>114</v>
      </c>
      <c r="G6707" s="149" t="s">
        <v>277</v>
      </c>
      <c r="H6707" s="153" t="s">
        <v>304</v>
      </c>
      <c r="I6707" s="149" t="s">
        <v>740</v>
      </c>
      <c r="J6707" s="163">
        <v>28.471</v>
      </c>
      <c r="K6707" s="163">
        <v>27.8</v>
      </c>
      <c r="L6707" s="149" t="s">
        <v>114</v>
      </c>
      <c r="M6707" s="150" t="s">
        <v>700</v>
      </c>
      <c r="N6707" s="157">
        <v>45517.939050925925</v>
      </c>
      <c r="O6707" s="157">
        <v>45523.330358796295</v>
      </c>
    </row>
    <row r="6708" spans="2:15" x14ac:dyDescent="0.2">
      <c r="B6708" s="322" t="s">
        <v>174</v>
      </c>
      <c r="C6708" s="322" t="s">
        <v>275</v>
      </c>
      <c r="D6708" s="322" t="s">
        <v>175</v>
      </c>
      <c r="E6708" s="322" t="s">
        <v>275</v>
      </c>
      <c r="F6708" s="154" t="s">
        <v>114</v>
      </c>
      <c r="G6708" s="149" t="s">
        <v>286</v>
      </c>
      <c r="H6708" s="153" t="s">
        <v>115</v>
      </c>
      <c r="I6708" s="149" t="s">
        <v>3348</v>
      </c>
      <c r="J6708" s="163">
        <v>63.552</v>
      </c>
      <c r="K6708" s="163">
        <v>54.954000000000001</v>
      </c>
      <c r="L6708" s="149" t="s">
        <v>333</v>
      </c>
      <c r="M6708" s="150" t="s">
        <v>334</v>
      </c>
      <c r="N6708" s="157">
        <v>45517.980740740742</v>
      </c>
      <c r="O6708" s="157">
        <v>45542.921377314815</v>
      </c>
    </row>
    <row r="6709" spans="2:15" x14ac:dyDescent="0.2">
      <c r="B6709" s="322" t="s">
        <v>174</v>
      </c>
      <c r="C6709" s="322" t="s">
        <v>275</v>
      </c>
      <c r="D6709" s="322" t="s">
        <v>175</v>
      </c>
      <c r="E6709" s="322" t="s">
        <v>275</v>
      </c>
      <c r="F6709" s="154" t="s">
        <v>239</v>
      </c>
      <c r="G6709" s="149" t="s">
        <v>289</v>
      </c>
      <c r="H6709" s="153" t="s">
        <v>1628</v>
      </c>
      <c r="I6709" s="149" t="s">
        <v>1709</v>
      </c>
      <c r="J6709" s="163">
        <v>38.929000000000002</v>
      </c>
      <c r="K6709" s="163">
        <v>7.7469999999999999</v>
      </c>
      <c r="L6709" s="149" t="s">
        <v>329</v>
      </c>
      <c r="M6709" s="150" t="s">
        <v>923</v>
      </c>
      <c r="N6709" s="157">
        <v>45519.354363425926</v>
      </c>
      <c r="O6709" s="157">
        <v>45550.062662037039</v>
      </c>
    </row>
    <row r="6710" spans="2:15" x14ac:dyDescent="0.2">
      <c r="B6710" s="322" t="s">
        <v>174</v>
      </c>
      <c r="C6710" s="322" t="s">
        <v>275</v>
      </c>
      <c r="D6710" s="322" t="s">
        <v>175</v>
      </c>
      <c r="E6710" s="322" t="s">
        <v>275</v>
      </c>
      <c r="F6710" s="154" t="s">
        <v>239</v>
      </c>
      <c r="G6710" s="149" t="s">
        <v>277</v>
      </c>
      <c r="H6710" s="153" t="s">
        <v>1628</v>
      </c>
      <c r="I6710" s="149" t="s">
        <v>1709</v>
      </c>
      <c r="J6710" s="163">
        <v>38.929000000000002</v>
      </c>
      <c r="K6710" s="163">
        <v>27.308</v>
      </c>
      <c r="L6710" s="149" t="s">
        <v>329</v>
      </c>
      <c r="M6710" s="150" t="s">
        <v>2159</v>
      </c>
      <c r="N6710" s="157">
        <v>45519.354363425926</v>
      </c>
      <c r="O6710" s="157">
        <v>45554.2737037037</v>
      </c>
    </row>
    <row r="6711" spans="2:15" x14ac:dyDescent="0.2">
      <c r="B6711" s="322" t="s">
        <v>174</v>
      </c>
      <c r="C6711" s="322" t="s">
        <v>275</v>
      </c>
      <c r="D6711" s="322" t="s">
        <v>176</v>
      </c>
      <c r="E6711" s="322" t="s">
        <v>275</v>
      </c>
      <c r="F6711" s="154" t="s">
        <v>239</v>
      </c>
      <c r="G6711" s="149" t="s">
        <v>2567</v>
      </c>
      <c r="H6711" s="153" t="s">
        <v>278</v>
      </c>
      <c r="I6711" s="149" t="s">
        <v>3349</v>
      </c>
      <c r="J6711" s="163">
        <v>57.051000000000002</v>
      </c>
      <c r="K6711" s="163">
        <v>15.965999999999999</v>
      </c>
      <c r="L6711" s="149" t="s">
        <v>116</v>
      </c>
      <c r="M6711" s="150" t="s">
        <v>117</v>
      </c>
      <c r="N6711" s="157">
        <v>45519.543287037035</v>
      </c>
      <c r="O6711" s="157">
        <v>45571.332569444443</v>
      </c>
    </row>
    <row r="6712" spans="2:15" x14ac:dyDescent="0.2">
      <c r="B6712" s="322" t="s">
        <v>174</v>
      </c>
      <c r="C6712" s="322" t="s">
        <v>275</v>
      </c>
      <c r="D6712" s="322" t="s">
        <v>176</v>
      </c>
      <c r="E6712" s="322" t="s">
        <v>275</v>
      </c>
      <c r="F6712" s="154" t="s">
        <v>239</v>
      </c>
      <c r="G6712" s="149" t="s">
        <v>277</v>
      </c>
      <c r="H6712" s="153" t="s">
        <v>278</v>
      </c>
      <c r="I6712" s="149" t="s">
        <v>3349</v>
      </c>
      <c r="J6712" s="163">
        <v>57.051000000000002</v>
      </c>
      <c r="K6712" s="163">
        <v>10.644</v>
      </c>
      <c r="L6712" s="149" t="s">
        <v>116</v>
      </c>
      <c r="M6712" s="150" t="s">
        <v>424</v>
      </c>
      <c r="N6712" s="157">
        <v>45519.543287037035</v>
      </c>
      <c r="O6712" s="157">
        <v>45584.270972222221</v>
      </c>
    </row>
    <row r="6713" spans="2:15" x14ac:dyDescent="0.2">
      <c r="B6713" s="322" t="s">
        <v>174</v>
      </c>
      <c r="C6713" s="322" t="s">
        <v>275</v>
      </c>
      <c r="D6713" s="322" t="s">
        <v>176</v>
      </c>
      <c r="E6713" s="322" t="s">
        <v>275</v>
      </c>
      <c r="F6713" s="154" t="s">
        <v>239</v>
      </c>
      <c r="G6713" s="149" t="s">
        <v>277</v>
      </c>
      <c r="H6713" s="153" t="s">
        <v>278</v>
      </c>
      <c r="I6713" s="149" t="s">
        <v>3349</v>
      </c>
      <c r="J6713" s="163">
        <v>57.051000000000002</v>
      </c>
      <c r="K6713" s="163">
        <v>25.119</v>
      </c>
      <c r="L6713" s="149" t="s">
        <v>116</v>
      </c>
      <c r="M6713" s="150" t="s">
        <v>117</v>
      </c>
      <c r="N6713" s="157">
        <v>45519.543287037035</v>
      </c>
      <c r="O6713" s="157">
        <v>45593.157581018517</v>
      </c>
    </row>
    <row r="6714" spans="2:15" x14ac:dyDescent="0.2">
      <c r="B6714" s="322" t="s">
        <v>174</v>
      </c>
      <c r="C6714" s="322" t="s">
        <v>275</v>
      </c>
      <c r="D6714" s="322" t="s">
        <v>175</v>
      </c>
      <c r="E6714" s="322" t="s">
        <v>275</v>
      </c>
      <c r="F6714" s="154" t="s">
        <v>239</v>
      </c>
      <c r="G6714" s="149" t="s">
        <v>277</v>
      </c>
      <c r="H6714" s="153" t="s">
        <v>278</v>
      </c>
      <c r="I6714" s="149" t="s">
        <v>3350</v>
      </c>
      <c r="J6714" s="163">
        <v>57.802</v>
      </c>
      <c r="K6714" s="163">
        <v>21.279</v>
      </c>
      <c r="L6714" s="149" t="s">
        <v>209</v>
      </c>
      <c r="M6714" s="150" t="s">
        <v>392</v>
      </c>
      <c r="N6714" s="157">
        <v>45519.553761574076</v>
      </c>
      <c r="O6714" s="157">
        <v>45560.09</v>
      </c>
    </row>
    <row r="6715" spans="2:15" x14ac:dyDescent="0.2">
      <c r="B6715" s="322" t="s">
        <v>174</v>
      </c>
      <c r="C6715" s="322" t="s">
        <v>275</v>
      </c>
      <c r="D6715" s="322" t="s">
        <v>175</v>
      </c>
      <c r="E6715" s="322" t="s">
        <v>275</v>
      </c>
      <c r="F6715" s="154" t="s">
        <v>239</v>
      </c>
      <c r="G6715" s="149" t="s">
        <v>277</v>
      </c>
      <c r="H6715" s="153" t="s">
        <v>278</v>
      </c>
      <c r="I6715" s="149" t="s">
        <v>3350</v>
      </c>
      <c r="J6715" s="163">
        <v>57.802</v>
      </c>
      <c r="K6715" s="163">
        <v>34.036000000000001</v>
      </c>
      <c r="L6715" s="149" t="s">
        <v>209</v>
      </c>
      <c r="M6715" s="150" t="s">
        <v>440</v>
      </c>
      <c r="N6715" s="157">
        <v>45519.553761574076</v>
      </c>
      <c r="O6715" s="157">
        <v>45564.223622685182</v>
      </c>
    </row>
    <row r="6716" spans="2:15" x14ac:dyDescent="0.2">
      <c r="B6716" s="322" t="s">
        <v>174</v>
      </c>
      <c r="C6716" s="322" t="s">
        <v>275</v>
      </c>
      <c r="D6716" s="322" t="s">
        <v>174</v>
      </c>
      <c r="E6716" s="322" t="s">
        <v>275</v>
      </c>
      <c r="F6716" s="154" t="s">
        <v>114</v>
      </c>
      <c r="G6716" s="149" t="s">
        <v>277</v>
      </c>
      <c r="H6716" s="153" t="s">
        <v>577</v>
      </c>
      <c r="I6716" s="149" t="s">
        <v>3345</v>
      </c>
      <c r="J6716" s="163">
        <v>29.998999999999999</v>
      </c>
      <c r="K6716" s="163">
        <v>4.6680000000000001</v>
      </c>
      <c r="L6716" s="149" t="s">
        <v>203</v>
      </c>
      <c r="M6716" s="150" t="s">
        <v>3346</v>
      </c>
      <c r="N6716" s="157">
        <v>45519.699629629627</v>
      </c>
      <c r="O6716" s="157">
        <v>45533.122245370374</v>
      </c>
    </row>
    <row r="6717" spans="2:15" x14ac:dyDescent="0.2">
      <c r="B6717" s="322" t="s">
        <v>174</v>
      </c>
      <c r="C6717" s="322" t="s">
        <v>275</v>
      </c>
      <c r="D6717" s="322" t="s">
        <v>175</v>
      </c>
      <c r="E6717" s="322" t="s">
        <v>275</v>
      </c>
      <c r="F6717" s="154" t="s">
        <v>114</v>
      </c>
      <c r="G6717" s="149" t="s">
        <v>286</v>
      </c>
      <c r="H6717" s="153" t="s">
        <v>115</v>
      </c>
      <c r="I6717" s="149" t="s">
        <v>3351</v>
      </c>
      <c r="J6717" s="163">
        <v>64.73</v>
      </c>
      <c r="K6717" s="163">
        <v>10.734999999999999</v>
      </c>
      <c r="L6717" s="149" t="s">
        <v>116</v>
      </c>
      <c r="M6717" s="150" t="s">
        <v>405</v>
      </c>
      <c r="N6717" s="157">
        <v>45519.740567129629</v>
      </c>
      <c r="O6717" s="157">
        <v>45553.875208333331</v>
      </c>
    </row>
    <row r="6718" spans="2:15" x14ac:dyDescent="0.2">
      <c r="B6718" s="322" t="s">
        <v>174</v>
      </c>
      <c r="C6718" s="322" t="s">
        <v>275</v>
      </c>
      <c r="D6718" s="322" t="s">
        <v>175</v>
      </c>
      <c r="E6718" s="322" t="s">
        <v>275</v>
      </c>
      <c r="F6718" s="154" t="s">
        <v>114</v>
      </c>
      <c r="G6718" s="149" t="s">
        <v>286</v>
      </c>
      <c r="H6718" s="153" t="s">
        <v>115</v>
      </c>
      <c r="I6718" s="149" t="s">
        <v>3351</v>
      </c>
      <c r="J6718" s="163">
        <v>64.73</v>
      </c>
      <c r="K6718" s="163">
        <v>35.389000000000003</v>
      </c>
      <c r="L6718" s="149" t="s">
        <v>116</v>
      </c>
      <c r="M6718" s="150" t="s">
        <v>405</v>
      </c>
      <c r="N6718" s="157">
        <v>45519.740567129629</v>
      </c>
      <c r="O6718" s="157">
        <v>45565.330567129633</v>
      </c>
    </row>
    <row r="6719" spans="2:15" x14ac:dyDescent="0.2">
      <c r="B6719" s="322" t="s">
        <v>174</v>
      </c>
      <c r="C6719" s="322" t="s">
        <v>275</v>
      </c>
      <c r="D6719" s="322" t="s">
        <v>174</v>
      </c>
      <c r="E6719" s="322" t="s">
        <v>275</v>
      </c>
      <c r="F6719" s="154" t="s">
        <v>114</v>
      </c>
      <c r="G6719" s="149" t="s">
        <v>277</v>
      </c>
      <c r="H6719" s="153" t="s">
        <v>304</v>
      </c>
      <c r="I6719" s="149" t="s">
        <v>3352</v>
      </c>
      <c r="J6719" s="163">
        <v>35.270000000000003</v>
      </c>
      <c r="K6719" s="163">
        <v>13.723000000000001</v>
      </c>
      <c r="L6719" s="149" t="s">
        <v>114</v>
      </c>
      <c r="M6719" s="150" t="s">
        <v>579</v>
      </c>
      <c r="N6719" s="157">
        <v>45519.772430555553</v>
      </c>
      <c r="O6719" s="157">
        <v>45523.153761574074</v>
      </c>
    </row>
    <row r="6720" spans="2:15" x14ac:dyDescent="0.2">
      <c r="B6720" s="322" t="s">
        <v>174</v>
      </c>
      <c r="C6720" s="322" t="s">
        <v>275</v>
      </c>
      <c r="D6720" s="322" t="s">
        <v>174</v>
      </c>
      <c r="E6720" s="322" t="s">
        <v>275</v>
      </c>
      <c r="F6720" s="154" t="s">
        <v>114</v>
      </c>
      <c r="G6720" s="149" t="s">
        <v>277</v>
      </c>
      <c r="H6720" s="153" t="s">
        <v>304</v>
      </c>
      <c r="I6720" s="149" t="s">
        <v>3352</v>
      </c>
      <c r="J6720" s="163">
        <v>35.270000000000003</v>
      </c>
      <c r="K6720" s="163">
        <v>13.723000000000001</v>
      </c>
      <c r="L6720" s="149" t="s">
        <v>114</v>
      </c>
      <c r="M6720" s="150" t="s">
        <v>579</v>
      </c>
      <c r="N6720" s="157">
        <v>45519.772430555553</v>
      </c>
      <c r="O6720" s="157">
        <v>45523.153900462959</v>
      </c>
    </row>
    <row r="6721" spans="2:15" x14ac:dyDescent="0.2">
      <c r="B6721" s="322" t="s">
        <v>174</v>
      </c>
      <c r="C6721" s="322" t="s">
        <v>275</v>
      </c>
      <c r="D6721" s="322" t="s">
        <v>175</v>
      </c>
      <c r="E6721" s="322" t="s">
        <v>275</v>
      </c>
      <c r="F6721" s="154" t="s">
        <v>239</v>
      </c>
      <c r="G6721" s="149" t="s">
        <v>359</v>
      </c>
      <c r="H6721" s="153" t="s">
        <v>278</v>
      </c>
      <c r="I6721" s="149" t="s">
        <v>571</v>
      </c>
      <c r="J6721" s="163">
        <v>46.683</v>
      </c>
      <c r="K6721" s="163">
        <v>10.148999999999999</v>
      </c>
      <c r="L6721" s="149" t="s">
        <v>116</v>
      </c>
      <c r="M6721" s="150" t="s">
        <v>405</v>
      </c>
      <c r="N6721" s="157">
        <v>45519.855856481481</v>
      </c>
      <c r="O6721" s="157">
        <v>45550.489224537036</v>
      </c>
    </row>
    <row r="6722" spans="2:15" x14ac:dyDescent="0.2">
      <c r="B6722" s="322" t="s">
        <v>174</v>
      </c>
      <c r="C6722" s="322" t="s">
        <v>275</v>
      </c>
      <c r="D6722" s="322" t="s">
        <v>175</v>
      </c>
      <c r="E6722" s="322" t="s">
        <v>275</v>
      </c>
      <c r="F6722" s="154" t="s">
        <v>239</v>
      </c>
      <c r="G6722" s="149" t="s">
        <v>359</v>
      </c>
      <c r="H6722" s="153" t="s">
        <v>278</v>
      </c>
      <c r="I6722" s="149" t="s">
        <v>571</v>
      </c>
      <c r="J6722" s="163">
        <v>46.683</v>
      </c>
      <c r="K6722" s="163">
        <v>32.527999999999999</v>
      </c>
      <c r="L6722" s="149" t="s">
        <v>116</v>
      </c>
      <c r="M6722" s="150" t="s">
        <v>405</v>
      </c>
      <c r="N6722" s="157">
        <v>45519.855856481481</v>
      </c>
      <c r="O6722" s="157">
        <v>45564.354710648149</v>
      </c>
    </row>
    <row r="6723" spans="2:15" x14ac:dyDescent="0.2">
      <c r="B6723" s="322" t="s">
        <v>174</v>
      </c>
      <c r="C6723" s="322" t="s">
        <v>275</v>
      </c>
      <c r="D6723" s="322" t="s">
        <v>175</v>
      </c>
      <c r="E6723" s="322" t="s">
        <v>275</v>
      </c>
      <c r="F6723" s="154" t="s">
        <v>247</v>
      </c>
      <c r="G6723" s="149" t="s">
        <v>340</v>
      </c>
      <c r="H6723" s="153" t="s">
        <v>341</v>
      </c>
      <c r="I6723" s="149" t="s">
        <v>2404</v>
      </c>
      <c r="J6723" s="163">
        <v>43.457000000000001</v>
      </c>
      <c r="K6723" s="163">
        <v>36.54</v>
      </c>
      <c r="L6723" s="149" t="s">
        <v>228</v>
      </c>
      <c r="M6723" s="150" t="s">
        <v>434</v>
      </c>
      <c r="N6723" s="157">
        <v>45519.87572916667</v>
      </c>
      <c r="O6723" s="157">
        <v>45539.786192129628</v>
      </c>
    </row>
    <row r="6724" spans="2:15" x14ac:dyDescent="0.2">
      <c r="B6724" s="322" t="s">
        <v>174</v>
      </c>
      <c r="C6724" s="322" t="s">
        <v>275</v>
      </c>
      <c r="D6724" s="322" t="s">
        <v>175</v>
      </c>
      <c r="E6724" s="322" t="s">
        <v>275</v>
      </c>
      <c r="F6724" s="154" t="s">
        <v>243</v>
      </c>
      <c r="G6724" s="149" t="s">
        <v>2978</v>
      </c>
      <c r="H6724" s="153" t="s">
        <v>707</v>
      </c>
      <c r="I6724" s="149" t="s">
        <v>3353</v>
      </c>
      <c r="J6724" s="163">
        <v>58.814</v>
      </c>
      <c r="K6724" s="163">
        <v>57.637999999999998</v>
      </c>
      <c r="L6724" s="149" t="s">
        <v>329</v>
      </c>
      <c r="M6724" s="150" t="s">
        <v>395</v>
      </c>
      <c r="N6724" s="157">
        <v>45520.105127314811</v>
      </c>
      <c r="O6724" s="157">
        <v>45554.703611111108</v>
      </c>
    </row>
    <row r="6725" spans="2:15" x14ac:dyDescent="0.2">
      <c r="B6725" s="322" t="s">
        <v>174</v>
      </c>
      <c r="C6725" s="322" t="s">
        <v>275</v>
      </c>
      <c r="D6725" s="322" t="s">
        <v>175</v>
      </c>
      <c r="E6725" s="322" t="s">
        <v>275</v>
      </c>
      <c r="F6725" s="154" t="s">
        <v>114</v>
      </c>
      <c r="G6725" s="149" t="s">
        <v>310</v>
      </c>
      <c r="H6725" s="153" t="s">
        <v>115</v>
      </c>
      <c r="I6725" s="149" t="s">
        <v>3354</v>
      </c>
      <c r="J6725" s="163">
        <v>81.542000000000002</v>
      </c>
      <c r="K6725" s="163">
        <v>57.087000000000003</v>
      </c>
      <c r="L6725" s="149" t="s">
        <v>187</v>
      </c>
      <c r="M6725" s="150" t="s">
        <v>948</v>
      </c>
      <c r="N6725" s="157">
        <v>45520.313923611109</v>
      </c>
      <c r="O6725" s="157">
        <v>45557.249259259261</v>
      </c>
    </row>
    <row r="6726" spans="2:15" x14ac:dyDescent="0.2">
      <c r="B6726" s="322" t="s">
        <v>174</v>
      </c>
      <c r="C6726" s="322" t="s">
        <v>275</v>
      </c>
      <c r="D6726" s="322" t="s">
        <v>175</v>
      </c>
      <c r="E6726" s="322" t="s">
        <v>275</v>
      </c>
      <c r="F6726" s="154" t="s">
        <v>239</v>
      </c>
      <c r="G6726" s="149" t="s">
        <v>359</v>
      </c>
      <c r="H6726" s="153" t="s">
        <v>278</v>
      </c>
      <c r="I6726" s="149" t="s">
        <v>3355</v>
      </c>
      <c r="J6726" s="163">
        <v>40.01</v>
      </c>
      <c r="K6726" s="163">
        <v>5.69</v>
      </c>
      <c r="L6726" s="149" t="s">
        <v>116</v>
      </c>
      <c r="M6726" s="150" t="s">
        <v>1784</v>
      </c>
      <c r="N6726" s="157">
        <v>45520.875810185185</v>
      </c>
      <c r="O6726" s="157">
        <v>45542.782812500001</v>
      </c>
    </row>
    <row r="6727" spans="2:15" x14ac:dyDescent="0.2">
      <c r="B6727" s="322" t="s">
        <v>174</v>
      </c>
      <c r="C6727" s="322" t="s">
        <v>275</v>
      </c>
      <c r="D6727" s="322" t="s">
        <v>175</v>
      </c>
      <c r="E6727" s="322" t="s">
        <v>275</v>
      </c>
      <c r="F6727" s="154" t="s">
        <v>239</v>
      </c>
      <c r="G6727" s="149" t="s">
        <v>359</v>
      </c>
      <c r="H6727" s="153" t="s">
        <v>278</v>
      </c>
      <c r="I6727" s="149" t="s">
        <v>3355</v>
      </c>
      <c r="J6727" s="163">
        <v>40.01</v>
      </c>
      <c r="K6727" s="163">
        <v>5.69</v>
      </c>
      <c r="L6727" s="149" t="s">
        <v>116</v>
      </c>
      <c r="M6727" s="150" t="s">
        <v>1784</v>
      </c>
      <c r="N6727" s="157">
        <v>45520.875810185185</v>
      </c>
      <c r="O6727" s="157">
        <v>45542.782951388886</v>
      </c>
    </row>
    <row r="6728" spans="2:15" x14ac:dyDescent="0.2">
      <c r="B6728" s="322" t="s">
        <v>174</v>
      </c>
      <c r="C6728" s="322" t="s">
        <v>275</v>
      </c>
      <c r="D6728" s="322" t="s">
        <v>175</v>
      </c>
      <c r="E6728" s="322" t="s">
        <v>275</v>
      </c>
      <c r="F6728" s="154" t="s">
        <v>239</v>
      </c>
      <c r="G6728" s="149" t="s">
        <v>359</v>
      </c>
      <c r="H6728" s="153" t="s">
        <v>278</v>
      </c>
      <c r="I6728" s="149" t="s">
        <v>3355</v>
      </c>
      <c r="J6728" s="163">
        <v>40.01</v>
      </c>
      <c r="K6728" s="163">
        <v>27.831</v>
      </c>
      <c r="L6728" s="149" t="s">
        <v>116</v>
      </c>
      <c r="M6728" s="150" t="s">
        <v>887</v>
      </c>
      <c r="N6728" s="157">
        <v>45520.875810185185</v>
      </c>
      <c r="O6728" s="157">
        <v>45558.373402777775</v>
      </c>
    </row>
    <row r="6729" spans="2:15" x14ac:dyDescent="0.2">
      <c r="B6729" s="322" t="s">
        <v>174</v>
      </c>
      <c r="C6729" s="322" t="s">
        <v>275</v>
      </c>
      <c r="D6729" s="322" t="s">
        <v>175</v>
      </c>
      <c r="E6729" s="322" t="s">
        <v>275</v>
      </c>
      <c r="F6729" s="154" t="s">
        <v>114</v>
      </c>
      <c r="G6729" s="149" t="s">
        <v>353</v>
      </c>
      <c r="H6729" s="153" t="s">
        <v>354</v>
      </c>
      <c r="I6729" s="149" t="s">
        <v>688</v>
      </c>
      <c r="J6729" s="163">
        <v>37.152999999999999</v>
      </c>
      <c r="K6729" s="163">
        <v>17.425000000000001</v>
      </c>
      <c r="L6729" s="149" t="s">
        <v>116</v>
      </c>
      <c r="M6729" s="150" t="s">
        <v>292</v>
      </c>
      <c r="N6729" s="157">
        <v>45521.032766203702</v>
      </c>
      <c r="O6729" s="157">
        <v>45541.822187500002</v>
      </c>
    </row>
    <row r="6730" spans="2:15" x14ac:dyDescent="0.2">
      <c r="B6730" s="322" t="s">
        <v>174</v>
      </c>
      <c r="C6730" s="322" t="s">
        <v>275</v>
      </c>
      <c r="D6730" s="322" t="s">
        <v>177</v>
      </c>
      <c r="E6730" s="322" t="s">
        <v>275</v>
      </c>
      <c r="F6730" s="154" t="s">
        <v>114</v>
      </c>
      <c r="G6730" s="149" t="s">
        <v>353</v>
      </c>
      <c r="H6730" s="153" t="s">
        <v>354</v>
      </c>
      <c r="I6730" s="149" t="s">
        <v>688</v>
      </c>
      <c r="J6730" s="163">
        <v>37.152999999999999</v>
      </c>
      <c r="K6730" s="163">
        <v>18.984000000000002</v>
      </c>
      <c r="L6730" s="149" t="s">
        <v>114</v>
      </c>
      <c r="M6730" s="150" t="s">
        <v>997</v>
      </c>
      <c r="N6730" s="157">
        <v>45521.032766203702</v>
      </c>
      <c r="O6730" s="157">
        <v>45617.61178240741</v>
      </c>
    </row>
    <row r="6731" spans="2:15" x14ac:dyDescent="0.2">
      <c r="B6731" s="322" t="s">
        <v>174</v>
      </c>
      <c r="C6731" s="322" t="s">
        <v>275</v>
      </c>
      <c r="D6731" s="322" t="s">
        <v>176</v>
      </c>
      <c r="E6731" s="322" t="s">
        <v>275</v>
      </c>
      <c r="F6731" s="154" t="s">
        <v>202</v>
      </c>
      <c r="G6731" s="149" t="s">
        <v>277</v>
      </c>
      <c r="H6731" s="153" t="s">
        <v>3356</v>
      </c>
      <c r="I6731" s="149" t="s">
        <v>3357</v>
      </c>
      <c r="J6731" s="163">
        <v>60.268999999999998</v>
      </c>
      <c r="K6731" s="163">
        <v>21.375</v>
      </c>
      <c r="L6731" s="149" t="s">
        <v>209</v>
      </c>
      <c r="M6731" s="150" t="s">
        <v>392</v>
      </c>
      <c r="N6731" s="157">
        <v>45521.428761574076</v>
      </c>
      <c r="O6731" s="157">
        <v>45566.361863425926</v>
      </c>
    </row>
    <row r="6732" spans="2:15" x14ac:dyDescent="0.2">
      <c r="B6732" s="322" t="s">
        <v>174</v>
      </c>
      <c r="C6732" s="322" t="s">
        <v>275</v>
      </c>
      <c r="D6732" s="322" t="s">
        <v>176</v>
      </c>
      <c r="E6732" s="322" t="s">
        <v>275</v>
      </c>
      <c r="F6732" s="154" t="s">
        <v>202</v>
      </c>
      <c r="G6732" s="149" t="s">
        <v>277</v>
      </c>
      <c r="H6732" s="153" t="s">
        <v>3356</v>
      </c>
      <c r="I6732" s="149" t="s">
        <v>3357</v>
      </c>
      <c r="J6732" s="163">
        <v>60.268999999999998</v>
      </c>
      <c r="K6732" s="163">
        <v>35.268000000000001</v>
      </c>
      <c r="L6732" s="149" t="s">
        <v>209</v>
      </c>
      <c r="M6732" s="150" t="s">
        <v>392</v>
      </c>
      <c r="N6732" s="157">
        <v>45521.428761574076</v>
      </c>
      <c r="O6732" s="157">
        <v>45566.362002314818</v>
      </c>
    </row>
    <row r="6733" spans="2:15" x14ac:dyDescent="0.2">
      <c r="B6733" s="322" t="s">
        <v>174</v>
      </c>
      <c r="C6733" s="322" t="s">
        <v>275</v>
      </c>
      <c r="D6733" s="322" t="s">
        <v>174</v>
      </c>
      <c r="E6733" s="322" t="s">
        <v>275</v>
      </c>
      <c r="F6733" s="154" t="s">
        <v>114</v>
      </c>
      <c r="G6733" s="149" t="s">
        <v>353</v>
      </c>
      <c r="H6733" s="153" t="s">
        <v>354</v>
      </c>
      <c r="I6733" s="149" t="s">
        <v>2881</v>
      </c>
      <c r="J6733" s="163">
        <v>34.564</v>
      </c>
      <c r="K6733" s="163">
        <v>10.384</v>
      </c>
      <c r="L6733" s="149" t="s">
        <v>116</v>
      </c>
      <c r="M6733" s="150" t="s">
        <v>2123</v>
      </c>
      <c r="N6733" s="157">
        <v>45522.064062500001</v>
      </c>
      <c r="O6733" s="157">
        <v>45532.758090277777</v>
      </c>
    </row>
    <row r="6734" spans="2:15" x14ac:dyDescent="0.2">
      <c r="B6734" s="322" t="s">
        <v>174</v>
      </c>
      <c r="C6734" s="322" t="s">
        <v>275</v>
      </c>
      <c r="D6734" s="322" t="s">
        <v>174</v>
      </c>
      <c r="E6734" s="322" t="s">
        <v>275</v>
      </c>
      <c r="F6734" s="154" t="s">
        <v>114</v>
      </c>
      <c r="G6734" s="149" t="s">
        <v>353</v>
      </c>
      <c r="H6734" s="153" t="s">
        <v>354</v>
      </c>
      <c r="I6734" s="149" t="s">
        <v>2881</v>
      </c>
      <c r="J6734" s="163">
        <v>34.564</v>
      </c>
      <c r="K6734" s="163">
        <v>1.86</v>
      </c>
      <c r="L6734" s="149" t="s">
        <v>116</v>
      </c>
      <c r="M6734" s="150" t="s">
        <v>2123</v>
      </c>
      <c r="N6734" s="157">
        <v>45522.064062500001</v>
      </c>
      <c r="O6734" s="157">
        <v>45532.758229166669</v>
      </c>
    </row>
    <row r="6735" spans="2:15" x14ac:dyDescent="0.2">
      <c r="B6735" s="322" t="s">
        <v>174</v>
      </c>
      <c r="C6735" s="322" t="s">
        <v>275</v>
      </c>
      <c r="D6735" s="322" t="s">
        <v>174</v>
      </c>
      <c r="E6735" s="322" t="s">
        <v>275</v>
      </c>
      <c r="F6735" s="154" t="s">
        <v>114</v>
      </c>
      <c r="G6735" s="149" t="s">
        <v>277</v>
      </c>
      <c r="H6735" s="153" t="s">
        <v>304</v>
      </c>
      <c r="I6735" s="149" t="s">
        <v>1739</v>
      </c>
      <c r="J6735" s="163">
        <v>36.244999999999997</v>
      </c>
      <c r="K6735" s="163">
        <v>26.134</v>
      </c>
      <c r="L6735" s="149" t="s">
        <v>114</v>
      </c>
      <c r="M6735" s="150" t="s">
        <v>1417</v>
      </c>
      <c r="N6735" s="157">
        <v>45522.875405092593</v>
      </c>
      <c r="O6735" s="157">
        <v>45529.00105324074</v>
      </c>
    </row>
    <row r="6736" spans="2:15" x14ac:dyDescent="0.2">
      <c r="B6736" s="322" t="s">
        <v>174</v>
      </c>
      <c r="C6736" s="322" t="s">
        <v>275</v>
      </c>
      <c r="D6736" s="322" t="s">
        <v>175</v>
      </c>
      <c r="E6736" s="322" t="s">
        <v>275</v>
      </c>
      <c r="F6736" s="154" t="s">
        <v>239</v>
      </c>
      <c r="G6736" s="149" t="s">
        <v>359</v>
      </c>
      <c r="H6736" s="153" t="s">
        <v>278</v>
      </c>
      <c r="I6736" s="149" t="s">
        <v>3114</v>
      </c>
      <c r="J6736" s="163">
        <v>34.398000000000003</v>
      </c>
      <c r="K6736" s="163">
        <v>33.71</v>
      </c>
      <c r="L6736" s="149" t="s">
        <v>329</v>
      </c>
      <c r="M6736" s="150" t="s">
        <v>361</v>
      </c>
      <c r="N6736" s="157">
        <v>45522.928819444445</v>
      </c>
      <c r="O6736" s="157">
        <v>45552.021631944444</v>
      </c>
    </row>
    <row r="6737" spans="2:15" x14ac:dyDescent="0.2">
      <c r="B6737" s="322" t="s">
        <v>174</v>
      </c>
      <c r="C6737" s="322" t="s">
        <v>275</v>
      </c>
      <c r="D6737" s="322" t="s">
        <v>176</v>
      </c>
      <c r="E6737" s="322" t="s">
        <v>275</v>
      </c>
      <c r="F6737" s="154" t="s">
        <v>114</v>
      </c>
      <c r="G6737" s="149" t="s">
        <v>286</v>
      </c>
      <c r="H6737" s="153" t="s">
        <v>115</v>
      </c>
      <c r="I6737" s="149" t="s">
        <v>2745</v>
      </c>
      <c r="J6737" s="163">
        <v>64.241</v>
      </c>
      <c r="K6737" s="163">
        <v>9.8559999999999999</v>
      </c>
      <c r="L6737" s="149" t="s">
        <v>116</v>
      </c>
      <c r="M6737" s="150" t="s">
        <v>1646</v>
      </c>
      <c r="N6737" s="157">
        <v>45523.32440972222</v>
      </c>
      <c r="O6737" s="157">
        <v>45572.135092592594</v>
      </c>
    </row>
    <row r="6738" spans="2:15" x14ac:dyDescent="0.2">
      <c r="B6738" s="322" t="s">
        <v>174</v>
      </c>
      <c r="C6738" s="322" t="s">
        <v>275</v>
      </c>
      <c r="D6738" s="322" t="s">
        <v>176</v>
      </c>
      <c r="E6738" s="322" t="s">
        <v>275</v>
      </c>
      <c r="F6738" s="154" t="s">
        <v>114</v>
      </c>
      <c r="G6738" s="149" t="s">
        <v>286</v>
      </c>
      <c r="H6738" s="153" t="s">
        <v>115</v>
      </c>
      <c r="I6738" s="149" t="s">
        <v>2745</v>
      </c>
      <c r="J6738" s="163">
        <v>64.241</v>
      </c>
      <c r="K6738" s="163">
        <v>47.204999999999998</v>
      </c>
      <c r="L6738" s="149" t="s">
        <v>116</v>
      </c>
      <c r="M6738" s="150" t="s">
        <v>117</v>
      </c>
      <c r="N6738" s="157">
        <v>45523.32440972222</v>
      </c>
      <c r="O6738" s="157">
        <v>45596.478090277778</v>
      </c>
    </row>
    <row r="6739" spans="2:15" x14ac:dyDescent="0.2">
      <c r="B6739" s="322" t="s">
        <v>174</v>
      </c>
      <c r="C6739" s="322" t="s">
        <v>275</v>
      </c>
      <c r="D6739" s="322" t="s">
        <v>175</v>
      </c>
      <c r="E6739" s="322" t="s">
        <v>275</v>
      </c>
      <c r="F6739" s="154" t="s">
        <v>239</v>
      </c>
      <c r="G6739" s="149" t="s">
        <v>289</v>
      </c>
      <c r="H6739" s="153" t="s">
        <v>1628</v>
      </c>
      <c r="I6739" s="149" t="s">
        <v>3358</v>
      </c>
      <c r="J6739" s="163">
        <v>32.688000000000002</v>
      </c>
      <c r="K6739" s="163">
        <v>3.32</v>
      </c>
      <c r="L6739" s="149" t="s">
        <v>116</v>
      </c>
      <c r="M6739" s="150" t="s">
        <v>352</v>
      </c>
      <c r="N6739" s="157">
        <v>45523.501736111109</v>
      </c>
      <c r="O6739" s="157">
        <v>45552.509467592594</v>
      </c>
    </row>
    <row r="6740" spans="2:15" x14ac:dyDescent="0.2">
      <c r="B6740" s="322" t="s">
        <v>174</v>
      </c>
      <c r="C6740" s="322" t="s">
        <v>275</v>
      </c>
      <c r="D6740" s="322" t="s">
        <v>175</v>
      </c>
      <c r="E6740" s="322" t="s">
        <v>275</v>
      </c>
      <c r="F6740" s="154" t="s">
        <v>239</v>
      </c>
      <c r="G6740" s="149" t="s">
        <v>289</v>
      </c>
      <c r="H6740" s="153" t="s">
        <v>1628</v>
      </c>
      <c r="I6740" s="149" t="s">
        <v>3358</v>
      </c>
      <c r="J6740" s="163">
        <v>32.688000000000002</v>
      </c>
      <c r="K6740" s="163">
        <v>4.1260000000000003</v>
      </c>
      <c r="L6740" s="149" t="s">
        <v>116</v>
      </c>
      <c r="M6740" s="150" t="s">
        <v>352</v>
      </c>
      <c r="N6740" s="157">
        <v>45523.501736111109</v>
      </c>
      <c r="O6740" s="157">
        <v>45552.509479166663</v>
      </c>
    </row>
    <row r="6741" spans="2:15" x14ac:dyDescent="0.2">
      <c r="B6741" s="322" t="s">
        <v>174</v>
      </c>
      <c r="C6741" s="322" t="s">
        <v>275</v>
      </c>
      <c r="D6741" s="322" t="s">
        <v>175</v>
      </c>
      <c r="E6741" s="322" t="s">
        <v>275</v>
      </c>
      <c r="F6741" s="154" t="s">
        <v>239</v>
      </c>
      <c r="G6741" s="149" t="s">
        <v>289</v>
      </c>
      <c r="H6741" s="153" t="s">
        <v>1628</v>
      </c>
      <c r="I6741" s="149" t="s">
        <v>3358</v>
      </c>
      <c r="J6741" s="163">
        <v>32.688000000000002</v>
      </c>
      <c r="K6741" s="163">
        <v>4.6100000000000003</v>
      </c>
      <c r="L6741" s="149" t="s">
        <v>116</v>
      </c>
      <c r="M6741" s="150" t="s">
        <v>352</v>
      </c>
      <c r="N6741" s="157">
        <v>45523.501736111109</v>
      </c>
      <c r="O6741" s="157">
        <v>45552.50949074074</v>
      </c>
    </row>
    <row r="6742" spans="2:15" x14ac:dyDescent="0.2">
      <c r="B6742" s="322" t="s">
        <v>174</v>
      </c>
      <c r="C6742" s="322" t="s">
        <v>275</v>
      </c>
      <c r="D6742" s="322" t="s">
        <v>175</v>
      </c>
      <c r="E6742" s="322" t="s">
        <v>275</v>
      </c>
      <c r="F6742" s="154" t="s">
        <v>239</v>
      </c>
      <c r="G6742" s="149" t="s">
        <v>289</v>
      </c>
      <c r="H6742" s="153" t="s">
        <v>1628</v>
      </c>
      <c r="I6742" s="149" t="s">
        <v>3358</v>
      </c>
      <c r="J6742" s="163">
        <v>32.688000000000002</v>
      </c>
      <c r="K6742" s="163">
        <v>2.371</v>
      </c>
      <c r="L6742" s="149" t="s">
        <v>116</v>
      </c>
      <c r="M6742" s="150" t="s">
        <v>352</v>
      </c>
      <c r="N6742" s="157">
        <v>45523.501736111109</v>
      </c>
      <c r="O6742" s="157">
        <v>45552.509525462963</v>
      </c>
    </row>
    <row r="6743" spans="2:15" x14ac:dyDescent="0.2">
      <c r="B6743" s="322" t="s">
        <v>174</v>
      </c>
      <c r="C6743" s="322" t="s">
        <v>275</v>
      </c>
      <c r="D6743" s="322" t="s">
        <v>175</v>
      </c>
      <c r="E6743" s="322" t="s">
        <v>275</v>
      </c>
      <c r="F6743" s="154" t="s">
        <v>236</v>
      </c>
      <c r="G6743" s="149" t="s">
        <v>310</v>
      </c>
      <c r="H6743" s="153" t="s">
        <v>311</v>
      </c>
      <c r="I6743" s="149" t="s">
        <v>3359</v>
      </c>
      <c r="J6743" s="163">
        <v>63.61</v>
      </c>
      <c r="K6743" s="163">
        <v>17.582000000000001</v>
      </c>
      <c r="L6743" s="149" t="s">
        <v>116</v>
      </c>
      <c r="M6743" s="150" t="s">
        <v>405</v>
      </c>
      <c r="N6743" s="157">
        <v>45523.73940972222</v>
      </c>
      <c r="O6743" s="157">
        <v>45558.062974537039</v>
      </c>
    </row>
    <row r="6744" spans="2:15" x14ac:dyDescent="0.2">
      <c r="B6744" s="322" t="s">
        <v>174</v>
      </c>
      <c r="C6744" s="322" t="s">
        <v>275</v>
      </c>
      <c r="D6744" s="322" t="s">
        <v>175</v>
      </c>
      <c r="E6744" s="322" t="s">
        <v>275</v>
      </c>
      <c r="F6744" s="154" t="s">
        <v>236</v>
      </c>
      <c r="G6744" s="149" t="s">
        <v>310</v>
      </c>
      <c r="H6744" s="153" t="s">
        <v>311</v>
      </c>
      <c r="I6744" s="149" t="s">
        <v>3359</v>
      </c>
      <c r="J6744" s="163">
        <v>63.61</v>
      </c>
      <c r="K6744" s="163">
        <v>27.744</v>
      </c>
      <c r="L6744" s="149" t="s">
        <v>232</v>
      </c>
      <c r="M6744" s="150" t="s">
        <v>386</v>
      </c>
      <c r="N6744" s="157">
        <v>45523.73940972222</v>
      </c>
      <c r="O6744" s="157">
        <v>45559.634872685187</v>
      </c>
    </row>
    <row r="6745" spans="2:15" x14ac:dyDescent="0.2">
      <c r="B6745" s="322" t="s">
        <v>174</v>
      </c>
      <c r="C6745" s="322" t="s">
        <v>275</v>
      </c>
      <c r="D6745" s="322" t="s">
        <v>176</v>
      </c>
      <c r="E6745" s="322" t="s">
        <v>275</v>
      </c>
      <c r="F6745" s="154" t="s">
        <v>195</v>
      </c>
      <c r="G6745" s="149" t="s">
        <v>277</v>
      </c>
      <c r="H6745" s="153" t="s">
        <v>705</v>
      </c>
      <c r="I6745" s="149" t="s">
        <v>3360</v>
      </c>
      <c r="J6745" s="163">
        <v>55.978000000000002</v>
      </c>
      <c r="K6745" s="163">
        <v>44.89</v>
      </c>
      <c r="L6745" s="149" t="s">
        <v>211</v>
      </c>
      <c r="M6745" s="150" t="s">
        <v>691</v>
      </c>
      <c r="N6745" s="157">
        <v>45523.843472222223</v>
      </c>
      <c r="O6745" s="157">
        <v>45579.292893518519</v>
      </c>
    </row>
    <row r="6746" spans="2:15" x14ac:dyDescent="0.2">
      <c r="B6746" s="322" t="s">
        <v>174</v>
      </c>
      <c r="C6746" s="322" t="s">
        <v>275</v>
      </c>
      <c r="D6746" s="322" t="s">
        <v>175</v>
      </c>
      <c r="E6746" s="322" t="s">
        <v>275</v>
      </c>
      <c r="F6746" s="154" t="s">
        <v>239</v>
      </c>
      <c r="G6746" s="149" t="s">
        <v>359</v>
      </c>
      <c r="H6746" s="153" t="s">
        <v>278</v>
      </c>
      <c r="I6746" s="149" t="s">
        <v>3361</v>
      </c>
      <c r="J6746" s="163">
        <v>28.405999999999999</v>
      </c>
      <c r="K6746" s="163">
        <v>10.794</v>
      </c>
      <c r="L6746" s="149" t="s">
        <v>325</v>
      </c>
      <c r="M6746" s="150" t="s">
        <v>326</v>
      </c>
      <c r="N6746" s="157">
        <v>45524.397523148145</v>
      </c>
      <c r="O6746" s="157">
        <v>45546.676458333335</v>
      </c>
    </row>
    <row r="6747" spans="2:15" x14ac:dyDescent="0.2">
      <c r="B6747" s="322" t="s">
        <v>174</v>
      </c>
      <c r="C6747" s="322" t="s">
        <v>275</v>
      </c>
      <c r="D6747" s="322" t="s">
        <v>175</v>
      </c>
      <c r="E6747" s="322" t="s">
        <v>275</v>
      </c>
      <c r="F6747" s="154" t="s">
        <v>239</v>
      </c>
      <c r="G6747" s="149" t="s">
        <v>359</v>
      </c>
      <c r="H6747" s="153" t="s">
        <v>278</v>
      </c>
      <c r="I6747" s="149" t="s">
        <v>3361</v>
      </c>
      <c r="J6747" s="163">
        <v>28.405999999999999</v>
      </c>
      <c r="K6747" s="163">
        <v>13.64</v>
      </c>
      <c r="L6747" s="149" t="s">
        <v>2327</v>
      </c>
      <c r="M6747" s="150" t="s">
        <v>2328</v>
      </c>
      <c r="N6747" s="157">
        <v>45524.397523148145</v>
      </c>
      <c r="O6747" s="157">
        <v>45557.740706018521</v>
      </c>
    </row>
    <row r="6748" spans="2:15" x14ac:dyDescent="0.2">
      <c r="B6748" s="322" t="s">
        <v>174</v>
      </c>
      <c r="C6748" s="322" t="s">
        <v>275</v>
      </c>
      <c r="D6748" s="322" t="s">
        <v>175</v>
      </c>
      <c r="E6748" s="322" t="s">
        <v>275</v>
      </c>
      <c r="F6748" s="154" t="s">
        <v>247</v>
      </c>
      <c r="G6748" s="149" t="s">
        <v>340</v>
      </c>
      <c r="H6748" s="153" t="s">
        <v>341</v>
      </c>
      <c r="I6748" s="149" t="s">
        <v>2000</v>
      </c>
      <c r="J6748" s="163">
        <v>40.076999999999998</v>
      </c>
      <c r="K6748" s="163">
        <v>37.573</v>
      </c>
      <c r="L6748" s="149" t="s">
        <v>189</v>
      </c>
      <c r="M6748" s="150" t="s">
        <v>526</v>
      </c>
      <c r="N6748" s="157">
        <v>45524.427430555559</v>
      </c>
      <c r="O6748" s="157">
        <v>45553.166759259257</v>
      </c>
    </row>
    <row r="6749" spans="2:15" x14ac:dyDescent="0.2">
      <c r="B6749" s="322" t="s">
        <v>174</v>
      </c>
      <c r="C6749" s="322" t="s">
        <v>275</v>
      </c>
      <c r="D6749" s="322" t="s">
        <v>175</v>
      </c>
      <c r="E6749" s="322" t="s">
        <v>275</v>
      </c>
      <c r="F6749" s="154" t="s">
        <v>114</v>
      </c>
      <c r="G6749" s="149" t="s">
        <v>277</v>
      </c>
      <c r="H6749" s="153" t="s">
        <v>304</v>
      </c>
      <c r="I6749" s="149" t="s">
        <v>1975</v>
      </c>
      <c r="J6749" s="163">
        <v>35.868000000000002</v>
      </c>
      <c r="K6749" s="163">
        <v>23.29</v>
      </c>
      <c r="L6749" s="149" t="s">
        <v>228</v>
      </c>
      <c r="M6749" s="150" t="s">
        <v>434</v>
      </c>
      <c r="N6749" s="157">
        <v>45525.021956018521</v>
      </c>
      <c r="O6749" s="157">
        <v>45545.496874999997</v>
      </c>
    </row>
    <row r="6750" spans="2:15" x14ac:dyDescent="0.2">
      <c r="B6750" s="322" t="s">
        <v>174</v>
      </c>
      <c r="C6750" s="322" t="s">
        <v>275</v>
      </c>
      <c r="D6750" s="322" t="s">
        <v>175</v>
      </c>
      <c r="E6750" s="322" t="s">
        <v>275</v>
      </c>
      <c r="F6750" s="154" t="s">
        <v>114</v>
      </c>
      <c r="G6750" s="149" t="s">
        <v>353</v>
      </c>
      <c r="H6750" s="153" t="s">
        <v>354</v>
      </c>
      <c r="I6750" s="149" t="s">
        <v>1531</v>
      </c>
      <c r="J6750" s="163">
        <v>36.488999999999997</v>
      </c>
      <c r="K6750" s="163">
        <v>34.695999999999998</v>
      </c>
      <c r="L6750" s="149" t="s">
        <v>116</v>
      </c>
      <c r="M6750" s="150" t="s">
        <v>352</v>
      </c>
      <c r="N6750" s="157">
        <v>45526.199618055558</v>
      </c>
      <c r="O6750" s="157">
        <v>45545.904861111114</v>
      </c>
    </row>
    <row r="6751" spans="2:15" x14ac:dyDescent="0.2">
      <c r="B6751" s="322" t="s">
        <v>174</v>
      </c>
      <c r="C6751" s="322" t="s">
        <v>275</v>
      </c>
      <c r="D6751" s="322" t="s">
        <v>176</v>
      </c>
      <c r="E6751" s="322" t="s">
        <v>275</v>
      </c>
      <c r="F6751" s="154" t="s">
        <v>244</v>
      </c>
      <c r="G6751" s="149" t="s">
        <v>369</v>
      </c>
      <c r="H6751" s="153" t="s">
        <v>370</v>
      </c>
      <c r="I6751" s="149" t="s">
        <v>1502</v>
      </c>
      <c r="J6751" s="163">
        <v>61.3</v>
      </c>
      <c r="K6751" s="163">
        <v>39.58</v>
      </c>
      <c r="L6751" s="149" t="s">
        <v>116</v>
      </c>
      <c r="M6751" s="150" t="s">
        <v>405</v>
      </c>
      <c r="N6751" s="157">
        <v>45526.58798611111</v>
      </c>
      <c r="O6751" s="157">
        <v>45567.105428240742</v>
      </c>
    </row>
    <row r="6752" spans="2:15" x14ac:dyDescent="0.2">
      <c r="B6752" s="322" t="s">
        <v>174</v>
      </c>
      <c r="C6752" s="322" t="s">
        <v>275</v>
      </c>
      <c r="D6752" s="322" t="s">
        <v>175</v>
      </c>
      <c r="E6752" s="322" t="s">
        <v>275</v>
      </c>
      <c r="F6752" s="154" t="s">
        <v>329</v>
      </c>
      <c r="G6752" s="149" t="s">
        <v>286</v>
      </c>
      <c r="H6752" s="153" t="s">
        <v>1460</v>
      </c>
      <c r="I6752" s="149" t="s">
        <v>3362</v>
      </c>
      <c r="J6752" s="163">
        <v>37.704999999999998</v>
      </c>
      <c r="K6752" s="163">
        <v>28.045000000000002</v>
      </c>
      <c r="L6752" s="149" t="s">
        <v>223</v>
      </c>
      <c r="M6752" s="150" t="s">
        <v>1409</v>
      </c>
      <c r="N6752" s="157">
        <v>45526.866053240738</v>
      </c>
      <c r="O6752" s="157">
        <v>45564.79</v>
      </c>
    </row>
    <row r="6753" spans="2:15" x14ac:dyDescent="0.2">
      <c r="B6753" s="322" t="s">
        <v>174</v>
      </c>
      <c r="C6753" s="322" t="s">
        <v>275</v>
      </c>
      <c r="D6753" s="322" t="s">
        <v>175</v>
      </c>
      <c r="E6753" s="322" t="s">
        <v>275</v>
      </c>
      <c r="F6753" s="154" t="s">
        <v>114</v>
      </c>
      <c r="G6753" s="149" t="s">
        <v>353</v>
      </c>
      <c r="H6753" s="153" t="s">
        <v>354</v>
      </c>
      <c r="I6753" s="149" t="s">
        <v>2358</v>
      </c>
      <c r="J6753" s="163">
        <v>32.168999999999997</v>
      </c>
      <c r="K6753" s="163">
        <v>11.765000000000001</v>
      </c>
      <c r="L6753" s="149" t="s">
        <v>187</v>
      </c>
      <c r="M6753" s="150" t="s">
        <v>415</v>
      </c>
      <c r="N6753" s="157">
        <v>45527.251550925925</v>
      </c>
      <c r="O6753" s="157">
        <v>45540.154479166667</v>
      </c>
    </row>
    <row r="6754" spans="2:15" x14ac:dyDescent="0.2">
      <c r="B6754" s="322" t="s">
        <v>174</v>
      </c>
      <c r="C6754" s="322" t="s">
        <v>275</v>
      </c>
      <c r="D6754" s="322" t="s">
        <v>175</v>
      </c>
      <c r="E6754" s="322" t="s">
        <v>275</v>
      </c>
      <c r="F6754" s="154" t="s">
        <v>114</v>
      </c>
      <c r="G6754" s="149" t="s">
        <v>286</v>
      </c>
      <c r="H6754" s="153" t="s">
        <v>115</v>
      </c>
      <c r="I6754" s="149" t="s">
        <v>3363</v>
      </c>
      <c r="J6754" s="163">
        <v>61.649000000000001</v>
      </c>
      <c r="K6754" s="163">
        <v>13.542999999999999</v>
      </c>
      <c r="L6754" s="149" t="s">
        <v>211</v>
      </c>
      <c r="M6754" s="150" t="s">
        <v>302</v>
      </c>
      <c r="N6754" s="157">
        <v>45527.324432870373</v>
      </c>
      <c r="O6754" s="157">
        <v>45550.457337962966</v>
      </c>
    </row>
    <row r="6755" spans="2:15" x14ac:dyDescent="0.2">
      <c r="B6755" s="322" t="s">
        <v>174</v>
      </c>
      <c r="C6755" s="322" t="s">
        <v>275</v>
      </c>
      <c r="D6755" s="322" t="s">
        <v>175</v>
      </c>
      <c r="E6755" s="322" t="s">
        <v>275</v>
      </c>
      <c r="F6755" s="154" t="s">
        <v>114</v>
      </c>
      <c r="G6755" s="149" t="s">
        <v>286</v>
      </c>
      <c r="H6755" s="153" t="s">
        <v>115</v>
      </c>
      <c r="I6755" s="149" t="s">
        <v>3363</v>
      </c>
      <c r="J6755" s="163">
        <v>61.649000000000001</v>
      </c>
      <c r="K6755" s="163">
        <v>46.872999999999998</v>
      </c>
      <c r="L6755" s="149" t="s">
        <v>211</v>
      </c>
      <c r="M6755" s="150" t="s">
        <v>453</v>
      </c>
      <c r="N6755" s="157">
        <v>45527.324432870373</v>
      </c>
      <c r="O6755" s="157">
        <v>45554.634143518517</v>
      </c>
    </row>
    <row r="6756" spans="2:15" x14ac:dyDescent="0.2">
      <c r="B6756" s="322" t="s">
        <v>174</v>
      </c>
      <c r="C6756" s="322" t="s">
        <v>275</v>
      </c>
      <c r="D6756" s="322" t="s">
        <v>175</v>
      </c>
      <c r="E6756" s="322" t="s">
        <v>275</v>
      </c>
      <c r="F6756" s="154" t="s">
        <v>114</v>
      </c>
      <c r="G6756" s="149" t="s">
        <v>286</v>
      </c>
      <c r="H6756" s="153" t="s">
        <v>115</v>
      </c>
      <c r="I6756" s="149" t="s">
        <v>476</v>
      </c>
      <c r="J6756" s="163">
        <v>81.69</v>
      </c>
      <c r="K6756" s="163">
        <v>80.055999999999997</v>
      </c>
      <c r="L6756" s="149" t="s">
        <v>209</v>
      </c>
      <c r="M6756" s="150" t="s">
        <v>439</v>
      </c>
      <c r="N6756" s="157">
        <v>45527.397407407407</v>
      </c>
      <c r="O6756" s="157">
        <v>45558.758310185185</v>
      </c>
    </row>
    <row r="6757" spans="2:15" x14ac:dyDescent="0.2">
      <c r="B6757" s="322" t="s">
        <v>174</v>
      </c>
      <c r="C6757" s="322" t="s">
        <v>275</v>
      </c>
      <c r="D6757" s="322" t="s">
        <v>175</v>
      </c>
      <c r="E6757" s="322" t="s">
        <v>275</v>
      </c>
      <c r="F6757" s="154" t="s">
        <v>114</v>
      </c>
      <c r="G6757" s="149" t="s">
        <v>277</v>
      </c>
      <c r="H6757" s="153" t="s">
        <v>304</v>
      </c>
      <c r="I6757" s="149" t="s">
        <v>1897</v>
      </c>
      <c r="J6757" s="163">
        <v>30.181999999999999</v>
      </c>
      <c r="K6757" s="163">
        <v>7.4960000000000004</v>
      </c>
      <c r="L6757" s="149" t="s">
        <v>187</v>
      </c>
      <c r="M6757" s="150" t="s">
        <v>415</v>
      </c>
      <c r="N6757" s="157">
        <v>45527.907847222225</v>
      </c>
      <c r="O6757" s="157">
        <v>45544.297164351854</v>
      </c>
    </row>
    <row r="6758" spans="2:15" x14ac:dyDescent="0.2">
      <c r="B6758" s="322" t="s">
        <v>174</v>
      </c>
      <c r="C6758" s="322" t="s">
        <v>275</v>
      </c>
      <c r="D6758" s="322" t="s">
        <v>175</v>
      </c>
      <c r="E6758" s="322" t="s">
        <v>275</v>
      </c>
      <c r="F6758" s="154" t="s">
        <v>114</v>
      </c>
      <c r="G6758" s="149" t="s">
        <v>277</v>
      </c>
      <c r="H6758" s="153" t="s">
        <v>304</v>
      </c>
      <c r="I6758" s="149" t="s">
        <v>1897</v>
      </c>
      <c r="J6758" s="163">
        <v>30.181999999999999</v>
      </c>
      <c r="K6758" s="163">
        <v>17.765000000000001</v>
      </c>
      <c r="L6758" s="149" t="s">
        <v>197</v>
      </c>
      <c r="M6758" s="150" t="s">
        <v>1330</v>
      </c>
      <c r="N6758" s="157">
        <v>45527.907847222225</v>
      </c>
      <c r="O6758" s="157">
        <v>45551.726504629631</v>
      </c>
    </row>
    <row r="6759" spans="2:15" x14ac:dyDescent="0.2">
      <c r="B6759" s="322" t="s">
        <v>174</v>
      </c>
      <c r="C6759" s="322" t="s">
        <v>275</v>
      </c>
      <c r="D6759" s="322" t="s">
        <v>175</v>
      </c>
      <c r="E6759" s="322" t="s">
        <v>275</v>
      </c>
      <c r="F6759" s="154" t="s">
        <v>114</v>
      </c>
      <c r="G6759" s="149" t="s">
        <v>353</v>
      </c>
      <c r="H6759" s="153" t="s">
        <v>354</v>
      </c>
      <c r="I6759" s="149" t="s">
        <v>1573</v>
      </c>
      <c r="J6759" s="163">
        <v>34.564</v>
      </c>
      <c r="K6759" s="163">
        <v>4.4969999999999999</v>
      </c>
      <c r="L6759" s="149" t="s">
        <v>116</v>
      </c>
      <c r="M6759" s="150" t="s">
        <v>811</v>
      </c>
      <c r="N6759" s="157">
        <v>45528.261990740742</v>
      </c>
      <c r="O6759" s="157">
        <v>45541.228495370371</v>
      </c>
    </row>
    <row r="6760" spans="2:15" x14ac:dyDescent="0.2">
      <c r="B6760" s="322" t="s">
        <v>174</v>
      </c>
      <c r="C6760" s="322" t="s">
        <v>275</v>
      </c>
      <c r="D6760" s="322" t="s">
        <v>175</v>
      </c>
      <c r="E6760" s="322" t="s">
        <v>275</v>
      </c>
      <c r="F6760" s="154" t="s">
        <v>114</v>
      </c>
      <c r="G6760" s="149" t="s">
        <v>353</v>
      </c>
      <c r="H6760" s="153" t="s">
        <v>354</v>
      </c>
      <c r="I6760" s="149" t="s">
        <v>1573</v>
      </c>
      <c r="J6760" s="163">
        <v>34.564</v>
      </c>
      <c r="K6760" s="163">
        <v>2.3340000000000001</v>
      </c>
      <c r="L6760" s="149" t="s">
        <v>116</v>
      </c>
      <c r="M6760" s="150" t="s">
        <v>811</v>
      </c>
      <c r="N6760" s="157">
        <v>45528.261990740742</v>
      </c>
      <c r="O6760" s="157">
        <v>45541.228634259256</v>
      </c>
    </row>
    <row r="6761" spans="2:15" x14ac:dyDescent="0.2">
      <c r="B6761" s="322" t="s">
        <v>174</v>
      </c>
      <c r="C6761" s="322" t="s">
        <v>275</v>
      </c>
      <c r="D6761" s="322" t="s">
        <v>175</v>
      </c>
      <c r="E6761" s="322" t="s">
        <v>275</v>
      </c>
      <c r="F6761" s="154" t="s">
        <v>114</v>
      </c>
      <c r="G6761" s="149" t="s">
        <v>353</v>
      </c>
      <c r="H6761" s="153" t="s">
        <v>354</v>
      </c>
      <c r="I6761" s="149" t="s">
        <v>1573</v>
      </c>
      <c r="J6761" s="163">
        <v>34.564</v>
      </c>
      <c r="K6761" s="163">
        <v>1.8120000000000001</v>
      </c>
      <c r="L6761" s="149" t="s">
        <v>116</v>
      </c>
      <c r="M6761" s="150" t="s">
        <v>811</v>
      </c>
      <c r="N6761" s="157">
        <v>45528.261990740742</v>
      </c>
      <c r="O6761" s="157">
        <v>45541.228645833333</v>
      </c>
    </row>
    <row r="6762" spans="2:15" x14ac:dyDescent="0.2">
      <c r="B6762" s="322" t="s">
        <v>174</v>
      </c>
      <c r="C6762" s="322" t="s">
        <v>275</v>
      </c>
      <c r="D6762" s="322" t="s">
        <v>175</v>
      </c>
      <c r="E6762" s="322" t="s">
        <v>275</v>
      </c>
      <c r="F6762" s="154" t="s">
        <v>114</v>
      </c>
      <c r="G6762" s="149" t="s">
        <v>353</v>
      </c>
      <c r="H6762" s="153" t="s">
        <v>354</v>
      </c>
      <c r="I6762" s="149" t="s">
        <v>1573</v>
      </c>
      <c r="J6762" s="163">
        <v>34.564</v>
      </c>
      <c r="K6762" s="163">
        <v>2.2850000000000001</v>
      </c>
      <c r="L6762" s="149" t="s">
        <v>116</v>
      </c>
      <c r="M6762" s="150" t="s">
        <v>811</v>
      </c>
      <c r="N6762" s="157">
        <v>45528.261990740742</v>
      </c>
      <c r="O6762" s="157">
        <v>45541.22865740741</v>
      </c>
    </row>
    <row r="6763" spans="2:15" x14ac:dyDescent="0.2">
      <c r="B6763" s="322" t="s">
        <v>174</v>
      </c>
      <c r="C6763" s="322" t="s">
        <v>275</v>
      </c>
      <c r="D6763" s="322" t="s">
        <v>176</v>
      </c>
      <c r="E6763" s="322" t="s">
        <v>275</v>
      </c>
      <c r="F6763" s="154" t="s">
        <v>236</v>
      </c>
      <c r="G6763" s="149" t="s">
        <v>310</v>
      </c>
      <c r="H6763" s="153" t="s">
        <v>311</v>
      </c>
      <c r="I6763" s="149" t="s">
        <v>3364</v>
      </c>
      <c r="J6763" s="163">
        <v>32.354999999999997</v>
      </c>
      <c r="K6763" s="163">
        <v>8.6750000000000007</v>
      </c>
      <c r="L6763" s="149" t="s">
        <v>878</v>
      </c>
      <c r="M6763" s="150" t="s">
        <v>879</v>
      </c>
      <c r="N6763" s="157">
        <v>45528.64739583333</v>
      </c>
      <c r="O6763" s="157">
        <v>45590.165601851855</v>
      </c>
    </row>
    <row r="6764" spans="2:15" x14ac:dyDescent="0.2">
      <c r="B6764" s="322" t="s">
        <v>174</v>
      </c>
      <c r="C6764" s="322" t="s">
        <v>275</v>
      </c>
      <c r="D6764" s="322" t="s">
        <v>177</v>
      </c>
      <c r="E6764" s="322" t="s">
        <v>275</v>
      </c>
      <c r="F6764" s="154" t="s">
        <v>236</v>
      </c>
      <c r="G6764" s="149" t="s">
        <v>310</v>
      </c>
      <c r="H6764" s="153" t="s">
        <v>311</v>
      </c>
      <c r="I6764" s="149" t="s">
        <v>3364</v>
      </c>
      <c r="J6764" s="163">
        <v>32.354999999999997</v>
      </c>
      <c r="K6764" s="163">
        <v>20.21</v>
      </c>
      <c r="L6764" s="149" t="s">
        <v>263</v>
      </c>
      <c r="M6764" s="150" t="s">
        <v>880</v>
      </c>
      <c r="N6764" s="157">
        <v>45528.64739583333</v>
      </c>
      <c r="O6764" s="157">
        <v>45597.676203703704</v>
      </c>
    </row>
    <row r="6765" spans="2:15" x14ac:dyDescent="0.2">
      <c r="B6765" s="322" t="s">
        <v>174</v>
      </c>
      <c r="C6765" s="322" t="s">
        <v>275</v>
      </c>
      <c r="D6765" s="322" t="s">
        <v>175</v>
      </c>
      <c r="E6765" s="322" t="s">
        <v>275</v>
      </c>
      <c r="F6765" s="154" t="s">
        <v>114</v>
      </c>
      <c r="G6765" s="149" t="s">
        <v>277</v>
      </c>
      <c r="H6765" s="153" t="s">
        <v>304</v>
      </c>
      <c r="I6765" s="149" t="s">
        <v>499</v>
      </c>
      <c r="J6765" s="163">
        <v>30.802</v>
      </c>
      <c r="K6765" s="163">
        <v>10.084</v>
      </c>
      <c r="L6765" s="149" t="s">
        <v>187</v>
      </c>
      <c r="M6765" s="150" t="s">
        <v>948</v>
      </c>
      <c r="N6765" s="157">
        <v>45528.928101851852</v>
      </c>
      <c r="O6765" s="157">
        <v>45547.020486111112</v>
      </c>
    </row>
    <row r="6766" spans="2:15" x14ac:dyDescent="0.2">
      <c r="B6766" s="322" t="s">
        <v>174</v>
      </c>
      <c r="C6766" s="322" t="s">
        <v>275</v>
      </c>
      <c r="D6766" s="322" t="s">
        <v>175</v>
      </c>
      <c r="E6766" s="322" t="s">
        <v>275</v>
      </c>
      <c r="F6766" s="154" t="s">
        <v>114</v>
      </c>
      <c r="G6766" s="149" t="s">
        <v>277</v>
      </c>
      <c r="H6766" s="153" t="s">
        <v>304</v>
      </c>
      <c r="I6766" s="149" t="s">
        <v>499</v>
      </c>
      <c r="J6766" s="163">
        <v>30.802</v>
      </c>
      <c r="K6766" s="163">
        <v>10.084</v>
      </c>
      <c r="L6766" s="149" t="s">
        <v>187</v>
      </c>
      <c r="M6766" s="150" t="s">
        <v>948</v>
      </c>
      <c r="N6766" s="157">
        <v>45528.928101851852</v>
      </c>
      <c r="O6766" s="157">
        <v>45547.020624999997</v>
      </c>
    </row>
    <row r="6767" spans="2:15" x14ac:dyDescent="0.2">
      <c r="B6767" s="322" t="s">
        <v>174</v>
      </c>
      <c r="C6767" s="322" t="s">
        <v>275</v>
      </c>
      <c r="D6767" s="322" t="s">
        <v>175</v>
      </c>
      <c r="E6767" s="322" t="s">
        <v>275</v>
      </c>
      <c r="F6767" s="154" t="s">
        <v>114</v>
      </c>
      <c r="G6767" s="149" t="s">
        <v>277</v>
      </c>
      <c r="H6767" s="153" t="s">
        <v>304</v>
      </c>
      <c r="I6767" s="149" t="s">
        <v>3352</v>
      </c>
      <c r="J6767" s="163">
        <v>35.270000000000003</v>
      </c>
      <c r="K6767" s="163">
        <v>27.446000000000002</v>
      </c>
      <c r="L6767" s="149" t="s">
        <v>114</v>
      </c>
      <c r="M6767" s="150" t="s">
        <v>3365</v>
      </c>
      <c r="N6767" s="157">
        <v>45529.052997685183</v>
      </c>
      <c r="O6767" s="157">
        <v>45541.011354166665</v>
      </c>
    </row>
    <row r="6768" spans="2:15" x14ac:dyDescent="0.2">
      <c r="B6768" s="322" t="s">
        <v>174</v>
      </c>
      <c r="C6768" s="322" t="s">
        <v>275</v>
      </c>
      <c r="D6768" s="322" t="s">
        <v>176</v>
      </c>
      <c r="E6768" s="322" t="s">
        <v>275</v>
      </c>
      <c r="F6768" s="154" t="s">
        <v>239</v>
      </c>
      <c r="G6768" s="149" t="s">
        <v>277</v>
      </c>
      <c r="H6768" s="153" t="s">
        <v>1628</v>
      </c>
      <c r="I6768" s="149" t="s">
        <v>2668</v>
      </c>
      <c r="J6768" s="163">
        <v>57.002000000000002</v>
      </c>
      <c r="K6768" s="163">
        <v>14.542</v>
      </c>
      <c r="L6768" s="149" t="s">
        <v>209</v>
      </c>
      <c r="M6768" s="150" t="s">
        <v>2091</v>
      </c>
      <c r="N6768" s="157">
        <v>45529.657951388886</v>
      </c>
      <c r="O6768" s="157">
        <v>45579.469849537039</v>
      </c>
    </row>
    <row r="6769" spans="2:15" x14ac:dyDescent="0.2">
      <c r="B6769" s="322" t="s">
        <v>174</v>
      </c>
      <c r="C6769" s="322" t="s">
        <v>275</v>
      </c>
      <c r="D6769" s="322" t="s">
        <v>176</v>
      </c>
      <c r="E6769" s="322" t="s">
        <v>275</v>
      </c>
      <c r="F6769" s="154" t="s">
        <v>239</v>
      </c>
      <c r="G6769" s="149" t="s">
        <v>277</v>
      </c>
      <c r="H6769" s="153" t="s">
        <v>1628</v>
      </c>
      <c r="I6769" s="149" t="s">
        <v>2668</v>
      </c>
      <c r="J6769" s="163">
        <v>57.002000000000002</v>
      </c>
      <c r="K6769" s="163">
        <v>13.388999999999999</v>
      </c>
      <c r="L6769" s="149" t="s">
        <v>209</v>
      </c>
      <c r="M6769" s="150" t="s">
        <v>439</v>
      </c>
      <c r="N6769" s="157">
        <v>45529.657951388886</v>
      </c>
      <c r="O6769" s="157">
        <v>45588.217407407406</v>
      </c>
    </row>
    <row r="6770" spans="2:15" x14ac:dyDescent="0.2">
      <c r="B6770" s="322" t="s">
        <v>174</v>
      </c>
      <c r="C6770" s="322" t="s">
        <v>275</v>
      </c>
      <c r="D6770" s="322" t="s">
        <v>175</v>
      </c>
      <c r="E6770" s="322" t="s">
        <v>275</v>
      </c>
      <c r="F6770" s="154" t="s">
        <v>114</v>
      </c>
      <c r="G6770" s="149" t="s">
        <v>353</v>
      </c>
      <c r="H6770" s="153" t="s">
        <v>354</v>
      </c>
      <c r="I6770" s="149" t="s">
        <v>1216</v>
      </c>
      <c r="J6770" s="163">
        <v>30.803000000000001</v>
      </c>
      <c r="K6770" s="163">
        <v>23.67</v>
      </c>
      <c r="L6770" s="149" t="s">
        <v>230</v>
      </c>
      <c r="M6770" s="150" t="s">
        <v>356</v>
      </c>
      <c r="N6770" s="157">
        <v>45529.824618055558</v>
      </c>
      <c r="O6770" s="157">
        <v>45536.895752314813</v>
      </c>
    </row>
    <row r="6771" spans="2:15" x14ac:dyDescent="0.2">
      <c r="B6771" s="322" t="s">
        <v>174</v>
      </c>
      <c r="C6771" s="322" t="s">
        <v>275</v>
      </c>
      <c r="D6771" s="322" t="s">
        <v>175</v>
      </c>
      <c r="E6771" s="322" t="s">
        <v>275</v>
      </c>
      <c r="F6771" s="154" t="s">
        <v>114</v>
      </c>
      <c r="G6771" s="149" t="s">
        <v>286</v>
      </c>
      <c r="H6771" s="153" t="s">
        <v>115</v>
      </c>
      <c r="I6771" s="149" t="s">
        <v>2624</v>
      </c>
      <c r="J6771" s="163">
        <v>34.963000000000001</v>
      </c>
      <c r="K6771" s="163">
        <v>30.972999999999999</v>
      </c>
      <c r="L6771" s="149" t="s">
        <v>230</v>
      </c>
      <c r="M6771" s="150" t="s">
        <v>514</v>
      </c>
      <c r="N6771" s="157">
        <v>45530.146828703706</v>
      </c>
      <c r="O6771" s="157">
        <v>45552.726307870369</v>
      </c>
    </row>
    <row r="6772" spans="2:15" x14ac:dyDescent="0.2">
      <c r="B6772" s="322" t="s">
        <v>174</v>
      </c>
      <c r="C6772" s="322" t="s">
        <v>275</v>
      </c>
      <c r="D6772" s="322" t="s">
        <v>176</v>
      </c>
      <c r="E6772" s="322" t="s">
        <v>275</v>
      </c>
      <c r="F6772" s="154" t="s">
        <v>239</v>
      </c>
      <c r="G6772" s="149" t="s">
        <v>359</v>
      </c>
      <c r="H6772" s="153" t="s">
        <v>278</v>
      </c>
      <c r="I6772" s="149" t="s">
        <v>3366</v>
      </c>
      <c r="J6772" s="163">
        <v>50.792000000000002</v>
      </c>
      <c r="K6772" s="163">
        <v>32.445</v>
      </c>
      <c r="L6772" s="149" t="s">
        <v>209</v>
      </c>
      <c r="M6772" s="150" t="s">
        <v>392</v>
      </c>
      <c r="N6772" s="157">
        <v>45531.355717592596</v>
      </c>
      <c r="O6772" s="157">
        <v>45580.839479166665</v>
      </c>
    </row>
    <row r="6773" spans="2:15" x14ac:dyDescent="0.2">
      <c r="B6773" s="322" t="s">
        <v>174</v>
      </c>
      <c r="C6773" s="322" t="s">
        <v>275</v>
      </c>
      <c r="D6773" s="322" t="s">
        <v>175</v>
      </c>
      <c r="E6773" s="322" t="s">
        <v>275</v>
      </c>
      <c r="F6773" s="154" t="s">
        <v>236</v>
      </c>
      <c r="G6773" s="149" t="s">
        <v>310</v>
      </c>
      <c r="H6773" s="153" t="s">
        <v>311</v>
      </c>
      <c r="I6773" s="149" t="s">
        <v>3367</v>
      </c>
      <c r="J6773" s="163">
        <v>36.093000000000004</v>
      </c>
      <c r="K6773" s="163">
        <v>13.815</v>
      </c>
      <c r="L6773" s="149" t="s">
        <v>230</v>
      </c>
      <c r="M6773" s="150" t="s">
        <v>846</v>
      </c>
      <c r="N6773" s="157">
        <v>45531.397430555553</v>
      </c>
      <c r="O6773" s="157">
        <v>45548.499016203707</v>
      </c>
    </row>
    <row r="6774" spans="2:15" x14ac:dyDescent="0.2">
      <c r="B6774" s="322" t="s">
        <v>174</v>
      </c>
      <c r="C6774" s="322" t="s">
        <v>275</v>
      </c>
      <c r="D6774" s="322" t="s">
        <v>175</v>
      </c>
      <c r="E6774" s="322" t="s">
        <v>275</v>
      </c>
      <c r="F6774" s="154" t="s">
        <v>236</v>
      </c>
      <c r="G6774" s="149" t="s">
        <v>310</v>
      </c>
      <c r="H6774" s="153" t="s">
        <v>311</v>
      </c>
      <c r="I6774" s="149" t="s">
        <v>3367</v>
      </c>
      <c r="J6774" s="163">
        <v>36.093000000000004</v>
      </c>
      <c r="K6774" s="163">
        <v>21.202000000000002</v>
      </c>
      <c r="L6774" s="149" t="s">
        <v>228</v>
      </c>
      <c r="M6774" s="150" t="s">
        <v>434</v>
      </c>
      <c r="N6774" s="157">
        <v>45531.397430555553</v>
      </c>
      <c r="O6774" s="157">
        <v>45559.714826388888</v>
      </c>
    </row>
    <row r="6775" spans="2:15" x14ac:dyDescent="0.2">
      <c r="B6775" s="322" t="s">
        <v>174</v>
      </c>
      <c r="C6775" s="322" t="s">
        <v>275</v>
      </c>
      <c r="D6775" s="322" t="s">
        <v>174</v>
      </c>
      <c r="E6775" s="322" t="s">
        <v>275</v>
      </c>
      <c r="F6775" s="154" t="s">
        <v>114</v>
      </c>
      <c r="G6775" s="149" t="s">
        <v>277</v>
      </c>
      <c r="H6775" s="153" t="s">
        <v>304</v>
      </c>
      <c r="I6775" s="149" t="s">
        <v>1236</v>
      </c>
      <c r="J6775" s="163">
        <v>19.39</v>
      </c>
      <c r="K6775" s="163">
        <v>7.84</v>
      </c>
      <c r="L6775" s="149" t="s">
        <v>329</v>
      </c>
      <c r="M6775" s="150" t="s">
        <v>946</v>
      </c>
      <c r="N6775" s="157">
        <v>45531.833645833336</v>
      </c>
      <c r="O6775" s="157">
        <v>45534.144803240742</v>
      </c>
    </row>
    <row r="6776" spans="2:15" x14ac:dyDescent="0.2">
      <c r="B6776" s="322" t="s">
        <v>174</v>
      </c>
      <c r="C6776" s="322" t="s">
        <v>275</v>
      </c>
      <c r="D6776" s="322" t="s">
        <v>174</v>
      </c>
      <c r="E6776" s="322" t="s">
        <v>275</v>
      </c>
      <c r="F6776" s="154" t="s">
        <v>114</v>
      </c>
      <c r="G6776" s="149" t="s">
        <v>277</v>
      </c>
      <c r="H6776" s="153" t="s">
        <v>304</v>
      </c>
      <c r="I6776" s="149" t="s">
        <v>1236</v>
      </c>
      <c r="J6776" s="163">
        <v>19.39</v>
      </c>
      <c r="K6776" s="163">
        <v>7.84</v>
      </c>
      <c r="L6776" s="149" t="s">
        <v>329</v>
      </c>
      <c r="M6776" s="150" t="s">
        <v>946</v>
      </c>
      <c r="N6776" s="157">
        <v>45531.833645833336</v>
      </c>
      <c r="O6776" s="157">
        <v>45534.144942129627</v>
      </c>
    </row>
    <row r="6777" spans="2:15" x14ac:dyDescent="0.2">
      <c r="B6777" s="322" t="s">
        <v>174</v>
      </c>
      <c r="C6777" s="322" t="s">
        <v>275</v>
      </c>
      <c r="D6777" s="322" t="s">
        <v>176</v>
      </c>
      <c r="E6777" s="322" t="s">
        <v>275</v>
      </c>
      <c r="F6777" s="154" t="s">
        <v>238</v>
      </c>
      <c r="G6777" s="149" t="s">
        <v>281</v>
      </c>
      <c r="H6777" s="153" t="s">
        <v>278</v>
      </c>
      <c r="I6777" s="149" t="s">
        <v>2395</v>
      </c>
      <c r="J6777" s="163">
        <v>58.786999999999999</v>
      </c>
      <c r="K6777" s="163">
        <v>47.652000000000001</v>
      </c>
      <c r="L6777" s="149" t="s">
        <v>209</v>
      </c>
      <c r="M6777" s="150" t="s">
        <v>1247</v>
      </c>
      <c r="N6777" s="157">
        <v>45531.896631944444</v>
      </c>
      <c r="O6777" s="157">
        <v>45583.64334490741</v>
      </c>
    </row>
    <row r="6778" spans="2:15" x14ac:dyDescent="0.2">
      <c r="B6778" s="322" t="s">
        <v>174</v>
      </c>
      <c r="C6778" s="322" t="s">
        <v>275</v>
      </c>
      <c r="D6778" s="322" t="s">
        <v>175</v>
      </c>
      <c r="E6778" s="322" t="s">
        <v>275</v>
      </c>
      <c r="F6778" s="154" t="s">
        <v>239</v>
      </c>
      <c r="G6778" s="149" t="s">
        <v>359</v>
      </c>
      <c r="H6778" s="153" t="s">
        <v>278</v>
      </c>
      <c r="I6778" s="149" t="s">
        <v>1230</v>
      </c>
      <c r="J6778" s="163">
        <v>58.68</v>
      </c>
      <c r="K6778" s="163">
        <v>48.481999999999999</v>
      </c>
      <c r="L6778" s="149" t="s">
        <v>116</v>
      </c>
      <c r="M6778" s="150" t="s">
        <v>457</v>
      </c>
      <c r="N6778" s="157">
        <v>45532.10328703704</v>
      </c>
      <c r="O6778" s="157">
        <v>45554.556041666663</v>
      </c>
    </row>
    <row r="6779" spans="2:15" x14ac:dyDescent="0.2">
      <c r="B6779" s="322" t="s">
        <v>174</v>
      </c>
      <c r="C6779" s="322" t="s">
        <v>275</v>
      </c>
      <c r="D6779" s="322" t="s">
        <v>175</v>
      </c>
      <c r="E6779" s="322" t="s">
        <v>275</v>
      </c>
      <c r="F6779" s="154" t="s">
        <v>329</v>
      </c>
      <c r="G6779" s="149" t="s">
        <v>277</v>
      </c>
      <c r="H6779" s="153" t="s">
        <v>395</v>
      </c>
      <c r="I6779" s="149" t="s">
        <v>963</v>
      </c>
      <c r="J6779" s="163">
        <v>63.055999999999997</v>
      </c>
      <c r="K6779" s="163">
        <v>9.1989999999999998</v>
      </c>
      <c r="L6779" s="149" t="s">
        <v>194</v>
      </c>
      <c r="M6779" s="150" t="s">
        <v>3368</v>
      </c>
      <c r="N6779" s="157">
        <v>45532.324618055558</v>
      </c>
      <c r="O6779" s="157">
        <v>45555.619293981479</v>
      </c>
    </row>
    <row r="6780" spans="2:15" x14ac:dyDescent="0.2">
      <c r="B6780" s="322" t="s">
        <v>174</v>
      </c>
      <c r="C6780" s="322" t="s">
        <v>275</v>
      </c>
      <c r="D6780" s="322" t="s">
        <v>176</v>
      </c>
      <c r="E6780" s="322" t="s">
        <v>275</v>
      </c>
      <c r="F6780" s="154" t="s">
        <v>329</v>
      </c>
      <c r="G6780" s="149" t="s">
        <v>277</v>
      </c>
      <c r="H6780" s="153" t="s">
        <v>395</v>
      </c>
      <c r="I6780" s="149" t="s">
        <v>963</v>
      </c>
      <c r="J6780" s="163">
        <v>63.055999999999997</v>
      </c>
      <c r="K6780" s="163">
        <v>51.734000000000002</v>
      </c>
      <c r="L6780" s="149" t="s">
        <v>116</v>
      </c>
      <c r="M6780" s="150" t="s">
        <v>339</v>
      </c>
      <c r="N6780" s="157">
        <v>45532.324618055558</v>
      </c>
      <c r="O6780" s="157">
        <v>45594.893483796295</v>
      </c>
    </row>
    <row r="6781" spans="2:15" x14ac:dyDescent="0.2">
      <c r="B6781" s="322" t="s">
        <v>174</v>
      </c>
      <c r="C6781" s="322" t="s">
        <v>275</v>
      </c>
      <c r="D6781" s="322" t="s">
        <v>176</v>
      </c>
      <c r="E6781" s="322" t="s">
        <v>275</v>
      </c>
      <c r="F6781" s="154" t="s">
        <v>239</v>
      </c>
      <c r="G6781" s="149" t="s">
        <v>1627</v>
      </c>
      <c r="H6781" s="153" t="s">
        <v>1628</v>
      </c>
      <c r="I6781" s="149" t="s">
        <v>3369</v>
      </c>
      <c r="J6781" s="163">
        <v>72.27</v>
      </c>
      <c r="K6781" s="163">
        <v>70.825000000000003</v>
      </c>
      <c r="L6781" s="149" t="s">
        <v>211</v>
      </c>
      <c r="M6781" s="150" t="s">
        <v>1133</v>
      </c>
      <c r="N6781" s="157">
        <v>45532.574513888889</v>
      </c>
      <c r="O6781" s="157">
        <v>45591.247395833336</v>
      </c>
    </row>
    <row r="6782" spans="2:15" x14ac:dyDescent="0.2">
      <c r="B6782" s="322" t="s">
        <v>174</v>
      </c>
      <c r="C6782" s="322" t="s">
        <v>275</v>
      </c>
      <c r="D6782" s="322" t="s">
        <v>175</v>
      </c>
      <c r="E6782" s="322" t="s">
        <v>275</v>
      </c>
      <c r="F6782" s="154" t="s">
        <v>116</v>
      </c>
      <c r="G6782" s="149" t="s">
        <v>277</v>
      </c>
      <c r="H6782" s="153" t="s">
        <v>352</v>
      </c>
      <c r="I6782" s="149" t="s">
        <v>3370</v>
      </c>
      <c r="J6782" s="163">
        <v>56.591000000000001</v>
      </c>
      <c r="K6782" s="163">
        <v>29.463999999999999</v>
      </c>
      <c r="L6782" s="149" t="s">
        <v>116</v>
      </c>
      <c r="M6782" s="150" t="s">
        <v>1049</v>
      </c>
      <c r="N6782" s="157">
        <v>45532.666250000002</v>
      </c>
      <c r="O6782" s="157">
        <v>45545.467361111114</v>
      </c>
    </row>
    <row r="6783" spans="2:15" x14ac:dyDescent="0.2">
      <c r="B6783" s="322" t="s">
        <v>174</v>
      </c>
      <c r="C6783" s="322" t="s">
        <v>275</v>
      </c>
      <c r="D6783" s="322" t="s">
        <v>176</v>
      </c>
      <c r="E6783" s="322" t="s">
        <v>275</v>
      </c>
      <c r="F6783" s="154" t="s">
        <v>239</v>
      </c>
      <c r="G6783" s="149" t="s">
        <v>277</v>
      </c>
      <c r="H6783" s="153" t="s">
        <v>2667</v>
      </c>
      <c r="I6783" s="149" t="s">
        <v>3371</v>
      </c>
      <c r="J6783" s="163">
        <v>61.143000000000001</v>
      </c>
      <c r="K6783" s="163">
        <v>17.55</v>
      </c>
      <c r="L6783" s="149" t="s">
        <v>116</v>
      </c>
      <c r="M6783" s="150" t="s">
        <v>117</v>
      </c>
      <c r="N6783" s="157">
        <v>45533.125891203701</v>
      </c>
      <c r="O6783" s="157">
        <v>45573.094942129632</v>
      </c>
    </row>
    <row r="6784" spans="2:15" x14ac:dyDescent="0.2">
      <c r="B6784" s="322" t="s">
        <v>174</v>
      </c>
      <c r="C6784" s="322" t="s">
        <v>275</v>
      </c>
      <c r="D6784" s="322" t="s">
        <v>176</v>
      </c>
      <c r="E6784" s="322" t="s">
        <v>275</v>
      </c>
      <c r="F6784" s="154" t="s">
        <v>239</v>
      </c>
      <c r="G6784" s="149" t="s">
        <v>277</v>
      </c>
      <c r="H6784" s="153" t="s">
        <v>2667</v>
      </c>
      <c r="I6784" s="149" t="s">
        <v>3371</v>
      </c>
      <c r="J6784" s="163">
        <v>61.143000000000001</v>
      </c>
      <c r="K6784" s="163">
        <v>35.871000000000002</v>
      </c>
      <c r="L6784" s="149" t="s">
        <v>116</v>
      </c>
      <c r="M6784" s="150" t="s">
        <v>405</v>
      </c>
      <c r="N6784" s="157">
        <v>45533.125891203701</v>
      </c>
      <c r="O6784" s="157">
        <v>45580.838831018518</v>
      </c>
    </row>
    <row r="6785" spans="2:15" x14ac:dyDescent="0.2">
      <c r="B6785" s="322" t="s">
        <v>174</v>
      </c>
      <c r="C6785" s="322" t="s">
        <v>275</v>
      </c>
      <c r="D6785" s="322" t="s">
        <v>175</v>
      </c>
      <c r="E6785" s="322" t="s">
        <v>275</v>
      </c>
      <c r="F6785" s="154" t="s">
        <v>114</v>
      </c>
      <c r="G6785" s="149" t="s">
        <v>277</v>
      </c>
      <c r="H6785" s="153" t="s">
        <v>304</v>
      </c>
      <c r="I6785" s="149" t="s">
        <v>3372</v>
      </c>
      <c r="J6785" s="163">
        <v>34.762999999999998</v>
      </c>
      <c r="K6785" s="163">
        <v>21.573</v>
      </c>
      <c r="L6785" s="149" t="s">
        <v>116</v>
      </c>
      <c r="M6785" s="150" t="s">
        <v>292</v>
      </c>
      <c r="N6785" s="157">
        <v>45533.491053240738</v>
      </c>
      <c r="O6785" s="157">
        <v>45562.018923611111</v>
      </c>
    </row>
    <row r="6786" spans="2:15" x14ac:dyDescent="0.2">
      <c r="B6786" s="322" t="s">
        <v>174</v>
      </c>
      <c r="C6786" s="322" t="s">
        <v>275</v>
      </c>
      <c r="D6786" s="322" t="s">
        <v>176</v>
      </c>
      <c r="E6786" s="322" t="s">
        <v>275</v>
      </c>
      <c r="F6786" s="154" t="s">
        <v>202</v>
      </c>
      <c r="G6786" s="149" t="s">
        <v>277</v>
      </c>
      <c r="H6786" s="153" t="s">
        <v>1437</v>
      </c>
      <c r="I6786" s="149" t="s">
        <v>3373</v>
      </c>
      <c r="J6786" s="163">
        <v>37.92</v>
      </c>
      <c r="K6786" s="163">
        <v>37.158000000000001</v>
      </c>
      <c r="L6786" s="149" t="s">
        <v>116</v>
      </c>
      <c r="M6786" s="150" t="s">
        <v>352</v>
      </c>
      <c r="N6786" s="157">
        <v>45533.84951388889</v>
      </c>
      <c r="O6786" s="157">
        <v>45566.042928240742</v>
      </c>
    </row>
    <row r="6787" spans="2:15" x14ac:dyDescent="0.2">
      <c r="B6787" s="322" t="s">
        <v>174</v>
      </c>
      <c r="C6787" s="322" t="s">
        <v>275</v>
      </c>
      <c r="D6787" s="322" t="s">
        <v>176</v>
      </c>
      <c r="E6787" s="322" t="s">
        <v>275</v>
      </c>
      <c r="F6787" s="154" t="s">
        <v>114</v>
      </c>
      <c r="G6787" s="149" t="s">
        <v>286</v>
      </c>
      <c r="H6787" s="153" t="s">
        <v>115</v>
      </c>
      <c r="I6787" s="149" t="s">
        <v>3374</v>
      </c>
      <c r="J6787" s="163">
        <v>82.063000000000002</v>
      </c>
      <c r="K6787" s="163">
        <v>15.446999999999999</v>
      </c>
      <c r="L6787" s="149" t="s">
        <v>211</v>
      </c>
      <c r="M6787" s="150" t="s">
        <v>303</v>
      </c>
      <c r="N6787" s="157">
        <v>45534.37667824074</v>
      </c>
      <c r="O6787" s="157">
        <v>45566.998541666668</v>
      </c>
    </row>
    <row r="6788" spans="2:15" x14ac:dyDescent="0.2">
      <c r="B6788" s="322" t="s">
        <v>174</v>
      </c>
      <c r="C6788" s="322" t="s">
        <v>275</v>
      </c>
      <c r="D6788" s="322" t="s">
        <v>176</v>
      </c>
      <c r="E6788" s="322" t="s">
        <v>275</v>
      </c>
      <c r="F6788" s="154" t="s">
        <v>114</v>
      </c>
      <c r="G6788" s="149" t="s">
        <v>286</v>
      </c>
      <c r="H6788" s="153" t="s">
        <v>115</v>
      </c>
      <c r="I6788" s="149" t="s">
        <v>3374</v>
      </c>
      <c r="J6788" s="163">
        <v>82.063000000000002</v>
      </c>
      <c r="K6788" s="163">
        <v>41.634</v>
      </c>
      <c r="L6788" s="149" t="s">
        <v>211</v>
      </c>
      <c r="M6788" s="150" t="s">
        <v>453</v>
      </c>
      <c r="N6788" s="157">
        <v>45534.37667824074</v>
      </c>
      <c r="O6788" s="157">
        <v>45572.459085648145</v>
      </c>
    </row>
    <row r="6789" spans="2:15" x14ac:dyDescent="0.2">
      <c r="B6789" s="322" t="s">
        <v>174</v>
      </c>
      <c r="C6789" s="322" t="s">
        <v>275</v>
      </c>
      <c r="D6789" s="322" t="s">
        <v>176</v>
      </c>
      <c r="E6789" s="322" t="s">
        <v>275</v>
      </c>
      <c r="F6789" s="154" t="s">
        <v>239</v>
      </c>
      <c r="G6789" s="149" t="s">
        <v>359</v>
      </c>
      <c r="H6789" s="153" t="s">
        <v>278</v>
      </c>
      <c r="I6789" s="149" t="s">
        <v>3025</v>
      </c>
      <c r="J6789" s="163">
        <v>38.893999999999998</v>
      </c>
      <c r="K6789" s="163">
        <v>5.5289999999999999</v>
      </c>
      <c r="L6789" s="149" t="s">
        <v>217</v>
      </c>
      <c r="M6789" s="150" t="s">
        <v>309</v>
      </c>
      <c r="N6789" s="157">
        <v>45534.418136574073</v>
      </c>
      <c r="O6789" s="157">
        <v>45582.427766203706</v>
      </c>
    </row>
    <row r="6790" spans="2:15" x14ac:dyDescent="0.2">
      <c r="B6790" s="322" t="s">
        <v>174</v>
      </c>
      <c r="C6790" s="322" t="s">
        <v>275</v>
      </c>
      <c r="D6790" s="322" t="s">
        <v>176</v>
      </c>
      <c r="E6790" s="322" t="s">
        <v>275</v>
      </c>
      <c r="F6790" s="154" t="s">
        <v>239</v>
      </c>
      <c r="G6790" s="149" t="s">
        <v>359</v>
      </c>
      <c r="H6790" s="153" t="s">
        <v>278</v>
      </c>
      <c r="I6790" s="149" t="s">
        <v>3025</v>
      </c>
      <c r="J6790" s="163">
        <v>38.893999999999998</v>
      </c>
      <c r="K6790" s="163">
        <v>30.600999999999999</v>
      </c>
      <c r="L6790" s="149" t="s">
        <v>376</v>
      </c>
      <c r="M6790" s="150" t="s">
        <v>378</v>
      </c>
      <c r="N6790" s="157">
        <v>45534.418136574073</v>
      </c>
      <c r="O6790" s="157">
        <v>45589.414502314816</v>
      </c>
    </row>
    <row r="6791" spans="2:15" x14ac:dyDescent="0.2">
      <c r="B6791" s="322" t="s">
        <v>174</v>
      </c>
      <c r="C6791" s="322" t="s">
        <v>275</v>
      </c>
      <c r="D6791" s="322" t="s">
        <v>175</v>
      </c>
      <c r="E6791" s="322" t="s">
        <v>275</v>
      </c>
      <c r="F6791" s="154" t="s">
        <v>237</v>
      </c>
      <c r="G6791" s="149" t="s">
        <v>277</v>
      </c>
      <c r="H6791" s="153" t="s">
        <v>978</v>
      </c>
      <c r="I6791" s="149" t="s">
        <v>1783</v>
      </c>
      <c r="J6791" s="163">
        <v>38.981000000000002</v>
      </c>
      <c r="K6791" s="163">
        <v>8.7989999999999995</v>
      </c>
      <c r="L6791" s="149" t="s">
        <v>232</v>
      </c>
      <c r="M6791" s="150" t="s">
        <v>385</v>
      </c>
      <c r="N6791" s="157">
        <v>45534.875231481485</v>
      </c>
      <c r="O6791" s="157">
        <v>45556.854502314818</v>
      </c>
    </row>
    <row r="6792" spans="2:15" x14ac:dyDescent="0.2">
      <c r="B6792" s="322" t="s">
        <v>174</v>
      </c>
      <c r="C6792" s="322" t="s">
        <v>275</v>
      </c>
      <c r="D6792" s="322" t="s">
        <v>175</v>
      </c>
      <c r="E6792" s="322" t="s">
        <v>275</v>
      </c>
      <c r="F6792" s="154" t="s">
        <v>237</v>
      </c>
      <c r="G6792" s="149" t="s">
        <v>277</v>
      </c>
      <c r="H6792" s="153" t="s">
        <v>978</v>
      </c>
      <c r="I6792" s="149" t="s">
        <v>1783</v>
      </c>
      <c r="J6792" s="163">
        <v>38.981000000000002</v>
      </c>
      <c r="K6792" s="163">
        <v>25.893000000000001</v>
      </c>
      <c r="L6792" s="149" t="s">
        <v>232</v>
      </c>
      <c r="M6792" s="150" t="s">
        <v>386</v>
      </c>
      <c r="N6792" s="157">
        <v>45534.875231481485</v>
      </c>
      <c r="O6792" s="157">
        <v>45559.920740740738</v>
      </c>
    </row>
    <row r="6793" spans="2:15" x14ac:dyDescent="0.2">
      <c r="B6793" s="322" t="s">
        <v>174</v>
      </c>
      <c r="C6793" s="322" t="s">
        <v>275</v>
      </c>
      <c r="D6793" s="322" t="s">
        <v>176</v>
      </c>
      <c r="E6793" s="322" t="s">
        <v>275</v>
      </c>
      <c r="F6793" s="154" t="s">
        <v>239</v>
      </c>
      <c r="G6793" s="149" t="s">
        <v>277</v>
      </c>
      <c r="H6793" s="153" t="s">
        <v>1628</v>
      </c>
      <c r="I6793" s="149" t="s">
        <v>3366</v>
      </c>
      <c r="J6793" s="163">
        <v>50.792000000000002</v>
      </c>
      <c r="K6793" s="163">
        <v>17.331</v>
      </c>
      <c r="L6793" s="149" t="s">
        <v>209</v>
      </c>
      <c r="M6793" s="150" t="s">
        <v>392</v>
      </c>
      <c r="N6793" s="157">
        <v>45535.198113425926</v>
      </c>
      <c r="O6793" s="157">
        <v>45580.839479166665</v>
      </c>
    </row>
    <row r="6794" spans="2:15" x14ac:dyDescent="0.2">
      <c r="B6794" s="322" t="s">
        <v>174</v>
      </c>
      <c r="C6794" s="322" t="s">
        <v>275</v>
      </c>
      <c r="D6794" s="322" t="s">
        <v>175</v>
      </c>
      <c r="E6794" s="322" t="s">
        <v>275</v>
      </c>
      <c r="F6794" s="154" t="s">
        <v>114</v>
      </c>
      <c r="G6794" s="149" t="s">
        <v>277</v>
      </c>
      <c r="H6794" s="153" t="s">
        <v>304</v>
      </c>
      <c r="I6794" s="149" t="s">
        <v>584</v>
      </c>
      <c r="J6794" s="163">
        <v>39.064</v>
      </c>
      <c r="K6794" s="163">
        <v>15.199</v>
      </c>
      <c r="L6794" s="149" t="s">
        <v>114</v>
      </c>
      <c r="M6794" s="150" t="s">
        <v>579</v>
      </c>
      <c r="N6794" s="157">
        <v>45535.761956018519</v>
      </c>
      <c r="O6794" s="157">
        <v>45547.510879629626</v>
      </c>
    </row>
    <row r="6795" spans="2:15" x14ac:dyDescent="0.2">
      <c r="B6795" s="322" t="s">
        <v>174</v>
      </c>
      <c r="C6795" s="322" t="s">
        <v>275</v>
      </c>
      <c r="D6795" s="322" t="s">
        <v>175</v>
      </c>
      <c r="E6795" s="322" t="s">
        <v>275</v>
      </c>
      <c r="F6795" s="154" t="s">
        <v>114</v>
      </c>
      <c r="G6795" s="149" t="s">
        <v>277</v>
      </c>
      <c r="H6795" s="153" t="s">
        <v>304</v>
      </c>
      <c r="I6795" s="149" t="s">
        <v>584</v>
      </c>
      <c r="J6795" s="163">
        <v>39.064</v>
      </c>
      <c r="K6795" s="163">
        <v>15.199</v>
      </c>
      <c r="L6795" s="149" t="s">
        <v>114</v>
      </c>
      <c r="M6795" s="150" t="s">
        <v>579</v>
      </c>
      <c r="N6795" s="157">
        <v>45535.761956018519</v>
      </c>
      <c r="O6795" s="157">
        <v>45547.511018518519</v>
      </c>
    </row>
    <row r="6796" spans="2:15" x14ac:dyDescent="0.2">
      <c r="B6796" s="322" t="s">
        <v>175</v>
      </c>
      <c r="C6796" s="322" t="s">
        <v>275</v>
      </c>
      <c r="D6796" s="322" t="s">
        <v>176</v>
      </c>
      <c r="E6796" s="322" t="s">
        <v>275</v>
      </c>
      <c r="F6796" s="154" t="s">
        <v>239</v>
      </c>
      <c r="G6796" s="149" t="s">
        <v>277</v>
      </c>
      <c r="H6796" s="153" t="s">
        <v>1628</v>
      </c>
      <c r="I6796" s="149" t="s">
        <v>2394</v>
      </c>
      <c r="J6796" s="163">
        <v>34.148000000000003</v>
      </c>
      <c r="K6796" s="163">
        <v>33.465000000000003</v>
      </c>
      <c r="L6796" s="149" t="s">
        <v>116</v>
      </c>
      <c r="M6796" s="150" t="s">
        <v>352</v>
      </c>
      <c r="N6796" s="157">
        <v>45537.559224537035</v>
      </c>
      <c r="O6796" s="157">
        <v>45568.209699074076</v>
      </c>
    </row>
    <row r="6797" spans="2:15" x14ac:dyDescent="0.2">
      <c r="B6797" s="322" t="s">
        <v>175</v>
      </c>
      <c r="C6797" s="322" t="s">
        <v>275</v>
      </c>
      <c r="D6797" s="322" t="s">
        <v>176</v>
      </c>
      <c r="E6797" s="322" t="s">
        <v>275</v>
      </c>
      <c r="F6797" s="154" t="s">
        <v>247</v>
      </c>
      <c r="G6797" s="149" t="s">
        <v>340</v>
      </c>
      <c r="H6797" s="153" t="s">
        <v>341</v>
      </c>
      <c r="I6797" s="149" t="s">
        <v>1938</v>
      </c>
      <c r="J6797" s="163">
        <v>35.783000000000001</v>
      </c>
      <c r="K6797" s="163">
        <v>32.081000000000003</v>
      </c>
      <c r="L6797" s="149" t="s">
        <v>205</v>
      </c>
      <c r="M6797" s="150" t="s">
        <v>721</v>
      </c>
      <c r="N6797" s="157">
        <v>45537.878449074073</v>
      </c>
      <c r="O6797" s="157">
        <v>45575.543020833335</v>
      </c>
    </row>
    <row r="6798" spans="2:15" x14ac:dyDescent="0.2">
      <c r="B6798" s="322" t="s">
        <v>175</v>
      </c>
      <c r="C6798" s="322" t="s">
        <v>275</v>
      </c>
      <c r="D6798" s="322" t="s">
        <v>175</v>
      </c>
      <c r="E6798" s="322" t="s">
        <v>275</v>
      </c>
      <c r="F6798" s="154" t="s">
        <v>114</v>
      </c>
      <c r="G6798" s="149" t="s">
        <v>277</v>
      </c>
      <c r="H6798" s="153" t="s">
        <v>304</v>
      </c>
      <c r="I6798" s="149" t="s">
        <v>2165</v>
      </c>
      <c r="J6798" s="163">
        <v>30.891999999999999</v>
      </c>
      <c r="K6798" s="163">
        <v>23.739000000000001</v>
      </c>
      <c r="L6798" s="149" t="s">
        <v>187</v>
      </c>
      <c r="M6798" s="150" t="s">
        <v>415</v>
      </c>
      <c r="N6798" s="157">
        <v>45537.907511574071</v>
      </c>
      <c r="O6798" s="157">
        <v>45554.82203703704</v>
      </c>
    </row>
    <row r="6799" spans="2:15" x14ac:dyDescent="0.2">
      <c r="B6799" s="322" t="s">
        <v>175</v>
      </c>
      <c r="C6799" s="322" t="s">
        <v>275</v>
      </c>
      <c r="D6799" s="322" t="s">
        <v>176</v>
      </c>
      <c r="E6799" s="322" t="s">
        <v>275</v>
      </c>
      <c r="F6799" s="154" t="s">
        <v>195</v>
      </c>
      <c r="G6799" s="149" t="s">
        <v>277</v>
      </c>
      <c r="H6799" s="153" t="s">
        <v>705</v>
      </c>
      <c r="I6799" s="149" t="s">
        <v>1191</v>
      </c>
      <c r="J6799" s="163">
        <v>40.32</v>
      </c>
      <c r="K6799" s="163">
        <v>39.514000000000003</v>
      </c>
      <c r="L6799" s="149" t="s">
        <v>211</v>
      </c>
      <c r="M6799" s="150" t="s">
        <v>691</v>
      </c>
      <c r="N6799" s="157">
        <v>45538.116284722222</v>
      </c>
      <c r="O6799" s="157">
        <v>45594.178356481483</v>
      </c>
    </row>
    <row r="6800" spans="2:15" x14ac:dyDescent="0.2">
      <c r="B6800" s="322" t="s">
        <v>175</v>
      </c>
      <c r="C6800" s="322" t="s">
        <v>275</v>
      </c>
      <c r="D6800" s="322" t="s">
        <v>176</v>
      </c>
      <c r="E6800" s="322" t="s">
        <v>275</v>
      </c>
      <c r="F6800" s="154" t="s">
        <v>239</v>
      </c>
      <c r="G6800" s="149" t="s">
        <v>359</v>
      </c>
      <c r="H6800" s="153" t="s">
        <v>278</v>
      </c>
      <c r="I6800" s="149" t="s">
        <v>2643</v>
      </c>
      <c r="J6800" s="163">
        <v>28.145</v>
      </c>
      <c r="K6800" s="163">
        <v>10.98</v>
      </c>
      <c r="L6800" s="149" t="s">
        <v>217</v>
      </c>
      <c r="M6800" s="150" t="s">
        <v>309</v>
      </c>
      <c r="N6800" s="157">
        <v>45538.375914351855</v>
      </c>
      <c r="O6800" s="157">
        <v>45593.761250000003</v>
      </c>
    </row>
    <row r="6801" spans="2:15" x14ac:dyDescent="0.2">
      <c r="B6801" s="322" t="s">
        <v>175</v>
      </c>
      <c r="C6801" s="322" t="s">
        <v>275</v>
      </c>
      <c r="D6801" s="322" t="s">
        <v>177</v>
      </c>
      <c r="E6801" s="322" t="s">
        <v>275</v>
      </c>
      <c r="F6801" s="154" t="s">
        <v>239</v>
      </c>
      <c r="G6801" s="149" t="s">
        <v>359</v>
      </c>
      <c r="H6801" s="153" t="s">
        <v>278</v>
      </c>
      <c r="I6801" s="149" t="s">
        <v>2643</v>
      </c>
      <c r="J6801" s="163">
        <v>28.145</v>
      </c>
      <c r="K6801" s="163">
        <v>16.602</v>
      </c>
      <c r="L6801" s="149" t="s">
        <v>217</v>
      </c>
      <c r="M6801" s="150" t="s">
        <v>970</v>
      </c>
      <c r="N6801" s="157">
        <v>45538.375914351855</v>
      </c>
      <c r="O6801" s="157">
        <v>45597.126203703701</v>
      </c>
    </row>
    <row r="6802" spans="2:15" x14ac:dyDescent="0.2">
      <c r="B6802" s="322" t="s">
        <v>175</v>
      </c>
      <c r="C6802" s="322" t="s">
        <v>275</v>
      </c>
      <c r="D6802" s="322" t="s">
        <v>177</v>
      </c>
      <c r="E6802" s="322" t="s">
        <v>275</v>
      </c>
      <c r="F6802" s="154" t="s">
        <v>239</v>
      </c>
      <c r="G6802" s="149" t="s">
        <v>1627</v>
      </c>
      <c r="H6802" s="153" t="s">
        <v>1628</v>
      </c>
      <c r="I6802" s="149" t="s">
        <v>719</v>
      </c>
      <c r="J6802" s="163">
        <v>76.031999999999996</v>
      </c>
      <c r="K6802" s="163">
        <v>74.510999999999996</v>
      </c>
      <c r="L6802" s="149" t="s">
        <v>211</v>
      </c>
      <c r="M6802" s="150" t="s">
        <v>453</v>
      </c>
      <c r="N6802" s="157">
        <v>45539.41375</v>
      </c>
      <c r="O6802" s="157">
        <v>45611.772488425922</v>
      </c>
    </row>
    <row r="6803" spans="2:15" x14ac:dyDescent="0.2">
      <c r="B6803" s="322" t="s">
        <v>175</v>
      </c>
      <c r="C6803" s="322" t="s">
        <v>275</v>
      </c>
      <c r="D6803" s="322" t="s">
        <v>176</v>
      </c>
      <c r="E6803" s="322" t="s">
        <v>275</v>
      </c>
      <c r="F6803" s="154" t="s">
        <v>114</v>
      </c>
      <c r="G6803" s="149" t="s">
        <v>277</v>
      </c>
      <c r="H6803" s="153" t="s">
        <v>304</v>
      </c>
      <c r="I6803" s="149" t="s">
        <v>740</v>
      </c>
      <c r="J6803" s="163">
        <v>28.471</v>
      </c>
      <c r="K6803" s="163">
        <v>27.8</v>
      </c>
      <c r="L6803" s="149" t="s">
        <v>114</v>
      </c>
      <c r="M6803" s="150" t="s">
        <v>1041</v>
      </c>
      <c r="N6803" s="157">
        <v>45539.802268518521</v>
      </c>
      <c r="O6803" s="157">
        <v>45573.259074074071</v>
      </c>
    </row>
    <row r="6804" spans="2:15" x14ac:dyDescent="0.2">
      <c r="B6804" s="322" t="s">
        <v>175</v>
      </c>
      <c r="C6804" s="322" t="s">
        <v>275</v>
      </c>
      <c r="D6804" s="322" t="s">
        <v>176</v>
      </c>
      <c r="E6804" s="322" t="s">
        <v>275</v>
      </c>
      <c r="F6804" s="154" t="s">
        <v>114</v>
      </c>
      <c r="G6804" s="149" t="s">
        <v>277</v>
      </c>
      <c r="H6804" s="153" t="s">
        <v>304</v>
      </c>
      <c r="I6804" s="149" t="s">
        <v>1808</v>
      </c>
      <c r="J6804" s="163">
        <v>34.491999999999997</v>
      </c>
      <c r="K6804" s="163">
        <v>22.367000000000001</v>
      </c>
      <c r="L6804" s="149" t="s">
        <v>116</v>
      </c>
      <c r="M6804" s="150" t="s">
        <v>292</v>
      </c>
      <c r="N6804" s="157">
        <v>45539.834143518521</v>
      </c>
      <c r="O6804" s="157">
        <v>45571.939479166664</v>
      </c>
    </row>
    <row r="6805" spans="2:15" x14ac:dyDescent="0.2">
      <c r="B6805" s="322" t="s">
        <v>175</v>
      </c>
      <c r="C6805" s="322" t="s">
        <v>275</v>
      </c>
      <c r="D6805" s="322" t="s">
        <v>176</v>
      </c>
      <c r="E6805" s="322" t="s">
        <v>275</v>
      </c>
      <c r="F6805" s="154" t="s">
        <v>239</v>
      </c>
      <c r="G6805" s="149" t="s">
        <v>359</v>
      </c>
      <c r="H6805" s="153" t="s">
        <v>278</v>
      </c>
      <c r="I6805" s="149" t="s">
        <v>2468</v>
      </c>
      <c r="J6805" s="163">
        <v>38.243000000000002</v>
      </c>
      <c r="K6805" s="163">
        <v>37.478000000000002</v>
      </c>
      <c r="L6805" s="149" t="s">
        <v>329</v>
      </c>
      <c r="M6805" s="150" t="s">
        <v>395</v>
      </c>
      <c r="N6805" s="157">
        <v>45540.2187962963</v>
      </c>
      <c r="O6805" s="157">
        <v>45566.677685185183</v>
      </c>
    </row>
    <row r="6806" spans="2:15" x14ac:dyDescent="0.2">
      <c r="B6806" s="322" t="s">
        <v>175</v>
      </c>
      <c r="C6806" s="322" t="s">
        <v>275</v>
      </c>
      <c r="D6806" s="322" t="s">
        <v>176</v>
      </c>
      <c r="E6806" s="322" t="s">
        <v>275</v>
      </c>
      <c r="F6806" s="154" t="s">
        <v>114</v>
      </c>
      <c r="G6806" s="149" t="s">
        <v>286</v>
      </c>
      <c r="H6806" s="153" t="s">
        <v>115</v>
      </c>
      <c r="I6806" s="149" t="s">
        <v>3375</v>
      </c>
      <c r="J6806" s="163">
        <v>63.31</v>
      </c>
      <c r="K6806" s="163">
        <v>56.81</v>
      </c>
      <c r="L6806" s="149" t="s">
        <v>216</v>
      </c>
      <c r="M6806" s="150" t="s">
        <v>285</v>
      </c>
      <c r="N6806" s="157">
        <v>45540.271747685183</v>
      </c>
      <c r="O6806" s="157">
        <v>45583.615949074076</v>
      </c>
    </row>
    <row r="6807" spans="2:15" x14ac:dyDescent="0.2">
      <c r="B6807" s="322" t="s">
        <v>175</v>
      </c>
      <c r="C6807" s="322" t="s">
        <v>275</v>
      </c>
      <c r="D6807" s="322" t="s">
        <v>175</v>
      </c>
      <c r="E6807" s="322" t="s">
        <v>275</v>
      </c>
      <c r="F6807" s="154" t="s">
        <v>243</v>
      </c>
      <c r="G6807" s="149" t="s">
        <v>663</v>
      </c>
      <c r="H6807" s="153" t="s">
        <v>707</v>
      </c>
      <c r="I6807" s="149" t="s">
        <v>1873</v>
      </c>
      <c r="J6807" s="163">
        <v>63.008000000000003</v>
      </c>
      <c r="K6807" s="163">
        <v>11.784000000000001</v>
      </c>
      <c r="L6807" s="149" t="s">
        <v>116</v>
      </c>
      <c r="M6807" s="150" t="s">
        <v>352</v>
      </c>
      <c r="N6807" s="157">
        <v>45540.656365740739</v>
      </c>
      <c r="O6807" s="157">
        <v>45562.020162037035</v>
      </c>
    </row>
    <row r="6808" spans="2:15" x14ac:dyDescent="0.2">
      <c r="B6808" s="322" t="s">
        <v>175</v>
      </c>
      <c r="C6808" s="322" t="s">
        <v>275</v>
      </c>
      <c r="D6808" s="322" t="s">
        <v>175</v>
      </c>
      <c r="E6808" s="322" t="s">
        <v>275</v>
      </c>
      <c r="F6808" s="154" t="s">
        <v>243</v>
      </c>
      <c r="G6808" s="149" t="s">
        <v>663</v>
      </c>
      <c r="H6808" s="153" t="s">
        <v>707</v>
      </c>
      <c r="I6808" s="149" t="s">
        <v>1873</v>
      </c>
      <c r="J6808" s="163">
        <v>63.008000000000003</v>
      </c>
      <c r="K6808" s="163">
        <v>15.804</v>
      </c>
      <c r="L6808" s="149" t="s">
        <v>116</v>
      </c>
      <c r="M6808" s="150" t="s">
        <v>352</v>
      </c>
      <c r="N6808" s="157">
        <v>45540.656365740739</v>
      </c>
      <c r="O6808" s="157">
        <v>45562.020300925928</v>
      </c>
    </row>
    <row r="6809" spans="2:15" x14ac:dyDescent="0.2">
      <c r="B6809" s="322" t="s">
        <v>175</v>
      </c>
      <c r="C6809" s="322" t="s">
        <v>275</v>
      </c>
      <c r="D6809" s="322" t="s">
        <v>176</v>
      </c>
      <c r="E6809" s="322" t="s">
        <v>275</v>
      </c>
      <c r="F6809" s="154" t="s">
        <v>239</v>
      </c>
      <c r="G6809" s="149" t="s">
        <v>359</v>
      </c>
      <c r="H6809" s="153" t="s">
        <v>278</v>
      </c>
      <c r="I6809" s="149" t="s">
        <v>3376</v>
      </c>
      <c r="J6809" s="163">
        <v>37.405999999999999</v>
      </c>
      <c r="K6809" s="163">
        <v>36.658000000000001</v>
      </c>
      <c r="L6809" s="149" t="s">
        <v>209</v>
      </c>
      <c r="M6809" s="150" t="s">
        <v>439</v>
      </c>
      <c r="N6809" s="157">
        <v>45540.851620370369</v>
      </c>
      <c r="O6809" s="157">
        <v>45589.911840277775</v>
      </c>
    </row>
    <row r="6810" spans="2:15" x14ac:dyDescent="0.2">
      <c r="B6810" s="322" t="s">
        <v>175</v>
      </c>
      <c r="C6810" s="322" t="s">
        <v>275</v>
      </c>
      <c r="D6810" s="322" t="s">
        <v>176</v>
      </c>
      <c r="E6810" s="322" t="s">
        <v>275</v>
      </c>
      <c r="F6810" s="154" t="s">
        <v>243</v>
      </c>
      <c r="G6810" s="149" t="s">
        <v>277</v>
      </c>
      <c r="H6810" s="153" t="s">
        <v>707</v>
      </c>
      <c r="I6810" s="149" t="s">
        <v>3377</v>
      </c>
      <c r="J6810" s="163">
        <v>36.063000000000002</v>
      </c>
      <c r="K6810" s="163">
        <v>25.61</v>
      </c>
      <c r="L6810" s="149" t="s">
        <v>209</v>
      </c>
      <c r="M6810" s="150" t="s">
        <v>392</v>
      </c>
      <c r="N6810" s="157">
        <v>45541.626296296294</v>
      </c>
      <c r="O6810" s="157">
        <v>45596.236678240741</v>
      </c>
    </row>
    <row r="6811" spans="2:15" x14ac:dyDescent="0.2">
      <c r="B6811" s="322" t="s">
        <v>175</v>
      </c>
      <c r="C6811" s="322" t="s">
        <v>275</v>
      </c>
      <c r="D6811" s="322" t="s">
        <v>175</v>
      </c>
      <c r="E6811" s="322" t="s">
        <v>275</v>
      </c>
      <c r="F6811" s="154" t="s">
        <v>114</v>
      </c>
      <c r="G6811" s="149" t="s">
        <v>277</v>
      </c>
      <c r="H6811" s="153" t="s">
        <v>304</v>
      </c>
      <c r="I6811" s="149" t="s">
        <v>576</v>
      </c>
      <c r="J6811" s="163">
        <v>36.415999999999997</v>
      </c>
      <c r="K6811" s="163">
        <v>5.8220000000000001</v>
      </c>
      <c r="L6811" s="149" t="s">
        <v>114</v>
      </c>
      <c r="M6811" s="150" t="s">
        <v>577</v>
      </c>
      <c r="N6811" s="157">
        <v>45542.937118055554</v>
      </c>
      <c r="O6811" s="157">
        <v>45548.05196759259</v>
      </c>
    </row>
    <row r="6812" spans="2:15" x14ac:dyDescent="0.2">
      <c r="B6812" s="322" t="s">
        <v>175</v>
      </c>
      <c r="C6812" s="322" t="s">
        <v>275</v>
      </c>
      <c r="D6812" s="322" t="s">
        <v>176</v>
      </c>
      <c r="E6812" s="322" t="s">
        <v>275</v>
      </c>
      <c r="F6812" s="154" t="s">
        <v>114</v>
      </c>
      <c r="G6812" s="149" t="s">
        <v>277</v>
      </c>
      <c r="H6812" s="153" t="s">
        <v>304</v>
      </c>
      <c r="I6812" s="149" t="s">
        <v>576</v>
      </c>
      <c r="J6812" s="163">
        <v>36.415999999999997</v>
      </c>
      <c r="K6812" s="163">
        <v>29.866</v>
      </c>
      <c r="L6812" s="149" t="s">
        <v>114</v>
      </c>
      <c r="M6812" s="150" t="s">
        <v>585</v>
      </c>
      <c r="N6812" s="157">
        <v>45542.937118055554</v>
      </c>
      <c r="O6812" s="157">
        <v>45568.167881944442</v>
      </c>
    </row>
    <row r="6813" spans="2:15" x14ac:dyDescent="0.2">
      <c r="B6813" s="322" t="s">
        <v>175</v>
      </c>
      <c r="C6813" s="322" t="s">
        <v>275</v>
      </c>
      <c r="D6813" s="322" t="s">
        <v>177</v>
      </c>
      <c r="E6813" s="322" t="s">
        <v>275</v>
      </c>
      <c r="F6813" s="154" t="s">
        <v>239</v>
      </c>
      <c r="G6813" s="149" t="s">
        <v>1627</v>
      </c>
      <c r="H6813" s="153" t="s">
        <v>1628</v>
      </c>
      <c r="I6813" s="149" t="s">
        <v>3378</v>
      </c>
      <c r="J6813" s="163">
        <v>88.174000000000007</v>
      </c>
      <c r="K6813" s="163">
        <v>86.411000000000001</v>
      </c>
      <c r="L6813" s="149" t="s">
        <v>211</v>
      </c>
      <c r="M6813" s="150" t="s">
        <v>2960</v>
      </c>
      <c r="N6813" s="157">
        <v>45543.000497685185</v>
      </c>
      <c r="O6813" s="157">
        <v>45614.595254629632</v>
      </c>
    </row>
    <row r="6814" spans="2:15" x14ac:dyDescent="0.2">
      <c r="B6814" s="322" t="s">
        <v>175</v>
      </c>
      <c r="C6814" s="322" t="s">
        <v>275</v>
      </c>
      <c r="D6814" s="322" t="s">
        <v>177</v>
      </c>
      <c r="E6814" s="322" t="s">
        <v>275</v>
      </c>
      <c r="F6814" s="154" t="s">
        <v>239</v>
      </c>
      <c r="G6814" s="149" t="s">
        <v>1627</v>
      </c>
      <c r="H6814" s="153" t="s">
        <v>1628</v>
      </c>
      <c r="I6814" s="149" t="s">
        <v>3379</v>
      </c>
      <c r="J6814" s="163">
        <v>78.102999999999994</v>
      </c>
      <c r="K6814" s="163">
        <v>76.540999999999997</v>
      </c>
      <c r="L6814" s="149" t="s">
        <v>211</v>
      </c>
      <c r="M6814" s="150" t="s">
        <v>388</v>
      </c>
      <c r="N6814" s="157">
        <v>45543.017743055556</v>
      </c>
      <c r="O6814" s="157">
        <v>45603.093819444446</v>
      </c>
    </row>
    <row r="6815" spans="2:15" x14ac:dyDescent="0.2">
      <c r="B6815" s="322" t="s">
        <v>175</v>
      </c>
      <c r="C6815" s="322" t="s">
        <v>275</v>
      </c>
      <c r="D6815" s="322" t="s">
        <v>175</v>
      </c>
      <c r="E6815" s="322" t="s">
        <v>275</v>
      </c>
      <c r="F6815" s="154" t="s">
        <v>244</v>
      </c>
      <c r="G6815" s="149" t="s">
        <v>369</v>
      </c>
      <c r="H6815" s="153" t="s">
        <v>370</v>
      </c>
      <c r="I6815" s="149" t="s">
        <v>3380</v>
      </c>
      <c r="J6815" s="163">
        <v>66.584999999999994</v>
      </c>
      <c r="K6815" s="163">
        <v>56.396999999999998</v>
      </c>
      <c r="L6815" s="149" t="s">
        <v>187</v>
      </c>
      <c r="M6815" s="150" t="s">
        <v>415</v>
      </c>
      <c r="N6815" s="157">
        <v>45543.134606481479</v>
      </c>
      <c r="O6815" s="157">
        <v>45558.937858796293</v>
      </c>
    </row>
    <row r="6816" spans="2:15" x14ac:dyDescent="0.2">
      <c r="B6816" s="322" t="s">
        <v>175</v>
      </c>
      <c r="C6816" s="322" t="s">
        <v>275</v>
      </c>
      <c r="D6816" s="322" t="s">
        <v>176</v>
      </c>
      <c r="E6816" s="322" t="s">
        <v>275</v>
      </c>
      <c r="F6816" s="154" t="s">
        <v>239</v>
      </c>
      <c r="G6816" s="149" t="s">
        <v>359</v>
      </c>
      <c r="H6816" s="153" t="s">
        <v>278</v>
      </c>
      <c r="I6816" s="149" t="s">
        <v>3381</v>
      </c>
      <c r="J6816" s="163">
        <v>31.754999999999999</v>
      </c>
      <c r="K6816" s="163">
        <v>11.827</v>
      </c>
      <c r="L6816" s="149" t="s">
        <v>208</v>
      </c>
      <c r="M6816" s="150" t="s">
        <v>368</v>
      </c>
      <c r="N6816" s="157">
        <v>45543.897546296299</v>
      </c>
      <c r="O6816" s="157">
        <v>45595.227384259262</v>
      </c>
    </row>
    <row r="6817" spans="2:15" x14ac:dyDescent="0.2">
      <c r="B6817" s="322" t="s">
        <v>175</v>
      </c>
      <c r="C6817" s="322" t="s">
        <v>275</v>
      </c>
      <c r="D6817" s="322" t="s">
        <v>177</v>
      </c>
      <c r="E6817" s="322" t="s">
        <v>275</v>
      </c>
      <c r="F6817" s="154" t="s">
        <v>239</v>
      </c>
      <c r="G6817" s="149" t="s">
        <v>359</v>
      </c>
      <c r="H6817" s="153" t="s">
        <v>278</v>
      </c>
      <c r="I6817" s="149" t="s">
        <v>3381</v>
      </c>
      <c r="J6817" s="163">
        <v>31.754999999999999</v>
      </c>
      <c r="K6817" s="163">
        <v>18.931999999999999</v>
      </c>
      <c r="L6817" s="149" t="s">
        <v>208</v>
      </c>
      <c r="M6817" s="150" t="s">
        <v>523</v>
      </c>
      <c r="N6817" s="157">
        <v>45543.897546296299</v>
      </c>
      <c r="O6817" s="157">
        <v>45601.669479166667</v>
      </c>
    </row>
    <row r="6818" spans="2:15" x14ac:dyDescent="0.2">
      <c r="B6818" s="322" t="s">
        <v>175</v>
      </c>
      <c r="C6818" s="322" t="s">
        <v>275</v>
      </c>
      <c r="D6818" s="322" t="s">
        <v>177</v>
      </c>
      <c r="E6818" s="322" t="s">
        <v>275</v>
      </c>
      <c r="F6818" s="154" t="s">
        <v>239</v>
      </c>
      <c r="G6818" s="149" t="s">
        <v>277</v>
      </c>
      <c r="H6818" s="153" t="s">
        <v>1628</v>
      </c>
      <c r="I6818" s="149" t="s">
        <v>3382</v>
      </c>
      <c r="J6818" s="163">
        <v>82.45</v>
      </c>
      <c r="K6818" s="163">
        <v>74.36</v>
      </c>
      <c r="L6818" s="149" t="s">
        <v>116</v>
      </c>
      <c r="M6818" s="150" t="s">
        <v>352</v>
      </c>
      <c r="N6818" s="157">
        <v>45543.928067129629</v>
      </c>
      <c r="O6818" s="157">
        <v>45608.376273148147</v>
      </c>
    </row>
    <row r="6819" spans="2:15" x14ac:dyDescent="0.2">
      <c r="B6819" s="322" t="s">
        <v>175</v>
      </c>
      <c r="C6819" s="322" t="s">
        <v>275</v>
      </c>
      <c r="D6819" s="322" t="s">
        <v>175</v>
      </c>
      <c r="E6819" s="322" t="s">
        <v>275</v>
      </c>
      <c r="F6819" s="154" t="s">
        <v>114</v>
      </c>
      <c r="G6819" s="149" t="s">
        <v>310</v>
      </c>
      <c r="H6819" s="153" t="s">
        <v>115</v>
      </c>
      <c r="I6819" s="149" t="s">
        <v>3383</v>
      </c>
      <c r="J6819" s="163">
        <v>60.243000000000002</v>
      </c>
      <c r="K6819" s="163">
        <v>56.784999999999997</v>
      </c>
      <c r="L6819" s="149" t="s">
        <v>247</v>
      </c>
      <c r="M6819" s="150" t="s">
        <v>1901</v>
      </c>
      <c r="N6819" s="157">
        <v>45544.438368055555</v>
      </c>
      <c r="O6819" s="157">
        <v>45565.723240740743</v>
      </c>
    </row>
    <row r="6820" spans="2:15" x14ac:dyDescent="0.2">
      <c r="B6820" s="322" t="s">
        <v>175</v>
      </c>
      <c r="C6820" s="322" t="s">
        <v>275</v>
      </c>
      <c r="D6820" s="322" t="s">
        <v>175</v>
      </c>
      <c r="E6820" s="322" t="s">
        <v>275</v>
      </c>
      <c r="F6820" s="154" t="s">
        <v>114</v>
      </c>
      <c r="G6820" s="149" t="s">
        <v>286</v>
      </c>
      <c r="H6820" s="153" t="s">
        <v>115</v>
      </c>
      <c r="I6820" s="149" t="s">
        <v>659</v>
      </c>
      <c r="J6820" s="163">
        <v>62.963999999999999</v>
      </c>
      <c r="K6820" s="163">
        <v>19.751999999999999</v>
      </c>
      <c r="L6820" s="149" t="s">
        <v>333</v>
      </c>
      <c r="M6820" s="150" t="s">
        <v>334</v>
      </c>
      <c r="N6820" s="157">
        <v>45544.573148148149</v>
      </c>
      <c r="O6820" s="157">
        <v>45563.143206018518</v>
      </c>
    </row>
    <row r="6821" spans="2:15" x14ac:dyDescent="0.2">
      <c r="B6821" s="322" t="s">
        <v>175</v>
      </c>
      <c r="C6821" s="322" t="s">
        <v>275</v>
      </c>
      <c r="D6821" s="322" t="s">
        <v>176</v>
      </c>
      <c r="E6821" s="322" t="s">
        <v>275</v>
      </c>
      <c r="F6821" s="154" t="s">
        <v>114</v>
      </c>
      <c r="G6821" s="149" t="s">
        <v>286</v>
      </c>
      <c r="H6821" s="153" t="s">
        <v>115</v>
      </c>
      <c r="I6821" s="149" t="s">
        <v>659</v>
      </c>
      <c r="J6821" s="163">
        <v>62.963999999999999</v>
      </c>
      <c r="K6821" s="163">
        <v>36.707999999999998</v>
      </c>
      <c r="L6821" s="149" t="s">
        <v>211</v>
      </c>
      <c r="M6821" s="150" t="s">
        <v>314</v>
      </c>
      <c r="N6821" s="157">
        <v>45544.573148148149</v>
      </c>
      <c r="O6821" s="157">
        <v>45574.490497685183</v>
      </c>
    </row>
    <row r="6822" spans="2:15" x14ac:dyDescent="0.2">
      <c r="B6822" s="322" t="s">
        <v>175</v>
      </c>
      <c r="C6822" s="322" t="s">
        <v>275</v>
      </c>
      <c r="D6822" s="322" t="s">
        <v>176</v>
      </c>
      <c r="E6822" s="322" t="s">
        <v>275</v>
      </c>
      <c r="F6822" s="154" t="s">
        <v>239</v>
      </c>
      <c r="G6822" s="149" t="s">
        <v>1627</v>
      </c>
      <c r="H6822" s="153" t="s">
        <v>1628</v>
      </c>
      <c r="I6822" s="149" t="s">
        <v>3384</v>
      </c>
      <c r="J6822" s="163">
        <v>82.849000000000004</v>
      </c>
      <c r="K6822" s="163">
        <v>47.173000000000002</v>
      </c>
      <c r="L6822" s="149" t="s">
        <v>211</v>
      </c>
      <c r="M6822" s="150" t="s">
        <v>2801</v>
      </c>
      <c r="N6822" s="157">
        <v>45545.103622685187</v>
      </c>
      <c r="O6822" s="157">
        <v>45596.528402777774</v>
      </c>
    </row>
    <row r="6823" spans="2:15" x14ac:dyDescent="0.2">
      <c r="B6823" s="322" t="s">
        <v>175</v>
      </c>
      <c r="C6823" s="322" t="s">
        <v>275</v>
      </c>
      <c r="D6823" s="322" t="s">
        <v>177</v>
      </c>
      <c r="E6823" s="322" t="s">
        <v>275</v>
      </c>
      <c r="F6823" s="154" t="s">
        <v>239</v>
      </c>
      <c r="G6823" s="149" t="s">
        <v>1627</v>
      </c>
      <c r="H6823" s="153" t="s">
        <v>1628</v>
      </c>
      <c r="I6823" s="149" t="s">
        <v>3384</v>
      </c>
      <c r="J6823" s="163">
        <v>82.849000000000004</v>
      </c>
      <c r="K6823" s="163">
        <v>34.018999999999998</v>
      </c>
      <c r="L6823" s="149" t="s">
        <v>211</v>
      </c>
      <c r="M6823" s="150" t="s">
        <v>303</v>
      </c>
      <c r="N6823" s="157">
        <v>45545.103622685187</v>
      </c>
      <c r="O6823" s="157">
        <v>45599.590613425928</v>
      </c>
    </row>
    <row r="6824" spans="2:15" x14ac:dyDescent="0.2">
      <c r="B6824" s="322" t="s">
        <v>175</v>
      </c>
      <c r="C6824" s="322" t="s">
        <v>275</v>
      </c>
      <c r="D6824" s="322" t="s">
        <v>176</v>
      </c>
      <c r="E6824" s="322" t="s">
        <v>275</v>
      </c>
      <c r="F6824" s="154" t="s">
        <v>114</v>
      </c>
      <c r="G6824" s="149" t="s">
        <v>286</v>
      </c>
      <c r="H6824" s="153" t="s">
        <v>115</v>
      </c>
      <c r="I6824" s="149" t="s">
        <v>3374</v>
      </c>
      <c r="J6824" s="163">
        <v>82.063000000000002</v>
      </c>
      <c r="K6824" s="163">
        <v>4.6319999999999997</v>
      </c>
      <c r="L6824" s="149" t="s">
        <v>211</v>
      </c>
      <c r="M6824" s="150" t="s">
        <v>303</v>
      </c>
      <c r="N6824" s="157">
        <v>45545.136840277781</v>
      </c>
      <c r="O6824" s="157">
        <v>45566.998541666668</v>
      </c>
    </row>
    <row r="6825" spans="2:15" x14ac:dyDescent="0.2">
      <c r="B6825" s="322" t="s">
        <v>175</v>
      </c>
      <c r="C6825" s="322" t="s">
        <v>275</v>
      </c>
      <c r="D6825" s="322" t="s">
        <v>176</v>
      </c>
      <c r="E6825" s="322" t="s">
        <v>275</v>
      </c>
      <c r="F6825" s="154" t="s">
        <v>114</v>
      </c>
      <c r="G6825" s="149" t="s">
        <v>286</v>
      </c>
      <c r="H6825" s="153" t="s">
        <v>115</v>
      </c>
      <c r="I6825" s="149" t="s">
        <v>3374</v>
      </c>
      <c r="J6825" s="163">
        <v>82.063000000000002</v>
      </c>
      <c r="K6825" s="163">
        <v>12.486000000000001</v>
      </c>
      <c r="L6825" s="149" t="s">
        <v>211</v>
      </c>
      <c r="M6825" s="150" t="s">
        <v>453</v>
      </c>
      <c r="N6825" s="157">
        <v>45545.136840277781</v>
      </c>
      <c r="O6825" s="157">
        <v>45572.459085648145</v>
      </c>
    </row>
    <row r="6826" spans="2:15" x14ac:dyDescent="0.2">
      <c r="B6826" s="322" t="s">
        <v>175</v>
      </c>
      <c r="C6826" s="322" t="s">
        <v>275</v>
      </c>
      <c r="D6826" s="322" t="s">
        <v>176</v>
      </c>
      <c r="E6826" s="322" t="s">
        <v>275</v>
      </c>
      <c r="F6826" s="154" t="s">
        <v>114</v>
      </c>
      <c r="G6826" s="149" t="s">
        <v>277</v>
      </c>
      <c r="H6826" s="153" t="s">
        <v>304</v>
      </c>
      <c r="I6826" s="149" t="s">
        <v>789</v>
      </c>
      <c r="J6826" s="163">
        <v>30.21</v>
      </c>
      <c r="K6826" s="163">
        <v>20.433</v>
      </c>
      <c r="L6826" s="149" t="s">
        <v>191</v>
      </c>
      <c r="M6826" s="150" t="s">
        <v>1078</v>
      </c>
      <c r="N6826" s="157">
        <v>45546.095277777778</v>
      </c>
      <c r="O6826" s="157">
        <v>45575.521550925929</v>
      </c>
    </row>
    <row r="6827" spans="2:15" x14ac:dyDescent="0.2">
      <c r="B6827" s="322" t="s">
        <v>175</v>
      </c>
      <c r="C6827" s="322" t="s">
        <v>275</v>
      </c>
      <c r="D6827" s="322" t="s">
        <v>176</v>
      </c>
      <c r="E6827" s="322" t="s">
        <v>275</v>
      </c>
      <c r="F6827" s="154" t="s">
        <v>114</v>
      </c>
      <c r="G6827" s="149" t="s">
        <v>277</v>
      </c>
      <c r="H6827" s="153" t="s">
        <v>304</v>
      </c>
      <c r="I6827" s="149" t="s">
        <v>844</v>
      </c>
      <c r="J6827" s="163">
        <v>30.928000000000001</v>
      </c>
      <c r="K6827" s="163">
        <v>10.582000000000001</v>
      </c>
      <c r="L6827" s="149" t="s">
        <v>187</v>
      </c>
      <c r="M6827" s="150" t="s">
        <v>948</v>
      </c>
      <c r="N6827" s="157">
        <v>45546.136446759258</v>
      </c>
      <c r="O6827" s="157">
        <v>45574.926747685182</v>
      </c>
    </row>
    <row r="6828" spans="2:15" x14ac:dyDescent="0.2">
      <c r="B6828" s="322" t="s">
        <v>175</v>
      </c>
      <c r="C6828" s="322" t="s">
        <v>275</v>
      </c>
      <c r="D6828" s="322" t="s">
        <v>176</v>
      </c>
      <c r="E6828" s="322" t="s">
        <v>275</v>
      </c>
      <c r="F6828" s="154" t="s">
        <v>114</v>
      </c>
      <c r="G6828" s="149" t="s">
        <v>277</v>
      </c>
      <c r="H6828" s="153" t="s">
        <v>304</v>
      </c>
      <c r="I6828" s="149" t="s">
        <v>844</v>
      </c>
      <c r="J6828" s="163">
        <v>30.928000000000001</v>
      </c>
      <c r="K6828" s="163">
        <v>10.582000000000001</v>
      </c>
      <c r="L6828" s="149" t="s">
        <v>187</v>
      </c>
      <c r="M6828" s="150" t="s">
        <v>948</v>
      </c>
      <c r="N6828" s="157">
        <v>45546.136446759258</v>
      </c>
      <c r="O6828" s="157">
        <v>45574.926886574074</v>
      </c>
    </row>
    <row r="6829" spans="2:15" x14ac:dyDescent="0.2">
      <c r="B6829" s="322" t="s">
        <v>175</v>
      </c>
      <c r="C6829" s="322" t="s">
        <v>275</v>
      </c>
      <c r="D6829" s="322" t="s">
        <v>176</v>
      </c>
      <c r="E6829" s="322" t="s">
        <v>275</v>
      </c>
      <c r="F6829" s="154" t="s">
        <v>236</v>
      </c>
      <c r="G6829" s="149" t="s">
        <v>310</v>
      </c>
      <c r="H6829" s="153" t="s">
        <v>311</v>
      </c>
      <c r="I6829" s="149" t="s">
        <v>3385</v>
      </c>
      <c r="J6829" s="163">
        <v>62.716000000000001</v>
      </c>
      <c r="K6829" s="163">
        <v>41.546999999999997</v>
      </c>
      <c r="L6829" s="149" t="s">
        <v>116</v>
      </c>
      <c r="M6829" s="150" t="s">
        <v>352</v>
      </c>
      <c r="N6829" s="157">
        <v>45547.052916666667</v>
      </c>
      <c r="O6829" s="157">
        <v>45580.280810185184</v>
      </c>
    </row>
    <row r="6830" spans="2:15" x14ac:dyDescent="0.2">
      <c r="B6830" s="322" t="s">
        <v>175</v>
      </c>
      <c r="C6830" s="322" t="s">
        <v>275</v>
      </c>
      <c r="D6830" s="322" t="s">
        <v>177</v>
      </c>
      <c r="E6830" s="322" t="s">
        <v>275</v>
      </c>
      <c r="F6830" s="154" t="s">
        <v>239</v>
      </c>
      <c r="G6830" s="149" t="s">
        <v>1627</v>
      </c>
      <c r="H6830" s="153" t="s">
        <v>1628</v>
      </c>
      <c r="I6830" s="149" t="s">
        <v>3137</v>
      </c>
      <c r="J6830" s="163">
        <v>92.802999999999997</v>
      </c>
      <c r="K6830" s="163">
        <v>89.805000000000007</v>
      </c>
      <c r="L6830" s="149" t="s">
        <v>211</v>
      </c>
      <c r="M6830" s="150" t="s">
        <v>453</v>
      </c>
      <c r="N6830" s="157">
        <v>45547.329710648148</v>
      </c>
      <c r="O6830" s="157">
        <v>45617.022476851853</v>
      </c>
    </row>
    <row r="6831" spans="2:15" x14ac:dyDescent="0.2">
      <c r="B6831" s="322" t="s">
        <v>175</v>
      </c>
      <c r="C6831" s="322" t="s">
        <v>275</v>
      </c>
      <c r="D6831" s="322" t="s">
        <v>176</v>
      </c>
      <c r="E6831" s="322" t="s">
        <v>275</v>
      </c>
      <c r="F6831" s="154" t="s">
        <v>114</v>
      </c>
      <c r="G6831" s="149" t="s">
        <v>286</v>
      </c>
      <c r="H6831" s="153" t="s">
        <v>115</v>
      </c>
      <c r="I6831" s="149" t="s">
        <v>3386</v>
      </c>
      <c r="J6831" s="163">
        <v>60.491999999999997</v>
      </c>
      <c r="K6831" s="163">
        <v>19.367000000000001</v>
      </c>
      <c r="L6831" s="149" t="s">
        <v>219</v>
      </c>
      <c r="M6831" s="150" t="s">
        <v>429</v>
      </c>
      <c r="N6831" s="157">
        <v>45547.355694444443</v>
      </c>
      <c r="O6831" s="157">
        <v>45579.947939814818</v>
      </c>
    </row>
    <row r="6832" spans="2:15" x14ac:dyDescent="0.2">
      <c r="B6832" s="322" t="s">
        <v>175</v>
      </c>
      <c r="C6832" s="322" t="s">
        <v>275</v>
      </c>
      <c r="D6832" s="322" t="s">
        <v>176</v>
      </c>
      <c r="E6832" s="322" t="s">
        <v>275</v>
      </c>
      <c r="F6832" s="154" t="s">
        <v>114</v>
      </c>
      <c r="G6832" s="149" t="s">
        <v>286</v>
      </c>
      <c r="H6832" s="153" t="s">
        <v>115</v>
      </c>
      <c r="I6832" s="149" t="s">
        <v>3386</v>
      </c>
      <c r="J6832" s="163">
        <v>60.491999999999997</v>
      </c>
      <c r="K6832" s="163">
        <v>19.617000000000001</v>
      </c>
      <c r="L6832" s="149" t="s">
        <v>218</v>
      </c>
      <c r="M6832" s="150" t="s">
        <v>709</v>
      </c>
      <c r="N6832" s="157">
        <v>45547.355694444443</v>
      </c>
      <c r="O6832" s="157">
        <v>45595.685046296298</v>
      </c>
    </row>
    <row r="6833" spans="2:15" x14ac:dyDescent="0.2">
      <c r="B6833" s="322" t="s">
        <v>175</v>
      </c>
      <c r="C6833" s="322" t="s">
        <v>275</v>
      </c>
      <c r="D6833" s="322" t="s">
        <v>177</v>
      </c>
      <c r="E6833" s="322" t="s">
        <v>275</v>
      </c>
      <c r="F6833" s="154" t="s">
        <v>114</v>
      </c>
      <c r="G6833" s="149" t="s">
        <v>286</v>
      </c>
      <c r="H6833" s="153" t="s">
        <v>115</v>
      </c>
      <c r="I6833" s="149" t="s">
        <v>3387</v>
      </c>
      <c r="J6833" s="163">
        <v>81.790999999999997</v>
      </c>
      <c r="K6833" s="163">
        <v>66.316999999999993</v>
      </c>
      <c r="L6833" s="149" t="s">
        <v>116</v>
      </c>
      <c r="M6833" s="150" t="s">
        <v>117</v>
      </c>
      <c r="N6833" s="157">
        <v>45547.655914351853</v>
      </c>
      <c r="O6833" s="157">
        <v>45616.208113425928</v>
      </c>
    </row>
    <row r="6834" spans="2:15" x14ac:dyDescent="0.2">
      <c r="B6834" s="322" t="s">
        <v>175</v>
      </c>
      <c r="C6834" s="322" t="s">
        <v>275</v>
      </c>
      <c r="D6834" s="322" t="s">
        <v>175</v>
      </c>
      <c r="E6834" s="322" t="s">
        <v>275</v>
      </c>
      <c r="F6834" s="154" t="s">
        <v>237</v>
      </c>
      <c r="G6834" s="149" t="s">
        <v>277</v>
      </c>
      <c r="H6834" s="153" t="s">
        <v>978</v>
      </c>
      <c r="I6834" s="149" t="s">
        <v>3388</v>
      </c>
      <c r="J6834" s="163">
        <v>57.411000000000001</v>
      </c>
      <c r="K6834" s="163">
        <v>26.573</v>
      </c>
      <c r="L6834" s="149" t="s">
        <v>591</v>
      </c>
      <c r="M6834" s="150" t="s">
        <v>282</v>
      </c>
      <c r="N6834" s="157">
        <v>45547.896099537036</v>
      </c>
      <c r="O6834" s="157">
        <v>45560.724722222221</v>
      </c>
    </row>
    <row r="6835" spans="2:15" x14ac:dyDescent="0.2">
      <c r="B6835" s="322" t="s">
        <v>175</v>
      </c>
      <c r="C6835" s="322" t="s">
        <v>275</v>
      </c>
      <c r="D6835" s="322" t="s">
        <v>176</v>
      </c>
      <c r="E6835" s="322" t="s">
        <v>275</v>
      </c>
      <c r="F6835" s="154" t="s">
        <v>237</v>
      </c>
      <c r="G6835" s="149" t="s">
        <v>277</v>
      </c>
      <c r="H6835" s="153" t="s">
        <v>978</v>
      </c>
      <c r="I6835" s="149" t="s">
        <v>3388</v>
      </c>
      <c r="J6835" s="163">
        <v>57.411000000000001</v>
      </c>
      <c r="K6835" s="163">
        <v>29.69</v>
      </c>
      <c r="L6835" s="149" t="s">
        <v>197</v>
      </c>
      <c r="M6835" s="150" t="s">
        <v>2741</v>
      </c>
      <c r="N6835" s="157">
        <v>45547.896099537036</v>
      </c>
      <c r="O6835" s="157">
        <v>45570.918206018519</v>
      </c>
    </row>
    <row r="6836" spans="2:15" x14ac:dyDescent="0.2">
      <c r="B6836" s="322" t="s">
        <v>175</v>
      </c>
      <c r="C6836" s="322" t="s">
        <v>275</v>
      </c>
      <c r="D6836" s="322" t="s">
        <v>176</v>
      </c>
      <c r="E6836" s="322" t="s">
        <v>275</v>
      </c>
      <c r="F6836" s="154" t="s">
        <v>244</v>
      </c>
      <c r="G6836" s="149" t="s">
        <v>369</v>
      </c>
      <c r="H6836" s="153" t="s">
        <v>370</v>
      </c>
      <c r="I6836" s="149" t="s">
        <v>3389</v>
      </c>
      <c r="J6836" s="163">
        <v>28.238</v>
      </c>
      <c r="K6836" s="163">
        <v>4.29</v>
      </c>
      <c r="L6836" s="149" t="s">
        <v>217</v>
      </c>
      <c r="M6836" s="150" t="s">
        <v>308</v>
      </c>
      <c r="N6836" s="157">
        <v>45547.946967592594</v>
      </c>
      <c r="O6836" s="157">
        <v>45567.234849537039</v>
      </c>
    </row>
    <row r="6837" spans="2:15" x14ac:dyDescent="0.2">
      <c r="B6837" s="322" t="s">
        <v>175</v>
      </c>
      <c r="C6837" s="322" t="s">
        <v>275</v>
      </c>
      <c r="D6837" s="322" t="s">
        <v>176</v>
      </c>
      <c r="E6837" s="322" t="s">
        <v>275</v>
      </c>
      <c r="F6837" s="154" t="s">
        <v>244</v>
      </c>
      <c r="G6837" s="149" t="s">
        <v>369</v>
      </c>
      <c r="H6837" s="153" t="s">
        <v>370</v>
      </c>
      <c r="I6837" s="149" t="s">
        <v>3389</v>
      </c>
      <c r="J6837" s="163">
        <v>28.238</v>
      </c>
      <c r="K6837" s="163">
        <v>6.73</v>
      </c>
      <c r="L6837" s="149" t="s">
        <v>217</v>
      </c>
      <c r="M6837" s="150" t="s">
        <v>970</v>
      </c>
      <c r="N6837" s="157">
        <v>45547.946967592594</v>
      </c>
      <c r="O6837" s="157">
        <v>45573.636157407411</v>
      </c>
    </row>
    <row r="6838" spans="2:15" x14ac:dyDescent="0.2">
      <c r="B6838" s="322" t="s">
        <v>175</v>
      </c>
      <c r="C6838" s="322" t="s">
        <v>275</v>
      </c>
      <c r="D6838" s="322" t="s">
        <v>176</v>
      </c>
      <c r="E6838" s="322" t="s">
        <v>275</v>
      </c>
      <c r="F6838" s="154" t="s">
        <v>244</v>
      </c>
      <c r="G6838" s="149" t="s">
        <v>369</v>
      </c>
      <c r="H6838" s="153" t="s">
        <v>370</v>
      </c>
      <c r="I6838" s="149" t="s">
        <v>3389</v>
      </c>
      <c r="J6838" s="163">
        <v>28.238</v>
      </c>
      <c r="K6838" s="163">
        <v>16.652999999999999</v>
      </c>
      <c r="L6838" s="149" t="s">
        <v>219</v>
      </c>
      <c r="M6838" s="150" t="s">
        <v>429</v>
      </c>
      <c r="N6838" s="157">
        <v>45547.946967592594</v>
      </c>
      <c r="O6838" s="157">
        <v>45580.362835648149</v>
      </c>
    </row>
    <row r="6839" spans="2:15" x14ac:dyDescent="0.2">
      <c r="B6839" s="322" t="s">
        <v>175</v>
      </c>
      <c r="C6839" s="322" t="s">
        <v>275</v>
      </c>
      <c r="D6839" s="322" t="s">
        <v>176</v>
      </c>
      <c r="E6839" s="322" t="s">
        <v>275</v>
      </c>
      <c r="F6839" s="154" t="s">
        <v>247</v>
      </c>
      <c r="G6839" s="149" t="s">
        <v>340</v>
      </c>
      <c r="H6839" s="153" t="s">
        <v>341</v>
      </c>
      <c r="I6839" s="149" t="s">
        <v>1984</v>
      </c>
      <c r="J6839" s="163">
        <v>34.898000000000003</v>
      </c>
      <c r="K6839" s="163">
        <v>34.200000000000003</v>
      </c>
      <c r="L6839" s="149" t="s">
        <v>237</v>
      </c>
      <c r="M6839" s="150" t="s">
        <v>915</v>
      </c>
      <c r="N6839" s="157">
        <v>45547.962152777778</v>
      </c>
      <c r="O6839" s="157">
        <v>45572.172974537039</v>
      </c>
    </row>
    <row r="6840" spans="2:15" x14ac:dyDescent="0.2">
      <c r="B6840" s="322" t="s">
        <v>175</v>
      </c>
      <c r="C6840" s="322" t="s">
        <v>275</v>
      </c>
      <c r="D6840" s="322" t="s">
        <v>176</v>
      </c>
      <c r="E6840" s="322" t="s">
        <v>275</v>
      </c>
      <c r="F6840" s="154" t="s">
        <v>239</v>
      </c>
      <c r="G6840" s="149" t="s">
        <v>359</v>
      </c>
      <c r="H6840" s="153" t="s">
        <v>278</v>
      </c>
      <c r="I6840" s="149" t="s">
        <v>3185</v>
      </c>
      <c r="J6840" s="163">
        <v>56.732999999999997</v>
      </c>
      <c r="K6840" s="163">
        <v>40.856000000000002</v>
      </c>
      <c r="L6840" s="149" t="s">
        <v>329</v>
      </c>
      <c r="M6840" s="150" t="s">
        <v>361</v>
      </c>
      <c r="N6840" s="157">
        <v>45548.386956018519</v>
      </c>
      <c r="O6840" s="157">
        <v>45573.271481481483</v>
      </c>
    </row>
    <row r="6841" spans="2:15" x14ac:dyDescent="0.2">
      <c r="B6841" s="322" t="s">
        <v>175</v>
      </c>
      <c r="C6841" s="322" t="s">
        <v>275</v>
      </c>
      <c r="D6841" s="322" t="s">
        <v>177</v>
      </c>
      <c r="E6841" s="322" t="s">
        <v>275</v>
      </c>
      <c r="F6841" s="154" t="s">
        <v>239</v>
      </c>
      <c r="G6841" s="149" t="s">
        <v>277</v>
      </c>
      <c r="H6841" s="153" t="s">
        <v>1628</v>
      </c>
      <c r="I6841" s="149" t="s">
        <v>3390</v>
      </c>
      <c r="J6841" s="163">
        <v>58.095999999999997</v>
      </c>
      <c r="K6841" s="163">
        <v>29.745999999999999</v>
      </c>
      <c r="L6841" s="149" t="s">
        <v>209</v>
      </c>
      <c r="M6841" s="150" t="s">
        <v>439</v>
      </c>
      <c r="N6841" s="157">
        <v>45548.418321759258</v>
      </c>
      <c r="O6841" s="157">
        <v>45597.781863425924</v>
      </c>
    </row>
    <row r="6842" spans="2:15" x14ac:dyDescent="0.2">
      <c r="B6842" s="322" t="s">
        <v>175</v>
      </c>
      <c r="C6842" s="322" t="s">
        <v>275</v>
      </c>
      <c r="D6842" s="322" t="s">
        <v>177</v>
      </c>
      <c r="E6842" s="322" t="s">
        <v>275</v>
      </c>
      <c r="F6842" s="154" t="s">
        <v>239</v>
      </c>
      <c r="G6842" s="149" t="s">
        <v>277</v>
      </c>
      <c r="H6842" s="153" t="s">
        <v>1628</v>
      </c>
      <c r="I6842" s="149" t="s">
        <v>3390</v>
      </c>
      <c r="J6842" s="163">
        <v>58.095999999999997</v>
      </c>
      <c r="K6842" s="163">
        <v>24.117999999999999</v>
      </c>
      <c r="L6842" s="149" t="s">
        <v>209</v>
      </c>
      <c r="M6842" s="150" t="s">
        <v>529</v>
      </c>
      <c r="N6842" s="157">
        <v>45548.418321759258</v>
      </c>
      <c r="O6842" s="157">
        <v>45603.384016203701</v>
      </c>
    </row>
    <row r="6843" spans="2:15" x14ac:dyDescent="0.2">
      <c r="B6843" s="322" t="s">
        <v>175</v>
      </c>
      <c r="C6843" s="322" t="s">
        <v>275</v>
      </c>
      <c r="D6843" s="322" t="s">
        <v>177</v>
      </c>
      <c r="E6843" s="322" t="s">
        <v>275</v>
      </c>
      <c r="F6843" s="154" t="s">
        <v>239</v>
      </c>
      <c r="G6843" s="149" t="s">
        <v>1627</v>
      </c>
      <c r="H6843" s="153" t="s">
        <v>1628</v>
      </c>
      <c r="I6843" s="149" t="s">
        <v>3220</v>
      </c>
      <c r="J6843" s="163">
        <v>92.736999999999995</v>
      </c>
      <c r="K6843" s="163">
        <v>20.437000000000001</v>
      </c>
      <c r="L6843" s="149" t="s">
        <v>211</v>
      </c>
      <c r="M6843" s="150" t="s">
        <v>2820</v>
      </c>
      <c r="N6843" s="157">
        <v>45549.378460648149</v>
      </c>
      <c r="O6843" s="157">
        <v>45613.407673611109</v>
      </c>
    </row>
    <row r="6844" spans="2:15" x14ac:dyDescent="0.2">
      <c r="B6844" s="322" t="s">
        <v>175</v>
      </c>
      <c r="C6844" s="322" t="s">
        <v>275</v>
      </c>
      <c r="D6844" s="322" t="s">
        <v>177</v>
      </c>
      <c r="E6844" s="322" t="s">
        <v>275</v>
      </c>
      <c r="F6844" s="154" t="s">
        <v>239</v>
      </c>
      <c r="G6844" s="149" t="s">
        <v>1627</v>
      </c>
      <c r="H6844" s="153" t="s">
        <v>1628</v>
      </c>
      <c r="I6844" s="149" t="s">
        <v>3220</v>
      </c>
      <c r="J6844" s="163">
        <v>92.736999999999995</v>
      </c>
      <c r="K6844" s="163">
        <v>70.441999999999993</v>
      </c>
      <c r="L6844" s="149" t="s">
        <v>211</v>
      </c>
      <c r="M6844" s="150" t="s">
        <v>2721</v>
      </c>
      <c r="N6844" s="157">
        <v>45549.378460648149</v>
      </c>
      <c r="O6844" s="157">
        <v>45619.592280092591</v>
      </c>
    </row>
    <row r="6845" spans="2:15" x14ac:dyDescent="0.2">
      <c r="B6845" s="322" t="s">
        <v>175</v>
      </c>
      <c r="C6845" s="322" t="s">
        <v>275</v>
      </c>
      <c r="D6845" s="322" t="s">
        <v>176</v>
      </c>
      <c r="E6845" s="322" t="s">
        <v>275</v>
      </c>
      <c r="F6845" s="154" t="s">
        <v>239</v>
      </c>
      <c r="G6845" s="149" t="s">
        <v>277</v>
      </c>
      <c r="H6845" s="153" t="s">
        <v>2667</v>
      </c>
      <c r="I6845" s="149" t="s">
        <v>3391</v>
      </c>
      <c r="J6845" s="163">
        <v>57.802</v>
      </c>
      <c r="K6845" s="163">
        <v>52.139000000000003</v>
      </c>
      <c r="L6845" s="149" t="s">
        <v>209</v>
      </c>
      <c r="M6845" s="150" t="s">
        <v>563</v>
      </c>
      <c r="N6845" s="157">
        <v>45549.469525462962</v>
      </c>
      <c r="O6845" s="157">
        <v>45585.522546296299</v>
      </c>
    </row>
    <row r="6846" spans="2:15" x14ac:dyDescent="0.2">
      <c r="B6846" s="322" t="s">
        <v>175</v>
      </c>
      <c r="C6846" s="322" t="s">
        <v>275</v>
      </c>
      <c r="D6846" s="322" t="s">
        <v>175</v>
      </c>
      <c r="E6846" s="322" t="s">
        <v>275</v>
      </c>
      <c r="F6846" s="154" t="s">
        <v>114</v>
      </c>
      <c r="G6846" s="149" t="s">
        <v>277</v>
      </c>
      <c r="H6846" s="153" t="s">
        <v>304</v>
      </c>
      <c r="I6846" s="149" t="s">
        <v>670</v>
      </c>
      <c r="J6846" s="163">
        <v>36.417000000000002</v>
      </c>
      <c r="K6846" s="163">
        <v>30.981999999999999</v>
      </c>
      <c r="L6846" s="149" t="s">
        <v>114</v>
      </c>
      <c r="M6846" s="150" t="s">
        <v>585</v>
      </c>
      <c r="N6846" s="157">
        <v>45549.760393518518</v>
      </c>
      <c r="O6846" s="157">
        <v>45556.998043981483</v>
      </c>
    </row>
    <row r="6847" spans="2:15" x14ac:dyDescent="0.2">
      <c r="B6847" s="322" t="s">
        <v>175</v>
      </c>
      <c r="C6847" s="322" t="s">
        <v>275</v>
      </c>
      <c r="D6847" s="322" t="s">
        <v>176</v>
      </c>
      <c r="E6847" s="322" t="s">
        <v>275</v>
      </c>
      <c r="F6847" s="154" t="s">
        <v>243</v>
      </c>
      <c r="G6847" s="149" t="s">
        <v>277</v>
      </c>
      <c r="H6847" s="153" t="s">
        <v>707</v>
      </c>
      <c r="I6847" s="149" t="s">
        <v>3377</v>
      </c>
      <c r="J6847" s="163">
        <v>36.063000000000002</v>
      </c>
      <c r="K6847" s="163">
        <v>9.7319999999999993</v>
      </c>
      <c r="L6847" s="149" t="s">
        <v>209</v>
      </c>
      <c r="M6847" s="150" t="s">
        <v>392</v>
      </c>
      <c r="N6847" s="157">
        <v>45550.459930555553</v>
      </c>
      <c r="O6847" s="157">
        <v>45596.236678240741</v>
      </c>
    </row>
    <row r="6848" spans="2:15" x14ac:dyDescent="0.2">
      <c r="B6848" s="322" t="s">
        <v>175</v>
      </c>
      <c r="C6848" s="322" t="s">
        <v>275</v>
      </c>
      <c r="D6848" s="322" t="s">
        <v>176</v>
      </c>
      <c r="E6848" s="322" t="s">
        <v>275</v>
      </c>
      <c r="F6848" s="154" t="s">
        <v>114</v>
      </c>
      <c r="G6848" s="149" t="s">
        <v>286</v>
      </c>
      <c r="H6848" s="153" t="s">
        <v>115</v>
      </c>
      <c r="I6848" s="149" t="s">
        <v>3392</v>
      </c>
      <c r="J6848" s="163">
        <v>82.165000000000006</v>
      </c>
      <c r="K6848" s="163">
        <v>40.261000000000003</v>
      </c>
      <c r="L6848" s="149" t="s">
        <v>209</v>
      </c>
      <c r="M6848" s="150" t="s">
        <v>439</v>
      </c>
      <c r="N6848" s="157">
        <v>45550.460034722222</v>
      </c>
      <c r="O6848" s="157">
        <v>45586.729884259257</v>
      </c>
    </row>
    <row r="6849" spans="2:15" x14ac:dyDescent="0.2">
      <c r="B6849" s="322" t="s">
        <v>175</v>
      </c>
      <c r="C6849" s="322" t="s">
        <v>275</v>
      </c>
      <c r="D6849" s="322" t="s">
        <v>176</v>
      </c>
      <c r="E6849" s="322" t="s">
        <v>275</v>
      </c>
      <c r="F6849" s="154" t="s">
        <v>114</v>
      </c>
      <c r="G6849" s="149" t="s">
        <v>286</v>
      </c>
      <c r="H6849" s="153" t="s">
        <v>115</v>
      </c>
      <c r="I6849" s="149" t="s">
        <v>3392</v>
      </c>
      <c r="J6849" s="163">
        <v>82.165000000000006</v>
      </c>
      <c r="K6849" s="163">
        <v>40.261000000000003</v>
      </c>
      <c r="L6849" s="149" t="s">
        <v>209</v>
      </c>
      <c r="M6849" s="150" t="s">
        <v>439</v>
      </c>
      <c r="N6849" s="157">
        <v>45550.460034722222</v>
      </c>
      <c r="O6849" s="157">
        <v>45586.730023148149</v>
      </c>
    </row>
    <row r="6850" spans="2:15" x14ac:dyDescent="0.2">
      <c r="B6850" s="322" t="s">
        <v>175</v>
      </c>
      <c r="C6850" s="322" t="s">
        <v>275</v>
      </c>
      <c r="D6850" s="322" t="s">
        <v>176</v>
      </c>
      <c r="E6850" s="322" t="s">
        <v>275</v>
      </c>
      <c r="F6850" s="154" t="s">
        <v>239</v>
      </c>
      <c r="G6850" s="149" t="s">
        <v>1627</v>
      </c>
      <c r="H6850" s="153" t="s">
        <v>1628</v>
      </c>
      <c r="I6850" s="149" t="s">
        <v>2924</v>
      </c>
      <c r="J6850" s="163">
        <v>91.442999999999998</v>
      </c>
      <c r="K6850" s="163">
        <v>20.751000000000001</v>
      </c>
      <c r="L6850" s="149" t="s">
        <v>211</v>
      </c>
      <c r="M6850" s="150" t="s">
        <v>388</v>
      </c>
      <c r="N6850" s="157">
        <v>45550.687962962962</v>
      </c>
      <c r="O6850" s="157">
        <v>45590.208287037036</v>
      </c>
    </row>
    <row r="6851" spans="2:15" x14ac:dyDescent="0.2">
      <c r="B6851" s="322" t="s">
        <v>175</v>
      </c>
      <c r="C6851" s="322" t="s">
        <v>275</v>
      </c>
      <c r="D6851" s="322" t="s">
        <v>177</v>
      </c>
      <c r="E6851" s="322" t="s">
        <v>275</v>
      </c>
      <c r="F6851" s="154" t="s">
        <v>239</v>
      </c>
      <c r="G6851" s="149" t="s">
        <v>1627</v>
      </c>
      <c r="H6851" s="153" t="s">
        <v>1628</v>
      </c>
      <c r="I6851" s="149" t="s">
        <v>2924</v>
      </c>
      <c r="J6851" s="163">
        <v>91.442999999999998</v>
      </c>
      <c r="K6851" s="163">
        <v>68.863</v>
      </c>
      <c r="L6851" s="149" t="s">
        <v>211</v>
      </c>
      <c r="M6851" s="150" t="s">
        <v>905</v>
      </c>
      <c r="N6851" s="157">
        <v>45550.687962962962</v>
      </c>
      <c r="O6851" s="157">
        <v>45600.376481481479</v>
      </c>
    </row>
    <row r="6852" spans="2:15" x14ac:dyDescent="0.2">
      <c r="B6852" s="322" t="s">
        <v>175</v>
      </c>
      <c r="C6852" s="322" t="s">
        <v>275</v>
      </c>
      <c r="D6852" s="322" t="s">
        <v>176</v>
      </c>
      <c r="E6852" s="322" t="s">
        <v>275</v>
      </c>
      <c r="F6852" s="154" t="s">
        <v>239</v>
      </c>
      <c r="G6852" s="149" t="s">
        <v>277</v>
      </c>
      <c r="H6852" s="153" t="s">
        <v>2667</v>
      </c>
      <c r="I6852" s="149" t="s">
        <v>2987</v>
      </c>
      <c r="J6852" s="163">
        <v>60.402000000000001</v>
      </c>
      <c r="K6852" s="163">
        <v>17.407</v>
      </c>
      <c r="L6852" s="149" t="s">
        <v>116</v>
      </c>
      <c r="M6852" s="150" t="s">
        <v>352</v>
      </c>
      <c r="N6852" s="157">
        <v>45551.331967592596</v>
      </c>
      <c r="O6852" s="157">
        <v>45593.156805555554</v>
      </c>
    </row>
    <row r="6853" spans="2:15" x14ac:dyDescent="0.2">
      <c r="B6853" s="322" t="s">
        <v>175</v>
      </c>
      <c r="C6853" s="322" t="s">
        <v>275</v>
      </c>
      <c r="D6853" s="322" t="s">
        <v>177</v>
      </c>
      <c r="E6853" s="322" t="s">
        <v>275</v>
      </c>
      <c r="F6853" s="154" t="s">
        <v>239</v>
      </c>
      <c r="G6853" s="149" t="s">
        <v>277</v>
      </c>
      <c r="H6853" s="153" t="s">
        <v>2667</v>
      </c>
      <c r="I6853" s="149" t="s">
        <v>2987</v>
      </c>
      <c r="J6853" s="163">
        <v>60.402000000000001</v>
      </c>
      <c r="K6853" s="163">
        <v>35.002000000000002</v>
      </c>
      <c r="L6853" s="149" t="s">
        <v>116</v>
      </c>
      <c r="M6853" s="150" t="s">
        <v>405</v>
      </c>
      <c r="N6853" s="157">
        <v>45551.331967592596</v>
      </c>
      <c r="O6853" s="157">
        <v>45601.300254629627</v>
      </c>
    </row>
    <row r="6854" spans="2:15" x14ac:dyDescent="0.2">
      <c r="B6854" s="322" t="s">
        <v>175</v>
      </c>
      <c r="C6854" s="322" t="s">
        <v>275</v>
      </c>
      <c r="D6854" s="322" t="s">
        <v>177</v>
      </c>
      <c r="E6854" s="322" t="s">
        <v>275</v>
      </c>
      <c r="F6854" s="154" t="s">
        <v>239</v>
      </c>
      <c r="G6854" s="149" t="s">
        <v>277</v>
      </c>
      <c r="H6854" s="153" t="s">
        <v>1628</v>
      </c>
      <c r="I6854" s="149" t="s">
        <v>3393</v>
      </c>
      <c r="J6854" s="163">
        <v>52.009</v>
      </c>
      <c r="K6854" s="163">
        <v>48.402999999999999</v>
      </c>
      <c r="L6854" s="149" t="s">
        <v>116</v>
      </c>
      <c r="M6854" s="150" t="s">
        <v>352</v>
      </c>
      <c r="N6854" s="157">
        <v>45551.45752314815</v>
      </c>
      <c r="O6854" s="157">
        <v>45621.802847222221</v>
      </c>
    </row>
    <row r="6855" spans="2:15" x14ac:dyDescent="0.2">
      <c r="B6855" s="322" t="s">
        <v>175</v>
      </c>
      <c r="C6855" s="322" t="s">
        <v>275</v>
      </c>
      <c r="D6855" s="322" t="s">
        <v>176</v>
      </c>
      <c r="E6855" s="322" t="s">
        <v>275</v>
      </c>
      <c r="F6855" s="154" t="s">
        <v>329</v>
      </c>
      <c r="G6855" s="149" t="s">
        <v>286</v>
      </c>
      <c r="H6855" s="153" t="s">
        <v>629</v>
      </c>
      <c r="I6855" s="149" t="s">
        <v>1890</v>
      </c>
      <c r="J6855" s="163">
        <v>34.564</v>
      </c>
      <c r="K6855" s="163">
        <v>33.872999999999998</v>
      </c>
      <c r="L6855" s="149" t="s">
        <v>116</v>
      </c>
      <c r="M6855" s="150" t="s">
        <v>352</v>
      </c>
      <c r="N6855" s="157">
        <v>45551.645266203705</v>
      </c>
      <c r="O6855" s="157">
        <v>45572.270289351851</v>
      </c>
    </row>
    <row r="6856" spans="2:15" x14ac:dyDescent="0.2">
      <c r="B6856" s="322" t="s">
        <v>175</v>
      </c>
      <c r="C6856" s="322" t="s">
        <v>275</v>
      </c>
      <c r="D6856" s="322" t="s">
        <v>175</v>
      </c>
      <c r="E6856" s="322" t="s">
        <v>275</v>
      </c>
      <c r="F6856" s="154" t="s">
        <v>239</v>
      </c>
      <c r="G6856" s="149" t="s">
        <v>289</v>
      </c>
      <c r="H6856" s="153" t="s">
        <v>290</v>
      </c>
      <c r="I6856" s="149" t="s">
        <v>3394</v>
      </c>
      <c r="J6856" s="163">
        <v>53.488999999999997</v>
      </c>
      <c r="K6856" s="163">
        <v>41.14</v>
      </c>
      <c r="L6856" s="149" t="s">
        <v>187</v>
      </c>
      <c r="M6856" s="150" t="s">
        <v>948</v>
      </c>
      <c r="N6856" s="157">
        <v>45551.866099537037</v>
      </c>
      <c r="O6856" s="157">
        <v>45559.668298611112</v>
      </c>
    </row>
    <row r="6857" spans="2:15" x14ac:dyDescent="0.2">
      <c r="B6857" s="322" t="s">
        <v>175</v>
      </c>
      <c r="C6857" s="322" t="s">
        <v>275</v>
      </c>
      <c r="D6857" s="322" t="s">
        <v>176</v>
      </c>
      <c r="E6857" s="322" t="s">
        <v>275</v>
      </c>
      <c r="F6857" s="154" t="s">
        <v>244</v>
      </c>
      <c r="G6857" s="149" t="s">
        <v>369</v>
      </c>
      <c r="H6857" s="153" t="s">
        <v>370</v>
      </c>
      <c r="I6857" s="149" t="s">
        <v>3395</v>
      </c>
      <c r="J6857" s="163">
        <v>32.316000000000003</v>
      </c>
      <c r="K6857" s="163">
        <v>30.940999999999999</v>
      </c>
      <c r="L6857" s="149" t="s">
        <v>216</v>
      </c>
      <c r="M6857" s="150" t="s">
        <v>288</v>
      </c>
      <c r="N6857" s="157">
        <v>45552.509201388886</v>
      </c>
      <c r="O6857" s="157">
        <v>45577.583240740743</v>
      </c>
    </row>
    <row r="6858" spans="2:15" x14ac:dyDescent="0.2">
      <c r="B6858" s="322" t="s">
        <v>175</v>
      </c>
      <c r="C6858" s="322" t="s">
        <v>275</v>
      </c>
      <c r="D6858" s="322" t="s">
        <v>177</v>
      </c>
      <c r="E6858" s="322" t="s">
        <v>275</v>
      </c>
      <c r="F6858" s="154" t="s">
        <v>114</v>
      </c>
      <c r="G6858" s="149" t="s">
        <v>277</v>
      </c>
      <c r="H6858" s="153" t="s">
        <v>304</v>
      </c>
      <c r="I6858" s="149" t="s">
        <v>790</v>
      </c>
      <c r="J6858" s="163">
        <v>30.806000000000001</v>
      </c>
      <c r="K6858" s="163">
        <v>21.521999999999998</v>
      </c>
      <c r="L6858" s="149" t="s">
        <v>116</v>
      </c>
      <c r="M6858" s="150" t="s">
        <v>352</v>
      </c>
      <c r="N6858" s="157">
        <v>45552.616030092591</v>
      </c>
      <c r="O6858" s="157">
        <v>45597.415462962963</v>
      </c>
    </row>
    <row r="6859" spans="2:15" x14ac:dyDescent="0.2">
      <c r="B6859" s="322" t="s">
        <v>175</v>
      </c>
      <c r="C6859" s="322" t="s">
        <v>275</v>
      </c>
      <c r="D6859" s="322" t="s">
        <v>176</v>
      </c>
      <c r="E6859" s="322" t="s">
        <v>275</v>
      </c>
      <c r="F6859" s="154" t="s">
        <v>114</v>
      </c>
      <c r="G6859" s="149" t="s">
        <v>286</v>
      </c>
      <c r="H6859" s="153" t="s">
        <v>115</v>
      </c>
      <c r="I6859" s="149" t="s">
        <v>2570</v>
      </c>
      <c r="J6859" s="163">
        <v>61.262999999999998</v>
      </c>
      <c r="K6859" s="163">
        <v>7.7309999999999999</v>
      </c>
      <c r="L6859" s="149" t="s">
        <v>214</v>
      </c>
      <c r="M6859" s="150" t="s">
        <v>332</v>
      </c>
      <c r="N6859" s="157">
        <v>45552.791562500002</v>
      </c>
      <c r="O6859" s="157">
        <v>45574.413402777776</v>
      </c>
    </row>
    <row r="6860" spans="2:15" x14ac:dyDescent="0.2">
      <c r="B6860" s="322" t="s">
        <v>175</v>
      </c>
      <c r="C6860" s="322" t="s">
        <v>275</v>
      </c>
      <c r="D6860" s="322" t="s">
        <v>176</v>
      </c>
      <c r="E6860" s="322" t="s">
        <v>275</v>
      </c>
      <c r="F6860" s="154" t="s">
        <v>114</v>
      </c>
      <c r="G6860" s="149" t="s">
        <v>286</v>
      </c>
      <c r="H6860" s="153" t="s">
        <v>115</v>
      </c>
      <c r="I6860" s="149" t="s">
        <v>2570</v>
      </c>
      <c r="J6860" s="163">
        <v>61.262999999999998</v>
      </c>
      <c r="K6860" s="163">
        <v>26.004000000000001</v>
      </c>
      <c r="L6860" s="149" t="s">
        <v>333</v>
      </c>
      <c r="M6860" s="150" t="s">
        <v>334</v>
      </c>
      <c r="N6860" s="157">
        <v>45552.791562500002</v>
      </c>
      <c r="O6860" s="157">
        <v>45591.069756944446</v>
      </c>
    </row>
    <row r="6861" spans="2:15" x14ac:dyDescent="0.2">
      <c r="B6861" s="322" t="s">
        <v>175</v>
      </c>
      <c r="C6861" s="322" t="s">
        <v>275</v>
      </c>
      <c r="D6861" s="322" t="s">
        <v>177</v>
      </c>
      <c r="E6861" s="322" t="s">
        <v>275</v>
      </c>
      <c r="F6861" s="154" t="s">
        <v>114</v>
      </c>
      <c r="G6861" s="149" t="s">
        <v>286</v>
      </c>
      <c r="H6861" s="153" t="s">
        <v>115</v>
      </c>
      <c r="I6861" s="149" t="s">
        <v>2570</v>
      </c>
      <c r="J6861" s="163">
        <v>61.262999999999998</v>
      </c>
      <c r="K6861" s="163">
        <v>23.943000000000001</v>
      </c>
      <c r="L6861" s="149" t="s">
        <v>333</v>
      </c>
      <c r="M6861" s="150" t="s">
        <v>334</v>
      </c>
      <c r="N6861" s="157">
        <v>45552.791562500002</v>
      </c>
      <c r="O6861" s="157">
        <v>45600.936192129629</v>
      </c>
    </row>
    <row r="6862" spans="2:15" x14ac:dyDescent="0.2">
      <c r="B6862" s="322" t="s">
        <v>175</v>
      </c>
      <c r="C6862" s="322" t="s">
        <v>275</v>
      </c>
      <c r="D6862" s="322" t="s">
        <v>177</v>
      </c>
      <c r="E6862" s="322" t="s">
        <v>275</v>
      </c>
      <c r="F6862" s="154" t="s">
        <v>239</v>
      </c>
      <c r="G6862" s="149" t="s">
        <v>359</v>
      </c>
      <c r="H6862" s="153" t="s">
        <v>278</v>
      </c>
      <c r="I6862" s="149" t="s">
        <v>3396</v>
      </c>
      <c r="J6862" s="163">
        <v>55.646000000000001</v>
      </c>
      <c r="K6862" s="163">
        <v>16.954000000000001</v>
      </c>
      <c r="L6862" s="149" t="s">
        <v>209</v>
      </c>
      <c r="M6862" s="150" t="s">
        <v>892</v>
      </c>
      <c r="N6862" s="157">
        <v>45553.267847222225</v>
      </c>
      <c r="O6862" s="157">
        <v>45605.507569444446</v>
      </c>
    </row>
    <row r="6863" spans="2:15" x14ac:dyDescent="0.2">
      <c r="B6863" s="322" t="s">
        <v>175</v>
      </c>
      <c r="C6863" s="322" t="s">
        <v>275</v>
      </c>
      <c r="D6863" s="322" t="s">
        <v>177</v>
      </c>
      <c r="E6863" s="322" t="s">
        <v>275</v>
      </c>
      <c r="F6863" s="154" t="s">
        <v>239</v>
      </c>
      <c r="G6863" s="149" t="s">
        <v>359</v>
      </c>
      <c r="H6863" s="153" t="s">
        <v>278</v>
      </c>
      <c r="I6863" s="149" t="s">
        <v>3396</v>
      </c>
      <c r="J6863" s="163">
        <v>55.646000000000001</v>
      </c>
      <c r="K6863" s="163">
        <v>20.99</v>
      </c>
      <c r="L6863" s="149" t="s">
        <v>209</v>
      </c>
      <c r="M6863" s="150" t="s">
        <v>786</v>
      </c>
      <c r="N6863" s="157">
        <v>45553.267847222225</v>
      </c>
      <c r="O6863" s="157">
        <v>45609.122175925928</v>
      </c>
    </row>
    <row r="6864" spans="2:15" x14ac:dyDescent="0.2">
      <c r="B6864" s="322" t="s">
        <v>175</v>
      </c>
      <c r="C6864" s="322" t="s">
        <v>275</v>
      </c>
      <c r="D6864" s="322" t="s">
        <v>177</v>
      </c>
      <c r="E6864" s="322" t="s">
        <v>275</v>
      </c>
      <c r="F6864" s="154" t="s">
        <v>239</v>
      </c>
      <c r="G6864" s="149" t="s">
        <v>1627</v>
      </c>
      <c r="H6864" s="153" t="s">
        <v>1628</v>
      </c>
      <c r="I6864" s="149" t="s">
        <v>3397</v>
      </c>
      <c r="J6864" s="163">
        <v>76.584999999999994</v>
      </c>
      <c r="K6864" s="163">
        <v>17.786000000000001</v>
      </c>
      <c r="L6864" s="149" t="s">
        <v>211</v>
      </c>
      <c r="M6864" s="150" t="s">
        <v>388</v>
      </c>
      <c r="N6864" s="157">
        <v>45553.306446759256</v>
      </c>
      <c r="O6864" s="157">
        <v>45599.37667824074</v>
      </c>
    </row>
    <row r="6865" spans="2:15" x14ac:dyDescent="0.2">
      <c r="B6865" s="322" t="s">
        <v>175</v>
      </c>
      <c r="C6865" s="322" t="s">
        <v>275</v>
      </c>
      <c r="D6865" s="322" t="s">
        <v>177</v>
      </c>
      <c r="E6865" s="322" t="s">
        <v>275</v>
      </c>
      <c r="F6865" s="154" t="s">
        <v>239</v>
      </c>
      <c r="G6865" s="149" t="s">
        <v>1627</v>
      </c>
      <c r="H6865" s="153" t="s">
        <v>1628</v>
      </c>
      <c r="I6865" s="149" t="s">
        <v>3397</v>
      </c>
      <c r="J6865" s="163">
        <v>76.584999999999994</v>
      </c>
      <c r="K6865" s="163">
        <v>56.866999999999997</v>
      </c>
      <c r="L6865" s="149" t="s">
        <v>211</v>
      </c>
      <c r="M6865" s="150" t="s">
        <v>453</v>
      </c>
      <c r="N6865" s="157">
        <v>45553.306446759256</v>
      </c>
      <c r="O6865" s="157">
        <v>45609.543310185189</v>
      </c>
    </row>
    <row r="6866" spans="2:15" x14ac:dyDescent="0.2">
      <c r="B6866" s="322" t="s">
        <v>175</v>
      </c>
      <c r="C6866" s="322" t="s">
        <v>275</v>
      </c>
      <c r="D6866" s="322" t="s">
        <v>176</v>
      </c>
      <c r="E6866" s="322" t="s">
        <v>275</v>
      </c>
      <c r="F6866" s="154" t="s">
        <v>114</v>
      </c>
      <c r="G6866" s="149" t="s">
        <v>286</v>
      </c>
      <c r="H6866" s="153" t="s">
        <v>115</v>
      </c>
      <c r="I6866" s="149" t="s">
        <v>3189</v>
      </c>
      <c r="J6866" s="163">
        <v>63.637999999999998</v>
      </c>
      <c r="K6866" s="163">
        <v>12.159000000000001</v>
      </c>
      <c r="L6866" s="149" t="s">
        <v>217</v>
      </c>
      <c r="M6866" s="150" t="s">
        <v>308</v>
      </c>
      <c r="N6866" s="157">
        <v>45553.615636574075</v>
      </c>
      <c r="O6866" s="157">
        <v>45585.479895833334</v>
      </c>
    </row>
    <row r="6867" spans="2:15" x14ac:dyDescent="0.2">
      <c r="B6867" s="322" t="s">
        <v>175</v>
      </c>
      <c r="C6867" s="322" t="s">
        <v>275</v>
      </c>
      <c r="D6867" s="322" t="s">
        <v>177</v>
      </c>
      <c r="E6867" s="322" t="s">
        <v>275</v>
      </c>
      <c r="F6867" s="154" t="s">
        <v>114</v>
      </c>
      <c r="G6867" s="149" t="s">
        <v>286</v>
      </c>
      <c r="H6867" s="153" t="s">
        <v>115</v>
      </c>
      <c r="I6867" s="149" t="s">
        <v>3189</v>
      </c>
      <c r="J6867" s="163">
        <v>63.637999999999998</v>
      </c>
      <c r="K6867" s="163">
        <v>30.965</v>
      </c>
      <c r="L6867" s="149" t="s">
        <v>217</v>
      </c>
      <c r="M6867" s="150" t="s">
        <v>480</v>
      </c>
      <c r="N6867" s="157">
        <v>45553.615636574075</v>
      </c>
      <c r="O6867" s="157">
        <v>45613.400543981479</v>
      </c>
    </row>
    <row r="6868" spans="2:15" x14ac:dyDescent="0.2">
      <c r="B6868" s="322" t="s">
        <v>175</v>
      </c>
      <c r="C6868" s="322" t="s">
        <v>275</v>
      </c>
      <c r="D6868" s="322" t="s">
        <v>176</v>
      </c>
      <c r="E6868" s="322" t="s">
        <v>275</v>
      </c>
      <c r="F6868" s="154" t="s">
        <v>114</v>
      </c>
      <c r="G6868" s="149" t="s">
        <v>286</v>
      </c>
      <c r="H6868" s="153" t="s">
        <v>115</v>
      </c>
      <c r="I6868" s="149" t="s">
        <v>3386</v>
      </c>
      <c r="J6868" s="163">
        <v>60.491999999999997</v>
      </c>
      <c r="K6868" s="163">
        <v>9.3960000000000008</v>
      </c>
      <c r="L6868" s="149" t="s">
        <v>219</v>
      </c>
      <c r="M6868" s="150" t="s">
        <v>429</v>
      </c>
      <c r="N6868" s="157">
        <v>45553.646018518521</v>
      </c>
      <c r="O6868" s="157">
        <v>45579.947939814818</v>
      </c>
    </row>
    <row r="6869" spans="2:15" x14ac:dyDescent="0.2">
      <c r="B6869" s="322" t="s">
        <v>175</v>
      </c>
      <c r="C6869" s="322" t="s">
        <v>275</v>
      </c>
      <c r="D6869" s="322" t="s">
        <v>176</v>
      </c>
      <c r="E6869" s="322" t="s">
        <v>275</v>
      </c>
      <c r="F6869" s="154" t="s">
        <v>114</v>
      </c>
      <c r="G6869" s="149" t="s">
        <v>286</v>
      </c>
      <c r="H6869" s="153" t="s">
        <v>115</v>
      </c>
      <c r="I6869" s="149" t="s">
        <v>3386</v>
      </c>
      <c r="J6869" s="163">
        <v>60.491999999999997</v>
      </c>
      <c r="K6869" s="163">
        <v>9.5169999999999995</v>
      </c>
      <c r="L6869" s="149" t="s">
        <v>218</v>
      </c>
      <c r="M6869" s="150" t="s">
        <v>709</v>
      </c>
      <c r="N6869" s="157">
        <v>45553.646018518521</v>
      </c>
      <c r="O6869" s="157">
        <v>45595.685046296298</v>
      </c>
    </row>
    <row r="6870" spans="2:15" x14ac:dyDescent="0.2">
      <c r="B6870" s="322" t="s">
        <v>175</v>
      </c>
      <c r="C6870" s="322" t="s">
        <v>275</v>
      </c>
      <c r="D6870" s="322" t="s">
        <v>175</v>
      </c>
      <c r="E6870" s="322" t="s">
        <v>275</v>
      </c>
      <c r="F6870" s="154" t="s">
        <v>114</v>
      </c>
      <c r="G6870" s="149" t="s">
        <v>277</v>
      </c>
      <c r="H6870" s="153" t="s">
        <v>304</v>
      </c>
      <c r="I6870" s="149" t="s">
        <v>584</v>
      </c>
      <c r="J6870" s="163">
        <v>39.064</v>
      </c>
      <c r="K6870" s="163">
        <v>30.399000000000001</v>
      </c>
      <c r="L6870" s="149" t="s">
        <v>114</v>
      </c>
      <c r="M6870" s="150" t="s">
        <v>700</v>
      </c>
      <c r="N6870" s="157">
        <v>45554.032893518517</v>
      </c>
      <c r="O6870" s="157">
        <v>45559.203865740739</v>
      </c>
    </row>
    <row r="6871" spans="2:15" x14ac:dyDescent="0.2">
      <c r="B6871" s="322" t="s">
        <v>175</v>
      </c>
      <c r="C6871" s="322" t="s">
        <v>275</v>
      </c>
      <c r="D6871" s="322" t="s">
        <v>176</v>
      </c>
      <c r="E6871" s="322" t="s">
        <v>275</v>
      </c>
      <c r="F6871" s="154" t="s">
        <v>244</v>
      </c>
      <c r="G6871" s="149" t="s">
        <v>369</v>
      </c>
      <c r="H6871" s="153" t="s">
        <v>370</v>
      </c>
      <c r="I6871" s="149" t="s">
        <v>3398</v>
      </c>
      <c r="J6871" s="163">
        <v>28.228000000000002</v>
      </c>
      <c r="K6871" s="163">
        <v>5.1260000000000003</v>
      </c>
      <c r="L6871" s="149" t="s">
        <v>194</v>
      </c>
      <c r="M6871" s="150" t="s">
        <v>961</v>
      </c>
      <c r="N6871" s="157">
        <v>45554.103993055556</v>
      </c>
      <c r="O6871" s="157">
        <v>45577.25922453704</v>
      </c>
    </row>
    <row r="6872" spans="2:15" x14ac:dyDescent="0.2">
      <c r="B6872" s="322" t="s">
        <v>175</v>
      </c>
      <c r="C6872" s="322" t="s">
        <v>275</v>
      </c>
      <c r="D6872" s="322" t="s">
        <v>176</v>
      </c>
      <c r="E6872" s="322" t="s">
        <v>275</v>
      </c>
      <c r="F6872" s="154" t="s">
        <v>244</v>
      </c>
      <c r="G6872" s="149" t="s">
        <v>369</v>
      </c>
      <c r="H6872" s="153" t="s">
        <v>370</v>
      </c>
      <c r="I6872" s="149" t="s">
        <v>3398</v>
      </c>
      <c r="J6872" s="163">
        <v>28.228000000000002</v>
      </c>
      <c r="K6872" s="163">
        <v>22.538</v>
      </c>
      <c r="L6872" s="149" t="s">
        <v>194</v>
      </c>
      <c r="M6872" s="150" t="s">
        <v>2207</v>
      </c>
      <c r="N6872" s="157">
        <v>45554.103993055556</v>
      </c>
      <c r="O6872" s="157">
        <v>45583.6330787037</v>
      </c>
    </row>
    <row r="6873" spans="2:15" x14ac:dyDescent="0.2">
      <c r="B6873" s="322" t="s">
        <v>175</v>
      </c>
      <c r="C6873" s="322" t="s">
        <v>275</v>
      </c>
      <c r="D6873" s="322" t="s">
        <v>177</v>
      </c>
      <c r="E6873" s="322" t="s">
        <v>275</v>
      </c>
      <c r="F6873" s="154" t="s">
        <v>195</v>
      </c>
      <c r="G6873" s="149" t="s">
        <v>277</v>
      </c>
      <c r="H6873" s="153" t="s">
        <v>705</v>
      </c>
      <c r="I6873" s="149" t="s">
        <v>3116</v>
      </c>
      <c r="J6873" s="163">
        <v>42.686</v>
      </c>
      <c r="K6873" s="163">
        <v>41.828000000000003</v>
      </c>
      <c r="L6873" s="149" t="s">
        <v>211</v>
      </c>
      <c r="M6873" s="150" t="s">
        <v>691</v>
      </c>
      <c r="N6873" s="157">
        <v>45554.124930555554</v>
      </c>
      <c r="O6873" s="157">
        <v>45605.51153935185</v>
      </c>
    </row>
    <row r="6874" spans="2:15" x14ac:dyDescent="0.2">
      <c r="B6874" s="322" t="s">
        <v>175</v>
      </c>
      <c r="C6874" s="322" t="s">
        <v>275</v>
      </c>
      <c r="D6874" s="322" t="s">
        <v>175</v>
      </c>
      <c r="E6874" s="322" t="s">
        <v>275</v>
      </c>
      <c r="F6874" s="154" t="s">
        <v>114</v>
      </c>
      <c r="G6874" s="149" t="s">
        <v>277</v>
      </c>
      <c r="H6874" s="153" t="s">
        <v>304</v>
      </c>
      <c r="I6874" s="149" t="s">
        <v>2169</v>
      </c>
      <c r="J6874" s="163">
        <v>36.250999999999998</v>
      </c>
      <c r="K6874" s="163">
        <v>26.231000000000002</v>
      </c>
      <c r="L6874" s="149" t="s">
        <v>114</v>
      </c>
      <c r="M6874" s="150" t="s">
        <v>1417</v>
      </c>
      <c r="N6874" s="157">
        <v>45554.738900462966</v>
      </c>
      <c r="O6874" s="157">
        <v>45559.634652777779</v>
      </c>
    </row>
    <row r="6875" spans="2:15" x14ac:dyDescent="0.2">
      <c r="B6875" s="322" t="s">
        <v>175</v>
      </c>
      <c r="C6875" s="322" t="s">
        <v>275</v>
      </c>
      <c r="D6875" s="322" t="s">
        <v>175</v>
      </c>
      <c r="E6875" s="322" t="s">
        <v>275</v>
      </c>
      <c r="F6875" s="154" t="s">
        <v>114</v>
      </c>
      <c r="G6875" s="149" t="s">
        <v>277</v>
      </c>
      <c r="H6875" s="153" t="s">
        <v>304</v>
      </c>
      <c r="I6875" s="149" t="s">
        <v>1942</v>
      </c>
      <c r="J6875" s="163">
        <v>30.745000000000001</v>
      </c>
      <c r="K6875" s="163">
        <v>25.856999999999999</v>
      </c>
      <c r="L6875" s="149" t="s">
        <v>329</v>
      </c>
      <c r="M6875" s="150" t="s">
        <v>829</v>
      </c>
      <c r="N6875" s="157">
        <v>45555.032754629632</v>
      </c>
      <c r="O6875" s="157">
        <v>45557.318287037036</v>
      </c>
    </row>
    <row r="6876" spans="2:15" x14ac:dyDescent="0.2">
      <c r="B6876" s="322" t="s">
        <v>175</v>
      </c>
      <c r="C6876" s="322" t="s">
        <v>275</v>
      </c>
      <c r="D6876" s="322" t="s">
        <v>176</v>
      </c>
      <c r="E6876" s="322" t="s">
        <v>275</v>
      </c>
      <c r="F6876" s="154" t="s">
        <v>114</v>
      </c>
      <c r="G6876" s="149" t="s">
        <v>286</v>
      </c>
      <c r="H6876" s="153" t="s">
        <v>115</v>
      </c>
      <c r="I6876" s="149" t="s">
        <v>2939</v>
      </c>
      <c r="J6876" s="163">
        <v>39.741999999999997</v>
      </c>
      <c r="K6876" s="163">
        <v>6.0979999999999999</v>
      </c>
      <c r="L6876" s="149" t="s">
        <v>557</v>
      </c>
      <c r="M6876" s="150" t="s">
        <v>2030</v>
      </c>
      <c r="N6876" s="157">
        <v>45555.147337962961</v>
      </c>
      <c r="O6876" s="157">
        <v>45582.094664351855</v>
      </c>
    </row>
    <row r="6877" spans="2:15" x14ac:dyDescent="0.2">
      <c r="B6877" s="322" t="s">
        <v>175</v>
      </c>
      <c r="C6877" s="322" t="s">
        <v>275</v>
      </c>
      <c r="D6877" s="322" t="s">
        <v>176</v>
      </c>
      <c r="E6877" s="322" t="s">
        <v>275</v>
      </c>
      <c r="F6877" s="154" t="s">
        <v>114</v>
      </c>
      <c r="G6877" s="149" t="s">
        <v>286</v>
      </c>
      <c r="H6877" s="153" t="s">
        <v>115</v>
      </c>
      <c r="I6877" s="149" t="s">
        <v>2939</v>
      </c>
      <c r="J6877" s="163">
        <v>39.741999999999997</v>
      </c>
      <c r="K6877" s="163">
        <v>31.427</v>
      </c>
      <c r="L6877" s="149" t="s">
        <v>557</v>
      </c>
      <c r="M6877" s="150" t="s">
        <v>558</v>
      </c>
      <c r="N6877" s="157">
        <v>45555.147337962961</v>
      </c>
      <c r="O6877" s="157">
        <v>45590.35533564815</v>
      </c>
    </row>
    <row r="6878" spans="2:15" x14ac:dyDescent="0.2">
      <c r="B6878" s="322" t="s">
        <v>175</v>
      </c>
      <c r="C6878" s="322" t="s">
        <v>275</v>
      </c>
      <c r="D6878" s="322" t="s">
        <v>176</v>
      </c>
      <c r="E6878" s="322" t="s">
        <v>275</v>
      </c>
      <c r="F6878" s="154" t="s">
        <v>114</v>
      </c>
      <c r="G6878" s="149" t="s">
        <v>277</v>
      </c>
      <c r="H6878" s="153" t="s">
        <v>577</v>
      </c>
      <c r="I6878" s="149" t="s">
        <v>1795</v>
      </c>
      <c r="J6878" s="163">
        <v>34.947000000000003</v>
      </c>
      <c r="K6878" s="163">
        <v>23.437999999999999</v>
      </c>
      <c r="L6878" s="149" t="s">
        <v>116</v>
      </c>
      <c r="M6878" s="150" t="s">
        <v>352</v>
      </c>
      <c r="N6878" s="157">
        <v>45555.813379629632</v>
      </c>
      <c r="O6878" s="157">
        <v>45591.18891203704</v>
      </c>
    </row>
    <row r="6879" spans="2:15" x14ac:dyDescent="0.2">
      <c r="B6879" s="322" t="s">
        <v>175</v>
      </c>
      <c r="C6879" s="322" t="s">
        <v>275</v>
      </c>
      <c r="D6879" s="322" t="s">
        <v>177</v>
      </c>
      <c r="E6879" s="322" t="s">
        <v>275</v>
      </c>
      <c r="F6879" s="154" t="s">
        <v>236</v>
      </c>
      <c r="G6879" s="149" t="s">
        <v>310</v>
      </c>
      <c r="H6879" s="153" t="s">
        <v>311</v>
      </c>
      <c r="I6879" s="149" t="s">
        <v>3399</v>
      </c>
      <c r="J6879" s="163">
        <v>35.817</v>
      </c>
      <c r="K6879" s="163">
        <v>34.152999999999999</v>
      </c>
      <c r="L6879" s="149" t="s">
        <v>329</v>
      </c>
      <c r="M6879" s="150" t="s">
        <v>765</v>
      </c>
      <c r="N6879" s="157">
        <v>45556.594768518517</v>
      </c>
      <c r="O6879" s="157">
        <v>45602.782268518517</v>
      </c>
    </row>
    <row r="6880" spans="2:15" x14ac:dyDescent="0.2">
      <c r="B6880" s="322" t="s">
        <v>175</v>
      </c>
      <c r="C6880" s="322" t="s">
        <v>275</v>
      </c>
      <c r="D6880" s="322" t="s">
        <v>176</v>
      </c>
      <c r="E6880" s="322" t="s">
        <v>275</v>
      </c>
      <c r="F6880" s="154" t="s">
        <v>114</v>
      </c>
      <c r="G6880" s="149" t="s">
        <v>286</v>
      </c>
      <c r="H6880" s="153" t="s">
        <v>115</v>
      </c>
      <c r="I6880" s="149" t="s">
        <v>3400</v>
      </c>
      <c r="J6880" s="163">
        <v>39.259</v>
      </c>
      <c r="K6880" s="163">
        <v>8.0990000000000002</v>
      </c>
      <c r="L6880" s="149" t="s">
        <v>212</v>
      </c>
      <c r="M6880" s="150" t="s">
        <v>2156</v>
      </c>
      <c r="N6880" s="157">
        <v>45556.605868055558</v>
      </c>
      <c r="O6880" s="157">
        <v>45574.021122685182</v>
      </c>
    </row>
    <row r="6881" spans="2:15" x14ac:dyDescent="0.2">
      <c r="B6881" s="322" t="s">
        <v>175</v>
      </c>
      <c r="C6881" s="322" t="s">
        <v>275</v>
      </c>
      <c r="D6881" s="322" t="s">
        <v>176</v>
      </c>
      <c r="E6881" s="322" t="s">
        <v>275</v>
      </c>
      <c r="F6881" s="154" t="s">
        <v>114</v>
      </c>
      <c r="G6881" s="149" t="s">
        <v>286</v>
      </c>
      <c r="H6881" s="153" t="s">
        <v>115</v>
      </c>
      <c r="I6881" s="149" t="s">
        <v>3400</v>
      </c>
      <c r="J6881" s="163">
        <v>39.259</v>
      </c>
      <c r="K6881" s="163">
        <v>21.155999999999999</v>
      </c>
      <c r="L6881" s="149" t="s">
        <v>212</v>
      </c>
      <c r="M6881" s="150" t="s">
        <v>447</v>
      </c>
      <c r="N6881" s="157">
        <v>45556.605868055558</v>
      </c>
      <c r="O6881" s="157">
        <v>45582.906782407408</v>
      </c>
    </row>
    <row r="6882" spans="2:15" x14ac:dyDescent="0.2">
      <c r="B6882" s="322" t="s">
        <v>175</v>
      </c>
      <c r="C6882" s="322" t="s">
        <v>275</v>
      </c>
      <c r="D6882" s="322" t="s">
        <v>176</v>
      </c>
      <c r="E6882" s="322" t="s">
        <v>275</v>
      </c>
      <c r="F6882" s="154" t="s">
        <v>239</v>
      </c>
      <c r="G6882" s="149" t="s">
        <v>359</v>
      </c>
      <c r="H6882" s="153" t="s">
        <v>278</v>
      </c>
      <c r="I6882" s="149" t="s">
        <v>2502</v>
      </c>
      <c r="J6882" s="163">
        <v>36.892000000000003</v>
      </c>
      <c r="K6882" s="163">
        <v>36.154000000000003</v>
      </c>
      <c r="L6882" s="149" t="s">
        <v>116</v>
      </c>
      <c r="M6882" s="150" t="s">
        <v>457</v>
      </c>
      <c r="N6882" s="157">
        <v>45556.720266203702</v>
      </c>
      <c r="O6882" s="157">
        <v>45582.52071759259</v>
      </c>
    </row>
    <row r="6883" spans="2:15" x14ac:dyDescent="0.2">
      <c r="B6883" s="322" t="s">
        <v>175</v>
      </c>
      <c r="C6883" s="322" t="s">
        <v>275</v>
      </c>
      <c r="D6883" s="322" t="s">
        <v>176</v>
      </c>
      <c r="E6883" s="322" t="s">
        <v>275</v>
      </c>
      <c r="F6883" s="154" t="s">
        <v>114</v>
      </c>
      <c r="G6883" s="149" t="s">
        <v>277</v>
      </c>
      <c r="H6883" s="153" t="s">
        <v>304</v>
      </c>
      <c r="I6883" s="149" t="s">
        <v>3290</v>
      </c>
      <c r="J6883" s="163">
        <v>32.844999999999999</v>
      </c>
      <c r="K6883" s="163">
        <v>21.023</v>
      </c>
      <c r="L6883" s="149" t="s">
        <v>187</v>
      </c>
      <c r="M6883" s="150" t="s">
        <v>415</v>
      </c>
      <c r="N6883" s="157">
        <v>45556.876493055555</v>
      </c>
      <c r="O6883" s="157">
        <v>45574.54179398148</v>
      </c>
    </row>
    <row r="6884" spans="2:15" x14ac:dyDescent="0.2">
      <c r="B6884" s="322" t="s">
        <v>175</v>
      </c>
      <c r="C6884" s="322" t="s">
        <v>275</v>
      </c>
      <c r="D6884" s="322" t="s">
        <v>176</v>
      </c>
      <c r="E6884" s="322" t="s">
        <v>275</v>
      </c>
      <c r="F6884" s="154" t="s">
        <v>114</v>
      </c>
      <c r="G6884" s="149" t="s">
        <v>286</v>
      </c>
      <c r="H6884" s="153" t="s">
        <v>115</v>
      </c>
      <c r="I6884" s="149" t="s">
        <v>3189</v>
      </c>
      <c r="J6884" s="163">
        <v>63.637999999999998</v>
      </c>
      <c r="K6884" s="163">
        <v>3.5230000000000001</v>
      </c>
      <c r="L6884" s="149" t="s">
        <v>217</v>
      </c>
      <c r="M6884" s="150" t="s">
        <v>308</v>
      </c>
      <c r="N6884" s="157">
        <v>45557.15662037037</v>
      </c>
      <c r="O6884" s="157">
        <v>45585.479895833334</v>
      </c>
    </row>
    <row r="6885" spans="2:15" x14ac:dyDescent="0.2">
      <c r="B6885" s="322" t="s">
        <v>175</v>
      </c>
      <c r="C6885" s="322" t="s">
        <v>275</v>
      </c>
      <c r="D6885" s="322" t="s">
        <v>177</v>
      </c>
      <c r="E6885" s="322" t="s">
        <v>275</v>
      </c>
      <c r="F6885" s="154" t="s">
        <v>114</v>
      </c>
      <c r="G6885" s="149" t="s">
        <v>286</v>
      </c>
      <c r="H6885" s="153" t="s">
        <v>115</v>
      </c>
      <c r="I6885" s="149" t="s">
        <v>3189</v>
      </c>
      <c r="J6885" s="163">
        <v>63.637999999999998</v>
      </c>
      <c r="K6885" s="163">
        <v>8.9719999999999995</v>
      </c>
      <c r="L6885" s="149" t="s">
        <v>217</v>
      </c>
      <c r="M6885" s="150" t="s">
        <v>480</v>
      </c>
      <c r="N6885" s="157">
        <v>45557.15662037037</v>
      </c>
      <c r="O6885" s="157">
        <v>45613.400543981479</v>
      </c>
    </row>
    <row r="6886" spans="2:15" x14ac:dyDescent="0.2">
      <c r="B6886" s="322" t="s">
        <v>175</v>
      </c>
      <c r="C6886" s="322" t="s">
        <v>275</v>
      </c>
      <c r="D6886" s="322" t="s">
        <v>176</v>
      </c>
      <c r="E6886" s="322" t="s">
        <v>275</v>
      </c>
      <c r="F6886" s="154" t="s">
        <v>244</v>
      </c>
      <c r="G6886" s="149" t="s">
        <v>369</v>
      </c>
      <c r="H6886" s="153" t="s">
        <v>370</v>
      </c>
      <c r="I6886" s="149" t="s">
        <v>3401</v>
      </c>
      <c r="J6886" s="163">
        <v>56.881999999999998</v>
      </c>
      <c r="K6886" s="163">
        <v>30.71</v>
      </c>
      <c r="L6886" s="149" t="s">
        <v>211</v>
      </c>
      <c r="M6886" s="150" t="s">
        <v>1133</v>
      </c>
      <c r="N6886" s="157">
        <v>45557.546655092592</v>
      </c>
      <c r="O6886" s="157">
        <v>45580.541967592595</v>
      </c>
    </row>
    <row r="6887" spans="2:15" x14ac:dyDescent="0.2">
      <c r="B6887" s="322" t="s">
        <v>175</v>
      </c>
      <c r="C6887" s="322" t="s">
        <v>275</v>
      </c>
      <c r="D6887" s="322" t="s">
        <v>176</v>
      </c>
      <c r="E6887" s="322" t="s">
        <v>275</v>
      </c>
      <c r="F6887" s="154" t="s">
        <v>244</v>
      </c>
      <c r="G6887" s="149" t="s">
        <v>369</v>
      </c>
      <c r="H6887" s="153" t="s">
        <v>370</v>
      </c>
      <c r="I6887" s="149" t="s">
        <v>3401</v>
      </c>
      <c r="J6887" s="163">
        <v>56.881999999999998</v>
      </c>
      <c r="K6887" s="163">
        <v>25.035</v>
      </c>
      <c r="L6887" s="149" t="s">
        <v>211</v>
      </c>
      <c r="M6887" s="150" t="s">
        <v>691</v>
      </c>
      <c r="N6887" s="157">
        <v>45557.546655092592</v>
      </c>
      <c r="O6887" s="157">
        <v>45584.247361111113</v>
      </c>
    </row>
    <row r="6888" spans="2:15" x14ac:dyDescent="0.2">
      <c r="B6888" s="322" t="s">
        <v>175</v>
      </c>
      <c r="C6888" s="322" t="s">
        <v>275</v>
      </c>
      <c r="D6888" s="322" t="s">
        <v>177</v>
      </c>
      <c r="E6888" s="322" t="s">
        <v>275</v>
      </c>
      <c r="F6888" s="154" t="s">
        <v>114</v>
      </c>
      <c r="G6888" s="149" t="s">
        <v>310</v>
      </c>
      <c r="H6888" s="153" t="s">
        <v>115</v>
      </c>
      <c r="I6888" s="149" t="s">
        <v>2057</v>
      </c>
      <c r="J6888" s="163">
        <v>38.19</v>
      </c>
      <c r="K6888" s="163">
        <v>37.426000000000002</v>
      </c>
      <c r="L6888" s="149" t="s">
        <v>357</v>
      </c>
      <c r="M6888" s="150" t="s">
        <v>508</v>
      </c>
      <c r="N6888" s="157">
        <v>45557.667604166665</v>
      </c>
      <c r="O6888" s="157">
        <v>45600.959675925929</v>
      </c>
    </row>
    <row r="6889" spans="2:15" x14ac:dyDescent="0.2">
      <c r="B6889" s="322" t="s">
        <v>175</v>
      </c>
      <c r="C6889" s="322" t="s">
        <v>275</v>
      </c>
      <c r="D6889" s="322" t="s">
        <v>176</v>
      </c>
      <c r="E6889" s="322" t="s">
        <v>275</v>
      </c>
      <c r="F6889" s="154" t="s">
        <v>239</v>
      </c>
      <c r="G6889" s="149" t="s">
        <v>359</v>
      </c>
      <c r="H6889" s="153" t="s">
        <v>278</v>
      </c>
      <c r="I6889" s="149" t="s">
        <v>3402</v>
      </c>
      <c r="J6889" s="163">
        <v>39.902000000000001</v>
      </c>
      <c r="K6889" s="163">
        <v>38.247999999999998</v>
      </c>
      <c r="L6889" s="149" t="s">
        <v>329</v>
      </c>
      <c r="M6889" s="150" t="s">
        <v>395</v>
      </c>
      <c r="N6889" s="157">
        <v>45558.416979166665</v>
      </c>
      <c r="O6889" s="157">
        <v>45581.625196759262</v>
      </c>
    </row>
    <row r="6890" spans="2:15" x14ac:dyDescent="0.2">
      <c r="B6890" s="322" t="s">
        <v>175</v>
      </c>
      <c r="C6890" s="322" t="s">
        <v>275</v>
      </c>
      <c r="D6890" s="322" t="s">
        <v>177</v>
      </c>
      <c r="E6890" s="322" t="s">
        <v>275</v>
      </c>
      <c r="F6890" s="154" t="s">
        <v>239</v>
      </c>
      <c r="G6890" s="149" t="s">
        <v>359</v>
      </c>
      <c r="H6890" s="153" t="s">
        <v>278</v>
      </c>
      <c r="I6890" s="149" t="s">
        <v>3403</v>
      </c>
      <c r="J6890" s="163">
        <v>33.363999999999997</v>
      </c>
      <c r="K6890" s="163">
        <v>12.563000000000001</v>
      </c>
      <c r="L6890" s="149" t="s">
        <v>208</v>
      </c>
      <c r="M6890" s="150" t="s">
        <v>368</v>
      </c>
      <c r="N6890" s="157">
        <v>45558.834340277775</v>
      </c>
      <c r="O6890" s="157">
        <v>45614.344467592593</v>
      </c>
    </row>
    <row r="6891" spans="2:15" x14ac:dyDescent="0.2">
      <c r="B6891" s="322" t="s">
        <v>175</v>
      </c>
      <c r="C6891" s="322" t="s">
        <v>275</v>
      </c>
      <c r="D6891" s="322" t="s">
        <v>177</v>
      </c>
      <c r="E6891" s="322" t="s">
        <v>275</v>
      </c>
      <c r="F6891" s="154" t="s">
        <v>239</v>
      </c>
      <c r="G6891" s="149" t="s">
        <v>359</v>
      </c>
      <c r="H6891" s="153" t="s">
        <v>278</v>
      </c>
      <c r="I6891" s="149" t="s">
        <v>3403</v>
      </c>
      <c r="J6891" s="163">
        <v>33.363999999999997</v>
      </c>
      <c r="K6891" s="163">
        <v>20.134</v>
      </c>
      <c r="L6891" s="149" t="s">
        <v>208</v>
      </c>
      <c r="M6891" s="150" t="s">
        <v>523</v>
      </c>
      <c r="N6891" s="157">
        <v>45558.834340277775</v>
      </c>
      <c r="O6891" s="157">
        <v>45621.166331018518</v>
      </c>
    </row>
    <row r="6892" spans="2:15" x14ac:dyDescent="0.2">
      <c r="B6892" s="322" t="s">
        <v>175</v>
      </c>
      <c r="C6892" s="322" t="s">
        <v>275</v>
      </c>
      <c r="D6892" s="322" t="s">
        <v>176</v>
      </c>
      <c r="E6892" s="322" t="s">
        <v>275</v>
      </c>
      <c r="F6892" s="154" t="s">
        <v>239</v>
      </c>
      <c r="G6892" s="149" t="s">
        <v>277</v>
      </c>
      <c r="H6892" s="153" t="s">
        <v>1628</v>
      </c>
      <c r="I6892" s="149" t="s">
        <v>2718</v>
      </c>
      <c r="J6892" s="163">
        <v>36.892000000000003</v>
      </c>
      <c r="K6892" s="163">
        <v>36.154000000000003</v>
      </c>
      <c r="L6892" s="149" t="s">
        <v>116</v>
      </c>
      <c r="M6892" s="150" t="s">
        <v>293</v>
      </c>
      <c r="N6892" s="157">
        <v>45558.897511574076</v>
      </c>
      <c r="O6892" s="157">
        <v>45585.656226851854</v>
      </c>
    </row>
    <row r="6893" spans="2:15" x14ac:dyDescent="0.2">
      <c r="B6893" s="322" t="s">
        <v>175</v>
      </c>
      <c r="C6893" s="322" t="s">
        <v>275</v>
      </c>
      <c r="D6893" s="322" t="s">
        <v>177</v>
      </c>
      <c r="E6893" s="322" t="s">
        <v>275</v>
      </c>
      <c r="F6893" s="154" t="s">
        <v>239</v>
      </c>
      <c r="G6893" s="149" t="s">
        <v>1627</v>
      </c>
      <c r="H6893" s="153" t="s">
        <v>1628</v>
      </c>
      <c r="I6893" s="149" t="s">
        <v>3404</v>
      </c>
      <c r="J6893" s="163">
        <v>79.341999999999999</v>
      </c>
      <c r="K6893" s="163">
        <v>77.754999999999995</v>
      </c>
      <c r="L6893" s="149" t="s">
        <v>211</v>
      </c>
      <c r="M6893" s="150" t="s">
        <v>453</v>
      </c>
      <c r="N6893" s="157">
        <v>45559.115474537037</v>
      </c>
      <c r="O6893" s="157">
        <v>45603.480532407404</v>
      </c>
    </row>
    <row r="6894" spans="2:15" x14ac:dyDescent="0.2">
      <c r="B6894" s="322" t="s">
        <v>175</v>
      </c>
      <c r="C6894" s="322" t="s">
        <v>275</v>
      </c>
      <c r="D6894" s="322" t="s">
        <v>175</v>
      </c>
      <c r="E6894" s="322" t="s">
        <v>275</v>
      </c>
      <c r="F6894" s="154" t="s">
        <v>114</v>
      </c>
      <c r="G6894" s="149" t="s">
        <v>277</v>
      </c>
      <c r="H6894" s="153" t="s">
        <v>304</v>
      </c>
      <c r="I6894" s="149" t="s">
        <v>1894</v>
      </c>
      <c r="J6894" s="163">
        <v>38.289000000000001</v>
      </c>
      <c r="K6894" s="163">
        <v>26.24</v>
      </c>
      <c r="L6894" s="149" t="s">
        <v>114</v>
      </c>
      <c r="M6894" s="150" t="s">
        <v>585</v>
      </c>
      <c r="N6894" s="157">
        <v>45559.291805555556</v>
      </c>
      <c r="O6894" s="157">
        <v>45565.853298611109</v>
      </c>
    </row>
    <row r="6895" spans="2:15" x14ac:dyDescent="0.2">
      <c r="B6895" s="322" t="s">
        <v>175</v>
      </c>
      <c r="C6895" s="322" t="s">
        <v>275</v>
      </c>
      <c r="D6895" s="322" t="s">
        <v>176</v>
      </c>
      <c r="E6895" s="322" t="s">
        <v>275</v>
      </c>
      <c r="F6895" s="154" t="s">
        <v>239</v>
      </c>
      <c r="G6895" s="149" t="s">
        <v>289</v>
      </c>
      <c r="H6895" s="153" t="s">
        <v>1628</v>
      </c>
      <c r="I6895" s="149" t="s">
        <v>2799</v>
      </c>
      <c r="J6895" s="163">
        <v>81.622</v>
      </c>
      <c r="K6895" s="163">
        <v>73.456000000000003</v>
      </c>
      <c r="L6895" s="149" t="s">
        <v>329</v>
      </c>
      <c r="M6895" s="150" t="s">
        <v>395</v>
      </c>
      <c r="N6895" s="157">
        <v>45559.304340277777</v>
      </c>
      <c r="O6895" s="157">
        <v>45585.999942129631</v>
      </c>
    </row>
    <row r="6896" spans="2:15" x14ac:dyDescent="0.2">
      <c r="B6896" s="322" t="s">
        <v>175</v>
      </c>
      <c r="C6896" s="322" t="s">
        <v>275</v>
      </c>
      <c r="D6896" s="322" t="s">
        <v>176</v>
      </c>
      <c r="E6896" s="322" t="s">
        <v>275</v>
      </c>
      <c r="F6896" s="154" t="s">
        <v>114</v>
      </c>
      <c r="G6896" s="149" t="s">
        <v>277</v>
      </c>
      <c r="H6896" s="153" t="s">
        <v>304</v>
      </c>
      <c r="I6896" s="149" t="s">
        <v>1034</v>
      </c>
      <c r="J6896" s="163">
        <v>27.779</v>
      </c>
      <c r="K6896" s="163">
        <v>24.393999999999998</v>
      </c>
      <c r="L6896" s="149" t="s">
        <v>202</v>
      </c>
      <c r="M6896" s="150" t="s">
        <v>1437</v>
      </c>
      <c r="N6896" s="157">
        <v>45559.563356481478</v>
      </c>
      <c r="O6896" s="157">
        <v>45592.872800925928</v>
      </c>
    </row>
    <row r="6897" spans="2:15" x14ac:dyDescent="0.2">
      <c r="B6897" s="322" t="s">
        <v>175</v>
      </c>
      <c r="C6897" s="322" t="s">
        <v>275</v>
      </c>
      <c r="D6897" s="322" t="s">
        <v>175</v>
      </c>
      <c r="E6897" s="322" t="s">
        <v>275</v>
      </c>
      <c r="F6897" s="154" t="s">
        <v>114</v>
      </c>
      <c r="G6897" s="149" t="s">
        <v>277</v>
      </c>
      <c r="H6897" s="153" t="s">
        <v>304</v>
      </c>
      <c r="I6897" s="149" t="s">
        <v>3352</v>
      </c>
      <c r="J6897" s="163">
        <v>35.270000000000003</v>
      </c>
      <c r="K6897" s="163">
        <v>26.893000000000001</v>
      </c>
      <c r="L6897" s="149" t="s">
        <v>114</v>
      </c>
      <c r="M6897" s="150" t="s">
        <v>700</v>
      </c>
      <c r="N6897" s="157">
        <v>45559.842731481483</v>
      </c>
      <c r="O6897" s="157">
        <v>45565.021435185183</v>
      </c>
    </row>
    <row r="6898" spans="2:15" x14ac:dyDescent="0.2">
      <c r="B6898" s="322" t="s">
        <v>175</v>
      </c>
      <c r="C6898" s="322" t="s">
        <v>275</v>
      </c>
      <c r="D6898" s="322" t="s">
        <v>176</v>
      </c>
      <c r="E6898" s="322" t="s">
        <v>275</v>
      </c>
      <c r="F6898" s="154" t="s">
        <v>114</v>
      </c>
      <c r="G6898" s="149" t="s">
        <v>277</v>
      </c>
      <c r="H6898" s="153" t="s">
        <v>304</v>
      </c>
      <c r="I6898" s="149" t="s">
        <v>2310</v>
      </c>
      <c r="J6898" s="163">
        <v>32.762</v>
      </c>
      <c r="K6898" s="163">
        <v>20.594999999999999</v>
      </c>
      <c r="L6898" s="149" t="s">
        <v>187</v>
      </c>
      <c r="M6898" s="150" t="s">
        <v>415</v>
      </c>
      <c r="N6898" s="157">
        <v>45560.011377314811</v>
      </c>
      <c r="O6898" s="157">
        <v>45577.105567129627</v>
      </c>
    </row>
    <row r="6899" spans="2:15" x14ac:dyDescent="0.2">
      <c r="B6899" s="322" t="s">
        <v>175</v>
      </c>
      <c r="C6899" s="322" t="s">
        <v>275</v>
      </c>
      <c r="D6899" s="322" t="s">
        <v>178</v>
      </c>
      <c r="E6899" s="322" t="s">
        <v>275</v>
      </c>
      <c r="F6899" s="154" t="s">
        <v>239</v>
      </c>
      <c r="G6899" s="149" t="s">
        <v>359</v>
      </c>
      <c r="H6899" s="153" t="s">
        <v>278</v>
      </c>
      <c r="I6899" s="149" t="s">
        <v>3405</v>
      </c>
      <c r="J6899" s="163">
        <v>82.245000000000005</v>
      </c>
      <c r="K6899" s="163">
        <v>18.88</v>
      </c>
      <c r="L6899" s="149" t="s">
        <v>211</v>
      </c>
      <c r="M6899" s="150" t="s">
        <v>1133</v>
      </c>
      <c r="N6899" s="157">
        <v>45560.355590277781</v>
      </c>
      <c r="O6899" s="157">
        <v>45630.50136574074</v>
      </c>
    </row>
    <row r="6900" spans="2:15" x14ac:dyDescent="0.2">
      <c r="B6900" s="322" t="s">
        <v>175</v>
      </c>
      <c r="C6900" s="322" t="s">
        <v>275</v>
      </c>
      <c r="D6900" s="322" t="s">
        <v>178</v>
      </c>
      <c r="E6900" s="322" t="s">
        <v>275</v>
      </c>
      <c r="F6900" s="154" t="s">
        <v>239</v>
      </c>
      <c r="G6900" s="149" t="s">
        <v>359</v>
      </c>
      <c r="H6900" s="153" t="s">
        <v>278</v>
      </c>
      <c r="I6900" s="149" t="s">
        <v>3405</v>
      </c>
      <c r="J6900" s="163">
        <v>82.245000000000005</v>
      </c>
      <c r="K6900" s="163">
        <v>29.088999999999999</v>
      </c>
      <c r="L6900" s="149" t="s">
        <v>211</v>
      </c>
      <c r="M6900" s="150" t="s">
        <v>453</v>
      </c>
      <c r="N6900" s="157">
        <v>45560.355590277781</v>
      </c>
      <c r="O6900" s="157">
        <v>45640.563043981485</v>
      </c>
    </row>
    <row r="6901" spans="2:15" x14ac:dyDescent="0.2">
      <c r="B6901" s="322" t="s">
        <v>175</v>
      </c>
      <c r="C6901" s="322" t="s">
        <v>275</v>
      </c>
      <c r="D6901" s="322" t="s">
        <v>176</v>
      </c>
      <c r="E6901" s="322" t="s">
        <v>275</v>
      </c>
      <c r="F6901" s="154" t="s">
        <v>329</v>
      </c>
      <c r="G6901" s="149" t="s">
        <v>286</v>
      </c>
      <c r="H6901" s="153" t="s">
        <v>1460</v>
      </c>
      <c r="I6901" s="149" t="s">
        <v>2511</v>
      </c>
      <c r="J6901" s="163">
        <v>37.204999999999998</v>
      </c>
      <c r="K6901" s="163">
        <v>6.875</v>
      </c>
      <c r="L6901" s="149" t="s">
        <v>536</v>
      </c>
      <c r="M6901" s="150" t="s">
        <v>537</v>
      </c>
      <c r="N6901" s="157">
        <v>45560.366168981483</v>
      </c>
      <c r="O6901" s="157">
        <v>45588.264861111114</v>
      </c>
    </row>
    <row r="6902" spans="2:15" x14ac:dyDescent="0.2">
      <c r="B6902" s="322" t="s">
        <v>175</v>
      </c>
      <c r="C6902" s="322" t="s">
        <v>275</v>
      </c>
      <c r="D6902" s="322" t="s">
        <v>177</v>
      </c>
      <c r="E6902" s="322" t="s">
        <v>275</v>
      </c>
      <c r="F6902" s="154" t="s">
        <v>329</v>
      </c>
      <c r="G6902" s="149" t="s">
        <v>286</v>
      </c>
      <c r="H6902" s="153" t="s">
        <v>1460</v>
      </c>
      <c r="I6902" s="149" t="s">
        <v>2511</v>
      </c>
      <c r="J6902" s="163">
        <v>37.204999999999998</v>
      </c>
      <c r="K6902" s="163">
        <v>6.3460000000000001</v>
      </c>
      <c r="L6902" s="149" t="s">
        <v>266</v>
      </c>
      <c r="M6902" s="150" t="s">
        <v>298</v>
      </c>
      <c r="N6902" s="157">
        <v>45560.366168981483</v>
      </c>
      <c r="O6902" s="157">
        <v>45602.293634259258</v>
      </c>
    </row>
    <row r="6903" spans="2:15" x14ac:dyDescent="0.2">
      <c r="B6903" s="322" t="s">
        <v>175</v>
      </c>
      <c r="C6903" s="322" t="s">
        <v>275</v>
      </c>
      <c r="D6903" s="322" t="s">
        <v>177</v>
      </c>
      <c r="E6903" s="322" t="s">
        <v>275</v>
      </c>
      <c r="F6903" s="154" t="s">
        <v>329</v>
      </c>
      <c r="G6903" s="149" t="s">
        <v>286</v>
      </c>
      <c r="H6903" s="153" t="s">
        <v>1460</v>
      </c>
      <c r="I6903" s="149" t="s">
        <v>2511</v>
      </c>
      <c r="J6903" s="163">
        <v>37.204999999999998</v>
      </c>
      <c r="K6903" s="163">
        <v>22.925999999999998</v>
      </c>
      <c r="L6903" s="149" t="s">
        <v>230</v>
      </c>
      <c r="M6903" s="150" t="s">
        <v>514</v>
      </c>
      <c r="N6903" s="157">
        <v>45560.366168981483</v>
      </c>
      <c r="O6903" s="157">
        <v>45609.553391203706</v>
      </c>
    </row>
    <row r="6904" spans="2:15" x14ac:dyDescent="0.2">
      <c r="B6904" s="322" t="s">
        <v>175</v>
      </c>
      <c r="C6904" s="322" t="s">
        <v>275</v>
      </c>
      <c r="D6904" s="322" t="s">
        <v>177</v>
      </c>
      <c r="E6904" s="322" t="s">
        <v>275</v>
      </c>
      <c r="F6904" s="154" t="s">
        <v>239</v>
      </c>
      <c r="G6904" s="149" t="s">
        <v>359</v>
      </c>
      <c r="H6904" s="153" t="s">
        <v>278</v>
      </c>
      <c r="I6904" s="149" t="s">
        <v>3406</v>
      </c>
      <c r="J6904" s="163">
        <v>35.216999999999999</v>
      </c>
      <c r="K6904" s="163">
        <v>28.312000000000001</v>
      </c>
      <c r="L6904" s="149" t="s">
        <v>116</v>
      </c>
      <c r="M6904" s="150" t="s">
        <v>117</v>
      </c>
      <c r="N6904" s="157">
        <v>45560.376608796294</v>
      </c>
      <c r="O6904" s="157">
        <v>45598.376250000001</v>
      </c>
    </row>
    <row r="6905" spans="2:15" x14ac:dyDescent="0.2">
      <c r="B6905" s="322" t="s">
        <v>175</v>
      </c>
      <c r="C6905" s="322" t="s">
        <v>275</v>
      </c>
      <c r="D6905" s="322" t="s">
        <v>176</v>
      </c>
      <c r="E6905" s="322" t="s">
        <v>275</v>
      </c>
      <c r="F6905" s="154" t="s">
        <v>239</v>
      </c>
      <c r="G6905" s="149" t="s">
        <v>2567</v>
      </c>
      <c r="H6905" s="153" t="s">
        <v>278</v>
      </c>
      <c r="I6905" s="149" t="s">
        <v>2608</v>
      </c>
      <c r="J6905" s="163">
        <v>61.192</v>
      </c>
      <c r="K6905" s="163">
        <v>17.167999999999999</v>
      </c>
      <c r="L6905" s="149" t="s">
        <v>116</v>
      </c>
      <c r="M6905" s="150" t="s">
        <v>405</v>
      </c>
      <c r="N6905" s="157">
        <v>45560.531493055554</v>
      </c>
      <c r="O6905" s="157">
        <v>45593.114259259259</v>
      </c>
    </row>
    <row r="6906" spans="2:15" x14ac:dyDescent="0.2">
      <c r="B6906" s="322" t="s">
        <v>175</v>
      </c>
      <c r="C6906" s="322" t="s">
        <v>275</v>
      </c>
      <c r="D6906" s="322" t="s">
        <v>177</v>
      </c>
      <c r="E6906" s="322" t="s">
        <v>275</v>
      </c>
      <c r="F6906" s="154" t="s">
        <v>239</v>
      </c>
      <c r="G6906" s="149" t="s">
        <v>277</v>
      </c>
      <c r="H6906" s="153" t="s">
        <v>278</v>
      </c>
      <c r="I6906" s="149" t="s">
        <v>2608</v>
      </c>
      <c r="J6906" s="163">
        <v>61.192</v>
      </c>
      <c r="K6906" s="163">
        <v>37.156999999999996</v>
      </c>
      <c r="L6906" s="149" t="s">
        <v>116</v>
      </c>
      <c r="M6906" s="150" t="s">
        <v>424</v>
      </c>
      <c r="N6906" s="157">
        <v>45560.531493055554</v>
      </c>
      <c r="O6906" s="157">
        <v>45615.062951388885</v>
      </c>
    </row>
    <row r="6907" spans="2:15" x14ac:dyDescent="0.2">
      <c r="B6907" s="322" t="s">
        <v>175</v>
      </c>
      <c r="C6907" s="322" t="s">
        <v>275</v>
      </c>
      <c r="D6907" s="322" t="s">
        <v>176</v>
      </c>
      <c r="E6907" s="322" t="s">
        <v>275</v>
      </c>
      <c r="F6907" s="154" t="s">
        <v>114</v>
      </c>
      <c r="G6907" s="149" t="s">
        <v>277</v>
      </c>
      <c r="H6907" s="153" t="s">
        <v>304</v>
      </c>
      <c r="I6907" s="149" t="s">
        <v>1899</v>
      </c>
      <c r="J6907" s="163">
        <v>30.686</v>
      </c>
      <c r="K6907" s="163">
        <v>20.998000000000001</v>
      </c>
      <c r="L6907" s="149" t="s">
        <v>187</v>
      </c>
      <c r="M6907" s="150" t="s">
        <v>415</v>
      </c>
      <c r="N6907" s="157">
        <v>45561.125138888892</v>
      </c>
      <c r="O6907" s="157">
        <v>45581.907835648148</v>
      </c>
    </row>
    <row r="6908" spans="2:15" x14ac:dyDescent="0.2">
      <c r="B6908" s="322" t="s">
        <v>175</v>
      </c>
      <c r="C6908" s="322" t="s">
        <v>275</v>
      </c>
      <c r="D6908" s="322" t="s">
        <v>177</v>
      </c>
      <c r="E6908" s="322" t="s">
        <v>275</v>
      </c>
      <c r="F6908" s="154" t="s">
        <v>239</v>
      </c>
      <c r="G6908" s="149" t="s">
        <v>559</v>
      </c>
      <c r="H6908" s="153" t="s">
        <v>1628</v>
      </c>
      <c r="I6908" s="149" t="s">
        <v>3407</v>
      </c>
      <c r="J6908" s="163">
        <v>38.338000000000001</v>
      </c>
      <c r="K6908" s="163">
        <v>3.0430000000000001</v>
      </c>
      <c r="L6908" s="149" t="s">
        <v>116</v>
      </c>
      <c r="M6908" s="150" t="s">
        <v>117</v>
      </c>
      <c r="N6908" s="157">
        <v>45561.391168981485</v>
      </c>
      <c r="O6908" s="157">
        <v>45597.292731481481</v>
      </c>
    </row>
    <row r="6909" spans="2:15" x14ac:dyDescent="0.2">
      <c r="B6909" s="322" t="s">
        <v>175</v>
      </c>
      <c r="C6909" s="322" t="s">
        <v>275</v>
      </c>
      <c r="D6909" s="322" t="s">
        <v>177</v>
      </c>
      <c r="E6909" s="322" t="s">
        <v>275</v>
      </c>
      <c r="F6909" s="154" t="s">
        <v>239</v>
      </c>
      <c r="G6909" s="149" t="s">
        <v>277</v>
      </c>
      <c r="H6909" s="153" t="s">
        <v>1628</v>
      </c>
      <c r="I6909" s="149" t="s">
        <v>3407</v>
      </c>
      <c r="J6909" s="163">
        <v>38.338000000000001</v>
      </c>
      <c r="K6909" s="163">
        <v>15.742000000000001</v>
      </c>
      <c r="L6909" s="149" t="s">
        <v>116</v>
      </c>
      <c r="M6909" s="150" t="s">
        <v>424</v>
      </c>
      <c r="N6909" s="157">
        <v>45561.391168981485</v>
      </c>
      <c r="O6909" s="157">
        <v>45624.144502314812</v>
      </c>
    </row>
    <row r="6910" spans="2:15" x14ac:dyDescent="0.2">
      <c r="B6910" s="322" t="s">
        <v>175</v>
      </c>
      <c r="C6910" s="322" t="s">
        <v>275</v>
      </c>
      <c r="D6910" s="322" t="s">
        <v>177</v>
      </c>
      <c r="E6910" s="322" t="s">
        <v>275</v>
      </c>
      <c r="F6910" s="154" t="s">
        <v>239</v>
      </c>
      <c r="G6910" s="149" t="s">
        <v>289</v>
      </c>
      <c r="H6910" s="153" t="s">
        <v>290</v>
      </c>
      <c r="I6910" s="149" t="s">
        <v>717</v>
      </c>
      <c r="J6910" s="163">
        <v>31.837</v>
      </c>
      <c r="K6910" s="163">
        <v>31.2</v>
      </c>
      <c r="L6910" s="149" t="s">
        <v>116</v>
      </c>
      <c r="M6910" s="150" t="s">
        <v>293</v>
      </c>
      <c r="N6910" s="157">
        <v>45561.530300925922</v>
      </c>
      <c r="O6910" s="157">
        <v>45602.611250000002</v>
      </c>
    </row>
    <row r="6911" spans="2:15" x14ac:dyDescent="0.2">
      <c r="B6911" s="322" t="s">
        <v>175</v>
      </c>
      <c r="C6911" s="322" t="s">
        <v>275</v>
      </c>
      <c r="D6911" s="322" t="s">
        <v>175</v>
      </c>
      <c r="E6911" s="322" t="s">
        <v>275</v>
      </c>
      <c r="F6911" s="154" t="s">
        <v>114</v>
      </c>
      <c r="G6911" s="149" t="s">
        <v>277</v>
      </c>
      <c r="H6911" s="153" t="s">
        <v>304</v>
      </c>
      <c r="I6911" s="149" t="s">
        <v>1106</v>
      </c>
      <c r="J6911" s="163">
        <v>37.420999999999999</v>
      </c>
      <c r="K6911" s="163">
        <v>14.56</v>
      </c>
      <c r="L6911" s="149" t="s">
        <v>114</v>
      </c>
      <c r="M6911" s="150" t="s">
        <v>579</v>
      </c>
      <c r="N6911" s="157">
        <v>45561.761122685188</v>
      </c>
      <c r="O6911" s="157">
        <v>45565.021504629629</v>
      </c>
    </row>
    <row r="6912" spans="2:15" x14ac:dyDescent="0.2">
      <c r="B6912" s="322" t="s">
        <v>175</v>
      </c>
      <c r="C6912" s="322" t="s">
        <v>275</v>
      </c>
      <c r="D6912" s="322" t="s">
        <v>175</v>
      </c>
      <c r="E6912" s="322" t="s">
        <v>275</v>
      </c>
      <c r="F6912" s="154" t="s">
        <v>114</v>
      </c>
      <c r="G6912" s="149" t="s">
        <v>277</v>
      </c>
      <c r="H6912" s="153" t="s">
        <v>304</v>
      </c>
      <c r="I6912" s="149" t="s">
        <v>1106</v>
      </c>
      <c r="J6912" s="163">
        <v>37.420999999999999</v>
      </c>
      <c r="K6912" s="163">
        <v>14.56</v>
      </c>
      <c r="L6912" s="149" t="s">
        <v>114</v>
      </c>
      <c r="M6912" s="150" t="s">
        <v>579</v>
      </c>
      <c r="N6912" s="157">
        <v>45561.761122685188</v>
      </c>
      <c r="O6912" s="157">
        <v>45565.021643518521</v>
      </c>
    </row>
    <row r="6913" spans="2:15" x14ac:dyDescent="0.2">
      <c r="B6913" s="322" t="s">
        <v>175</v>
      </c>
      <c r="C6913" s="322" t="s">
        <v>275</v>
      </c>
      <c r="D6913" s="322" t="s">
        <v>177</v>
      </c>
      <c r="E6913" s="322" t="s">
        <v>275</v>
      </c>
      <c r="F6913" s="154" t="s">
        <v>114</v>
      </c>
      <c r="G6913" s="149" t="s">
        <v>286</v>
      </c>
      <c r="H6913" s="153" t="s">
        <v>115</v>
      </c>
      <c r="I6913" s="149" t="s">
        <v>3408</v>
      </c>
      <c r="J6913" s="163">
        <v>82.144000000000005</v>
      </c>
      <c r="K6913" s="163">
        <v>38.945</v>
      </c>
      <c r="L6913" s="149" t="s">
        <v>209</v>
      </c>
      <c r="M6913" s="150" t="s">
        <v>619</v>
      </c>
      <c r="N6913" s="157">
        <v>45561.875243055554</v>
      </c>
      <c r="O6913" s="157">
        <v>45600.241863425923</v>
      </c>
    </row>
    <row r="6914" spans="2:15" x14ac:dyDescent="0.2">
      <c r="B6914" s="322" t="s">
        <v>175</v>
      </c>
      <c r="C6914" s="322" t="s">
        <v>275</v>
      </c>
      <c r="D6914" s="322" t="s">
        <v>177</v>
      </c>
      <c r="E6914" s="322" t="s">
        <v>275</v>
      </c>
      <c r="F6914" s="154" t="s">
        <v>114</v>
      </c>
      <c r="G6914" s="149" t="s">
        <v>286</v>
      </c>
      <c r="H6914" s="153" t="s">
        <v>115</v>
      </c>
      <c r="I6914" s="149" t="s">
        <v>3408</v>
      </c>
      <c r="J6914" s="163">
        <v>82.144000000000005</v>
      </c>
      <c r="K6914" s="163">
        <v>41.555999999999997</v>
      </c>
      <c r="L6914" s="149" t="s">
        <v>209</v>
      </c>
      <c r="M6914" s="150" t="s">
        <v>280</v>
      </c>
      <c r="N6914" s="157">
        <v>45561.875243055554</v>
      </c>
      <c r="O6914" s="157">
        <v>45607.371655092589</v>
      </c>
    </row>
    <row r="6915" spans="2:15" x14ac:dyDescent="0.2">
      <c r="B6915" s="322" t="s">
        <v>175</v>
      </c>
      <c r="C6915" s="322" t="s">
        <v>275</v>
      </c>
      <c r="D6915" s="322" t="s">
        <v>177</v>
      </c>
      <c r="E6915" s="322" t="s">
        <v>275</v>
      </c>
      <c r="F6915" s="154" t="s">
        <v>114</v>
      </c>
      <c r="G6915" s="149" t="s">
        <v>277</v>
      </c>
      <c r="H6915" s="153" t="s">
        <v>304</v>
      </c>
      <c r="I6915" s="149" t="s">
        <v>1905</v>
      </c>
      <c r="J6915" s="163">
        <v>32.582999999999998</v>
      </c>
      <c r="K6915" s="163">
        <v>20.856000000000002</v>
      </c>
      <c r="L6915" s="149" t="s">
        <v>116</v>
      </c>
      <c r="M6915" s="150" t="s">
        <v>352</v>
      </c>
      <c r="N6915" s="157">
        <v>45561.989305555559</v>
      </c>
      <c r="O6915" s="157">
        <v>45609.259780092594</v>
      </c>
    </row>
    <row r="6916" spans="2:15" x14ac:dyDescent="0.2">
      <c r="B6916" s="322" t="s">
        <v>175</v>
      </c>
      <c r="C6916" s="322" t="s">
        <v>275</v>
      </c>
      <c r="D6916" s="322" t="s">
        <v>176</v>
      </c>
      <c r="E6916" s="322" t="s">
        <v>275</v>
      </c>
      <c r="F6916" s="154" t="s">
        <v>114</v>
      </c>
      <c r="G6916" s="149" t="s">
        <v>277</v>
      </c>
      <c r="H6916" s="153" t="s">
        <v>304</v>
      </c>
      <c r="I6916" s="149" t="s">
        <v>578</v>
      </c>
      <c r="J6916" s="163">
        <v>37.411000000000001</v>
      </c>
      <c r="K6916" s="163">
        <v>29.111999999999998</v>
      </c>
      <c r="L6916" s="149" t="s">
        <v>114</v>
      </c>
      <c r="M6916" s="150" t="s">
        <v>579</v>
      </c>
      <c r="N6916" s="157">
        <v>45562.67869212963</v>
      </c>
      <c r="O6916" s="157">
        <v>45566.646226851852</v>
      </c>
    </row>
    <row r="6917" spans="2:15" x14ac:dyDescent="0.2">
      <c r="B6917" s="322" t="s">
        <v>175</v>
      </c>
      <c r="C6917" s="322" t="s">
        <v>275</v>
      </c>
      <c r="D6917" s="322" t="s">
        <v>176</v>
      </c>
      <c r="E6917" s="322" t="s">
        <v>275</v>
      </c>
      <c r="F6917" s="154" t="s">
        <v>114</v>
      </c>
      <c r="G6917" s="149" t="s">
        <v>277</v>
      </c>
      <c r="H6917" s="153" t="s">
        <v>304</v>
      </c>
      <c r="I6917" s="149" t="s">
        <v>1739</v>
      </c>
      <c r="J6917" s="163">
        <v>36.244999999999997</v>
      </c>
      <c r="K6917" s="163">
        <v>26.134</v>
      </c>
      <c r="L6917" s="149" t="s">
        <v>114</v>
      </c>
      <c r="M6917" s="150" t="s">
        <v>1417</v>
      </c>
      <c r="N6917" s="157">
        <v>45562.823182870372</v>
      </c>
      <c r="O6917" s="157">
        <v>45568.250833333332</v>
      </c>
    </row>
    <row r="6918" spans="2:15" x14ac:dyDescent="0.2">
      <c r="B6918" s="322" t="s">
        <v>175</v>
      </c>
      <c r="C6918" s="322" t="s">
        <v>275</v>
      </c>
      <c r="D6918" s="322" t="s">
        <v>176</v>
      </c>
      <c r="E6918" s="322" t="s">
        <v>275</v>
      </c>
      <c r="F6918" s="154" t="s">
        <v>114</v>
      </c>
      <c r="G6918" s="149" t="s">
        <v>277</v>
      </c>
      <c r="H6918" s="153" t="s">
        <v>304</v>
      </c>
      <c r="I6918" s="149" t="s">
        <v>1625</v>
      </c>
      <c r="J6918" s="163">
        <v>34.863999999999997</v>
      </c>
      <c r="K6918" s="163">
        <v>31.651</v>
      </c>
      <c r="L6918" s="149" t="s">
        <v>114</v>
      </c>
      <c r="M6918" s="150" t="s">
        <v>741</v>
      </c>
      <c r="N6918" s="157">
        <v>45562.913124999999</v>
      </c>
      <c r="O6918" s="157">
        <v>45568.916886574072</v>
      </c>
    </row>
    <row r="6919" spans="2:15" x14ac:dyDescent="0.2">
      <c r="B6919" s="322" t="s">
        <v>175</v>
      </c>
      <c r="C6919" s="322" t="s">
        <v>275</v>
      </c>
      <c r="D6919" s="322" t="s">
        <v>178</v>
      </c>
      <c r="E6919" s="322" t="s">
        <v>275</v>
      </c>
      <c r="F6919" s="154" t="s">
        <v>239</v>
      </c>
      <c r="G6919" s="149" t="s">
        <v>277</v>
      </c>
      <c r="H6919" s="153" t="s">
        <v>1628</v>
      </c>
      <c r="I6919" s="149" t="s">
        <v>3405</v>
      </c>
      <c r="J6919" s="163">
        <v>82.245000000000005</v>
      </c>
      <c r="K6919" s="163">
        <v>10.045</v>
      </c>
      <c r="L6919" s="149" t="s">
        <v>211</v>
      </c>
      <c r="M6919" s="150" t="s">
        <v>1133</v>
      </c>
      <c r="N6919" s="157">
        <v>45563.383715277778</v>
      </c>
      <c r="O6919" s="157">
        <v>45630.50136574074</v>
      </c>
    </row>
    <row r="6920" spans="2:15" x14ac:dyDescent="0.2">
      <c r="B6920" s="322" t="s">
        <v>175</v>
      </c>
      <c r="C6920" s="322" t="s">
        <v>275</v>
      </c>
      <c r="D6920" s="322" t="s">
        <v>178</v>
      </c>
      <c r="E6920" s="322" t="s">
        <v>275</v>
      </c>
      <c r="F6920" s="154" t="s">
        <v>239</v>
      </c>
      <c r="G6920" s="149" t="s">
        <v>277</v>
      </c>
      <c r="H6920" s="153" t="s">
        <v>1628</v>
      </c>
      <c r="I6920" s="149" t="s">
        <v>3405</v>
      </c>
      <c r="J6920" s="163">
        <v>82.245000000000005</v>
      </c>
      <c r="K6920" s="163">
        <v>15.477</v>
      </c>
      <c r="L6920" s="149" t="s">
        <v>211</v>
      </c>
      <c r="M6920" s="150" t="s">
        <v>453</v>
      </c>
      <c r="N6920" s="157">
        <v>45563.383715277778</v>
      </c>
      <c r="O6920" s="157">
        <v>45640.563043981485</v>
      </c>
    </row>
    <row r="6921" spans="2:15" x14ac:dyDescent="0.2">
      <c r="B6921" s="322" t="s">
        <v>175</v>
      </c>
      <c r="C6921" s="322" t="s">
        <v>275</v>
      </c>
      <c r="D6921" s="322" t="s">
        <v>176</v>
      </c>
      <c r="E6921" s="322" t="s">
        <v>275</v>
      </c>
      <c r="F6921" s="154" t="s">
        <v>114</v>
      </c>
      <c r="G6921" s="149" t="s">
        <v>277</v>
      </c>
      <c r="H6921" s="153" t="s">
        <v>304</v>
      </c>
      <c r="I6921" s="149" t="s">
        <v>304</v>
      </c>
      <c r="J6921" s="163">
        <v>34.433</v>
      </c>
      <c r="K6921" s="163">
        <v>5.0880000000000001</v>
      </c>
      <c r="L6921" s="149" t="s">
        <v>114</v>
      </c>
      <c r="M6921" s="150" t="s">
        <v>306</v>
      </c>
      <c r="N6921" s="157">
        <v>45563.875648148147</v>
      </c>
      <c r="O6921" s="157">
        <v>45575.928749999999</v>
      </c>
    </row>
    <row r="6922" spans="2:15" x14ac:dyDescent="0.2">
      <c r="B6922" s="322" t="s">
        <v>175</v>
      </c>
      <c r="C6922" s="322" t="s">
        <v>275</v>
      </c>
      <c r="D6922" s="322" t="s">
        <v>176</v>
      </c>
      <c r="E6922" s="322" t="s">
        <v>275</v>
      </c>
      <c r="F6922" s="154" t="s">
        <v>114</v>
      </c>
      <c r="G6922" s="149" t="s">
        <v>277</v>
      </c>
      <c r="H6922" s="153" t="s">
        <v>304</v>
      </c>
      <c r="I6922" s="149" t="s">
        <v>304</v>
      </c>
      <c r="J6922" s="163">
        <v>34.433</v>
      </c>
      <c r="K6922" s="163">
        <v>23.747</v>
      </c>
      <c r="L6922" s="149" t="s">
        <v>329</v>
      </c>
      <c r="M6922" s="150" t="s">
        <v>3409</v>
      </c>
      <c r="N6922" s="157">
        <v>45563.875648148147</v>
      </c>
      <c r="O6922" s="157">
        <v>45592.662233796298</v>
      </c>
    </row>
    <row r="6923" spans="2:15" x14ac:dyDescent="0.2">
      <c r="B6923" s="322" t="s">
        <v>175</v>
      </c>
      <c r="C6923" s="322" t="s">
        <v>275</v>
      </c>
      <c r="D6923" s="322" t="s">
        <v>176</v>
      </c>
      <c r="E6923" s="322" t="s">
        <v>275</v>
      </c>
      <c r="F6923" s="154" t="s">
        <v>114</v>
      </c>
      <c r="G6923" s="149" t="s">
        <v>277</v>
      </c>
      <c r="H6923" s="153" t="s">
        <v>304</v>
      </c>
      <c r="I6923" s="149" t="s">
        <v>1503</v>
      </c>
      <c r="J6923" s="163">
        <v>37.69</v>
      </c>
      <c r="K6923" s="163">
        <v>13.01</v>
      </c>
      <c r="L6923" s="149" t="s">
        <v>114</v>
      </c>
      <c r="M6923" s="150" t="s">
        <v>2936</v>
      </c>
      <c r="N6923" s="157">
        <v>45564.646747685183</v>
      </c>
      <c r="O6923" s="157">
        <v>45572.516655092593</v>
      </c>
    </row>
    <row r="6924" spans="2:15" x14ac:dyDescent="0.2">
      <c r="B6924" s="322" t="s">
        <v>175</v>
      </c>
      <c r="C6924" s="322" t="s">
        <v>275</v>
      </c>
      <c r="D6924" s="322" t="s">
        <v>176</v>
      </c>
      <c r="E6924" s="322" t="s">
        <v>275</v>
      </c>
      <c r="F6924" s="154" t="s">
        <v>114</v>
      </c>
      <c r="G6924" s="149" t="s">
        <v>277</v>
      </c>
      <c r="H6924" s="153" t="s">
        <v>304</v>
      </c>
      <c r="I6924" s="149" t="s">
        <v>1503</v>
      </c>
      <c r="J6924" s="163">
        <v>37.69</v>
      </c>
      <c r="K6924" s="163">
        <v>13.01</v>
      </c>
      <c r="L6924" s="149" t="s">
        <v>114</v>
      </c>
      <c r="M6924" s="150" t="s">
        <v>2936</v>
      </c>
      <c r="N6924" s="157">
        <v>45564.646747685183</v>
      </c>
      <c r="O6924" s="157">
        <v>45572.516793981478</v>
      </c>
    </row>
    <row r="6925" spans="2:15" x14ac:dyDescent="0.2">
      <c r="B6925" s="322" t="s">
        <v>175</v>
      </c>
      <c r="C6925" s="322" t="s">
        <v>275</v>
      </c>
      <c r="D6925" s="322" t="s">
        <v>177</v>
      </c>
      <c r="E6925" s="322" t="s">
        <v>275</v>
      </c>
      <c r="F6925" s="154" t="s">
        <v>243</v>
      </c>
      <c r="G6925" s="149" t="s">
        <v>277</v>
      </c>
      <c r="H6925" s="153" t="s">
        <v>374</v>
      </c>
      <c r="I6925" s="149" t="s">
        <v>3410</v>
      </c>
      <c r="J6925" s="163">
        <v>55.884999999999998</v>
      </c>
      <c r="K6925" s="163">
        <v>54.767000000000003</v>
      </c>
      <c r="L6925" s="149" t="s">
        <v>209</v>
      </c>
      <c r="M6925" s="150" t="s">
        <v>439</v>
      </c>
      <c r="N6925" s="157">
        <v>45564.948518518519</v>
      </c>
      <c r="O6925" s="157">
        <v>45621.365914351853</v>
      </c>
    </row>
    <row r="6926" spans="2:15" x14ac:dyDescent="0.2">
      <c r="B6926" s="322" t="s">
        <v>175</v>
      </c>
      <c r="C6926" s="322" t="s">
        <v>275</v>
      </c>
      <c r="D6926" s="322" t="s">
        <v>176</v>
      </c>
      <c r="E6926" s="322" t="s">
        <v>275</v>
      </c>
      <c r="F6926" s="154" t="s">
        <v>239</v>
      </c>
      <c r="G6926" s="149" t="s">
        <v>289</v>
      </c>
      <c r="H6926" s="153" t="s">
        <v>1628</v>
      </c>
      <c r="I6926" s="149" t="s">
        <v>1596</v>
      </c>
      <c r="J6926" s="163">
        <v>53.569000000000003</v>
      </c>
      <c r="K6926" s="163">
        <v>6.4989999999999997</v>
      </c>
      <c r="L6926" s="149" t="s">
        <v>116</v>
      </c>
      <c r="M6926" s="150" t="s">
        <v>457</v>
      </c>
      <c r="N6926" s="157">
        <v>45565.522418981483</v>
      </c>
      <c r="O6926" s="157">
        <v>45592.666192129633</v>
      </c>
    </row>
    <row r="6927" spans="2:15" x14ac:dyDescent="0.2">
      <c r="B6927" s="322" t="s">
        <v>175</v>
      </c>
      <c r="C6927" s="322" t="s">
        <v>275</v>
      </c>
      <c r="D6927" s="322" t="s">
        <v>176</v>
      </c>
      <c r="E6927" s="322" t="s">
        <v>275</v>
      </c>
      <c r="F6927" s="154" t="s">
        <v>239</v>
      </c>
      <c r="G6927" s="149" t="s">
        <v>289</v>
      </c>
      <c r="H6927" s="153" t="s">
        <v>1628</v>
      </c>
      <c r="I6927" s="149" t="s">
        <v>1596</v>
      </c>
      <c r="J6927" s="163">
        <v>53.569000000000003</v>
      </c>
      <c r="K6927" s="163">
        <v>6.4989999999999997</v>
      </c>
      <c r="L6927" s="149" t="s">
        <v>116</v>
      </c>
      <c r="M6927" s="150" t="s">
        <v>457</v>
      </c>
      <c r="N6927" s="157">
        <v>45565.522418981483</v>
      </c>
      <c r="O6927" s="157">
        <v>45592.666331018518</v>
      </c>
    </row>
    <row r="6928" spans="2:15" x14ac:dyDescent="0.2">
      <c r="B6928" s="322" t="s">
        <v>175</v>
      </c>
      <c r="C6928" s="322" t="s">
        <v>275</v>
      </c>
      <c r="D6928" s="322" t="s">
        <v>177</v>
      </c>
      <c r="E6928" s="322" t="s">
        <v>275</v>
      </c>
      <c r="F6928" s="154" t="s">
        <v>239</v>
      </c>
      <c r="G6928" s="149" t="s">
        <v>277</v>
      </c>
      <c r="H6928" s="153" t="s">
        <v>1628</v>
      </c>
      <c r="I6928" s="149" t="s">
        <v>1596</v>
      </c>
      <c r="J6928" s="163">
        <v>53.569000000000003</v>
      </c>
      <c r="K6928" s="163">
        <v>26.254999999999999</v>
      </c>
      <c r="L6928" s="149" t="s">
        <v>116</v>
      </c>
      <c r="M6928" s="150" t="s">
        <v>352</v>
      </c>
      <c r="N6928" s="157">
        <v>45565.522418981483</v>
      </c>
      <c r="O6928" s="157">
        <v>45610.761979166666</v>
      </c>
    </row>
    <row r="6929" spans="2:15" x14ac:dyDescent="0.2">
      <c r="B6929" s="322" t="s">
        <v>175</v>
      </c>
      <c r="C6929" s="322" t="s">
        <v>275</v>
      </c>
      <c r="D6929" s="322" t="s">
        <v>177</v>
      </c>
      <c r="E6929" s="322" t="s">
        <v>275</v>
      </c>
      <c r="F6929" s="154" t="s">
        <v>236</v>
      </c>
      <c r="G6929" s="149" t="s">
        <v>310</v>
      </c>
      <c r="H6929" s="153" t="s">
        <v>311</v>
      </c>
      <c r="I6929" s="149" t="s">
        <v>3411</v>
      </c>
      <c r="J6929" s="163">
        <v>63.226999999999997</v>
      </c>
      <c r="K6929" s="163">
        <v>7.0949999999999998</v>
      </c>
      <c r="L6929" s="149" t="s">
        <v>116</v>
      </c>
      <c r="M6929" s="150" t="s">
        <v>293</v>
      </c>
      <c r="N6929" s="157">
        <v>45565.677974537037</v>
      </c>
      <c r="O6929" s="157">
        <v>45604.769456018519</v>
      </c>
    </row>
    <row r="6930" spans="2:15" x14ac:dyDescent="0.2">
      <c r="B6930" s="322" t="s">
        <v>175</v>
      </c>
      <c r="C6930" s="322" t="s">
        <v>275</v>
      </c>
      <c r="D6930" s="322" t="s">
        <v>178</v>
      </c>
      <c r="E6930" s="322" t="s">
        <v>275</v>
      </c>
      <c r="F6930" s="154" t="s">
        <v>236</v>
      </c>
      <c r="G6930" s="149" t="s">
        <v>310</v>
      </c>
      <c r="H6930" s="153" t="s">
        <v>311</v>
      </c>
      <c r="I6930" s="149" t="s">
        <v>3411</v>
      </c>
      <c r="J6930" s="163">
        <v>63.226999999999997</v>
      </c>
      <c r="K6930" s="163">
        <v>38.393000000000001</v>
      </c>
      <c r="L6930" s="149" t="s">
        <v>116</v>
      </c>
      <c r="M6930" s="150" t="s">
        <v>117</v>
      </c>
      <c r="N6930" s="157">
        <v>45565.677974537037</v>
      </c>
      <c r="O6930" s="157">
        <v>45654.145127314812</v>
      </c>
    </row>
    <row r="6931" spans="2:15" x14ac:dyDescent="0.2">
      <c r="B6931" s="322" t="s">
        <v>175</v>
      </c>
      <c r="C6931" s="322" t="s">
        <v>275</v>
      </c>
      <c r="D6931" s="322" t="s">
        <v>176</v>
      </c>
      <c r="E6931" s="322" t="s">
        <v>275</v>
      </c>
      <c r="F6931" s="154" t="s">
        <v>244</v>
      </c>
      <c r="G6931" s="149" t="s">
        <v>369</v>
      </c>
      <c r="H6931" s="153" t="s">
        <v>370</v>
      </c>
      <c r="I6931" s="149" t="s">
        <v>1294</v>
      </c>
      <c r="J6931" s="163">
        <v>60.695999999999998</v>
      </c>
      <c r="K6931" s="163">
        <v>8.3390000000000004</v>
      </c>
      <c r="L6931" s="149" t="s">
        <v>237</v>
      </c>
      <c r="M6931" s="150" t="s">
        <v>916</v>
      </c>
      <c r="N6931" s="157">
        <v>45565.803611111114</v>
      </c>
      <c r="O6931" s="157">
        <v>45575.239224537036</v>
      </c>
    </row>
    <row r="6932" spans="2:15" x14ac:dyDescent="0.2">
      <c r="B6932" s="322" t="s">
        <v>175</v>
      </c>
      <c r="C6932" s="322" t="s">
        <v>275</v>
      </c>
      <c r="D6932" s="322" t="s">
        <v>176</v>
      </c>
      <c r="E6932" s="322" t="s">
        <v>275</v>
      </c>
      <c r="F6932" s="154" t="s">
        <v>244</v>
      </c>
      <c r="G6932" s="149" t="s">
        <v>369</v>
      </c>
      <c r="H6932" s="153" t="s">
        <v>370</v>
      </c>
      <c r="I6932" s="149" t="s">
        <v>1294</v>
      </c>
      <c r="J6932" s="163">
        <v>60.695999999999998</v>
      </c>
      <c r="K6932" s="163">
        <v>39.597999999999999</v>
      </c>
      <c r="L6932" s="149" t="s">
        <v>203</v>
      </c>
      <c r="M6932" s="150" t="s">
        <v>380</v>
      </c>
      <c r="N6932" s="157">
        <v>45565.803611111114</v>
      </c>
      <c r="O6932" s="157">
        <v>45584.193333333336</v>
      </c>
    </row>
    <row r="6933" spans="2:15" x14ac:dyDescent="0.2">
      <c r="B6933" s="322" t="s">
        <v>175</v>
      </c>
      <c r="C6933" s="322" t="s">
        <v>275</v>
      </c>
      <c r="D6933" s="322" t="s">
        <v>177</v>
      </c>
      <c r="E6933" s="322" t="s">
        <v>275</v>
      </c>
      <c r="F6933" s="154" t="s">
        <v>239</v>
      </c>
      <c r="G6933" s="149" t="s">
        <v>359</v>
      </c>
      <c r="H6933" s="153" t="s">
        <v>278</v>
      </c>
      <c r="I6933" s="149" t="s">
        <v>3412</v>
      </c>
      <c r="J6933" s="163">
        <v>60.423999999999999</v>
      </c>
      <c r="K6933" s="163">
        <v>22.289000000000001</v>
      </c>
      <c r="L6933" s="149" t="s">
        <v>116</v>
      </c>
      <c r="M6933" s="150" t="s">
        <v>352</v>
      </c>
      <c r="N6933" s="157">
        <v>45565.834861111114</v>
      </c>
      <c r="O6933" s="157">
        <v>45602.072696759256</v>
      </c>
    </row>
    <row r="6934" spans="2:15" x14ac:dyDescent="0.2">
      <c r="B6934" s="322" t="s">
        <v>175</v>
      </c>
      <c r="C6934" s="322" t="s">
        <v>275</v>
      </c>
      <c r="D6934" s="322" t="s">
        <v>177</v>
      </c>
      <c r="E6934" s="322" t="s">
        <v>275</v>
      </c>
      <c r="F6934" s="154" t="s">
        <v>239</v>
      </c>
      <c r="G6934" s="149" t="s">
        <v>359</v>
      </c>
      <c r="H6934" s="153" t="s">
        <v>278</v>
      </c>
      <c r="I6934" s="149" t="s">
        <v>3412</v>
      </c>
      <c r="J6934" s="163">
        <v>60.423999999999999</v>
      </c>
      <c r="K6934" s="163">
        <v>24.567</v>
      </c>
      <c r="L6934" s="149" t="s">
        <v>116</v>
      </c>
      <c r="M6934" s="150" t="s">
        <v>1049</v>
      </c>
      <c r="N6934" s="157">
        <v>45565.834861111114</v>
      </c>
      <c r="O6934" s="157">
        <v>45617.796643518515</v>
      </c>
    </row>
    <row r="6935" spans="2:15" x14ac:dyDescent="0.2">
      <c r="B6935" s="322" t="s">
        <v>176</v>
      </c>
      <c r="C6935" s="322" t="s">
        <v>275</v>
      </c>
      <c r="D6935" s="322" t="s">
        <v>177</v>
      </c>
      <c r="E6935" s="322" t="s">
        <v>275</v>
      </c>
      <c r="F6935" s="154" t="s">
        <v>239</v>
      </c>
      <c r="G6935" s="149" t="s">
        <v>359</v>
      </c>
      <c r="H6935" s="153" t="s">
        <v>278</v>
      </c>
      <c r="I6935" s="149" t="s">
        <v>3413</v>
      </c>
      <c r="J6935" s="163">
        <v>34.96</v>
      </c>
      <c r="K6935" s="163">
        <v>2.8130000000000002</v>
      </c>
      <c r="L6935" s="149" t="s">
        <v>116</v>
      </c>
      <c r="M6935" s="150" t="s">
        <v>405</v>
      </c>
      <c r="N6935" s="157">
        <v>45566.334513888891</v>
      </c>
      <c r="O6935" s="157">
        <v>45597.580034722225</v>
      </c>
    </row>
    <row r="6936" spans="2:15" x14ac:dyDescent="0.2">
      <c r="B6936" s="322" t="s">
        <v>176</v>
      </c>
      <c r="C6936" s="322" t="s">
        <v>275</v>
      </c>
      <c r="D6936" s="322" t="s">
        <v>177</v>
      </c>
      <c r="E6936" s="322" t="s">
        <v>275</v>
      </c>
      <c r="F6936" s="154" t="s">
        <v>239</v>
      </c>
      <c r="G6936" s="149" t="s">
        <v>359</v>
      </c>
      <c r="H6936" s="153" t="s">
        <v>278</v>
      </c>
      <c r="I6936" s="149" t="s">
        <v>3413</v>
      </c>
      <c r="J6936" s="163">
        <v>34.96</v>
      </c>
      <c r="K6936" s="163">
        <v>20.956</v>
      </c>
      <c r="L6936" s="149" t="s">
        <v>116</v>
      </c>
      <c r="M6936" s="150" t="s">
        <v>405</v>
      </c>
      <c r="N6936" s="157">
        <v>45566.334513888891</v>
      </c>
      <c r="O6936" s="157">
        <v>45597.58017361111</v>
      </c>
    </row>
    <row r="6937" spans="2:15" x14ac:dyDescent="0.2">
      <c r="B6937" s="322" t="s">
        <v>176</v>
      </c>
      <c r="C6937" s="322" t="s">
        <v>275</v>
      </c>
      <c r="D6937" s="322" t="s">
        <v>177</v>
      </c>
      <c r="E6937" s="322" t="s">
        <v>275</v>
      </c>
      <c r="F6937" s="154" t="s">
        <v>239</v>
      </c>
      <c r="G6937" s="149" t="s">
        <v>359</v>
      </c>
      <c r="H6937" s="153" t="s">
        <v>278</v>
      </c>
      <c r="I6937" s="149" t="s">
        <v>3413</v>
      </c>
      <c r="J6937" s="163">
        <v>34.96</v>
      </c>
      <c r="K6937" s="163">
        <v>9.4809999999999999</v>
      </c>
      <c r="L6937" s="149" t="s">
        <v>116</v>
      </c>
      <c r="M6937" s="150" t="s">
        <v>405</v>
      </c>
      <c r="N6937" s="157">
        <v>45566.334513888891</v>
      </c>
      <c r="O6937" s="157">
        <v>45597.580185185187</v>
      </c>
    </row>
    <row r="6938" spans="2:15" x14ac:dyDescent="0.2">
      <c r="B6938" s="322" t="s">
        <v>176</v>
      </c>
      <c r="C6938" s="322" t="s">
        <v>275</v>
      </c>
      <c r="D6938" s="322" t="s">
        <v>176</v>
      </c>
      <c r="E6938" s="322" t="s">
        <v>275</v>
      </c>
      <c r="F6938" s="154" t="s">
        <v>114</v>
      </c>
      <c r="G6938" s="149" t="s">
        <v>286</v>
      </c>
      <c r="H6938" s="153" t="s">
        <v>115</v>
      </c>
      <c r="I6938" s="149" t="s">
        <v>1254</v>
      </c>
      <c r="J6938" s="163">
        <v>60.406999999999996</v>
      </c>
      <c r="K6938" s="163">
        <v>57.942999999999998</v>
      </c>
      <c r="L6938" s="149" t="s">
        <v>211</v>
      </c>
      <c r="M6938" s="150" t="s">
        <v>390</v>
      </c>
      <c r="N6938" s="157">
        <v>45566.647303240738</v>
      </c>
      <c r="O6938" s="157">
        <v>45590.53266203704</v>
      </c>
    </row>
    <row r="6939" spans="2:15" x14ac:dyDescent="0.2">
      <c r="B6939" s="322" t="s">
        <v>176</v>
      </c>
      <c r="C6939" s="322" t="s">
        <v>275</v>
      </c>
      <c r="D6939" s="322" t="s">
        <v>177</v>
      </c>
      <c r="E6939" s="322" t="s">
        <v>275</v>
      </c>
      <c r="F6939" s="154" t="s">
        <v>239</v>
      </c>
      <c r="G6939" s="149" t="s">
        <v>277</v>
      </c>
      <c r="H6939" s="153" t="s">
        <v>1628</v>
      </c>
      <c r="I6939" s="149" t="s">
        <v>3414</v>
      </c>
      <c r="J6939" s="163">
        <v>53.595999999999997</v>
      </c>
      <c r="K6939" s="163">
        <v>24.303000000000001</v>
      </c>
      <c r="L6939" s="149" t="s">
        <v>209</v>
      </c>
      <c r="M6939" s="150" t="s">
        <v>619</v>
      </c>
      <c r="N6939" s="157">
        <v>45566.937569444446</v>
      </c>
      <c r="O6939" s="157">
        <v>45609.733067129629</v>
      </c>
    </row>
    <row r="6940" spans="2:15" x14ac:dyDescent="0.2">
      <c r="B6940" s="322" t="s">
        <v>176</v>
      </c>
      <c r="C6940" s="322" t="s">
        <v>275</v>
      </c>
      <c r="D6940" s="322" t="s">
        <v>177</v>
      </c>
      <c r="E6940" s="322" t="s">
        <v>275</v>
      </c>
      <c r="F6940" s="154" t="s">
        <v>239</v>
      </c>
      <c r="G6940" s="149" t="s">
        <v>277</v>
      </c>
      <c r="H6940" s="153" t="s">
        <v>1628</v>
      </c>
      <c r="I6940" s="149" t="s">
        <v>3414</v>
      </c>
      <c r="J6940" s="163">
        <v>53.595999999999997</v>
      </c>
      <c r="K6940" s="163">
        <v>27.963000000000001</v>
      </c>
      <c r="L6940" s="149" t="s">
        <v>209</v>
      </c>
      <c r="M6940" s="150" t="s">
        <v>619</v>
      </c>
      <c r="N6940" s="157">
        <v>45566.937569444446</v>
      </c>
      <c r="O6940" s="157">
        <v>45610.014907407407</v>
      </c>
    </row>
    <row r="6941" spans="2:15" x14ac:dyDescent="0.2">
      <c r="B6941" s="322" t="s">
        <v>176</v>
      </c>
      <c r="C6941" s="322" t="s">
        <v>275</v>
      </c>
      <c r="D6941" s="322" t="s">
        <v>177</v>
      </c>
      <c r="E6941" s="322" t="s">
        <v>275</v>
      </c>
      <c r="F6941" s="154" t="s">
        <v>239</v>
      </c>
      <c r="G6941" s="149" t="s">
        <v>1627</v>
      </c>
      <c r="H6941" s="153" t="s">
        <v>1628</v>
      </c>
      <c r="I6941" s="149" t="s">
        <v>2750</v>
      </c>
      <c r="J6941" s="163">
        <v>88.233000000000004</v>
      </c>
      <c r="K6941" s="163">
        <v>36.898000000000003</v>
      </c>
      <c r="L6941" s="149" t="s">
        <v>211</v>
      </c>
      <c r="M6941" s="150" t="s">
        <v>388</v>
      </c>
      <c r="N6941" s="157">
        <v>45567.187002314815</v>
      </c>
      <c r="O6941" s="157">
        <v>45620.706620370373</v>
      </c>
    </row>
    <row r="6942" spans="2:15" x14ac:dyDescent="0.2">
      <c r="B6942" s="322" t="s">
        <v>176</v>
      </c>
      <c r="C6942" s="322" t="s">
        <v>275</v>
      </c>
      <c r="D6942" s="322" t="s">
        <v>178</v>
      </c>
      <c r="E6942" s="322" t="s">
        <v>275</v>
      </c>
      <c r="F6942" s="154" t="s">
        <v>239</v>
      </c>
      <c r="G6942" s="149" t="s">
        <v>1627</v>
      </c>
      <c r="H6942" s="153" t="s">
        <v>1628</v>
      </c>
      <c r="I6942" s="149" t="s">
        <v>2750</v>
      </c>
      <c r="J6942" s="163">
        <v>88.233000000000004</v>
      </c>
      <c r="K6942" s="163">
        <v>49.57</v>
      </c>
      <c r="L6942" s="149" t="s">
        <v>211</v>
      </c>
      <c r="M6942" s="150" t="s">
        <v>2820</v>
      </c>
      <c r="N6942" s="157">
        <v>45567.187002314815</v>
      </c>
      <c r="O6942" s="157">
        <v>45630.069282407407</v>
      </c>
    </row>
    <row r="6943" spans="2:15" x14ac:dyDescent="0.2">
      <c r="B6943" s="322" t="s">
        <v>176</v>
      </c>
      <c r="C6943" s="322" t="s">
        <v>275</v>
      </c>
      <c r="D6943" s="322" t="s">
        <v>177</v>
      </c>
      <c r="E6943" s="322" t="s">
        <v>275</v>
      </c>
      <c r="F6943" s="154" t="s">
        <v>114</v>
      </c>
      <c r="G6943" s="149" t="s">
        <v>286</v>
      </c>
      <c r="H6943" s="153" t="s">
        <v>115</v>
      </c>
      <c r="I6943" s="149" t="s">
        <v>3415</v>
      </c>
      <c r="J6943" s="163">
        <v>82.016000000000005</v>
      </c>
      <c r="K6943" s="163">
        <v>40.188000000000002</v>
      </c>
      <c r="L6943" s="149" t="s">
        <v>209</v>
      </c>
      <c r="M6943" s="150" t="s">
        <v>439</v>
      </c>
      <c r="N6943" s="157">
        <v>45567.355682870373</v>
      </c>
      <c r="O6943" s="157">
        <v>45604.250347222223</v>
      </c>
    </row>
    <row r="6944" spans="2:15" x14ac:dyDescent="0.2">
      <c r="B6944" s="322" t="s">
        <v>176</v>
      </c>
      <c r="C6944" s="322" t="s">
        <v>275</v>
      </c>
      <c r="D6944" s="322" t="s">
        <v>177</v>
      </c>
      <c r="E6944" s="322" t="s">
        <v>275</v>
      </c>
      <c r="F6944" s="154" t="s">
        <v>114</v>
      </c>
      <c r="G6944" s="149" t="s">
        <v>286</v>
      </c>
      <c r="H6944" s="153" t="s">
        <v>115</v>
      </c>
      <c r="I6944" s="149" t="s">
        <v>3415</v>
      </c>
      <c r="J6944" s="163">
        <v>82.016000000000005</v>
      </c>
      <c r="K6944" s="163">
        <v>40.188000000000002</v>
      </c>
      <c r="L6944" s="149" t="s">
        <v>209</v>
      </c>
      <c r="M6944" s="150" t="s">
        <v>439</v>
      </c>
      <c r="N6944" s="157">
        <v>45567.355682870373</v>
      </c>
      <c r="O6944" s="157">
        <v>45604.250486111108</v>
      </c>
    </row>
    <row r="6945" spans="2:15" x14ac:dyDescent="0.2">
      <c r="B6945" s="322" t="s">
        <v>176</v>
      </c>
      <c r="C6945" s="322" t="s">
        <v>275</v>
      </c>
      <c r="D6945" s="322" t="s">
        <v>177</v>
      </c>
      <c r="E6945" s="322" t="s">
        <v>275</v>
      </c>
      <c r="F6945" s="154" t="s">
        <v>239</v>
      </c>
      <c r="G6945" s="149" t="s">
        <v>1627</v>
      </c>
      <c r="H6945" s="153" t="s">
        <v>1628</v>
      </c>
      <c r="I6945" s="149" t="s">
        <v>3416</v>
      </c>
      <c r="J6945" s="163">
        <v>82.950999999999993</v>
      </c>
      <c r="K6945" s="163">
        <v>81.292000000000002</v>
      </c>
      <c r="L6945" s="149" t="s">
        <v>211</v>
      </c>
      <c r="M6945" s="150" t="s">
        <v>1133</v>
      </c>
      <c r="N6945" s="157">
        <v>45567.386967592596</v>
      </c>
      <c r="O6945" s="157">
        <v>45614.221990740742</v>
      </c>
    </row>
    <row r="6946" spans="2:15" x14ac:dyDescent="0.2">
      <c r="B6946" s="322" t="s">
        <v>176</v>
      </c>
      <c r="C6946" s="322" t="s">
        <v>275</v>
      </c>
      <c r="D6946" s="322" t="s">
        <v>177</v>
      </c>
      <c r="E6946" s="322" t="s">
        <v>275</v>
      </c>
      <c r="F6946" s="154" t="s">
        <v>239</v>
      </c>
      <c r="G6946" s="149" t="s">
        <v>359</v>
      </c>
      <c r="H6946" s="153" t="s">
        <v>278</v>
      </c>
      <c r="I6946" s="149" t="s">
        <v>640</v>
      </c>
      <c r="J6946" s="163">
        <v>28.253</v>
      </c>
      <c r="K6946" s="163">
        <v>11.446999999999999</v>
      </c>
      <c r="L6946" s="149" t="s">
        <v>217</v>
      </c>
      <c r="M6946" s="150" t="s">
        <v>309</v>
      </c>
      <c r="N6946" s="157">
        <v>45567.45994212963</v>
      </c>
      <c r="O6946" s="157">
        <v>45620.094155092593</v>
      </c>
    </row>
    <row r="6947" spans="2:15" x14ac:dyDescent="0.2">
      <c r="B6947" s="322" t="s">
        <v>176</v>
      </c>
      <c r="C6947" s="322" t="s">
        <v>275</v>
      </c>
      <c r="D6947" s="322" t="s">
        <v>178</v>
      </c>
      <c r="E6947" s="322" t="s">
        <v>275</v>
      </c>
      <c r="F6947" s="154" t="s">
        <v>239</v>
      </c>
      <c r="G6947" s="149" t="s">
        <v>359</v>
      </c>
      <c r="H6947" s="153" t="s">
        <v>278</v>
      </c>
      <c r="I6947" s="149" t="s">
        <v>640</v>
      </c>
      <c r="J6947" s="163">
        <v>28.253</v>
      </c>
      <c r="K6947" s="163">
        <v>16.241</v>
      </c>
      <c r="L6947" s="149" t="s">
        <v>217</v>
      </c>
      <c r="M6947" s="150" t="s">
        <v>970</v>
      </c>
      <c r="N6947" s="157">
        <v>45567.45994212963</v>
      </c>
      <c r="O6947" s="157">
        <v>45633.082488425927</v>
      </c>
    </row>
    <row r="6948" spans="2:15" x14ac:dyDescent="0.2">
      <c r="B6948" s="322" t="s">
        <v>176</v>
      </c>
      <c r="C6948" s="322" t="s">
        <v>275</v>
      </c>
      <c r="D6948" s="322" t="s">
        <v>176</v>
      </c>
      <c r="E6948" s="322" t="s">
        <v>275</v>
      </c>
      <c r="F6948" s="154" t="s">
        <v>236</v>
      </c>
      <c r="G6948" s="149" t="s">
        <v>310</v>
      </c>
      <c r="H6948" s="153" t="s">
        <v>311</v>
      </c>
      <c r="I6948" s="149" t="s">
        <v>561</v>
      </c>
      <c r="J6948" s="163">
        <v>35.866</v>
      </c>
      <c r="K6948" s="163">
        <v>30.036000000000001</v>
      </c>
      <c r="L6948" s="149" t="s">
        <v>329</v>
      </c>
      <c r="M6948" s="150" t="s">
        <v>2117</v>
      </c>
      <c r="N6948" s="157">
        <v>45567.480497685188</v>
      </c>
      <c r="O6948" s="157">
        <v>45586.47996527778</v>
      </c>
    </row>
    <row r="6949" spans="2:15" x14ac:dyDescent="0.2">
      <c r="B6949" s="322" t="s">
        <v>176</v>
      </c>
      <c r="C6949" s="322" t="s">
        <v>275</v>
      </c>
      <c r="D6949" s="322" t="s">
        <v>176</v>
      </c>
      <c r="E6949" s="322" t="s">
        <v>275</v>
      </c>
      <c r="F6949" s="154" t="s">
        <v>114</v>
      </c>
      <c r="G6949" s="149" t="s">
        <v>277</v>
      </c>
      <c r="H6949" s="153" t="s">
        <v>304</v>
      </c>
      <c r="I6949" s="149" t="s">
        <v>584</v>
      </c>
      <c r="J6949" s="163">
        <v>39.064</v>
      </c>
      <c r="K6949" s="163">
        <v>15.199</v>
      </c>
      <c r="L6949" s="149" t="s">
        <v>114</v>
      </c>
      <c r="M6949" s="150" t="s">
        <v>741</v>
      </c>
      <c r="N6949" s="157">
        <v>45567.771874999999</v>
      </c>
      <c r="O6949" s="157">
        <v>45573.348425925928</v>
      </c>
    </row>
    <row r="6950" spans="2:15" x14ac:dyDescent="0.2">
      <c r="B6950" s="322" t="s">
        <v>176</v>
      </c>
      <c r="C6950" s="322" t="s">
        <v>275</v>
      </c>
      <c r="D6950" s="322" t="s">
        <v>176</v>
      </c>
      <c r="E6950" s="322" t="s">
        <v>275</v>
      </c>
      <c r="F6950" s="154" t="s">
        <v>114</v>
      </c>
      <c r="G6950" s="149" t="s">
        <v>277</v>
      </c>
      <c r="H6950" s="153" t="s">
        <v>304</v>
      </c>
      <c r="I6950" s="149" t="s">
        <v>584</v>
      </c>
      <c r="J6950" s="163">
        <v>39.064</v>
      </c>
      <c r="K6950" s="163">
        <v>15.199</v>
      </c>
      <c r="L6950" s="149" t="s">
        <v>114</v>
      </c>
      <c r="M6950" s="150" t="s">
        <v>741</v>
      </c>
      <c r="N6950" s="157">
        <v>45567.771874999999</v>
      </c>
      <c r="O6950" s="157">
        <v>45573.348564814813</v>
      </c>
    </row>
    <row r="6951" spans="2:15" x14ac:dyDescent="0.2">
      <c r="B6951" s="322" t="s">
        <v>176</v>
      </c>
      <c r="C6951" s="322" t="s">
        <v>275</v>
      </c>
      <c r="D6951" s="322" t="s">
        <v>176</v>
      </c>
      <c r="E6951" s="322" t="s">
        <v>275</v>
      </c>
      <c r="F6951" s="154" t="s">
        <v>114</v>
      </c>
      <c r="G6951" s="149" t="s">
        <v>286</v>
      </c>
      <c r="H6951" s="153" t="s">
        <v>115</v>
      </c>
      <c r="I6951" s="149" t="s">
        <v>3150</v>
      </c>
      <c r="J6951" s="163">
        <v>33.470999999999997</v>
      </c>
      <c r="K6951" s="163">
        <v>10.677</v>
      </c>
      <c r="L6951" s="149" t="s">
        <v>212</v>
      </c>
      <c r="M6951" s="150" t="s">
        <v>2156</v>
      </c>
      <c r="N6951" s="157">
        <v>45568.012083333335</v>
      </c>
      <c r="O6951" s="157">
        <v>45595.916817129626</v>
      </c>
    </row>
    <row r="6952" spans="2:15" x14ac:dyDescent="0.2">
      <c r="B6952" s="322" t="s">
        <v>176</v>
      </c>
      <c r="C6952" s="322" t="s">
        <v>275</v>
      </c>
      <c r="D6952" s="322" t="s">
        <v>177</v>
      </c>
      <c r="E6952" s="322" t="s">
        <v>275</v>
      </c>
      <c r="F6952" s="154" t="s">
        <v>114</v>
      </c>
      <c r="G6952" s="149" t="s">
        <v>286</v>
      </c>
      <c r="H6952" s="153" t="s">
        <v>115</v>
      </c>
      <c r="I6952" s="149" t="s">
        <v>3150</v>
      </c>
      <c r="J6952" s="163">
        <v>33.470999999999997</v>
      </c>
      <c r="K6952" s="163">
        <v>20.12</v>
      </c>
      <c r="L6952" s="149" t="s">
        <v>212</v>
      </c>
      <c r="M6952" s="150" t="s">
        <v>448</v>
      </c>
      <c r="N6952" s="157">
        <v>45568.012083333335</v>
      </c>
      <c r="O6952" s="157">
        <v>45607.937037037038</v>
      </c>
    </row>
    <row r="6953" spans="2:15" x14ac:dyDescent="0.2">
      <c r="B6953" s="322" t="s">
        <v>176</v>
      </c>
      <c r="C6953" s="322" t="s">
        <v>275</v>
      </c>
      <c r="D6953" s="322" t="s">
        <v>177</v>
      </c>
      <c r="E6953" s="322" t="s">
        <v>275</v>
      </c>
      <c r="F6953" s="154" t="s">
        <v>239</v>
      </c>
      <c r="G6953" s="149" t="s">
        <v>289</v>
      </c>
      <c r="H6953" s="153" t="s">
        <v>290</v>
      </c>
      <c r="I6953" s="149" t="s">
        <v>3135</v>
      </c>
      <c r="J6953" s="163">
        <v>58.063000000000002</v>
      </c>
      <c r="K6953" s="163">
        <v>47.021000000000001</v>
      </c>
      <c r="L6953" s="149" t="s">
        <v>116</v>
      </c>
      <c r="M6953" s="150" t="s">
        <v>117</v>
      </c>
      <c r="N6953" s="157">
        <v>45568.108969907407</v>
      </c>
      <c r="O6953" s="157">
        <v>45608.260127314818</v>
      </c>
    </row>
    <row r="6954" spans="2:15" x14ac:dyDescent="0.2">
      <c r="B6954" s="322" t="s">
        <v>176</v>
      </c>
      <c r="C6954" s="322" t="s">
        <v>275</v>
      </c>
      <c r="D6954" s="322" t="s">
        <v>176</v>
      </c>
      <c r="E6954" s="322" t="s">
        <v>275</v>
      </c>
      <c r="F6954" s="154" t="s">
        <v>114</v>
      </c>
      <c r="G6954" s="149" t="s">
        <v>277</v>
      </c>
      <c r="H6954" s="153" t="s">
        <v>304</v>
      </c>
      <c r="I6954" s="149" t="s">
        <v>1109</v>
      </c>
      <c r="J6954" s="163">
        <v>37.366999999999997</v>
      </c>
      <c r="K6954" s="163">
        <v>29.077999999999999</v>
      </c>
      <c r="L6954" s="149" t="s">
        <v>114</v>
      </c>
      <c r="M6954" s="150" t="s">
        <v>700</v>
      </c>
      <c r="N6954" s="157">
        <v>45568.365532407406</v>
      </c>
      <c r="O6954" s="157">
        <v>45573.521493055552</v>
      </c>
    </row>
    <row r="6955" spans="2:15" x14ac:dyDescent="0.2">
      <c r="B6955" s="322" t="s">
        <v>176</v>
      </c>
      <c r="C6955" s="322" t="s">
        <v>275</v>
      </c>
      <c r="D6955" s="322" t="s">
        <v>176</v>
      </c>
      <c r="E6955" s="322" t="s">
        <v>275</v>
      </c>
      <c r="F6955" s="154" t="s">
        <v>239</v>
      </c>
      <c r="G6955" s="149" t="s">
        <v>359</v>
      </c>
      <c r="H6955" s="153" t="s">
        <v>278</v>
      </c>
      <c r="I6955" s="149" t="s">
        <v>1930</v>
      </c>
      <c r="J6955" s="163">
        <v>33.664000000000001</v>
      </c>
      <c r="K6955" s="163">
        <v>5.4720000000000004</v>
      </c>
      <c r="L6955" s="149" t="s">
        <v>230</v>
      </c>
      <c r="M6955" s="150" t="s">
        <v>487</v>
      </c>
      <c r="N6955" s="157">
        <v>45568.90797453704</v>
      </c>
      <c r="O6955" s="157">
        <v>45595.968043981484</v>
      </c>
    </row>
    <row r="6956" spans="2:15" x14ac:dyDescent="0.2">
      <c r="B6956" s="322" t="s">
        <v>176</v>
      </c>
      <c r="C6956" s="322" t="s">
        <v>275</v>
      </c>
      <c r="D6956" s="322" t="s">
        <v>177</v>
      </c>
      <c r="E6956" s="322" t="s">
        <v>275</v>
      </c>
      <c r="F6956" s="154" t="s">
        <v>239</v>
      </c>
      <c r="G6956" s="149" t="s">
        <v>359</v>
      </c>
      <c r="H6956" s="153" t="s">
        <v>278</v>
      </c>
      <c r="I6956" s="149" t="s">
        <v>1930</v>
      </c>
      <c r="J6956" s="163">
        <v>33.664000000000001</v>
      </c>
      <c r="K6956" s="163">
        <v>24.207999999999998</v>
      </c>
      <c r="L6956" s="149" t="s">
        <v>518</v>
      </c>
      <c r="M6956" s="150" t="s">
        <v>519</v>
      </c>
      <c r="N6956" s="157">
        <v>45568.90797453704</v>
      </c>
      <c r="O6956" s="157">
        <v>45618.042453703703</v>
      </c>
    </row>
    <row r="6957" spans="2:15" x14ac:dyDescent="0.2">
      <c r="B6957" s="322" t="s">
        <v>176</v>
      </c>
      <c r="C6957" s="322" t="s">
        <v>275</v>
      </c>
      <c r="D6957" s="322" t="s">
        <v>176</v>
      </c>
      <c r="E6957" s="322" t="s">
        <v>275</v>
      </c>
      <c r="F6957" s="154" t="s">
        <v>114</v>
      </c>
      <c r="G6957" s="149" t="s">
        <v>277</v>
      </c>
      <c r="H6957" s="153" t="s">
        <v>304</v>
      </c>
      <c r="I6957" s="149" t="s">
        <v>2169</v>
      </c>
      <c r="J6957" s="163">
        <v>36.250999999999998</v>
      </c>
      <c r="K6957" s="163">
        <v>5.4429999999999996</v>
      </c>
      <c r="L6957" s="149" t="s">
        <v>114</v>
      </c>
      <c r="M6957" s="150" t="s">
        <v>577</v>
      </c>
      <c r="N6957" s="157">
        <v>45568.92864583333</v>
      </c>
      <c r="O6957" s="157">
        <v>45573.792986111112</v>
      </c>
    </row>
    <row r="6958" spans="2:15" x14ac:dyDescent="0.2">
      <c r="B6958" s="322" t="s">
        <v>176</v>
      </c>
      <c r="C6958" s="322" t="s">
        <v>275</v>
      </c>
      <c r="D6958" s="322" t="s">
        <v>176</v>
      </c>
      <c r="E6958" s="322" t="s">
        <v>275</v>
      </c>
      <c r="F6958" s="154" t="s">
        <v>114</v>
      </c>
      <c r="G6958" s="149" t="s">
        <v>277</v>
      </c>
      <c r="H6958" s="153" t="s">
        <v>304</v>
      </c>
      <c r="I6958" s="149" t="s">
        <v>2169</v>
      </c>
      <c r="J6958" s="163">
        <v>36.250999999999998</v>
      </c>
      <c r="K6958" s="163">
        <v>20.788</v>
      </c>
      <c r="L6958" s="149" t="s">
        <v>114</v>
      </c>
      <c r="M6958" s="150" t="s">
        <v>741</v>
      </c>
      <c r="N6958" s="157">
        <v>45568.92864583333</v>
      </c>
      <c r="O6958" s="157">
        <v>45587.650300925925</v>
      </c>
    </row>
    <row r="6959" spans="2:15" x14ac:dyDescent="0.2">
      <c r="B6959" s="322" t="s">
        <v>176</v>
      </c>
      <c r="C6959" s="322" t="s">
        <v>275</v>
      </c>
      <c r="D6959" s="322" t="s">
        <v>177</v>
      </c>
      <c r="E6959" s="322" t="s">
        <v>275</v>
      </c>
      <c r="F6959" s="154" t="s">
        <v>114</v>
      </c>
      <c r="G6959" s="149" t="s">
        <v>286</v>
      </c>
      <c r="H6959" s="153" t="s">
        <v>115</v>
      </c>
      <c r="I6959" s="149" t="s">
        <v>3417</v>
      </c>
      <c r="J6959" s="163">
        <v>63.563000000000002</v>
      </c>
      <c r="K6959" s="163">
        <v>32.750999999999998</v>
      </c>
      <c r="L6959" s="149" t="s">
        <v>208</v>
      </c>
      <c r="M6959" s="150" t="s">
        <v>368</v>
      </c>
      <c r="N6959" s="157">
        <v>45569.032870370371</v>
      </c>
      <c r="O6959" s="157">
        <v>45610.1403125</v>
      </c>
    </row>
    <row r="6960" spans="2:15" x14ac:dyDescent="0.2">
      <c r="B6960" s="322" t="s">
        <v>176</v>
      </c>
      <c r="C6960" s="322" t="s">
        <v>275</v>
      </c>
      <c r="D6960" s="322" t="s">
        <v>177</v>
      </c>
      <c r="E6960" s="322" t="s">
        <v>275</v>
      </c>
      <c r="F6960" s="154" t="s">
        <v>114</v>
      </c>
      <c r="G6960" s="149" t="s">
        <v>286</v>
      </c>
      <c r="H6960" s="153" t="s">
        <v>115</v>
      </c>
      <c r="I6960" s="149" t="s">
        <v>3417</v>
      </c>
      <c r="J6960" s="163">
        <v>63.563000000000002</v>
      </c>
      <c r="K6960" s="163">
        <v>24.939</v>
      </c>
      <c r="L6960" s="149" t="s">
        <v>208</v>
      </c>
      <c r="M6960" s="150" t="s">
        <v>523</v>
      </c>
      <c r="N6960" s="157">
        <v>45569.032870370371</v>
      </c>
      <c r="O6960" s="157">
        <v>45618.655486111114</v>
      </c>
    </row>
    <row r="6961" spans="2:15" x14ac:dyDescent="0.2">
      <c r="B6961" s="322" t="s">
        <v>176</v>
      </c>
      <c r="C6961" s="322" t="s">
        <v>275</v>
      </c>
      <c r="D6961" s="322" t="s">
        <v>176</v>
      </c>
      <c r="E6961" s="322" t="s">
        <v>275</v>
      </c>
      <c r="F6961" s="154" t="s">
        <v>114</v>
      </c>
      <c r="G6961" s="149" t="s">
        <v>277</v>
      </c>
      <c r="H6961" s="153" t="s">
        <v>304</v>
      </c>
      <c r="I6961" s="149" t="s">
        <v>913</v>
      </c>
      <c r="J6961" s="163">
        <v>30.878</v>
      </c>
      <c r="K6961" s="163">
        <v>20.780999999999999</v>
      </c>
      <c r="L6961" s="149" t="s">
        <v>1322</v>
      </c>
      <c r="M6961" s="150" t="s">
        <v>3418</v>
      </c>
      <c r="N6961" s="157">
        <v>45569.147326388891</v>
      </c>
      <c r="O6961" s="157">
        <v>45586.895671296297</v>
      </c>
    </row>
    <row r="6962" spans="2:15" x14ac:dyDescent="0.2">
      <c r="B6962" s="322" t="s">
        <v>176</v>
      </c>
      <c r="C6962" s="322" t="s">
        <v>275</v>
      </c>
      <c r="D6962" s="322" t="s">
        <v>178</v>
      </c>
      <c r="E6962" s="322" t="s">
        <v>275</v>
      </c>
      <c r="F6962" s="154" t="s">
        <v>239</v>
      </c>
      <c r="G6962" s="149" t="s">
        <v>359</v>
      </c>
      <c r="H6962" s="153" t="s">
        <v>278</v>
      </c>
      <c r="I6962" s="149" t="s">
        <v>2794</v>
      </c>
      <c r="J6962" s="163">
        <v>38.277999999999999</v>
      </c>
      <c r="K6962" s="163">
        <v>37.512</v>
      </c>
      <c r="L6962" s="149" t="s">
        <v>209</v>
      </c>
      <c r="M6962" s="150" t="s">
        <v>563</v>
      </c>
      <c r="N6962" s="157">
        <v>45569.887037037035</v>
      </c>
      <c r="O6962" s="157">
        <v>45630.785057870373</v>
      </c>
    </row>
    <row r="6963" spans="2:15" x14ac:dyDescent="0.2">
      <c r="B6963" s="322" t="s">
        <v>176</v>
      </c>
      <c r="C6963" s="322" t="s">
        <v>275</v>
      </c>
      <c r="D6963" s="322" t="s">
        <v>176</v>
      </c>
      <c r="E6963" s="322" t="s">
        <v>275</v>
      </c>
      <c r="F6963" s="154" t="s">
        <v>236</v>
      </c>
      <c r="G6963" s="149" t="s">
        <v>310</v>
      </c>
      <c r="H6963" s="153" t="s">
        <v>311</v>
      </c>
      <c r="I6963" s="149" t="s">
        <v>3419</v>
      </c>
      <c r="J6963" s="163">
        <v>32.945999999999998</v>
      </c>
      <c r="K6963" s="163">
        <v>5.3819999999999997</v>
      </c>
      <c r="L6963" s="149" t="s">
        <v>232</v>
      </c>
      <c r="M6963" s="150" t="s">
        <v>385</v>
      </c>
      <c r="N6963" s="157">
        <v>45569.897372685184</v>
      </c>
      <c r="O6963" s="157">
        <v>45595.154918981483</v>
      </c>
    </row>
    <row r="6964" spans="2:15" x14ac:dyDescent="0.2">
      <c r="B6964" s="322" t="s">
        <v>176</v>
      </c>
      <c r="C6964" s="322" t="s">
        <v>275</v>
      </c>
      <c r="D6964" s="322" t="s">
        <v>177</v>
      </c>
      <c r="E6964" s="322" t="s">
        <v>275</v>
      </c>
      <c r="F6964" s="154" t="s">
        <v>114</v>
      </c>
      <c r="G6964" s="149" t="s">
        <v>310</v>
      </c>
      <c r="H6964" s="153" t="s">
        <v>115</v>
      </c>
      <c r="I6964" s="149" t="s">
        <v>2885</v>
      </c>
      <c r="J6964" s="163">
        <v>34.235999999999997</v>
      </c>
      <c r="K6964" s="163">
        <v>33.551000000000002</v>
      </c>
      <c r="L6964" s="149" t="s">
        <v>3127</v>
      </c>
      <c r="M6964" s="150" t="s">
        <v>3128</v>
      </c>
      <c r="N6964" s="157">
        <v>45570.474687499998</v>
      </c>
      <c r="O6964" s="157">
        <v>45616.188854166663</v>
      </c>
    </row>
    <row r="6965" spans="2:15" x14ac:dyDescent="0.2">
      <c r="B6965" s="322" t="s">
        <v>176</v>
      </c>
      <c r="C6965" s="322" t="s">
        <v>275</v>
      </c>
      <c r="D6965" s="322" t="s">
        <v>177</v>
      </c>
      <c r="E6965" s="322" t="s">
        <v>275</v>
      </c>
      <c r="F6965" s="154" t="s">
        <v>239</v>
      </c>
      <c r="G6965" s="149" t="s">
        <v>277</v>
      </c>
      <c r="H6965" s="153" t="s">
        <v>278</v>
      </c>
      <c r="I6965" s="149" t="s">
        <v>3420</v>
      </c>
      <c r="J6965" s="163">
        <v>57.347000000000001</v>
      </c>
      <c r="K6965" s="163">
        <v>14.929</v>
      </c>
      <c r="L6965" s="149" t="s">
        <v>209</v>
      </c>
      <c r="M6965" s="150" t="s">
        <v>892</v>
      </c>
      <c r="N6965" s="157">
        <v>45570.841863425929</v>
      </c>
      <c r="O6965" s="157">
        <v>45609.052002314813</v>
      </c>
    </row>
    <row r="6966" spans="2:15" x14ac:dyDescent="0.2">
      <c r="B6966" s="322" t="s">
        <v>176</v>
      </c>
      <c r="C6966" s="322" t="s">
        <v>275</v>
      </c>
      <c r="D6966" s="322" t="s">
        <v>177</v>
      </c>
      <c r="E6966" s="322" t="s">
        <v>275</v>
      </c>
      <c r="F6966" s="154" t="s">
        <v>239</v>
      </c>
      <c r="G6966" s="149" t="s">
        <v>277</v>
      </c>
      <c r="H6966" s="153" t="s">
        <v>278</v>
      </c>
      <c r="I6966" s="149" t="s">
        <v>3420</v>
      </c>
      <c r="J6966" s="163">
        <v>57.347000000000001</v>
      </c>
      <c r="K6966" s="163">
        <v>28.981999999999999</v>
      </c>
      <c r="L6966" s="149" t="s">
        <v>209</v>
      </c>
      <c r="M6966" s="150" t="s">
        <v>440</v>
      </c>
      <c r="N6966" s="157">
        <v>45570.841863425929</v>
      </c>
      <c r="O6966" s="157">
        <v>45615.647314814814</v>
      </c>
    </row>
    <row r="6967" spans="2:15" x14ac:dyDescent="0.2">
      <c r="B6967" s="322" t="s">
        <v>176</v>
      </c>
      <c r="C6967" s="322" t="s">
        <v>275</v>
      </c>
      <c r="D6967" s="322" t="s">
        <v>177</v>
      </c>
      <c r="E6967" s="322" t="s">
        <v>275</v>
      </c>
      <c r="F6967" s="154" t="s">
        <v>247</v>
      </c>
      <c r="G6967" s="149" t="s">
        <v>340</v>
      </c>
      <c r="H6967" s="153" t="s">
        <v>341</v>
      </c>
      <c r="I6967" s="149" t="s">
        <v>3421</v>
      </c>
      <c r="J6967" s="163">
        <v>36.747999999999998</v>
      </c>
      <c r="K6967" s="163">
        <v>11.573</v>
      </c>
      <c r="L6967" s="149" t="s">
        <v>228</v>
      </c>
      <c r="M6967" s="150" t="s">
        <v>485</v>
      </c>
      <c r="N6967" s="157">
        <v>45571.187361111108</v>
      </c>
      <c r="O6967" s="157">
        <v>45599.53224537037</v>
      </c>
    </row>
    <row r="6968" spans="2:15" x14ac:dyDescent="0.2">
      <c r="B6968" s="322" t="s">
        <v>176</v>
      </c>
      <c r="C6968" s="322" t="s">
        <v>275</v>
      </c>
      <c r="D6968" s="322" t="s">
        <v>177</v>
      </c>
      <c r="E6968" s="322" t="s">
        <v>275</v>
      </c>
      <c r="F6968" s="154" t="s">
        <v>247</v>
      </c>
      <c r="G6968" s="149" t="s">
        <v>340</v>
      </c>
      <c r="H6968" s="153" t="s">
        <v>341</v>
      </c>
      <c r="I6968" s="149" t="s">
        <v>3421</v>
      </c>
      <c r="J6968" s="163">
        <v>36.747999999999998</v>
      </c>
      <c r="K6968" s="163">
        <v>21.652000000000001</v>
      </c>
      <c r="L6968" s="149" t="s">
        <v>228</v>
      </c>
      <c r="M6968" s="150" t="s">
        <v>549</v>
      </c>
      <c r="N6968" s="157">
        <v>45571.187361111108</v>
      </c>
      <c r="O6968" s="157">
        <v>45606.601886574077</v>
      </c>
    </row>
    <row r="6969" spans="2:15" x14ac:dyDescent="0.2">
      <c r="B6969" s="322" t="s">
        <v>176</v>
      </c>
      <c r="C6969" s="322" t="s">
        <v>275</v>
      </c>
      <c r="D6969" s="322" t="s">
        <v>177</v>
      </c>
      <c r="E6969" s="322" t="s">
        <v>275</v>
      </c>
      <c r="F6969" s="154" t="s">
        <v>239</v>
      </c>
      <c r="G6969" s="149" t="s">
        <v>359</v>
      </c>
      <c r="H6969" s="153" t="s">
        <v>278</v>
      </c>
      <c r="I6969" s="149" t="s">
        <v>2620</v>
      </c>
      <c r="J6969" s="163">
        <v>40.03</v>
      </c>
      <c r="K6969" s="163">
        <v>8.4849999999999994</v>
      </c>
      <c r="L6969" s="149" t="s">
        <v>442</v>
      </c>
      <c r="M6969" s="150" t="s">
        <v>512</v>
      </c>
      <c r="N6969" s="157">
        <v>45571.386990740742</v>
      </c>
      <c r="O6969" s="157">
        <v>45597.810937499999</v>
      </c>
    </row>
    <row r="6970" spans="2:15" x14ac:dyDescent="0.2">
      <c r="B6970" s="322" t="s">
        <v>176</v>
      </c>
      <c r="C6970" s="322" t="s">
        <v>275</v>
      </c>
      <c r="D6970" s="322" t="s">
        <v>177</v>
      </c>
      <c r="E6970" s="322" t="s">
        <v>275</v>
      </c>
      <c r="F6970" s="154" t="s">
        <v>239</v>
      </c>
      <c r="G6970" s="149" t="s">
        <v>359</v>
      </c>
      <c r="H6970" s="153" t="s">
        <v>278</v>
      </c>
      <c r="I6970" s="149" t="s">
        <v>2620</v>
      </c>
      <c r="J6970" s="163">
        <v>40.03</v>
      </c>
      <c r="K6970" s="163">
        <v>30.744</v>
      </c>
      <c r="L6970" s="149" t="s">
        <v>442</v>
      </c>
      <c r="M6970" s="150" t="s">
        <v>443</v>
      </c>
      <c r="N6970" s="157">
        <v>45571.386990740742</v>
      </c>
      <c r="O6970" s="157">
        <v>45609.448379629626</v>
      </c>
    </row>
    <row r="6971" spans="2:15" x14ac:dyDescent="0.2">
      <c r="B6971" s="322" t="s">
        <v>176</v>
      </c>
      <c r="C6971" s="322" t="s">
        <v>275</v>
      </c>
      <c r="D6971" s="322" t="s">
        <v>177</v>
      </c>
      <c r="E6971" s="322" t="s">
        <v>275</v>
      </c>
      <c r="F6971" s="154" t="s">
        <v>239</v>
      </c>
      <c r="G6971" s="149" t="s">
        <v>277</v>
      </c>
      <c r="H6971" s="153" t="s">
        <v>1628</v>
      </c>
      <c r="I6971" s="149" t="s">
        <v>3422</v>
      </c>
      <c r="J6971" s="163">
        <v>34.930999999999997</v>
      </c>
      <c r="K6971" s="163">
        <v>34.231999999999999</v>
      </c>
      <c r="L6971" s="149" t="s">
        <v>116</v>
      </c>
      <c r="M6971" s="150" t="s">
        <v>293</v>
      </c>
      <c r="N6971" s="157">
        <v>45571.511793981481</v>
      </c>
      <c r="O6971" s="157">
        <v>45608.424791666665</v>
      </c>
    </row>
    <row r="6972" spans="2:15" x14ac:dyDescent="0.2">
      <c r="B6972" s="322" t="s">
        <v>176</v>
      </c>
      <c r="C6972" s="322" t="s">
        <v>275</v>
      </c>
      <c r="D6972" s="322" t="s">
        <v>176</v>
      </c>
      <c r="E6972" s="322" t="s">
        <v>275</v>
      </c>
      <c r="F6972" s="154" t="s">
        <v>114</v>
      </c>
      <c r="G6972" s="149" t="s">
        <v>277</v>
      </c>
      <c r="H6972" s="153" t="s">
        <v>304</v>
      </c>
      <c r="I6972" s="149" t="s">
        <v>869</v>
      </c>
      <c r="J6972" s="163">
        <v>36.563000000000002</v>
      </c>
      <c r="K6972" s="163">
        <v>22.08</v>
      </c>
      <c r="L6972" s="149" t="s">
        <v>1322</v>
      </c>
      <c r="M6972" s="150" t="s">
        <v>3423</v>
      </c>
      <c r="N6972" s="157">
        <v>45571.605462962965</v>
      </c>
      <c r="O6972" s="157">
        <v>45587.782916666663</v>
      </c>
    </row>
    <row r="6973" spans="2:15" x14ac:dyDescent="0.2">
      <c r="B6973" s="322" t="s">
        <v>176</v>
      </c>
      <c r="C6973" s="322" t="s">
        <v>275</v>
      </c>
      <c r="D6973" s="322" t="s">
        <v>177</v>
      </c>
      <c r="E6973" s="322" t="s">
        <v>275</v>
      </c>
      <c r="F6973" s="154" t="s">
        <v>239</v>
      </c>
      <c r="G6973" s="149" t="s">
        <v>359</v>
      </c>
      <c r="H6973" s="153" t="s">
        <v>278</v>
      </c>
      <c r="I6973" s="149" t="s">
        <v>3215</v>
      </c>
      <c r="J6973" s="163">
        <v>34.826999999999998</v>
      </c>
      <c r="K6973" s="163">
        <v>32.42</v>
      </c>
      <c r="L6973" s="149" t="s">
        <v>209</v>
      </c>
      <c r="M6973" s="150" t="s">
        <v>323</v>
      </c>
      <c r="N6973" s="157">
        <v>45571.803622685184</v>
      </c>
      <c r="O6973" s="157">
        <v>45619.364583333336</v>
      </c>
    </row>
    <row r="6974" spans="2:15" x14ac:dyDescent="0.2">
      <c r="B6974" s="322" t="s">
        <v>176</v>
      </c>
      <c r="C6974" s="322" t="s">
        <v>275</v>
      </c>
      <c r="D6974" s="322" t="s">
        <v>177</v>
      </c>
      <c r="E6974" s="322" t="s">
        <v>275</v>
      </c>
      <c r="F6974" s="154" t="s">
        <v>114</v>
      </c>
      <c r="G6974" s="149" t="s">
        <v>277</v>
      </c>
      <c r="H6974" s="153" t="s">
        <v>304</v>
      </c>
      <c r="I6974" s="149" t="s">
        <v>1805</v>
      </c>
      <c r="J6974" s="163">
        <v>30.693000000000001</v>
      </c>
      <c r="K6974" s="163">
        <v>10.061</v>
      </c>
      <c r="L6974" s="149" t="s">
        <v>187</v>
      </c>
      <c r="M6974" s="150" t="s">
        <v>948</v>
      </c>
      <c r="N6974" s="157">
        <v>45572.386342592596</v>
      </c>
      <c r="O6974" s="157">
        <v>45597.407627314817</v>
      </c>
    </row>
    <row r="6975" spans="2:15" x14ac:dyDescent="0.2">
      <c r="B6975" s="322" t="s">
        <v>176</v>
      </c>
      <c r="C6975" s="322" t="s">
        <v>275</v>
      </c>
      <c r="D6975" s="322" t="s">
        <v>177</v>
      </c>
      <c r="E6975" s="322" t="s">
        <v>275</v>
      </c>
      <c r="F6975" s="154" t="s">
        <v>114</v>
      </c>
      <c r="G6975" s="149" t="s">
        <v>277</v>
      </c>
      <c r="H6975" s="153" t="s">
        <v>304</v>
      </c>
      <c r="I6975" s="149" t="s">
        <v>1805</v>
      </c>
      <c r="J6975" s="163">
        <v>30.693000000000001</v>
      </c>
      <c r="K6975" s="163">
        <v>10.061</v>
      </c>
      <c r="L6975" s="149" t="s">
        <v>187</v>
      </c>
      <c r="M6975" s="150" t="s">
        <v>948</v>
      </c>
      <c r="N6975" s="157">
        <v>45572.386342592596</v>
      </c>
      <c r="O6975" s="157">
        <v>45597.407766203702</v>
      </c>
    </row>
    <row r="6976" spans="2:15" x14ac:dyDescent="0.2">
      <c r="B6976" s="322" t="s">
        <v>176</v>
      </c>
      <c r="C6976" s="322" t="s">
        <v>275</v>
      </c>
      <c r="D6976" s="322" t="s">
        <v>178</v>
      </c>
      <c r="E6976" s="322" t="s">
        <v>275</v>
      </c>
      <c r="F6976" s="154" t="s">
        <v>239</v>
      </c>
      <c r="G6976" s="149" t="s">
        <v>1627</v>
      </c>
      <c r="H6976" s="153" t="s">
        <v>1628</v>
      </c>
      <c r="I6976" s="149" t="s">
        <v>3424</v>
      </c>
      <c r="J6976" s="163">
        <v>91.879000000000005</v>
      </c>
      <c r="K6976" s="163">
        <v>19.841999999999999</v>
      </c>
      <c r="L6976" s="149" t="s">
        <v>211</v>
      </c>
      <c r="M6976" s="150" t="s">
        <v>686</v>
      </c>
      <c r="N6976" s="157">
        <v>45572.999502314815</v>
      </c>
      <c r="O6976" s="157">
        <v>45627.126319444447</v>
      </c>
    </row>
    <row r="6977" spans="2:15" x14ac:dyDescent="0.2">
      <c r="B6977" s="322" t="s">
        <v>176</v>
      </c>
      <c r="C6977" s="322" t="s">
        <v>275</v>
      </c>
      <c r="D6977" s="322" t="s">
        <v>178</v>
      </c>
      <c r="E6977" s="322" t="s">
        <v>275</v>
      </c>
      <c r="F6977" s="154" t="s">
        <v>239</v>
      </c>
      <c r="G6977" s="149" t="s">
        <v>1627</v>
      </c>
      <c r="H6977" s="153" t="s">
        <v>1628</v>
      </c>
      <c r="I6977" s="149" t="s">
        <v>3424</v>
      </c>
      <c r="J6977" s="163">
        <v>91.879000000000005</v>
      </c>
      <c r="K6977" s="163">
        <v>24.117000000000001</v>
      </c>
      <c r="L6977" s="149" t="s">
        <v>211</v>
      </c>
      <c r="M6977" s="150" t="s">
        <v>2874</v>
      </c>
      <c r="N6977" s="157">
        <v>45572.999502314815</v>
      </c>
      <c r="O6977" s="157">
        <v>45631.23060185185</v>
      </c>
    </row>
    <row r="6978" spans="2:15" x14ac:dyDescent="0.2">
      <c r="B6978" s="322" t="s">
        <v>176</v>
      </c>
      <c r="C6978" s="322" t="s">
        <v>275</v>
      </c>
      <c r="D6978" s="322" t="s">
        <v>178</v>
      </c>
      <c r="E6978" s="322" t="s">
        <v>275</v>
      </c>
      <c r="F6978" s="154" t="s">
        <v>239</v>
      </c>
      <c r="G6978" s="149" t="s">
        <v>1627</v>
      </c>
      <c r="H6978" s="153" t="s">
        <v>1628</v>
      </c>
      <c r="I6978" s="149" t="s">
        <v>3424</v>
      </c>
      <c r="J6978" s="163">
        <v>91.879000000000005</v>
      </c>
      <c r="K6978" s="163">
        <v>46.082000000000001</v>
      </c>
      <c r="L6978" s="149" t="s">
        <v>202</v>
      </c>
      <c r="M6978" s="150" t="s">
        <v>3356</v>
      </c>
      <c r="N6978" s="157">
        <v>45572.999502314815</v>
      </c>
      <c r="O6978" s="157">
        <v>45657.591539351852</v>
      </c>
    </row>
    <row r="6979" spans="2:15" x14ac:dyDescent="0.2">
      <c r="B6979" s="322" t="s">
        <v>176</v>
      </c>
      <c r="C6979" s="322" t="s">
        <v>275</v>
      </c>
      <c r="D6979" s="322" t="s">
        <v>176</v>
      </c>
      <c r="E6979" s="322" t="s">
        <v>275</v>
      </c>
      <c r="F6979" s="154" t="s">
        <v>236</v>
      </c>
      <c r="G6979" s="149" t="s">
        <v>310</v>
      </c>
      <c r="H6979" s="153" t="s">
        <v>311</v>
      </c>
      <c r="I6979" s="149" t="s">
        <v>499</v>
      </c>
      <c r="J6979" s="163">
        <v>30.802</v>
      </c>
      <c r="K6979" s="163">
        <v>1.9079999999999999</v>
      </c>
      <c r="L6979" s="149" t="s">
        <v>725</v>
      </c>
      <c r="M6979" s="150" t="s">
        <v>726</v>
      </c>
      <c r="N6979" s="157">
        <v>45573.147534722222</v>
      </c>
      <c r="O6979" s="157">
        <v>45588.697025462963</v>
      </c>
    </row>
    <row r="6980" spans="2:15" x14ac:dyDescent="0.2">
      <c r="B6980" s="322" t="s">
        <v>176</v>
      </c>
      <c r="C6980" s="322" t="s">
        <v>275</v>
      </c>
      <c r="D6980" s="322" t="s">
        <v>177</v>
      </c>
      <c r="E6980" s="322" t="s">
        <v>275</v>
      </c>
      <c r="F6980" s="154" t="s">
        <v>236</v>
      </c>
      <c r="G6980" s="149" t="s">
        <v>310</v>
      </c>
      <c r="H6980" s="153" t="s">
        <v>311</v>
      </c>
      <c r="I6980" s="149" t="s">
        <v>499</v>
      </c>
      <c r="J6980" s="163">
        <v>30.802</v>
      </c>
      <c r="K6980" s="163">
        <v>4.8360000000000003</v>
      </c>
      <c r="L6980" s="149" t="s">
        <v>230</v>
      </c>
      <c r="M6980" s="150" t="s">
        <v>846</v>
      </c>
      <c r="N6980" s="157">
        <v>45573.147534722222</v>
      </c>
      <c r="O6980" s="157">
        <v>45599.435324074075</v>
      </c>
    </row>
    <row r="6981" spans="2:15" x14ac:dyDescent="0.2">
      <c r="B6981" s="322" t="s">
        <v>176</v>
      </c>
      <c r="C6981" s="322" t="s">
        <v>275</v>
      </c>
      <c r="D6981" s="322" t="s">
        <v>177</v>
      </c>
      <c r="E6981" s="322" t="s">
        <v>275</v>
      </c>
      <c r="F6981" s="154" t="s">
        <v>239</v>
      </c>
      <c r="G6981" s="149" t="s">
        <v>277</v>
      </c>
      <c r="H6981" s="153" t="s">
        <v>1628</v>
      </c>
      <c r="I6981" s="149" t="s">
        <v>1622</v>
      </c>
      <c r="J6981" s="163">
        <v>36.887</v>
      </c>
      <c r="K6981" s="163">
        <v>4.4660000000000002</v>
      </c>
      <c r="L6981" s="149" t="s">
        <v>116</v>
      </c>
      <c r="M6981" s="150" t="s">
        <v>352</v>
      </c>
      <c r="N6981" s="157">
        <v>45573.344641203701</v>
      </c>
      <c r="O6981" s="157">
        <v>45612.124374999999</v>
      </c>
    </row>
    <row r="6982" spans="2:15" x14ac:dyDescent="0.2">
      <c r="B6982" s="322" t="s">
        <v>176</v>
      </c>
      <c r="C6982" s="322" t="s">
        <v>275</v>
      </c>
      <c r="D6982" s="322" t="s">
        <v>177</v>
      </c>
      <c r="E6982" s="322" t="s">
        <v>275</v>
      </c>
      <c r="F6982" s="154" t="s">
        <v>239</v>
      </c>
      <c r="G6982" s="149" t="s">
        <v>277</v>
      </c>
      <c r="H6982" s="153" t="s">
        <v>1628</v>
      </c>
      <c r="I6982" s="149" t="s">
        <v>1622</v>
      </c>
      <c r="J6982" s="163">
        <v>36.887</v>
      </c>
      <c r="K6982" s="163">
        <v>4.4660000000000002</v>
      </c>
      <c r="L6982" s="149" t="s">
        <v>116</v>
      </c>
      <c r="M6982" s="150" t="s">
        <v>352</v>
      </c>
      <c r="N6982" s="157">
        <v>45573.344641203701</v>
      </c>
      <c r="O6982" s="157">
        <v>45612.124513888892</v>
      </c>
    </row>
    <row r="6983" spans="2:15" x14ac:dyDescent="0.2">
      <c r="B6983" s="322" t="s">
        <v>176</v>
      </c>
      <c r="C6983" s="322" t="s">
        <v>275</v>
      </c>
      <c r="D6983" s="322" t="s">
        <v>177</v>
      </c>
      <c r="E6983" s="322" t="s">
        <v>275</v>
      </c>
      <c r="F6983" s="154" t="s">
        <v>239</v>
      </c>
      <c r="G6983" s="149" t="s">
        <v>277</v>
      </c>
      <c r="H6983" s="153" t="s">
        <v>1628</v>
      </c>
      <c r="I6983" s="149" t="s">
        <v>1622</v>
      </c>
      <c r="J6983" s="163">
        <v>36.887</v>
      </c>
      <c r="K6983" s="163">
        <v>11.064</v>
      </c>
      <c r="L6983" s="149" t="s">
        <v>116</v>
      </c>
      <c r="M6983" s="150" t="s">
        <v>352</v>
      </c>
      <c r="N6983" s="157">
        <v>45573.344641203701</v>
      </c>
      <c r="O6983" s="157">
        <v>45614.949548611112</v>
      </c>
    </row>
    <row r="6984" spans="2:15" x14ac:dyDescent="0.2">
      <c r="B6984" s="322" t="s">
        <v>176</v>
      </c>
      <c r="C6984" s="322" t="s">
        <v>275</v>
      </c>
      <c r="D6984" s="322" t="s">
        <v>177</v>
      </c>
      <c r="E6984" s="322" t="s">
        <v>275</v>
      </c>
      <c r="F6984" s="154" t="s">
        <v>239</v>
      </c>
      <c r="G6984" s="149" t="s">
        <v>277</v>
      </c>
      <c r="H6984" s="153" t="s">
        <v>1628</v>
      </c>
      <c r="I6984" s="149" t="s">
        <v>1622</v>
      </c>
      <c r="J6984" s="163">
        <v>36.887</v>
      </c>
      <c r="K6984" s="163">
        <v>11.064</v>
      </c>
      <c r="L6984" s="149" t="s">
        <v>116</v>
      </c>
      <c r="M6984" s="150" t="s">
        <v>352</v>
      </c>
      <c r="N6984" s="157">
        <v>45573.344641203701</v>
      </c>
      <c r="O6984" s="157">
        <v>45614.949687499997</v>
      </c>
    </row>
    <row r="6985" spans="2:15" x14ac:dyDescent="0.2">
      <c r="B6985" s="322" t="s">
        <v>176</v>
      </c>
      <c r="C6985" s="322" t="s">
        <v>275</v>
      </c>
      <c r="D6985" s="322" t="s">
        <v>177</v>
      </c>
      <c r="E6985" s="322" t="s">
        <v>275</v>
      </c>
      <c r="F6985" s="154" t="s">
        <v>239</v>
      </c>
      <c r="G6985" s="149" t="s">
        <v>359</v>
      </c>
      <c r="H6985" s="153" t="s">
        <v>278</v>
      </c>
      <c r="I6985" s="149" t="s">
        <v>3004</v>
      </c>
      <c r="J6985" s="163">
        <v>38.494</v>
      </c>
      <c r="K6985" s="163">
        <v>37.723999999999997</v>
      </c>
      <c r="L6985" s="149" t="s">
        <v>329</v>
      </c>
      <c r="M6985" s="150" t="s">
        <v>361</v>
      </c>
      <c r="N6985" s="157">
        <v>45573.897175925929</v>
      </c>
      <c r="O6985" s="157">
        <v>45606.886701388888</v>
      </c>
    </row>
    <row r="6986" spans="2:15" x14ac:dyDescent="0.2">
      <c r="B6986" s="322" t="s">
        <v>176</v>
      </c>
      <c r="C6986" s="322" t="s">
        <v>275</v>
      </c>
      <c r="D6986" s="322" t="s">
        <v>177</v>
      </c>
      <c r="E6986" s="322" t="s">
        <v>275</v>
      </c>
      <c r="F6986" s="154" t="s">
        <v>114</v>
      </c>
      <c r="G6986" s="149" t="s">
        <v>286</v>
      </c>
      <c r="H6986" s="153" t="s">
        <v>115</v>
      </c>
      <c r="I6986" s="149" t="s">
        <v>3425</v>
      </c>
      <c r="J6986" s="163">
        <v>82.2</v>
      </c>
      <c r="K6986" s="163">
        <v>80.555999999999997</v>
      </c>
      <c r="L6986" s="149" t="s">
        <v>209</v>
      </c>
      <c r="M6986" s="150" t="s">
        <v>439</v>
      </c>
      <c r="N6986" s="157">
        <v>45574.439039351855</v>
      </c>
      <c r="O6986" s="157">
        <v>45611.593761574077</v>
      </c>
    </row>
    <row r="6987" spans="2:15" x14ac:dyDescent="0.2">
      <c r="B6987" s="322" t="s">
        <v>176</v>
      </c>
      <c r="C6987" s="322" t="s">
        <v>275</v>
      </c>
      <c r="D6987" s="322" t="s">
        <v>177</v>
      </c>
      <c r="E6987" s="322" t="s">
        <v>275</v>
      </c>
      <c r="F6987" s="154" t="s">
        <v>239</v>
      </c>
      <c r="G6987" s="149" t="s">
        <v>277</v>
      </c>
      <c r="H6987" s="153" t="s">
        <v>1628</v>
      </c>
      <c r="I6987" s="149" t="s">
        <v>1622</v>
      </c>
      <c r="J6987" s="163">
        <v>36.887</v>
      </c>
      <c r="K6987" s="163">
        <v>0.73199999999999998</v>
      </c>
      <c r="L6987" s="149" t="s">
        <v>116</v>
      </c>
      <c r="M6987" s="150" t="s">
        <v>352</v>
      </c>
      <c r="N6987" s="157">
        <v>45574.874351851853</v>
      </c>
      <c r="O6987" s="157">
        <v>45612.124374999999</v>
      </c>
    </row>
    <row r="6988" spans="2:15" x14ac:dyDescent="0.2">
      <c r="B6988" s="322" t="s">
        <v>176</v>
      </c>
      <c r="C6988" s="322" t="s">
        <v>275</v>
      </c>
      <c r="D6988" s="322" t="s">
        <v>177</v>
      </c>
      <c r="E6988" s="322" t="s">
        <v>275</v>
      </c>
      <c r="F6988" s="154" t="s">
        <v>239</v>
      </c>
      <c r="G6988" s="149" t="s">
        <v>277</v>
      </c>
      <c r="H6988" s="153" t="s">
        <v>1628</v>
      </c>
      <c r="I6988" s="149" t="s">
        <v>1622</v>
      </c>
      <c r="J6988" s="163">
        <v>36.887</v>
      </c>
      <c r="K6988" s="163">
        <v>0.73199999999999998</v>
      </c>
      <c r="L6988" s="149" t="s">
        <v>116</v>
      </c>
      <c r="M6988" s="150" t="s">
        <v>352</v>
      </c>
      <c r="N6988" s="157">
        <v>45574.874351851853</v>
      </c>
      <c r="O6988" s="157">
        <v>45612.124513888892</v>
      </c>
    </row>
    <row r="6989" spans="2:15" x14ac:dyDescent="0.2">
      <c r="B6989" s="322" t="s">
        <v>176</v>
      </c>
      <c r="C6989" s="322" t="s">
        <v>275</v>
      </c>
      <c r="D6989" s="322" t="s">
        <v>177</v>
      </c>
      <c r="E6989" s="322" t="s">
        <v>275</v>
      </c>
      <c r="F6989" s="154" t="s">
        <v>239</v>
      </c>
      <c r="G6989" s="149" t="s">
        <v>277</v>
      </c>
      <c r="H6989" s="153" t="s">
        <v>1628</v>
      </c>
      <c r="I6989" s="149" t="s">
        <v>1622</v>
      </c>
      <c r="J6989" s="163">
        <v>36.887</v>
      </c>
      <c r="K6989" s="163">
        <v>1.8129999999999999</v>
      </c>
      <c r="L6989" s="149" t="s">
        <v>116</v>
      </c>
      <c r="M6989" s="150" t="s">
        <v>352</v>
      </c>
      <c r="N6989" s="157">
        <v>45574.874351851853</v>
      </c>
      <c r="O6989" s="157">
        <v>45614.949548611112</v>
      </c>
    </row>
    <row r="6990" spans="2:15" x14ac:dyDescent="0.2">
      <c r="B6990" s="322" t="s">
        <v>176</v>
      </c>
      <c r="C6990" s="322" t="s">
        <v>275</v>
      </c>
      <c r="D6990" s="322" t="s">
        <v>177</v>
      </c>
      <c r="E6990" s="322" t="s">
        <v>275</v>
      </c>
      <c r="F6990" s="154" t="s">
        <v>239</v>
      </c>
      <c r="G6990" s="149" t="s">
        <v>277</v>
      </c>
      <c r="H6990" s="153" t="s">
        <v>1628</v>
      </c>
      <c r="I6990" s="149" t="s">
        <v>1622</v>
      </c>
      <c r="J6990" s="163">
        <v>36.887</v>
      </c>
      <c r="K6990" s="163">
        <v>1.8129999999999999</v>
      </c>
      <c r="L6990" s="149" t="s">
        <v>116</v>
      </c>
      <c r="M6990" s="150" t="s">
        <v>352</v>
      </c>
      <c r="N6990" s="157">
        <v>45574.874351851853</v>
      </c>
      <c r="O6990" s="157">
        <v>45614.949687499997</v>
      </c>
    </row>
    <row r="6991" spans="2:15" x14ac:dyDescent="0.2">
      <c r="B6991" s="322" t="s">
        <v>176</v>
      </c>
      <c r="C6991" s="322" t="s">
        <v>275</v>
      </c>
      <c r="D6991" s="322" t="s">
        <v>177</v>
      </c>
      <c r="E6991" s="322" t="s">
        <v>275</v>
      </c>
      <c r="F6991" s="154" t="s">
        <v>114</v>
      </c>
      <c r="G6991" s="149" t="s">
        <v>277</v>
      </c>
      <c r="H6991" s="153" t="s">
        <v>304</v>
      </c>
      <c r="I6991" s="149" t="s">
        <v>817</v>
      </c>
      <c r="J6991" s="163">
        <v>32.786999999999999</v>
      </c>
      <c r="K6991" s="163">
        <v>20.527999999999999</v>
      </c>
      <c r="L6991" s="149" t="s">
        <v>114</v>
      </c>
      <c r="M6991" s="150" t="s">
        <v>585</v>
      </c>
      <c r="N6991" s="157">
        <v>45574.897187499999</v>
      </c>
      <c r="O6991" s="157">
        <v>45623.133043981485</v>
      </c>
    </row>
    <row r="6992" spans="2:15" x14ac:dyDescent="0.2">
      <c r="B6992" s="322" t="s">
        <v>176</v>
      </c>
      <c r="C6992" s="322" t="s">
        <v>275</v>
      </c>
      <c r="D6992" s="322" t="s">
        <v>177</v>
      </c>
      <c r="E6992" s="322" t="s">
        <v>275</v>
      </c>
      <c r="F6992" s="154" t="s">
        <v>239</v>
      </c>
      <c r="G6992" s="149" t="s">
        <v>289</v>
      </c>
      <c r="H6992" s="153" t="s">
        <v>290</v>
      </c>
      <c r="I6992" s="149" t="s">
        <v>3426</v>
      </c>
      <c r="J6992" s="163">
        <v>56.545999999999999</v>
      </c>
      <c r="K6992" s="163">
        <v>13.186999999999999</v>
      </c>
      <c r="L6992" s="149" t="s">
        <v>205</v>
      </c>
      <c r="M6992" s="150" t="s">
        <v>505</v>
      </c>
      <c r="N6992" s="157">
        <v>45574.926192129627</v>
      </c>
      <c r="O6992" s="157">
        <v>45608.77107638889</v>
      </c>
    </row>
    <row r="6993" spans="2:15" x14ac:dyDescent="0.2">
      <c r="B6993" s="322" t="s">
        <v>176</v>
      </c>
      <c r="C6993" s="322" t="s">
        <v>275</v>
      </c>
      <c r="D6993" s="322" t="s">
        <v>177</v>
      </c>
      <c r="E6993" s="322" t="s">
        <v>275</v>
      </c>
      <c r="F6993" s="154" t="s">
        <v>239</v>
      </c>
      <c r="G6993" s="149" t="s">
        <v>289</v>
      </c>
      <c r="H6993" s="153" t="s">
        <v>290</v>
      </c>
      <c r="I6993" s="149" t="s">
        <v>3426</v>
      </c>
      <c r="J6993" s="163">
        <v>56.545999999999999</v>
      </c>
      <c r="K6993" s="163">
        <v>31.491</v>
      </c>
      <c r="L6993" s="149" t="s">
        <v>205</v>
      </c>
      <c r="M6993" s="150" t="s">
        <v>721</v>
      </c>
      <c r="N6993" s="157">
        <v>45574.926192129627</v>
      </c>
      <c r="O6993" s="157">
        <v>45615.371701388889</v>
      </c>
    </row>
    <row r="6994" spans="2:15" x14ac:dyDescent="0.2">
      <c r="B6994" s="322" t="s">
        <v>176</v>
      </c>
      <c r="C6994" s="322" t="s">
        <v>275</v>
      </c>
      <c r="D6994" s="322" t="s">
        <v>177</v>
      </c>
      <c r="E6994" s="322" t="s">
        <v>275</v>
      </c>
      <c r="F6994" s="154" t="s">
        <v>247</v>
      </c>
      <c r="G6994" s="149" t="s">
        <v>340</v>
      </c>
      <c r="H6994" s="153" t="s">
        <v>341</v>
      </c>
      <c r="I6994" s="149" t="s">
        <v>3427</v>
      </c>
      <c r="J6994" s="163">
        <v>40.112000000000002</v>
      </c>
      <c r="K6994" s="163">
        <v>9.6929999999999996</v>
      </c>
      <c r="L6994" s="149" t="s">
        <v>329</v>
      </c>
      <c r="M6994" s="150" t="s">
        <v>3428</v>
      </c>
      <c r="N6994" s="157">
        <v>45575.469907407409</v>
      </c>
      <c r="O6994" s="157">
        <v>45599.727696759262</v>
      </c>
    </row>
    <row r="6995" spans="2:15" x14ac:dyDescent="0.2">
      <c r="B6995" s="322" t="s">
        <v>176</v>
      </c>
      <c r="C6995" s="322" t="s">
        <v>275</v>
      </c>
      <c r="D6995" s="322" t="s">
        <v>177</v>
      </c>
      <c r="E6995" s="322" t="s">
        <v>275</v>
      </c>
      <c r="F6995" s="154" t="s">
        <v>247</v>
      </c>
      <c r="G6995" s="149" t="s">
        <v>340</v>
      </c>
      <c r="H6995" s="153" t="s">
        <v>341</v>
      </c>
      <c r="I6995" s="149" t="s">
        <v>3427</v>
      </c>
      <c r="J6995" s="163">
        <v>40.112000000000002</v>
      </c>
      <c r="K6995" s="163">
        <v>27.568000000000001</v>
      </c>
      <c r="L6995" s="149" t="s">
        <v>329</v>
      </c>
      <c r="M6995" s="150" t="s">
        <v>344</v>
      </c>
      <c r="N6995" s="157">
        <v>45575.469907407409</v>
      </c>
      <c r="O6995" s="157">
        <v>45600.250659722224</v>
      </c>
    </row>
    <row r="6996" spans="2:15" x14ac:dyDescent="0.2">
      <c r="B6996" s="322" t="s">
        <v>176</v>
      </c>
      <c r="C6996" s="322" t="s">
        <v>275</v>
      </c>
      <c r="D6996" s="322" t="s">
        <v>176</v>
      </c>
      <c r="E6996" s="322" t="s">
        <v>275</v>
      </c>
      <c r="F6996" s="154" t="s">
        <v>114</v>
      </c>
      <c r="G6996" s="149" t="s">
        <v>277</v>
      </c>
      <c r="H6996" s="153" t="s">
        <v>304</v>
      </c>
      <c r="I6996" s="149" t="s">
        <v>2022</v>
      </c>
      <c r="J6996" s="163">
        <v>34.317999999999998</v>
      </c>
      <c r="K6996" s="163">
        <v>22.824999999999999</v>
      </c>
      <c r="L6996" s="149" t="s">
        <v>191</v>
      </c>
      <c r="M6996" s="150" t="s">
        <v>2336</v>
      </c>
      <c r="N6996" s="157">
        <v>45575.532881944448</v>
      </c>
      <c r="O6996" s="157">
        <v>45593.769409722219</v>
      </c>
    </row>
    <row r="6997" spans="2:15" x14ac:dyDescent="0.2">
      <c r="B6997" s="322" t="s">
        <v>176</v>
      </c>
      <c r="C6997" s="322" t="s">
        <v>275</v>
      </c>
      <c r="D6997" s="322" t="s">
        <v>177</v>
      </c>
      <c r="E6997" s="322" t="s">
        <v>275</v>
      </c>
      <c r="F6997" s="154" t="s">
        <v>114</v>
      </c>
      <c r="G6997" s="149" t="s">
        <v>277</v>
      </c>
      <c r="H6997" s="153" t="s">
        <v>304</v>
      </c>
      <c r="I6997" s="149" t="s">
        <v>1894</v>
      </c>
      <c r="J6997" s="163">
        <v>38.289000000000001</v>
      </c>
      <c r="K6997" s="163">
        <v>26.24</v>
      </c>
      <c r="L6997" s="149" t="s">
        <v>114</v>
      </c>
      <c r="M6997" s="150" t="s">
        <v>700</v>
      </c>
      <c r="N6997" s="157">
        <v>45575.855694444443</v>
      </c>
      <c r="O6997" s="157">
        <v>45602.967418981483</v>
      </c>
    </row>
    <row r="6998" spans="2:15" x14ac:dyDescent="0.2">
      <c r="B6998" s="322" t="s">
        <v>176</v>
      </c>
      <c r="C6998" s="322" t="s">
        <v>275</v>
      </c>
      <c r="D6998" s="322" t="s">
        <v>178</v>
      </c>
      <c r="E6998" s="322" t="s">
        <v>275</v>
      </c>
      <c r="F6998" s="154" t="s">
        <v>239</v>
      </c>
      <c r="G6998" s="149" t="s">
        <v>359</v>
      </c>
      <c r="H6998" s="153" t="s">
        <v>278</v>
      </c>
      <c r="I6998" s="149" t="s">
        <v>3429</v>
      </c>
      <c r="J6998" s="163">
        <v>31.018000000000001</v>
      </c>
      <c r="K6998" s="163">
        <v>12.117000000000001</v>
      </c>
      <c r="L6998" s="149" t="s">
        <v>208</v>
      </c>
      <c r="M6998" s="150" t="s">
        <v>368</v>
      </c>
      <c r="N6998" s="157">
        <v>45575.907800925925</v>
      </c>
      <c r="O6998" s="157">
        <v>45629.739664351851</v>
      </c>
    </row>
    <row r="6999" spans="2:15" x14ac:dyDescent="0.2">
      <c r="B6999" s="322" t="s">
        <v>176</v>
      </c>
      <c r="C6999" s="322" t="s">
        <v>275</v>
      </c>
      <c r="D6999" s="322" t="s">
        <v>178</v>
      </c>
      <c r="E6999" s="322" t="s">
        <v>275</v>
      </c>
      <c r="F6999" s="154" t="s">
        <v>239</v>
      </c>
      <c r="G6999" s="149" t="s">
        <v>359</v>
      </c>
      <c r="H6999" s="153" t="s">
        <v>278</v>
      </c>
      <c r="I6999" s="149" t="s">
        <v>3429</v>
      </c>
      <c r="J6999" s="163">
        <v>31.018000000000001</v>
      </c>
      <c r="K6999" s="163">
        <v>18.280999999999999</v>
      </c>
      <c r="L6999" s="149" t="s">
        <v>208</v>
      </c>
      <c r="M6999" s="150" t="s">
        <v>523</v>
      </c>
      <c r="N6999" s="157">
        <v>45575.907800925925</v>
      </c>
      <c r="O6999" s="157">
        <v>45636.644594907404</v>
      </c>
    </row>
    <row r="7000" spans="2:15" x14ac:dyDescent="0.2">
      <c r="B7000" s="322" t="s">
        <v>176</v>
      </c>
      <c r="C7000" s="322" t="s">
        <v>275</v>
      </c>
      <c r="D7000" s="322" t="s">
        <v>177</v>
      </c>
      <c r="E7000" s="322" t="s">
        <v>275</v>
      </c>
      <c r="F7000" s="154" t="s">
        <v>114</v>
      </c>
      <c r="G7000" s="149" t="s">
        <v>277</v>
      </c>
      <c r="H7000" s="153" t="s">
        <v>304</v>
      </c>
      <c r="I7000" s="149" t="s">
        <v>3430</v>
      </c>
      <c r="J7000" s="163">
        <v>32.209000000000003</v>
      </c>
      <c r="K7000" s="163">
        <v>21.221</v>
      </c>
      <c r="L7000" s="149" t="s">
        <v>191</v>
      </c>
      <c r="M7000" s="150" t="s">
        <v>1078</v>
      </c>
      <c r="N7000" s="157">
        <v>45576.032939814817</v>
      </c>
      <c r="O7000" s="157">
        <v>45604.302465277775</v>
      </c>
    </row>
    <row r="7001" spans="2:15" x14ac:dyDescent="0.2">
      <c r="B7001" s="322" t="s">
        <v>176</v>
      </c>
      <c r="C7001" s="322" t="s">
        <v>275</v>
      </c>
      <c r="D7001" s="322" t="s">
        <v>177</v>
      </c>
      <c r="E7001" s="322" t="s">
        <v>275</v>
      </c>
      <c r="F7001" s="154" t="s">
        <v>114</v>
      </c>
      <c r="G7001" s="149" t="s">
        <v>286</v>
      </c>
      <c r="H7001" s="153" t="s">
        <v>115</v>
      </c>
      <c r="I7001" s="149" t="s">
        <v>3431</v>
      </c>
      <c r="J7001" s="163">
        <v>81.944999999999993</v>
      </c>
      <c r="K7001" s="163">
        <v>52.432000000000002</v>
      </c>
      <c r="L7001" s="149" t="s">
        <v>211</v>
      </c>
      <c r="M7001" s="150" t="s">
        <v>666</v>
      </c>
      <c r="N7001" s="157">
        <v>45576.491006944445</v>
      </c>
      <c r="O7001" s="157">
        <v>45604.687731481485</v>
      </c>
    </row>
    <row r="7002" spans="2:15" x14ac:dyDescent="0.2">
      <c r="B7002" s="322" t="s">
        <v>176</v>
      </c>
      <c r="C7002" s="322" t="s">
        <v>275</v>
      </c>
      <c r="D7002" s="322" t="s">
        <v>177</v>
      </c>
      <c r="E7002" s="322" t="s">
        <v>275</v>
      </c>
      <c r="F7002" s="154" t="s">
        <v>114</v>
      </c>
      <c r="G7002" s="149" t="s">
        <v>286</v>
      </c>
      <c r="H7002" s="153" t="s">
        <v>115</v>
      </c>
      <c r="I7002" s="149" t="s">
        <v>3431</v>
      </c>
      <c r="J7002" s="163">
        <v>81.944999999999993</v>
      </c>
      <c r="K7002" s="163">
        <v>27.873999999999999</v>
      </c>
      <c r="L7002" s="149" t="s">
        <v>211</v>
      </c>
      <c r="M7002" s="150" t="s">
        <v>314</v>
      </c>
      <c r="N7002" s="157">
        <v>45576.491006944445</v>
      </c>
      <c r="O7002" s="157">
        <v>45615.089259259257</v>
      </c>
    </row>
    <row r="7003" spans="2:15" x14ac:dyDescent="0.2">
      <c r="B7003" s="322" t="s">
        <v>176</v>
      </c>
      <c r="C7003" s="322" t="s">
        <v>275</v>
      </c>
      <c r="D7003" s="322" t="s">
        <v>176</v>
      </c>
      <c r="E7003" s="322" t="s">
        <v>275</v>
      </c>
      <c r="F7003" s="154" t="s">
        <v>114</v>
      </c>
      <c r="G7003" s="149" t="s">
        <v>277</v>
      </c>
      <c r="H7003" s="153" t="s">
        <v>304</v>
      </c>
      <c r="I7003" s="149" t="s">
        <v>576</v>
      </c>
      <c r="J7003" s="163">
        <v>36.415999999999997</v>
      </c>
      <c r="K7003" s="163">
        <v>30.981000000000002</v>
      </c>
      <c r="L7003" s="149" t="s">
        <v>114</v>
      </c>
      <c r="M7003" s="150" t="s">
        <v>577</v>
      </c>
      <c r="N7003" s="157">
        <v>45576.99077546296</v>
      </c>
      <c r="O7003" s="157">
        <v>45582.699502314812</v>
      </c>
    </row>
    <row r="7004" spans="2:15" x14ac:dyDescent="0.2">
      <c r="B7004" s="322" t="s">
        <v>176</v>
      </c>
      <c r="C7004" s="322" t="s">
        <v>275</v>
      </c>
      <c r="D7004" s="322" t="s">
        <v>176</v>
      </c>
      <c r="E7004" s="322" t="s">
        <v>275</v>
      </c>
      <c r="F7004" s="154" t="s">
        <v>114</v>
      </c>
      <c r="G7004" s="149" t="s">
        <v>277</v>
      </c>
      <c r="H7004" s="153" t="s">
        <v>304</v>
      </c>
      <c r="I7004" s="149" t="s">
        <v>740</v>
      </c>
      <c r="J7004" s="163">
        <v>28.471</v>
      </c>
      <c r="K7004" s="163">
        <v>27.8</v>
      </c>
      <c r="L7004" s="149" t="s">
        <v>114</v>
      </c>
      <c r="M7004" s="150" t="s">
        <v>700</v>
      </c>
      <c r="N7004" s="157">
        <v>45577.907696759263</v>
      </c>
      <c r="O7004" s="157">
        <v>45583.303148148145</v>
      </c>
    </row>
    <row r="7005" spans="2:15" x14ac:dyDescent="0.2">
      <c r="B7005" s="322" t="s">
        <v>176</v>
      </c>
      <c r="C7005" s="322" t="s">
        <v>275</v>
      </c>
      <c r="D7005" s="322" t="s">
        <v>177</v>
      </c>
      <c r="E7005" s="322" t="s">
        <v>275</v>
      </c>
      <c r="F7005" s="154" t="s">
        <v>114</v>
      </c>
      <c r="G7005" s="149" t="s">
        <v>277</v>
      </c>
      <c r="H7005" s="153" t="s">
        <v>304</v>
      </c>
      <c r="I7005" s="149" t="s">
        <v>1970</v>
      </c>
      <c r="J7005" s="163">
        <v>36.563000000000002</v>
      </c>
      <c r="K7005" s="163">
        <v>22.052</v>
      </c>
      <c r="L7005" s="149" t="s">
        <v>203</v>
      </c>
      <c r="M7005" s="150" t="s">
        <v>672</v>
      </c>
      <c r="N7005" s="157">
        <v>45578.084988425922</v>
      </c>
      <c r="O7005" s="157">
        <v>45603.220243055555</v>
      </c>
    </row>
    <row r="7006" spans="2:15" x14ac:dyDescent="0.2">
      <c r="B7006" s="322" t="s">
        <v>176</v>
      </c>
      <c r="C7006" s="322" t="s">
        <v>275</v>
      </c>
      <c r="D7006" s="322" t="s">
        <v>176</v>
      </c>
      <c r="E7006" s="322" t="s">
        <v>275</v>
      </c>
      <c r="F7006" s="154" t="s">
        <v>247</v>
      </c>
      <c r="G7006" s="149" t="s">
        <v>340</v>
      </c>
      <c r="H7006" s="153" t="s">
        <v>341</v>
      </c>
      <c r="I7006" s="149" t="s">
        <v>3432</v>
      </c>
      <c r="J7006" s="163">
        <v>21.163</v>
      </c>
      <c r="K7006" s="163">
        <v>6.1580000000000004</v>
      </c>
      <c r="L7006" s="149" t="s">
        <v>255</v>
      </c>
      <c r="M7006" s="150" t="s">
        <v>417</v>
      </c>
      <c r="N7006" s="157">
        <v>45578.408067129632</v>
      </c>
      <c r="O7006" s="157">
        <v>45580.944189814814</v>
      </c>
    </row>
    <row r="7007" spans="2:15" x14ac:dyDescent="0.2">
      <c r="B7007" s="322" t="s">
        <v>176</v>
      </c>
      <c r="C7007" s="322" t="s">
        <v>275</v>
      </c>
      <c r="D7007" s="322" t="s">
        <v>176</v>
      </c>
      <c r="E7007" s="322" t="s">
        <v>275</v>
      </c>
      <c r="F7007" s="154" t="s">
        <v>247</v>
      </c>
      <c r="G7007" s="149" t="s">
        <v>340</v>
      </c>
      <c r="H7007" s="153" t="s">
        <v>341</v>
      </c>
      <c r="I7007" s="149" t="s">
        <v>3432</v>
      </c>
      <c r="J7007" s="163">
        <v>21.163</v>
      </c>
      <c r="K7007" s="163">
        <v>14.582000000000001</v>
      </c>
      <c r="L7007" s="149" t="s">
        <v>266</v>
      </c>
      <c r="M7007" s="150" t="s">
        <v>298</v>
      </c>
      <c r="N7007" s="157">
        <v>45578.408067129632</v>
      </c>
      <c r="O7007" s="157">
        <v>45587.590138888889</v>
      </c>
    </row>
    <row r="7008" spans="2:15" x14ac:dyDescent="0.2">
      <c r="B7008" s="322" t="s">
        <v>176</v>
      </c>
      <c r="C7008" s="322" t="s">
        <v>275</v>
      </c>
      <c r="D7008" s="322" t="s">
        <v>177</v>
      </c>
      <c r="E7008" s="322" t="s">
        <v>275</v>
      </c>
      <c r="F7008" s="154" t="s">
        <v>239</v>
      </c>
      <c r="G7008" s="149" t="s">
        <v>359</v>
      </c>
      <c r="H7008" s="153" t="s">
        <v>278</v>
      </c>
      <c r="I7008" s="149" t="s">
        <v>3168</v>
      </c>
      <c r="J7008" s="163">
        <v>36.612000000000002</v>
      </c>
      <c r="K7008" s="163">
        <v>35.880000000000003</v>
      </c>
      <c r="L7008" s="149" t="s">
        <v>116</v>
      </c>
      <c r="M7008" s="150" t="s">
        <v>117</v>
      </c>
      <c r="N7008" s="157">
        <v>45578.418171296296</v>
      </c>
      <c r="O7008" s="157">
        <v>45616.445833333331</v>
      </c>
    </row>
    <row r="7009" spans="2:15" x14ac:dyDescent="0.2">
      <c r="B7009" s="322" t="s">
        <v>176</v>
      </c>
      <c r="C7009" s="322" t="s">
        <v>275</v>
      </c>
      <c r="D7009" s="322" t="s">
        <v>176</v>
      </c>
      <c r="E7009" s="322" t="s">
        <v>275</v>
      </c>
      <c r="F7009" s="154" t="s">
        <v>114</v>
      </c>
      <c r="G7009" s="149" t="s">
        <v>277</v>
      </c>
      <c r="H7009" s="153" t="s">
        <v>304</v>
      </c>
      <c r="I7009" s="149" t="s">
        <v>1739</v>
      </c>
      <c r="J7009" s="163">
        <v>36.244999999999997</v>
      </c>
      <c r="K7009" s="163">
        <v>26.677</v>
      </c>
      <c r="L7009" s="149" t="s">
        <v>114</v>
      </c>
      <c r="M7009" s="150" t="s">
        <v>1417</v>
      </c>
      <c r="N7009" s="157">
        <v>45578.897407407407</v>
      </c>
      <c r="O7009" s="157">
        <v>45585.45921296296</v>
      </c>
    </row>
    <row r="7010" spans="2:15" x14ac:dyDescent="0.2">
      <c r="B7010" s="322" t="s">
        <v>176</v>
      </c>
      <c r="C7010" s="322" t="s">
        <v>275</v>
      </c>
      <c r="D7010" s="322" t="s">
        <v>176</v>
      </c>
      <c r="E7010" s="322" t="s">
        <v>275</v>
      </c>
      <c r="F7010" s="154" t="s">
        <v>114</v>
      </c>
      <c r="G7010" s="149" t="s">
        <v>286</v>
      </c>
      <c r="H7010" s="153" t="s">
        <v>115</v>
      </c>
      <c r="I7010" s="149" t="s">
        <v>3433</v>
      </c>
      <c r="J7010" s="163">
        <v>40.607999999999997</v>
      </c>
      <c r="K7010" s="163">
        <v>28.707999999999998</v>
      </c>
      <c r="L7010" s="149" t="s">
        <v>230</v>
      </c>
      <c r="M7010" s="150" t="s">
        <v>514</v>
      </c>
      <c r="N7010" s="157">
        <v>45579.158020833333</v>
      </c>
      <c r="O7010" s="157">
        <v>45593.079386574071</v>
      </c>
    </row>
    <row r="7011" spans="2:15" x14ac:dyDescent="0.2">
      <c r="B7011" s="322" t="s">
        <v>176</v>
      </c>
      <c r="C7011" s="322" t="s">
        <v>275</v>
      </c>
      <c r="D7011" s="322" t="s">
        <v>177</v>
      </c>
      <c r="E7011" s="322" t="s">
        <v>275</v>
      </c>
      <c r="F7011" s="154" t="s">
        <v>329</v>
      </c>
      <c r="G7011" s="149" t="s">
        <v>286</v>
      </c>
      <c r="H7011" s="153" t="s">
        <v>330</v>
      </c>
      <c r="I7011" s="149" t="s">
        <v>2755</v>
      </c>
      <c r="J7011" s="163">
        <v>63.732999999999997</v>
      </c>
      <c r="K7011" s="163">
        <v>25.318000000000001</v>
      </c>
      <c r="L7011" s="149" t="s">
        <v>116</v>
      </c>
      <c r="M7011" s="150" t="s">
        <v>352</v>
      </c>
      <c r="N7011" s="157">
        <v>45579.314027777778</v>
      </c>
      <c r="O7011" s="157">
        <v>45616.041620370372</v>
      </c>
    </row>
    <row r="7012" spans="2:15" x14ac:dyDescent="0.2">
      <c r="B7012" s="322" t="s">
        <v>176</v>
      </c>
      <c r="C7012" s="322" t="s">
        <v>275</v>
      </c>
      <c r="D7012" s="322" t="s">
        <v>178</v>
      </c>
      <c r="E7012" s="322" t="s">
        <v>275</v>
      </c>
      <c r="F7012" s="154" t="s">
        <v>329</v>
      </c>
      <c r="G7012" s="149" t="s">
        <v>286</v>
      </c>
      <c r="H7012" s="153" t="s">
        <v>330</v>
      </c>
      <c r="I7012" s="149" t="s">
        <v>2755</v>
      </c>
      <c r="J7012" s="163">
        <v>63.732999999999997</v>
      </c>
      <c r="K7012" s="163">
        <v>28.387</v>
      </c>
      <c r="L7012" s="149" t="s">
        <v>116</v>
      </c>
      <c r="M7012" s="150" t="s">
        <v>352</v>
      </c>
      <c r="N7012" s="157">
        <v>45579.314027777778</v>
      </c>
      <c r="O7012" s="157">
        <v>45632.73636574074</v>
      </c>
    </row>
    <row r="7013" spans="2:15" x14ac:dyDescent="0.2">
      <c r="B7013" s="322" t="s">
        <v>176</v>
      </c>
      <c r="C7013" s="322" t="s">
        <v>275</v>
      </c>
      <c r="D7013" s="322" t="s">
        <v>177</v>
      </c>
      <c r="E7013" s="322" t="s">
        <v>275</v>
      </c>
      <c r="F7013" s="154" t="s">
        <v>239</v>
      </c>
      <c r="G7013" s="149" t="s">
        <v>289</v>
      </c>
      <c r="H7013" s="153" t="s">
        <v>290</v>
      </c>
      <c r="I7013" s="149" t="s">
        <v>3434</v>
      </c>
      <c r="J7013" s="163">
        <v>63.377000000000002</v>
      </c>
      <c r="K7013" s="163">
        <v>44.173999999999999</v>
      </c>
      <c r="L7013" s="149" t="s">
        <v>116</v>
      </c>
      <c r="M7013" s="150" t="s">
        <v>352</v>
      </c>
      <c r="N7013" s="157">
        <v>45579.567199074074</v>
      </c>
      <c r="O7013" s="157">
        <v>45622.124826388892</v>
      </c>
    </row>
    <row r="7014" spans="2:15" x14ac:dyDescent="0.2">
      <c r="B7014" s="322" t="s">
        <v>176</v>
      </c>
      <c r="C7014" s="322" t="s">
        <v>275</v>
      </c>
      <c r="D7014" s="322" t="s">
        <v>177</v>
      </c>
      <c r="E7014" s="322" t="s">
        <v>275</v>
      </c>
      <c r="F7014" s="154" t="s">
        <v>239</v>
      </c>
      <c r="G7014" s="149" t="s">
        <v>359</v>
      </c>
      <c r="H7014" s="153" t="s">
        <v>278</v>
      </c>
      <c r="I7014" s="149" t="s">
        <v>2769</v>
      </c>
      <c r="J7014" s="163">
        <v>33.649000000000001</v>
      </c>
      <c r="K7014" s="163">
        <v>6.6260000000000003</v>
      </c>
      <c r="L7014" s="149" t="s">
        <v>116</v>
      </c>
      <c r="M7014" s="150" t="s">
        <v>352</v>
      </c>
      <c r="N7014" s="157">
        <v>45579.761979166666</v>
      </c>
      <c r="O7014" s="157">
        <v>45618.98841435185</v>
      </c>
    </row>
    <row r="7015" spans="2:15" x14ac:dyDescent="0.2">
      <c r="B7015" s="322" t="s">
        <v>176</v>
      </c>
      <c r="C7015" s="322" t="s">
        <v>275</v>
      </c>
      <c r="D7015" s="322" t="s">
        <v>177</v>
      </c>
      <c r="E7015" s="322" t="s">
        <v>275</v>
      </c>
      <c r="F7015" s="154" t="s">
        <v>239</v>
      </c>
      <c r="G7015" s="149" t="s">
        <v>359</v>
      </c>
      <c r="H7015" s="153" t="s">
        <v>278</v>
      </c>
      <c r="I7015" s="149" t="s">
        <v>2769</v>
      </c>
      <c r="J7015" s="163">
        <v>33.649000000000001</v>
      </c>
      <c r="K7015" s="163">
        <v>26.35</v>
      </c>
      <c r="L7015" s="149" t="s">
        <v>116</v>
      </c>
      <c r="M7015" s="150" t="s">
        <v>405</v>
      </c>
      <c r="N7015" s="157">
        <v>45579.761979166666</v>
      </c>
      <c r="O7015" s="157">
        <v>45625.796493055554</v>
      </c>
    </row>
    <row r="7016" spans="2:15" x14ac:dyDescent="0.2">
      <c r="B7016" s="322" t="s">
        <v>176</v>
      </c>
      <c r="C7016" s="322" t="s">
        <v>275</v>
      </c>
      <c r="D7016" s="322" t="s">
        <v>177</v>
      </c>
      <c r="E7016" s="322" t="s">
        <v>275</v>
      </c>
      <c r="F7016" s="154" t="s">
        <v>114</v>
      </c>
      <c r="G7016" s="149" t="s">
        <v>277</v>
      </c>
      <c r="H7016" s="153" t="s">
        <v>304</v>
      </c>
      <c r="I7016" s="149" t="s">
        <v>2212</v>
      </c>
      <c r="J7016" s="163">
        <v>30.89</v>
      </c>
      <c r="K7016" s="163">
        <v>22.024000000000001</v>
      </c>
      <c r="L7016" s="149" t="s">
        <v>116</v>
      </c>
      <c r="M7016" s="150" t="s">
        <v>811</v>
      </c>
      <c r="N7016" s="157">
        <v>45580.157488425924</v>
      </c>
      <c r="O7016" s="157">
        <v>45606.767592592594</v>
      </c>
    </row>
    <row r="7017" spans="2:15" x14ac:dyDescent="0.2">
      <c r="B7017" s="322" t="s">
        <v>176</v>
      </c>
      <c r="C7017" s="322" t="s">
        <v>275</v>
      </c>
      <c r="D7017" s="322" t="s">
        <v>176</v>
      </c>
      <c r="E7017" s="322" t="s">
        <v>275</v>
      </c>
      <c r="F7017" s="154" t="s">
        <v>114</v>
      </c>
      <c r="G7017" s="149" t="s">
        <v>277</v>
      </c>
      <c r="H7017" s="153" t="s">
        <v>304</v>
      </c>
      <c r="I7017" s="149" t="s">
        <v>670</v>
      </c>
      <c r="J7017" s="163">
        <v>36.417000000000002</v>
      </c>
      <c r="K7017" s="163">
        <v>30.981999999999999</v>
      </c>
      <c r="L7017" s="149" t="s">
        <v>114</v>
      </c>
      <c r="M7017" s="150" t="s">
        <v>577</v>
      </c>
      <c r="N7017" s="157">
        <v>45580.168252314812</v>
      </c>
      <c r="O7017" s="157">
        <v>45585.578287037039</v>
      </c>
    </row>
    <row r="7018" spans="2:15" x14ac:dyDescent="0.2">
      <c r="B7018" s="322" t="s">
        <v>176</v>
      </c>
      <c r="C7018" s="322" t="s">
        <v>275</v>
      </c>
      <c r="D7018" s="322" t="s">
        <v>177</v>
      </c>
      <c r="E7018" s="322" t="s">
        <v>275</v>
      </c>
      <c r="F7018" s="154" t="s">
        <v>195</v>
      </c>
      <c r="G7018" s="149" t="s">
        <v>277</v>
      </c>
      <c r="H7018" s="153" t="s">
        <v>705</v>
      </c>
      <c r="I7018" s="149" t="s">
        <v>3435</v>
      </c>
      <c r="J7018" s="163">
        <v>62.823</v>
      </c>
      <c r="K7018" s="163">
        <v>44.097999999999999</v>
      </c>
      <c r="L7018" s="149" t="s">
        <v>116</v>
      </c>
      <c r="M7018" s="150" t="s">
        <v>405</v>
      </c>
      <c r="N7018" s="157">
        <v>45580.282789351855</v>
      </c>
      <c r="O7018" s="157">
        <v>45618.90357638889</v>
      </c>
    </row>
    <row r="7019" spans="2:15" x14ac:dyDescent="0.2">
      <c r="B7019" s="322" t="s">
        <v>176</v>
      </c>
      <c r="C7019" s="322" t="s">
        <v>275</v>
      </c>
      <c r="D7019" s="322" t="s">
        <v>177</v>
      </c>
      <c r="E7019" s="322" t="s">
        <v>275</v>
      </c>
      <c r="F7019" s="154" t="s">
        <v>239</v>
      </c>
      <c r="G7019" s="149" t="s">
        <v>277</v>
      </c>
      <c r="H7019" s="153" t="s">
        <v>1628</v>
      </c>
      <c r="I7019" s="149" t="s">
        <v>580</v>
      </c>
      <c r="J7019" s="163">
        <v>55.569000000000003</v>
      </c>
      <c r="K7019" s="163">
        <v>46.752000000000002</v>
      </c>
      <c r="L7019" s="149" t="s">
        <v>116</v>
      </c>
      <c r="M7019" s="150" t="s">
        <v>292</v>
      </c>
      <c r="N7019" s="157">
        <v>45580.478668981479</v>
      </c>
      <c r="O7019" s="157">
        <v>45619.111261574071</v>
      </c>
    </row>
    <row r="7020" spans="2:15" x14ac:dyDescent="0.2">
      <c r="B7020" s="322" t="s">
        <v>176</v>
      </c>
      <c r="C7020" s="322" t="s">
        <v>275</v>
      </c>
      <c r="D7020" s="322" t="s">
        <v>177</v>
      </c>
      <c r="E7020" s="322" t="s">
        <v>275</v>
      </c>
      <c r="F7020" s="154" t="s">
        <v>239</v>
      </c>
      <c r="G7020" s="149" t="s">
        <v>359</v>
      </c>
      <c r="H7020" s="153" t="s">
        <v>278</v>
      </c>
      <c r="I7020" s="149" t="s">
        <v>3394</v>
      </c>
      <c r="J7020" s="163">
        <v>53.488999999999997</v>
      </c>
      <c r="K7020" s="163">
        <v>11.031000000000001</v>
      </c>
      <c r="L7020" s="149" t="s">
        <v>116</v>
      </c>
      <c r="M7020" s="150" t="s">
        <v>292</v>
      </c>
      <c r="N7020" s="157">
        <v>45581.897337962961</v>
      </c>
      <c r="O7020" s="157">
        <v>45608.289120370369</v>
      </c>
    </row>
    <row r="7021" spans="2:15" x14ac:dyDescent="0.2">
      <c r="B7021" s="322" t="s">
        <v>176</v>
      </c>
      <c r="C7021" s="322" t="s">
        <v>275</v>
      </c>
      <c r="D7021" s="322" t="s">
        <v>177</v>
      </c>
      <c r="E7021" s="322" t="s">
        <v>275</v>
      </c>
      <c r="F7021" s="154" t="s">
        <v>239</v>
      </c>
      <c r="G7021" s="149" t="s">
        <v>359</v>
      </c>
      <c r="H7021" s="153" t="s">
        <v>278</v>
      </c>
      <c r="I7021" s="149" t="s">
        <v>3394</v>
      </c>
      <c r="J7021" s="163">
        <v>53.488999999999997</v>
      </c>
      <c r="K7021" s="163">
        <v>11.031000000000001</v>
      </c>
      <c r="L7021" s="149" t="s">
        <v>116</v>
      </c>
      <c r="M7021" s="150" t="s">
        <v>292</v>
      </c>
      <c r="N7021" s="157">
        <v>45581.897337962961</v>
      </c>
      <c r="O7021" s="157">
        <v>45615.83184027778</v>
      </c>
    </row>
    <row r="7022" spans="2:15" x14ac:dyDescent="0.2">
      <c r="B7022" s="322" t="s">
        <v>176</v>
      </c>
      <c r="C7022" s="322" t="s">
        <v>275</v>
      </c>
      <c r="D7022" s="322" t="s">
        <v>177</v>
      </c>
      <c r="E7022" s="322" t="s">
        <v>275</v>
      </c>
      <c r="F7022" s="154" t="s">
        <v>239</v>
      </c>
      <c r="G7022" s="149" t="s">
        <v>359</v>
      </c>
      <c r="H7022" s="153" t="s">
        <v>278</v>
      </c>
      <c r="I7022" s="149" t="s">
        <v>3394</v>
      </c>
      <c r="J7022" s="163">
        <v>53.488999999999997</v>
      </c>
      <c r="K7022" s="163">
        <v>22.971</v>
      </c>
      <c r="L7022" s="149" t="s">
        <v>116</v>
      </c>
      <c r="M7022" s="150" t="s">
        <v>811</v>
      </c>
      <c r="N7022" s="157">
        <v>45581.897337962961</v>
      </c>
      <c r="O7022" s="157">
        <v>45626.136886574073</v>
      </c>
    </row>
    <row r="7023" spans="2:15" x14ac:dyDescent="0.2">
      <c r="B7023" s="322" t="s">
        <v>176</v>
      </c>
      <c r="C7023" s="322" t="s">
        <v>275</v>
      </c>
      <c r="D7023" s="322" t="s">
        <v>177</v>
      </c>
      <c r="E7023" s="322" t="s">
        <v>275</v>
      </c>
      <c r="F7023" s="154" t="s">
        <v>195</v>
      </c>
      <c r="G7023" s="149" t="s">
        <v>277</v>
      </c>
      <c r="H7023" s="153" t="s">
        <v>3436</v>
      </c>
      <c r="I7023" s="149" t="s">
        <v>3162</v>
      </c>
      <c r="J7023" s="163">
        <v>64.620999999999995</v>
      </c>
      <c r="K7023" s="163">
        <v>54.619</v>
      </c>
      <c r="L7023" s="149" t="s">
        <v>329</v>
      </c>
      <c r="M7023" s="150" t="s">
        <v>460</v>
      </c>
      <c r="N7023" s="157">
        <v>45582.063807870371</v>
      </c>
      <c r="O7023" s="157">
        <v>45602.977268518516</v>
      </c>
    </row>
    <row r="7024" spans="2:15" x14ac:dyDescent="0.2">
      <c r="B7024" s="322" t="s">
        <v>176</v>
      </c>
      <c r="C7024" s="322" t="s">
        <v>275</v>
      </c>
      <c r="D7024" s="322" t="s">
        <v>178</v>
      </c>
      <c r="E7024" s="322" t="s">
        <v>275</v>
      </c>
      <c r="F7024" s="154" t="s">
        <v>195</v>
      </c>
      <c r="G7024" s="149" t="s">
        <v>277</v>
      </c>
      <c r="H7024" s="153" t="s">
        <v>705</v>
      </c>
      <c r="I7024" s="149" t="s">
        <v>3437</v>
      </c>
      <c r="J7024" s="163">
        <v>31.638999999999999</v>
      </c>
      <c r="K7024" s="163">
        <v>11.805999999999999</v>
      </c>
      <c r="L7024" s="149" t="s">
        <v>357</v>
      </c>
      <c r="M7024" s="150" t="s">
        <v>508</v>
      </c>
      <c r="N7024" s="157">
        <v>45582.241087962961</v>
      </c>
      <c r="O7024" s="157">
        <v>45633.000856481478</v>
      </c>
    </row>
    <row r="7025" spans="2:15" x14ac:dyDescent="0.2">
      <c r="B7025" s="322" t="s">
        <v>176</v>
      </c>
      <c r="C7025" s="322" t="s">
        <v>275</v>
      </c>
      <c r="D7025" s="322" t="s">
        <v>178</v>
      </c>
      <c r="E7025" s="322" t="s">
        <v>275</v>
      </c>
      <c r="F7025" s="154" t="s">
        <v>195</v>
      </c>
      <c r="G7025" s="149" t="s">
        <v>277</v>
      </c>
      <c r="H7025" s="153" t="s">
        <v>705</v>
      </c>
      <c r="I7025" s="149" t="s">
        <v>3437</v>
      </c>
      <c r="J7025" s="163">
        <v>31.638999999999999</v>
      </c>
      <c r="K7025" s="163">
        <v>17.945</v>
      </c>
      <c r="L7025" s="149" t="s">
        <v>515</v>
      </c>
      <c r="M7025" s="150" t="s">
        <v>516</v>
      </c>
      <c r="N7025" s="157">
        <v>45582.241087962961</v>
      </c>
      <c r="O7025" s="157">
        <v>45653.121944444443</v>
      </c>
    </row>
    <row r="7026" spans="2:15" x14ac:dyDescent="0.2">
      <c r="B7026" s="322" t="s">
        <v>176</v>
      </c>
      <c r="C7026" s="322" t="s">
        <v>275</v>
      </c>
      <c r="D7026" s="322" t="s">
        <v>177</v>
      </c>
      <c r="E7026" s="322" t="s">
        <v>275</v>
      </c>
      <c r="F7026" s="154" t="s">
        <v>239</v>
      </c>
      <c r="G7026" s="149" t="s">
        <v>289</v>
      </c>
      <c r="H7026" s="153" t="s">
        <v>290</v>
      </c>
      <c r="I7026" s="149" t="s">
        <v>2655</v>
      </c>
      <c r="J7026" s="163">
        <v>32.069000000000003</v>
      </c>
      <c r="K7026" s="163">
        <v>11.385999999999999</v>
      </c>
      <c r="L7026" s="149" t="s">
        <v>116</v>
      </c>
      <c r="M7026" s="150" t="s">
        <v>117</v>
      </c>
      <c r="N7026" s="157">
        <v>45582.561006944445</v>
      </c>
      <c r="O7026" s="157">
        <v>45624.464849537035</v>
      </c>
    </row>
    <row r="7027" spans="2:15" x14ac:dyDescent="0.2">
      <c r="B7027" s="322" t="s">
        <v>176</v>
      </c>
      <c r="C7027" s="322" t="s">
        <v>275</v>
      </c>
      <c r="D7027" s="322" t="s">
        <v>178</v>
      </c>
      <c r="E7027" s="322" t="s">
        <v>275</v>
      </c>
      <c r="F7027" s="154" t="s">
        <v>239</v>
      </c>
      <c r="G7027" s="149" t="s">
        <v>289</v>
      </c>
      <c r="H7027" s="153" t="s">
        <v>290</v>
      </c>
      <c r="I7027" s="149" t="s">
        <v>2655</v>
      </c>
      <c r="J7027" s="163">
        <v>32.069000000000003</v>
      </c>
      <c r="K7027" s="163">
        <v>20.042000000000002</v>
      </c>
      <c r="L7027" s="149" t="s">
        <v>116</v>
      </c>
      <c r="M7027" s="150" t="s">
        <v>117</v>
      </c>
      <c r="N7027" s="157">
        <v>45582.561006944445</v>
      </c>
      <c r="O7027" s="157">
        <v>45631.236168981479</v>
      </c>
    </row>
    <row r="7028" spans="2:15" x14ac:dyDescent="0.2">
      <c r="B7028" s="322" t="s">
        <v>176</v>
      </c>
      <c r="C7028" s="322" t="s">
        <v>275</v>
      </c>
      <c r="D7028" s="322" t="s">
        <v>179</v>
      </c>
      <c r="E7028" s="322" t="s">
        <v>113</v>
      </c>
      <c r="F7028" s="154" t="s">
        <v>239</v>
      </c>
      <c r="G7028" s="149" t="s">
        <v>277</v>
      </c>
      <c r="H7028" s="153" t="s">
        <v>1628</v>
      </c>
      <c r="I7028" s="149" t="s">
        <v>3176</v>
      </c>
      <c r="J7028" s="163">
        <v>74.192999999999998</v>
      </c>
      <c r="K7028" s="163">
        <v>38.869</v>
      </c>
      <c r="L7028" s="149" t="s">
        <v>211</v>
      </c>
      <c r="M7028" s="150" t="s">
        <v>390</v>
      </c>
      <c r="N7028" s="157">
        <v>45582.885613425926</v>
      </c>
      <c r="O7028" s="157">
        <v>45662.969212962962</v>
      </c>
    </row>
    <row r="7029" spans="2:15" x14ac:dyDescent="0.2">
      <c r="B7029" s="322" t="s">
        <v>176</v>
      </c>
      <c r="C7029" s="322" t="s">
        <v>275</v>
      </c>
      <c r="D7029" s="322" t="s">
        <v>178</v>
      </c>
      <c r="E7029" s="322" t="s">
        <v>275</v>
      </c>
      <c r="F7029" s="154" t="s">
        <v>239</v>
      </c>
      <c r="G7029" s="149" t="s">
        <v>277</v>
      </c>
      <c r="H7029" s="153" t="s">
        <v>1628</v>
      </c>
      <c r="I7029" s="149" t="s">
        <v>3176</v>
      </c>
      <c r="J7029" s="163">
        <v>74.192999999999998</v>
      </c>
      <c r="K7029" s="163">
        <v>29.370999999999999</v>
      </c>
      <c r="L7029" s="149" t="s">
        <v>211</v>
      </c>
      <c r="M7029" s="150" t="s">
        <v>388</v>
      </c>
      <c r="N7029" s="157">
        <v>45582.885613425926</v>
      </c>
      <c r="O7029" s="157">
        <v>45647.770636574074</v>
      </c>
    </row>
    <row r="7030" spans="2:15" x14ac:dyDescent="0.2">
      <c r="B7030" s="322" t="s">
        <v>176</v>
      </c>
      <c r="C7030" s="322" t="s">
        <v>275</v>
      </c>
      <c r="D7030" s="322" t="s">
        <v>177</v>
      </c>
      <c r="E7030" s="322" t="s">
        <v>275</v>
      </c>
      <c r="F7030" s="154" t="s">
        <v>114</v>
      </c>
      <c r="G7030" s="149" t="s">
        <v>286</v>
      </c>
      <c r="H7030" s="153" t="s">
        <v>115</v>
      </c>
      <c r="I7030" s="149" t="s">
        <v>3438</v>
      </c>
      <c r="J7030" s="163">
        <v>39.875</v>
      </c>
      <c r="K7030" s="163">
        <v>11.122</v>
      </c>
      <c r="L7030" s="149" t="s">
        <v>376</v>
      </c>
      <c r="M7030" s="150" t="s">
        <v>397</v>
      </c>
      <c r="N7030" s="157">
        <v>45583.293263888889</v>
      </c>
      <c r="O7030" s="157">
        <v>45616.208182870374</v>
      </c>
    </row>
    <row r="7031" spans="2:15" x14ac:dyDescent="0.2">
      <c r="B7031" s="322" t="s">
        <v>176</v>
      </c>
      <c r="C7031" s="322" t="s">
        <v>275</v>
      </c>
      <c r="D7031" s="322" t="s">
        <v>177</v>
      </c>
      <c r="E7031" s="322" t="s">
        <v>275</v>
      </c>
      <c r="F7031" s="154" t="s">
        <v>114</v>
      </c>
      <c r="G7031" s="149" t="s">
        <v>286</v>
      </c>
      <c r="H7031" s="153" t="s">
        <v>115</v>
      </c>
      <c r="I7031" s="149" t="s">
        <v>3438</v>
      </c>
      <c r="J7031" s="163">
        <v>39.875</v>
      </c>
      <c r="K7031" s="163">
        <v>27.954999999999998</v>
      </c>
      <c r="L7031" s="149" t="s">
        <v>218</v>
      </c>
      <c r="M7031" s="150" t="s">
        <v>1168</v>
      </c>
      <c r="N7031" s="157">
        <v>45583.293263888889</v>
      </c>
      <c r="O7031" s="157">
        <v>45624.998819444445</v>
      </c>
    </row>
    <row r="7032" spans="2:15" x14ac:dyDescent="0.2">
      <c r="B7032" s="322" t="s">
        <v>176</v>
      </c>
      <c r="C7032" s="322" t="s">
        <v>275</v>
      </c>
      <c r="D7032" s="322" t="s">
        <v>177</v>
      </c>
      <c r="E7032" s="322" t="s">
        <v>275</v>
      </c>
      <c r="F7032" s="154" t="s">
        <v>114</v>
      </c>
      <c r="G7032" s="149" t="s">
        <v>310</v>
      </c>
      <c r="H7032" s="153" t="s">
        <v>115</v>
      </c>
      <c r="I7032" s="149" t="s">
        <v>1102</v>
      </c>
      <c r="J7032" s="163">
        <v>60.456000000000003</v>
      </c>
      <c r="K7032" s="163">
        <v>18.760999999999999</v>
      </c>
      <c r="L7032" s="149" t="s">
        <v>209</v>
      </c>
      <c r="M7032" s="150" t="s">
        <v>563</v>
      </c>
      <c r="N7032" s="157">
        <v>45583.574594907404</v>
      </c>
      <c r="O7032" s="157">
        <v>45621.4065162037</v>
      </c>
    </row>
    <row r="7033" spans="2:15" x14ac:dyDescent="0.2">
      <c r="B7033" s="322" t="s">
        <v>176</v>
      </c>
      <c r="C7033" s="322" t="s">
        <v>275</v>
      </c>
      <c r="D7033" s="322" t="s">
        <v>178</v>
      </c>
      <c r="E7033" s="322" t="s">
        <v>275</v>
      </c>
      <c r="F7033" s="154" t="s">
        <v>114</v>
      </c>
      <c r="G7033" s="149" t="s">
        <v>310</v>
      </c>
      <c r="H7033" s="153" t="s">
        <v>115</v>
      </c>
      <c r="I7033" s="149" t="s">
        <v>1102</v>
      </c>
      <c r="J7033" s="163">
        <v>60.456000000000003</v>
      </c>
      <c r="K7033" s="163">
        <v>11.813000000000001</v>
      </c>
      <c r="L7033" s="149" t="s">
        <v>209</v>
      </c>
      <c r="M7033" s="150" t="s">
        <v>2589</v>
      </c>
      <c r="N7033" s="157">
        <v>45583.574594907404</v>
      </c>
      <c r="O7033" s="157">
        <v>45629.425104166665</v>
      </c>
    </row>
    <row r="7034" spans="2:15" x14ac:dyDescent="0.2">
      <c r="B7034" s="322" t="s">
        <v>176</v>
      </c>
      <c r="C7034" s="322" t="s">
        <v>275</v>
      </c>
      <c r="D7034" s="322" t="s">
        <v>178</v>
      </c>
      <c r="E7034" s="322" t="s">
        <v>275</v>
      </c>
      <c r="F7034" s="154" t="s">
        <v>114</v>
      </c>
      <c r="G7034" s="149" t="s">
        <v>310</v>
      </c>
      <c r="H7034" s="153" t="s">
        <v>115</v>
      </c>
      <c r="I7034" s="149" t="s">
        <v>1102</v>
      </c>
      <c r="J7034" s="163">
        <v>60.456000000000003</v>
      </c>
      <c r="K7034" s="163">
        <v>28.672999999999998</v>
      </c>
      <c r="L7034" s="149" t="s">
        <v>209</v>
      </c>
      <c r="M7034" s="150" t="s">
        <v>392</v>
      </c>
      <c r="N7034" s="157">
        <v>45583.574594907404</v>
      </c>
      <c r="O7034" s="157">
        <v>45633.136018518519</v>
      </c>
    </row>
    <row r="7035" spans="2:15" x14ac:dyDescent="0.2">
      <c r="B7035" s="322" t="s">
        <v>176</v>
      </c>
      <c r="C7035" s="322" t="s">
        <v>275</v>
      </c>
      <c r="D7035" s="322" t="s">
        <v>176</v>
      </c>
      <c r="E7035" s="322" t="s">
        <v>275</v>
      </c>
      <c r="F7035" s="154" t="s">
        <v>244</v>
      </c>
      <c r="G7035" s="149" t="s">
        <v>369</v>
      </c>
      <c r="H7035" s="153" t="s">
        <v>370</v>
      </c>
      <c r="I7035" s="149" t="s">
        <v>3439</v>
      </c>
      <c r="J7035" s="163">
        <v>57</v>
      </c>
      <c r="K7035" s="163">
        <v>45.701000000000001</v>
      </c>
      <c r="L7035" s="149" t="s">
        <v>209</v>
      </c>
      <c r="M7035" s="150" t="s">
        <v>392</v>
      </c>
      <c r="N7035" s="157">
        <v>45584.167060185187</v>
      </c>
      <c r="O7035" s="157">
        <v>45596.946053240739</v>
      </c>
    </row>
    <row r="7036" spans="2:15" x14ac:dyDescent="0.2">
      <c r="B7036" s="322" t="s">
        <v>176</v>
      </c>
      <c r="C7036" s="322" t="s">
        <v>275</v>
      </c>
      <c r="D7036" s="322" t="s">
        <v>178</v>
      </c>
      <c r="E7036" s="322" t="s">
        <v>275</v>
      </c>
      <c r="F7036" s="154" t="s">
        <v>211</v>
      </c>
      <c r="G7036" s="149" t="s">
        <v>277</v>
      </c>
      <c r="H7036" s="153" t="s">
        <v>390</v>
      </c>
      <c r="I7036" s="149" t="s">
        <v>3440</v>
      </c>
      <c r="J7036" s="163">
        <v>81.867999999999995</v>
      </c>
      <c r="K7036" s="163">
        <v>79.081999999999994</v>
      </c>
      <c r="L7036" s="149" t="s">
        <v>116</v>
      </c>
      <c r="M7036" s="150" t="s">
        <v>352</v>
      </c>
      <c r="N7036" s="157">
        <v>45584.366284722222</v>
      </c>
      <c r="O7036" s="157">
        <v>45643.423275462963</v>
      </c>
    </row>
    <row r="7037" spans="2:15" x14ac:dyDescent="0.2">
      <c r="B7037" s="322" t="s">
        <v>176</v>
      </c>
      <c r="C7037" s="322" t="s">
        <v>275</v>
      </c>
      <c r="D7037" s="322" t="s">
        <v>177</v>
      </c>
      <c r="E7037" s="322" t="s">
        <v>275</v>
      </c>
      <c r="F7037" s="154" t="s">
        <v>239</v>
      </c>
      <c r="G7037" s="149" t="s">
        <v>289</v>
      </c>
      <c r="H7037" s="153" t="s">
        <v>1628</v>
      </c>
      <c r="I7037" s="149" t="s">
        <v>2651</v>
      </c>
      <c r="J7037" s="163">
        <v>56.76</v>
      </c>
      <c r="K7037" s="163">
        <v>52.789000000000001</v>
      </c>
      <c r="L7037" s="149" t="s">
        <v>329</v>
      </c>
      <c r="M7037" s="150" t="s">
        <v>395</v>
      </c>
      <c r="N7037" s="157">
        <v>45584.387048611112</v>
      </c>
      <c r="O7037" s="157">
        <v>45611.039849537039</v>
      </c>
    </row>
    <row r="7038" spans="2:15" x14ac:dyDescent="0.2">
      <c r="B7038" s="322" t="s">
        <v>176</v>
      </c>
      <c r="C7038" s="322" t="s">
        <v>275</v>
      </c>
      <c r="D7038" s="322" t="s">
        <v>176</v>
      </c>
      <c r="E7038" s="322" t="s">
        <v>275</v>
      </c>
      <c r="F7038" s="154" t="s">
        <v>114</v>
      </c>
      <c r="G7038" s="149" t="s">
        <v>277</v>
      </c>
      <c r="H7038" s="153" t="s">
        <v>304</v>
      </c>
      <c r="I7038" s="149" t="s">
        <v>1236</v>
      </c>
      <c r="J7038" s="163">
        <v>19.39</v>
      </c>
      <c r="K7038" s="163">
        <v>7.84</v>
      </c>
      <c r="L7038" s="149" t="s">
        <v>114</v>
      </c>
      <c r="M7038" s="150" t="s">
        <v>1161</v>
      </c>
      <c r="N7038" s="157">
        <v>45585.198900462965</v>
      </c>
      <c r="O7038" s="157">
        <v>45586.812939814816</v>
      </c>
    </row>
    <row r="7039" spans="2:15" x14ac:dyDescent="0.2">
      <c r="B7039" s="322" t="s">
        <v>176</v>
      </c>
      <c r="C7039" s="322" t="s">
        <v>275</v>
      </c>
      <c r="D7039" s="322" t="s">
        <v>176</v>
      </c>
      <c r="E7039" s="322" t="s">
        <v>275</v>
      </c>
      <c r="F7039" s="154" t="s">
        <v>114</v>
      </c>
      <c r="G7039" s="149" t="s">
        <v>277</v>
      </c>
      <c r="H7039" s="153" t="s">
        <v>304</v>
      </c>
      <c r="I7039" s="149" t="s">
        <v>1236</v>
      </c>
      <c r="J7039" s="163">
        <v>19.39</v>
      </c>
      <c r="K7039" s="163">
        <v>7.84</v>
      </c>
      <c r="L7039" s="149" t="s">
        <v>114</v>
      </c>
      <c r="M7039" s="150" t="s">
        <v>1161</v>
      </c>
      <c r="N7039" s="157">
        <v>45585.198900462965</v>
      </c>
      <c r="O7039" s="157">
        <v>45586.813078703701</v>
      </c>
    </row>
    <row r="7040" spans="2:15" x14ac:dyDescent="0.2">
      <c r="B7040" s="322" t="s">
        <v>176</v>
      </c>
      <c r="C7040" s="322" t="s">
        <v>275</v>
      </c>
      <c r="D7040" s="322" t="s">
        <v>177</v>
      </c>
      <c r="E7040" s="322" t="s">
        <v>275</v>
      </c>
      <c r="F7040" s="154" t="s">
        <v>114</v>
      </c>
      <c r="G7040" s="149" t="s">
        <v>277</v>
      </c>
      <c r="H7040" s="153" t="s">
        <v>304</v>
      </c>
      <c r="I7040" s="149" t="s">
        <v>671</v>
      </c>
      <c r="J7040" s="163">
        <v>34.564</v>
      </c>
      <c r="K7040" s="163">
        <v>20.989000000000001</v>
      </c>
      <c r="L7040" s="149" t="s">
        <v>116</v>
      </c>
      <c r="M7040" s="150" t="s">
        <v>117</v>
      </c>
      <c r="N7040" s="157">
        <v>45585.272280092591</v>
      </c>
      <c r="O7040" s="157">
        <v>45625.745324074072</v>
      </c>
    </row>
    <row r="7041" spans="2:15" x14ac:dyDescent="0.2">
      <c r="B7041" s="322" t="s">
        <v>176</v>
      </c>
      <c r="C7041" s="322" t="s">
        <v>275</v>
      </c>
      <c r="D7041" s="322" t="s">
        <v>177</v>
      </c>
      <c r="E7041" s="322" t="s">
        <v>275</v>
      </c>
      <c r="F7041" s="154" t="s">
        <v>239</v>
      </c>
      <c r="G7041" s="149" t="s">
        <v>359</v>
      </c>
      <c r="H7041" s="153" t="s">
        <v>278</v>
      </c>
      <c r="I7041" s="149" t="s">
        <v>3028</v>
      </c>
      <c r="J7041" s="163">
        <v>34.274000000000001</v>
      </c>
      <c r="K7041" s="163">
        <v>33.588999999999999</v>
      </c>
      <c r="L7041" s="149" t="s">
        <v>116</v>
      </c>
      <c r="M7041" s="150" t="s">
        <v>457</v>
      </c>
      <c r="N7041" s="157">
        <v>45585.38690972222</v>
      </c>
      <c r="O7041" s="157">
        <v>45610.467962962961</v>
      </c>
    </row>
    <row r="7042" spans="2:15" x14ac:dyDescent="0.2">
      <c r="B7042" s="322" t="s">
        <v>176</v>
      </c>
      <c r="C7042" s="322" t="s">
        <v>275</v>
      </c>
      <c r="D7042" s="322" t="s">
        <v>177</v>
      </c>
      <c r="E7042" s="322" t="s">
        <v>275</v>
      </c>
      <c r="F7042" s="154" t="s">
        <v>329</v>
      </c>
      <c r="G7042" s="149" t="s">
        <v>286</v>
      </c>
      <c r="H7042" s="153" t="s">
        <v>330</v>
      </c>
      <c r="I7042" s="149" t="s">
        <v>3441</v>
      </c>
      <c r="J7042" s="163">
        <v>64.194999999999993</v>
      </c>
      <c r="K7042" s="163">
        <v>20.582000000000001</v>
      </c>
      <c r="L7042" s="149" t="s">
        <v>211</v>
      </c>
      <c r="M7042" s="150" t="s">
        <v>453</v>
      </c>
      <c r="N7042" s="157">
        <v>45586.67863425926</v>
      </c>
      <c r="O7042" s="157">
        <v>45615.196122685185</v>
      </c>
    </row>
    <row r="7043" spans="2:15" x14ac:dyDescent="0.2">
      <c r="B7043" s="322" t="s">
        <v>176</v>
      </c>
      <c r="C7043" s="322" t="s">
        <v>275</v>
      </c>
      <c r="D7043" s="322" t="s">
        <v>177</v>
      </c>
      <c r="E7043" s="322" t="s">
        <v>275</v>
      </c>
      <c r="F7043" s="154" t="s">
        <v>329</v>
      </c>
      <c r="G7043" s="149" t="s">
        <v>286</v>
      </c>
      <c r="H7043" s="153" t="s">
        <v>330</v>
      </c>
      <c r="I7043" s="149" t="s">
        <v>3441</v>
      </c>
      <c r="J7043" s="163">
        <v>64.194999999999993</v>
      </c>
      <c r="K7043" s="163">
        <v>32.966999999999999</v>
      </c>
      <c r="L7043" s="149" t="s">
        <v>214</v>
      </c>
      <c r="M7043" s="150" t="s">
        <v>332</v>
      </c>
      <c r="N7043" s="157">
        <v>45586.67863425926</v>
      </c>
      <c r="O7043" s="157">
        <v>45622.362696759257</v>
      </c>
    </row>
    <row r="7044" spans="2:15" x14ac:dyDescent="0.2">
      <c r="B7044" s="322" t="s">
        <v>176</v>
      </c>
      <c r="C7044" s="322" t="s">
        <v>275</v>
      </c>
      <c r="D7044" s="322" t="s">
        <v>177</v>
      </c>
      <c r="E7044" s="322" t="s">
        <v>275</v>
      </c>
      <c r="F7044" s="154" t="s">
        <v>114</v>
      </c>
      <c r="G7044" s="149" t="s">
        <v>310</v>
      </c>
      <c r="H7044" s="153" t="s">
        <v>115</v>
      </c>
      <c r="I7044" s="149" t="s">
        <v>3442</v>
      </c>
      <c r="J7044" s="163">
        <v>34.545000000000002</v>
      </c>
      <c r="K7044" s="163">
        <v>27.605</v>
      </c>
      <c r="L7044" s="149" t="s">
        <v>557</v>
      </c>
      <c r="M7044" s="150" t="s">
        <v>1702</v>
      </c>
      <c r="N7044" s="157">
        <v>45587.136886574073</v>
      </c>
      <c r="O7044" s="157">
        <v>45621.281759259262</v>
      </c>
    </row>
    <row r="7045" spans="2:15" x14ac:dyDescent="0.2">
      <c r="B7045" s="322" t="s">
        <v>176</v>
      </c>
      <c r="C7045" s="322" t="s">
        <v>275</v>
      </c>
      <c r="D7045" s="322" t="s">
        <v>177</v>
      </c>
      <c r="E7045" s="322" t="s">
        <v>275</v>
      </c>
      <c r="F7045" s="154" t="s">
        <v>114</v>
      </c>
      <c r="G7045" s="149" t="s">
        <v>286</v>
      </c>
      <c r="H7045" s="153" t="s">
        <v>115</v>
      </c>
      <c r="I7045" s="149" t="s">
        <v>497</v>
      </c>
      <c r="J7045" s="163">
        <v>61.252000000000002</v>
      </c>
      <c r="K7045" s="163">
        <v>60.027000000000001</v>
      </c>
      <c r="L7045" s="149" t="s">
        <v>211</v>
      </c>
      <c r="M7045" s="150" t="s">
        <v>453</v>
      </c>
      <c r="N7045" s="157">
        <v>45587.168287037035</v>
      </c>
      <c r="O7045" s="157">
        <v>45609.282013888886</v>
      </c>
    </row>
    <row r="7046" spans="2:15" x14ac:dyDescent="0.2">
      <c r="B7046" s="322" t="s">
        <v>176</v>
      </c>
      <c r="C7046" s="322" t="s">
        <v>275</v>
      </c>
      <c r="D7046" s="322" t="s">
        <v>177</v>
      </c>
      <c r="E7046" s="322" t="s">
        <v>275</v>
      </c>
      <c r="F7046" s="154" t="s">
        <v>239</v>
      </c>
      <c r="G7046" s="149" t="s">
        <v>277</v>
      </c>
      <c r="H7046" s="153" t="s">
        <v>1628</v>
      </c>
      <c r="I7046" s="149" t="s">
        <v>3443</v>
      </c>
      <c r="J7046" s="163">
        <v>57.19</v>
      </c>
      <c r="K7046" s="163">
        <v>22.006</v>
      </c>
      <c r="L7046" s="149" t="s">
        <v>116</v>
      </c>
      <c r="M7046" s="150" t="s">
        <v>457</v>
      </c>
      <c r="N7046" s="157">
        <v>45588.33898148148</v>
      </c>
      <c r="O7046" s="157">
        <v>45615.852210648147</v>
      </c>
    </row>
    <row r="7047" spans="2:15" x14ac:dyDescent="0.2">
      <c r="B7047" s="322" t="s">
        <v>176</v>
      </c>
      <c r="C7047" s="322" t="s">
        <v>275</v>
      </c>
      <c r="D7047" s="322" t="s">
        <v>178</v>
      </c>
      <c r="E7047" s="322" t="s">
        <v>275</v>
      </c>
      <c r="F7047" s="154" t="s">
        <v>239</v>
      </c>
      <c r="G7047" s="149" t="s">
        <v>277</v>
      </c>
      <c r="H7047" s="153" t="s">
        <v>1628</v>
      </c>
      <c r="I7047" s="149" t="s">
        <v>3443</v>
      </c>
      <c r="J7047" s="163">
        <v>57.19</v>
      </c>
      <c r="K7047" s="163">
        <v>31.849</v>
      </c>
      <c r="L7047" s="149" t="s">
        <v>116</v>
      </c>
      <c r="M7047" s="150" t="s">
        <v>651</v>
      </c>
      <c r="N7047" s="157">
        <v>45588.33898148148</v>
      </c>
      <c r="O7047" s="157">
        <v>45648.063113425924</v>
      </c>
    </row>
    <row r="7048" spans="2:15" x14ac:dyDescent="0.2">
      <c r="B7048" s="322" t="s">
        <v>176</v>
      </c>
      <c r="C7048" s="322" t="s">
        <v>275</v>
      </c>
      <c r="D7048" s="322" t="s">
        <v>178</v>
      </c>
      <c r="E7048" s="322" t="s">
        <v>275</v>
      </c>
      <c r="F7048" s="154" t="s">
        <v>239</v>
      </c>
      <c r="G7048" s="149" t="s">
        <v>359</v>
      </c>
      <c r="H7048" s="153" t="s">
        <v>278</v>
      </c>
      <c r="I7048" s="149" t="s">
        <v>3444</v>
      </c>
      <c r="J7048" s="163">
        <v>57.2</v>
      </c>
      <c r="K7048" s="163">
        <v>9.1940000000000008</v>
      </c>
      <c r="L7048" s="149" t="s">
        <v>217</v>
      </c>
      <c r="M7048" s="150" t="s">
        <v>309</v>
      </c>
      <c r="N7048" s="157">
        <v>45588.345439814817</v>
      </c>
      <c r="O7048" s="157">
        <v>45636.457372685189</v>
      </c>
    </row>
    <row r="7049" spans="2:15" x14ac:dyDescent="0.2">
      <c r="B7049" s="322" t="s">
        <v>176</v>
      </c>
      <c r="C7049" s="322" t="s">
        <v>275</v>
      </c>
      <c r="D7049" s="322" t="s">
        <v>178</v>
      </c>
      <c r="E7049" s="322" t="s">
        <v>275</v>
      </c>
      <c r="F7049" s="154" t="s">
        <v>239</v>
      </c>
      <c r="G7049" s="149" t="s">
        <v>359</v>
      </c>
      <c r="H7049" s="153" t="s">
        <v>278</v>
      </c>
      <c r="I7049" s="149" t="s">
        <v>3444</v>
      </c>
      <c r="J7049" s="163">
        <v>57.2</v>
      </c>
      <c r="K7049" s="163">
        <v>34.872</v>
      </c>
      <c r="L7049" s="149" t="s">
        <v>216</v>
      </c>
      <c r="M7049" s="150" t="s">
        <v>288</v>
      </c>
      <c r="N7049" s="157">
        <v>45588.345439814817</v>
      </c>
      <c r="O7049" s="157">
        <v>45644.052395833336</v>
      </c>
    </row>
    <row r="7050" spans="2:15" x14ac:dyDescent="0.2">
      <c r="B7050" s="322" t="s">
        <v>176</v>
      </c>
      <c r="C7050" s="322" t="s">
        <v>275</v>
      </c>
      <c r="D7050" s="322" t="s">
        <v>178</v>
      </c>
      <c r="E7050" s="322" t="s">
        <v>275</v>
      </c>
      <c r="F7050" s="154" t="s">
        <v>239</v>
      </c>
      <c r="G7050" s="149" t="s">
        <v>1627</v>
      </c>
      <c r="H7050" s="153" t="s">
        <v>1628</v>
      </c>
      <c r="I7050" s="149" t="s">
        <v>3445</v>
      </c>
      <c r="J7050" s="163">
        <v>93.248999999999995</v>
      </c>
      <c r="K7050" s="163">
        <v>35.494999999999997</v>
      </c>
      <c r="L7050" s="149" t="s">
        <v>211</v>
      </c>
      <c r="M7050" s="150" t="s">
        <v>388</v>
      </c>
      <c r="N7050" s="157">
        <v>45588.383113425924</v>
      </c>
      <c r="O7050" s="157">
        <v>45636.103877314818</v>
      </c>
    </row>
    <row r="7051" spans="2:15" x14ac:dyDescent="0.2">
      <c r="B7051" s="322" t="s">
        <v>176</v>
      </c>
      <c r="C7051" s="322" t="s">
        <v>275</v>
      </c>
      <c r="D7051" s="322" t="s">
        <v>178</v>
      </c>
      <c r="E7051" s="322" t="s">
        <v>275</v>
      </c>
      <c r="F7051" s="154" t="s">
        <v>239</v>
      </c>
      <c r="G7051" s="149" t="s">
        <v>1627</v>
      </c>
      <c r="H7051" s="153" t="s">
        <v>1628</v>
      </c>
      <c r="I7051" s="149" t="s">
        <v>3445</v>
      </c>
      <c r="J7051" s="163">
        <v>93.248999999999995</v>
      </c>
      <c r="K7051" s="163">
        <v>54.951999999999998</v>
      </c>
      <c r="L7051" s="149" t="s">
        <v>211</v>
      </c>
      <c r="M7051" s="150" t="s">
        <v>822</v>
      </c>
      <c r="N7051" s="157">
        <v>45588.383113425924</v>
      </c>
      <c r="O7051" s="157">
        <v>45647.162256944444</v>
      </c>
    </row>
    <row r="7052" spans="2:15" x14ac:dyDescent="0.2">
      <c r="B7052" s="322" t="s">
        <v>176</v>
      </c>
      <c r="C7052" s="322" t="s">
        <v>275</v>
      </c>
      <c r="D7052" s="322" t="s">
        <v>177</v>
      </c>
      <c r="E7052" s="322" t="s">
        <v>275</v>
      </c>
      <c r="F7052" s="154" t="s">
        <v>114</v>
      </c>
      <c r="G7052" s="149" t="s">
        <v>277</v>
      </c>
      <c r="H7052" s="153" t="s">
        <v>304</v>
      </c>
      <c r="I7052" s="149" t="s">
        <v>2335</v>
      </c>
      <c r="J7052" s="163">
        <v>26.734999999999999</v>
      </c>
      <c r="K7052" s="163">
        <v>4.9359999999999999</v>
      </c>
      <c r="L7052" s="149" t="s">
        <v>116</v>
      </c>
      <c r="M7052" s="150" t="s">
        <v>1049</v>
      </c>
      <c r="N7052" s="157">
        <v>45588.574270833335</v>
      </c>
      <c r="O7052" s="157">
        <v>45617.832071759258</v>
      </c>
    </row>
    <row r="7053" spans="2:15" x14ac:dyDescent="0.2">
      <c r="B7053" s="322" t="s">
        <v>176</v>
      </c>
      <c r="C7053" s="322" t="s">
        <v>275</v>
      </c>
      <c r="D7053" s="322" t="s">
        <v>177</v>
      </c>
      <c r="E7053" s="322" t="s">
        <v>275</v>
      </c>
      <c r="F7053" s="154" t="s">
        <v>114</v>
      </c>
      <c r="G7053" s="149" t="s">
        <v>286</v>
      </c>
      <c r="H7053" s="153" t="s">
        <v>304</v>
      </c>
      <c r="I7053" s="149" t="s">
        <v>2335</v>
      </c>
      <c r="J7053" s="163">
        <v>26.734999999999999</v>
      </c>
      <c r="K7053" s="163">
        <v>18.507999999999999</v>
      </c>
      <c r="L7053" s="149" t="s">
        <v>116</v>
      </c>
      <c r="M7053" s="150" t="s">
        <v>674</v>
      </c>
      <c r="N7053" s="157">
        <v>45588.574270833335</v>
      </c>
      <c r="O7053" s="157">
        <v>45625.428518518522</v>
      </c>
    </row>
    <row r="7054" spans="2:15" x14ac:dyDescent="0.2">
      <c r="B7054" s="322" t="s">
        <v>176</v>
      </c>
      <c r="C7054" s="322" t="s">
        <v>275</v>
      </c>
      <c r="D7054" s="322" t="s">
        <v>178</v>
      </c>
      <c r="E7054" s="322" t="s">
        <v>275</v>
      </c>
      <c r="F7054" s="154" t="s">
        <v>236</v>
      </c>
      <c r="G7054" s="149" t="s">
        <v>310</v>
      </c>
      <c r="H7054" s="153" t="s">
        <v>311</v>
      </c>
      <c r="I7054" s="149" t="s">
        <v>3446</v>
      </c>
      <c r="J7054" s="163">
        <v>63.366999999999997</v>
      </c>
      <c r="K7054" s="163">
        <v>51.997999999999998</v>
      </c>
      <c r="L7054" s="149" t="s">
        <v>116</v>
      </c>
      <c r="M7054" s="150" t="s">
        <v>352</v>
      </c>
      <c r="N7054" s="157">
        <v>45588.876469907409</v>
      </c>
      <c r="O7054" s="157">
        <v>45640.092974537038</v>
      </c>
    </row>
    <row r="7055" spans="2:15" x14ac:dyDescent="0.2">
      <c r="B7055" s="322" t="s">
        <v>176</v>
      </c>
      <c r="C7055" s="322" t="s">
        <v>275</v>
      </c>
      <c r="D7055" s="322" t="s">
        <v>177</v>
      </c>
      <c r="E7055" s="322" t="s">
        <v>275</v>
      </c>
      <c r="F7055" s="154" t="s">
        <v>239</v>
      </c>
      <c r="G7055" s="149" t="s">
        <v>277</v>
      </c>
      <c r="H7055" s="153" t="s">
        <v>278</v>
      </c>
      <c r="I7055" s="149" t="s">
        <v>3447</v>
      </c>
      <c r="J7055" s="163">
        <v>57.551000000000002</v>
      </c>
      <c r="K7055" s="163">
        <v>53.587000000000003</v>
      </c>
      <c r="L7055" s="149" t="s">
        <v>209</v>
      </c>
      <c r="M7055" s="150" t="s">
        <v>1247</v>
      </c>
      <c r="N7055" s="157">
        <v>45589.000891203701</v>
      </c>
      <c r="O7055" s="157">
        <v>45621.308310185188</v>
      </c>
    </row>
    <row r="7056" spans="2:15" x14ac:dyDescent="0.2">
      <c r="B7056" s="322" t="s">
        <v>176</v>
      </c>
      <c r="C7056" s="322" t="s">
        <v>275</v>
      </c>
      <c r="D7056" s="322" t="s">
        <v>177</v>
      </c>
      <c r="E7056" s="322" t="s">
        <v>275</v>
      </c>
      <c r="F7056" s="154" t="s">
        <v>114</v>
      </c>
      <c r="G7056" s="149" t="s">
        <v>310</v>
      </c>
      <c r="H7056" s="153" t="s">
        <v>115</v>
      </c>
      <c r="I7056" s="149" t="s">
        <v>2952</v>
      </c>
      <c r="J7056" s="163">
        <v>63.720999999999997</v>
      </c>
      <c r="K7056" s="163">
        <v>9.8439999999999994</v>
      </c>
      <c r="L7056" s="149" t="s">
        <v>216</v>
      </c>
      <c r="M7056" s="150" t="s">
        <v>2876</v>
      </c>
      <c r="N7056" s="157">
        <v>45589.845277777778</v>
      </c>
      <c r="O7056" s="157">
        <v>45619.220439814817</v>
      </c>
    </row>
    <row r="7057" spans="2:15" x14ac:dyDescent="0.2">
      <c r="B7057" s="322" t="s">
        <v>176</v>
      </c>
      <c r="C7057" s="322" t="s">
        <v>275</v>
      </c>
      <c r="D7057" s="322" t="s">
        <v>177</v>
      </c>
      <c r="E7057" s="322" t="s">
        <v>275</v>
      </c>
      <c r="F7057" s="154" t="s">
        <v>114</v>
      </c>
      <c r="G7057" s="149" t="s">
        <v>310</v>
      </c>
      <c r="H7057" s="153" t="s">
        <v>115</v>
      </c>
      <c r="I7057" s="149" t="s">
        <v>2952</v>
      </c>
      <c r="J7057" s="163">
        <v>63.720999999999997</v>
      </c>
      <c r="K7057" s="163">
        <v>47.366</v>
      </c>
      <c r="L7057" s="149" t="s">
        <v>216</v>
      </c>
      <c r="M7057" s="150" t="s">
        <v>3167</v>
      </c>
      <c r="N7057" s="157">
        <v>45589.845277777778</v>
      </c>
      <c r="O7057" s="157">
        <v>45620.156377314815</v>
      </c>
    </row>
    <row r="7058" spans="2:15" x14ac:dyDescent="0.2">
      <c r="B7058" s="322" t="s">
        <v>176</v>
      </c>
      <c r="C7058" s="322" t="s">
        <v>275</v>
      </c>
      <c r="D7058" s="322" t="s">
        <v>177</v>
      </c>
      <c r="E7058" s="322" t="s">
        <v>275</v>
      </c>
      <c r="F7058" s="154" t="s">
        <v>114</v>
      </c>
      <c r="G7058" s="149" t="s">
        <v>277</v>
      </c>
      <c r="H7058" s="153" t="s">
        <v>304</v>
      </c>
      <c r="I7058" s="149" t="s">
        <v>1625</v>
      </c>
      <c r="J7058" s="163">
        <v>34.863999999999997</v>
      </c>
      <c r="K7058" s="163">
        <v>31.651</v>
      </c>
      <c r="L7058" s="149" t="s">
        <v>114</v>
      </c>
      <c r="M7058" s="150" t="s">
        <v>741</v>
      </c>
      <c r="N7058" s="157">
        <v>45589.897060185183</v>
      </c>
      <c r="O7058" s="157">
        <v>45598.346701388888</v>
      </c>
    </row>
    <row r="7059" spans="2:15" x14ac:dyDescent="0.2">
      <c r="B7059" s="322" t="s">
        <v>176</v>
      </c>
      <c r="C7059" s="322" t="s">
        <v>275</v>
      </c>
      <c r="D7059" s="322" t="s">
        <v>178</v>
      </c>
      <c r="E7059" s="322" t="s">
        <v>275</v>
      </c>
      <c r="F7059" s="154" t="s">
        <v>239</v>
      </c>
      <c r="G7059" s="149" t="s">
        <v>289</v>
      </c>
      <c r="H7059" s="153" t="s">
        <v>290</v>
      </c>
      <c r="I7059" s="149" t="s">
        <v>3448</v>
      </c>
      <c r="J7059" s="163">
        <v>45.21</v>
      </c>
      <c r="K7059" s="163">
        <v>40.212000000000003</v>
      </c>
      <c r="L7059" s="149" t="s">
        <v>116</v>
      </c>
      <c r="M7059" s="150" t="s">
        <v>292</v>
      </c>
      <c r="N7059" s="157">
        <v>45590.129108796296</v>
      </c>
      <c r="O7059" s="157">
        <v>45635.488680555558</v>
      </c>
    </row>
    <row r="7060" spans="2:15" x14ac:dyDescent="0.2">
      <c r="B7060" s="322" t="s">
        <v>176</v>
      </c>
      <c r="C7060" s="322" t="s">
        <v>275</v>
      </c>
      <c r="D7060" s="322" t="s">
        <v>178</v>
      </c>
      <c r="E7060" s="322" t="s">
        <v>275</v>
      </c>
      <c r="F7060" s="154" t="s">
        <v>114</v>
      </c>
      <c r="G7060" s="149" t="s">
        <v>286</v>
      </c>
      <c r="H7060" s="153" t="s">
        <v>115</v>
      </c>
      <c r="I7060" s="149" t="s">
        <v>3449</v>
      </c>
      <c r="J7060" s="163">
        <v>61.07</v>
      </c>
      <c r="K7060" s="163">
        <v>10.516999999999999</v>
      </c>
      <c r="L7060" s="149" t="s">
        <v>208</v>
      </c>
      <c r="M7060" s="150" t="s">
        <v>368</v>
      </c>
      <c r="N7060" s="157">
        <v>45590.616111111114</v>
      </c>
      <c r="O7060" s="157">
        <v>45631.362881944442</v>
      </c>
    </row>
    <row r="7061" spans="2:15" x14ac:dyDescent="0.2">
      <c r="B7061" s="322" t="s">
        <v>176</v>
      </c>
      <c r="C7061" s="322" t="s">
        <v>275</v>
      </c>
      <c r="D7061" s="322" t="s">
        <v>178</v>
      </c>
      <c r="E7061" s="322" t="s">
        <v>275</v>
      </c>
      <c r="F7061" s="154" t="s">
        <v>114</v>
      </c>
      <c r="G7061" s="149" t="s">
        <v>286</v>
      </c>
      <c r="H7061" s="153" t="s">
        <v>115</v>
      </c>
      <c r="I7061" s="149" t="s">
        <v>3449</v>
      </c>
      <c r="J7061" s="163">
        <v>61.07</v>
      </c>
      <c r="K7061" s="163">
        <v>21.736000000000001</v>
      </c>
      <c r="L7061" s="149" t="s">
        <v>208</v>
      </c>
      <c r="M7061" s="150" t="s">
        <v>368</v>
      </c>
      <c r="N7061" s="157">
        <v>45590.616111111114</v>
      </c>
      <c r="O7061" s="157">
        <v>45632.905694444446</v>
      </c>
    </row>
    <row r="7062" spans="2:15" x14ac:dyDescent="0.2">
      <c r="B7062" s="322" t="s">
        <v>176</v>
      </c>
      <c r="C7062" s="322" t="s">
        <v>275</v>
      </c>
      <c r="D7062" s="322" t="s">
        <v>178</v>
      </c>
      <c r="E7062" s="322" t="s">
        <v>275</v>
      </c>
      <c r="F7062" s="154" t="s">
        <v>114</v>
      </c>
      <c r="G7062" s="149" t="s">
        <v>286</v>
      </c>
      <c r="H7062" s="153" t="s">
        <v>115</v>
      </c>
      <c r="I7062" s="149" t="s">
        <v>3449</v>
      </c>
      <c r="J7062" s="163">
        <v>61.07</v>
      </c>
      <c r="K7062" s="163">
        <v>26.013000000000002</v>
      </c>
      <c r="L7062" s="149" t="s">
        <v>208</v>
      </c>
      <c r="M7062" s="150" t="s">
        <v>523</v>
      </c>
      <c r="N7062" s="157">
        <v>45590.616111111114</v>
      </c>
      <c r="O7062" s="157">
        <v>45642.315057870372</v>
      </c>
    </row>
    <row r="7063" spans="2:15" x14ac:dyDescent="0.2">
      <c r="B7063" s="322" t="s">
        <v>176</v>
      </c>
      <c r="C7063" s="322" t="s">
        <v>275</v>
      </c>
      <c r="D7063" s="322" t="s">
        <v>177</v>
      </c>
      <c r="E7063" s="322" t="s">
        <v>275</v>
      </c>
      <c r="F7063" s="154" t="s">
        <v>247</v>
      </c>
      <c r="G7063" s="149" t="s">
        <v>340</v>
      </c>
      <c r="H7063" s="153" t="s">
        <v>341</v>
      </c>
      <c r="I7063" s="149" t="s">
        <v>3450</v>
      </c>
      <c r="J7063" s="163">
        <v>40.503</v>
      </c>
      <c r="K7063" s="163">
        <v>36.914999999999999</v>
      </c>
      <c r="L7063" s="149" t="s">
        <v>189</v>
      </c>
      <c r="M7063" s="150" t="s">
        <v>526</v>
      </c>
      <c r="N7063" s="157">
        <v>45591.05064814815</v>
      </c>
      <c r="O7063" s="157">
        <v>45623.074270833335</v>
      </c>
    </row>
    <row r="7064" spans="2:15" x14ac:dyDescent="0.2">
      <c r="B7064" s="322" t="s">
        <v>176</v>
      </c>
      <c r="C7064" s="322" t="s">
        <v>275</v>
      </c>
      <c r="D7064" s="322" t="s">
        <v>176</v>
      </c>
      <c r="E7064" s="322" t="s">
        <v>275</v>
      </c>
      <c r="F7064" s="154" t="s">
        <v>114</v>
      </c>
      <c r="G7064" s="149" t="s">
        <v>277</v>
      </c>
      <c r="H7064" s="153" t="s">
        <v>304</v>
      </c>
      <c r="I7064" s="149" t="s">
        <v>3352</v>
      </c>
      <c r="J7064" s="163">
        <v>35.270000000000003</v>
      </c>
      <c r="K7064" s="163">
        <v>26.893000000000001</v>
      </c>
      <c r="L7064" s="149" t="s">
        <v>114</v>
      </c>
      <c r="M7064" s="150" t="s">
        <v>700</v>
      </c>
      <c r="N7064" s="157">
        <v>45591.063819444447</v>
      </c>
      <c r="O7064" s="157">
        <v>45596.199004629627</v>
      </c>
    </row>
    <row r="7065" spans="2:15" x14ac:dyDescent="0.2">
      <c r="B7065" s="322" t="s">
        <v>176</v>
      </c>
      <c r="C7065" s="322" t="s">
        <v>275</v>
      </c>
      <c r="D7065" s="322" t="s">
        <v>177</v>
      </c>
      <c r="E7065" s="322" t="s">
        <v>275</v>
      </c>
      <c r="F7065" s="154" t="s">
        <v>239</v>
      </c>
      <c r="G7065" s="149" t="s">
        <v>359</v>
      </c>
      <c r="H7065" s="153" t="s">
        <v>278</v>
      </c>
      <c r="I7065" s="149" t="s">
        <v>3451</v>
      </c>
      <c r="J7065" s="163">
        <v>56.567999999999998</v>
      </c>
      <c r="K7065" s="163">
        <v>36.04</v>
      </c>
      <c r="L7065" s="149" t="s">
        <v>209</v>
      </c>
      <c r="M7065" s="150" t="s">
        <v>392</v>
      </c>
      <c r="N7065" s="157">
        <v>45591.793206018519</v>
      </c>
      <c r="O7065" s="157">
        <v>45624.834074074075</v>
      </c>
    </row>
    <row r="7066" spans="2:15" x14ac:dyDescent="0.2">
      <c r="B7066" s="322" t="s">
        <v>176</v>
      </c>
      <c r="C7066" s="322" t="s">
        <v>275</v>
      </c>
      <c r="D7066" s="322" t="s">
        <v>177</v>
      </c>
      <c r="E7066" s="322" t="s">
        <v>275</v>
      </c>
      <c r="F7066" s="154" t="s">
        <v>114</v>
      </c>
      <c r="G7066" s="149" t="s">
        <v>277</v>
      </c>
      <c r="H7066" s="153" t="s">
        <v>304</v>
      </c>
      <c r="I7066" s="149" t="s">
        <v>740</v>
      </c>
      <c r="J7066" s="163">
        <v>28.471</v>
      </c>
      <c r="K7066" s="163">
        <v>13.641999999999999</v>
      </c>
      <c r="L7066" s="149" t="s">
        <v>114</v>
      </c>
      <c r="M7066" s="150" t="s">
        <v>741</v>
      </c>
      <c r="N7066" s="157">
        <v>45591.803796296299</v>
      </c>
      <c r="O7066" s="157">
        <v>45599.635034722225</v>
      </c>
    </row>
    <row r="7067" spans="2:15" x14ac:dyDescent="0.2">
      <c r="B7067" s="322" t="s">
        <v>176</v>
      </c>
      <c r="C7067" s="322" t="s">
        <v>275</v>
      </c>
      <c r="D7067" s="322" t="s">
        <v>177</v>
      </c>
      <c r="E7067" s="322" t="s">
        <v>275</v>
      </c>
      <c r="F7067" s="154" t="s">
        <v>114</v>
      </c>
      <c r="G7067" s="149" t="s">
        <v>277</v>
      </c>
      <c r="H7067" s="153" t="s">
        <v>304</v>
      </c>
      <c r="I7067" s="149" t="s">
        <v>740</v>
      </c>
      <c r="J7067" s="163">
        <v>28.471</v>
      </c>
      <c r="K7067" s="163">
        <v>13.641999999999999</v>
      </c>
      <c r="L7067" s="149" t="s">
        <v>114</v>
      </c>
      <c r="M7067" s="150" t="s">
        <v>741</v>
      </c>
      <c r="N7067" s="157">
        <v>45591.803796296299</v>
      </c>
      <c r="O7067" s="157">
        <v>45599.63517361111</v>
      </c>
    </row>
    <row r="7068" spans="2:15" x14ac:dyDescent="0.2">
      <c r="B7068" s="322" t="s">
        <v>176</v>
      </c>
      <c r="C7068" s="322" t="s">
        <v>275</v>
      </c>
      <c r="D7068" s="322" t="s">
        <v>177</v>
      </c>
      <c r="E7068" s="322" t="s">
        <v>275</v>
      </c>
      <c r="F7068" s="154" t="s">
        <v>329</v>
      </c>
      <c r="G7068" s="149" t="s">
        <v>286</v>
      </c>
      <c r="H7068" s="153" t="s">
        <v>330</v>
      </c>
      <c r="I7068" s="149" t="s">
        <v>3452</v>
      </c>
      <c r="J7068" s="163">
        <v>61.203000000000003</v>
      </c>
      <c r="K7068" s="163">
        <v>59.978999999999999</v>
      </c>
      <c r="L7068" s="149" t="s">
        <v>333</v>
      </c>
      <c r="M7068" s="150" t="s">
        <v>501</v>
      </c>
      <c r="N7068" s="157">
        <v>45591.845451388886</v>
      </c>
      <c r="O7068" s="157">
        <v>45620.942002314812</v>
      </c>
    </row>
    <row r="7069" spans="2:15" x14ac:dyDescent="0.2">
      <c r="B7069" s="322" t="s">
        <v>176</v>
      </c>
      <c r="C7069" s="322" t="s">
        <v>275</v>
      </c>
      <c r="D7069" s="322" t="s">
        <v>177</v>
      </c>
      <c r="E7069" s="322" t="s">
        <v>275</v>
      </c>
      <c r="F7069" s="154" t="s">
        <v>114</v>
      </c>
      <c r="G7069" s="149" t="s">
        <v>277</v>
      </c>
      <c r="H7069" s="153" t="s">
        <v>304</v>
      </c>
      <c r="I7069" s="149" t="s">
        <v>1472</v>
      </c>
      <c r="J7069" s="163">
        <v>34.939</v>
      </c>
      <c r="K7069" s="163">
        <v>25.390999999999998</v>
      </c>
      <c r="L7069" s="149" t="s">
        <v>188</v>
      </c>
      <c r="M7069" s="150" t="s">
        <v>610</v>
      </c>
      <c r="N7069" s="157">
        <v>45591.990983796299</v>
      </c>
      <c r="O7069" s="157">
        <v>45612.557581018518</v>
      </c>
    </row>
    <row r="7070" spans="2:15" x14ac:dyDescent="0.2">
      <c r="B7070" s="322" t="s">
        <v>176</v>
      </c>
      <c r="C7070" s="322" t="s">
        <v>275</v>
      </c>
      <c r="D7070" s="322" t="s">
        <v>177</v>
      </c>
      <c r="E7070" s="322" t="s">
        <v>275</v>
      </c>
      <c r="F7070" s="154" t="s">
        <v>239</v>
      </c>
      <c r="G7070" s="149" t="s">
        <v>359</v>
      </c>
      <c r="H7070" s="153" t="s">
        <v>1628</v>
      </c>
      <c r="I7070" s="149" t="s">
        <v>1929</v>
      </c>
      <c r="J7070" s="163">
        <v>36.009</v>
      </c>
      <c r="K7070" s="163">
        <v>1.8480000000000001</v>
      </c>
      <c r="L7070" s="149" t="s">
        <v>116</v>
      </c>
      <c r="M7070" s="150" t="s">
        <v>940</v>
      </c>
      <c r="N7070" s="157">
        <v>45592.02103009259</v>
      </c>
      <c r="O7070" s="157">
        <v>45616.427881944444</v>
      </c>
    </row>
    <row r="7071" spans="2:15" x14ac:dyDescent="0.2">
      <c r="B7071" s="322" t="s">
        <v>176</v>
      </c>
      <c r="C7071" s="322" t="s">
        <v>275</v>
      </c>
      <c r="D7071" s="322" t="s">
        <v>178</v>
      </c>
      <c r="E7071" s="322" t="s">
        <v>275</v>
      </c>
      <c r="F7071" s="154" t="s">
        <v>239</v>
      </c>
      <c r="G7071" s="149" t="s">
        <v>277</v>
      </c>
      <c r="H7071" s="153" t="s">
        <v>1628</v>
      </c>
      <c r="I7071" s="149" t="s">
        <v>1929</v>
      </c>
      <c r="J7071" s="163">
        <v>36.009</v>
      </c>
      <c r="K7071" s="163">
        <v>5.9560000000000004</v>
      </c>
      <c r="L7071" s="149" t="s">
        <v>116</v>
      </c>
      <c r="M7071" s="150" t="s">
        <v>293</v>
      </c>
      <c r="N7071" s="157">
        <v>45592.02103009259</v>
      </c>
      <c r="O7071" s="157">
        <v>45635.746736111112</v>
      </c>
    </row>
    <row r="7072" spans="2:15" x14ac:dyDescent="0.2">
      <c r="B7072" s="322" t="s">
        <v>176</v>
      </c>
      <c r="C7072" s="322" t="s">
        <v>275</v>
      </c>
      <c r="D7072" s="322" t="s">
        <v>178</v>
      </c>
      <c r="E7072" s="322" t="s">
        <v>275</v>
      </c>
      <c r="F7072" s="154" t="s">
        <v>114</v>
      </c>
      <c r="G7072" s="149" t="s">
        <v>277</v>
      </c>
      <c r="H7072" s="153" t="s">
        <v>304</v>
      </c>
      <c r="I7072" s="149" t="s">
        <v>1916</v>
      </c>
      <c r="J7072" s="163">
        <v>34.564</v>
      </c>
      <c r="K7072" s="163">
        <v>22.414000000000001</v>
      </c>
      <c r="L7072" s="149" t="s">
        <v>116</v>
      </c>
      <c r="M7072" s="150" t="s">
        <v>292</v>
      </c>
      <c r="N7072" s="157">
        <v>45592.250949074078</v>
      </c>
      <c r="O7072" s="157">
        <v>45635.701203703706</v>
      </c>
    </row>
    <row r="7073" spans="2:15" x14ac:dyDescent="0.2">
      <c r="B7073" s="322" t="s">
        <v>176</v>
      </c>
      <c r="C7073" s="322" t="s">
        <v>275</v>
      </c>
      <c r="D7073" s="322" t="s">
        <v>177</v>
      </c>
      <c r="E7073" s="322" t="s">
        <v>275</v>
      </c>
      <c r="F7073" s="154" t="s">
        <v>239</v>
      </c>
      <c r="G7073" s="149" t="s">
        <v>277</v>
      </c>
      <c r="H7073" s="153" t="s">
        <v>1628</v>
      </c>
      <c r="I7073" s="149" t="s">
        <v>3451</v>
      </c>
      <c r="J7073" s="163">
        <v>56.567999999999998</v>
      </c>
      <c r="K7073" s="163">
        <v>18.433</v>
      </c>
      <c r="L7073" s="149" t="s">
        <v>209</v>
      </c>
      <c r="M7073" s="150" t="s">
        <v>392</v>
      </c>
      <c r="N7073" s="157">
        <v>45592.917557870373</v>
      </c>
      <c r="O7073" s="157">
        <v>45624.834074074075</v>
      </c>
    </row>
    <row r="7074" spans="2:15" x14ac:dyDescent="0.2">
      <c r="B7074" s="322" t="s">
        <v>176</v>
      </c>
      <c r="C7074" s="322" t="s">
        <v>275</v>
      </c>
      <c r="D7074" s="322" t="s">
        <v>178</v>
      </c>
      <c r="E7074" s="322" t="s">
        <v>275</v>
      </c>
      <c r="F7074" s="154" t="s">
        <v>237</v>
      </c>
      <c r="G7074" s="149" t="s">
        <v>277</v>
      </c>
      <c r="H7074" s="153" t="s">
        <v>2405</v>
      </c>
      <c r="I7074" s="149" t="s">
        <v>3453</v>
      </c>
      <c r="J7074" s="163">
        <v>57.631</v>
      </c>
      <c r="K7074" s="163">
        <v>23.82</v>
      </c>
      <c r="L7074" s="149" t="s">
        <v>209</v>
      </c>
      <c r="M7074" s="150" t="s">
        <v>892</v>
      </c>
      <c r="N7074" s="157">
        <v>45593.262106481481</v>
      </c>
      <c r="O7074" s="157">
        <v>45646.042025462964</v>
      </c>
    </row>
    <row r="7075" spans="2:15" x14ac:dyDescent="0.2">
      <c r="B7075" s="322" t="s">
        <v>176</v>
      </c>
      <c r="C7075" s="322" t="s">
        <v>275</v>
      </c>
      <c r="D7075" s="322" t="s">
        <v>178</v>
      </c>
      <c r="E7075" s="322" t="s">
        <v>275</v>
      </c>
      <c r="F7075" s="154" t="s">
        <v>237</v>
      </c>
      <c r="G7075" s="149" t="s">
        <v>277</v>
      </c>
      <c r="H7075" s="153" t="s">
        <v>2405</v>
      </c>
      <c r="I7075" s="149" t="s">
        <v>3453</v>
      </c>
      <c r="J7075" s="163">
        <v>57.631</v>
      </c>
      <c r="K7075" s="163">
        <v>31.164000000000001</v>
      </c>
      <c r="L7075" s="149" t="s">
        <v>209</v>
      </c>
      <c r="M7075" s="150" t="s">
        <v>786</v>
      </c>
      <c r="N7075" s="157">
        <v>45593.262106481481</v>
      </c>
      <c r="O7075" s="157">
        <v>45655.242268518516</v>
      </c>
    </row>
    <row r="7076" spans="2:15" x14ac:dyDescent="0.2">
      <c r="B7076" s="322" t="s">
        <v>176</v>
      </c>
      <c r="C7076" s="322" t="s">
        <v>275</v>
      </c>
      <c r="D7076" s="322" t="s">
        <v>178</v>
      </c>
      <c r="E7076" s="322" t="s">
        <v>275</v>
      </c>
      <c r="F7076" s="154" t="s">
        <v>239</v>
      </c>
      <c r="G7076" s="149" t="s">
        <v>289</v>
      </c>
      <c r="H7076" s="153" t="s">
        <v>290</v>
      </c>
      <c r="I7076" s="149" t="s">
        <v>3454</v>
      </c>
      <c r="J7076" s="163">
        <v>35.009</v>
      </c>
      <c r="K7076" s="163">
        <v>34.308999999999997</v>
      </c>
      <c r="L7076" s="149" t="s">
        <v>116</v>
      </c>
      <c r="M7076" s="150" t="s">
        <v>117</v>
      </c>
      <c r="N7076" s="157">
        <v>45593.634791666664</v>
      </c>
      <c r="O7076" s="157">
        <v>45653.520787037036</v>
      </c>
    </row>
    <row r="7077" spans="2:15" x14ac:dyDescent="0.2">
      <c r="B7077" s="322" t="s">
        <v>176</v>
      </c>
      <c r="C7077" s="322" t="s">
        <v>275</v>
      </c>
      <c r="D7077" s="322" t="s">
        <v>177</v>
      </c>
      <c r="E7077" s="322" t="s">
        <v>275</v>
      </c>
      <c r="F7077" s="154" t="s">
        <v>114</v>
      </c>
      <c r="G7077" s="149" t="s">
        <v>277</v>
      </c>
      <c r="H7077" s="153" t="s">
        <v>304</v>
      </c>
      <c r="I7077" s="149" t="s">
        <v>670</v>
      </c>
      <c r="J7077" s="163">
        <v>36.417000000000002</v>
      </c>
      <c r="K7077" s="163">
        <v>30.981999999999999</v>
      </c>
      <c r="L7077" s="149" t="s">
        <v>114</v>
      </c>
      <c r="M7077" s="150" t="s">
        <v>577</v>
      </c>
      <c r="N7077" s="157">
        <v>45593.782592592594</v>
      </c>
      <c r="O7077" s="157">
        <v>45599.021585648145</v>
      </c>
    </row>
    <row r="7078" spans="2:15" x14ac:dyDescent="0.2">
      <c r="B7078" s="322" t="s">
        <v>176</v>
      </c>
      <c r="C7078" s="322" t="s">
        <v>275</v>
      </c>
      <c r="D7078" s="322" t="s">
        <v>179</v>
      </c>
      <c r="E7078" s="322" t="s">
        <v>113</v>
      </c>
      <c r="F7078" s="154" t="s">
        <v>239</v>
      </c>
      <c r="G7078" s="149" t="s">
        <v>359</v>
      </c>
      <c r="H7078" s="153" t="s">
        <v>278</v>
      </c>
      <c r="I7078" s="149" t="s">
        <v>3455</v>
      </c>
      <c r="J7078" s="163">
        <v>73.623999999999995</v>
      </c>
      <c r="K7078" s="163">
        <v>12.523</v>
      </c>
      <c r="L7078" s="149" t="s">
        <v>211</v>
      </c>
      <c r="M7078" s="150" t="s">
        <v>303</v>
      </c>
      <c r="N7078" s="157">
        <v>45593.803796296299</v>
      </c>
      <c r="O7078" s="157">
        <v>45659.439097222225</v>
      </c>
    </row>
    <row r="7079" spans="2:15" x14ac:dyDescent="0.2">
      <c r="B7079" s="322" t="s">
        <v>176</v>
      </c>
      <c r="C7079" s="322" t="s">
        <v>275</v>
      </c>
      <c r="D7079" s="322" t="s">
        <v>179</v>
      </c>
      <c r="E7079" s="322" t="s">
        <v>113</v>
      </c>
      <c r="F7079" s="154" t="s">
        <v>239</v>
      </c>
      <c r="G7079" s="149" t="s">
        <v>359</v>
      </c>
      <c r="H7079" s="153" t="s">
        <v>278</v>
      </c>
      <c r="I7079" s="149" t="s">
        <v>3455</v>
      </c>
      <c r="J7079" s="163">
        <v>73.623999999999995</v>
      </c>
      <c r="K7079" s="163">
        <v>33.776000000000003</v>
      </c>
      <c r="L7079" s="149" t="s">
        <v>211</v>
      </c>
      <c r="M7079" s="150" t="s">
        <v>453</v>
      </c>
      <c r="N7079" s="157">
        <v>45593.803796296299</v>
      </c>
      <c r="O7079" s="157">
        <v>45664.292199074072</v>
      </c>
    </row>
    <row r="7080" spans="2:15" x14ac:dyDescent="0.2">
      <c r="B7080" s="322" t="s">
        <v>176</v>
      </c>
      <c r="C7080" s="322" t="s">
        <v>275</v>
      </c>
      <c r="D7080" s="322" t="s">
        <v>177</v>
      </c>
      <c r="E7080" s="322" t="s">
        <v>275</v>
      </c>
      <c r="F7080" s="154" t="s">
        <v>329</v>
      </c>
      <c r="G7080" s="149" t="s">
        <v>286</v>
      </c>
      <c r="H7080" s="153" t="s">
        <v>330</v>
      </c>
      <c r="I7080" s="149" t="s">
        <v>2125</v>
      </c>
      <c r="J7080" s="163">
        <v>33.152000000000001</v>
      </c>
      <c r="K7080" s="163">
        <v>32.488999999999997</v>
      </c>
      <c r="L7080" s="149" t="s">
        <v>212</v>
      </c>
      <c r="M7080" s="150" t="s">
        <v>627</v>
      </c>
      <c r="N7080" s="157">
        <v>45594.730844907404</v>
      </c>
      <c r="O7080" s="157">
        <v>45615.032337962963</v>
      </c>
    </row>
    <row r="7081" spans="2:15" x14ac:dyDescent="0.2">
      <c r="B7081" s="322" t="s">
        <v>176</v>
      </c>
      <c r="C7081" s="322" t="s">
        <v>275</v>
      </c>
      <c r="D7081" s="322" t="s">
        <v>178</v>
      </c>
      <c r="E7081" s="322" t="s">
        <v>275</v>
      </c>
      <c r="F7081" s="154" t="s">
        <v>114</v>
      </c>
      <c r="G7081" s="149" t="s">
        <v>286</v>
      </c>
      <c r="H7081" s="153" t="s">
        <v>115</v>
      </c>
      <c r="I7081" s="149" t="s">
        <v>3456</v>
      </c>
      <c r="J7081" s="163">
        <v>63.497</v>
      </c>
      <c r="K7081" s="163">
        <v>31.306000000000001</v>
      </c>
      <c r="L7081" s="149" t="s">
        <v>216</v>
      </c>
      <c r="M7081" s="150" t="s">
        <v>288</v>
      </c>
      <c r="N7081" s="157">
        <v>45594.782916666663</v>
      </c>
      <c r="O7081" s="157">
        <v>45629.605150462965</v>
      </c>
    </row>
    <row r="7082" spans="2:15" x14ac:dyDescent="0.2">
      <c r="B7082" s="322" t="s">
        <v>176</v>
      </c>
      <c r="C7082" s="322" t="s">
        <v>275</v>
      </c>
      <c r="D7082" s="322" t="s">
        <v>178</v>
      </c>
      <c r="E7082" s="322" t="s">
        <v>275</v>
      </c>
      <c r="F7082" s="154" t="s">
        <v>114</v>
      </c>
      <c r="G7082" s="149" t="s">
        <v>286</v>
      </c>
      <c r="H7082" s="153" t="s">
        <v>115</v>
      </c>
      <c r="I7082" s="149" t="s">
        <v>3456</v>
      </c>
      <c r="J7082" s="163">
        <v>63.497</v>
      </c>
      <c r="K7082" s="163">
        <v>29.914000000000001</v>
      </c>
      <c r="L7082" s="149" t="s">
        <v>216</v>
      </c>
      <c r="M7082" s="150" t="s">
        <v>285</v>
      </c>
      <c r="N7082" s="157">
        <v>45594.782916666663</v>
      </c>
      <c r="O7082" s="157">
        <v>45636.9684375</v>
      </c>
    </row>
    <row r="7083" spans="2:15" x14ac:dyDescent="0.2">
      <c r="B7083" s="322" t="s">
        <v>176</v>
      </c>
      <c r="C7083" s="322" t="s">
        <v>275</v>
      </c>
      <c r="D7083" s="322" t="s">
        <v>177</v>
      </c>
      <c r="E7083" s="322" t="s">
        <v>275</v>
      </c>
      <c r="F7083" s="154" t="s">
        <v>114</v>
      </c>
      <c r="G7083" s="149" t="s">
        <v>277</v>
      </c>
      <c r="H7083" s="153" t="s">
        <v>304</v>
      </c>
      <c r="I7083" s="149" t="s">
        <v>1739</v>
      </c>
      <c r="J7083" s="163">
        <v>36.244999999999997</v>
      </c>
      <c r="K7083" s="163">
        <v>26.134</v>
      </c>
      <c r="L7083" s="149" t="s">
        <v>114</v>
      </c>
      <c r="M7083" s="150" t="s">
        <v>1417</v>
      </c>
      <c r="N7083" s="157">
        <v>45594.792997685188</v>
      </c>
      <c r="O7083" s="157">
        <v>45600.112974537034</v>
      </c>
    </row>
    <row r="7084" spans="2:15" x14ac:dyDescent="0.2">
      <c r="B7084" s="322" t="s">
        <v>176</v>
      </c>
      <c r="C7084" s="322" t="s">
        <v>275</v>
      </c>
      <c r="D7084" s="322" t="s">
        <v>177</v>
      </c>
      <c r="E7084" s="322" t="s">
        <v>275</v>
      </c>
      <c r="F7084" s="154" t="s">
        <v>239</v>
      </c>
      <c r="G7084" s="149" t="s">
        <v>359</v>
      </c>
      <c r="H7084" s="153" t="s">
        <v>278</v>
      </c>
      <c r="I7084" s="149" t="s">
        <v>3225</v>
      </c>
      <c r="J7084" s="163">
        <v>36.058</v>
      </c>
      <c r="K7084" s="163">
        <v>35.337000000000003</v>
      </c>
      <c r="L7084" s="149" t="s">
        <v>329</v>
      </c>
      <c r="M7084" s="150" t="s">
        <v>460</v>
      </c>
      <c r="N7084" s="157">
        <v>45594.92869212963</v>
      </c>
      <c r="O7084" s="157">
        <v>45622.563599537039</v>
      </c>
    </row>
    <row r="7085" spans="2:15" x14ac:dyDescent="0.2">
      <c r="B7085" s="322" t="s">
        <v>176</v>
      </c>
      <c r="C7085" s="322" t="s">
        <v>275</v>
      </c>
      <c r="D7085" s="322" t="s">
        <v>178</v>
      </c>
      <c r="E7085" s="322" t="s">
        <v>275</v>
      </c>
      <c r="F7085" s="154" t="s">
        <v>195</v>
      </c>
      <c r="G7085" s="149" t="s">
        <v>277</v>
      </c>
      <c r="H7085" s="153" t="s">
        <v>705</v>
      </c>
      <c r="I7085" s="149" t="s">
        <v>2512</v>
      </c>
      <c r="J7085" s="163">
        <v>63.656999999999996</v>
      </c>
      <c r="K7085" s="163">
        <v>45.798000000000002</v>
      </c>
      <c r="L7085" s="149" t="s">
        <v>219</v>
      </c>
      <c r="M7085" s="150" t="s">
        <v>429</v>
      </c>
      <c r="N7085" s="157">
        <v>45594.980081018519</v>
      </c>
      <c r="O7085" s="157">
        <v>45644.083518518521</v>
      </c>
    </row>
    <row r="7086" spans="2:15" x14ac:dyDescent="0.2">
      <c r="B7086" s="322" t="s">
        <v>176</v>
      </c>
      <c r="C7086" s="322" t="s">
        <v>275</v>
      </c>
      <c r="D7086" s="322" t="s">
        <v>178</v>
      </c>
      <c r="E7086" s="322" t="s">
        <v>275</v>
      </c>
      <c r="F7086" s="154" t="s">
        <v>239</v>
      </c>
      <c r="G7086" s="149" t="s">
        <v>277</v>
      </c>
      <c r="H7086" s="153" t="s">
        <v>278</v>
      </c>
      <c r="I7086" s="149" t="s">
        <v>2244</v>
      </c>
      <c r="J7086" s="163">
        <v>58.551000000000002</v>
      </c>
      <c r="K7086" s="163">
        <v>55.862000000000002</v>
      </c>
      <c r="L7086" s="149" t="s">
        <v>209</v>
      </c>
      <c r="M7086" s="150" t="s">
        <v>392</v>
      </c>
      <c r="N7086" s="157">
        <v>45595.070335648146</v>
      </c>
      <c r="O7086" s="157">
        <v>45630.446574074071</v>
      </c>
    </row>
    <row r="7087" spans="2:15" x14ac:dyDescent="0.2">
      <c r="B7087" s="322" t="s">
        <v>176</v>
      </c>
      <c r="C7087" s="322" t="s">
        <v>275</v>
      </c>
      <c r="D7087" s="322" t="s">
        <v>177</v>
      </c>
      <c r="E7087" s="322" t="s">
        <v>275</v>
      </c>
      <c r="F7087" s="154" t="s">
        <v>239</v>
      </c>
      <c r="G7087" s="149" t="s">
        <v>359</v>
      </c>
      <c r="H7087" s="153" t="s">
        <v>278</v>
      </c>
      <c r="I7087" s="149" t="s">
        <v>1929</v>
      </c>
      <c r="J7087" s="163">
        <v>36.009</v>
      </c>
      <c r="K7087" s="163">
        <v>0.78700000000000003</v>
      </c>
      <c r="L7087" s="149" t="s">
        <v>116</v>
      </c>
      <c r="M7087" s="150" t="s">
        <v>940</v>
      </c>
      <c r="N7087" s="157">
        <v>45595.39744212963</v>
      </c>
      <c r="O7087" s="157">
        <v>45616.427881944444</v>
      </c>
    </row>
    <row r="7088" spans="2:15" x14ac:dyDescent="0.2">
      <c r="B7088" s="322" t="s">
        <v>176</v>
      </c>
      <c r="C7088" s="322" t="s">
        <v>275</v>
      </c>
      <c r="D7088" s="322" t="s">
        <v>178</v>
      </c>
      <c r="E7088" s="322" t="s">
        <v>275</v>
      </c>
      <c r="F7088" s="154" t="s">
        <v>239</v>
      </c>
      <c r="G7088" s="149" t="s">
        <v>359</v>
      </c>
      <c r="H7088" s="153" t="s">
        <v>278</v>
      </c>
      <c r="I7088" s="149" t="s">
        <v>1929</v>
      </c>
      <c r="J7088" s="163">
        <v>36.009</v>
      </c>
      <c r="K7088" s="163">
        <v>2.5350000000000001</v>
      </c>
      <c r="L7088" s="149" t="s">
        <v>116</v>
      </c>
      <c r="M7088" s="150" t="s">
        <v>293</v>
      </c>
      <c r="N7088" s="157">
        <v>45595.39744212963</v>
      </c>
      <c r="O7088" s="157">
        <v>45635.746736111112</v>
      </c>
    </row>
    <row r="7089" spans="2:15" x14ac:dyDescent="0.2">
      <c r="B7089" s="322" t="s">
        <v>176</v>
      </c>
      <c r="C7089" s="322" t="s">
        <v>275</v>
      </c>
      <c r="D7089" s="322" t="s">
        <v>179</v>
      </c>
      <c r="E7089" s="322" t="s">
        <v>113</v>
      </c>
      <c r="F7089" s="154" t="s">
        <v>239</v>
      </c>
      <c r="G7089" s="149" t="s">
        <v>277</v>
      </c>
      <c r="H7089" s="153" t="s">
        <v>1628</v>
      </c>
      <c r="I7089" s="149" t="s">
        <v>3455</v>
      </c>
      <c r="J7089" s="163">
        <v>73.623999999999995</v>
      </c>
      <c r="K7089" s="163">
        <v>6.2880000000000003</v>
      </c>
      <c r="L7089" s="149" t="s">
        <v>211</v>
      </c>
      <c r="M7089" s="150" t="s">
        <v>303</v>
      </c>
      <c r="N7089" s="157">
        <v>45595.646412037036</v>
      </c>
      <c r="O7089" s="157">
        <v>45659.439097222225</v>
      </c>
    </row>
    <row r="7090" spans="2:15" x14ac:dyDescent="0.2">
      <c r="B7090" s="322" t="s">
        <v>176</v>
      </c>
      <c r="C7090" s="322" t="s">
        <v>275</v>
      </c>
      <c r="D7090" s="322" t="s">
        <v>179</v>
      </c>
      <c r="E7090" s="322" t="s">
        <v>113</v>
      </c>
      <c r="F7090" s="154" t="s">
        <v>239</v>
      </c>
      <c r="G7090" s="149" t="s">
        <v>277</v>
      </c>
      <c r="H7090" s="153" t="s">
        <v>1628</v>
      </c>
      <c r="I7090" s="149" t="s">
        <v>3455</v>
      </c>
      <c r="J7090" s="163">
        <v>73.623999999999995</v>
      </c>
      <c r="K7090" s="163">
        <v>16.960999999999999</v>
      </c>
      <c r="L7090" s="149" t="s">
        <v>211</v>
      </c>
      <c r="M7090" s="150" t="s">
        <v>453</v>
      </c>
      <c r="N7090" s="157">
        <v>45595.646412037036</v>
      </c>
      <c r="O7090" s="157">
        <v>45664.292199074072</v>
      </c>
    </row>
    <row r="7091" spans="2:15" x14ac:dyDescent="0.2">
      <c r="B7091" s="322" t="s">
        <v>176</v>
      </c>
      <c r="C7091" s="322" t="s">
        <v>275</v>
      </c>
      <c r="D7091" s="322" t="s">
        <v>177</v>
      </c>
      <c r="E7091" s="322" t="s">
        <v>275</v>
      </c>
      <c r="F7091" s="154" t="s">
        <v>114</v>
      </c>
      <c r="G7091" s="149" t="s">
        <v>310</v>
      </c>
      <c r="H7091" s="153" t="s">
        <v>115</v>
      </c>
      <c r="I7091" s="149" t="s">
        <v>3457</v>
      </c>
      <c r="J7091" s="163">
        <v>53.503</v>
      </c>
      <c r="K7091" s="163">
        <v>52.332000000000001</v>
      </c>
      <c r="L7091" s="149" t="s">
        <v>211</v>
      </c>
      <c r="M7091" s="150" t="s">
        <v>453</v>
      </c>
      <c r="N7091" s="157">
        <v>45596.761840277781</v>
      </c>
      <c r="O7091" s="157">
        <v>45625.084791666668</v>
      </c>
    </row>
    <row r="7092" spans="2:15" x14ac:dyDescent="0.2">
      <c r="B7092" s="322" t="s">
        <v>176</v>
      </c>
      <c r="C7092" s="322" t="s">
        <v>275</v>
      </c>
      <c r="D7092" s="322" t="s">
        <v>177</v>
      </c>
      <c r="E7092" s="322" t="s">
        <v>275</v>
      </c>
      <c r="F7092" s="154" t="s">
        <v>114</v>
      </c>
      <c r="G7092" s="149" t="s">
        <v>286</v>
      </c>
      <c r="H7092" s="153" t="s">
        <v>115</v>
      </c>
      <c r="I7092" s="149" t="s">
        <v>3458</v>
      </c>
      <c r="J7092" s="163">
        <v>40.552</v>
      </c>
      <c r="K7092" s="163">
        <v>6.633</v>
      </c>
      <c r="L7092" s="149" t="s">
        <v>228</v>
      </c>
      <c r="M7092" s="150" t="s">
        <v>485</v>
      </c>
      <c r="N7092" s="157">
        <v>45596.939166666663</v>
      </c>
      <c r="O7092" s="157">
        <v>45611.708923611113</v>
      </c>
    </row>
    <row r="7093" spans="2:15" x14ac:dyDescent="0.2">
      <c r="B7093" s="322" t="s">
        <v>176</v>
      </c>
      <c r="C7093" s="322" t="s">
        <v>275</v>
      </c>
      <c r="D7093" s="322" t="s">
        <v>177</v>
      </c>
      <c r="E7093" s="322" t="s">
        <v>275</v>
      </c>
      <c r="F7093" s="154" t="s">
        <v>114</v>
      </c>
      <c r="G7093" s="149" t="s">
        <v>286</v>
      </c>
      <c r="H7093" s="153" t="s">
        <v>115</v>
      </c>
      <c r="I7093" s="149" t="s">
        <v>3458</v>
      </c>
      <c r="J7093" s="163">
        <v>40.552</v>
      </c>
      <c r="K7093" s="163">
        <v>33.090000000000003</v>
      </c>
      <c r="L7093" s="149" t="s">
        <v>266</v>
      </c>
      <c r="M7093" s="150" t="s">
        <v>298</v>
      </c>
      <c r="N7093" s="157">
        <v>45596.939166666663</v>
      </c>
      <c r="O7093" s="157">
        <v>45621.802141203705</v>
      </c>
    </row>
    <row r="7094" spans="2:15" x14ac:dyDescent="0.2">
      <c r="B7094" s="322" t="s">
        <v>177</v>
      </c>
      <c r="C7094" s="322" t="s">
        <v>275</v>
      </c>
      <c r="D7094" s="322" t="s">
        <v>178</v>
      </c>
      <c r="E7094" s="322" t="s">
        <v>275</v>
      </c>
      <c r="F7094" s="154" t="s">
        <v>329</v>
      </c>
      <c r="G7094" s="149" t="s">
        <v>286</v>
      </c>
      <c r="H7094" s="153" t="s">
        <v>330</v>
      </c>
      <c r="I7094" s="149" t="s">
        <v>3459</v>
      </c>
      <c r="J7094" s="163">
        <v>64.05</v>
      </c>
      <c r="K7094" s="163">
        <v>7.4850000000000003</v>
      </c>
      <c r="L7094" s="149" t="s">
        <v>333</v>
      </c>
      <c r="M7094" s="150" t="s">
        <v>334</v>
      </c>
      <c r="N7094" s="157">
        <v>45597.094178240739</v>
      </c>
      <c r="O7094" s="157">
        <v>45627.937627314815</v>
      </c>
    </row>
    <row r="7095" spans="2:15" x14ac:dyDescent="0.2">
      <c r="B7095" s="322" t="s">
        <v>177</v>
      </c>
      <c r="C7095" s="322" t="s">
        <v>275</v>
      </c>
      <c r="D7095" s="322" t="s">
        <v>178</v>
      </c>
      <c r="E7095" s="322" t="s">
        <v>275</v>
      </c>
      <c r="F7095" s="154" t="s">
        <v>329</v>
      </c>
      <c r="G7095" s="149" t="s">
        <v>286</v>
      </c>
      <c r="H7095" s="153" t="s">
        <v>330</v>
      </c>
      <c r="I7095" s="149" t="s">
        <v>3459</v>
      </c>
      <c r="J7095" s="163">
        <v>64.05</v>
      </c>
      <c r="K7095" s="163">
        <v>5.9880000000000004</v>
      </c>
      <c r="L7095" s="149" t="s">
        <v>333</v>
      </c>
      <c r="M7095" s="150" t="s">
        <v>334</v>
      </c>
      <c r="N7095" s="157">
        <v>45597.094178240739</v>
      </c>
      <c r="O7095" s="157">
        <v>45631.957118055558</v>
      </c>
    </row>
    <row r="7096" spans="2:15" x14ac:dyDescent="0.2">
      <c r="B7096" s="322" t="s">
        <v>177</v>
      </c>
      <c r="C7096" s="322" t="s">
        <v>275</v>
      </c>
      <c r="D7096" s="322" t="s">
        <v>178</v>
      </c>
      <c r="E7096" s="322" t="s">
        <v>275</v>
      </c>
      <c r="F7096" s="154" t="s">
        <v>329</v>
      </c>
      <c r="G7096" s="149" t="s">
        <v>286</v>
      </c>
      <c r="H7096" s="153" t="s">
        <v>330</v>
      </c>
      <c r="I7096" s="149" t="s">
        <v>3459</v>
      </c>
      <c r="J7096" s="163">
        <v>64.05</v>
      </c>
      <c r="K7096" s="163">
        <v>26.925000000000001</v>
      </c>
      <c r="L7096" s="149" t="s">
        <v>211</v>
      </c>
      <c r="M7096" s="150" t="s">
        <v>314</v>
      </c>
      <c r="N7096" s="157">
        <v>45597.094178240739</v>
      </c>
      <c r="O7096" s="157">
        <v>45637.193877314814</v>
      </c>
    </row>
    <row r="7097" spans="2:15" x14ac:dyDescent="0.2">
      <c r="B7097" s="322" t="s">
        <v>177</v>
      </c>
      <c r="C7097" s="322" t="s">
        <v>275</v>
      </c>
      <c r="D7097" s="322" t="s">
        <v>179</v>
      </c>
      <c r="E7097" s="322" t="s">
        <v>113</v>
      </c>
      <c r="F7097" s="154" t="s">
        <v>239</v>
      </c>
      <c r="G7097" s="149" t="s">
        <v>1627</v>
      </c>
      <c r="H7097" s="153" t="s">
        <v>1628</v>
      </c>
      <c r="I7097" s="149" t="s">
        <v>3460</v>
      </c>
      <c r="J7097" s="163">
        <v>76.465999999999994</v>
      </c>
      <c r="K7097" s="163">
        <v>74.936999999999998</v>
      </c>
      <c r="L7097" s="149" t="s">
        <v>211</v>
      </c>
      <c r="M7097" s="150" t="s">
        <v>388</v>
      </c>
      <c r="N7097" s="157">
        <v>45597.115474537037</v>
      </c>
      <c r="O7097" s="157">
        <v>45664.48027777778</v>
      </c>
    </row>
    <row r="7098" spans="2:15" x14ac:dyDescent="0.2">
      <c r="B7098" s="322" t="s">
        <v>177</v>
      </c>
      <c r="C7098" s="322" t="s">
        <v>275</v>
      </c>
      <c r="D7098" s="322" t="s">
        <v>177</v>
      </c>
      <c r="E7098" s="322" t="s">
        <v>275</v>
      </c>
      <c r="F7098" s="154" t="s">
        <v>243</v>
      </c>
      <c r="G7098" s="149" t="s">
        <v>663</v>
      </c>
      <c r="H7098" s="153" t="s">
        <v>707</v>
      </c>
      <c r="I7098" s="149" t="s">
        <v>3461</v>
      </c>
      <c r="J7098" s="163">
        <v>28.414000000000001</v>
      </c>
      <c r="K7098" s="163">
        <v>1.9079999999999999</v>
      </c>
      <c r="L7098" s="149" t="s">
        <v>116</v>
      </c>
      <c r="M7098" s="150" t="s">
        <v>2123</v>
      </c>
      <c r="N7098" s="157">
        <v>45597.418171296296</v>
      </c>
      <c r="O7098" s="157">
        <v>45619.295208333337</v>
      </c>
    </row>
    <row r="7099" spans="2:15" x14ac:dyDescent="0.2">
      <c r="B7099" s="322" t="s">
        <v>177</v>
      </c>
      <c r="C7099" s="322" t="s">
        <v>275</v>
      </c>
      <c r="D7099" s="322" t="s">
        <v>177</v>
      </c>
      <c r="E7099" s="322" t="s">
        <v>275</v>
      </c>
      <c r="F7099" s="154" t="s">
        <v>243</v>
      </c>
      <c r="G7099" s="149" t="s">
        <v>277</v>
      </c>
      <c r="H7099" s="153" t="s">
        <v>707</v>
      </c>
      <c r="I7099" s="149" t="s">
        <v>3461</v>
      </c>
      <c r="J7099" s="163">
        <v>28.414000000000001</v>
      </c>
      <c r="K7099" s="163">
        <v>5.8070000000000004</v>
      </c>
      <c r="L7099" s="149" t="s">
        <v>116</v>
      </c>
      <c r="M7099" s="150" t="s">
        <v>339</v>
      </c>
      <c r="N7099" s="157">
        <v>45597.418171296296</v>
      </c>
      <c r="O7099" s="157">
        <v>45625.451145833336</v>
      </c>
    </row>
    <row r="7100" spans="2:15" x14ac:dyDescent="0.2">
      <c r="B7100" s="322" t="s">
        <v>177</v>
      </c>
      <c r="C7100" s="322" t="s">
        <v>275</v>
      </c>
      <c r="D7100" s="322" t="s">
        <v>178</v>
      </c>
      <c r="E7100" s="322" t="s">
        <v>275</v>
      </c>
      <c r="F7100" s="154" t="s">
        <v>195</v>
      </c>
      <c r="G7100" s="149" t="s">
        <v>277</v>
      </c>
      <c r="H7100" s="153" t="s">
        <v>705</v>
      </c>
      <c r="I7100" s="149" t="s">
        <v>644</v>
      </c>
      <c r="J7100" s="163">
        <v>63.533000000000001</v>
      </c>
      <c r="K7100" s="163">
        <v>45.031999999999996</v>
      </c>
      <c r="L7100" s="149" t="s">
        <v>116</v>
      </c>
      <c r="M7100" s="150" t="s">
        <v>405</v>
      </c>
      <c r="N7100" s="157">
        <v>45597.635972222219</v>
      </c>
      <c r="O7100" s="157">
        <v>45634.50037037037</v>
      </c>
    </row>
    <row r="7101" spans="2:15" x14ac:dyDescent="0.2">
      <c r="B7101" s="322" t="s">
        <v>177</v>
      </c>
      <c r="C7101" s="322" t="s">
        <v>275</v>
      </c>
      <c r="D7101" s="322" t="s">
        <v>177</v>
      </c>
      <c r="E7101" s="322" t="s">
        <v>275</v>
      </c>
      <c r="F7101" s="154" t="s">
        <v>114</v>
      </c>
      <c r="G7101" s="149" t="s">
        <v>277</v>
      </c>
      <c r="H7101" s="153" t="s">
        <v>304</v>
      </c>
      <c r="I7101" s="149" t="s">
        <v>3010</v>
      </c>
      <c r="J7101" s="163">
        <v>37.256999999999998</v>
      </c>
      <c r="K7101" s="163">
        <v>13.561</v>
      </c>
      <c r="L7101" s="149" t="s">
        <v>114</v>
      </c>
      <c r="M7101" s="150" t="s">
        <v>1041</v>
      </c>
      <c r="N7101" s="157">
        <v>45598.709513888891</v>
      </c>
      <c r="O7101" s="157">
        <v>45603.11582175926</v>
      </c>
    </row>
    <row r="7102" spans="2:15" x14ac:dyDescent="0.2">
      <c r="B7102" s="322" t="s">
        <v>177</v>
      </c>
      <c r="C7102" s="322" t="s">
        <v>275</v>
      </c>
      <c r="D7102" s="322" t="s">
        <v>177</v>
      </c>
      <c r="E7102" s="322" t="s">
        <v>275</v>
      </c>
      <c r="F7102" s="154" t="s">
        <v>114</v>
      </c>
      <c r="G7102" s="149" t="s">
        <v>277</v>
      </c>
      <c r="H7102" s="153" t="s">
        <v>304</v>
      </c>
      <c r="I7102" s="149" t="s">
        <v>3010</v>
      </c>
      <c r="J7102" s="163">
        <v>37.256999999999998</v>
      </c>
      <c r="K7102" s="163">
        <v>13.561</v>
      </c>
      <c r="L7102" s="149" t="s">
        <v>114</v>
      </c>
      <c r="M7102" s="150" t="s">
        <v>1041</v>
      </c>
      <c r="N7102" s="157">
        <v>45598.709513888891</v>
      </c>
      <c r="O7102" s="157">
        <v>45603.115960648145</v>
      </c>
    </row>
    <row r="7103" spans="2:15" x14ac:dyDescent="0.2">
      <c r="B7103" s="322" t="s">
        <v>177</v>
      </c>
      <c r="C7103" s="322" t="s">
        <v>275</v>
      </c>
      <c r="D7103" s="322" t="s">
        <v>178</v>
      </c>
      <c r="E7103" s="322" t="s">
        <v>275</v>
      </c>
      <c r="F7103" s="154" t="s">
        <v>239</v>
      </c>
      <c r="G7103" s="149" t="s">
        <v>289</v>
      </c>
      <c r="H7103" s="153" t="s">
        <v>290</v>
      </c>
      <c r="I7103" s="149" t="s">
        <v>3284</v>
      </c>
      <c r="J7103" s="163">
        <v>45.167000000000002</v>
      </c>
      <c r="K7103" s="163">
        <v>42.045999999999999</v>
      </c>
      <c r="L7103" s="149" t="s">
        <v>116</v>
      </c>
      <c r="M7103" s="150" t="s">
        <v>117</v>
      </c>
      <c r="N7103" s="157">
        <v>45598.780347222222</v>
      </c>
      <c r="O7103" s="157">
        <v>45656.489247685182</v>
      </c>
    </row>
    <row r="7104" spans="2:15" x14ac:dyDescent="0.2">
      <c r="B7104" s="322" t="s">
        <v>177</v>
      </c>
      <c r="C7104" s="322" t="s">
        <v>275</v>
      </c>
      <c r="D7104" s="322" t="s">
        <v>178</v>
      </c>
      <c r="E7104" s="322" t="s">
        <v>275</v>
      </c>
      <c r="F7104" s="154" t="s">
        <v>239</v>
      </c>
      <c r="G7104" s="149" t="s">
        <v>359</v>
      </c>
      <c r="H7104" s="153" t="s">
        <v>278</v>
      </c>
      <c r="I7104" s="149" t="s">
        <v>1292</v>
      </c>
      <c r="J7104" s="163">
        <v>34.039000000000001</v>
      </c>
      <c r="K7104" s="163">
        <v>6.1459999999999999</v>
      </c>
      <c r="L7104" s="149" t="s">
        <v>232</v>
      </c>
      <c r="M7104" s="150" t="s">
        <v>386</v>
      </c>
      <c r="N7104" s="157">
        <v>45599.386886574073</v>
      </c>
      <c r="O7104" s="157">
        <v>45635.272222222222</v>
      </c>
    </row>
    <row r="7105" spans="2:15" x14ac:dyDescent="0.2">
      <c r="B7105" s="322" t="s">
        <v>177</v>
      </c>
      <c r="C7105" s="322" t="s">
        <v>275</v>
      </c>
      <c r="D7105" s="322" t="s">
        <v>178</v>
      </c>
      <c r="E7105" s="322" t="s">
        <v>275</v>
      </c>
      <c r="F7105" s="154" t="s">
        <v>114</v>
      </c>
      <c r="G7105" s="149" t="s">
        <v>286</v>
      </c>
      <c r="H7105" s="153" t="s">
        <v>115</v>
      </c>
      <c r="I7105" s="149" t="s">
        <v>3348</v>
      </c>
      <c r="J7105" s="163">
        <v>63.552</v>
      </c>
      <c r="K7105" s="163">
        <v>46.207000000000001</v>
      </c>
      <c r="L7105" s="149" t="s">
        <v>209</v>
      </c>
      <c r="M7105" s="150" t="s">
        <v>439</v>
      </c>
      <c r="N7105" s="157">
        <v>45600.866226851853</v>
      </c>
      <c r="O7105" s="157">
        <v>45646.28266203704</v>
      </c>
    </row>
    <row r="7106" spans="2:15" x14ac:dyDescent="0.2">
      <c r="B7106" s="322" t="s">
        <v>177</v>
      </c>
      <c r="C7106" s="322" t="s">
        <v>275</v>
      </c>
      <c r="D7106" s="322" t="s">
        <v>177</v>
      </c>
      <c r="E7106" s="322" t="s">
        <v>275</v>
      </c>
      <c r="F7106" s="154" t="s">
        <v>247</v>
      </c>
      <c r="G7106" s="149" t="s">
        <v>340</v>
      </c>
      <c r="H7106" s="153" t="s">
        <v>341</v>
      </c>
      <c r="I7106" s="149" t="s">
        <v>3432</v>
      </c>
      <c r="J7106" s="163">
        <v>21.163</v>
      </c>
      <c r="K7106" s="163">
        <v>20.74</v>
      </c>
      <c r="L7106" s="149" t="s">
        <v>255</v>
      </c>
      <c r="M7106" s="150" t="s">
        <v>538</v>
      </c>
      <c r="N7106" s="157">
        <v>45601.300949074073</v>
      </c>
      <c r="O7106" s="157">
        <v>45605.078043981484</v>
      </c>
    </row>
    <row r="7107" spans="2:15" x14ac:dyDescent="0.2">
      <c r="B7107" s="322" t="s">
        <v>177</v>
      </c>
      <c r="C7107" s="322" t="s">
        <v>275</v>
      </c>
      <c r="D7107" s="322" t="s">
        <v>178</v>
      </c>
      <c r="E7107" s="322" t="s">
        <v>275</v>
      </c>
      <c r="F7107" s="154" t="s">
        <v>239</v>
      </c>
      <c r="G7107" s="149" t="s">
        <v>359</v>
      </c>
      <c r="H7107" s="153" t="s">
        <v>278</v>
      </c>
      <c r="I7107" s="149" t="s">
        <v>3462</v>
      </c>
      <c r="J7107" s="163">
        <v>38.816000000000003</v>
      </c>
      <c r="K7107" s="163">
        <v>37.548999999999999</v>
      </c>
      <c r="L7107" s="149" t="s">
        <v>217</v>
      </c>
      <c r="M7107" s="150" t="s">
        <v>480</v>
      </c>
      <c r="N7107" s="157">
        <v>45601.397361111114</v>
      </c>
      <c r="O7107" s="157">
        <v>45643.985636574071</v>
      </c>
    </row>
    <row r="7108" spans="2:15" x14ac:dyDescent="0.2">
      <c r="B7108" s="322" t="s">
        <v>177</v>
      </c>
      <c r="C7108" s="322" t="s">
        <v>275</v>
      </c>
      <c r="D7108" s="322" t="s">
        <v>177</v>
      </c>
      <c r="E7108" s="322" t="s">
        <v>275</v>
      </c>
      <c r="F7108" s="154" t="s">
        <v>114</v>
      </c>
      <c r="G7108" s="149" t="s">
        <v>277</v>
      </c>
      <c r="H7108" s="153" t="s">
        <v>304</v>
      </c>
      <c r="I7108" s="149" t="s">
        <v>576</v>
      </c>
      <c r="J7108" s="163">
        <v>36.415999999999997</v>
      </c>
      <c r="K7108" s="163">
        <v>30.981000000000002</v>
      </c>
      <c r="L7108" s="149" t="s">
        <v>114</v>
      </c>
      <c r="M7108" s="150" t="s">
        <v>577</v>
      </c>
      <c r="N7108" s="157">
        <v>45601.907465277778</v>
      </c>
      <c r="O7108" s="157">
        <v>45606.979641203703</v>
      </c>
    </row>
    <row r="7109" spans="2:15" x14ac:dyDescent="0.2">
      <c r="B7109" s="322" t="s">
        <v>177</v>
      </c>
      <c r="C7109" s="322" t="s">
        <v>275</v>
      </c>
      <c r="D7109" s="322" t="s">
        <v>177</v>
      </c>
      <c r="E7109" s="322" t="s">
        <v>275</v>
      </c>
      <c r="F7109" s="154" t="s">
        <v>237</v>
      </c>
      <c r="G7109" s="149" t="s">
        <v>277</v>
      </c>
      <c r="H7109" s="153" t="s">
        <v>978</v>
      </c>
      <c r="I7109" s="149" t="s">
        <v>3463</v>
      </c>
      <c r="J7109" s="163">
        <v>19.579999999999998</v>
      </c>
      <c r="K7109" s="163">
        <v>19.187999999999999</v>
      </c>
      <c r="L7109" s="149" t="s">
        <v>251</v>
      </c>
      <c r="M7109" s="150" t="s">
        <v>1751</v>
      </c>
      <c r="N7109" s="157">
        <v>45601.970347222225</v>
      </c>
      <c r="O7109" s="157">
        <v>45610.008263888885</v>
      </c>
    </row>
    <row r="7110" spans="2:15" x14ac:dyDescent="0.2">
      <c r="B7110" s="322" t="s">
        <v>177</v>
      </c>
      <c r="C7110" s="322" t="s">
        <v>275</v>
      </c>
      <c r="D7110" s="322" t="s">
        <v>179</v>
      </c>
      <c r="E7110" s="322" t="s">
        <v>113</v>
      </c>
      <c r="F7110" s="154" t="s">
        <v>239</v>
      </c>
      <c r="G7110" s="149" t="s">
        <v>1627</v>
      </c>
      <c r="H7110" s="153" t="s">
        <v>1628</v>
      </c>
      <c r="I7110" s="149" t="s">
        <v>2873</v>
      </c>
      <c r="J7110" s="163">
        <v>93.757999999999996</v>
      </c>
      <c r="K7110" s="163">
        <v>41.499000000000002</v>
      </c>
      <c r="L7110" s="149" t="s">
        <v>211</v>
      </c>
      <c r="M7110" s="150" t="s">
        <v>2874</v>
      </c>
      <c r="N7110" s="157">
        <v>45602.386747685188</v>
      </c>
      <c r="O7110" s="157">
        <v>45679.061921296299</v>
      </c>
    </row>
    <row r="7111" spans="2:15" x14ac:dyDescent="0.2">
      <c r="B7111" s="322" t="s">
        <v>177</v>
      </c>
      <c r="C7111" s="322" t="s">
        <v>275</v>
      </c>
      <c r="D7111" s="322" t="s">
        <v>179</v>
      </c>
      <c r="E7111" s="322" t="s">
        <v>113</v>
      </c>
      <c r="F7111" s="154" t="s">
        <v>239</v>
      </c>
      <c r="G7111" s="149" t="s">
        <v>1627</v>
      </c>
      <c r="H7111" s="153" t="s">
        <v>1628</v>
      </c>
      <c r="I7111" s="149" t="s">
        <v>2873</v>
      </c>
      <c r="J7111" s="163">
        <v>93.757999999999996</v>
      </c>
      <c r="K7111" s="163">
        <v>47.433999999999997</v>
      </c>
      <c r="L7111" s="149" t="s">
        <v>211</v>
      </c>
      <c r="M7111" s="150" t="s">
        <v>905</v>
      </c>
      <c r="N7111" s="157">
        <v>45602.386747685188</v>
      </c>
      <c r="O7111" s="157">
        <v>45688.123101851852</v>
      </c>
    </row>
    <row r="7112" spans="2:15" x14ac:dyDescent="0.2">
      <c r="B7112" s="322" t="s">
        <v>177</v>
      </c>
      <c r="C7112" s="322" t="s">
        <v>275</v>
      </c>
      <c r="D7112" s="322" t="s">
        <v>179</v>
      </c>
      <c r="E7112" s="322" t="s">
        <v>113</v>
      </c>
      <c r="F7112" s="154" t="s">
        <v>239</v>
      </c>
      <c r="G7112" s="149" t="s">
        <v>359</v>
      </c>
      <c r="H7112" s="153" t="s">
        <v>278</v>
      </c>
      <c r="I7112" s="149" t="s">
        <v>3464</v>
      </c>
      <c r="J7112" s="163">
        <v>34.978999999999999</v>
      </c>
      <c r="K7112" s="163">
        <v>14.282999999999999</v>
      </c>
      <c r="L7112" s="149" t="s">
        <v>116</v>
      </c>
      <c r="M7112" s="150" t="s">
        <v>117</v>
      </c>
      <c r="N7112" s="157">
        <v>45602.439050925925</v>
      </c>
      <c r="O7112" s="157">
        <v>45661.073310185187</v>
      </c>
    </row>
    <row r="7113" spans="2:15" x14ac:dyDescent="0.2">
      <c r="B7113" s="322" t="s">
        <v>177</v>
      </c>
      <c r="C7113" s="322" t="s">
        <v>275</v>
      </c>
      <c r="D7113" s="322" t="s">
        <v>179</v>
      </c>
      <c r="E7113" s="322" t="s">
        <v>113</v>
      </c>
      <c r="F7113" s="154" t="s">
        <v>239</v>
      </c>
      <c r="G7113" s="149" t="s">
        <v>359</v>
      </c>
      <c r="H7113" s="153" t="s">
        <v>278</v>
      </c>
      <c r="I7113" s="149" t="s">
        <v>3464</v>
      </c>
      <c r="J7113" s="163">
        <v>34.978999999999999</v>
      </c>
      <c r="K7113" s="163">
        <v>19.995999999999999</v>
      </c>
      <c r="L7113" s="149" t="s">
        <v>116</v>
      </c>
      <c r="M7113" s="150" t="s">
        <v>117</v>
      </c>
      <c r="N7113" s="157">
        <v>45602.439050925925</v>
      </c>
      <c r="O7113" s="157">
        <v>45661.073449074072</v>
      </c>
    </row>
    <row r="7114" spans="2:15" x14ac:dyDescent="0.2">
      <c r="B7114" s="322" t="s">
        <v>177</v>
      </c>
      <c r="C7114" s="322" t="s">
        <v>275</v>
      </c>
      <c r="D7114" s="322" t="s">
        <v>177</v>
      </c>
      <c r="E7114" s="322" t="s">
        <v>275</v>
      </c>
      <c r="F7114" s="154" t="s">
        <v>114</v>
      </c>
      <c r="G7114" s="149" t="s">
        <v>277</v>
      </c>
      <c r="H7114" s="153" t="s">
        <v>304</v>
      </c>
      <c r="I7114" s="149" t="s">
        <v>584</v>
      </c>
      <c r="J7114" s="163">
        <v>39.064</v>
      </c>
      <c r="K7114" s="163">
        <v>30.399000000000001</v>
      </c>
      <c r="L7114" s="149" t="s">
        <v>114</v>
      </c>
      <c r="M7114" s="150" t="s">
        <v>579</v>
      </c>
      <c r="N7114" s="157">
        <v>45602.990439814814</v>
      </c>
      <c r="O7114" s="157">
        <v>45614.355000000003</v>
      </c>
    </row>
    <row r="7115" spans="2:15" x14ac:dyDescent="0.2">
      <c r="B7115" s="322" t="s">
        <v>177</v>
      </c>
      <c r="C7115" s="322" t="s">
        <v>275</v>
      </c>
      <c r="D7115" s="322" t="s">
        <v>178</v>
      </c>
      <c r="E7115" s="322" t="s">
        <v>275</v>
      </c>
      <c r="F7115" s="154" t="s">
        <v>329</v>
      </c>
      <c r="G7115" s="149" t="s">
        <v>286</v>
      </c>
      <c r="H7115" s="153" t="s">
        <v>330</v>
      </c>
      <c r="I7115" s="149" t="s">
        <v>3132</v>
      </c>
      <c r="J7115" s="163">
        <v>63.912999999999997</v>
      </c>
      <c r="K7115" s="163">
        <v>16.934000000000001</v>
      </c>
      <c r="L7115" s="149" t="s">
        <v>211</v>
      </c>
      <c r="M7115" s="150" t="s">
        <v>453</v>
      </c>
      <c r="N7115" s="157">
        <v>45603.313993055555</v>
      </c>
      <c r="O7115" s="157">
        <v>45632.41578703704</v>
      </c>
    </row>
    <row r="7116" spans="2:15" x14ac:dyDescent="0.2">
      <c r="B7116" s="322" t="s">
        <v>177</v>
      </c>
      <c r="C7116" s="322" t="s">
        <v>275</v>
      </c>
      <c r="D7116" s="322" t="s">
        <v>178</v>
      </c>
      <c r="E7116" s="322" t="s">
        <v>275</v>
      </c>
      <c r="F7116" s="154" t="s">
        <v>329</v>
      </c>
      <c r="G7116" s="149" t="s">
        <v>286</v>
      </c>
      <c r="H7116" s="153" t="s">
        <v>330</v>
      </c>
      <c r="I7116" s="149" t="s">
        <v>3132</v>
      </c>
      <c r="J7116" s="163">
        <v>63.912999999999997</v>
      </c>
      <c r="K7116" s="163">
        <v>11.994999999999999</v>
      </c>
      <c r="L7116" s="149" t="s">
        <v>211</v>
      </c>
      <c r="M7116" s="150" t="s">
        <v>314</v>
      </c>
      <c r="N7116" s="157">
        <v>45603.313993055555</v>
      </c>
      <c r="O7116" s="157">
        <v>45640.171886574077</v>
      </c>
    </row>
    <row r="7117" spans="2:15" x14ac:dyDescent="0.2">
      <c r="B7117" s="322" t="s">
        <v>177</v>
      </c>
      <c r="C7117" s="322" t="s">
        <v>275</v>
      </c>
      <c r="D7117" s="322" t="s">
        <v>178</v>
      </c>
      <c r="E7117" s="322" t="s">
        <v>275</v>
      </c>
      <c r="F7117" s="154" t="s">
        <v>329</v>
      </c>
      <c r="G7117" s="149" t="s">
        <v>286</v>
      </c>
      <c r="H7117" s="153" t="s">
        <v>330</v>
      </c>
      <c r="I7117" s="149" t="s">
        <v>3132</v>
      </c>
      <c r="J7117" s="163">
        <v>63.912999999999997</v>
      </c>
      <c r="K7117" s="163">
        <v>31.315999999999999</v>
      </c>
      <c r="L7117" s="149" t="s">
        <v>214</v>
      </c>
      <c r="M7117" s="150" t="s">
        <v>1349</v>
      </c>
      <c r="N7117" s="157">
        <v>45603.313993055555</v>
      </c>
      <c r="O7117" s="157">
        <v>45645.022083333337</v>
      </c>
    </row>
    <row r="7118" spans="2:15" x14ac:dyDescent="0.2">
      <c r="B7118" s="322" t="s">
        <v>177</v>
      </c>
      <c r="C7118" s="322" t="s">
        <v>275</v>
      </c>
      <c r="D7118" s="322" t="s">
        <v>179</v>
      </c>
      <c r="E7118" s="322" t="s">
        <v>113</v>
      </c>
      <c r="F7118" s="154" t="s">
        <v>239</v>
      </c>
      <c r="G7118" s="149" t="s">
        <v>359</v>
      </c>
      <c r="H7118" s="153" t="s">
        <v>278</v>
      </c>
      <c r="I7118" s="149" t="s">
        <v>1421</v>
      </c>
      <c r="J7118" s="163">
        <v>36.798000000000002</v>
      </c>
      <c r="K7118" s="163">
        <v>19.603999999999999</v>
      </c>
      <c r="L7118" s="149" t="s">
        <v>208</v>
      </c>
      <c r="M7118" s="150" t="s">
        <v>523</v>
      </c>
      <c r="N7118" s="157">
        <v>45603.407789351855</v>
      </c>
      <c r="O7118" s="157">
        <v>45662.500937500001</v>
      </c>
    </row>
    <row r="7119" spans="2:15" x14ac:dyDescent="0.2">
      <c r="B7119" s="322" t="s">
        <v>177</v>
      </c>
      <c r="C7119" s="322" t="s">
        <v>275</v>
      </c>
      <c r="D7119" s="322" t="s">
        <v>178</v>
      </c>
      <c r="E7119" s="322" t="s">
        <v>275</v>
      </c>
      <c r="F7119" s="154" t="s">
        <v>239</v>
      </c>
      <c r="G7119" s="149" t="s">
        <v>359</v>
      </c>
      <c r="H7119" s="153" t="s">
        <v>278</v>
      </c>
      <c r="I7119" s="149" t="s">
        <v>1421</v>
      </c>
      <c r="J7119" s="163">
        <v>36.798000000000002</v>
      </c>
      <c r="K7119" s="163">
        <v>16.097000000000001</v>
      </c>
      <c r="L7119" s="149" t="s">
        <v>208</v>
      </c>
      <c r="M7119" s="150" t="s">
        <v>368</v>
      </c>
      <c r="N7119" s="157">
        <v>45603.407789351855</v>
      </c>
      <c r="O7119" s="157">
        <v>45655.272002314814</v>
      </c>
    </row>
    <row r="7120" spans="2:15" x14ac:dyDescent="0.2">
      <c r="B7120" s="322" t="s">
        <v>177</v>
      </c>
      <c r="C7120" s="322" t="s">
        <v>275</v>
      </c>
      <c r="D7120" s="322" t="s">
        <v>178</v>
      </c>
      <c r="E7120" s="322" t="s">
        <v>275</v>
      </c>
      <c r="F7120" s="154" t="s">
        <v>195</v>
      </c>
      <c r="G7120" s="149" t="s">
        <v>277</v>
      </c>
      <c r="H7120" s="153" t="s">
        <v>705</v>
      </c>
      <c r="I7120" s="149" t="s">
        <v>1173</v>
      </c>
      <c r="J7120" s="163">
        <v>36.612000000000002</v>
      </c>
      <c r="K7120" s="163">
        <v>19.126000000000001</v>
      </c>
      <c r="L7120" s="149" t="s">
        <v>266</v>
      </c>
      <c r="M7120" s="150" t="s">
        <v>298</v>
      </c>
      <c r="N7120" s="157">
        <v>45604.116041666668</v>
      </c>
      <c r="O7120" s="157">
        <v>45653.88784722222</v>
      </c>
    </row>
    <row r="7121" spans="2:15" x14ac:dyDescent="0.2">
      <c r="B7121" s="322" t="s">
        <v>177</v>
      </c>
      <c r="C7121" s="322" t="s">
        <v>275</v>
      </c>
      <c r="D7121" s="322" t="s">
        <v>178</v>
      </c>
      <c r="E7121" s="322" t="s">
        <v>275</v>
      </c>
      <c r="F7121" s="154" t="s">
        <v>329</v>
      </c>
      <c r="G7121" s="149" t="s">
        <v>286</v>
      </c>
      <c r="H7121" s="153" t="s">
        <v>330</v>
      </c>
      <c r="I7121" s="149" t="s">
        <v>3459</v>
      </c>
      <c r="J7121" s="163">
        <v>64.05</v>
      </c>
      <c r="K7121" s="163">
        <v>3.0219999999999998</v>
      </c>
      <c r="L7121" s="149" t="s">
        <v>333</v>
      </c>
      <c r="M7121" s="150" t="s">
        <v>334</v>
      </c>
      <c r="N7121" s="157">
        <v>45604.647222222222</v>
      </c>
      <c r="O7121" s="157">
        <v>45627.937627314815</v>
      </c>
    </row>
    <row r="7122" spans="2:15" x14ac:dyDescent="0.2">
      <c r="B7122" s="322" t="s">
        <v>177</v>
      </c>
      <c r="C7122" s="322" t="s">
        <v>275</v>
      </c>
      <c r="D7122" s="322" t="s">
        <v>178</v>
      </c>
      <c r="E7122" s="322" t="s">
        <v>275</v>
      </c>
      <c r="F7122" s="154" t="s">
        <v>329</v>
      </c>
      <c r="G7122" s="149" t="s">
        <v>286</v>
      </c>
      <c r="H7122" s="153" t="s">
        <v>330</v>
      </c>
      <c r="I7122" s="149" t="s">
        <v>3459</v>
      </c>
      <c r="J7122" s="163">
        <v>64.05</v>
      </c>
      <c r="K7122" s="163">
        <v>2.4180000000000001</v>
      </c>
      <c r="L7122" s="149" t="s">
        <v>333</v>
      </c>
      <c r="M7122" s="150" t="s">
        <v>334</v>
      </c>
      <c r="N7122" s="157">
        <v>45604.647222222222</v>
      </c>
      <c r="O7122" s="157">
        <v>45631.957118055558</v>
      </c>
    </row>
    <row r="7123" spans="2:15" x14ac:dyDescent="0.2">
      <c r="B7123" s="322" t="s">
        <v>177</v>
      </c>
      <c r="C7123" s="322" t="s">
        <v>275</v>
      </c>
      <c r="D7123" s="322" t="s">
        <v>178</v>
      </c>
      <c r="E7123" s="322" t="s">
        <v>275</v>
      </c>
      <c r="F7123" s="154" t="s">
        <v>329</v>
      </c>
      <c r="G7123" s="149" t="s">
        <v>286</v>
      </c>
      <c r="H7123" s="153" t="s">
        <v>330</v>
      </c>
      <c r="I7123" s="149" t="s">
        <v>3459</v>
      </c>
      <c r="J7123" s="163">
        <v>64.05</v>
      </c>
      <c r="K7123" s="163">
        <v>10.872</v>
      </c>
      <c r="L7123" s="149" t="s">
        <v>211</v>
      </c>
      <c r="M7123" s="150" t="s">
        <v>314</v>
      </c>
      <c r="N7123" s="157">
        <v>45604.647222222222</v>
      </c>
      <c r="O7123" s="157">
        <v>45637.193877314814</v>
      </c>
    </row>
    <row r="7124" spans="2:15" x14ac:dyDescent="0.2">
      <c r="B7124" s="322" t="s">
        <v>177</v>
      </c>
      <c r="C7124" s="322" t="s">
        <v>275</v>
      </c>
      <c r="D7124" s="322" t="s">
        <v>177</v>
      </c>
      <c r="E7124" s="322" t="s">
        <v>275</v>
      </c>
      <c r="F7124" s="154" t="s">
        <v>114</v>
      </c>
      <c r="G7124" s="149" t="s">
        <v>277</v>
      </c>
      <c r="H7124" s="153" t="s">
        <v>304</v>
      </c>
      <c r="I7124" s="149" t="s">
        <v>3162</v>
      </c>
      <c r="J7124" s="163">
        <v>19.651</v>
      </c>
      <c r="K7124" s="163">
        <v>15.705</v>
      </c>
      <c r="L7124" s="149" t="s">
        <v>329</v>
      </c>
      <c r="M7124" s="150" t="s">
        <v>946</v>
      </c>
      <c r="N7124" s="157">
        <v>45605.459444444445</v>
      </c>
      <c r="O7124" s="157">
        <v>45608.642870370371</v>
      </c>
    </row>
    <row r="7125" spans="2:15" x14ac:dyDescent="0.2">
      <c r="B7125" s="322" t="s">
        <v>177</v>
      </c>
      <c r="C7125" s="322" t="s">
        <v>275</v>
      </c>
      <c r="D7125" s="322" t="s">
        <v>178</v>
      </c>
      <c r="E7125" s="322" t="s">
        <v>275</v>
      </c>
      <c r="F7125" s="154" t="s">
        <v>239</v>
      </c>
      <c r="G7125" s="149" t="s">
        <v>359</v>
      </c>
      <c r="H7125" s="153" t="s">
        <v>278</v>
      </c>
      <c r="I7125" s="149" t="s">
        <v>3465</v>
      </c>
      <c r="J7125" s="163">
        <v>38.494</v>
      </c>
      <c r="K7125" s="163">
        <v>37.723999999999997</v>
      </c>
      <c r="L7125" s="149" t="s">
        <v>209</v>
      </c>
      <c r="M7125" s="150" t="s">
        <v>440</v>
      </c>
      <c r="N7125" s="157">
        <v>45606.907314814816</v>
      </c>
      <c r="O7125" s="157">
        <v>45640.472685185188</v>
      </c>
    </row>
    <row r="7126" spans="2:15" x14ac:dyDescent="0.2">
      <c r="B7126" s="322" t="s">
        <v>177</v>
      </c>
      <c r="C7126" s="322" t="s">
        <v>275</v>
      </c>
      <c r="D7126" s="322" t="s">
        <v>178</v>
      </c>
      <c r="E7126" s="322" t="s">
        <v>275</v>
      </c>
      <c r="F7126" s="154" t="s">
        <v>247</v>
      </c>
      <c r="G7126" s="149" t="s">
        <v>340</v>
      </c>
      <c r="H7126" s="153" t="s">
        <v>341</v>
      </c>
      <c r="I7126" s="149" t="s">
        <v>3466</v>
      </c>
      <c r="J7126" s="163">
        <v>37.655000000000001</v>
      </c>
      <c r="K7126" s="163">
        <v>35.841999999999999</v>
      </c>
      <c r="L7126" s="149" t="s">
        <v>116</v>
      </c>
      <c r="M7126" s="150" t="s">
        <v>117</v>
      </c>
      <c r="N7126" s="157">
        <v>45607.15084490741</v>
      </c>
      <c r="O7126" s="157">
        <v>45653.268750000003</v>
      </c>
    </row>
    <row r="7127" spans="2:15" x14ac:dyDescent="0.2">
      <c r="B7127" s="322" t="s">
        <v>177</v>
      </c>
      <c r="C7127" s="322" t="s">
        <v>275</v>
      </c>
      <c r="D7127" s="322" t="s">
        <v>177</v>
      </c>
      <c r="E7127" s="322" t="s">
        <v>275</v>
      </c>
      <c r="F7127" s="154" t="s">
        <v>114</v>
      </c>
      <c r="G7127" s="149" t="s">
        <v>277</v>
      </c>
      <c r="H7127" s="153" t="s">
        <v>304</v>
      </c>
      <c r="I7127" s="149" t="s">
        <v>1216</v>
      </c>
      <c r="J7127" s="163">
        <v>30.803000000000001</v>
      </c>
      <c r="K7127" s="163">
        <v>20.581</v>
      </c>
      <c r="L7127" s="149" t="s">
        <v>187</v>
      </c>
      <c r="M7127" s="150" t="s">
        <v>415</v>
      </c>
      <c r="N7127" s="157">
        <v>45607.261666666665</v>
      </c>
      <c r="O7127" s="157">
        <v>45624.625497685185</v>
      </c>
    </row>
    <row r="7128" spans="2:15" x14ac:dyDescent="0.2">
      <c r="B7128" s="322" t="s">
        <v>177</v>
      </c>
      <c r="C7128" s="322" t="s">
        <v>275</v>
      </c>
      <c r="D7128" s="322" t="s">
        <v>177</v>
      </c>
      <c r="E7128" s="322" t="s">
        <v>275</v>
      </c>
      <c r="F7128" s="154" t="s">
        <v>114</v>
      </c>
      <c r="G7128" s="149" t="s">
        <v>277</v>
      </c>
      <c r="H7128" s="153" t="s">
        <v>304</v>
      </c>
      <c r="I7128" s="149" t="s">
        <v>3010</v>
      </c>
      <c r="J7128" s="163">
        <v>37.256999999999998</v>
      </c>
      <c r="K7128" s="163">
        <v>13.013</v>
      </c>
      <c r="L7128" s="149" t="s">
        <v>114</v>
      </c>
      <c r="M7128" s="150" t="s">
        <v>2936</v>
      </c>
      <c r="N7128" s="157">
        <v>45607.845358796294</v>
      </c>
      <c r="O7128" s="157">
        <v>45616.188969907409</v>
      </c>
    </row>
    <row r="7129" spans="2:15" x14ac:dyDescent="0.2">
      <c r="B7129" s="322" t="s">
        <v>177</v>
      </c>
      <c r="C7129" s="322" t="s">
        <v>275</v>
      </c>
      <c r="D7129" s="322" t="s">
        <v>177</v>
      </c>
      <c r="E7129" s="322" t="s">
        <v>275</v>
      </c>
      <c r="F7129" s="154" t="s">
        <v>114</v>
      </c>
      <c r="G7129" s="149" t="s">
        <v>277</v>
      </c>
      <c r="H7129" s="153" t="s">
        <v>304</v>
      </c>
      <c r="I7129" s="149" t="s">
        <v>3010</v>
      </c>
      <c r="J7129" s="163">
        <v>37.256999999999998</v>
      </c>
      <c r="K7129" s="163">
        <v>13.013</v>
      </c>
      <c r="L7129" s="149" t="s">
        <v>114</v>
      </c>
      <c r="M7129" s="150" t="s">
        <v>2936</v>
      </c>
      <c r="N7129" s="157">
        <v>45607.845358796294</v>
      </c>
      <c r="O7129" s="157">
        <v>45616.189108796294</v>
      </c>
    </row>
    <row r="7130" spans="2:15" x14ac:dyDescent="0.2">
      <c r="B7130" s="322" t="s">
        <v>177</v>
      </c>
      <c r="C7130" s="322" t="s">
        <v>275</v>
      </c>
      <c r="D7130" s="322" t="s">
        <v>178</v>
      </c>
      <c r="E7130" s="322" t="s">
        <v>275</v>
      </c>
      <c r="F7130" s="154" t="s">
        <v>239</v>
      </c>
      <c r="G7130" s="149" t="s">
        <v>359</v>
      </c>
      <c r="H7130" s="153" t="s">
        <v>278</v>
      </c>
      <c r="I7130" s="149" t="s">
        <v>1470</v>
      </c>
      <c r="J7130" s="163">
        <v>38.267000000000003</v>
      </c>
      <c r="K7130" s="163">
        <v>8.1270000000000007</v>
      </c>
      <c r="L7130" s="149" t="s">
        <v>116</v>
      </c>
      <c r="M7130" s="150" t="s">
        <v>457</v>
      </c>
      <c r="N7130" s="157">
        <v>45607.92864583333</v>
      </c>
      <c r="O7130" s="157">
        <v>45634.525324074071</v>
      </c>
    </row>
    <row r="7131" spans="2:15" x14ac:dyDescent="0.2">
      <c r="B7131" s="322" t="s">
        <v>177</v>
      </c>
      <c r="C7131" s="322" t="s">
        <v>275</v>
      </c>
      <c r="D7131" s="322" t="s">
        <v>178</v>
      </c>
      <c r="E7131" s="322" t="s">
        <v>275</v>
      </c>
      <c r="F7131" s="154" t="s">
        <v>239</v>
      </c>
      <c r="G7131" s="149" t="s">
        <v>359</v>
      </c>
      <c r="H7131" s="153" t="s">
        <v>278</v>
      </c>
      <c r="I7131" s="149" t="s">
        <v>1470</v>
      </c>
      <c r="J7131" s="163">
        <v>38.267000000000003</v>
      </c>
      <c r="K7131" s="163">
        <v>29.375</v>
      </c>
      <c r="L7131" s="149" t="s">
        <v>116</v>
      </c>
      <c r="M7131" s="150" t="s">
        <v>1049</v>
      </c>
      <c r="N7131" s="157">
        <v>45607.92864583333</v>
      </c>
      <c r="O7131" s="157">
        <v>45648.540729166663</v>
      </c>
    </row>
    <row r="7132" spans="2:15" x14ac:dyDescent="0.2">
      <c r="B7132" s="322" t="s">
        <v>177</v>
      </c>
      <c r="C7132" s="322" t="s">
        <v>275</v>
      </c>
      <c r="D7132" s="322" t="s">
        <v>178</v>
      </c>
      <c r="E7132" s="322" t="s">
        <v>275</v>
      </c>
      <c r="F7132" s="154" t="s">
        <v>239</v>
      </c>
      <c r="G7132" s="149" t="s">
        <v>289</v>
      </c>
      <c r="H7132" s="153" t="s">
        <v>290</v>
      </c>
      <c r="I7132" s="149" t="s">
        <v>2441</v>
      </c>
      <c r="J7132" s="163">
        <v>32.091999999999999</v>
      </c>
      <c r="K7132" s="163">
        <v>31.45</v>
      </c>
      <c r="L7132" s="149" t="s">
        <v>116</v>
      </c>
      <c r="M7132" s="150" t="s">
        <v>339</v>
      </c>
      <c r="N7132" s="157">
        <v>45608.469224537039</v>
      </c>
      <c r="O7132" s="157">
        <v>45646.875162037039</v>
      </c>
    </row>
    <row r="7133" spans="2:15" x14ac:dyDescent="0.2">
      <c r="B7133" s="322" t="s">
        <v>177</v>
      </c>
      <c r="C7133" s="322" t="s">
        <v>275</v>
      </c>
      <c r="D7133" s="322" t="s">
        <v>178</v>
      </c>
      <c r="E7133" s="322" t="s">
        <v>275</v>
      </c>
      <c r="F7133" s="154" t="s">
        <v>329</v>
      </c>
      <c r="G7133" s="149" t="s">
        <v>286</v>
      </c>
      <c r="H7133" s="153" t="s">
        <v>330</v>
      </c>
      <c r="I7133" s="149" t="s">
        <v>2119</v>
      </c>
      <c r="J7133" s="163">
        <v>61.167000000000002</v>
      </c>
      <c r="K7133" s="163">
        <v>48.526000000000003</v>
      </c>
      <c r="L7133" s="149" t="s">
        <v>116</v>
      </c>
      <c r="M7133" s="150" t="s">
        <v>352</v>
      </c>
      <c r="N7133" s="157">
        <v>45608.907685185186</v>
      </c>
      <c r="O7133" s="157">
        <v>45655.415370370371</v>
      </c>
    </row>
    <row r="7134" spans="2:15" x14ac:dyDescent="0.2">
      <c r="B7134" s="322" t="s">
        <v>177</v>
      </c>
      <c r="C7134" s="322" t="s">
        <v>275</v>
      </c>
      <c r="D7134" s="322" t="s">
        <v>178</v>
      </c>
      <c r="E7134" s="322" t="s">
        <v>275</v>
      </c>
      <c r="F7134" s="154" t="s">
        <v>114</v>
      </c>
      <c r="G7134" s="149" t="s">
        <v>277</v>
      </c>
      <c r="H7134" s="153" t="s">
        <v>304</v>
      </c>
      <c r="I7134" s="149" t="s">
        <v>1573</v>
      </c>
      <c r="J7134" s="163">
        <v>34.564</v>
      </c>
      <c r="K7134" s="163">
        <v>21.939</v>
      </c>
      <c r="L7134" s="149" t="s">
        <v>197</v>
      </c>
      <c r="M7134" s="150" t="s">
        <v>3467</v>
      </c>
      <c r="N7134" s="157">
        <v>45609.157222222224</v>
      </c>
      <c r="O7134" s="157">
        <v>45633.87599537037</v>
      </c>
    </row>
    <row r="7135" spans="2:15" x14ac:dyDescent="0.2">
      <c r="B7135" s="322" t="s">
        <v>177</v>
      </c>
      <c r="C7135" s="322" t="s">
        <v>275</v>
      </c>
      <c r="D7135" s="322" t="s">
        <v>177</v>
      </c>
      <c r="E7135" s="322" t="s">
        <v>275</v>
      </c>
      <c r="F7135" s="154" t="s">
        <v>114</v>
      </c>
      <c r="G7135" s="149" t="s">
        <v>277</v>
      </c>
      <c r="H7135" s="153" t="s">
        <v>304</v>
      </c>
      <c r="I7135" s="149" t="s">
        <v>1739</v>
      </c>
      <c r="J7135" s="163">
        <v>36.244999999999997</v>
      </c>
      <c r="K7135" s="163">
        <v>26.134</v>
      </c>
      <c r="L7135" s="149" t="s">
        <v>114</v>
      </c>
      <c r="M7135" s="150" t="s">
        <v>1417</v>
      </c>
      <c r="N7135" s="157">
        <v>45609.740833333337</v>
      </c>
      <c r="O7135" s="157">
        <v>45614.906527777777</v>
      </c>
    </row>
    <row r="7136" spans="2:15" x14ac:dyDescent="0.2">
      <c r="B7136" s="322" t="s">
        <v>177</v>
      </c>
      <c r="C7136" s="322" t="s">
        <v>275</v>
      </c>
      <c r="D7136" s="322" t="s">
        <v>178</v>
      </c>
      <c r="E7136" s="322" t="s">
        <v>275</v>
      </c>
      <c r="F7136" s="154" t="s">
        <v>195</v>
      </c>
      <c r="G7136" s="149" t="s">
        <v>277</v>
      </c>
      <c r="H7136" s="153" t="s">
        <v>705</v>
      </c>
      <c r="I7136" s="149" t="s">
        <v>3468</v>
      </c>
      <c r="J7136" s="163">
        <v>36.962000000000003</v>
      </c>
      <c r="K7136" s="163">
        <v>6.96</v>
      </c>
      <c r="L7136" s="149" t="s">
        <v>228</v>
      </c>
      <c r="M7136" s="150" t="s">
        <v>549</v>
      </c>
      <c r="N7136" s="157">
        <v>45609.875659722224</v>
      </c>
      <c r="O7136" s="157">
        <v>45638.230787037035</v>
      </c>
    </row>
    <row r="7137" spans="2:15" x14ac:dyDescent="0.2">
      <c r="B7137" s="322" t="s">
        <v>177</v>
      </c>
      <c r="C7137" s="322" t="s">
        <v>275</v>
      </c>
      <c r="D7137" s="322" t="s">
        <v>178</v>
      </c>
      <c r="E7137" s="322" t="s">
        <v>275</v>
      </c>
      <c r="F7137" s="154" t="s">
        <v>195</v>
      </c>
      <c r="G7137" s="149" t="s">
        <v>277</v>
      </c>
      <c r="H7137" s="153" t="s">
        <v>705</v>
      </c>
      <c r="I7137" s="149" t="s">
        <v>3468</v>
      </c>
      <c r="J7137" s="163">
        <v>36.962000000000003</v>
      </c>
      <c r="K7137" s="163">
        <v>28.91</v>
      </c>
      <c r="L7137" s="149" t="s">
        <v>228</v>
      </c>
      <c r="M7137" s="150" t="s">
        <v>485</v>
      </c>
      <c r="N7137" s="157">
        <v>45609.875659722224</v>
      </c>
      <c r="O7137" s="157">
        <v>45646.843622685185</v>
      </c>
    </row>
    <row r="7138" spans="2:15" x14ac:dyDescent="0.2">
      <c r="B7138" s="322" t="s">
        <v>177</v>
      </c>
      <c r="C7138" s="322" t="s">
        <v>275</v>
      </c>
      <c r="D7138" s="322" t="s">
        <v>178</v>
      </c>
      <c r="E7138" s="322" t="s">
        <v>275</v>
      </c>
      <c r="F7138" s="154" t="s">
        <v>244</v>
      </c>
      <c r="G7138" s="149" t="s">
        <v>369</v>
      </c>
      <c r="H7138" s="153" t="s">
        <v>370</v>
      </c>
      <c r="I7138" s="149" t="s">
        <v>3469</v>
      </c>
      <c r="J7138" s="163">
        <v>56.774000000000001</v>
      </c>
      <c r="K7138" s="163">
        <v>26.6</v>
      </c>
      <c r="L7138" s="149" t="s">
        <v>189</v>
      </c>
      <c r="M7138" s="150" t="s">
        <v>470</v>
      </c>
      <c r="N7138" s="157">
        <v>45610.071261574078</v>
      </c>
      <c r="O7138" s="157">
        <v>45629.667256944442</v>
      </c>
    </row>
    <row r="7139" spans="2:15" x14ac:dyDescent="0.2">
      <c r="B7139" s="322" t="s">
        <v>177</v>
      </c>
      <c r="C7139" s="322" t="s">
        <v>275</v>
      </c>
      <c r="D7139" s="322" t="s">
        <v>178</v>
      </c>
      <c r="E7139" s="322" t="s">
        <v>275</v>
      </c>
      <c r="F7139" s="154" t="s">
        <v>244</v>
      </c>
      <c r="G7139" s="149" t="s">
        <v>369</v>
      </c>
      <c r="H7139" s="153" t="s">
        <v>370</v>
      </c>
      <c r="I7139" s="149" t="s">
        <v>3469</v>
      </c>
      <c r="J7139" s="163">
        <v>56.774000000000001</v>
      </c>
      <c r="K7139" s="163">
        <v>29.039000000000001</v>
      </c>
      <c r="L7139" s="149" t="s">
        <v>187</v>
      </c>
      <c r="M7139" s="150" t="s">
        <v>415</v>
      </c>
      <c r="N7139" s="157">
        <v>45610.071261574078</v>
      </c>
      <c r="O7139" s="157">
        <v>45643.385625000003</v>
      </c>
    </row>
    <row r="7140" spans="2:15" x14ac:dyDescent="0.2">
      <c r="B7140" s="322" t="s">
        <v>177</v>
      </c>
      <c r="C7140" s="322" t="s">
        <v>275</v>
      </c>
      <c r="D7140" s="322" t="s">
        <v>177</v>
      </c>
      <c r="E7140" s="322" t="s">
        <v>275</v>
      </c>
      <c r="F7140" s="154" t="s">
        <v>236</v>
      </c>
      <c r="G7140" s="149" t="s">
        <v>310</v>
      </c>
      <c r="H7140" s="153" t="s">
        <v>311</v>
      </c>
      <c r="I7140" s="149" t="s">
        <v>3470</v>
      </c>
      <c r="J7140" s="163">
        <v>18.286000000000001</v>
      </c>
      <c r="K7140" s="163">
        <v>17.920000000000002</v>
      </c>
      <c r="L7140" s="149" t="s">
        <v>195</v>
      </c>
      <c r="M7140" s="150" t="s">
        <v>705</v>
      </c>
      <c r="N7140" s="157">
        <v>45610.782881944448</v>
      </c>
      <c r="O7140" s="157">
        <v>45612.415798611109</v>
      </c>
    </row>
    <row r="7141" spans="2:15" x14ac:dyDescent="0.2">
      <c r="B7141" s="322" t="s">
        <v>177</v>
      </c>
      <c r="C7141" s="322" t="s">
        <v>275</v>
      </c>
      <c r="D7141" s="322" t="s">
        <v>178</v>
      </c>
      <c r="E7141" s="322" t="s">
        <v>275</v>
      </c>
      <c r="F7141" s="154" t="s">
        <v>114</v>
      </c>
      <c r="G7141" s="149" t="s">
        <v>277</v>
      </c>
      <c r="H7141" s="153" t="s">
        <v>304</v>
      </c>
      <c r="I7141" s="149" t="s">
        <v>1625</v>
      </c>
      <c r="J7141" s="163">
        <v>34.863999999999997</v>
      </c>
      <c r="K7141" s="163">
        <v>31.651</v>
      </c>
      <c r="L7141" s="149" t="s">
        <v>114</v>
      </c>
      <c r="M7141" s="150" t="s">
        <v>741</v>
      </c>
      <c r="N7141" s="157">
        <v>45611.053206018521</v>
      </c>
      <c r="O7141" s="157">
        <v>45640.81958333333</v>
      </c>
    </row>
    <row r="7142" spans="2:15" x14ac:dyDescent="0.2">
      <c r="B7142" s="322" t="s">
        <v>177</v>
      </c>
      <c r="C7142" s="322" t="s">
        <v>275</v>
      </c>
      <c r="D7142" s="322" t="s">
        <v>178</v>
      </c>
      <c r="E7142" s="322" t="s">
        <v>275</v>
      </c>
      <c r="F7142" s="154" t="s">
        <v>114</v>
      </c>
      <c r="G7142" s="149" t="s">
        <v>277</v>
      </c>
      <c r="H7142" s="153" t="s">
        <v>304</v>
      </c>
      <c r="I7142" s="149" t="s">
        <v>1820</v>
      </c>
      <c r="J7142" s="163">
        <v>34.491999999999997</v>
      </c>
      <c r="K7142" s="163">
        <v>6.5129999999999999</v>
      </c>
      <c r="L7142" s="149" t="s">
        <v>187</v>
      </c>
      <c r="M7142" s="150" t="s">
        <v>415</v>
      </c>
      <c r="N7142" s="157">
        <v>45611.251261574071</v>
      </c>
      <c r="O7142" s="157">
        <v>45637.374502314815</v>
      </c>
    </row>
    <row r="7143" spans="2:15" x14ac:dyDescent="0.2">
      <c r="B7143" s="322" t="s">
        <v>177</v>
      </c>
      <c r="C7143" s="322" t="s">
        <v>275</v>
      </c>
      <c r="D7143" s="322" t="s">
        <v>178</v>
      </c>
      <c r="E7143" s="322" t="s">
        <v>275</v>
      </c>
      <c r="F7143" s="154" t="s">
        <v>114</v>
      </c>
      <c r="G7143" s="149" t="s">
        <v>277</v>
      </c>
      <c r="H7143" s="153" t="s">
        <v>304</v>
      </c>
      <c r="I7143" s="149" t="s">
        <v>1820</v>
      </c>
      <c r="J7143" s="163">
        <v>34.491999999999997</v>
      </c>
      <c r="K7143" s="163">
        <v>14.478</v>
      </c>
      <c r="L7143" s="149" t="s">
        <v>194</v>
      </c>
      <c r="M7143" s="150" t="s">
        <v>2818</v>
      </c>
      <c r="N7143" s="157">
        <v>45611.251261574071</v>
      </c>
      <c r="O7143" s="157">
        <v>45653.603668981479</v>
      </c>
    </row>
    <row r="7144" spans="2:15" x14ac:dyDescent="0.2">
      <c r="B7144" s="322" t="s">
        <v>177</v>
      </c>
      <c r="C7144" s="322" t="s">
        <v>275</v>
      </c>
      <c r="D7144" s="322" t="s">
        <v>177</v>
      </c>
      <c r="E7144" s="322" t="s">
        <v>275</v>
      </c>
      <c r="F7144" s="154" t="s">
        <v>244</v>
      </c>
      <c r="G7144" s="149" t="s">
        <v>369</v>
      </c>
      <c r="H7144" s="153" t="s">
        <v>370</v>
      </c>
      <c r="I7144" s="149" t="s">
        <v>3471</v>
      </c>
      <c r="J7144" s="163">
        <v>56.956000000000003</v>
      </c>
      <c r="K7144" s="163">
        <v>45.002000000000002</v>
      </c>
      <c r="L7144" s="149" t="s">
        <v>209</v>
      </c>
      <c r="M7144" s="150" t="s">
        <v>440</v>
      </c>
      <c r="N7144" s="157">
        <v>45611.855798611112</v>
      </c>
      <c r="O7144" s="157">
        <v>45622.988425925927</v>
      </c>
    </row>
    <row r="7145" spans="2:15" x14ac:dyDescent="0.2">
      <c r="B7145" s="322" t="s">
        <v>177</v>
      </c>
      <c r="C7145" s="322" t="s">
        <v>275</v>
      </c>
      <c r="D7145" s="322" t="s">
        <v>178</v>
      </c>
      <c r="E7145" s="322" t="s">
        <v>275</v>
      </c>
      <c r="F7145" s="154" t="s">
        <v>329</v>
      </c>
      <c r="G7145" s="149" t="s">
        <v>277</v>
      </c>
      <c r="H7145" s="153" t="s">
        <v>1460</v>
      </c>
      <c r="I7145" s="149" t="s">
        <v>3348</v>
      </c>
      <c r="J7145" s="163">
        <v>63.552</v>
      </c>
      <c r="K7145" s="163">
        <v>14.358000000000001</v>
      </c>
      <c r="L7145" s="149" t="s">
        <v>209</v>
      </c>
      <c r="M7145" s="150" t="s">
        <v>439</v>
      </c>
      <c r="N7145" s="157">
        <v>45612.616203703707</v>
      </c>
      <c r="O7145" s="157">
        <v>45646.28266203704</v>
      </c>
    </row>
    <row r="7146" spans="2:15" x14ac:dyDescent="0.2">
      <c r="B7146" s="322" t="s">
        <v>177</v>
      </c>
      <c r="C7146" s="322" t="s">
        <v>275</v>
      </c>
      <c r="D7146" s="322" t="s">
        <v>178</v>
      </c>
      <c r="E7146" s="322" t="s">
        <v>275</v>
      </c>
      <c r="F7146" s="154" t="s">
        <v>114</v>
      </c>
      <c r="G7146" s="149" t="s">
        <v>277</v>
      </c>
      <c r="H7146" s="153" t="s">
        <v>304</v>
      </c>
      <c r="I7146" s="149" t="s">
        <v>2151</v>
      </c>
      <c r="J7146" s="163">
        <v>32.594000000000001</v>
      </c>
      <c r="K7146" s="163">
        <v>20.863</v>
      </c>
      <c r="L7146" s="149" t="s">
        <v>187</v>
      </c>
      <c r="M7146" s="150" t="s">
        <v>415</v>
      </c>
      <c r="N7146" s="157">
        <v>45612.761354166665</v>
      </c>
      <c r="O7146" s="157">
        <v>45630.407569444447</v>
      </c>
    </row>
    <row r="7147" spans="2:15" x14ac:dyDescent="0.2">
      <c r="B7147" s="322" t="s">
        <v>177</v>
      </c>
      <c r="C7147" s="322" t="s">
        <v>275</v>
      </c>
      <c r="D7147" s="322" t="s">
        <v>179</v>
      </c>
      <c r="E7147" s="322" t="s">
        <v>113</v>
      </c>
      <c r="F7147" s="154" t="s">
        <v>239</v>
      </c>
      <c r="G7147" s="149" t="s">
        <v>359</v>
      </c>
      <c r="H7147" s="153" t="s">
        <v>278</v>
      </c>
      <c r="I7147" s="149" t="s">
        <v>3472</v>
      </c>
      <c r="J7147" s="163">
        <v>75.120999999999995</v>
      </c>
      <c r="K7147" s="163">
        <v>15.356999999999999</v>
      </c>
      <c r="L7147" s="149" t="s">
        <v>211</v>
      </c>
      <c r="M7147" s="150" t="s">
        <v>2550</v>
      </c>
      <c r="N7147" s="157">
        <v>45613.564050925925</v>
      </c>
      <c r="O7147" s="157">
        <v>45681.162152777775</v>
      </c>
    </row>
    <row r="7148" spans="2:15" x14ac:dyDescent="0.2">
      <c r="B7148" s="322" t="s">
        <v>177</v>
      </c>
      <c r="C7148" s="322" t="s">
        <v>275</v>
      </c>
      <c r="D7148" s="322" t="s">
        <v>180</v>
      </c>
      <c r="E7148" s="322" t="s">
        <v>113</v>
      </c>
      <c r="F7148" s="154" t="s">
        <v>239</v>
      </c>
      <c r="G7148" s="149" t="s">
        <v>359</v>
      </c>
      <c r="H7148" s="153" t="s">
        <v>278</v>
      </c>
      <c r="I7148" s="149" t="s">
        <v>3472</v>
      </c>
      <c r="J7148" s="163">
        <v>75.120999999999995</v>
      </c>
      <c r="K7148" s="163">
        <v>25.59</v>
      </c>
      <c r="L7148" s="149" t="s">
        <v>211</v>
      </c>
      <c r="M7148" s="150" t="s">
        <v>390</v>
      </c>
      <c r="N7148" s="157">
        <v>45613.564050925925</v>
      </c>
      <c r="O7148" s="157">
        <v>45698.45821759259</v>
      </c>
    </row>
    <row r="7149" spans="2:15" x14ac:dyDescent="0.2">
      <c r="B7149" s="322" t="s">
        <v>177</v>
      </c>
      <c r="C7149" s="322" t="s">
        <v>275</v>
      </c>
      <c r="D7149" s="322" t="s">
        <v>179</v>
      </c>
      <c r="E7149" s="322" t="s">
        <v>113</v>
      </c>
      <c r="F7149" s="154" t="s">
        <v>236</v>
      </c>
      <c r="G7149" s="149" t="s">
        <v>310</v>
      </c>
      <c r="H7149" s="153" t="s">
        <v>311</v>
      </c>
      <c r="I7149" s="149" t="s">
        <v>3473</v>
      </c>
      <c r="J7149" s="163">
        <v>36.908000000000001</v>
      </c>
      <c r="K7149" s="163">
        <v>27.11</v>
      </c>
      <c r="L7149" s="149" t="s">
        <v>223</v>
      </c>
      <c r="M7149" s="150" t="s">
        <v>758</v>
      </c>
      <c r="N7149" s="157">
        <v>45613.80369212963</v>
      </c>
      <c r="O7149" s="157">
        <v>45676.322824074072</v>
      </c>
    </row>
    <row r="7150" spans="2:15" x14ac:dyDescent="0.2">
      <c r="B7150" s="322" t="s">
        <v>177</v>
      </c>
      <c r="C7150" s="322" t="s">
        <v>275</v>
      </c>
      <c r="D7150" s="322" t="s">
        <v>177</v>
      </c>
      <c r="E7150" s="322" t="s">
        <v>275</v>
      </c>
      <c r="F7150" s="154" t="s">
        <v>239</v>
      </c>
      <c r="G7150" s="149" t="s">
        <v>359</v>
      </c>
      <c r="H7150" s="153" t="s">
        <v>278</v>
      </c>
      <c r="I7150" s="149" t="s">
        <v>3201</v>
      </c>
      <c r="J7150" s="163">
        <v>61.472000000000001</v>
      </c>
      <c r="K7150" s="163">
        <v>6.4850000000000003</v>
      </c>
      <c r="L7150" s="149" t="s">
        <v>269</v>
      </c>
      <c r="M7150" s="150" t="s">
        <v>2410</v>
      </c>
      <c r="N7150" s="157">
        <v>45613.876666666663</v>
      </c>
      <c r="O7150" s="157">
        <v>45617.562557870369</v>
      </c>
    </row>
    <row r="7151" spans="2:15" x14ac:dyDescent="0.2">
      <c r="B7151" s="322" t="s">
        <v>177</v>
      </c>
      <c r="C7151" s="322" t="s">
        <v>275</v>
      </c>
      <c r="D7151" s="322" t="s">
        <v>178</v>
      </c>
      <c r="E7151" s="322" t="s">
        <v>275</v>
      </c>
      <c r="F7151" s="154" t="s">
        <v>239</v>
      </c>
      <c r="G7151" s="149" t="s">
        <v>359</v>
      </c>
      <c r="H7151" s="153" t="s">
        <v>278</v>
      </c>
      <c r="I7151" s="149" t="s">
        <v>3201</v>
      </c>
      <c r="J7151" s="163">
        <v>61.472000000000001</v>
      </c>
      <c r="K7151" s="163">
        <v>34.823</v>
      </c>
      <c r="L7151" s="149" t="s">
        <v>329</v>
      </c>
      <c r="M7151" s="150" t="s">
        <v>361</v>
      </c>
      <c r="N7151" s="157">
        <v>45613.876666666663</v>
      </c>
      <c r="O7151" s="157">
        <v>45643.92763888889</v>
      </c>
    </row>
    <row r="7152" spans="2:15" x14ac:dyDescent="0.2">
      <c r="B7152" s="322" t="s">
        <v>177</v>
      </c>
      <c r="C7152" s="322" t="s">
        <v>275</v>
      </c>
      <c r="D7152" s="322" t="s">
        <v>177</v>
      </c>
      <c r="E7152" s="322" t="s">
        <v>275</v>
      </c>
      <c r="F7152" s="154" t="s">
        <v>239</v>
      </c>
      <c r="G7152" s="149" t="s">
        <v>359</v>
      </c>
      <c r="H7152" s="153" t="s">
        <v>278</v>
      </c>
      <c r="I7152" s="149" t="s">
        <v>3201</v>
      </c>
      <c r="J7152" s="163">
        <v>61.472000000000001</v>
      </c>
      <c r="K7152" s="163">
        <v>1.272</v>
      </c>
      <c r="L7152" s="149" t="s">
        <v>269</v>
      </c>
      <c r="M7152" s="150" t="s">
        <v>2410</v>
      </c>
      <c r="N7152" s="157">
        <v>45614.125891203701</v>
      </c>
      <c r="O7152" s="157">
        <v>45617.562557870369</v>
      </c>
    </row>
    <row r="7153" spans="2:15" x14ac:dyDescent="0.2">
      <c r="B7153" s="322" t="s">
        <v>177</v>
      </c>
      <c r="C7153" s="322" t="s">
        <v>275</v>
      </c>
      <c r="D7153" s="322" t="s">
        <v>178</v>
      </c>
      <c r="E7153" s="322" t="s">
        <v>275</v>
      </c>
      <c r="F7153" s="154" t="s">
        <v>239</v>
      </c>
      <c r="G7153" s="149" t="s">
        <v>359</v>
      </c>
      <c r="H7153" s="153" t="s">
        <v>278</v>
      </c>
      <c r="I7153" s="149" t="s">
        <v>3201</v>
      </c>
      <c r="J7153" s="163">
        <v>61.472000000000001</v>
      </c>
      <c r="K7153" s="163">
        <v>6.8319999999999999</v>
      </c>
      <c r="L7153" s="149" t="s">
        <v>329</v>
      </c>
      <c r="M7153" s="150" t="s">
        <v>361</v>
      </c>
      <c r="N7153" s="157">
        <v>45614.125891203701</v>
      </c>
      <c r="O7153" s="157">
        <v>45643.92763888889</v>
      </c>
    </row>
    <row r="7154" spans="2:15" x14ac:dyDescent="0.2">
      <c r="B7154" s="322" t="s">
        <v>177</v>
      </c>
      <c r="C7154" s="322" t="s">
        <v>275</v>
      </c>
      <c r="D7154" s="322" t="s">
        <v>178</v>
      </c>
      <c r="E7154" s="322" t="s">
        <v>275</v>
      </c>
      <c r="F7154" s="154" t="s">
        <v>329</v>
      </c>
      <c r="G7154" s="149" t="s">
        <v>286</v>
      </c>
      <c r="H7154" s="153" t="s">
        <v>330</v>
      </c>
      <c r="I7154" s="149" t="s">
        <v>3474</v>
      </c>
      <c r="J7154" s="163">
        <v>81.894999999999996</v>
      </c>
      <c r="K7154" s="163">
        <v>26.192</v>
      </c>
      <c r="L7154" s="149" t="s">
        <v>211</v>
      </c>
      <c r="M7154" s="150" t="s">
        <v>303</v>
      </c>
      <c r="N7154" s="157">
        <v>45614.17863425926</v>
      </c>
      <c r="O7154" s="157">
        <v>45635.656550925924</v>
      </c>
    </row>
    <row r="7155" spans="2:15" x14ac:dyDescent="0.2">
      <c r="B7155" s="322" t="s">
        <v>177</v>
      </c>
      <c r="C7155" s="322" t="s">
        <v>275</v>
      </c>
      <c r="D7155" s="322" t="s">
        <v>178</v>
      </c>
      <c r="E7155" s="322" t="s">
        <v>275</v>
      </c>
      <c r="F7155" s="154" t="s">
        <v>329</v>
      </c>
      <c r="G7155" s="149" t="s">
        <v>286</v>
      </c>
      <c r="H7155" s="153" t="s">
        <v>330</v>
      </c>
      <c r="I7155" s="149" t="s">
        <v>3474</v>
      </c>
      <c r="J7155" s="163">
        <v>81.894999999999996</v>
      </c>
      <c r="K7155" s="163">
        <v>46.688000000000002</v>
      </c>
      <c r="L7155" s="149" t="s">
        <v>211</v>
      </c>
      <c r="M7155" s="150" t="s">
        <v>314</v>
      </c>
      <c r="N7155" s="157">
        <v>45614.17863425926</v>
      </c>
      <c r="O7155" s="157">
        <v>45641.383043981485</v>
      </c>
    </row>
    <row r="7156" spans="2:15" x14ac:dyDescent="0.2">
      <c r="B7156" s="322" t="s">
        <v>177</v>
      </c>
      <c r="C7156" s="322" t="s">
        <v>275</v>
      </c>
      <c r="D7156" s="322" t="s">
        <v>179</v>
      </c>
      <c r="E7156" s="322" t="s">
        <v>113</v>
      </c>
      <c r="F7156" s="154" t="s">
        <v>195</v>
      </c>
      <c r="G7156" s="149" t="s">
        <v>277</v>
      </c>
      <c r="H7156" s="153" t="s">
        <v>705</v>
      </c>
      <c r="I7156" s="149" t="s">
        <v>1263</v>
      </c>
      <c r="J7156" s="163">
        <v>38.979999999999997</v>
      </c>
      <c r="K7156" s="163">
        <v>35.241</v>
      </c>
      <c r="L7156" s="149" t="s">
        <v>116</v>
      </c>
      <c r="M7156" s="150" t="s">
        <v>405</v>
      </c>
      <c r="N7156" s="157">
        <v>45614.209814814814</v>
      </c>
      <c r="O7156" s="157">
        <v>45668.811516203707</v>
      </c>
    </row>
    <row r="7157" spans="2:15" x14ac:dyDescent="0.2">
      <c r="B7157" s="322" t="s">
        <v>177</v>
      </c>
      <c r="C7157" s="322" t="s">
        <v>275</v>
      </c>
      <c r="D7157" s="322" t="s">
        <v>178</v>
      </c>
      <c r="E7157" s="322" t="s">
        <v>275</v>
      </c>
      <c r="F7157" s="154" t="s">
        <v>114</v>
      </c>
      <c r="G7157" s="149" t="s">
        <v>277</v>
      </c>
      <c r="H7157" s="153" t="s">
        <v>304</v>
      </c>
      <c r="I7157" s="149" t="s">
        <v>3475</v>
      </c>
      <c r="J7157" s="163">
        <v>34.491999999999997</v>
      </c>
      <c r="K7157" s="163">
        <v>21.04</v>
      </c>
      <c r="L7157" s="149" t="s">
        <v>203</v>
      </c>
      <c r="M7157" s="150" t="s">
        <v>380</v>
      </c>
      <c r="N7157" s="157">
        <v>45614.313622685186</v>
      </c>
      <c r="O7157" s="157">
        <v>45637.287037037036</v>
      </c>
    </row>
    <row r="7158" spans="2:15" x14ac:dyDescent="0.2">
      <c r="B7158" s="322" t="s">
        <v>177</v>
      </c>
      <c r="C7158" s="322" t="s">
        <v>275</v>
      </c>
      <c r="D7158" s="322" t="s">
        <v>178</v>
      </c>
      <c r="E7158" s="322" t="s">
        <v>275</v>
      </c>
      <c r="F7158" s="154" t="s">
        <v>114</v>
      </c>
      <c r="G7158" s="149" t="s">
        <v>286</v>
      </c>
      <c r="H7158" s="153" t="s">
        <v>115</v>
      </c>
      <c r="I7158" s="149" t="s">
        <v>3476</v>
      </c>
      <c r="J7158" s="163">
        <v>63.23</v>
      </c>
      <c r="K7158" s="163">
        <v>61.965000000000003</v>
      </c>
      <c r="L7158" s="149" t="s">
        <v>219</v>
      </c>
      <c r="M7158" s="150" t="s">
        <v>429</v>
      </c>
      <c r="N7158" s="157">
        <v>45614.418344907404</v>
      </c>
      <c r="O7158" s="157">
        <v>45643.164236111108</v>
      </c>
    </row>
    <row r="7159" spans="2:15" x14ac:dyDescent="0.2">
      <c r="B7159" s="322" t="s">
        <v>177</v>
      </c>
      <c r="C7159" s="322" t="s">
        <v>275</v>
      </c>
      <c r="D7159" s="322" t="s">
        <v>180</v>
      </c>
      <c r="E7159" s="322" t="s">
        <v>113</v>
      </c>
      <c r="F7159" s="154" t="s">
        <v>239</v>
      </c>
      <c r="G7159" s="149" t="s">
        <v>1627</v>
      </c>
      <c r="H7159" s="153" t="s">
        <v>1628</v>
      </c>
      <c r="I7159" s="149" t="s">
        <v>3477</v>
      </c>
      <c r="J7159" s="163">
        <v>76.097999999999999</v>
      </c>
      <c r="K7159" s="163">
        <v>8.202</v>
      </c>
      <c r="L7159" s="149" t="s">
        <v>216</v>
      </c>
      <c r="M7159" s="150" t="s">
        <v>3478</v>
      </c>
      <c r="N7159" s="157">
        <v>45614.844641203701</v>
      </c>
      <c r="O7159" s="157">
        <v>45696.176539351851</v>
      </c>
    </row>
    <row r="7160" spans="2:15" x14ac:dyDescent="0.2">
      <c r="B7160" s="322" t="s">
        <v>177</v>
      </c>
      <c r="C7160" s="322" t="s">
        <v>275</v>
      </c>
      <c r="D7160" s="322" t="s">
        <v>181</v>
      </c>
      <c r="E7160" s="322" t="s">
        <v>113</v>
      </c>
      <c r="F7160" s="154" t="s">
        <v>239</v>
      </c>
      <c r="G7160" s="149" t="s">
        <v>1627</v>
      </c>
      <c r="H7160" s="153" t="s">
        <v>1628</v>
      </c>
      <c r="I7160" s="149" t="s">
        <v>3477</v>
      </c>
      <c r="J7160" s="163">
        <v>76.097999999999999</v>
      </c>
      <c r="K7160" s="163">
        <v>66.373999999999995</v>
      </c>
      <c r="L7160" s="149" t="s">
        <v>211</v>
      </c>
      <c r="M7160" s="150" t="s">
        <v>2820</v>
      </c>
      <c r="N7160" s="157">
        <v>45614.844641203701</v>
      </c>
      <c r="O7160" s="157">
        <v>45721.107766203706</v>
      </c>
    </row>
    <row r="7161" spans="2:15" x14ac:dyDescent="0.2">
      <c r="B7161" s="322" t="s">
        <v>177</v>
      </c>
      <c r="C7161" s="322" t="s">
        <v>275</v>
      </c>
      <c r="D7161" s="322" t="s">
        <v>178</v>
      </c>
      <c r="E7161" s="322" t="s">
        <v>275</v>
      </c>
      <c r="F7161" s="154" t="s">
        <v>244</v>
      </c>
      <c r="G7161" s="149" t="s">
        <v>369</v>
      </c>
      <c r="H7161" s="153" t="s">
        <v>370</v>
      </c>
      <c r="I7161" s="149" t="s">
        <v>2533</v>
      </c>
      <c r="J7161" s="163">
        <v>56.741</v>
      </c>
      <c r="K7161" s="163">
        <v>55.606000000000002</v>
      </c>
      <c r="L7161" s="149" t="s">
        <v>211</v>
      </c>
      <c r="M7161" s="150" t="s">
        <v>303</v>
      </c>
      <c r="N7161" s="157">
        <v>45615.19809027778</v>
      </c>
      <c r="O7161" s="157">
        <v>45646.880486111113</v>
      </c>
    </row>
    <row r="7162" spans="2:15" x14ac:dyDescent="0.2">
      <c r="B7162" s="322" t="s">
        <v>177</v>
      </c>
      <c r="C7162" s="322" t="s">
        <v>275</v>
      </c>
      <c r="D7162" s="322" t="s">
        <v>180</v>
      </c>
      <c r="E7162" s="322" t="s">
        <v>113</v>
      </c>
      <c r="F7162" s="154" t="s">
        <v>243</v>
      </c>
      <c r="G7162" s="149" t="s">
        <v>663</v>
      </c>
      <c r="H7162" s="153" t="s">
        <v>707</v>
      </c>
      <c r="I7162" s="149" t="s">
        <v>2071</v>
      </c>
      <c r="J7162" s="163">
        <v>64.722999999999999</v>
      </c>
      <c r="K7162" s="163">
        <v>1.966</v>
      </c>
      <c r="L7162" s="149" t="s">
        <v>116</v>
      </c>
      <c r="M7162" s="150" t="s">
        <v>117</v>
      </c>
      <c r="N7162" s="157">
        <v>45615.334930555553</v>
      </c>
      <c r="O7162" s="157">
        <v>45700.997800925928</v>
      </c>
    </row>
    <row r="7163" spans="2:15" x14ac:dyDescent="0.2">
      <c r="B7163" s="322" t="s">
        <v>177</v>
      </c>
      <c r="C7163" s="322" t="s">
        <v>275</v>
      </c>
      <c r="D7163" s="322" t="s">
        <v>180</v>
      </c>
      <c r="E7163" s="322" t="s">
        <v>113</v>
      </c>
      <c r="F7163" s="154" t="s">
        <v>243</v>
      </c>
      <c r="G7163" s="149" t="s">
        <v>663</v>
      </c>
      <c r="H7163" s="153" t="s">
        <v>707</v>
      </c>
      <c r="I7163" s="149" t="s">
        <v>2071</v>
      </c>
      <c r="J7163" s="163">
        <v>64.722999999999999</v>
      </c>
      <c r="K7163" s="163">
        <v>19.001000000000001</v>
      </c>
      <c r="L7163" s="149" t="s">
        <v>116</v>
      </c>
      <c r="M7163" s="150" t="s">
        <v>117</v>
      </c>
      <c r="N7163" s="157">
        <v>45615.334930555553</v>
      </c>
      <c r="O7163" s="157">
        <v>45700.997939814813</v>
      </c>
    </row>
    <row r="7164" spans="2:15" x14ac:dyDescent="0.2">
      <c r="B7164" s="322" t="s">
        <v>177</v>
      </c>
      <c r="C7164" s="322" t="s">
        <v>275</v>
      </c>
      <c r="D7164" s="322" t="s">
        <v>180</v>
      </c>
      <c r="E7164" s="322" t="s">
        <v>113</v>
      </c>
      <c r="F7164" s="154" t="s">
        <v>243</v>
      </c>
      <c r="G7164" s="149" t="s">
        <v>277</v>
      </c>
      <c r="H7164" s="153" t="s">
        <v>707</v>
      </c>
      <c r="I7164" s="149" t="s">
        <v>2071</v>
      </c>
      <c r="J7164" s="163">
        <v>64.722999999999999</v>
      </c>
      <c r="K7164" s="163">
        <v>23.823</v>
      </c>
      <c r="L7164" s="149" t="s">
        <v>116</v>
      </c>
      <c r="M7164" s="150" t="s">
        <v>352</v>
      </c>
      <c r="N7164" s="157">
        <v>45615.334930555553</v>
      </c>
      <c r="O7164" s="157">
        <v>45708.293113425927</v>
      </c>
    </row>
    <row r="7165" spans="2:15" x14ac:dyDescent="0.2">
      <c r="B7165" s="322" t="s">
        <v>177</v>
      </c>
      <c r="C7165" s="322" t="s">
        <v>275</v>
      </c>
      <c r="D7165" s="322" t="s">
        <v>179</v>
      </c>
      <c r="E7165" s="322" t="s">
        <v>113</v>
      </c>
      <c r="F7165" s="154" t="s">
        <v>114</v>
      </c>
      <c r="G7165" s="149" t="s">
        <v>310</v>
      </c>
      <c r="H7165" s="153" t="s">
        <v>115</v>
      </c>
      <c r="I7165" s="149" t="s">
        <v>1441</v>
      </c>
      <c r="J7165" s="163">
        <v>39.918999999999997</v>
      </c>
      <c r="K7165" s="163">
        <v>5.37</v>
      </c>
      <c r="L7165" s="149" t="s">
        <v>223</v>
      </c>
      <c r="M7165" s="150" t="s">
        <v>1278</v>
      </c>
      <c r="N7165" s="157">
        <v>45615.407939814817</v>
      </c>
      <c r="O7165" s="157">
        <v>45664.876550925925</v>
      </c>
    </row>
    <row r="7166" spans="2:15" x14ac:dyDescent="0.2">
      <c r="B7166" s="322" t="s">
        <v>177</v>
      </c>
      <c r="C7166" s="322" t="s">
        <v>275</v>
      </c>
      <c r="D7166" s="322" t="s">
        <v>179</v>
      </c>
      <c r="E7166" s="322" t="s">
        <v>113</v>
      </c>
      <c r="F7166" s="154" t="s">
        <v>114</v>
      </c>
      <c r="G7166" s="149" t="s">
        <v>310</v>
      </c>
      <c r="H7166" s="153" t="s">
        <v>115</v>
      </c>
      <c r="I7166" s="149" t="s">
        <v>1441</v>
      </c>
      <c r="J7166" s="163">
        <v>39.918999999999997</v>
      </c>
      <c r="K7166" s="163">
        <v>16.657</v>
      </c>
      <c r="L7166" s="149" t="s">
        <v>223</v>
      </c>
      <c r="M7166" s="150" t="s">
        <v>1607</v>
      </c>
      <c r="N7166" s="157">
        <v>45615.407939814817</v>
      </c>
      <c r="O7166" s="157">
        <v>45670.884386574071</v>
      </c>
    </row>
    <row r="7167" spans="2:15" x14ac:dyDescent="0.2">
      <c r="B7167" s="322" t="s">
        <v>177</v>
      </c>
      <c r="C7167" s="322" t="s">
        <v>275</v>
      </c>
      <c r="D7167" s="322" t="s">
        <v>178</v>
      </c>
      <c r="E7167" s="322" t="s">
        <v>275</v>
      </c>
      <c r="F7167" s="154" t="s">
        <v>239</v>
      </c>
      <c r="G7167" s="149" t="s">
        <v>359</v>
      </c>
      <c r="H7167" s="153" t="s">
        <v>278</v>
      </c>
      <c r="I7167" s="149" t="s">
        <v>1709</v>
      </c>
      <c r="J7167" s="163">
        <v>38.929000000000002</v>
      </c>
      <c r="K7167" s="163">
        <v>38.15</v>
      </c>
      <c r="L7167" s="149" t="s">
        <v>116</v>
      </c>
      <c r="M7167" s="150" t="s">
        <v>292</v>
      </c>
      <c r="N7167" s="157">
        <v>45615.769108796296</v>
      </c>
      <c r="O7167" s="157">
        <v>45652.658449074072</v>
      </c>
    </row>
    <row r="7168" spans="2:15" x14ac:dyDescent="0.2">
      <c r="B7168" s="322" t="s">
        <v>177</v>
      </c>
      <c r="C7168" s="322" t="s">
        <v>275</v>
      </c>
      <c r="D7168" s="322" t="s">
        <v>177</v>
      </c>
      <c r="E7168" s="322" t="s">
        <v>275</v>
      </c>
      <c r="F7168" s="154" t="s">
        <v>114</v>
      </c>
      <c r="G7168" s="149" t="s">
        <v>277</v>
      </c>
      <c r="H7168" s="153" t="s">
        <v>304</v>
      </c>
      <c r="I7168" s="149" t="s">
        <v>1236</v>
      </c>
      <c r="J7168" s="163">
        <v>19.39</v>
      </c>
      <c r="K7168" s="163">
        <v>7.6539999999999999</v>
      </c>
      <c r="L7168" s="149" t="s">
        <v>114</v>
      </c>
      <c r="M7168" s="150" t="s">
        <v>1161</v>
      </c>
      <c r="N7168" s="157">
        <v>45616.230729166666</v>
      </c>
      <c r="O7168" s="157">
        <v>45617.779687499999</v>
      </c>
    </row>
    <row r="7169" spans="2:15" x14ac:dyDescent="0.2">
      <c r="B7169" s="322" t="s">
        <v>177</v>
      </c>
      <c r="C7169" s="322" t="s">
        <v>275</v>
      </c>
      <c r="D7169" s="322" t="s">
        <v>177</v>
      </c>
      <c r="E7169" s="322" t="s">
        <v>275</v>
      </c>
      <c r="F7169" s="154" t="s">
        <v>114</v>
      </c>
      <c r="G7169" s="149" t="s">
        <v>277</v>
      </c>
      <c r="H7169" s="153" t="s">
        <v>304</v>
      </c>
      <c r="I7169" s="149" t="s">
        <v>1236</v>
      </c>
      <c r="J7169" s="163">
        <v>19.39</v>
      </c>
      <c r="K7169" s="163">
        <v>7.6539999999999999</v>
      </c>
      <c r="L7169" s="149" t="s">
        <v>114</v>
      </c>
      <c r="M7169" s="150" t="s">
        <v>1161</v>
      </c>
      <c r="N7169" s="157">
        <v>45616.230729166666</v>
      </c>
      <c r="O7169" s="157">
        <v>45617.779826388891</v>
      </c>
    </row>
    <row r="7170" spans="2:15" x14ac:dyDescent="0.2">
      <c r="B7170" s="322" t="s">
        <v>177</v>
      </c>
      <c r="C7170" s="322" t="s">
        <v>275</v>
      </c>
      <c r="D7170" s="322" t="s">
        <v>179</v>
      </c>
      <c r="E7170" s="322" t="s">
        <v>113</v>
      </c>
      <c r="F7170" s="154" t="s">
        <v>239</v>
      </c>
      <c r="G7170" s="149" t="s">
        <v>277</v>
      </c>
      <c r="H7170" s="153" t="s">
        <v>1628</v>
      </c>
      <c r="I7170" s="149" t="s">
        <v>3472</v>
      </c>
      <c r="J7170" s="163">
        <v>75.120999999999995</v>
      </c>
      <c r="K7170" s="163">
        <v>10.565</v>
      </c>
      <c r="L7170" s="149" t="s">
        <v>211</v>
      </c>
      <c r="M7170" s="150" t="s">
        <v>2550</v>
      </c>
      <c r="N7170" s="157">
        <v>45617.271724537037</v>
      </c>
      <c r="O7170" s="157">
        <v>45681.162152777775</v>
      </c>
    </row>
    <row r="7171" spans="2:15" x14ac:dyDescent="0.2">
      <c r="B7171" s="322" t="s">
        <v>177</v>
      </c>
      <c r="C7171" s="322" t="s">
        <v>275</v>
      </c>
      <c r="D7171" s="322" t="s">
        <v>180</v>
      </c>
      <c r="E7171" s="322" t="s">
        <v>113</v>
      </c>
      <c r="F7171" s="154" t="s">
        <v>239</v>
      </c>
      <c r="G7171" s="149" t="s">
        <v>277</v>
      </c>
      <c r="H7171" s="153" t="s">
        <v>1628</v>
      </c>
      <c r="I7171" s="149" t="s">
        <v>3472</v>
      </c>
      <c r="J7171" s="163">
        <v>75.120999999999995</v>
      </c>
      <c r="K7171" s="163">
        <v>17.606000000000002</v>
      </c>
      <c r="L7171" s="149" t="s">
        <v>211</v>
      </c>
      <c r="M7171" s="150" t="s">
        <v>390</v>
      </c>
      <c r="N7171" s="157">
        <v>45617.271724537037</v>
      </c>
      <c r="O7171" s="157">
        <v>45698.45821759259</v>
      </c>
    </row>
    <row r="7172" spans="2:15" x14ac:dyDescent="0.2">
      <c r="B7172" s="322" t="s">
        <v>177</v>
      </c>
      <c r="C7172" s="322" t="s">
        <v>275</v>
      </c>
      <c r="D7172" s="322" t="s">
        <v>178</v>
      </c>
      <c r="E7172" s="322" t="s">
        <v>275</v>
      </c>
      <c r="F7172" s="154" t="s">
        <v>239</v>
      </c>
      <c r="G7172" s="149" t="s">
        <v>359</v>
      </c>
      <c r="H7172" s="153" t="s">
        <v>278</v>
      </c>
      <c r="I7172" s="149" t="s">
        <v>3479</v>
      </c>
      <c r="J7172" s="163">
        <v>32.295000000000002</v>
      </c>
      <c r="K7172" s="163">
        <v>31.649000000000001</v>
      </c>
      <c r="L7172" s="149" t="s">
        <v>116</v>
      </c>
      <c r="M7172" s="150" t="s">
        <v>292</v>
      </c>
      <c r="N7172" s="157">
        <v>45617.376643518517</v>
      </c>
      <c r="O7172" s="157">
        <v>45644.469178240739</v>
      </c>
    </row>
    <row r="7173" spans="2:15" x14ac:dyDescent="0.2">
      <c r="B7173" s="322" t="s">
        <v>177</v>
      </c>
      <c r="C7173" s="322" t="s">
        <v>275</v>
      </c>
      <c r="D7173" s="322" t="s">
        <v>178</v>
      </c>
      <c r="E7173" s="322" t="s">
        <v>275</v>
      </c>
      <c r="F7173" s="154" t="s">
        <v>239</v>
      </c>
      <c r="G7173" s="149" t="s">
        <v>289</v>
      </c>
      <c r="H7173" s="153" t="s">
        <v>1628</v>
      </c>
      <c r="I7173" s="149" t="s">
        <v>3480</v>
      </c>
      <c r="J7173" s="163">
        <v>39.85</v>
      </c>
      <c r="K7173" s="163">
        <v>12.106</v>
      </c>
      <c r="L7173" s="149" t="s">
        <v>329</v>
      </c>
      <c r="M7173" s="150" t="s">
        <v>343</v>
      </c>
      <c r="N7173" s="157">
        <v>45617.480057870373</v>
      </c>
      <c r="O7173" s="157">
        <v>45644.11478009259</v>
      </c>
    </row>
    <row r="7174" spans="2:15" x14ac:dyDescent="0.2">
      <c r="B7174" s="322" t="s">
        <v>177</v>
      </c>
      <c r="C7174" s="322" t="s">
        <v>275</v>
      </c>
      <c r="D7174" s="322" t="s">
        <v>178</v>
      </c>
      <c r="E7174" s="322" t="s">
        <v>275</v>
      </c>
      <c r="F7174" s="154" t="s">
        <v>239</v>
      </c>
      <c r="G7174" s="149" t="s">
        <v>289</v>
      </c>
      <c r="H7174" s="153" t="s">
        <v>1628</v>
      </c>
      <c r="I7174" s="149" t="s">
        <v>3480</v>
      </c>
      <c r="J7174" s="163">
        <v>39.85</v>
      </c>
      <c r="K7174" s="163">
        <v>25.111999999999998</v>
      </c>
      <c r="L7174" s="149" t="s">
        <v>329</v>
      </c>
      <c r="M7174" s="150" t="s">
        <v>629</v>
      </c>
      <c r="N7174" s="157">
        <v>45617.480057870373</v>
      </c>
      <c r="O7174" s="157">
        <v>45655.13486111111</v>
      </c>
    </row>
    <row r="7175" spans="2:15" x14ac:dyDescent="0.2">
      <c r="B7175" s="322" t="s">
        <v>177</v>
      </c>
      <c r="C7175" s="322" t="s">
        <v>275</v>
      </c>
      <c r="D7175" s="322" t="s">
        <v>178</v>
      </c>
      <c r="E7175" s="322" t="s">
        <v>275</v>
      </c>
      <c r="F7175" s="154" t="s">
        <v>239</v>
      </c>
      <c r="G7175" s="149" t="s">
        <v>359</v>
      </c>
      <c r="H7175" s="153" t="s">
        <v>278</v>
      </c>
      <c r="I7175" s="149" t="s">
        <v>342</v>
      </c>
      <c r="J7175" s="163">
        <v>34.69</v>
      </c>
      <c r="K7175" s="163">
        <v>33.996000000000002</v>
      </c>
      <c r="L7175" s="149" t="s">
        <v>209</v>
      </c>
      <c r="M7175" s="150" t="s">
        <v>323</v>
      </c>
      <c r="N7175" s="157">
        <v>45617.904699074075</v>
      </c>
      <c r="O7175" s="157">
        <v>45649.66605324074</v>
      </c>
    </row>
    <row r="7176" spans="2:15" x14ac:dyDescent="0.2">
      <c r="B7176" s="322" t="s">
        <v>177</v>
      </c>
      <c r="C7176" s="322" t="s">
        <v>275</v>
      </c>
      <c r="D7176" s="322" t="s">
        <v>177</v>
      </c>
      <c r="E7176" s="322" t="s">
        <v>275</v>
      </c>
      <c r="F7176" s="154" t="s">
        <v>114</v>
      </c>
      <c r="G7176" s="149" t="s">
        <v>277</v>
      </c>
      <c r="H7176" s="153" t="s">
        <v>304</v>
      </c>
      <c r="I7176" s="149" t="s">
        <v>576</v>
      </c>
      <c r="J7176" s="163">
        <v>36.415999999999997</v>
      </c>
      <c r="K7176" s="163">
        <v>30.981000000000002</v>
      </c>
      <c r="L7176" s="149" t="s">
        <v>114</v>
      </c>
      <c r="M7176" s="150" t="s">
        <v>585</v>
      </c>
      <c r="N7176" s="157">
        <v>45617.92796296296</v>
      </c>
      <c r="O7176" s="157">
        <v>45625.571527777778</v>
      </c>
    </row>
    <row r="7177" spans="2:15" x14ac:dyDescent="0.2">
      <c r="B7177" s="322" t="s">
        <v>177</v>
      </c>
      <c r="C7177" s="322" t="s">
        <v>275</v>
      </c>
      <c r="D7177" s="322" t="s">
        <v>178</v>
      </c>
      <c r="E7177" s="322" t="s">
        <v>275</v>
      </c>
      <c r="F7177" s="154" t="s">
        <v>329</v>
      </c>
      <c r="G7177" s="149" t="s">
        <v>286</v>
      </c>
      <c r="H7177" s="153" t="s">
        <v>330</v>
      </c>
      <c r="I7177" s="149" t="s">
        <v>3481</v>
      </c>
      <c r="J7177" s="163">
        <v>63.637999999999998</v>
      </c>
      <c r="K7177" s="163">
        <v>53.084000000000003</v>
      </c>
      <c r="L7177" s="149" t="s">
        <v>333</v>
      </c>
      <c r="M7177" s="150" t="s">
        <v>334</v>
      </c>
      <c r="N7177" s="157">
        <v>45618.261956018519</v>
      </c>
      <c r="O7177" s="157">
        <v>45636.021458333336</v>
      </c>
    </row>
    <row r="7178" spans="2:15" x14ac:dyDescent="0.2">
      <c r="B7178" s="322" t="s">
        <v>177</v>
      </c>
      <c r="C7178" s="322" t="s">
        <v>275</v>
      </c>
      <c r="D7178" s="322" t="s">
        <v>179</v>
      </c>
      <c r="E7178" s="322" t="s">
        <v>113</v>
      </c>
      <c r="F7178" s="154" t="s">
        <v>236</v>
      </c>
      <c r="G7178" s="149" t="s">
        <v>310</v>
      </c>
      <c r="H7178" s="153" t="s">
        <v>311</v>
      </c>
      <c r="I7178" s="149" t="s">
        <v>3482</v>
      </c>
      <c r="J7178" s="163">
        <v>57.896000000000001</v>
      </c>
      <c r="K7178" s="163">
        <v>8.7560000000000002</v>
      </c>
      <c r="L7178" s="149" t="s">
        <v>116</v>
      </c>
      <c r="M7178" s="150" t="s">
        <v>352</v>
      </c>
      <c r="N7178" s="157">
        <v>45618.40761574074</v>
      </c>
      <c r="O7178" s="157">
        <v>45668.793298611112</v>
      </c>
    </row>
    <row r="7179" spans="2:15" x14ac:dyDescent="0.2">
      <c r="B7179" s="322" t="s">
        <v>177</v>
      </c>
      <c r="C7179" s="322" t="s">
        <v>275</v>
      </c>
      <c r="D7179" s="322" t="s">
        <v>179</v>
      </c>
      <c r="E7179" s="322" t="s">
        <v>113</v>
      </c>
      <c r="F7179" s="154" t="s">
        <v>236</v>
      </c>
      <c r="G7179" s="149" t="s">
        <v>310</v>
      </c>
      <c r="H7179" s="153" t="s">
        <v>311</v>
      </c>
      <c r="I7179" s="149" t="s">
        <v>3482</v>
      </c>
      <c r="J7179" s="163">
        <v>57.896000000000001</v>
      </c>
      <c r="K7179" s="163">
        <v>43.55</v>
      </c>
      <c r="L7179" s="149" t="s">
        <v>116</v>
      </c>
      <c r="M7179" s="150" t="s">
        <v>352</v>
      </c>
      <c r="N7179" s="157">
        <v>45618.40761574074</v>
      </c>
      <c r="O7179" s="157">
        <v>45677.407858796294</v>
      </c>
    </row>
    <row r="7180" spans="2:15" x14ac:dyDescent="0.2">
      <c r="B7180" s="322" t="s">
        <v>177</v>
      </c>
      <c r="C7180" s="322" t="s">
        <v>275</v>
      </c>
      <c r="D7180" s="322" t="s">
        <v>178</v>
      </c>
      <c r="E7180" s="322" t="s">
        <v>275</v>
      </c>
      <c r="F7180" s="154" t="s">
        <v>114</v>
      </c>
      <c r="G7180" s="149" t="s">
        <v>310</v>
      </c>
      <c r="H7180" s="153" t="s">
        <v>115</v>
      </c>
      <c r="I7180" s="149" t="s">
        <v>2545</v>
      </c>
      <c r="J7180" s="163">
        <v>33.158000000000001</v>
      </c>
      <c r="K7180" s="163">
        <v>32.494999999999997</v>
      </c>
      <c r="L7180" s="149" t="s">
        <v>553</v>
      </c>
      <c r="M7180" s="150" t="s">
        <v>554</v>
      </c>
      <c r="N7180" s="157">
        <v>45618.480752314812</v>
      </c>
      <c r="O7180" s="157">
        <v>45641.559675925928</v>
      </c>
    </row>
    <row r="7181" spans="2:15" x14ac:dyDescent="0.2">
      <c r="B7181" s="322" t="s">
        <v>177</v>
      </c>
      <c r="C7181" s="322" t="s">
        <v>275</v>
      </c>
      <c r="D7181" s="322" t="s">
        <v>179</v>
      </c>
      <c r="E7181" s="322" t="s">
        <v>113</v>
      </c>
      <c r="F7181" s="154" t="s">
        <v>239</v>
      </c>
      <c r="G7181" s="149" t="s">
        <v>1627</v>
      </c>
      <c r="H7181" s="153" t="s">
        <v>1628</v>
      </c>
      <c r="I7181" s="149" t="s">
        <v>3483</v>
      </c>
      <c r="J7181" s="163">
        <v>85.141000000000005</v>
      </c>
      <c r="K7181" s="163">
        <v>11.189</v>
      </c>
      <c r="L7181" s="149" t="s">
        <v>376</v>
      </c>
      <c r="M7181" s="150" t="s">
        <v>3484</v>
      </c>
      <c r="N7181" s="157">
        <v>45619.375497685185</v>
      </c>
      <c r="O7181" s="157">
        <v>45682.250428240739</v>
      </c>
    </row>
    <row r="7182" spans="2:15" x14ac:dyDescent="0.2">
      <c r="B7182" s="322" t="s">
        <v>177</v>
      </c>
      <c r="C7182" s="322" t="s">
        <v>275</v>
      </c>
      <c r="D7182" s="322" t="s">
        <v>179</v>
      </c>
      <c r="E7182" s="322" t="s">
        <v>113</v>
      </c>
      <c r="F7182" s="154" t="s">
        <v>239</v>
      </c>
      <c r="G7182" s="149" t="s">
        <v>1627</v>
      </c>
      <c r="H7182" s="153" t="s">
        <v>1628</v>
      </c>
      <c r="I7182" s="149" t="s">
        <v>3483</v>
      </c>
      <c r="J7182" s="163">
        <v>85.141000000000005</v>
      </c>
      <c r="K7182" s="163">
        <v>11.189</v>
      </c>
      <c r="L7182" s="149" t="s">
        <v>211</v>
      </c>
      <c r="M7182" s="150" t="s">
        <v>2820</v>
      </c>
      <c r="N7182" s="157">
        <v>45619.375497685185</v>
      </c>
      <c r="O7182" s="157">
        <v>45686.415763888886</v>
      </c>
    </row>
    <row r="7183" spans="2:15" x14ac:dyDescent="0.2">
      <c r="B7183" s="322" t="s">
        <v>177</v>
      </c>
      <c r="C7183" s="322" t="s">
        <v>275</v>
      </c>
      <c r="D7183" s="322" t="s">
        <v>180</v>
      </c>
      <c r="E7183" s="322" t="s">
        <v>113</v>
      </c>
      <c r="F7183" s="154" t="s">
        <v>239</v>
      </c>
      <c r="G7183" s="149" t="s">
        <v>1627</v>
      </c>
      <c r="H7183" s="153" t="s">
        <v>1628</v>
      </c>
      <c r="I7183" s="149" t="s">
        <v>3483</v>
      </c>
      <c r="J7183" s="163">
        <v>85.141000000000005</v>
      </c>
      <c r="K7183" s="163">
        <v>61.058999999999997</v>
      </c>
      <c r="L7183" s="149" t="s">
        <v>211</v>
      </c>
      <c r="M7183" s="150" t="s">
        <v>388</v>
      </c>
      <c r="N7183" s="157">
        <v>45619.375497685185</v>
      </c>
      <c r="O7183" s="157">
        <v>45690.397141203706</v>
      </c>
    </row>
    <row r="7184" spans="2:15" x14ac:dyDescent="0.2">
      <c r="B7184" s="322" t="s">
        <v>177</v>
      </c>
      <c r="C7184" s="322" t="s">
        <v>275</v>
      </c>
      <c r="D7184" s="322" t="s">
        <v>179</v>
      </c>
      <c r="E7184" s="322" t="s">
        <v>113</v>
      </c>
      <c r="F7184" s="154" t="s">
        <v>114</v>
      </c>
      <c r="G7184" s="149" t="s">
        <v>286</v>
      </c>
      <c r="H7184" s="153" t="s">
        <v>115</v>
      </c>
      <c r="I7184" s="149" t="s">
        <v>3485</v>
      </c>
      <c r="J7184" s="163">
        <v>66.745000000000005</v>
      </c>
      <c r="K7184" s="163">
        <v>36.290999999999997</v>
      </c>
      <c r="L7184" s="149" t="s">
        <v>217</v>
      </c>
      <c r="M7184" s="150" t="s">
        <v>1370</v>
      </c>
      <c r="N7184" s="157">
        <v>45619.491076388891</v>
      </c>
      <c r="O7184" s="157">
        <v>45663.194120370368</v>
      </c>
    </row>
    <row r="7185" spans="2:15" x14ac:dyDescent="0.2">
      <c r="B7185" s="322" t="s">
        <v>177</v>
      </c>
      <c r="C7185" s="322" t="s">
        <v>275</v>
      </c>
      <c r="D7185" s="322" t="s">
        <v>178</v>
      </c>
      <c r="E7185" s="322" t="s">
        <v>275</v>
      </c>
      <c r="F7185" s="154" t="s">
        <v>114</v>
      </c>
      <c r="G7185" s="149" t="s">
        <v>286</v>
      </c>
      <c r="H7185" s="153" t="s">
        <v>115</v>
      </c>
      <c r="I7185" s="149" t="s">
        <v>3485</v>
      </c>
      <c r="J7185" s="163">
        <v>66.745000000000005</v>
      </c>
      <c r="K7185" s="163">
        <v>19.452999999999999</v>
      </c>
      <c r="L7185" s="149" t="s">
        <v>217</v>
      </c>
      <c r="M7185" s="150" t="s">
        <v>308</v>
      </c>
      <c r="N7185" s="157">
        <v>45619.491076388891</v>
      </c>
      <c r="O7185" s="157">
        <v>45647.63554398148</v>
      </c>
    </row>
    <row r="7186" spans="2:15" x14ac:dyDescent="0.2">
      <c r="B7186" s="322" t="s">
        <v>177</v>
      </c>
      <c r="C7186" s="322" t="s">
        <v>275</v>
      </c>
      <c r="D7186" s="322" t="s">
        <v>178</v>
      </c>
      <c r="E7186" s="322" t="s">
        <v>275</v>
      </c>
      <c r="F7186" s="154" t="s">
        <v>114</v>
      </c>
      <c r="G7186" s="149" t="s">
        <v>286</v>
      </c>
      <c r="H7186" s="153" t="s">
        <v>115</v>
      </c>
      <c r="I7186" s="149" t="s">
        <v>3485</v>
      </c>
      <c r="J7186" s="163">
        <v>66.745000000000005</v>
      </c>
      <c r="K7186" s="163">
        <v>9.3659999999999997</v>
      </c>
      <c r="L7186" s="149" t="s">
        <v>217</v>
      </c>
      <c r="M7186" s="150" t="s">
        <v>498</v>
      </c>
      <c r="N7186" s="157">
        <v>45619.491076388891</v>
      </c>
      <c r="O7186" s="157">
        <v>45653.884837962964</v>
      </c>
    </row>
    <row r="7187" spans="2:15" x14ac:dyDescent="0.2">
      <c r="B7187" s="322" t="s">
        <v>177</v>
      </c>
      <c r="C7187" s="322" t="s">
        <v>275</v>
      </c>
      <c r="D7187" s="322" t="s">
        <v>179</v>
      </c>
      <c r="E7187" s="322" t="s">
        <v>113</v>
      </c>
      <c r="F7187" s="154" t="s">
        <v>239</v>
      </c>
      <c r="G7187" s="149" t="s">
        <v>359</v>
      </c>
      <c r="H7187" s="153" t="s">
        <v>278</v>
      </c>
      <c r="I7187" s="149" t="s">
        <v>3211</v>
      </c>
      <c r="J7187" s="163">
        <v>33.295999999999999</v>
      </c>
      <c r="K7187" s="163">
        <v>5.62</v>
      </c>
      <c r="L7187" s="149" t="s">
        <v>116</v>
      </c>
      <c r="M7187" s="150" t="s">
        <v>940</v>
      </c>
      <c r="N7187" s="157">
        <v>45619.886840277781</v>
      </c>
      <c r="O7187" s="157">
        <v>45662.404849537037</v>
      </c>
    </row>
    <row r="7188" spans="2:15" x14ac:dyDescent="0.2">
      <c r="B7188" s="322" t="s">
        <v>177</v>
      </c>
      <c r="C7188" s="322" t="s">
        <v>275</v>
      </c>
      <c r="D7188" s="322" t="s">
        <v>179</v>
      </c>
      <c r="E7188" s="322" t="s">
        <v>113</v>
      </c>
      <c r="F7188" s="154" t="s">
        <v>239</v>
      </c>
      <c r="G7188" s="149" t="s">
        <v>359</v>
      </c>
      <c r="H7188" s="153" t="s">
        <v>278</v>
      </c>
      <c r="I7188" s="149" t="s">
        <v>3211</v>
      </c>
      <c r="J7188" s="163">
        <v>33.295999999999999</v>
      </c>
      <c r="K7188" s="163">
        <v>5.1520000000000001</v>
      </c>
      <c r="L7188" s="149" t="s">
        <v>116</v>
      </c>
      <c r="M7188" s="150" t="s">
        <v>293</v>
      </c>
      <c r="N7188" s="157">
        <v>45619.886840277781</v>
      </c>
      <c r="O7188" s="157">
        <v>45676.172615740739</v>
      </c>
    </row>
    <row r="7189" spans="2:15" x14ac:dyDescent="0.2">
      <c r="B7189" s="322" t="s">
        <v>177</v>
      </c>
      <c r="C7189" s="322" t="s">
        <v>275</v>
      </c>
      <c r="D7189" s="322" t="s">
        <v>179</v>
      </c>
      <c r="E7189" s="322" t="s">
        <v>113</v>
      </c>
      <c r="F7189" s="154" t="s">
        <v>239</v>
      </c>
      <c r="G7189" s="149" t="s">
        <v>359</v>
      </c>
      <c r="H7189" s="153" t="s">
        <v>278</v>
      </c>
      <c r="I7189" s="149" t="s">
        <v>3211</v>
      </c>
      <c r="J7189" s="163">
        <v>33.295999999999999</v>
      </c>
      <c r="K7189" s="163">
        <v>14.833</v>
      </c>
      <c r="L7189" s="149" t="s">
        <v>116</v>
      </c>
      <c r="M7189" s="150" t="s">
        <v>292</v>
      </c>
      <c r="N7189" s="157">
        <v>45619.886840277781</v>
      </c>
      <c r="O7189" s="157">
        <v>45681.134710648148</v>
      </c>
    </row>
    <row r="7190" spans="2:15" x14ac:dyDescent="0.2">
      <c r="B7190" s="322" t="s">
        <v>177</v>
      </c>
      <c r="C7190" s="322" t="s">
        <v>275</v>
      </c>
      <c r="D7190" s="322" t="s">
        <v>178</v>
      </c>
      <c r="E7190" s="322" t="s">
        <v>275</v>
      </c>
      <c r="F7190" s="154" t="s">
        <v>239</v>
      </c>
      <c r="G7190" s="149" t="s">
        <v>359</v>
      </c>
      <c r="H7190" s="153" t="s">
        <v>278</v>
      </c>
      <c r="I7190" s="149" t="s">
        <v>3211</v>
      </c>
      <c r="J7190" s="163">
        <v>33.295999999999999</v>
      </c>
      <c r="K7190" s="163">
        <v>7.0250000000000004</v>
      </c>
      <c r="L7190" s="149" t="s">
        <v>116</v>
      </c>
      <c r="M7190" s="150" t="s">
        <v>437</v>
      </c>
      <c r="N7190" s="157">
        <v>45619.886840277781</v>
      </c>
      <c r="O7190" s="157">
        <v>45656.559930555559</v>
      </c>
    </row>
    <row r="7191" spans="2:15" x14ac:dyDescent="0.2">
      <c r="B7191" s="322" t="s">
        <v>177</v>
      </c>
      <c r="C7191" s="322" t="s">
        <v>275</v>
      </c>
      <c r="D7191" s="322" t="s">
        <v>179</v>
      </c>
      <c r="E7191" s="322" t="s">
        <v>113</v>
      </c>
      <c r="F7191" s="154" t="s">
        <v>202</v>
      </c>
      <c r="G7191" s="149" t="s">
        <v>277</v>
      </c>
      <c r="H7191" s="153" t="s">
        <v>676</v>
      </c>
      <c r="I7191" s="149" t="s">
        <v>3486</v>
      </c>
      <c r="J7191" s="163">
        <v>62.69</v>
      </c>
      <c r="K7191" s="163">
        <v>11.239000000000001</v>
      </c>
      <c r="L7191" s="149" t="s">
        <v>209</v>
      </c>
      <c r="M7191" s="150" t="s">
        <v>563</v>
      </c>
      <c r="N7191" s="157">
        <v>45620.220370370371</v>
      </c>
      <c r="O7191" s="157">
        <v>45664.303437499999</v>
      </c>
    </row>
    <row r="7192" spans="2:15" x14ac:dyDescent="0.2">
      <c r="B7192" s="322" t="s">
        <v>177</v>
      </c>
      <c r="C7192" s="322" t="s">
        <v>275</v>
      </c>
      <c r="D7192" s="322" t="s">
        <v>179</v>
      </c>
      <c r="E7192" s="322" t="s">
        <v>113</v>
      </c>
      <c r="F7192" s="154" t="s">
        <v>202</v>
      </c>
      <c r="G7192" s="149" t="s">
        <v>663</v>
      </c>
      <c r="H7192" s="153" t="s">
        <v>676</v>
      </c>
      <c r="I7192" s="149" t="s">
        <v>3486</v>
      </c>
      <c r="J7192" s="163">
        <v>62.69</v>
      </c>
      <c r="K7192" s="163">
        <v>47.094999999999999</v>
      </c>
      <c r="L7192" s="149" t="s">
        <v>209</v>
      </c>
      <c r="M7192" s="150" t="s">
        <v>563</v>
      </c>
      <c r="N7192" s="157">
        <v>45620.220370370371</v>
      </c>
      <c r="O7192" s="157">
        <v>45666.242418981485</v>
      </c>
    </row>
    <row r="7193" spans="2:15" x14ac:dyDescent="0.2">
      <c r="B7193" s="322" t="s">
        <v>177</v>
      </c>
      <c r="C7193" s="322" t="s">
        <v>275</v>
      </c>
      <c r="D7193" s="322" t="s">
        <v>179</v>
      </c>
      <c r="E7193" s="322" t="s">
        <v>113</v>
      </c>
      <c r="F7193" s="154" t="s">
        <v>239</v>
      </c>
      <c r="G7193" s="149" t="s">
        <v>277</v>
      </c>
      <c r="H7193" s="153" t="s">
        <v>1628</v>
      </c>
      <c r="I7193" s="149" t="s">
        <v>3487</v>
      </c>
      <c r="J7193" s="163">
        <v>35.064</v>
      </c>
      <c r="K7193" s="163">
        <v>22.312999999999999</v>
      </c>
      <c r="L7193" s="149" t="s">
        <v>116</v>
      </c>
      <c r="M7193" s="150" t="s">
        <v>117</v>
      </c>
      <c r="N7193" s="157">
        <v>45620.72519675926</v>
      </c>
      <c r="O7193" s="157">
        <v>45681.906423611108</v>
      </c>
    </row>
    <row r="7194" spans="2:15" x14ac:dyDescent="0.2">
      <c r="B7194" s="322" t="s">
        <v>177</v>
      </c>
      <c r="C7194" s="322" t="s">
        <v>275</v>
      </c>
      <c r="D7194" s="322" t="s">
        <v>178</v>
      </c>
      <c r="E7194" s="322" t="s">
        <v>275</v>
      </c>
      <c r="F7194" s="154" t="s">
        <v>239</v>
      </c>
      <c r="G7194" s="149" t="s">
        <v>277</v>
      </c>
      <c r="H7194" s="153" t="s">
        <v>1628</v>
      </c>
      <c r="I7194" s="149" t="s">
        <v>3487</v>
      </c>
      <c r="J7194" s="163">
        <v>35.064</v>
      </c>
      <c r="K7194" s="163">
        <v>10.555999999999999</v>
      </c>
      <c r="L7194" s="149" t="s">
        <v>116</v>
      </c>
      <c r="M7194" s="150" t="s">
        <v>352</v>
      </c>
      <c r="N7194" s="157">
        <v>45620.72519675926</v>
      </c>
      <c r="O7194" s="157">
        <v>45653.708437499998</v>
      </c>
    </row>
    <row r="7195" spans="2:15" x14ac:dyDescent="0.2">
      <c r="B7195" s="322" t="s">
        <v>177</v>
      </c>
      <c r="C7195" s="322" t="s">
        <v>275</v>
      </c>
      <c r="D7195" s="322" t="s">
        <v>179</v>
      </c>
      <c r="E7195" s="322" t="s">
        <v>113</v>
      </c>
      <c r="F7195" s="154" t="s">
        <v>239</v>
      </c>
      <c r="G7195" s="149" t="s">
        <v>359</v>
      </c>
      <c r="H7195" s="153" t="s">
        <v>278</v>
      </c>
      <c r="I7195" s="149" t="s">
        <v>3488</v>
      </c>
      <c r="J7195" s="163">
        <v>39.927999999999997</v>
      </c>
      <c r="K7195" s="163">
        <v>26.151</v>
      </c>
      <c r="L7195" s="149" t="s">
        <v>116</v>
      </c>
      <c r="M7195" s="150" t="s">
        <v>117</v>
      </c>
      <c r="N7195" s="157">
        <v>45620.803576388891</v>
      </c>
      <c r="O7195" s="157">
        <v>45685.645543981482</v>
      </c>
    </row>
    <row r="7196" spans="2:15" x14ac:dyDescent="0.2">
      <c r="B7196" s="322" t="s">
        <v>177</v>
      </c>
      <c r="C7196" s="322" t="s">
        <v>275</v>
      </c>
      <c r="D7196" s="322" t="s">
        <v>178</v>
      </c>
      <c r="E7196" s="322" t="s">
        <v>275</v>
      </c>
      <c r="F7196" s="154" t="s">
        <v>114</v>
      </c>
      <c r="G7196" s="149" t="s">
        <v>310</v>
      </c>
      <c r="H7196" s="153" t="s">
        <v>115</v>
      </c>
      <c r="I7196" s="149" t="s">
        <v>2056</v>
      </c>
      <c r="J7196" s="163">
        <v>81.117999999999995</v>
      </c>
      <c r="K7196" s="163">
        <v>62.947000000000003</v>
      </c>
      <c r="L7196" s="149" t="s">
        <v>211</v>
      </c>
      <c r="M7196" s="150" t="s">
        <v>303</v>
      </c>
      <c r="N7196" s="157">
        <v>45621.584687499999</v>
      </c>
      <c r="O7196" s="157">
        <v>45644.287986111114</v>
      </c>
    </row>
    <row r="7197" spans="2:15" x14ac:dyDescent="0.2">
      <c r="B7197" s="322" t="s">
        <v>177</v>
      </c>
      <c r="C7197" s="322" t="s">
        <v>275</v>
      </c>
      <c r="D7197" s="322" t="s">
        <v>178</v>
      </c>
      <c r="E7197" s="322" t="s">
        <v>275</v>
      </c>
      <c r="F7197" s="154" t="s">
        <v>237</v>
      </c>
      <c r="G7197" s="149" t="s">
        <v>277</v>
      </c>
      <c r="H7197" s="153" t="s">
        <v>978</v>
      </c>
      <c r="I7197" s="149" t="s">
        <v>2118</v>
      </c>
      <c r="J7197" s="163">
        <v>32.929000000000002</v>
      </c>
      <c r="K7197" s="163">
        <v>32.270000000000003</v>
      </c>
      <c r="L7197" s="149" t="s">
        <v>197</v>
      </c>
      <c r="M7197" s="150" t="s">
        <v>2741</v>
      </c>
      <c r="N7197" s="157">
        <v>45621.855729166666</v>
      </c>
      <c r="O7197" s="157">
        <v>45634.95722222222</v>
      </c>
    </row>
    <row r="7198" spans="2:15" x14ac:dyDescent="0.2">
      <c r="B7198" s="322" t="s">
        <v>177</v>
      </c>
      <c r="C7198" s="322" t="s">
        <v>275</v>
      </c>
      <c r="D7198" s="322" t="s">
        <v>179</v>
      </c>
      <c r="E7198" s="322" t="s">
        <v>113</v>
      </c>
      <c r="F7198" s="154" t="s">
        <v>329</v>
      </c>
      <c r="G7198" s="149" t="s">
        <v>286</v>
      </c>
      <c r="H7198" s="153" t="s">
        <v>330</v>
      </c>
      <c r="I7198" s="149" t="s">
        <v>3227</v>
      </c>
      <c r="J7198" s="163">
        <v>63.688000000000002</v>
      </c>
      <c r="K7198" s="163">
        <v>16.164000000000001</v>
      </c>
      <c r="L7198" s="149" t="s">
        <v>223</v>
      </c>
      <c r="M7198" s="150" t="s">
        <v>349</v>
      </c>
      <c r="N7198" s="157">
        <v>45621.866238425922</v>
      </c>
      <c r="O7198" s="157">
        <v>45665.370740740742</v>
      </c>
    </row>
    <row r="7199" spans="2:15" x14ac:dyDescent="0.2">
      <c r="B7199" s="322" t="s">
        <v>177</v>
      </c>
      <c r="C7199" s="322" t="s">
        <v>275</v>
      </c>
      <c r="D7199" s="322" t="s">
        <v>179</v>
      </c>
      <c r="E7199" s="322" t="s">
        <v>113</v>
      </c>
      <c r="F7199" s="154" t="s">
        <v>329</v>
      </c>
      <c r="G7199" s="149" t="s">
        <v>286</v>
      </c>
      <c r="H7199" s="153" t="s">
        <v>330</v>
      </c>
      <c r="I7199" s="149" t="s">
        <v>3227</v>
      </c>
      <c r="J7199" s="163">
        <v>63.688000000000002</v>
      </c>
      <c r="K7199" s="163">
        <v>18.271999999999998</v>
      </c>
      <c r="L7199" s="149" t="s">
        <v>223</v>
      </c>
      <c r="M7199" s="150" t="s">
        <v>349</v>
      </c>
      <c r="N7199" s="157">
        <v>45621.866238425922</v>
      </c>
      <c r="O7199" s="157">
        <v>45673.053055555552</v>
      </c>
    </row>
    <row r="7200" spans="2:15" x14ac:dyDescent="0.2">
      <c r="B7200" s="322" t="s">
        <v>177</v>
      </c>
      <c r="C7200" s="322" t="s">
        <v>275</v>
      </c>
      <c r="D7200" s="322" t="s">
        <v>179</v>
      </c>
      <c r="E7200" s="322" t="s">
        <v>113</v>
      </c>
      <c r="F7200" s="154" t="s">
        <v>329</v>
      </c>
      <c r="G7200" s="149" t="s">
        <v>286</v>
      </c>
      <c r="H7200" s="153" t="s">
        <v>330</v>
      </c>
      <c r="I7200" s="149" t="s">
        <v>3227</v>
      </c>
      <c r="J7200" s="163">
        <v>63.688000000000002</v>
      </c>
      <c r="K7200" s="163">
        <v>23.446999999999999</v>
      </c>
      <c r="L7200" s="149" t="s">
        <v>223</v>
      </c>
      <c r="M7200" s="150" t="s">
        <v>350</v>
      </c>
      <c r="N7200" s="157">
        <v>45621.866238425922</v>
      </c>
      <c r="O7200" s="157">
        <v>45678.949259259258</v>
      </c>
    </row>
    <row r="7201" spans="2:15" x14ac:dyDescent="0.2">
      <c r="B7201" s="322" t="s">
        <v>177</v>
      </c>
      <c r="C7201" s="322" t="s">
        <v>275</v>
      </c>
      <c r="D7201" s="322" t="s">
        <v>178</v>
      </c>
      <c r="E7201" s="322" t="s">
        <v>275</v>
      </c>
      <c r="F7201" s="154" t="s">
        <v>114</v>
      </c>
      <c r="G7201" s="149" t="s">
        <v>286</v>
      </c>
      <c r="H7201" s="153" t="s">
        <v>115</v>
      </c>
      <c r="I7201" s="149" t="s">
        <v>2134</v>
      </c>
      <c r="J7201" s="163">
        <v>45.417999999999999</v>
      </c>
      <c r="K7201" s="163">
        <v>26.658999999999999</v>
      </c>
      <c r="L7201" s="149" t="s">
        <v>212</v>
      </c>
      <c r="M7201" s="150" t="s">
        <v>626</v>
      </c>
      <c r="N7201" s="157">
        <v>45622.105671296296</v>
      </c>
      <c r="O7201" s="157">
        <v>45638.974907407406</v>
      </c>
    </row>
    <row r="7202" spans="2:15" x14ac:dyDescent="0.2">
      <c r="B7202" s="322" t="s">
        <v>177</v>
      </c>
      <c r="C7202" s="322" t="s">
        <v>275</v>
      </c>
      <c r="D7202" s="322" t="s">
        <v>179</v>
      </c>
      <c r="E7202" s="322" t="s">
        <v>113</v>
      </c>
      <c r="F7202" s="154" t="s">
        <v>244</v>
      </c>
      <c r="G7202" s="149" t="s">
        <v>369</v>
      </c>
      <c r="H7202" s="153" t="s">
        <v>370</v>
      </c>
      <c r="I7202" s="149" t="s">
        <v>3489</v>
      </c>
      <c r="J7202" s="163">
        <v>52.408999999999999</v>
      </c>
      <c r="K7202" s="163">
        <v>35.988999999999997</v>
      </c>
      <c r="L7202" s="149" t="s">
        <v>217</v>
      </c>
      <c r="M7202" s="150" t="s">
        <v>480</v>
      </c>
      <c r="N7202" s="157">
        <v>45622.688483796293</v>
      </c>
      <c r="O7202" s="157">
        <v>45661.083854166667</v>
      </c>
    </row>
    <row r="7203" spans="2:15" x14ac:dyDescent="0.2">
      <c r="B7203" s="322" t="s">
        <v>177</v>
      </c>
      <c r="C7203" s="322" t="s">
        <v>275</v>
      </c>
      <c r="D7203" s="322" t="s">
        <v>178</v>
      </c>
      <c r="E7203" s="322" t="s">
        <v>275</v>
      </c>
      <c r="F7203" s="154" t="s">
        <v>244</v>
      </c>
      <c r="G7203" s="149" t="s">
        <v>369</v>
      </c>
      <c r="H7203" s="153" t="s">
        <v>370</v>
      </c>
      <c r="I7203" s="149" t="s">
        <v>3489</v>
      </c>
      <c r="J7203" s="163">
        <v>52.408999999999999</v>
      </c>
      <c r="K7203" s="163">
        <v>7.8070000000000004</v>
      </c>
      <c r="L7203" s="149" t="s">
        <v>219</v>
      </c>
      <c r="M7203" s="150" t="s">
        <v>573</v>
      </c>
      <c r="N7203" s="157">
        <v>45622.688483796293</v>
      </c>
      <c r="O7203" s="157">
        <v>45645.988171296296</v>
      </c>
    </row>
    <row r="7204" spans="2:15" x14ac:dyDescent="0.2">
      <c r="B7204" s="322" t="s">
        <v>177</v>
      </c>
      <c r="C7204" s="322" t="s">
        <v>275</v>
      </c>
      <c r="D7204" s="322" t="s">
        <v>179</v>
      </c>
      <c r="E7204" s="322" t="s">
        <v>113</v>
      </c>
      <c r="F7204" s="154" t="s">
        <v>329</v>
      </c>
      <c r="G7204" s="149" t="s">
        <v>286</v>
      </c>
      <c r="H7204" s="153" t="s">
        <v>330</v>
      </c>
      <c r="I7204" s="149" t="s">
        <v>1441</v>
      </c>
      <c r="J7204" s="163">
        <v>39.918999999999997</v>
      </c>
      <c r="K7204" s="163">
        <v>2.9430000000000001</v>
      </c>
      <c r="L7204" s="149" t="s">
        <v>223</v>
      </c>
      <c r="M7204" s="150" t="s">
        <v>1278</v>
      </c>
      <c r="N7204" s="157">
        <v>45622.949444444443</v>
      </c>
      <c r="O7204" s="157">
        <v>45664.876550925925</v>
      </c>
    </row>
    <row r="7205" spans="2:15" x14ac:dyDescent="0.2">
      <c r="B7205" s="322" t="s">
        <v>177</v>
      </c>
      <c r="C7205" s="322" t="s">
        <v>275</v>
      </c>
      <c r="D7205" s="322" t="s">
        <v>179</v>
      </c>
      <c r="E7205" s="322" t="s">
        <v>113</v>
      </c>
      <c r="F7205" s="154" t="s">
        <v>329</v>
      </c>
      <c r="G7205" s="149" t="s">
        <v>286</v>
      </c>
      <c r="H7205" s="153" t="s">
        <v>330</v>
      </c>
      <c r="I7205" s="149" t="s">
        <v>1441</v>
      </c>
      <c r="J7205" s="163">
        <v>39.918999999999997</v>
      </c>
      <c r="K7205" s="163">
        <v>9.1289999999999996</v>
      </c>
      <c r="L7205" s="149" t="s">
        <v>223</v>
      </c>
      <c r="M7205" s="150" t="s">
        <v>1607</v>
      </c>
      <c r="N7205" s="157">
        <v>45622.949444444443</v>
      </c>
      <c r="O7205" s="157">
        <v>45670.884386574071</v>
      </c>
    </row>
    <row r="7206" spans="2:15" x14ac:dyDescent="0.2">
      <c r="B7206" s="322" t="s">
        <v>177</v>
      </c>
      <c r="C7206" s="322" t="s">
        <v>275</v>
      </c>
      <c r="D7206" s="322" t="s">
        <v>179</v>
      </c>
      <c r="E7206" s="322" t="s">
        <v>113</v>
      </c>
      <c r="F7206" s="154" t="s">
        <v>239</v>
      </c>
      <c r="G7206" s="149" t="s">
        <v>359</v>
      </c>
      <c r="H7206" s="153" t="s">
        <v>278</v>
      </c>
      <c r="I7206" s="149" t="s">
        <v>3490</v>
      </c>
      <c r="J7206" s="163">
        <v>57.2</v>
      </c>
      <c r="K7206" s="163">
        <v>33.268999999999998</v>
      </c>
      <c r="L7206" s="149" t="s">
        <v>209</v>
      </c>
      <c r="M7206" s="150" t="s">
        <v>392</v>
      </c>
      <c r="N7206" s="157">
        <v>45622.978101851855</v>
      </c>
      <c r="O7206" s="157">
        <v>45672.265763888892</v>
      </c>
    </row>
    <row r="7207" spans="2:15" x14ac:dyDescent="0.2">
      <c r="B7207" s="322" t="s">
        <v>177</v>
      </c>
      <c r="C7207" s="322" t="s">
        <v>275</v>
      </c>
      <c r="D7207" s="322" t="s">
        <v>178</v>
      </c>
      <c r="E7207" s="322" t="s">
        <v>275</v>
      </c>
      <c r="F7207" s="154" t="s">
        <v>114</v>
      </c>
      <c r="G7207" s="149" t="s">
        <v>277</v>
      </c>
      <c r="H7207" s="153" t="s">
        <v>304</v>
      </c>
      <c r="I7207" s="149" t="s">
        <v>584</v>
      </c>
      <c r="J7207" s="163">
        <v>39.064</v>
      </c>
      <c r="K7207" s="163">
        <v>15.199</v>
      </c>
      <c r="L7207" s="149" t="s">
        <v>114</v>
      </c>
      <c r="M7207" s="150" t="s">
        <v>741</v>
      </c>
      <c r="N7207" s="157">
        <v>45623.115636574075</v>
      </c>
      <c r="O7207" s="157">
        <v>45629.549895833334</v>
      </c>
    </row>
    <row r="7208" spans="2:15" x14ac:dyDescent="0.2">
      <c r="B7208" s="322" t="s">
        <v>177</v>
      </c>
      <c r="C7208" s="322" t="s">
        <v>275</v>
      </c>
      <c r="D7208" s="322" t="s">
        <v>178</v>
      </c>
      <c r="E7208" s="322" t="s">
        <v>275</v>
      </c>
      <c r="F7208" s="154" t="s">
        <v>114</v>
      </c>
      <c r="G7208" s="149" t="s">
        <v>277</v>
      </c>
      <c r="H7208" s="153" t="s">
        <v>304</v>
      </c>
      <c r="I7208" s="149" t="s">
        <v>584</v>
      </c>
      <c r="J7208" s="163">
        <v>39.064</v>
      </c>
      <c r="K7208" s="163">
        <v>15.199</v>
      </c>
      <c r="L7208" s="149" t="s">
        <v>114</v>
      </c>
      <c r="M7208" s="150" t="s">
        <v>741</v>
      </c>
      <c r="N7208" s="157">
        <v>45623.115636574075</v>
      </c>
      <c r="O7208" s="157">
        <v>45629.550034722219</v>
      </c>
    </row>
    <row r="7209" spans="2:15" x14ac:dyDescent="0.2">
      <c r="B7209" s="322" t="s">
        <v>177</v>
      </c>
      <c r="C7209" s="322" t="s">
        <v>275</v>
      </c>
      <c r="D7209" s="322" t="s">
        <v>178</v>
      </c>
      <c r="E7209" s="322" t="s">
        <v>275</v>
      </c>
      <c r="F7209" s="154" t="s">
        <v>114</v>
      </c>
      <c r="G7209" s="149" t="s">
        <v>277</v>
      </c>
      <c r="H7209" s="153" t="s">
        <v>304</v>
      </c>
      <c r="I7209" s="149" t="s">
        <v>1739</v>
      </c>
      <c r="J7209" s="163">
        <v>36.244999999999997</v>
      </c>
      <c r="K7209" s="163">
        <v>5.43</v>
      </c>
      <c r="L7209" s="149" t="s">
        <v>114</v>
      </c>
      <c r="M7209" s="150" t="s">
        <v>1417</v>
      </c>
      <c r="N7209" s="157">
        <v>45623.876585648148</v>
      </c>
      <c r="O7209" s="157">
        <v>45629.043055555558</v>
      </c>
    </row>
    <row r="7210" spans="2:15" x14ac:dyDescent="0.2">
      <c r="B7210" s="322" t="s">
        <v>177</v>
      </c>
      <c r="C7210" s="322" t="s">
        <v>275</v>
      </c>
      <c r="D7210" s="322" t="s">
        <v>178</v>
      </c>
      <c r="E7210" s="322" t="s">
        <v>275</v>
      </c>
      <c r="F7210" s="154" t="s">
        <v>114</v>
      </c>
      <c r="G7210" s="149" t="s">
        <v>277</v>
      </c>
      <c r="H7210" s="153" t="s">
        <v>304</v>
      </c>
      <c r="I7210" s="149" t="s">
        <v>1739</v>
      </c>
      <c r="J7210" s="163">
        <v>36.244999999999997</v>
      </c>
      <c r="K7210" s="163">
        <v>25.591000000000001</v>
      </c>
      <c r="L7210" s="149" t="s">
        <v>114</v>
      </c>
      <c r="M7210" s="150" t="s">
        <v>1417</v>
      </c>
      <c r="N7210" s="157">
        <v>45623.876585648148</v>
      </c>
      <c r="O7210" s="157">
        <v>45651.958854166667</v>
      </c>
    </row>
    <row r="7211" spans="2:15" x14ac:dyDescent="0.2">
      <c r="B7211" s="322" t="s">
        <v>177</v>
      </c>
      <c r="C7211" s="322" t="s">
        <v>275</v>
      </c>
      <c r="D7211" s="322" t="s">
        <v>179</v>
      </c>
      <c r="E7211" s="322" t="s">
        <v>113</v>
      </c>
      <c r="F7211" s="154" t="s">
        <v>329</v>
      </c>
      <c r="G7211" s="149" t="s">
        <v>286</v>
      </c>
      <c r="H7211" s="153" t="s">
        <v>330</v>
      </c>
      <c r="I7211" s="149" t="s">
        <v>2424</v>
      </c>
      <c r="J7211" s="163">
        <v>61.087000000000003</v>
      </c>
      <c r="K7211" s="163">
        <v>36.811999999999998</v>
      </c>
      <c r="L7211" s="149" t="s">
        <v>211</v>
      </c>
      <c r="M7211" s="150" t="s">
        <v>453</v>
      </c>
      <c r="N7211" s="157">
        <v>45623.988599537035</v>
      </c>
      <c r="O7211" s="157">
        <v>45658.384826388887</v>
      </c>
    </row>
    <row r="7212" spans="2:15" x14ac:dyDescent="0.2">
      <c r="B7212" s="322" t="s">
        <v>177</v>
      </c>
      <c r="C7212" s="322" t="s">
        <v>275</v>
      </c>
      <c r="D7212" s="322" t="s">
        <v>178</v>
      </c>
      <c r="E7212" s="322" t="s">
        <v>275</v>
      </c>
      <c r="F7212" s="154" t="s">
        <v>114</v>
      </c>
      <c r="G7212" s="149" t="s">
        <v>277</v>
      </c>
      <c r="H7212" s="153" t="s">
        <v>304</v>
      </c>
      <c r="I7212" s="149" t="s">
        <v>2111</v>
      </c>
      <c r="J7212" s="163">
        <v>37.69</v>
      </c>
      <c r="K7212" s="163">
        <v>26.550999999999998</v>
      </c>
      <c r="L7212" s="149" t="s">
        <v>114</v>
      </c>
      <c r="M7212" s="150" t="s">
        <v>3009</v>
      </c>
      <c r="N7212" s="157">
        <v>45624.084675925929</v>
      </c>
      <c r="O7212" s="157">
        <v>45641.563067129631</v>
      </c>
    </row>
    <row r="7213" spans="2:15" x14ac:dyDescent="0.2">
      <c r="B7213" s="322" t="s">
        <v>177</v>
      </c>
      <c r="C7213" s="322" t="s">
        <v>275</v>
      </c>
      <c r="D7213" s="322" t="s">
        <v>179</v>
      </c>
      <c r="E7213" s="322" t="s">
        <v>113</v>
      </c>
      <c r="F7213" s="154" t="s">
        <v>114</v>
      </c>
      <c r="G7213" s="149" t="s">
        <v>286</v>
      </c>
      <c r="H7213" s="153" t="s">
        <v>115</v>
      </c>
      <c r="I7213" s="149" t="s">
        <v>2525</v>
      </c>
      <c r="J7213" s="163">
        <v>63.845999999999997</v>
      </c>
      <c r="K7213" s="163">
        <v>20.856000000000002</v>
      </c>
      <c r="L7213" s="149" t="s">
        <v>209</v>
      </c>
      <c r="M7213" s="150" t="s">
        <v>439</v>
      </c>
      <c r="N7213" s="157">
        <v>45624.105069444442</v>
      </c>
      <c r="O7213" s="157">
        <v>45664.374351851853</v>
      </c>
    </row>
    <row r="7214" spans="2:15" x14ac:dyDescent="0.2">
      <c r="B7214" s="322" t="s">
        <v>177</v>
      </c>
      <c r="C7214" s="322" t="s">
        <v>275</v>
      </c>
      <c r="D7214" s="322" t="s">
        <v>179</v>
      </c>
      <c r="E7214" s="322" t="s">
        <v>113</v>
      </c>
      <c r="F7214" s="154" t="s">
        <v>114</v>
      </c>
      <c r="G7214" s="149" t="s">
        <v>286</v>
      </c>
      <c r="H7214" s="153" t="s">
        <v>115</v>
      </c>
      <c r="I7214" s="149" t="s">
        <v>2525</v>
      </c>
      <c r="J7214" s="163">
        <v>63.845999999999997</v>
      </c>
      <c r="K7214" s="163">
        <v>20.856000000000002</v>
      </c>
      <c r="L7214" s="149" t="s">
        <v>209</v>
      </c>
      <c r="M7214" s="150" t="s">
        <v>439</v>
      </c>
      <c r="N7214" s="157">
        <v>45624.105069444442</v>
      </c>
      <c r="O7214" s="157">
        <v>45664.374490740738</v>
      </c>
    </row>
    <row r="7215" spans="2:15" x14ac:dyDescent="0.2">
      <c r="B7215" s="322" t="s">
        <v>177</v>
      </c>
      <c r="C7215" s="322" t="s">
        <v>275</v>
      </c>
      <c r="D7215" s="322" t="s">
        <v>179</v>
      </c>
      <c r="E7215" s="322" t="s">
        <v>113</v>
      </c>
      <c r="F7215" s="154" t="s">
        <v>114</v>
      </c>
      <c r="G7215" s="149" t="s">
        <v>286</v>
      </c>
      <c r="H7215" s="153" t="s">
        <v>115</v>
      </c>
      <c r="I7215" s="149" t="s">
        <v>2525</v>
      </c>
      <c r="J7215" s="163">
        <v>63.845999999999997</v>
      </c>
      <c r="K7215" s="163">
        <v>20.856000000000002</v>
      </c>
      <c r="L7215" s="149" t="s">
        <v>209</v>
      </c>
      <c r="M7215" s="150" t="s">
        <v>439</v>
      </c>
      <c r="N7215" s="157">
        <v>45624.105069444442</v>
      </c>
      <c r="O7215" s="157">
        <v>45664.374502314815</v>
      </c>
    </row>
    <row r="7216" spans="2:15" x14ac:dyDescent="0.2">
      <c r="B7216" s="322" t="s">
        <v>177</v>
      </c>
      <c r="C7216" s="322" t="s">
        <v>275</v>
      </c>
      <c r="D7216" s="322" t="s">
        <v>178</v>
      </c>
      <c r="E7216" s="322" t="s">
        <v>275</v>
      </c>
      <c r="F7216" s="154" t="s">
        <v>239</v>
      </c>
      <c r="G7216" s="149" t="s">
        <v>359</v>
      </c>
      <c r="H7216" s="153" t="s">
        <v>278</v>
      </c>
      <c r="I7216" s="149" t="s">
        <v>2468</v>
      </c>
      <c r="J7216" s="163">
        <v>38.243000000000002</v>
      </c>
      <c r="K7216" s="163">
        <v>6.8860000000000001</v>
      </c>
      <c r="L7216" s="149" t="s">
        <v>116</v>
      </c>
      <c r="M7216" s="150" t="s">
        <v>405</v>
      </c>
      <c r="N7216" s="157">
        <v>45624.407673611109</v>
      </c>
      <c r="O7216" s="157">
        <v>45651.465983796297</v>
      </c>
    </row>
    <row r="7217" spans="2:15" x14ac:dyDescent="0.2">
      <c r="B7217" s="322" t="s">
        <v>177</v>
      </c>
      <c r="C7217" s="322" t="s">
        <v>275</v>
      </c>
      <c r="D7217" s="322" t="s">
        <v>178</v>
      </c>
      <c r="E7217" s="322" t="s">
        <v>275</v>
      </c>
      <c r="F7217" s="154" t="s">
        <v>239</v>
      </c>
      <c r="G7217" s="149" t="s">
        <v>359</v>
      </c>
      <c r="H7217" s="153" t="s">
        <v>278</v>
      </c>
      <c r="I7217" s="149" t="s">
        <v>2468</v>
      </c>
      <c r="J7217" s="163">
        <v>38.243000000000002</v>
      </c>
      <c r="K7217" s="163">
        <v>5.9039999999999999</v>
      </c>
      <c r="L7217" s="149" t="s">
        <v>116</v>
      </c>
      <c r="M7217" s="150" t="s">
        <v>405</v>
      </c>
      <c r="N7217" s="157">
        <v>45624.407673611109</v>
      </c>
      <c r="O7217" s="157">
        <v>45651.466134259259</v>
      </c>
    </row>
    <row r="7218" spans="2:15" x14ac:dyDescent="0.2">
      <c r="B7218" s="322" t="s">
        <v>177</v>
      </c>
      <c r="C7218" s="322" t="s">
        <v>275</v>
      </c>
      <c r="D7218" s="322" t="s">
        <v>178</v>
      </c>
      <c r="E7218" s="322" t="s">
        <v>275</v>
      </c>
      <c r="F7218" s="154" t="s">
        <v>239</v>
      </c>
      <c r="G7218" s="149" t="s">
        <v>359</v>
      </c>
      <c r="H7218" s="153" t="s">
        <v>278</v>
      </c>
      <c r="I7218" s="149" t="s">
        <v>2468</v>
      </c>
      <c r="J7218" s="163">
        <v>38.243000000000002</v>
      </c>
      <c r="K7218" s="163">
        <v>11.476000000000001</v>
      </c>
      <c r="L7218" s="149" t="s">
        <v>116</v>
      </c>
      <c r="M7218" s="150" t="s">
        <v>405</v>
      </c>
      <c r="N7218" s="157">
        <v>45624.407673611109</v>
      </c>
      <c r="O7218" s="157">
        <v>45651.466145833336</v>
      </c>
    </row>
    <row r="7219" spans="2:15" x14ac:dyDescent="0.2">
      <c r="B7219" s="322" t="s">
        <v>177</v>
      </c>
      <c r="C7219" s="322" t="s">
        <v>275</v>
      </c>
      <c r="D7219" s="322" t="s">
        <v>179</v>
      </c>
      <c r="E7219" s="322" t="s">
        <v>113</v>
      </c>
      <c r="F7219" s="154" t="s">
        <v>239</v>
      </c>
      <c r="G7219" s="149" t="s">
        <v>359</v>
      </c>
      <c r="H7219" s="153" t="s">
        <v>278</v>
      </c>
      <c r="I7219" s="149" t="s">
        <v>2883</v>
      </c>
      <c r="J7219" s="163">
        <v>36.009</v>
      </c>
      <c r="K7219" s="163">
        <v>35.289000000000001</v>
      </c>
      <c r="L7219" s="149" t="s">
        <v>209</v>
      </c>
      <c r="M7219" s="150" t="s">
        <v>439</v>
      </c>
      <c r="N7219" s="157">
        <v>45625.366157407407</v>
      </c>
      <c r="O7219" s="157">
        <v>45674.042604166665</v>
      </c>
    </row>
    <row r="7220" spans="2:15" x14ac:dyDescent="0.2">
      <c r="B7220" s="322" t="s">
        <v>177</v>
      </c>
      <c r="C7220" s="322" t="s">
        <v>275</v>
      </c>
      <c r="D7220" s="322" t="s">
        <v>179</v>
      </c>
      <c r="E7220" s="322" t="s">
        <v>113</v>
      </c>
      <c r="F7220" s="154" t="s">
        <v>239</v>
      </c>
      <c r="G7220" s="149" t="s">
        <v>277</v>
      </c>
      <c r="H7220" s="153" t="s">
        <v>1628</v>
      </c>
      <c r="I7220" s="149" t="s">
        <v>3490</v>
      </c>
      <c r="J7220" s="163">
        <v>57.2</v>
      </c>
      <c r="K7220" s="163">
        <v>22.786999999999999</v>
      </c>
      <c r="L7220" s="149" t="s">
        <v>209</v>
      </c>
      <c r="M7220" s="150" t="s">
        <v>392</v>
      </c>
      <c r="N7220" s="157">
        <v>45625.385613425926</v>
      </c>
      <c r="O7220" s="157">
        <v>45672.265763888892</v>
      </c>
    </row>
    <row r="7221" spans="2:15" x14ac:dyDescent="0.2">
      <c r="B7221" s="322" t="s">
        <v>177</v>
      </c>
      <c r="C7221" s="322" t="s">
        <v>275</v>
      </c>
      <c r="D7221" s="322" t="s">
        <v>178</v>
      </c>
      <c r="E7221" s="322" t="s">
        <v>275</v>
      </c>
      <c r="F7221" s="154" t="s">
        <v>239</v>
      </c>
      <c r="G7221" s="149" t="s">
        <v>289</v>
      </c>
      <c r="H7221" s="153" t="s">
        <v>278</v>
      </c>
      <c r="I7221" s="149" t="s">
        <v>2771</v>
      </c>
      <c r="J7221" s="163">
        <v>63.600999999999999</v>
      </c>
      <c r="K7221" s="163">
        <v>40.4</v>
      </c>
      <c r="L7221" s="149" t="s">
        <v>329</v>
      </c>
      <c r="M7221" s="150" t="s">
        <v>395</v>
      </c>
      <c r="N7221" s="157">
        <v>45626.074490740742</v>
      </c>
      <c r="O7221" s="157">
        <v>45652.96912037037</v>
      </c>
    </row>
    <row r="7222" spans="2:15" x14ac:dyDescent="0.2">
      <c r="B7222" s="322" t="s">
        <v>177</v>
      </c>
      <c r="C7222" s="322" t="s">
        <v>275</v>
      </c>
      <c r="D7222" s="322" t="s">
        <v>179</v>
      </c>
      <c r="E7222" s="322" t="s">
        <v>113</v>
      </c>
      <c r="F7222" s="154" t="s">
        <v>114</v>
      </c>
      <c r="G7222" s="149" t="s">
        <v>286</v>
      </c>
      <c r="H7222" s="153" t="s">
        <v>115</v>
      </c>
      <c r="I7222" s="149" t="s">
        <v>996</v>
      </c>
      <c r="J7222" s="163">
        <v>57.893000000000001</v>
      </c>
      <c r="K7222" s="163">
        <v>8.8339999999999996</v>
      </c>
      <c r="L7222" s="149" t="s">
        <v>116</v>
      </c>
      <c r="M7222" s="150" t="s">
        <v>352</v>
      </c>
      <c r="N7222" s="157">
        <v>45626.178530092591</v>
      </c>
      <c r="O7222" s="157">
        <v>45665.220312500001</v>
      </c>
    </row>
    <row r="7223" spans="2:15" x14ac:dyDescent="0.2">
      <c r="B7223" s="322" t="s">
        <v>177</v>
      </c>
      <c r="C7223" s="322" t="s">
        <v>275</v>
      </c>
      <c r="D7223" s="322" t="s">
        <v>179</v>
      </c>
      <c r="E7223" s="322" t="s">
        <v>113</v>
      </c>
      <c r="F7223" s="154" t="s">
        <v>114</v>
      </c>
      <c r="G7223" s="149" t="s">
        <v>286</v>
      </c>
      <c r="H7223" s="153" t="s">
        <v>115</v>
      </c>
      <c r="I7223" s="149" t="s">
        <v>996</v>
      </c>
      <c r="J7223" s="163">
        <v>57.893000000000001</v>
      </c>
      <c r="K7223" s="163">
        <v>44.167999999999999</v>
      </c>
      <c r="L7223" s="149" t="s">
        <v>116</v>
      </c>
      <c r="M7223" s="150" t="s">
        <v>352</v>
      </c>
      <c r="N7223" s="157">
        <v>45626.178530092591</v>
      </c>
      <c r="O7223" s="157">
        <v>45665.220451388886</v>
      </c>
    </row>
    <row r="7224" spans="2:15" x14ac:dyDescent="0.2">
      <c r="B7224" s="322" t="s">
        <v>177</v>
      </c>
      <c r="C7224" s="322" t="s">
        <v>275</v>
      </c>
      <c r="D7224" s="322" t="s">
        <v>179</v>
      </c>
      <c r="E7224" s="322" t="s">
        <v>113</v>
      </c>
      <c r="F7224" s="154" t="s">
        <v>195</v>
      </c>
      <c r="G7224" s="149" t="s">
        <v>277</v>
      </c>
      <c r="H7224" s="153" t="s">
        <v>705</v>
      </c>
      <c r="I7224" s="149" t="s">
        <v>673</v>
      </c>
      <c r="J7224" s="163">
        <v>61.466999999999999</v>
      </c>
      <c r="K7224" s="163">
        <v>48.704000000000001</v>
      </c>
      <c r="L7224" s="149" t="s">
        <v>211</v>
      </c>
      <c r="M7224" s="150" t="s">
        <v>691</v>
      </c>
      <c r="N7224" s="157">
        <v>45626.3128125</v>
      </c>
      <c r="O7224" s="157">
        <v>45677.443101851852</v>
      </c>
    </row>
    <row r="7225" spans="2:15" x14ac:dyDescent="0.2">
      <c r="B7225" s="322" t="s">
        <v>177</v>
      </c>
      <c r="C7225" s="322" t="s">
        <v>275</v>
      </c>
      <c r="D7225" s="322" t="s">
        <v>179</v>
      </c>
      <c r="E7225" s="322" t="s">
        <v>113</v>
      </c>
      <c r="F7225" s="154" t="s">
        <v>239</v>
      </c>
      <c r="G7225" s="149" t="s">
        <v>289</v>
      </c>
      <c r="H7225" s="153" t="s">
        <v>290</v>
      </c>
      <c r="I7225" s="149" t="s">
        <v>2296</v>
      </c>
      <c r="J7225" s="163">
        <v>45.502000000000002</v>
      </c>
      <c r="K7225" s="163">
        <v>27.895</v>
      </c>
      <c r="L7225" s="149" t="s">
        <v>116</v>
      </c>
      <c r="M7225" s="150" t="s">
        <v>437</v>
      </c>
      <c r="N7225" s="157">
        <v>45626.49664351852</v>
      </c>
      <c r="O7225" s="157">
        <v>45675.43787037037</v>
      </c>
    </row>
    <row r="7226" spans="2:15" x14ac:dyDescent="0.2">
      <c r="B7226" s="322" t="s">
        <v>178</v>
      </c>
      <c r="C7226" s="322" t="s">
        <v>275</v>
      </c>
      <c r="D7226" s="322" t="s">
        <v>178</v>
      </c>
      <c r="E7226" s="322" t="s">
        <v>275</v>
      </c>
      <c r="F7226" s="154" t="s">
        <v>329</v>
      </c>
      <c r="G7226" s="149" t="s">
        <v>286</v>
      </c>
      <c r="H7226" s="153" t="s">
        <v>330</v>
      </c>
      <c r="I7226" s="149" t="s">
        <v>3491</v>
      </c>
      <c r="J7226" s="163">
        <v>63.503999999999998</v>
      </c>
      <c r="K7226" s="163">
        <v>7.8209999999999997</v>
      </c>
      <c r="L7226" s="149" t="s">
        <v>266</v>
      </c>
      <c r="M7226" s="150" t="s">
        <v>298</v>
      </c>
      <c r="N7226" s="157">
        <v>45627.262048611112</v>
      </c>
      <c r="O7226" s="157">
        <v>45640.970046296294</v>
      </c>
    </row>
    <row r="7227" spans="2:15" x14ac:dyDescent="0.2">
      <c r="B7227" s="322" t="s">
        <v>178</v>
      </c>
      <c r="C7227" s="322" t="s">
        <v>275</v>
      </c>
      <c r="D7227" s="322" t="s">
        <v>178</v>
      </c>
      <c r="E7227" s="322" t="s">
        <v>275</v>
      </c>
      <c r="F7227" s="154" t="s">
        <v>329</v>
      </c>
      <c r="G7227" s="149" t="s">
        <v>286</v>
      </c>
      <c r="H7227" s="153" t="s">
        <v>330</v>
      </c>
      <c r="I7227" s="149" t="s">
        <v>3491</v>
      </c>
      <c r="J7227" s="163">
        <v>63.503999999999998</v>
      </c>
      <c r="K7227" s="163">
        <v>30.582999999999998</v>
      </c>
      <c r="L7227" s="149" t="s">
        <v>230</v>
      </c>
      <c r="M7227" s="150" t="s">
        <v>514</v>
      </c>
      <c r="N7227" s="157">
        <v>45627.262048611112</v>
      </c>
      <c r="O7227" s="157">
        <v>45646.072187500002</v>
      </c>
    </row>
    <row r="7228" spans="2:15" x14ac:dyDescent="0.2">
      <c r="B7228" s="322" t="s">
        <v>178</v>
      </c>
      <c r="C7228" s="322" t="s">
        <v>275</v>
      </c>
      <c r="D7228" s="322" t="s">
        <v>178</v>
      </c>
      <c r="E7228" s="322" t="s">
        <v>275</v>
      </c>
      <c r="F7228" s="154" t="s">
        <v>239</v>
      </c>
      <c r="G7228" s="149" t="s">
        <v>359</v>
      </c>
      <c r="H7228" s="153" t="s">
        <v>278</v>
      </c>
      <c r="I7228" s="149" t="s">
        <v>2771</v>
      </c>
      <c r="J7228" s="163">
        <v>63.600999999999999</v>
      </c>
      <c r="K7228" s="163">
        <v>8.2129999999999992</v>
      </c>
      <c r="L7228" s="149" t="s">
        <v>329</v>
      </c>
      <c r="M7228" s="150" t="s">
        <v>395</v>
      </c>
      <c r="N7228" s="157">
        <v>45627.418055555558</v>
      </c>
      <c r="O7228" s="157">
        <v>45652.96912037037</v>
      </c>
    </row>
    <row r="7229" spans="2:15" x14ac:dyDescent="0.2">
      <c r="B7229" s="322" t="s">
        <v>178</v>
      </c>
      <c r="C7229" s="322" t="s">
        <v>275</v>
      </c>
      <c r="D7229" s="322" t="s">
        <v>178</v>
      </c>
      <c r="E7229" s="322" t="s">
        <v>275</v>
      </c>
      <c r="F7229" s="154" t="s">
        <v>114</v>
      </c>
      <c r="G7229" s="149" t="s">
        <v>310</v>
      </c>
      <c r="H7229" s="153" t="s">
        <v>115</v>
      </c>
      <c r="I7229" s="149" t="s">
        <v>3492</v>
      </c>
      <c r="J7229" s="163">
        <v>63.591000000000001</v>
      </c>
      <c r="K7229" s="163">
        <v>11.249000000000001</v>
      </c>
      <c r="L7229" s="149" t="s">
        <v>230</v>
      </c>
      <c r="M7229" s="150" t="s">
        <v>514</v>
      </c>
      <c r="N7229" s="157">
        <v>45627.95994212963</v>
      </c>
      <c r="O7229" s="157">
        <v>45644.969953703701</v>
      </c>
    </row>
    <row r="7230" spans="2:15" x14ac:dyDescent="0.2">
      <c r="B7230" s="322" t="s">
        <v>178</v>
      </c>
      <c r="C7230" s="322" t="s">
        <v>275</v>
      </c>
      <c r="D7230" s="322" t="s">
        <v>178</v>
      </c>
      <c r="E7230" s="322" t="s">
        <v>275</v>
      </c>
      <c r="F7230" s="154" t="s">
        <v>239</v>
      </c>
      <c r="G7230" s="149" t="s">
        <v>359</v>
      </c>
      <c r="H7230" s="153" t="s">
        <v>278</v>
      </c>
      <c r="I7230" s="149" t="s">
        <v>2583</v>
      </c>
      <c r="J7230" s="163">
        <v>63.057000000000002</v>
      </c>
      <c r="K7230" s="163">
        <v>38.902999999999999</v>
      </c>
      <c r="L7230" s="149" t="s">
        <v>329</v>
      </c>
      <c r="M7230" s="150" t="s">
        <v>361</v>
      </c>
      <c r="N7230" s="157">
        <v>45627.969560185185</v>
      </c>
      <c r="O7230" s="157">
        <v>45653.853726851848</v>
      </c>
    </row>
    <row r="7231" spans="2:15" x14ac:dyDescent="0.2">
      <c r="B7231" s="322" t="s">
        <v>178</v>
      </c>
      <c r="C7231" s="322" t="s">
        <v>275</v>
      </c>
      <c r="D7231" s="322" t="s">
        <v>178</v>
      </c>
      <c r="E7231" s="322" t="s">
        <v>275</v>
      </c>
      <c r="F7231" s="154" t="s">
        <v>114</v>
      </c>
      <c r="G7231" s="149" t="s">
        <v>277</v>
      </c>
      <c r="H7231" s="153" t="s">
        <v>577</v>
      </c>
      <c r="I7231" s="149" t="s">
        <v>3493</v>
      </c>
      <c r="J7231" s="163">
        <v>36.563000000000002</v>
      </c>
      <c r="K7231" s="163">
        <v>22.588000000000001</v>
      </c>
      <c r="L7231" s="149" t="s">
        <v>1322</v>
      </c>
      <c r="M7231" s="150" t="s">
        <v>1449</v>
      </c>
      <c r="N7231" s="157">
        <v>45628.241041666668</v>
      </c>
      <c r="O7231" s="157">
        <v>45639.675358796296</v>
      </c>
    </row>
    <row r="7232" spans="2:15" x14ac:dyDescent="0.2">
      <c r="B7232" s="322" t="s">
        <v>178</v>
      </c>
      <c r="C7232" s="322" t="s">
        <v>275</v>
      </c>
      <c r="D7232" s="322" t="s">
        <v>179</v>
      </c>
      <c r="E7232" s="322" t="s">
        <v>113</v>
      </c>
      <c r="F7232" s="154" t="s">
        <v>239</v>
      </c>
      <c r="G7232" s="149" t="s">
        <v>1627</v>
      </c>
      <c r="H7232" s="153" t="s">
        <v>1628</v>
      </c>
      <c r="I7232" s="149" t="s">
        <v>3494</v>
      </c>
      <c r="J7232" s="163">
        <v>74.132999999999996</v>
      </c>
      <c r="K7232" s="163">
        <v>23.004000000000001</v>
      </c>
      <c r="L7232" s="149" t="s">
        <v>211</v>
      </c>
      <c r="M7232" s="150" t="s">
        <v>2820</v>
      </c>
      <c r="N7232" s="157">
        <v>45628.365474537037</v>
      </c>
      <c r="O7232" s="157">
        <v>45678.052233796298</v>
      </c>
    </row>
    <row r="7233" spans="2:15" x14ac:dyDescent="0.2">
      <c r="B7233" s="322" t="s">
        <v>178</v>
      </c>
      <c r="C7233" s="322" t="s">
        <v>275</v>
      </c>
      <c r="D7233" s="322" t="s">
        <v>180</v>
      </c>
      <c r="E7233" s="322" t="s">
        <v>113</v>
      </c>
      <c r="F7233" s="154" t="s">
        <v>239</v>
      </c>
      <c r="G7233" s="149" t="s">
        <v>1627</v>
      </c>
      <c r="H7233" s="153" t="s">
        <v>1628</v>
      </c>
      <c r="I7233" s="149" t="s">
        <v>3494</v>
      </c>
      <c r="J7233" s="163">
        <v>74.132999999999996</v>
      </c>
      <c r="K7233" s="163">
        <v>49.646999999999998</v>
      </c>
      <c r="L7233" s="149" t="s">
        <v>211</v>
      </c>
      <c r="M7233" s="150" t="s">
        <v>660</v>
      </c>
      <c r="N7233" s="157">
        <v>45628.365474537037</v>
      </c>
      <c r="O7233" s="157">
        <v>45700.520590277774</v>
      </c>
    </row>
    <row r="7234" spans="2:15" x14ac:dyDescent="0.2">
      <c r="B7234" s="322" t="s">
        <v>178</v>
      </c>
      <c r="C7234" s="322" t="s">
        <v>275</v>
      </c>
      <c r="D7234" s="322" t="s">
        <v>180</v>
      </c>
      <c r="E7234" s="322" t="s">
        <v>113</v>
      </c>
      <c r="F7234" s="154" t="s">
        <v>243</v>
      </c>
      <c r="G7234" s="149" t="s">
        <v>663</v>
      </c>
      <c r="H7234" s="153" t="s">
        <v>707</v>
      </c>
      <c r="I7234" s="149" t="s">
        <v>2071</v>
      </c>
      <c r="J7234" s="163">
        <v>64.722999999999999</v>
      </c>
      <c r="K7234" s="163">
        <v>0.64300000000000002</v>
      </c>
      <c r="L7234" s="149" t="s">
        <v>116</v>
      </c>
      <c r="M7234" s="150" t="s">
        <v>117</v>
      </c>
      <c r="N7234" s="157">
        <v>45628.376539351855</v>
      </c>
      <c r="O7234" s="157">
        <v>45700.997800925928</v>
      </c>
    </row>
    <row r="7235" spans="2:15" x14ac:dyDescent="0.2">
      <c r="B7235" s="322" t="s">
        <v>178</v>
      </c>
      <c r="C7235" s="322" t="s">
        <v>275</v>
      </c>
      <c r="D7235" s="322" t="s">
        <v>180</v>
      </c>
      <c r="E7235" s="322" t="s">
        <v>113</v>
      </c>
      <c r="F7235" s="154" t="s">
        <v>243</v>
      </c>
      <c r="G7235" s="149" t="s">
        <v>663</v>
      </c>
      <c r="H7235" s="153" t="s">
        <v>707</v>
      </c>
      <c r="I7235" s="149" t="s">
        <v>2071</v>
      </c>
      <c r="J7235" s="163">
        <v>64.722999999999999</v>
      </c>
      <c r="K7235" s="163">
        <v>6.21</v>
      </c>
      <c r="L7235" s="149" t="s">
        <v>116</v>
      </c>
      <c r="M7235" s="150" t="s">
        <v>117</v>
      </c>
      <c r="N7235" s="157">
        <v>45628.376539351855</v>
      </c>
      <c r="O7235" s="157">
        <v>45700.997939814813</v>
      </c>
    </row>
    <row r="7236" spans="2:15" x14ac:dyDescent="0.2">
      <c r="B7236" s="322" t="s">
        <v>178</v>
      </c>
      <c r="C7236" s="322" t="s">
        <v>275</v>
      </c>
      <c r="D7236" s="322" t="s">
        <v>180</v>
      </c>
      <c r="E7236" s="322" t="s">
        <v>113</v>
      </c>
      <c r="F7236" s="154" t="s">
        <v>243</v>
      </c>
      <c r="G7236" s="149" t="s">
        <v>277</v>
      </c>
      <c r="H7236" s="153" t="s">
        <v>707</v>
      </c>
      <c r="I7236" s="149" t="s">
        <v>2071</v>
      </c>
      <c r="J7236" s="163">
        <v>64.722999999999999</v>
      </c>
      <c r="K7236" s="163">
        <v>7.7859999999999996</v>
      </c>
      <c r="L7236" s="149" t="s">
        <v>116</v>
      </c>
      <c r="M7236" s="150" t="s">
        <v>352</v>
      </c>
      <c r="N7236" s="157">
        <v>45628.376539351855</v>
      </c>
      <c r="O7236" s="157">
        <v>45708.293113425927</v>
      </c>
    </row>
    <row r="7237" spans="2:15" x14ac:dyDescent="0.2">
      <c r="B7237" s="322" t="s">
        <v>178</v>
      </c>
      <c r="C7237" s="322" t="s">
        <v>275</v>
      </c>
      <c r="D7237" s="322" t="s">
        <v>179</v>
      </c>
      <c r="E7237" s="322" t="s">
        <v>113</v>
      </c>
      <c r="F7237" s="154" t="s">
        <v>114</v>
      </c>
      <c r="G7237" s="149" t="s">
        <v>277</v>
      </c>
      <c r="H7237" s="153" t="s">
        <v>304</v>
      </c>
      <c r="I7237" s="149" t="s">
        <v>1805</v>
      </c>
      <c r="J7237" s="163">
        <v>30.693000000000001</v>
      </c>
      <c r="K7237" s="163">
        <v>21.001999999999999</v>
      </c>
      <c r="L7237" s="149" t="s">
        <v>116</v>
      </c>
      <c r="M7237" s="150" t="s">
        <v>405</v>
      </c>
      <c r="N7237" s="157">
        <v>45628.907222222224</v>
      </c>
      <c r="O7237" s="157">
        <v>45662.645150462966</v>
      </c>
    </row>
    <row r="7238" spans="2:15" x14ac:dyDescent="0.2">
      <c r="B7238" s="322" t="s">
        <v>178</v>
      </c>
      <c r="C7238" s="322" t="s">
        <v>275</v>
      </c>
      <c r="D7238" s="322" t="s">
        <v>180</v>
      </c>
      <c r="E7238" s="322" t="s">
        <v>113</v>
      </c>
      <c r="F7238" s="154" t="s">
        <v>239</v>
      </c>
      <c r="G7238" s="149" t="s">
        <v>277</v>
      </c>
      <c r="H7238" s="153" t="s">
        <v>1628</v>
      </c>
      <c r="I7238" s="149" t="s">
        <v>1986</v>
      </c>
      <c r="J7238" s="163">
        <v>63.912999999999997</v>
      </c>
      <c r="K7238" s="163">
        <v>21.222999999999999</v>
      </c>
      <c r="L7238" s="149" t="s">
        <v>211</v>
      </c>
      <c r="M7238" s="150" t="s">
        <v>388</v>
      </c>
      <c r="N7238" s="157">
        <v>45629.167557870373</v>
      </c>
      <c r="O7238" s="157">
        <v>45689.789444444446</v>
      </c>
    </row>
    <row r="7239" spans="2:15" x14ac:dyDescent="0.2">
      <c r="B7239" s="322" t="s">
        <v>178</v>
      </c>
      <c r="C7239" s="322" t="s">
        <v>275</v>
      </c>
      <c r="D7239" s="322" t="s">
        <v>180</v>
      </c>
      <c r="E7239" s="322" t="s">
        <v>113</v>
      </c>
      <c r="F7239" s="154" t="s">
        <v>239</v>
      </c>
      <c r="G7239" s="149" t="s">
        <v>277</v>
      </c>
      <c r="H7239" s="153" t="s">
        <v>1628</v>
      </c>
      <c r="I7239" s="149" t="s">
        <v>1986</v>
      </c>
      <c r="J7239" s="163">
        <v>63.912999999999997</v>
      </c>
      <c r="K7239" s="163">
        <v>41.411999999999999</v>
      </c>
      <c r="L7239" s="149" t="s">
        <v>211</v>
      </c>
      <c r="M7239" s="150" t="s">
        <v>303</v>
      </c>
      <c r="N7239" s="157">
        <v>45629.167557870373</v>
      </c>
      <c r="O7239" s="157">
        <v>45701.916041666664</v>
      </c>
    </row>
    <row r="7240" spans="2:15" x14ac:dyDescent="0.2">
      <c r="B7240" s="322" t="s">
        <v>178</v>
      </c>
      <c r="C7240" s="322" t="s">
        <v>275</v>
      </c>
      <c r="D7240" s="322" t="s">
        <v>178</v>
      </c>
      <c r="E7240" s="322" t="s">
        <v>275</v>
      </c>
      <c r="F7240" s="154" t="s">
        <v>114</v>
      </c>
      <c r="G7240" s="149" t="s">
        <v>277</v>
      </c>
      <c r="H7240" s="153" t="s">
        <v>304</v>
      </c>
      <c r="I7240" s="149" t="s">
        <v>3352</v>
      </c>
      <c r="J7240" s="163">
        <v>35.270000000000003</v>
      </c>
      <c r="K7240" s="163">
        <v>13.17</v>
      </c>
      <c r="L7240" s="149" t="s">
        <v>114</v>
      </c>
      <c r="M7240" s="150" t="s">
        <v>579</v>
      </c>
      <c r="N7240" s="157">
        <v>45629.271932870368</v>
      </c>
      <c r="O7240" s="157">
        <v>45634.553344907406</v>
      </c>
    </row>
    <row r="7241" spans="2:15" x14ac:dyDescent="0.2">
      <c r="B7241" s="322" t="s">
        <v>178</v>
      </c>
      <c r="C7241" s="322" t="s">
        <v>275</v>
      </c>
      <c r="D7241" s="322" t="s">
        <v>178</v>
      </c>
      <c r="E7241" s="322" t="s">
        <v>275</v>
      </c>
      <c r="F7241" s="154" t="s">
        <v>114</v>
      </c>
      <c r="G7241" s="149" t="s">
        <v>277</v>
      </c>
      <c r="H7241" s="153" t="s">
        <v>304</v>
      </c>
      <c r="I7241" s="149" t="s">
        <v>3352</v>
      </c>
      <c r="J7241" s="163">
        <v>35.270000000000003</v>
      </c>
      <c r="K7241" s="163">
        <v>13.17</v>
      </c>
      <c r="L7241" s="149" t="s">
        <v>114</v>
      </c>
      <c r="M7241" s="150" t="s">
        <v>579</v>
      </c>
      <c r="N7241" s="157">
        <v>45629.271932870368</v>
      </c>
      <c r="O7241" s="157">
        <v>45634.553483796299</v>
      </c>
    </row>
    <row r="7242" spans="2:15" x14ac:dyDescent="0.2">
      <c r="B7242" s="322" t="s">
        <v>178</v>
      </c>
      <c r="C7242" s="322" t="s">
        <v>275</v>
      </c>
      <c r="D7242" s="322" t="s">
        <v>180</v>
      </c>
      <c r="E7242" s="322" t="s">
        <v>113</v>
      </c>
      <c r="F7242" s="154" t="s">
        <v>114</v>
      </c>
      <c r="G7242" s="149" t="s">
        <v>286</v>
      </c>
      <c r="H7242" s="153" t="s">
        <v>115</v>
      </c>
      <c r="I7242" s="149" t="s">
        <v>3495</v>
      </c>
      <c r="J7242" s="163">
        <v>64.301000000000002</v>
      </c>
      <c r="K7242" s="163">
        <v>58.697000000000003</v>
      </c>
      <c r="L7242" s="149" t="s">
        <v>216</v>
      </c>
      <c r="M7242" s="150" t="s">
        <v>711</v>
      </c>
      <c r="N7242" s="157">
        <v>45629.407766203702</v>
      </c>
      <c r="O7242" s="157">
        <v>45689.0003125</v>
      </c>
    </row>
    <row r="7243" spans="2:15" x14ac:dyDescent="0.2">
      <c r="B7243" s="322" t="s">
        <v>178</v>
      </c>
      <c r="C7243" s="322" t="s">
        <v>275</v>
      </c>
      <c r="D7243" s="322" t="s">
        <v>180</v>
      </c>
      <c r="E7243" s="322" t="s">
        <v>113</v>
      </c>
      <c r="F7243" s="154" t="s">
        <v>239</v>
      </c>
      <c r="G7243" s="149" t="s">
        <v>1627</v>
      </c>
      <c r="H7243" s="153" t="s">
        <v>1628</v>
      </c>
      <c r="I7243" s="149" t="s">
        <v>3496</v>
      </c>
      <c r="J7243" s="163">
        <v>79.448999999999998</v>
      </c>
      <c r="K7243" s="163">
        <v>52.05</v>
      </c>
      <c r="L7243" s="149" t="s">
        <v>211</v>
      </c>
      <c r="M7243" s="150" t="s">
        <v>388</v>
      </c>
      <c r="N7243" s="157">
        <v>45629.543217592596</v>
      </c>
      <c r="O7243" s="157">
        <v>45697.663969907408</v>
      </c>
    </row>
    <row r="7244" spans="2:15" x14ac:dyDescent="0.2">
      <c r="B7244" s="322" t="s">
        <v>178</v>
      </c>
      <c r="C7244" s="322" t="s">
        <v>275</v>
      </c>
      <c r="D7244" s="322" t="s">
        <v>179</v>
      </c>
      <c r="E7244" s="322" t="s">
        <v>113</v>
      </c>
      <c r="F7244" s="154" t="s">
        <v>237</v>
      </c>
      <c r="G7244" s="149" t="s">
        <v>277</v>
      </c>
      <c r="H7244" s="153" t="s">
        <v>978</v>
      </c>
      <c r="I7244" s="149" t="s">
        <v>3497</v>
      </c>
      <c r="J7244" s="163">
        <v>38.232999999999997</v>
      </c>
      <c r="K7244" s="163">
        <v>25.245999999999999</v>
      </c>
      <c r="L7244" s="149" t="s">
        <v>247</v>
      </c>
      <c r="M7244" s="150" t="s">
        <v>678</v>
      </c>
      <c r="N7244" s="157">
        <v>45629.689039351855</v>
      </c>
      <c r="O7244" s="157">
        <v>45671.081608796296</v>
      </c>
    </row>
    <row r="7245" spans="2:15" x14ac:dyDescent="0.2">
      <c r="B7245" s="322" t="s">
        <v>178</v>
      </c>
      <c r="C7245" s="322" t="s">
        <v>275</v>
      </c>
      <c r="D7245" s="322" t="s">
        <v>178</v>
      </c>
      <c r="E7245" s="322" t="s">
        <v>275</v>
      </c>
      <c r="F7245" s="154" t="s">
        <v>114</v>
      </c>
      <c r="G7245" s="149" t="s">
        <v>277</v>
      </c>
      <c r="H7245" s="153" t="s">
        <v>304</v>
      </c>
      <c r="I7245" s="149" t="s">
        <v>967</v>
      </c>
      <c r="J7245" s="163">
        <v>36.988</v>
      </c>
      <c r="K7245" s="163">
        <v>28.783000000000001</v>
      </c>
      <c r="L7245" s="149" t="s">
        <v>114</v>
      </c>
      <c r="M7245" s="150" t="s">
        <v>741</v>
      </c>
      <c r="N7245" s="157">
        <v>45629.771817129629</v>
      </c>
      <c r="O7245" s="157">
        <v>45636.720960648148</v>
      </c>
    </row>
    <row r="7246" spans="2:15" x14ac:dyDescent="0.2">
      <c r="B7246" s="322" t="s">
        <v>178</v>
      </c>
      <c r="C7246" s="322" t="s">
        <v>275</v>
      </c>
      <c r="D7246" s="322" t="s">
        <v>272</v>
      </c>
      <c r="E7246" s="322" t="s">
        <v>113</v>
      </c>
      <c r="F7246" s="154" t="s">
        <v>114</v>
      </c>
      <c r="G7246" s="149" t="s">
        <v>277</v>
      </c>
      <c r="H7246" s="153" t="s">
        <v>304</v>
      </c>
      <c r="I7246" s="149" t="s">
        <v>578</v>
      </c>
      <c r="J7246" s="163">
        <v>37.411000000000001</v>
      </c>
      <c r="K7246" s="163">
        <v>24.417000000000002</v>
      </c>
      <c r="L7246" s="149" t="s">
        <v>329</v>
      </c>
      <c r="M7246" s="150" t="s">
        <v>946</v>
      </c>
      <c r="N7246" s="157">
        <v>45629.865729166668</v>
      </c>
      <c r="O7246" s="157">
        <v>45751.332569444443</v>
      </c>
    </row>
    <row r="7247" spans="2:15" x14ac:dyDescent="0.2">
      <c r="B7247" s="322" t="s">
        <v>178</v>
      </c>
      <c r="C7247" s="322" t="s">
        <v>275</v>
      </c>
      <c r="D7247" s="322" t="s">
        <v>178</v>
      </c>
      <c r="E7247" s="322" t="s">
        <v>275</v>
      </c>
      <c r="F7247" s="154" t="s">
        <v>114</v>
      </c>
      <c r="G7247" s="149" t="s">
        <v>277</v>
      </c>
      <c r="H7247" s="153" t="s">
        <v>304</v>
      </c>
      <c r="I7247" s="149" t="s">
        <v>578</v>
      </c>
      <c r="J7247" s="163">
        <v>37.411000000000001</v>
      </c>
      <c r="K7247" s="163">
        <v>7.0430000000000001</v>
      </c>
      <c r="L7247" s="149" t="s">
        <v>114</v>
      </c>
      <c r="M7247" s="150" t="s">
        <v>3365</v>
      </c>
      <c r="N7247" s="157">
        <v>45629.865729166668</v>
      </c>
      <c r="O7247" s="157">
        <v>45641.616018518522</v>
      </c>
    </row>
    <row r="7248" spans="2:15" x14ac:dyDescent="0.2">
      <c r="B7248" s="322" t="s">
        <v>178</v>
      </c>
      <c r="C7248" s="322" t="s">
        <v>275</v>
      </c>
      <c r="D7248" s="322" t="s">
        <v>179</v>
      </c>
      <c r="E7248" s="322" t="s">
        <v>113</v>
      </c>
      <c r="F7248" s="154" t="s">
        <v>239</v>
      </c>
      <c r="G7248" s="149" t="s">
        <v>277</v>
      </c>
      <c r="H7248" s="153" t="s">
        <v>1628</v>
      </c>
      <c r="I7248" s="149" t="s">
        <v>3498</v>
      </c>
      <c r="J7248" s="163">
        <v>58.018000000000001</v>
      </c>
      <c r="K7248" s="163">
        <v>56.215000000000003</v>
      </c>
      <c r="L7248" s="149" t="s">
        <v>116</v>
      </c>
      <c r="M7248" s="150" t="s">
        <v>352</v>
      </c>
      <c r="N7248" s="157">
        <v>45630.896724537037</v>
      </c>
      <c r="O7248" s="157">
        <v>45676.696921296294</v>
      </c>
    </row>
    <row r="7249" spans="2:15" x14ac:dyDescent="0.2">
      <c r="B7249" s="322" t="s">
        <v>178</v>
      </c>
      <c r="C7249" s="322" t="s">
        <v>275</v>
      </c>
      <c r="D7249" s="322" t="s">
        <v>179</v>
      </c>
      <c r="E7249" s="322" t="s">
        <v>113</v>
      </c>
      <c r="F7249" s="154" t="s">
        <v>239</v>
      </c>
      <c r="G7249" s="149" t="s">
        <v>359</v>
      </c>
      <c r="H7249" s="153" t="s">
        <v>278</v>
      </c>
      <c r="I7249" s="149" t="s">
        <v>2717</v>
      </c>
      <c r="J7249" s="163">
        <v>63.411000000000001</v>
      </c>
      <c r="K7249" s="163">
        <v>45.517000000000003</v>
      </c>
      <c r="L7249" s="149" t="s">
        <v>116</v>
      </c>
      <c r="M7249" s="150" t="s">
        <v>292</v>
      </c>
      <c r="N7249" s="157">
        <v>45630.939120370371</v>
      </c>
      <c r="O7249" s="157">
        <v>45667.755115740743</v>
      </c>
    </row>
    <row r="7250" spans="2:15" x14ac:dyDescent="0.2">
      <c r="B7250" s="322" t="s">
        <v>178</v>
      </c>
      <c r="C7250" s="322" t="s">
        <v>275</v>
      </c>
      <c r="D7250" s="322" t="s">
        <v>178</v>
      </c>
      <c r="E7250" s="322" t="s">
        <v>275</v>
      </c>
      <c r="F7250" s="154" t="s">
        <v>114</v>
      </c>
      <c r="G7250" s="149" t="s">
        <v>277</v>
      </c>
      <c r="H7250" s="153" t="s">
        <v>304</v>
      </c>
      <c r="I7250" s="149" t="s">
        <v>1226</v>
      </c>
      <c r="J7250" s="163">
        <v>39.069000000000003</v>
      </c>
      <c r="K7250" s="163">
        <v>29.79</v>
      </c>
      <c r="L7250" s="149" t="s">
        <v>114</v>
      </c>
      <c r="M7250" s="150" t="s">
        <v>579</v>
      </c>
      <c r="N7250" s="157">
        <v>45631.491180555553</v>
      </c>
      <c r="O7250" s="157">
        <v>45645.751296296294</v>
      </c>
    </row>
    <row r="7251" spans="2:15" x14ac:dyDescent="0.2">
      <c r="B7251" s="322" t="s">
        <v>178</v>
      </c>
      <c r="C7251" s="322" t="s">
        <v>275</v>
      </c>
      <c r="D7251" s="322" t="s">
        <v>179</v>
      </c>
      <c r="E7251" s="322" t="s">
        <v>113</v>
      </c>
      <c r="F7251" s="154" t="s">
        <v>114</v>
      </c>
      <c r="G7251" s="149" t="s">
        <v>286</v>
      </c>
      <c r="H7251" s="153" t="s">
        <v>115</v>
      </c>
      <c r="I7251" s="149" t="s">
        <v>1336</v>
      </c>
      <c r="J7251" s="163">
        <v>63.457999999999998</v>
      </c>
      <c r="K7251" s="163">
        <v>32.978999999999999</v>
      </c>
      <c r="L7251" s="149" t="s">
        <v>357</v>
      </c>
      <c r="M7251" s="150" t="s">
        <v>508</v>
      </c>
      <c r="N7251" s="157">
        <v>45631.584965277776</v>
      </c>
      <c r="O7251" s="157">
        <v>45683.021018518521</v>
      </c>
    </row>
    <row r="7252" spans="2:15" x14ac:dyDescent="0.2">
      <c r="B7252" s="322" t="s">
        <v>178</v>
      </c>
      <c r="C7252" s="322" t="s">
        <v>275</v>
      </c>
      <c r="D7252" s="322" t="s">
        <v>178</v>
      </c>
      <c r="E7252" s="322" t="s">
        <v>275</v>
      </c>
      <c r="F7252" s="154" t="s">
        <v>114</v>
      </c>
      <c r="G7252" s="149" t="s">
        <v>277</v>
      </c>
      <c r="H7252" s="153" t="s">
        <v>304</v>
      </c>
      <c r="I7252" s="149" t="s">
        <v>2881</v>
      </c>
      <c r="J7252" s="163">
        <v>34.564</v>
      </c>
      <c r="K7252" s="163">
        <v>4.9400000000000004</v>
      </c>
      <c r="L7252" s="149" t="s">
        <v>195</v>
      </c>
      <c r="M7252" s="150" t="s">
        <v>1663</v>
      </c>
      <c r="N7252" s="157">
        <v>45631.875914351855</v>
      </c>
      <c r="O7252" s="157">
        <v>45652.865208333336</v>
      </c>
    </row>
    <row r="7253" spans="2:15" x14ac:dyDescent="0.2">
      <c r="B7253" s="322" t="s">
        <v>178</v>
      </c>
      <c r="C7253" s="322" t="s">
        <v>275</v>
      </c>
      <c r="D7253" s="322" t="s">
        <v>178</v>
      </c>
      <c r="E7253" s="322" t="s">
        <v>275</v>
      </c>
      <c r="F7253" s="154" t="s">
        <v>114</v>
      </c>
      <c r="G7253" s="149" t="s">
        <v>277</v>
      </c>
      <c r="H7253" s="153" t="s">
        <v>304</v>
      </c>
      <c r="I7253" s="149" t="s">
        <v>2881</v>
      </c>
      <c r="J7253" s="163">
        <v>34.564</v>
      </c>
      <c r="K7253" s="163">
        <v>16.853000000000002</v>
      </c>
      <c r="L7253" s="149" t="s">
        <v>187</v>
      </c>
      <c r="M7253" s="150" t="s">
        <v>415</v>
      </c>
      <c r="N7253" s="157">
        <v>45631.875914351855</v>
      </c>
      <c r="O7253" s="157">
        <v>45657.708414351851</v>
      </c>
    </row>
    <row r="7254" spans="2:15" x14ac:dyDescent="0.2">
      <c r="B7254" s="322" t="s">
        <v>178</v>
      </c>
      <c r="C7254" s="322" t="s">
        <v>275</v>
      </c>
      <c r="D7254" s="322" t="s">
        <v>178</v>
      </c>
      <c r="E7254" s="322" t="s">
        <v>275</v>
      </c>
      <c r="F7254" s="154" t="s">
        <v>244</v>
      </c>
      <c r="G7254" s="149" t="s">
        <v>369</v>
      </c>
      <c r="H7254" s="153" t="s">
        <v>370</v>
      </c>
      <c r="I7254" s="149" t="s">
        <v>3499</v>
      </c>
      <c r="J7254" s="163">
        <v>56.988</v>
      </c>
      <c r="K7254" s="163">
        <v>55.847999999999999</v>
      </c>
      <c r="L7254" s="149" t="s">
        <v>3500</v>
      </c>
      <c r="M7254" s="150" t="s">
        <v>3500</v>
      </c>
      <c r="N7254" s="157">
        <v>45632.792546296296</v>
      </c>
      <c r="O7254" s="157">
        <v>45638.667731481481</v>
      </c>
    </row>
    <row r="7255" spans="2:15" x14ac:dyDescent="0.2">
      <c r="B7255" s="322" t="s">
        <v>178</v>
      </c>
      <c r="C7255" s="322" t="s">
        <v>275</v>
      </c>
      <c r="D7255" s="322" t="s">
        <v>179</v>
      </c>
      <c r="E7255" s="322" t="s">
        <v>113</v>
      </c>
      <c r="F7255" s="154" t="s">
        <v>329</v>
      </c>
      <c r="G7255" s="149" t="s">
        <v>286</v>
      </c>
      <c r="H7255" s="153" t="s">
        <v>330</v>
      </c>
      <c r="I7255" s="149" t="s">
        <v>2424</v>
      </c>
      <c r="J7255" s="163">
        <v>61.087000000000003</v>
      </c>
      <c r="K7255" s="163">
        <v>23.053000000000001</v>
      </c>
      <c r="L7255" s="149" t="s">
        <v>211</v>
      </c>
      <c r="M7255" s="150" t="s">
        <v>453</v>
      </c>
      <c r="N7255" s="157">
        <v>45633.543298611112</v>
      </c>
      <c r="O7255" s="157">
        <v>45658.384826388887</v>
      </c>
    </row>
    <row r="7256" spans="2:15" x14ac:dyDescent="0.2">
      <c r="B7256" s="322" t="s">
        <v>178</v>
      </c>
      <c r="C7256" s="322" t="s">
        <v>275</v>
      </c>
      <c r="D7256" s="322" t="s">
        <v>179</v>
      </c>
      <c r="E7256" s="322" t="s">
        <v>113</v>
      </c>
      <c r="F7256" s="154" t="s">
        <v>239</v>
      </c>
      <c r="G7256" s="149" t="s">
        <v>289</v>
      </c>
      <c r="H7256" s="153" t="s">
        <v>290</v>
      </c>
      <c r="I7256" s="149" t="s">
        <v>3032</v>
      </c>
      <c r="J7256" s="163">
        <v>33.375</v>
      </c>
      <c r="K7256" s="163">
        <v>32.707999999999998</v>
      </c>
      <c r="L7256" s="149" t="s">
        <v>116</v>
      </c>
      <c r="M7256" s="150" t="s">
        <v>352</v>
      </c>
      <c r="N7256" s="157">
        <v>45634.139953703707</v>
      </c>
      <c r="O7256" s="157">
        <v>45679.520983796298</v>
      </c>
    </row>
    <row r="7257" spans="2:15" x14ac:dyDescent="0.2">
      <c r="B7257" s="322" t="s">
        <v>178</v>
      </c>
      <c r="C7257" s="322" t="s">
        <v>275</v>
      </c>
      <c r="D7257" s="322" t="s">
        <v>179</v>
      </c>
      <c r="E7257" s="322" t="s">
        <v>113</v>
      </c>
      <c r="F7257" s="154" t="s">
        <v>239</v>
      </c>
      <c r="G7257" s="149" t="s">
        <v>359</v>
      </c>
      <c r="H7257" s="153" t="s">
        <v>278</v>
      </c>
      <c r="I7257" s="149" t="s">
        <v>3501</v>
      </c>
      <c r="J7257" s="163">
        <v>32.588000000000001</v>
      </c>
      <c r="K7257" s="163">
        <v>18.448</v>
      </c>
      <c r="L7257" s="149" t="s">
        <v>216</v>
      </c>
      <c r="M7257" s="150" t="s">
        <v>288</v>
      </c>
      <c r="N7257" s="157">
        <v>45634.918067129627</v>
      </c>
      <c r="O7257" s="157">
        <v>45684.220243055555</v>
      </c>
    </row>
    <row r="7258" spans="2:15" x14ac:dyDescent="0.2">
      <c r="B7258" s="322" t="s">
        <v>178</v>
      </c>
      <c r="C7258" s="322" t="s">
        <v>275</v>
      </c>
      <c r="D7258" s="322" t="s">
        <v>181</v>
      </c>
      <c r="E7258" s="322" t="s">
        <v>113</v>
      </c>
      <c r="F7258" s="154" t="s">
        <v>239</v>
      </c>
      <c r="G7258" s="149" t="s">
        <v>359</v>
      </c>
      <c r="H7258" s="153" t="s">
        <v>278</v>
      </c>
      <c r="I7258" s="149" t="s">
        <v>3501</v>
      </c>
      <c r="J7258" s="163">
        <v>32.588000000000001</v>
      </c>
      <c r="K7258" s="163">
        <v>12.106</v>
      </c>
      <c r="L7258" s="149" t="s">
        <v>211</v>
      </c>
      <c r="M7258" s="150" t="s">
        <v>686</v>
      </c>
      <c r="N7258" s="157">
        <v>45634.918067129627</v>
      </c>
      <c r="O7258" s="157">
        <v>45737.132210648146</v>
      </c>
    </row>
    <row r="7259" spans="2:15" x14ac:dyDescent="0.2">
      <c r="B7259" s="322" t="s">
        <v>178</v>
      </c>
      <c r="C7259" s="322" t="s">
        <v>275</v>
      </c>
      <c r="D7259" s="322" t="s">
        <v>179</v>
      </c>
      <c r="E7259" s="322" t="s">
        <v>113</v>
      </c>
      <c r="F7259" s="154" t="s">
        <v>195</v>
      </c>
      <c r="G7259" s="149" t="s">
        <v>277</v>
      </c>
      <c r="H7259" s="153" t="s">
        <v>705</v>
      </c>
      <c r="I7259" s="149" t="s">
        <v>3119</v>
      </c>
      <c r="J7259" s="163">
        <v>61.216999999999999</v>
      </c>
      <c r="K7259" s="163">
        <v>47.863</v>
      </c>
      <c r="L7259" s="149" t="s">
        <v>116</v>
      </c>
      <c r="M7259" s="150" t="s">
        <v>405</v>
      </c>
      <c r="N7259" s="157">
        <v>45635.022372685184</v>
      </c>
      <c r="O7259" s="157">
        <v>45678.667766203704</v>
      </c>
    </row>
    <row r="7260" spans="2:15" x14ac:dyDescent="0.2">
      <c r="B7260" s="322" t="s">
        <v>178</v>
      </c>
      <c r="C7260" s="322" t="s">
        <v>275</v>
      </c>
      <c r="D7260" s="322" t="s">
        <v>179</v>
      </c>
      <c r="E7260" s="322" t="s">
        <v>113</v>
      </c>
      <c r="F7260" s="154" t="s">
        <v>114</v>
      </c>
      <c r="G7260" s="149" t="s">
        <v>286</v>
      </c>
      <c r="H7260" s="153" t="s">
        <v>115</v>
      </c>
      <c r="I7260" s="149" t="s">
        <v>3502</v>
      </c>
      <c r="J7260" s="163">
        <v>63.896000000000001</v>
      </c>
      <c r="K7260" s="163">
        <v>28.701000000000001</v>
      </c>
      <c r="L7260" s="149" t="s">
        <v>208</v>
      </c>
      <c r="M7260" s="150" t="s">
        <v>368</v>
      </c>
      <c r="N7260" s="157">
        <v>45635.209953703707</v>
      </c>
      <c r="O7260" s="157">
        <v>45675.385127314818</v>
      </c>
    </row>
    <row r="7261" spans="2:15" x14ac:dyDescent="0.2">
      <c r="B7261" s="322" t="s">
        <v>178</v>
      </c>
      <c r="C7261" s="322" t="s">
        <v>275</v>
      </c>
      <c r="D7261" s="322" t="s">
        <v>179</v>
      </c>
      <c r="E7261" s="322" t="s">
        <v>113</v>
      </c>
      <c r="F7261" s="154" t="s">
        <v>114</v>
      </c>
      <c r="G7261" s="149" t="s">
        <v>286</v>
      </c>
      <c r="H7261" s="153" t="s">
        <v>115</v>
      </c>
      <c r="I7261" s="149" t="s">
        <v>3502</v>
      </c>
      <c r="J7261" s="163">
        <v>63.896000000000001</v>
      </c>
      <c r="K7261" s="163">
        <v>33.917000000000002</v>
      </c>
      <c r="L7261" s="149" t="s">
        <v>208</v>
      </c>
      <c r="M7261" s="150" t="s">
        <v>523</v>
      </c>
      <c r="N7261" s="157">
        <v>45635.209953703707</v>
      </c>
      <c r="O7261" s="157">
        <v>45680.053414351853</v>
      </c>
    </row>
    <row r="7262" spans="2:15" x14ac:dyDescent="0.2">
      <c r="B7262" s="322" t="s">
        <v>178</v>
      </c>
      <c r="C7262" s="322" t="s">
        <v>275</v>
      </c>
      <c r="D7262" s="322" t="s">
        <v>179</v>
      </c>
      <c r="E7262" s="322" t="s">
        <v>113</v>
      </c>
      <c r="F7262" s="154" t="s">
        <v>114</v>
      </c>
      <c r="G7262" s="149" t="s">
        <v>310</v>
      </c>
      <c r="H7262" s="153" t="s">
        <v>115</v>
      </c>
      <c r="I7262" s="149" t="s">
        <v>3503</v>
      </c>
      <c r="J7262" s="163">
        <v>58.716000000000001</v>
      </c>
      <c r="K7262" s="163">
        <v>57.542000000000002</v>
      </c>
      <c r="L7262" s="149" t="s">
        <v>247</v>
      </c>
      <c r="M7262" s="150" t="s">
        <v>1901</v>
      </c>
      <c r="N7262" s="157">
        <v>45635.241249999999</v>
      </c>
      <c r="O7262" s="157">
        <v>45674.874710648146</v>
      </c>
    </row>
    <row r="7263" spans="2:15" x14ac:dyDescent="0.2">
      <c r="B7263" s="322" t="s">
        <v>178</v>
      </c>
      <c r="C7263" s="322" t="s">
        <v>275</v>
      </c>
      <c r="D7263" s="322" t="s">
        <v>179</v>
      </c>
      <c r="E7263" s="322" t="s">
        <v>113</v>
      </c>
      <c r="F7263" s="154" t="s">
        <v>239</v>
      </c>
      <c r="G7263" s="149" t="s">
        <v>359</v>
      </c>
      <c r="H7263" s="153" t="s">
        <v>278</v>
      </c>
      <c r="I7263" s="149" t="s">
        <v>3504</v>
      </c>
      <c r="J7263" s="163">
        <v>40.017000000000003</v>
      </c>
      <c r="K7263" s="163">
        <v>39.216999999999999</v>
      </c>
      <c r="L7263" s="149" t="s">
        <v>329</v>
      </c>
      <c r="M7263" s="150" t="s">
        <v>361</v>
      </c>
      <c r="N7263" s="157">
        <v>45635.386874999997</v>
      </c>
      <c r="O7263" s="157">
        <v>45659.074201388888</v>
      </c>
    </row>
    <row r="7264" spans="2:15" x14ac:dyDescent="0.2">
      <c r="B7264" s="322" t="s">
        <v>178</v>
      </c>
      <c r="C7264" s="322" t="s">
        <v>275</v>
      </c>
      <c r="D7264" s="322" t="s">
        <v>178</v>
      </c>
      <c r="E7264" s="322" t="s">
        <v>275</v>
      </c>
      <c r="F7264" s="154" t="s">
        <v>114</v>
      </c>
      <c r="G7264" s="149" t="s">
        <v>277</v>
      </c>
      <c r="H7264" s="153" t="s">
        <v>304</v>
      </c>
      <c r="I7264" s="149" t="s">
        <v>1106</v>
      </c>
      <c r="J7264" s="163">
        <v>37.420999999999999</v>
      </c>
      <c r="K7264" s="163">
        <v>12.076000000000001</v>
      </c>
      <c r="L7264" s="149" t="s">
        <v>114</v>
      </c>
      <c r="M7264" s="150" t="s">
        <v>700</v>
      </c>
      <c r="N7264" s="157">
        <v>45636.16815972222</v>
      </c>
      <c r="O7264" s="157">
        <v>45646.459918981483</v>
      </c>
    </row>
    <row r="7265" spans="2:15" x14ac:dyDescent="0.2">
      <c r="B7265" s="322" t="s">
        <v>178</v>
      </c>
      <c r="C7265" s="322" t="s">
        <v>275</v>
      </c>
      <c r="D7265" s="322" t="s">
        <v>178</v>
      </c>
      <c r="E7265" s="322" t="s">
        <v>275</v>
      </c>
      <c r="F7265" s="154" t="s">
        <v>114</v>
      </c>
      <c r="G7265" s="149" t="s">
        <v>277</v>
      </c>
      <c r="H7265" s="153" t="s">
        <v>304</v>
      </c>
      <c r="I7265" s="149" t="s">
        <v>1106</v>
      </c>
      <c r="J7265" s="163">
        <v>37.420999999999999</v>
      </c>
      <c r="K7265" s="163">
        <v>12.076000000000001</v>
      </c>
      <c r="L7265" s="149" t="s">
        <v>114</v>
      </c>
      <c r="M7265" s="150" t="s">
        <v>700</v>
      </c>
      <c r="N7265" s="157">
        <v>45636.16815972222</v>
      </c>
      <c r="O7265" s="157">
        <v>45646.460057870368</v>
      </c>
    </row>
    <row r="7266" spans="2:15" x14ac:dyDescent="0.2">
      <c r="B7266" s="322" t="s">
        <v>178</v>
      </c>
      <c r="C7266" s="322" t="s">
        <v>275</v>
      </c>
      <c r="D7266" s="322" t="s">
        <v>179</v>
      </c>
      <c r="E7266" s="322" t="s">
        <v>113</v>
      </c>
      <c r="F7266" s="154" t="s">
        <v>114</v>
      </c>
      <c r="G7266" s="149" t="s">
        <v>277</v>
      </c>
      <c r="H7266" s="153" t="s">
        <v>304</v>
      </c>
      <c r="I7266" s="149" t="s">
        <v>2310</v>
      </c>
      <c r="J7266" s="163">
        <v>32.762</v>
      </c>
      <c r="K7266" s="163">
        <v>21.972000000000001</v>
      </c>
      <c r="L7266" s="149" t="s">
        <v>187</v>
      </c>
      <c r="M7266" s="150" t="s">
        <v>415</v>
      </c>
      <c r="N7266" s="157">
        <v>45636.334803240738</v>
      </c>
      <c r="O7266" s="157">
        <v>45667.989849537036</v>
      </c>
    </row>
    <row r="7267" spans="2:15" x14ac:dyDescent="0.2">
      <c r="B7267" s="322" t="s">
        <v>178</v>
      </c>
      <c r="C7267" s="322" t="s">
        <v>275</v>
      </c>
      <c r="D7267" s="322" t="s">
        <v>178</v>
      </c>
      <c r="E7267" s="322" t="s">
        <v>275</v>
      </c>
      <c r="F7267" s="154" t="s">
        <v>237</v>
      </c>
      <c r="G7267" s="149" t="s">
        <v>277</v>
      </c>
      <c r="H7267" s="153" t="s">
        <v>978</v>
      </c>
      <c r="I7267" s="149" t="s">
        <v>3505</v>
      </c>
      <c r="J7267" s="163">
        <v>12.427</v>
      </c>
      <c r="K7267" s="163">
        <v>12.178000000000001</v>
      </c>
      <c r="L7267" s="149" t="s">
        <v>189</v>
      </c>
      <c r="M7267" s="150" t="s">
        <v>1438</v>
      </c>
      <c r="N7267" s="157">
        <v>45636.824456018519</v>
      </c>
      <c r="O7267" s="157">
        <v>45645.052060185182</v>
      </c>
    </row>
    <row r="7268" spans="2:15" x14ac:dyDescent="0.2">
      <c r="B7268" s="322" t="s">
        <v>178</v>
      </c>
      <c r="C7268" s="322" t="s">
        <v>275</v>
      </c>
      <c r="D7268" s="322" t="s">
        <v>179</v>
      </c>
      <c r="E7268" s="322" t="s">
        <v>113</v>
      </c>
      <c r="F7268" s="154" t="s">
        <v>236</v>
      </c>
      <c r="G7268" s="149" t="s">
        <v>310</v>
      </c>
      <c r="H7268" s="153" t="s">
        <v>311</v>
      </c>
      <c r="I7268" s="149" t="s">
        <v>3506</v>
      </c>
      <c r="J7268" s="163">
        <v>39.773000000000003</v>
      </c>
      <c r="K7268" s="163">
        <v>36.999000000000002</v>
      </c>
      <c r="L7268" s="149" t="s">
        <v>219</v>
      </c>
      <c r="M7268" s="150" t="s">
        <v>429</v>
      </c>
      <c r="N7268" s="157">
        <v>45636.886967592596</v>
      </c>
      <c r="O7268" s="157">
        <v>45685.448136574072</v>
      </c>
    </row>
    <row r="7269" spans="2:15" x14ac:dyDescent="0.2">
      <c r="B7269" s="322" t="s">
        <v>178</v>
      </c>
      <c r="C7269" s="322" t="s">
        <v>275</v>
      </c>
      <c r="D7269" s="322" t="s">
        <v>179</v>
      </c>
      <c r="E7269" s="322" t="s">
        <v>113</v>
      </c>
      <c r="F7269" s="154" t="s">
        <v>329</v>
      </c>
      <c r="G7269" s="149" t="s">
        <v>286</v>
      </c>
      <c r="H7269" s="153" t="s">
        <v>330</v>
      </c>
      <c r="I7269" s="149" t="s">
        <v>2988</v>
      </c>
      <c r="J7269" s="163">
        <v>82.031000000000006</v>
      </c>
      <c r="K7269" s="163">
        <v>20.576000000000001</v>
      </c>
      <c r="L7269" s="149" t="s">
        <v>211</v>
      </c>
      <c r="M7269" s="150" t="s">
        <v>453</v>
      </c>
      <c r="N7269" s="157">
        <v>45637.146956018521</v>
      </c>
      <c r="O7269" s="157">
        <v>45668.082766203705</v>
      </c>
    </row>
    <row r="7270" spans="2:15" x14ac:dyDescent="0.2">
      <c r="B7270" s="322" t="s">
        <v>178</v>
      </c>
      <c r="C7270" s="322" t="s">
        <v>275</v>
      </c>
      <c r="D7270" s="322" t="s">
        <v>179</v>
      </c>
      <c r="E7270" s="322" t="s">
        <v>113</v>
      </c>
      <c r="F7270" s="154" t="s">
        <v>329</v>
      </c>
      <c r="G7270" s="149" t="s">
        <v>286</v>
      </c>
      <c r="H7270" s="153" t="s">
        <v>330</v>
      </c>
      <c r="I7270" s="149" t="s">
        <v>2988</v>
      </c>
      <c r="J7270" s="163">
        <v>82.031000000000006</v>
      </c>
      <c r="K7270" s="163">
        <v>32.317</v>
      </c>
      <c r="L7270" s="149" t="s">
        <v>211</v>
      </c>
      <c r="M7270" s="150" t="s">
        <v>390</v>
      </c>
      <c r="N7270" s="157">
        <v>45637.146956018521</v>
      </c>
      <c r="O7270" s="157">
        <v>45673.702361111114</v>
      </c>
    </row>
    <row r="7271" spans="2:15" x14ac:dyDescent="0.2">
      <c r="B7271" s="322" t="s">
        <v>178</v>
      </c>
      <c r="C7271" s="322" t="s">
        <v>275</v>
      </c>
      <c r="D7271" s="322" t="s">
        <v>179</v>
      </c>
      <c r="E7271" s="322" t="s">
        <v>113</v>
      </c>
      <c r="F7271" s="154" t="s">
        <v>114</v>
      </c>
      <c r="G7271" s="149" t="s">
        <v>286</v>
      </c>
      <c r="H7271" s="153" t="s">
        <v>115</v>
      </c>
      <c r="I7271" s="149" t="s">
        <v>3507</v>
      </c>
      <c r="J7271" s="163">
        <v>63.552</v>
      </c>
      <c r="K7271" s="163">
        <v>5.2789999999999999</v>
      </c>
      <c r="L7271" s="149" t="s">
        <v>217</v>
      </c>
      <c r="M7271" s="150" t="s">
        <v>308</v>
      </c>
      <c r="N7271" s="157">
        <v>45638.56391203704</v>
      </c>
      <c r="O7271" s="157">
        <v>45682.230127314811</v>
      </c>
    </row>
    <row r="7272" spans="2:15" x14ac:dyDescent="0.2">
      <c r="B7272" s="322" t="s">
        <v>178</v>
      </c>
      <c r="C7272" s="322" t="s">
        <v>275</v>
      </c>
      <c r="D7272" s="322" t="s">
        <v>180</v>
      </c>
      <c r="E7272" s="322" t="s">
        <v>113</v>
      </c>
      <c r="F7272" s="154" t="s">
        <v>114</v>
      </c>
      <c r="G7272" s="149" t="s">
        <v>286</v>
      </c>
      <c r="H7272" s="153" t="s">
        <v>115</v>
      </c>
      <c r="I7272" s="149" t="s">
        <v>3507</v>
      </c>
      <c r="J7272" s="163">
        <v>63.552</v>
      </c>
      <c r="K7272" s="163">
        <v>20.876999999999999</v>
      </c>
      <c r="L7272" s="149" t="s">
        <v>217</v>
      </c>
      <c r="M7272" s="150" t="s">
        <v>480</v>
      </c>
      <c r="N7272" s="157">
        <v>45638.56391203704</v>
      </c>
      <c r="O7272" s="157">
        <v>45707.897152777776</v>
      </c>
    </row>
    <row r="7273" spans="2:15" x14ac:dyDescent="0.2">
      <c r="B7273" s="322" t="s">
        <v>178</v>
      </c>
      <c r="C7273" s="322" t="s">
        <v>275</v>
      </c>
      <c r="D7273" s="322" t="s">
        <v>179</v>
      </c>
      <c r="E7273" s="322" t="s">
        <v>113</v>
      </c>
      <c r="F7273" s="154" t="s">
        <v>114</v>
      </c>
      <c r="G7273" s="149" t="s">
        <v>277</v>
      </c>
      <c r="H7273" s="153" t="s">
        <v>304</v>
      </c>
      <c r="I7273" s="149" t="s">
        <v>2047</v>
      </c>
      <c r="J7273" s="163">
        <v>34.564</v>
      </c>
      <c r="K7273" s="163">
        <v>20.038</v>
      </c>
      <c r="L7273" s="149" t="s">
        <v>203</v>
      </c>
      <c r="M7273" s="150" t="s">
        <v>380</v>
      </c>
      <c r="N7273" s="157">
        <v>45638.751111111109</v>
      </c>
      <c r="O7273" s="157">
        <v>45671.943437499998</v>
      </c>
    </row>
    <row r="7274" spans="2:15" x14ac:dyDescent="0.2">
      <c r="B7274" s="322" t="s">
        <v>178</v>
      </c>
      <c r="C7274" s="322" t="s">
        <v>275</v>
      </c>
      <c r="D7274" s="322" t="s">
        <v>178</v>
      </c>
      <c r="E7274" s="322" t="s">
        <v>275</v>
      </c>
      <c r="F7274" s="154" t="s">
        <v>114</v>
      </c>
      <c r="G7274" s="149" t="s">
        <v>277</v>
      </c>
      <c r="H7274" s="153" t="s">
        <v>304</v>
      </c>
      <c r="I7274" s="149" t="s">
        <v>584</v>
      </c>
      <c r="J7274" s="163">
        <v>39.064</v>
      </c>
      <c r="K7274" s="163">
        <v>29.786000000000001</v>
      </c>
      <c r="L7274" s="149" t="s">
        <v>114</v>
      </c>
      <c r="M7274" s="150" t="s">
        <v>700</v>
      </c>
      <c r="N7274" s="157">
        <v>45638.990624999999</v>
      </c>
      <c r="O7274" s="157">
        <v>45644.407372685186</v>
      </c>
    </row>
    <row r="7275" spans="2:15" x14ac:dyDescent="0.2">
      <c r="B7275" s="322" t="s">
        <v>178</v>
      </c>
      <c r="C7275" s="322" t="s">
        <v>275</v>
      </c>
      <c r="D7275" s="322" t="s">
        <v>180</v>
      </c>
      <c r="E7275" s="322" t="s">
        <v>113</v>
      </c>
      <c r="F7275" s="154" t="s">
        <v>239</v>
      </c>
      <c r="G7275" s="149" t="s">
        <v>359</v>
      </c>
      <c r="H7275" s="153" t="s">
        <v>278</v>
      </c>
      <c r="I7275" s="149" t="s">
        <v>3279</v>
      </c>
      <c r="J7275" s="163">
        <v>74.381</v>
      </c>
      <c r="K7275" s="163">
        <v>18.417000000000002</v>
      </c>
      <c r="L7275" s="149" t="s">
        <v>211</v>
      </c>
      <c r="M7275" s="150" t="s">
        <v>390</v>
      </c>
      <c r="N7275" s="157">
        <v>45639.36613425926</v>
      </c>
      <c r="O7275" s="157">
        <v>45713.416967592595</v>
      </c>
    </row>
    <row r="7276" spans="2:15" x14ac:dyDescent="0.2">
      <c r="B7276" s="322" t="s">
        <v>178</v>
      </c>
      <c r="C7276" s="322" t="s">
        <v>275</v>
      </c>
      <c r="D7276" s="322" t="s">
        <v>181</v>
      </c>
      <c r="E7276" s="322" t="s">
        <v>113</v>
      </c>
      <c r="F7276" s="154" t="s">
        <v>239</v>
      </c>
      <c r="G7276" s="149" t="s">
        <v>359</v>
      </c>
      <c r="H7276" s="153" t="s">
        <v>278</v>
      </c>
      <c r="I7276" s="149" t="s">
        <v>3279</v>
      </c>
      <c r="J7276" s="163">
        <v>74.381</v>
      </c>
      <c r="K7276" s="163">
        <v>23.736999999999998</v>
      </c>
      <c r="L7276" s="149" t="s">
        <v>211</v>
      </c>
      <c r="M7276" s="150" t="s">
        <v>453</v>
      </c>
      <c r="N7276" s="157">
        <v>45639.36613425926</v>
      </c>
      <c r="O7276" s="157">
        <v>45717.344976851855</v>
      </c>
    </row>
    <row r="7277" spans="2:15" x14ac:dyDescent="0.2">
      <c r="B7277" s="322" t="s">
        <v>178</v>
      </c>
      <c r="C7277" s="322" t="s">
        <v>275</v>
      </c>
      <c r="D7277" s="322" t="s">
        <v>180</v>
      </c>
      <c r="E7277" s="322" t="s">
        <v>113</v>
      </c>
      <c r="F7277" s="154" t="s">
        <v>239</v>
      </c>
      <c r="G7277" s="149" t="s">
        <v>1627</v>
      </c>
      <c r="H7277" s="153" t="s">
        <v>1628</v>
      </c>
      <c r="I7277" s="149" t="s">
        <v>3508</v>
      </c>
      <c r="J7277" s="163">
        <v>77.247</v>
      </c>
      <c r="K7277" s="163">
        <v>16.544</v>
      </c>
      <c r="L7277" s="149" t="s">
        <v>211</v>
      </c>
      <c r="M7277" s="150" t="s">
        <v>388</v>
      </c>
      <c r="N7277" s="157">
        <v>45639.815474537034</v>
      </c>
      <c r="O7277" s="157">
        <v>45704.240879629629</v>
      </c>
    </row>
    <row r="7278" spans="2:15" x14ac:dyDescent="0.2">
      <c r="B7278" s="322" t="s">
        <v>178</v>
      </c>
      <c r="C7278" s="322" t="s">
        <v>275</v>
      </c>
      <c r="D7278" s="322" t="s">
        <v>181</v>
      </c>
      <c r="E7278" s="322" t="s">
        <v>113</v>
      </c>
      <c r="F7278" s="154" t="s">
        <v>239</v>
      </c>
      <c r="G7278" s="149" t="s">
        <v>1627</v>
      </c>
      <c r="H7278" s="153" t="s">
        <v>1628</v>
      </c>
      <c r="I7278" s="149" t="s">
        <v>3508</v>
      </c>
      <c r="J7278" s="163">
        <v>77.247</v>
      </c>
      <c r="K7278" s="163">
        <v>59.158000000000001</v>
      </c>
      <c r="L7278" s="149" t="s">
        <v>211</v>
      </c>
      <c r="M7278" s="150" t="s">
        <v>822</v>
      </c>
      <c r="N7278" s="157">
        <v>45639.815474537034</v>
      </c>
      <c r="O7278" s="157">
        <v>45720.182395833333</v>
      </c>
    </row>
    <row r="7279" spans="2:15" x14ac:dyDescent="0.2">
      <c r="B7279" s="322" t="s">
        <v>178</v>
      </c>
      <c r="C7279" s="322" t="s">
        <v>275</v>
      </c>
      <c r="D7279" s="322" t="s">
        <v>179</v>
      </c>
      <c r="E7279" s="322" t="s">
        <v>113</v>
      </c>
      <c r="F7279" s="154" t="s">
        <v>239</v>
      </c>
      <c r="G7279" s="149" t="s">
        <v>277</v>
      </c>
      <c r="H7279" s="153" t="s">
        <v>1628</v>
      </c>
      <c r="I7279" s="149" t="s">
        <v>3509</v>
      </c>
      <c r="J7279" s="163">
        <v>60.915999999999997</v>
      </c>
      <c r="K7279" s="163">
        <v>41.332999999999998</v>
      </c>
      <c r="L7279" s="149" t="s">
        <v>116</v>
      </c>
      <c r="M7279" s="150" t="s">
        <v>292</v>
      </c>
      <c r="N7279" s="157">
        <v>45639.957835648151</v>
      </c>
      <c r="O7279" s="157">
        <v>45670.219490740739</v>
      </c>
    </row>
    <row r="7280" spans="2:15" x14ac:dyDescent="0.2">
      <c r="B7280" s="322" t="s">
        <v>178</v>
      </c>
      <c r="C7280" s="322" t="s">
        <v>275</v>
      </c>
      <c r="D7280" s="322" t="s">
        <v>180</v>
      </c>
      <c r="E7280" s="322" t="s">
        <v>113</v>
      </c>
      <c r="F7280" s="154" t="s">
        <v>114</v>
      </c>
      <c r="G7280" s="149" t="s">
        <v>277</v>
      </c>
      <c r="H7280" s="153" t="s">
        <v>304</v>
      </c>
      <c r="I7280" s="149" t="s">
        <v>3248</v>
      </c>
      <c r="J7280" s="163">
        <v>32.167000000000002</v>
      </c>
      <c r="K7280" s="163">
        <v>20.873999999999999</v>
      </c>
      <c r="L7280" s="149" t="s">
        <v>116</v>
      </c>
      <c r="M7280" s="150" t="s">
        <v>405</v>
      </c>
      <c r="N7280" s="157">
        <v>45640.136377314811</v>
      </c>
      <c r="O7280" s="157">
        <v>45698.760601851849</v>
      </c>
    </row>
    <row r="7281" spans="2:15" x14ac:dyDescent="0.2">
      <c r="B7281" s="322" t="s">
        <v>178</v>
      </c>
      <c r="C7281" s="322" t="s">
        <v>275</v>
      </c>
      <c r="D7281" s="322" t="s">
        <v>179</v>
      </c>
      <c r="E7281" s="322" t="s">
        <v>113</v>
      </c>
      <c r="F7281" s="154" t="s">
        <v>114</v>
      </c>
      <c r="G7281" s="149" t="s">
        <v>277</v>
      </c>
      <c r="H7281" s="153" t="s">
        <v>304</v>
      </c>
      <c r="I7281" s="149" t="s">
        <v>1795</v>
      </c>
      <c r="J7281" s="163">
        <v>34.947000000000003</v>
      </c>
      <c r="K7281" s="163">
        <v>22.056000000000001</v>
      </c>
      <c r="L7281" s="149" t="s">
        <v>1322</v>
      </c>
      <c r="M7281" s="150" t="s">
        <v>3423</v>
      </c>
      <c r="N7281" s="157">
        <v>45640.178171296298</v>
      </c>
      <c r="O7281" s="157">
        <v>45659.668321759258</v>
      </c>
    </row>
    <row r="7282" spans="2:15" x14ac:dyDescent="0.2">
      <c r="B7282" s="322" t="s">
        <v>178</v>
      </c>
      <c r="C7282" s="322" t="s">
        <v>275</v>
      </c>
      <c r="D7282" s="322" t="s">
        <v>179</v>
      </c>
      <c r="E7282" s="322" t="s">
        <v>113</v>
      </c>
      <c r="F7282" s="154" t="s">
        <v>116</v>
      </c>
      <c r="G7282" s="149" t="s">
        <v>277</v>
      </c>
      <c r="H7282" s="153" t="s">
        <v>1352</v>
      </c>
      <c r="I7282" s="149" t="s">
        <v>2854</v>
      </c>
      <c r="J7282" s="163">
        <v>57.905000000000001</v>
      </c>
      <c r="K7282" s="163">
        <v>16.844000000000001</v>
      </c>
      <c r="L7282" s="149" t="s">
        <v>116</v>
      </c>
      <c r="M7282" s="150" t="s">
        <v>424</v>
      </c>
      <c r="N7282" s="157">
        <v>45641.323240740741</v>
      </c>
      <c r="O7282" s="157">
        <v>45670.021122685182</v>
      </c>
    </row>
    <row r="7283" spans="2:15" x14ac:dyDescent="0.2">
      <c r="B7283" s="322" t="s">
        <v>178</v>
      </c>
      <c r="C7283" s="322" t="s">
        <v>275</v>
      </c>
      <c r="D7283" s="322" t="s">
        <v>179</v>
      </c>
      <c r="E7283" s="322" t="s">
        <v>113</v>
      </c>
      <c r="F7283" s="154" t="s">
        <v>116</v>
      </c>
      <c r="G7283" s="149" t="s">
        <v>277</v>
      </c>
      <c r="H7283" s="153" t="s">
        <v>1352</v>
      </c>
      <c r="I7283" s="149" t="s">
        <v>2854</v>
      </c>
      <c r="J7283" s="163">
        <v>57.905000000000001</v>
      </c>
      <c r="K7283" s="163">
        <v>31.446000000000002</v>
      </c>
      <c r="L7283" s="149" t="s">
        <v>116</v>
      </c>
      <c r="M7283" s="150" t="s">
        <v>405</v>
      </c>
      <c r="N7283" s="157">
        <v>45641.323240740741</v>
      </c>
      <c r="O7283" s="157">
        <v>45677.624780092592</v>
      </c>
    </row>
    <row r="7284" spans="2:15" x14ac:dyDescent="0.2">
      <c r="B7284" s="322" t="s">
        <v>178</v>
      </c>
      <c r="C7284" s="322" t="s">
        <v>275</v>
      </c>
      <c r="D7284" s="322" t="s">
        <v>179</v>
      </c>
      <c r="E7284" s="322" t="s">
        <v>113</v>
      </c>
      <c r="F7284" s="154" t="s">
        <v>329</v>
      </c>
      <c r="G7284" s="149" t="s">
        <v>286</v>
      </c>
      <c r="H7284" s="153" t="s">
        <v>330</v>
      </c>
      <c r="I7284" s="149" t="s">
        <v>2919</v>
      </c>
      <c r="J7284" s="163">
        <v>63.496000000000002</v>
      </c>
      <c r="K7284" s="163">
        <v>15.676</v>
      </c>
      <c r="L7284" s="149" t="s">
        <v>333</v>
      </c>
      <c r="M7284" s="150" t="s">
        <v>334</v>
      </c>
      <c r="N7284" s="157">
        <v>45641.584733796299</v>
      </c>
      <c r="O7284" s="157">
        <v>45669.372974537036</v>
      </c>
    </row>
    <row r="7285" spans="2:15" x14ac:dyDescent="0.2">
      <c r="B7285" s="322" t="s">
        <v>178</v>
      </c>
      <c r="C7285" s="322" t="s">
        <v>275</v>
      </c>
      <c r="D7285" s="322" t="s">
        <v>179</v>
      </c>
      <c r="E7285" s="322" t="s">
        <v>113</v>
      </c>
      <c r="F7285" s="154" t="s">
        <v>329</v>
      </c>
      <c r="G7285" s="149" t="s">
        <v>286</v>
      </c>
      <c r="H7285" s="153" t="s">
        <v>330</v>
      </c>
      <c r="I7285" s="149" t="s">
        <v>2919</v>
      </c>
      <c r="J7285" s="163">
        <v>63.496000000000002</v>
      </c>
      <c r="K7285" s="163">
        <v>41.406999999999996</v>
      </c>
      <c r="L7285" s="149" t="s">
        <v>211</v>
      </c>
      <c r="M7285" s="150" t="s">
        <v>314</v>
      </c>
      <c r="N7285" s="157">
        <v>45641.584733796299</v>
      </c>
      <c r="O7285" s="157">
        <v>45674.435879629629</v>
      </c>
    </row>
    <row r="7286" spans="2:15" x14ac:dyDescent="0.2">
      <c r="B7286" s="322" t="s">
        <v>178</v>
      </c>
      <c r="C7286" s="322" t="s">
        <v>275</v>
      </c>
      <c r="D7286" s="322" t="s">
        <v>178</v>
      </c>
      <c r="E7286" s="322" t="s">
        <v>275</v>
      </c>
      <c r="F7286" s="154" t="s">
        <v>114</v>
      </c>
      <c r="G7286" s="149" t="s">
        <v>277</v>
      </c>
      <c r="H7286" s="153" t="s">
        <v>304</v>
      </c>
      <c r="I7286" s="149" t="s">
        <v>1160</v>
      </c>
      <c r="J7286" s="163">
        <v>27.55</v>
      </c>
      <c r="K7286" s="163">
        <v>11.436</v>
      </c>
      <c r="L7286" s="149" t="s">
        <v>114</v>
      </c>
      <c r="M7286" s="150" t="s">
        <v>1161</v>
      </c>
      <c r="N7286" s="157">
        <v>45641.667662037034</v>
      </c>
      <c r="O7286" s="157">
        <v>45643.397372685184</v>
      </c>
    </row>
    <row r="7287" spans="2:15" x14ac:dyDescent="0.2">
      <c r="B7287" s="322" t="s">
        <v>178</v>
      </c>
      <c r="C7287" s="322" t="s">
        <v>275</v>
      </c>
      <c r="D7287" s="322" t="s">
        <v>178</v>
      </c>
      <c r="E7287" s="322" t="s">
        <v>275</v>
      </c>
      <c r="F7287" s="154" t="s">
        <v>114</v>
      </c>
      <c r="G7287" s="149" t="s">
        <v>277</v>
      </c>
      <c r="H7287" s="153" t="s">
        <v>304</v>
      </c>
      <c r="I7287" s="149" t="s">
        <v>1160</v>
      </c>
      <c r="J7287" s="163">
        <v>27.55</v>
      </c>
      <c r="K7287" s="163">
        <v>11.436</v>
      </c>
      <c r="L7287" s="149" t="s">
        <v>114</v>
      </c>
      <c r="M7287" s="150" t="s">
        <v>1161</v>
      </c>
      <c r="N7287" s="157">
        <v>45641.667662037034</v>
      </c>
      <c r="O7287" s="157">
        <v>45643.397511574076</v>
      </c>
    </row>
    <row r="7288" spans="2:15" x14ac:dyDescent="0.2">
      <c r="B7288" s="322" t="s">
        <v>178</v>
      </c>
      <c r="C7288" s="322" t="s">
        <v>275</v>
      </c>
      <c r="D7288" s="322" t="s">
        <v>179</v>
      </c>
      <c r="E7288" s="322" t="s">
        <v>113</v>
      </c>
      <c r="F7288" s="154" t="s">
        <v>114</v>
      </c>
      <c r="G7288" s="149" t="s">
        <v>277</v>
      </c>
      <c r="H7288" s="153" t="s">
        <v>304</v>
      </c>
      <c r="I7288" s="149" t="s">
        <v>3510</v>
      </c>
      <c r="J7288" s="163">
        <v>34.762999999999998</v>
      </c>
      <c r="K7288" s="163">
        <v>23.047000000000001</v>
      </c>
      <c r="L7288" s="149" t="s">
        <v>187</v>
      </c>
      <c r="M7288" s="150" t="s">
        <v>415</v>
      </c>
      <c r="N7288" s="157">
        <v>45641.875972222224</v>
      </c>
      <c r="O7288" s="157">
        <v>45659.959803240738</v>
      </c>
    </row>
    <row r="7289" spans="2:15" x14ac:dyDescent="0.2">
      <c r="B7289" s="322" t="s">
        <v>178</v>
      </c>
      <c r="C7289" s="322" t="s">
        <v>275</v>
      </c>
      <c r="D7289" s="322" t="s">
        <v>178</v>
      </c>
      <c r="E7289" s="322" t="s">
        <v>275</v>
      </c>
      <c r="F7289" s="154" t="s">
        <v>114</v>
      </c>
      <c r="G7289" s="149" t="s">
        <v>277</v>
      </c>
      <c r="H7289" s="153" t="s">
        <v>304</v>
      </c>
      <c r="I7289" s="149" t="s">
        <v>1842</v>
      </c>
      <c r="J7289" s="163">
        <v>35.439</v>
      </c>
      <c r="K7289" s="163">
        <v>24.803999999999998</v>
      </c>
      <c r="L7289" s="149" t="s">
        <v>114</v>
      </c>
      <c r="M7289" s="150" t="s">
        <v>1041</v>
      </c>
      <c r="N7289" s="157">
        <v>45642.157384259262</v>
      </c>
      <c r="O7289" s="157">
        <v>45652.583993055552</v>
      </c>
    </row>
    <row r="7290" spans="2:15" x14ac:dyDescent="0.2">
      <c r="B7290" s="322" t="s">
        <v>178</v>
      </c>
      <c r="C7290" s="322" t="s">
        <v>275</v>
      </c>
      <c r="D7290" s="322" t="s">
        <v>179</v>
      </c>
      <c r="E7290" s="322" t="s">
        <v>113</v>
      </c>
      <c r="F7290" s="154" t="s">
        <v>114</v>
      </c>
      <c r="G7290" s="149" t="s">
        <v>286</v>
      </c>
      <c r="H7290" s="153" t="s">
        <v>115</v>
      </c>
      <c r="I7290" s="149" t="s">
        <v>476</v>
      </c>
      <c r="J7290" s="163">
        <v>81.69</v>
      </c>
      <c r="K7290" s="163">
        <v>19.327999999999999</v>
      </c>
      <c r="L7290" s="149" t="s">
        <v>216</v>
      </c>
      <c r="M7290" s="150" t="s">
        <v>284</v>
      </c>
      <c r="N7290" s="157">
        <v>45642.626527777778</v>
      </c>
      <c r="O7290" s="157">
        <v>45672.73332175926</v>
      </c>
    </row>
    <row r="7291" spans="2:15" x14ac:dyDescent="0.2">
      <c r="B7291" s="322" t="s">
        <v>178</v>
      </c>
      <c r="C7291" s="322" t="s">
        <v>275</v>
      </c>
      <c r="D7291" s="322" t="s">
        <v>179</v>
      </c>
      <c r="E7291" s="322" t="s">
        <v>113</v>
      </c>
      <c r="F7291" s="154" t="s">
        <v>114</v>
      </c>
      <c r="G7291" s="149" t="s">
        <v>286</v>
      </c>
      <c r="H7291" s="153" t="s">
        <v>115</v>
      </c>
      <c r="I7291" s="149" t="s">
        <v>476</v>
      </c>
      <c r="J7291" s="163">
        <v>81.69</v>
      </c>
      <c r="K7291" s="163">
        <v>59.765000000000001</v>
      </c>
      <c r="L7291" s="149" t="s">
        <v>216</v>
      </c>
      <c r="M7291" s="150" t="s">
        <v>285</v>
      </c>
      <c r="N7291" s="157">
        <v>45642.626527777778</v>
      </c>
      <c r="O7291" s="157">
        <v>45682.500428240739</v>
      </c>
    </row>
    <row r="7292" spans="2:15" x14ac:dyDescent="0.2">
      <c r="B7292" s="322" t="s">
        <v>178</v>
      </c>
      <c r="C7292" s="322" t="s">
        <v>275</v>
      </c>
      <c r="D7292" s="322" t="s">
        <v>179</v>
      </c>
      <c r="E7292" s="322" t="s">
        <v>113</v>
      </c>
      <c r="F7292" s="154" t="s">
        <v>237</v>
      </c>
      <c r="G7292" s="149" t="s">
        <v>277</v>
      </c>
      <c r="H7292" s="153" t="s">
        <v>978</v>
      </c>
      <c r="I7292" s="149" t="s">
        <v>3511</v>
      </c>
      <c r="J7292" s="163">
        <v>36.390999999999998</v>
      </c>
      <c r="K7292" s="163">
        <v>35.662999999999997</v>
      </c>
      <c r="L7292" s="149" t="s">
        <v>197</v>
      </c>
      <c r="M7292" s="150" t="s">
        <v>2741</v>
      </c>
      <c r="N7292" s="157">
        <v>45642.720300925925</v>
      </c>
      <c r="O7292" s="157">
        <v>45660.04179398148</v>
      </c>
    </row>
    <row r="7293" spans="2:15" x14ac:dyDescent="0.2">
      <c r="B7293" s="322" t="s">
        <v>178</v>
      </c>
      <c r="C7293" s="322" t="s">
        <v>275</v>
      </c>
      <c r="D7293" s="322" t="s">
        <v>179</v>
      </c>
      <c r="E7293" s="322" t="s">
        <v>113</v>
      </c>
      <c r="F7293" s="154" t="s">
        <v>239</v>
      </c>
      <c r="G7293" s="149" t="s">
        <v>359</v>
      </c>
      <c r="H7293" s="153" t="s">
        <v>278</v>
      </c>
      <c r="I7293" s="149" t="s">
        <v>2989</v>
      </c>
      <c r="J7293" s="163">
        <v>52.512</v>
      </c>
      <c r="K7293" s="163">
        <v>20.859000000000002</v>
      </c>
      <c r="L7293" s="149" t="s">
        <v>208</v>
      </c>
      <c r="M7293" s="150" t="s">
        <v>368</v>
      </c>
      <c r="N7293" s="157">
        <v>45642.918206018519</v>
      </c>
      <c r="O7293" s="157">
        <v>45685.197222222225</v>
      </c>
    </row>
    <row r="7294" spans="2:15" x14ac:dyDescent="0.2">
      <c r="B7294" s="322" t="s">
        <v>178</v>
      </c>
      <c r="C7294" s="322" t="s">
        <v>275</v>
      </c>
      <c r="D7294" s="322" t="s">
        <v>272</v>
      </c>
      <c r="E7294" s="322" t="s">
        <v>113</v>
      </c>
      <c r="F7294" s="154" t="s">
        <v>239</v>
      </c>
      <c r="G7294" s="149" t="s">
        <v>359</v>
      </c>
      <c r="H7294" s="153" t="s">
        <v>278</v>
      </c>
      <c r="I7294" s="149" t="s">
        <v>2989</v>
      </c>
      <c r="J7294" s="163">
        <v>52.512</v>
      </c>
      <c r="K7294" s="163">
        <v>18.46</v>
      </c>
      <c r="L7294" s="149" t="s">
        <v>3512</v>
      </c>
      <c r="M7294" s="150" t="s">
        <v>3512</v>
      </c>
      <c r="N7294" s="157">
        <v>45642.918206018519</v>
      </c>
      <c r="O7294" s="157">
        <v>45770.625023148146</v>
      </c>
    </row>
    <row r="7295" spans="2:15" x14ac:dyDescent="0.2">
      <c r="B7295" s="322" t="s">
        <v>178</v>
      </c>
      <c r="C7295" s="322" t="s">
        <v>275</v>
      </c>
      <c r="D7295" s="322" t="s">
        <v>180</v>
      </c>
      <c r="E7295" s="322" t="s">
        <v>113</v>
      </c>
      <c r="F7295" s="154" t="s">
        <v>114</v>
      </c>
      <c r="G7295" s="149" t="s">
        <v>286</v>
      </c>
      <c r="H7295" s="153" t="s">
        <v>115</v>
      </c>
      <c r="I7295" s="149" t="s">
        <v>2995</v>
      </c>
      <c r="J7295" s="163">
        <v>64.611000000000004</v>
      </c>
      <c r="K7295" s="163">
        <v>60.915999999999997</v>
      </c>
      <c r="L7295" s="149" t="s">
        <v>116</v>
      </c>
      <c r="M7295" s="150" t="s">
        <v>117</v>
      </c>
      <c r="N7295" s="157">
        <v>45643.230706018519</v>
      </c>
      <c r="O7295" s="157">
        <v>45708.862187500003</v>
      </c>
    </row>
    <row r="7296" spans="2:15" x14ac:dyDescent="0.2">
      <c r="B7296" s="322" t="s">
        <v>178</v>
      </c>
      <c r="C7296" s="322" t="s">
        <v>275</v>
      </c>
      <c r="D7296" s="322" t="s">
        <v>180</v>
      </c>
      <c r="E7296" s="322" t="s">
        <v>113</v>
      </c>
      <c r="F7296" s="154" t="s">
        <v>239</v>
      </c>
      <c r="G7296" s="149" t="s">
        <v>359</v>
      </c>
      <c r="H7296" s="153" t="s">
        <v>278</v>
      </c>
      <c r="I7296" s="149" t="s">
        <v>3513</v>
      </c>
      <c r="J7296" s="163">
        <v>58.802</v>
      </c>
      <c r="K7296" s="163">
        <v>31.722999999999999</v>
      </c>
      <c r="L7296" s="149" t="s">
        <v>209</v>
      </c>
      <c r="M7296" s="150" t="s">
        <v>323</v>
      </c>
      <c r="N7296" s="157">
        <v>45643.564120370371</v>
      </c>
      <c r="O7296" s="157">
        <v>45692.427523148152</v>
      </c>
    </row>
    <row r="7297" spans="2:15" x14ac:dyDescent="0.2">
      <c r="B7297" s="322" t="s">
        <v>178</v>
      </c>
      <c r="C7297" s="322" t="s">
        <v>275</v>
      </c>
      <c r="D7297" s="322" t="s">
        <v>179</v>
      </c>
      <c r="E7297" s="322" t="s">
        <v>113</v>
      </c>
      <c r="F7297" s="154" t="s">
        <v>329</v>
      </c>
      <c r="G7297" s="149" t="s">
        <v>286</v>
      </c>
      <c r="H7297" s="153" t="s">
        <v>330</v>
      </c>
      <c r="I7297" s="149" t="s">
        <v>2988</v>
      </c>
      <c r="J7297" s="163">
        <v>82.031000000000006</v>
      </c>
      <c r="K7297" s="163">
        <v>6.5049999999999999</v>
      </c>
      <c r="L7297" s="149" t="s">
        <v>211</v>
      </c>
      <c r="M7297" s="150" t="s">
        <v>453</v>
      </c>
      <c r="N7297" s="157">
        <v>45643.637037037035</v>
      </c>
      <c r="O7297" s="157">
        <v>45668.082766203705</v>
      </c>
    </row>
    <row r="7298" spans="2:15" x14ac:dyDescent="0.2">
      <c r="B7298" s="322" t="s">
        <v>178</v>
      </c>
      <c r="C7298" s="322" t="s">
        <v>275</v>
      </c>
      <c r="D7298" s="322" t="s">
        <v>179</v>
      </c>
      <c r="E7298" s="322" t="s">
        <v>113</v>
      </c>
      <c r="F7298" s="154" t="s">
        <v>329</v>
      </c>
      <c r="G7298" s="149" t="s">
        <v>286</v>
      </c>
      <c r="H7298" s="153" t="s">
        <v>330</v>
      </c>
      <c r="I7298" s="149" t="s">
        <v>2988</v>
      </c>
      <c r="J7298" s="163">
        <v>82.031000000000006</v>
      </c>
      <c r="K7298" s="163">
        <v>10.217000000000001</v>
      </c>
      <c r="L7298" s="149" t="s">
        <v>211</v>
      </c>
      <c r="M7298" s="150" t="s">
        <v>390</v>
      </c>
      <c r="N7298" s="157">
        <v>45643.637037037035</v>
      </c>
      <c r="O7298" s="157">
        <v>45673.702361111114</v>
      </c>
    </row>
    <row r="7299" spans="2:15" x14ac:dyDescent="0.2">
      <c r="B7299" s="322" t="s">
        <v>178</v>
      </c>
      <c r="C7299" s="322" t="s">
        <v>275</v>
      </c>
      <c r="D7299" s="322" t="s">
        <v>180</v>
      </c>
      <c r="E7299" s="322" t="s">
        <v>113</v>
      </c>
      <c r="F7299" s="154" t="s">
        <v>239</v>
      </c>
      <c r="G7299" s="149" t="s">
        <v>277</v>
      </c>
      <c r="H7299" s="153" t="s">
        <v>1628</v>
      </c>
      <c r="I7299" s="149" t="s">
        <v>3279</v>
      </c>
      <c r="J7299" s="163">
        <v>74.381</v>
      </c>
      <c r="K7299" s="163">
        <v>11.186999999999999</v>
      </c>
      <c r="L7299" s="149" t="s">
        <v>211</v>
      </c>
      <c r="M7299" s="150" t="s">
        <v>390</v>
      </c>
      <c r="N7299" s="157">
        <v>45644.88422453704</v>
      </c>
      <c r="O7299" s="157">
        <v>45713.416967592595</v>
      </c>
    </row>
    <row r="7300" spans="2:15" x14ac:dyDescent="0.2">
      <c r="B7300" s="322" t="s">
        <v>178</v>
      </c>
      <c r="C7300" s="322" t="s">
        <v>275</v>
      </c>
      <c r="D7300" s="322" t="s">
        <v>181</v>
      </c>
      <c r="E7300" s="322" t="s">
        <v>113</v>
      </c>
      <c r="F7300" s="154" t="s">
        <v>239</v>
      </c>
      <c r="G7300" s="149" t="s">
        <v>277</v>
      </c>
      <c r="H7300" s="153" t="s">
        <v>1628</v>
      </c>
      <c r="I7300" s="149" t="s">
        <v>3279</v>
      </c>
      <c r="J7300" s="163">
        <v>74.381</v>
      </c>
      <c r="K7300" s="163">
        <v>14.417999999999999</v>
      </c>
      <c r="L7300" s="149" t="s">
        <v>211</v>
      </c>
      <c r="M7300" s="150" t="s">
        <v>453</v>
      </c>
      <c r="N7300" s="157">
        <v>45644.88422453704</v>
      </c>
      <c r="O7300" s="157">
        <v>45717.344976851855</v>
      </c>
    </row>
    <row r="7301" spans="2:15" x14ac:dyDescent="0.2">
      <c r="B7301" s="322" t="s">
        <v>178</v>
      </c>
      <c r="C7301" s="322" t="s">
        <v>275</v>
      </c>
      <c r="D7301" s="322" t="s">
        <v>179</v>
      </c>
      <c r="E7301" s="322" t="s">
        <v>113</v>
      </c>
      <c r="F7301" s="154" t="s">
        <v>195</v>
      </c>
      <c r="G7301" s="149" t="s">
        <v>277</v>
      </c>
      <c r="H7301" s="153" t="s">
        <v>705</v>
      </c>
      <c r="I7301" s="149" t="s">
        <v>2184</v>
      </c>
      <c r="J7301" s="163">
        <v>34.564</v>
      </c>
      <c r="K7301" s="163">
        <v>13.211</v>
      </c>
      <c r="L7301" s="149" t="s">
        <v>515</v>
      </c>
      <c r="M7301" s="150" t="s">
        <v>516</v>
      </c>
      <c r="N7301" s="157">
        <v>45644.98060185185</v>
      </c>
      <c r="O7301" s="157">
        <v>45680.206134259257</v>
      </c>
    </row>
    <row r="7302" spans="2:15" x14ac:dyDescent="0.2">
      <c r="B7302" s="322" t="s">
        <v>178</v>
      </c>
      <c r="C7302" s="322" t="s">
        <v>275</v>
      </c>
      <c r="D7302" s="322" t="s">
        <v>179</v>
      </c>
      <c r="E7302" s="322" t="s">
        <v>113</v>
      </c>
      <c r="F7302" s="154" t="s">
        <v>195</v>
      </c>
      <c r="G7302" s="149" t="s">
        <v>277</v>
      </c>
      <c r="H7302" s="153" t="s">
        <v>705</v>
      </c>
      <c r="I7302" s="149" t="s">
        <v>2184</v>
      </c>
      <c r="J7302" s="163">
        <v>34.564</v>
      </c>
      <c r="K7302" s="163">
        <v>20.661999999999999</v>
      </c>
      <c r="L7302" s="149" t="s">
        <v>357</v>
      </c>
      <c r="M7302" s="150" t="s">
        <v>508</v>
      </c>
      <c r="N7302" s="157">
        <v>45644.98060185185</v>
      </c>
      <c r="O7302" s="157">
        <v>45687.416898148149</v>
      </c>
    </row>
    <row r="7303" spans="2:15" x14ac:dyDescent="0.2">
      <c r="B7303" s="322" t="s">
        <v>178</v>
      </c>
      <c r="C7303" s="322" t="s">
        <v>275</v>
      </c>
      <c r="D7303" s="322" t="s">
        <v>180</v>
      </c>
      <c r="E7303" s="322" t="s">
        <v>113</v>
      </c>
      <c r="F7303" s="154" t="s">
        <v>239</v>
      </c>
      <c r="G7303" s="149" t="s">
        <v>289</v>
      </c>
      <c r="H7303" s="153" t="s">
        <v>290</v>
      </c>
      <c r="I7303" s="149" t="s">
        <v>1572</v>
      </c>
      <c r="J7303" s="163">
        <v>45.475999999999999</v>
      </c>
      <c r="K7303" s="163">
        <v>41.704999999999998</v>
      </c>
      <c r="L7303" s="149" t="s">
        <v>116</v>
      </c>
      <c r="M7303" s="150" t="s">
        <v>117</v>
      </c>
      <c r="N7303" s="157">
        <v>45645.889768518522</v>
      </c>
      <c r="O7303" s="157">
        <v>45695.728495370371</v>
      </c>
    </row>
    <row r="7304" spans="2:15" x14ac:dyDescent="0.2">
      <c r="B7304" s="322" t="s">
        <v>178</v>
      </c>
      <c r="C7304" s="322" t="s">
        <v>275</v>
      </c>
      <c r="D7304" s="322" t="s">
        <v>272</v>
      </c>
      <c r="E7304" s="322" t="s">
        <v>113</v>
      </c>
      <c r="F7304" s="154" t="s">
        <v>114</v>
      </c>
      <c r="G7304" s="149" t="s">
        <v>277</v>
      </c>
      <c r="H7304" s="153" t="s">
        <v>304</v>
      </c>
      <c r="I7304" s="149" t="s">
        <v>967</v>
      </c>
      <c r="J7304" s="163">
        <v>36.988</v>
      </c>
      <c r="K7304" s="163">
        <v>14.101000000000001</v>
      </c>
      <c r="L7304" s="149" t="s">
        <v>114</v>
      </c>
      <c r="M7304" s="150" t="s">
        <v>741</v>
      </c>
      <c r="N7304" s="157">
        <v>45645.949097222219</v>
      </c>
      <c r="O7304" s="157">
        <v>45771.898344907408</v>
      </c>
    </row>
    <row r="7305" spans="2:15" x14ac:dyDescent="0.2">
      <c r="B7305" s="322" t="s">
        <v>178</v>
      </c>
      <c r="C7305" s="322" t="s">
        <v>275</v>
      </c>
      <c r="D7305" s="322" t="s">
        <v>272</v>
      </c>
      <c r="E7305" s="322" t="s">
        <v>113</v>
      </c>
      <c r="F7305" s="154" t="s">
        <v>114</v>
      </c>
      <c r="G7305" s="149" t="s">
        <v>277</v>
      </c>
      <c r="H7305" s="153" t="s">
        <v>304</v>
      </c>
      <c r="I7305" s="149" t="s">
        <v>967</v>
      </c>
      <c r="J7305" s="163">
        <v>36.988</v>
      </c>
      <c r="K7305" s="163">
        <v>14.101000000000001</v>
      </c>
      <c r="L7305" s="149" t="s">
        <v>114</v>
      </c>
      <c r="M7305" s="150" t="s">
        <v>741</v>
      </c>
      <c r="N7305" s="157">
        <v>45645.949097222219</v>
      </c>
      <c r="O7305" s="157">
        <v>45771.8984837963</v>
      </c>
    </row>
    <row r="7306" spans="2:15" x14ac:dyDescent="0.2">
      <c r="B7306" s="322" t="s">
        <v>178</v>
      </c>
      <c r="C7306" s="322" t="s">
        <v>275</v>
      </c>
      <c r="D7306" s="322" t="s">
        <v>179</v>
      </c>
      <c r="E7306" s="322" t="s">
        <v>113</v>
      </c>
      <c r="F7306" s="154" t="s">
        <v>329</v>
      </c>
      <c r="G7306" s="149" t="s">
        <v>286</v>
      </c>
      <c r="H7306" s="153" t="s">
        <v>330</v>
      </c>
      <c r="I7306" s="149" t="s">
        <v>3514</v>
      </c>
      <c r="J7306" s="163">
        <v>39.591999999999999</v>
      </c>
      <c r="K7306" s="163">
        <v>38.296999999999997</v>
      </c>
      <c r="L7306" s="149" t="s">
        <v>223</v>
      </c>
      <c r="M7306" s="150" t="s">
        <v>349</v>
      </c>
      <c r="N7306" s="157">
        <v>45646.084826388891</v>
      </c>
      <c r="O7306" s="157">
        <v>45684.780486111114</v>
      </c>
    </row>
    <row r="7307" spans="2:15" x14ac:dyDescent="0.2">
      <c r="B7307" s="322" t="s">
        <v>178</v>
      </c>
      <c r="C7307" s="322" t="s">
        <v>275</v>
      </c>
      <c r="D7307" s="322" t="s">
        <v>179</v>
      </c>
      <c r="E7307" s="322" t="s">
        <v>113</v>
      </c>
      <c r="F7307" s="154" t="s">
        <v>239</v>
      </c>
      <c r="G7307" s="149" t="s">
        <v>359</v>
      </c>
      <c r="H7307" s="153" t="s">
        <v>278</v>
      </c>
      <c r="I7307" s="149" t="s">
        <v>1304</v>
      </c>
      <c r="J7307" s="163">
        <v>48.820999999999998</v>
      </c>
      <c r="K7307" s="163">
        <v>28.838000000000001</v>
      </c>
      <c r="L7307" s="149" t="s">
        <v>116</v>
      </c>
      <c r="M7307" s="150" t="s">
        <v>292</v>
      </c>
      <c r="N7307" s="157">
        <v>45646.449444444443</v>
      </c>
      <c r="O7307" s="157">
        <v>45685.729143518518</v>
      </c>
    </row>
    <row r="7308" spans="2:15" x14ac:dyDescent="0.2">
      <c r="B7308" s="322" t="s">
        <v>178</v>
      </c>
      <c r="C7308" s="322" t="s">
        <v>275</v>
      </c>
      <c r="D7308" s="322" t="s">
        <v>180</v>
      </c>
      <c r="E7308" s="322" t="s">
        <v>113</v>
      </c>
      <c r="F7308" s="154" t="s">
        <v>239</v>
      </c>
      <c r="G7308" s="149" t="s">
        <v>359</v>
      </c>
      <c r="H7308" s="153" t="s">
        <v>278</v>
      </c>
      <c r="I7308" s="149" t="s">
        <v>1304</v>
      </c>
      <c r="J7308" s="163">
        <v>48.820999999999998</v>
      </c>
      <c r="K7308" s="163">
        <v>17.957999999999998</v>
      </c>
      <c r="L7308" s="149" t="s">
        <v>116</v>
      </c>
      <c r="M7308" s="150" t="s">
        <v>886</v>
      </c>
      <c r="N7308" s="157">
        <v>45646.449444444443</v>
      </c>
      <c r="O7308" s="157">
        <v>45693.874756944446</v>
      </c>
    </row>
    <row r="7309" spans="2:15" x14ac:dyDescent="0.2">
      <c r="B7309" s="322" t="s">
        <v>178</v>
      </c>
      <c r="C7309" s="322" t="s">
        <v>275</v>
      </c>
      <c r="D7309" s="322" t="s">
        <v>181</v>
      </c>
      <c r="E7309" s="322" t="s">
        <v>113</v>
      </c>
      <c r="F7309" s="154" t="s">
        <v>239</v>
      </c>
      <c r="G7309" s="149" t="s">
        <v>1627</v>
      </c>
      <c r="H7309" s="153" t="s">
        <v>1628</v>
      </c>
      <c r="I7309" s="149" t="s">
        <v>3281</v>
      </c>
      <c r="J7309" s="163">
        <v>79.775000000000006</v>
      </c>
      <c r="K7309" s="163">
        <v>22.248999999999999</v>
      </c>
      <c r="L7309" s="149" t="s">
        <v>211</v>
      </c>
      <c r="M7309" s="150" t="s">
        <v>2820</v>
      </c>
      <c r="N7309" s="157">
        <v>45646.524317129632</v>
      </c>
      <c r="O7309" s="157">
        <v>45721.572453703702</v>
      </c>
    </row>
    <row r="7310" spans="2:15" x14ac:dyDescent="0.2">
      <c r="B7310" s="322" t="s">
        <v>178</v>
      </c>
      <c r="C7310" s="322" t="s">
        <v>275</v>
      </c>
      <c r="D7310" s="322" t="s">
        <v>181</v>
      </c>
      <c r="E7310" s="322" t="s">
        <v>113</v>
      </c>
      <c r="F7310" s="154" t="s">
        <v>239</v>
      </c>
      <c r="G7310" s="149" t="s">
        <v>1627</v>
      </c>
      <c r="H7310" s="153" t="s">
        <v>1628</v>
      </c>
      <c r="I7310" s="149" t="s">
        <v>3281</v>
      </c>
      <c r="J7310" s="163">
        <v>79.775000000000006</v>
      </c>
      <c r="K7310" s="163">
        <v>10.404</v>
      </c>
      <c r="L7310" s="149" t="s">
        <v>211</v>
      </c>
      <c r="M7310" s="150" t="s">
        <v>2820</v>
      </c>
      <c r="N7310" s="157">
        <v>45646.524317129632</v>
      </c>
      <c r="O7310" s="157">
        <v>45723.391828703701</v>
      </c>
    </row>
    <row r="7311" spans="2:15" x14ac:dyDescent="0.2">
      <c r="B7311" s="322" t="s">
        <v>178</v>
      </c>
      <c r="C7311" s="322" t="s">
        <v>275</v>
      </c>
      <c r="D7311" s="322" t="s">
        <v>181</v>
      </c>
      <c r="E7311" s="322" t="s">
        <v>113</v>
      </c>
      <c r="F7311" s="154" t="s">
        <v>239</v>
      </c>
      <c r="G7311" s="149" t="s">
        <v>1627</v>
      </c>
      <c r="H7311" s="153" t="s">
        <v>1628</v>
      </c>
      <c r="I7311" s="149" t="s">
        <v>3281</v>
      </c>
      <c r="J7311" s="163">
        <v>79.775000000000006</v>
      </c>
      <c r="K7311" s="163">
        <v>45.527000000000001</v>
      </c>
      <c r="L7311" s="149" t="s">
        <v>211</v>
      </c>
      <c r="M7311" s="150" t="s">
        <v>2820</v>
      </c>
      <c r="N7311" s="157">
        <v>45646.524317129632</v>
      </c>
      <c r="O7311" s="157">
        <v>45724.288946759261</v>
      </c>
    </row>
    <row r="7312" spans="2:15" x14ac:dyDescent="0.2">
      <c r="B7312" s="322" t="s">
        <v>178</v>
      </c>
      <c r="C7312" s="322" t="s">
        <v>275</v>
      </c>
      <c r="D7312" s="322" t="s">
        <v>180</v>
      </c>
      <c r="E7312" s="322" t="s">
        <v>113</v>
      </c>
      <c r="F7312" s="154" t="s">
        <v>239</v>
      </c>
      <c r="G7312" s="149" t="s">
        <v>359</v>
      </c>
      <c r="H7312" s="153" t="s">
        <v>278</v>
      </c>
      <c r="I7312" s="149" t="s">
        <v>3515</v>
      </c>
      <c r="J7312" s="163">
        <v>56.677999999999997</v>
      </c>
      <c r="K7312" s="163">
        <v>40.503</v>
      </c>
      <c r="L7312" s="149" t="s">
        <v>329</v>
      </c>
      <c r="M7312" s="150" t="s">
        <v>656</v>
      </c>
      <c r="N7312" s="157">
        <v>45646.907673611109</v>
      </c>
      <c r="O7312" s="157">
        <v>45691.313368055555</v>
      </c>
    </row>
    <row r="7313" spans="2:15" x14ac:dyDescent="0.2">
      <c r="B7313" s="322" t="s">
        <v>178</v>
      </c>
      <c r="C7313" s="322" t="s">
        <v>275</v>
      </c>
      <c r="D7313" s="322" t="s">
        <v>179</v>
      </c>
      <c r="E7313" s="322" t="s">
        <v>113</v>
      </c>
      <c r="F7313" s="154" t="s">
        <v>114</v>
      </c>
      <c r="G7313" s="149" t="s">
        <v>310</v>
      </c>
      <c r="H7313" s="153" t="s">
        <v>115</v>
      </c>
      <c r="I7313" s="149" t="s">
        <v>2846</v>
      </c>
      <c r="J7313" s="163">
        <v>61.155999999999999</v>
      </c>
      <c r="K7313" s="163">
        <v>59.752000000000002</v>
      </c>
      <c r="L7313" s="149" t="s">
        <v>211</v>
      </c>
      <c r="M7313" s="150" t="s">
        <v>302</v>
      </c>
      <c r="N7313" s="157">
        <v>45647.001377314817</v>
      </c>
      <c r="O7313" s="157">
        <v>45672.112986111111</v>
      </c>
    </row>
    <row r="7314" spans="2:15" x14ac:dyDescent="0.2">
      <c r="B7314" s="322" t="s">
        <v>178</v>
      </c>
      <c r="C7314" s="322" t="s">
        <v>275</v>
      </c>
      <c r="D7314" s="322" t="s">
        <v>178</v>
      </c>
      <c r="E7314" s="322" t="s">
        <v>275</v>
      </c>
      <c r="F7314" s="154" t="s">
        <v>114</v>
      </c>
      <c r="G7314" s="149" t="s">
        <v>277</v>
      </c>
      <c r="H7314" s="153" t="s">
        <v>304</v>
      </c>
      <c r="I7314" s="149" t="s">
        <v>1236</v>
      </c>
      <c r="J7314" s="163">
        <v>19.39</v>
      </c>
      <c r="K7314" s="163">
        <v>7.0979999999999999</v>
      </c>
      <c r="L7314" s="149" t="s">
        <v>114</v>
      </c>
      <c r="M7314" s="150" t="s">
        <v>2607</v>
      </c>
      <c r="N7314" s="157">
        <v>45647.220127314817</v>
      </c>
      <c r="O7314" s="157">
        <v>45648.864282407405</v>
      </c>
    </row>
    <row r="7315" spans="2:15" x14ac:dyDescent="0.2">
      <c r="B7315" s="322" t="s">
        <v>178</v>
      </c>
      <c r="C7315" s="322" t="s">
        <v>275</v>
      </c>
      <c r="D7315" s="322" t="s">
        <v>178</v>
      </c>
      <c r="E7315" s="322" t="s">
        <v>275</v>
      </c>
      <c r="F7315" s="154" t="s">
        <v>114</v>
      </c>
      <c r="G7315" s="149" t="s">
        <v>277</v>
      </c>
      <c r="H7315" s="153" t="s">
        <v>304</v>
      </c>
      <c r="I7315" s="149" t="s">
        <v>1236</v>
      </c>
      <c r="J7315" s="163">
        <v>19.39</v>
      </c>
      <c r="K7315" s="163">
        <v>7.0979999999999999</v>
      </c>
      <c r="L7315" s="149" t="s">
        <v>114</v>
      </c>
      <c r="M7315" s="150" t="s">
        <v>2607</v>
      </c>
      <c r="N7315" s="157">
        <v>45647.220127314817</v>
      </c>
      <c r="O7315" s="157">
        <v>45648.864421296297</v>
      </c>
    </row>
    <row r="7316" spans="2:15" x14ac:dyDescent="0.2">
      <c r="B7316" s="322" t="s">
        <v>178</v>
      </c>
      <c r="C7316" s="322" t="s">
        <v>275</v>
      </c>
      <c r="D7316" s="322" t="s">
        <v>181</v>
      </c>
      <c r="E7316" s="322" t="s">
        <v>113</v>
      </c>
      <c r="F7316" s="154" t="s">
        <v>329</v>
      </c>
      <c r="G7316" s="149" t="s">
        <v>286</v>
      </c>
      <c r="H7316" s="153" t="s">
        <v>330</v>
      </c>
      <c r="I7316" s="149" t="s">
        <v>3516</v>
      </c>
      <c r="J7316" s="163">
        <v>40.093000000000004</v>
      </c>
      <c r="K7316" s="163">
        <v>26.49</v>
      </c>
      <c r="L7316" s="149" t="s">
        <v>223</v>
      </c>
      <c r="M7316" s="150" t="s">
        <v>758</v>
      </c>
      <c r="N7316" s="157">
        <v>45647.397118055553</v>
      </c>
      <c r="O7316" s="157">
        <v>45720.407523148147</v>
      </c>
    </row>
    <row r="7317" spans="2:15" x14ac:dyDescent="0.2">
      <c r="B7317" s="322" t="s">
        <v>178</v>
      </c>
      <c r="C7317" s="322" t="s">
        <v>275</v>
      </c>
      <c r="D7317" s="322" t="s">
        <v>180</v>
      </c>
      <c r="E7317" s="322" t="s">
        <v>113</v>
      </c>
      <c r="F7317" s="154" t="s">
        <v>239</v>
      </c>
      <c r="G7317" s="149" t="s">
        <v>359</v>
      </c>
      <c r="H7317" s="153" t="s">
        <v>278</v>
      </c>
      <c r="I7317" s="149" t="s">
        <v>3517</v>
      </c>
      <c r="J7317" s="163">
        <v>36.786999999999999</v>
      </c>
      <c r="K7317" s="163">
        <v>14.081</v>
      </c>
      <c r="L7317" s="149" t="s">
        <v>116</v>
      </c>
      <c r="M7317" s="150" t="s">
        <v>457</v>
      </c>
      <c r="N7317" s="157">
        <v>45647.470231481479</v>
      </c>
      <c r="O7317" s="157">
        <v>45707.432280092595</v>
      </c>
    </row>
    <row r="7318" spans="2:15" x14ac:dyDescent="0.2">
      <c r="B7318" s="322" t="s">
        <v>178</v>
      </c>
      <c r="C7318" s="322" t="s">
        <v>275</v>
      </c>
      <c r="D7318" s="322" t="s">
        <v>181</v>
      </c>
      <c r="E7318" s="322" t="s">
        <v>113</v>
      </c>
      <c r="F7318" s="154" t="s">
        <v>239</v>
      </c>
      <c r="G7318" s="149" t="s">
        <v>359</v>
      </c>
      <c r="H7318" s="153" t="s">
        <v>278</v>
      </c>
      <c r="I7318" s="149" t="s">
        <v>3517</v>
      </c>
      <c r="J7318" s="163">
        <v>36.786999999999999</v>
      </c>
      <c r="K7318" s="163">
        <v>21.61</v>
      </c>
      <c r="L7318" s="149" t="s">
        <v>116</v>
      </c>
      <c r="M7318" s="150" t="s">
        <v>352</v>
      </c>
      <c r="N7318" s="157">
        <v>45647.470231481479</v>
      </c>
      <c r="O7318" s="157">
        <v>45718.717986111114</v>
      </c>
    </row>
    <row r="7319" spans="2:15" x14ac:dyDescent="0.2">
      <c r="B7319" s="322" t="s">
        <v>178</v>
      </c>
      <c r="C7319" s="322" t="s">
        <v>275</v>
      </c>
      <c r="D7319" s="322" t="s">
        <v>179</v>
      </c>
      <c r="E7319" s="322" t="s">
        <v>113</v>
      </c>
      <c r="F7319" s="154" t="s">
        <v>114</v>
      </c>
      <c r="G7319" s="149" t="s">
        <v>286</v>
      </c>
      <c r="H7319" s="153" t="s">
        <v>115</v>
      </c>
      <c r="I7319" s="149" t="s">
        <v>1066</v>
      </c>
      <c r="J7319" s="163">
        <v>37.716999999999999</v>
      </c>
      <c r="K7319" s="163">
        <v>8.1660000000000004</v>
      </c>
      <c r="L7319" s="149" t="s">
        <v>216</v>
      </c>
      <c r="M7319" s="150" t="s">
        <v>285</v>
      </c>
      <c r="N7319" s="157">
        <v>45647.761990740742</v>
      </c>
      <c r="O7319" s="157">
        <v>45676.021412037036</v>
      </c>
    </row>
    <row r="7320" spans="2:15" x14ac:dyDescent="0.2">
      <c r="B7320" s="322" t="s">
        <v>178</v>
      </c>
      <c r="C7320" s="322" t="s">
        <v>275</v>
      </c>
      <c r="D7320" s="322" t="s">
        <v>179</v>
      </c>
      <c r="E7320" s="322" t="s">
        <v>113</v>
      </c>
      <c r="F7320" s="154" t="s">
        <v>114</v>
      </c>
      <c r="G7320" s="149" t="s">
        <v>286</v>
      </c>
      <c r="H7320" s="153" t="s">
        <v>115</v>
      </c>
      <c r="I7320" s="149" t="s">
        <v>1066</v>
      </c>
      <c r="J7320" s="163">
        <v>37.716999999999999</v>
      </c>
      <c r="K7320" s="163">
        <v>8.9079999999999995</v>
      </c>
      <c r="L7320" s="149" t="s">
        <v>216</v>
      </c>
      <c r="M7320" s="150" t="s">
        <v>3518</v>
      </c>
      <c r="N7320" s="157">
        <v>45647.761990740742</v>
      </c>
      <c r="O7320" s="157">
        <v>45682.074664351851</v>
      </c>
    </row>
    <row r="7321" spans="2:15" x14ac:dyDescent="0.2">
      <c r="B7321" s="322" t="s">
        <v>178</v>
      </c>
      <c r="C7321" s="322" t="s">
        <v>275</v>
      </c>
      <c r="D7321" s="322" t="s">
        <v>180</v>
      </c>
      <c r="E7321" s="322" t="s">
        <v>113</v>
      </c>
      <c r="F7321" s="154" t="s">
        <v>114</v>
      </c>
      <c r="G7321" s="149" t="s">
        <v>286</v>
      </c>
      <c r="H7321" s="153" t="s">
        <v>115</v>
      </c>
      <c r="I7321" s="149" t="s">
        <v>1066</v>
      </c>
      <c r="J7321" s="163">
        <v>37.716999999999999</v>
      </c>
      <c r="K7321" s="163">
        <v>19.888000000000002</v>
      </c>
      <c r="L7321" s="149" t="s">
        <v>218</v>
      </c>
      <c r="M7321" s="150" t="s">
        <v>709</v>
      </c>
      <c r="N7321" s="157">
        <v>45647.761990740742</v>
      </c>
      <c r="O7321" s="157">
        <v>45693.45207175926</v>
      </c>
    </row>
    <row r="7322" spans="2:15" x14ac:dyDescent="0.2">
      <c r="B7322" s="322" t="s">
        <v>178</v>
      </c>
      <c r="C7322" s="322" t="s">
        <v>275</v>
      </c>
      <c r="D7322" s="322" t="s">
        <v>179</v>
      </c>
      <c r="E7322" s="322" t="s">
        <v>113</v>
      </c>
      <c r="F7322" s="154" t="s">
        <v>114</v>
      </c>
      <c r="G7322" s="149" t="s">
        <v>286</v>
      </c>
      <c r="H7322" s="153" t="s">
        <v>115</v>
      </c>
      <c r="I7322" s="149" t="s">
        <v>3507</v>
      </c>
      <c r="J7322" s="163">
        <v>63.552</v>
      </c>
      <c r="K7322" s="163">
        <v>4.5389999999999997</v>
      </c>
      <c r="L7322" s="149" t="s">
        <v>217</v>
      </c>
      <c r="M7322" s="150" t="s">
        <v>308</v>
      </c>
      <c r="N7322" s="157">
        <v>45648.418136574073</v>
      </c>
      <c r="O7322" s="157">
        <v>45682.230127314811</v>
      </c>
    </row>
    <row r="7323" spans="2:15" x14ac:dyDescent="0.2">
      <c r="B7323" s="322" t="s">
        <v>178</v>
      </c>
      <c r="C7323" s="322" t="s">
        <v>275</v>
      </c>
      <c r="D7323" s="322" t="s">
        <v>180</v>
      </c>
      <c r="E7323" s="322" t="s">
        <v>113</v>
      </c>
      <c r="F7323" s="154" t="s">
        <v>114</v>
      </c>
      <c r="G7323" s="149" t="s">
        <v>286</v>
      </c>
      <c r="H7323" s="153" t="s">
        <v>115</v>
      </c>
      <c r="I7323" s="149" t="s">
        <v>3507</v>
      </c>
      <c r="J7323" s="163">
        <v>63.552</v>
      </c>
      <c r="K7323" s="163">
        <v>17.948</v>
      </c>
      <c r="L7323" s="149" t="s">
        <v>217</v>
      </c>
      <c r="M7323" s="150" t="s">
        <v>480</v>
      </c>
      <c r="N7323" s="157">
        <v>45648.418136574073</v>
      </c>
      <c r="O7323" s="157">
        <v>45707.897152777776</v>
      </c>
    </row>
    <row r="7324" spans="2:15" x14ac:dyDescent="0.2">
      <c r="B7324" s="322" t="s">
        <v>178</v>
      </c>
      <c r="C7324" s="322" t="s">
        <v>275</v>
      </c>
      <c r="D7324" s="322" t="s">
        <v>180</v>
      </c>
      <c r="E7324" s="322" t="s">
        <v>113</v>
      </c>
      <c r="F7324" s="154" t="s">
        <v>239</v>
      </c>
      <c r="G7324" s="149" t="s">
        <v>277</v>
      </c>
      <c r="H7324" s="153" t="s">
        <v>1628</v>
      </c>
      <c r="I7324" s="149" t="s">
        <v>3513</v>
      </c>
      <c r="J7324" s="163">
        <v>58.802</v>
      </c>
      <c r="K7324" s="163">
        <v>20.045999999999999</v>
      </c>
      <c r="L7324" s="149" t="s">
        <v>209</v>
      </c>
      <c r="M7324" s="150" t="s">
        <v>323</v>
      </c>
      <c r="N7324" s="157">
        <v>45648.809224537035</v>
      </c>
      <c r="O7324" s="157">
        <v>45692.427523148152</v>
      </c>
    </row>
    <row r="7325" spans="2:15" x14ac:dyDescent="0.2">
      <c r="B7325" s="322" t="s">
        <v>178</v>
      </c>
      <c r="C7325" s="322" t="s">
        <v>275</v>
      </c>
      <c r="D7325" s="322" t="s">
        <v>180</v>
      </c>
      <c r="E7325" s="322" t="s">
        <v>113</v>
      </c>
      <c r="F7325" s="154" t="s">
        <v>239</v>
      </c>
      <c r="G7325" s="149" t="s">
        <v>359</v>
      </c>
      <c r="H7325" s="153" t="s">
        <v>278</v>
      </c>
      <c r="I7325" s="149" t="s">
        <v>2949</v>
      </c>
      <c r="J7325" s="163">
        <v>45.634999999999998</v>
      </c>
      <c r="K7325" s="163">
        <v>17.751999999999999</v>
      </c>
      <c r="L7325" s="149" t="s">
        <v>205</v>
      </c>
      <c r="M7325" s="150" t="s">
        <v>721</v>
      </c>
      <c r="N7325" s="157">
        <v>45649.02144675926</v>
      </c>
      <c r="O7325" s="157">
        <v>45691.810682870368</v>
      </c>
    </row>
    <row r="7326" spans="2:15" x14ac:dyDescent="0.2">
      <c r="B7326" s="322" t="s">
        <v>178</v>
      </c>
      <c r="C7326" s="322" t="s">
        <v>275</v>
      </c>
      <c r="D7326" s="322" t="s">
        <v>181</v>
      </c>
      <c r="E7326" s="322" t="s">
        <v>113</v>
      </c>
      <c r="F7326" s="154" t="s">
        <v>239</v>
      </c>
      <c r="G7326" s="149" t="s">
        <v>359</v>
      </c>
      <c r="H7326" s="153" t="s">
        <v>278</v>
      </c>
      <c r="I7326" s="149" t="s">
        <v>2949</v>
      </c>
      <c r="J7326" s="163">
        <v>45.634999999999998</v>
      </c>
      <c r="K7326" s="163">
        <v>15.321999999999999</v>
      </c>
      <c r="L7326" s="149" t="s">
        <v>263</v>
      </c>
      <c r="M7326" s="150" t="s">
        <v>880</v>
      </c>
      <c r="N7326" s="157">
        <v>45649.02144675926</v>
      </c>
      <c r="O7326" s="157">
        <v>45724.063391203701</v>
      </c>
    </row>
    <row r="7327" spans="2:15" x14ac:dyDescent="0.2">
      <c r="B7327" s="322" t="s">
        <v>178</v>
      </c>
      <c r="C7327" s="322" t="s">
        <v>275</v>
      </c>
      <c r="D7327" s="322" t="s">
        <v>179</v>
      </c>
      <c r="E7327" s="322" t="s">
        <v>113</v>
      </c>
      <c r="F7327" s="154" t="s">
        <v>239</v>
      </c>
      <c r="G7327" s="149" t="s">
        <v>277</v>
      </c>
      <c r="H7327" s="153" t="s">
        <v>1628</v>
      </c>
      <c r="I7327" s="149" t="s">
        <v>2517</v>
      </c>
      <c r="J7327" s="163">
        <v>40.006999999999998</v>
      </c>
      <c r="K7327" s="163">
        <v>3.5219999999999998</v>
      </c>
      <c r="L7327" s="149" t="s">
        <v>116</v>
      </c>
      <c r="M7327" s="150" t="s">
        <v>117</v>
      </c>
      <c r="N7327" s="157">
        <v>45649.488391203704</v>
      </c>
      <c r="O7327" s="157">
        <v>45685.363136574073</v>
      </c>
    </row>
    <row r="7328" spans="2:15" x14ac:dyDescent="0.2">
      <c r="B7328" s="322" t="s">
        <v>178</v>
      </c>
      <c r="C7328" s="322" t="s">
        <v>275</v>
      </c>
      <c r="D7328" s="322" t="s">
        <v>179</v>
      </c>
      <c r="E7328" s="322" t="s">
        <v>113</v>
      </c>
      <c r="F7328" s="154" t="s">
        <v>239</v>
      </c>
      <c r="G7328" s="149" t="s">
        <v>277</v>
      </c>
      <c r="H7328" s="153" t="s">
        <v>1628</v>
      </c>
      <c r="I7328" s="149" t="s">
        <v>2517</v>
      </c>
      <c r="J7328" s="163">
        <v>40.006999999999998</v>
      </c>
      <c r="K7328" s="163">
        <v>3.55</v>
      </c>
      <c r="L7328" s="149" t="s">
        <v>116</v>
      </c>
      <c r="M7328" s="150" t="s">
        <v>117</v>
      </c>
      <c r="N7328" s="157">
        <v>45649.488391203704</v>
      </c>
      <c r="O7328" s="157">
        <v>45685.36314814815</v>
      </c>
    </row>
    <row r="7329" spans="2:15" x14ac:dyDescent="0.2">
      <c r="B7329" s="322" t="s">
        <v>178</v>
      </c>
      <c r="C7329" s="322" t="s">
        <v>275</v>
      </c>
      <c r="D7329" s="322" t="s">
        <v>179</v>
      </c>
      <c r="E7329" s="322" t="s">
        <v>113</v>
      </c>
      <c r="F7329" s="154" t="s">
        <v>239</v>
      </c>
      <c r="G7329" s="149" t="s">
        <v>277</v>
      </c>
      <c r="H7329" s="153" t="s">
        <v>1628</v>
      </c>
      <c r="I7329" s="149" t="s">
        <v>2517</v>
      </c>
      <c r="J7329" s="163">
        <v>40.006999999999998</v>
      </c>
      <c r="K7329" s="163">
        <v>2.085</v>
      </c>
      <c r="L7329" s="149" t="s">
        <v>116</v>
      </c>
      <c r="M7329" s="150" t="s">
        <v>117</v>
      </c>
      <c r="N7329" s="157">
        <v>45649.488391203704</v>
      </c>
      <c r="O7329" s="157">
        <v>45685.363171296296</v>
      </c>
    </row>
    <row r="7330" spans="2:15" x14ac:dyDescent="0.2">
      <c r="B7330" s="322" t="s">
        <v>178</v>
      </c>
      <c r="C7330" s="322" t="s">
        <v>275</v>
      </c>
      <c r="D7330" s="322" t="s">
        <v>180</v>
      </c>
      <c r="E7330" s="322" t="s">
        <v>113</v>
      </c>
      <c r="F7330" s="154" t="s">
        <v>239</v>
      </c>
      <c r="G7330" s="149" t="s">
        <v>277</v>
      </c>
      <c r="H7330" s="153" t="s">
        <v>1628</v>
      </c>
      <c r="I7330" s="149" t="s">
        <v>2517</v>
      </c>
      <c r="J7330" s="163">
        <v>40.006999999999998</v>
      </c>
      <c r="K7330" s="163">
        <v>16.981000000000002</v>
      </c>
      <c r="L7330" s="149" t="s">
        <v>116</v>
      </c>
      <c r="M7330" s="150" t="s">
        <v>117</v>
      </c>
      <c r="N7330" s="157">
        <v>45649.488391203704</v>
      </c>
      <c r="O7330" s="157">
        <v>45708.948020833333</v>
      </c>
    </row>
    <row r="7331" spans="2:15" x14ac:dyDescent="0.2">
      <c r="B7331" s="322" t="s">
        <v>178</v>
      </c>
      <c r="C7331" s="322" t="s">
        <v>275</v>
      </c>
      <c r="D7331" s="322" t="s">
        <v>179</v>
      </c>
      <c r="E7331" s="322" t="s">
        <v>113</v>
      </c>
      <c r="F7331" s="154" t="s">
        <v>237</v>
      </c>
      <c r="G7331" s="149" t="s">
        <v>277</v>
      </c>
      <c r="H7331" s="153" t="s">
        <v>978</v>
      </c>
      <c r="I7331" s="149" t="s">
        <v>1796</v>
      </c>
      <c r="J7331" s="163">
        <v>38.979999999999997</v>
      </c>
      <c r="K7331" s="163">
        <v>7.149</v>
      </c>
      <c r="L7331" s="149" t="s">
        <v>232</v>
      </c>
      <c r="M7331" s="150" t="s">
        <v>385</v>
      </c>
      <c r="N7331" s="157">
        <v>45649.803541666668</v>
      </c>
      <c r="O7331" s="157">
        <v>45671.865474537037</v>
      </c>
    </row>
    <row r="7332" spans="2:15" x14ac:dyDescent="0.2">
      <c r="B7332" s="322" t="s">
        <v>178</v>
      </c>
      <c r="C7332" s="322" t="s">
        <v>275</v>
      </c>
      <c r="D7332" s="322" t="s">
        <v>179</v>
      </c>
      <c r="E7332" s="322" t="s">
        <v>113</v>
      </c>
      <c r="F7332" s="154" t="s">
        <v>237</v>
      </c>
      <c r="G7332" s="149" t="s">
        <v>277</v>
      </c>
      <c r="H7332" s="153" t="s">
        <v>978</v>
      </c>
      <c r="I7332" s="149" t="s">
        <v>1796</v>
      </c>
      <c r="J7332" s="163">
        <v>38.979999999999997</v>
      </c>
      <c r="K7332" s="163">
        <v>6.0490000000000004</v>
      </c>
      <c r="L7332" s="149" t="s">
        <v>232</v>
      </c>
      <c r="M7332" s="150" t="s">
        <v>386</v>
      </c>
      <c r="N7332" s="157">
        <v>45649.803541666668</v>
      </c>
      <c r="O7332" s="157">
        <v>45674.020578703705</v>
      </c>
    </row>
    <row r="7333" spans="2:15" x14ac:dyDescent="0.2">
      <c r="B7333" s="322" t="s">
        <v>178</v>
      </c>
      <c r="C7333" s="322" t="s">
        <v>275</v>
      </c>
      <c r="D7333" s="322" t="s">
        <v>179</v>
      </c>
      <c r="E7333" s="322" t="s">
        <v>113</v>
      </c>
      <c r="F7333" s="154" t="s">
        <v>237</v>
      </c>
      <c r="G7333" s="149" t="s">
        <v>277</v>
      </c>
      <c r="H7333" s="153" t="s">
        <v>978</v>
      </c>
      <c r="I7333" s="149" t="s">
        <v>1796</v>
      </c>
      <c r="J7333" s="163">
        <v>38.979999999999997</v>
      </c>
      <c r="K7333" s="163">
        <v>23.143000000000001</v>
      </c>
      <c r="L7333" s="149" t="s">
        <v>265</v>
      </c>
      <c r="M7333" s="150" t="s">
        <v>3519</v>
      </c>
      <c r="N7333" s="157">
        <v>45649.803541666668</v>
      </c>
      <c r="O7333" s="157">
        <v>45675.790555555555</v>
      </c>
    </row>
    <row r="7334" spans="2:15" x14ac:dyDescent="0.2">
      <c r="B7334" s="322" t="s">
        <v>178</v>
      </c>
      <c r="C7334" s="322" t="s">
        <v>275</v>
      </c>
      <c r="D7334" s="322" t="s">
        <v>179</v>
      </c>
      <c r="E7334" s="322" t="s">
        <v>113</v>
      </c>
      <c r="F7334" s="154" t="s">
        <v>239</v>
      </c>
      <c r="G7334" s="149" t="s">
        <v>359</v>
      </c>
      <c r="H7334" s="153" t="s">
        <v>278</v>
      </c>
      <c r="I7334" s="149" t="s">
        <v>3520</v>
      </c>
      <c r="J7334" s="163">
        <v>33.706000000000003</v>
      </c>
      <c r="K7334" s="163">
        <v>32.71</v>
      </c>
      <c r="L7334" s="149" t="s">
        <v>116</v>
      </c>
      <c r="M7334" s="150" t="s">
        <v>339</v>
      </c>
      <c r="N7334" s="157">
        <v>45649.907893518517</v>
      </c>
      <c r="O7334" s="157">
        <v>45687.902187500003</v>
      </c>
    </row>
    <row r="7335" spans="2:15" x14ac:dyDescent="0.2">
      <c r="B7335" s="322" t="s">
        <v>178</v>
      </c>
      <c r="C7335" s="322" t="s">
        <v>275</v>
      </c>
      <c r="D7335" s="322" t="s">
        <v>180</v>
      </c>
      <c r="E7335" s="322" t="s">
        <v>113</v>
      </c>
      <c r="F7335" s="154" t="s">
        <v>239</v>
      </c>
      <c r="G7335" s="149" t="s">
        <v>1627</v>
      </c>
      <c r="H7335" s="153" t="s">
        <v>1628</v>
      </c>
      <c r="I7335" s="149" t="s">
        <v>3521</v>
      </c>
      <c r="J7335" s="163">
        <v>77.683999999999997</v>
      </c>
      <c r="K7335" s="163">
        <v>40.363999999999997</v>
      </c>
      <c r="L7335" s="149" t="s">
        <v>211</v>
      </c>
      <c r="M7335" s="150" t="s">
        <v>388</v>
      </c>
      <c r="N7335" s="157">
        <v>45650.230057870373</v>
      </c>
      <c r="O7335" s="157">
        <v>45715.625162037039</v>
      </c>
    </row>
    <row r="7336" spans="2:15" x14ac:dyDescent="0.2">
      <c r="B7336" s="322" t="s">
        <v>178</v>
      </c>
      <c r="C7336" s="322" t="s">
        <v>275</v>
      </c>
      <c r="D7336" s="322" t="s">
        <v>181</v>
      </c>
      <c r="E7336" s="322" t="s">
        <v>113</v>
      </c>
      <c r="F7336" s="154" t="s">
        <v>239</v>
      </c>
      <c r="G7336" s="149" t="s">
        <v>1627</v>
      </c>
      <c r="H7336" s="153" t="s">
        <v>1628</v>
      </c>
      <c r="I7336" s="149" t="s">
        <v>3521</v>
      </c>
      <c r="J7336" s="163">
        <v>77.683999999999997</v>
      </c>
      <c r="K7336" s="163">
        <v>35.765999999999998</v>
      </c>
      <c r="L7336" s="149" t="s">
        <v>211</v>
      </c>
      <c r="M7336" s="150" t="s">
        <v>1133</v>
      </c>
      <c r="N7336" s="157">
        <v>45650.230057870373</v>
      </c>
      <c r="O7336" s="157">
        <v>45718.291585648149</v>
      </c>
    </row>
    <row r="7337" spans="2:15" x14ac:dyDescent="0.2">
      <c r="B7337" s="322" t="s">
        <v>178</v>
      </c>
      <c r="C7337" s="322" t="s">
        <v>275</v>
      </c>
      <c r="D7337" s="322" t="s">
        <v>179</v>
      </c>
      <c r="E7337" s="322" t="s">
        <v>113</v>
      </c>
      <c r="F7337" s="154" t="s">
        <v>236</v>
      </c>
      <c r="G7337" s="149" t="s">
        <v>310</v>
      </c>
      <c r="H7337" s="153" t="s">
        <v>311</v>
      </c>
      <c r="I7337" s="149" t="s">
        <v>2740</v>
      </c>
      <c r="J7337" s="163">
        <v>58.68</v>
      </c>
      <c r="K7337" s="163">
        <v>19.346</v>
      </c>
      <c r="L7337" s="149" t="s">
        <v>116</v>
      </c>
      <c r="M7337" s="150" t="s">
        <v>651</v>
      </c>
      <c r="N7337" s="157">
        <v>45650.470347222225</v>
      </c>
      <c r="O7337" s="157">
        <v>45682.159837962965</v>
      </c>
    </row>
    <row r="7338" spans="2:15" x14ac:dyDescent="0.2">
      <c r="B7338" s="322" t="s">
        <v>178</v>
      </c>
      <c r="C7338" s="322" t="s">
        <v>275</v>
      </c>
      <c r="D7338" s="322" t="s">
        <v>180</v>
      </c>
      <c r="E7338" s="322" t="s">
        <v>113</v>
      </c>
      <c r="F7338" s="154" t="s">
        <v>236</v>
      </c>
      <c r="G7338" s="149" t="s">
        <v>310</v>
      </c>
      <c r="H7338" s="153" t="s">
        <v>311</v>
      </c>
      <c r="I7338" s="149" t="s">
        <v>2740</v>
      </c>
      <c r="J7338" s="163">
        <v>58.68</v>
      </c>
      <c r="K7338" s="163">
        <v>29.135999999999999</v>
      </c>
      <c r="L7338" s="149" t="s">
        <v>116</v>
      </c>
      <c r="M7338" s="150" t="s">
        <v>405</v>
      </c>
      <c r="N7338" s="157">
        <v>45650.470347222225</v>
      </c>
      <c r="O7338" s="157">
        <v>45695.777106481481</v>
      </c>
    </row>
    <row r="7339" spans="2:15" x14ac:dyDescent="0.2">
      <c r="B7339" s="322" t="s">
        <v>178</v>
      </c>
      <c r="C7339" s="322" t="s">
        <v>275</v>
      </c>
      <c r="D7339" s="322" t="s">
        <v>179</v>
      </c>
      <c r="E7339" s="322" t="s">
        <v>113</v>
      </c>
      <c r="F7339" s="154" t="s">
        <v>329</v>
      </c>
      <c r="G7339" s="149" t="s">
        <v>286</v>
      </c>
      <c r="H7339" s="153" t="s">
        <v>330</v>
      </c>
      <c r="I7339" s="149" t="s">
        <v>3522</v>
      </c>
      <c r="J7339" s="163">
        <v>39.906999999999996</v>
      </c>
      <c r="K7339" s="163">
        <v>29.657</v>
      </c>
      <c r="L7339" s="149" t="s">
        <v>230</v>
      </c>
      <c r="M7339" s="150" t="s">
        <v>514</v>
      </c>
      <c r="N7339" s="157">
        <v>45650.480219907404</v>
      </c>
      <c r="O7339" s="157">
        <v>45687.009166666663</v>
      </c>
    </row>
    <row r="7340" spans="2:15" x14ac:dyDescent="0.2">
      <c r="B7340" s="322" t="s">
        <v>178</v>
      </c>
      <c r="C7340" s="322" t="s">
        <v>275</v>
      </c>
      <c r="D7340" s="322" t="s">
        <v>179</v>
      </c>
      <c r="E7340" s="322" t="s">
        <v>113</v>
      </c>
      <c r="F7340" s="154" t="s">
        <v>114</v>
      </c>
      <c r="G7340" s="149" t="s">
        <v>277</v>
      </c>
      <c r="H7340" s="153" t="s">
        <v>304</v>
      </c>
      <c r="I7340" s="149" t="s">
        <v>3523</v>
      </c>
      <c r="J7340" s="163">
        <v>34.752000000000002</v>
      </c>
      <c r="K7340" s="163">
        <v>4.4379999999999997</v>
      </c>
      <c r="L7340" s="149" t="s">
        <v>114</v>
      </c>
      <c r="M7340" s="150" t="s">
        <v>577</v>
      </c>
      <c r="N7340" s="157">
        <v>45650.824282407404</v>
      </c>
      <c r="O7340" s="157">
        <v>45670.126296296294</v>
      </c>
    </row>
    <row r="7341" spans="2:15" x14ac:dyDescent="0.2">
      <c r="B7341" s="322" t="s">
        <v>178</v>
      </c>
      <c r="C7341" s="322" t="s">
        <v>275</v>
      </c>
      <c r="D7341" s="322" t="s">
        <v>179</v>
      </c>
      <c r="E7341" s="322" t="s">
        <v>113</v>
      </c>
      <c r="F7341" s="154" t="s">
        <v>114</v>
      </c>
      <c r="G7341" s="149" t="s">
        <v>277</v>
      </c>
      <c r="H7341" s="153" t="s">
        <v>304</v>
      </c>
      <c r="I7341" s="149" t="s">
        <v>3523</v>
      </c>
      <c r="J7341" s="163">
        <v>34.752000000000002</v>
      </c>
      <c r="K7341" s="163">
        <v>4.4379999999999997</v>
      </c>
      <c r="L7341" s="149" t="s">
        <v>114</v>
      </c>
      <c r="M7341" s="150" t="s">
        <v>577</v>
      </c>
      <c r="N7341" s="157">
        <v>45650.824282407404</v>
      </c>
      <c r="O7341" s="157">
        <v>45670.126435185186</v>
      </c>
    </row>
    <row r="7342" spans="2:15" x14ac:dyDescent="0.2">
      <c r="B7342" s="322" t="s">
        <v>178</v>
      </c>
      <c r="C7342" s="322" t="s">
        <v>275</v>
      </c>
      <c r="D7342" s="322" t="s">
        <v>181</v>
      </c>
      <c r="E7342" s="322" t="s">
        <v>113</v>
      </c>
      <c r="F7342" s="154" t="s">
        <v>114</v>
      </c>
      <c r="G7342" s="149" t="s">
        <v>277</v>
      </c>
      <c r="H7342" s="153" t="s">
        <v>304</v>
      </c>
      <c r="I7342" s="149" t="s">
        <v>3523</v>
      </c>
      <c r="J7342" s="163">
        <v>34.752000000000002</v>
      </c>
      <c r="K7342" s="163">
        <v>6.52</v>
      </c>
      <c r="L7342" s="149" t="s">
        <v>114</v>
      </c>
      <c r="M7342" s="150" t="s">
        <v>741</v>
      </c>
      <c r="N7342" s="157">
        <v>45650.824282407404</v>
      </c>
      <c r="O7342" s="157">
        <v>45723.617384259262</v>
      </c>
    </row>
    <row r="7343" spans="2:15" x14ac:dyDescent="0.2">
      <c r="B7343" s="322" t="s">
        <v>178</v>
      </c>
      <c r="C7343" s="322" t="s">
        <v>275</v>
      </c>
      <c r="D7343" s="322" t="s">
        <v>181</v>
      </c>
      <c r="E7343" s="322" t="s">
        <v>113</v>
      </c>
      <c r="F7343" s="154" t="s">
        <v>114</v>
      </c>
      <c r="G7343" s="149" t="s">
        <v>277</v>
      </c>
      <c r="H7343" s="153" t="s">
        <v>304</v>
      </c>
      <c r="I7343" s="149" t="s">
        <v>3523</v>
      </c>
      <c r="J7343" s="163">
        <v>34.752000000000002</v>
      </c>
      <c r="K7343" s="163">
        <v>6.52</v>
      </c>
      <c r="L7343" s="149" t="s">
        <v>114</v>
      </c>
      <c r="M7343" s="150" t="s">
        <v>741</v>
      </c>
      <c r="N7343" s="157">
        <v>45650.824282407404</v>
      </c>
      <c r="O7343" s="157">
        <v>45723.617523148147</v>
      </c>
    </row>
    <row r="7344" spans="2:15" x14ac:dyDescent="0.2">
      <c r="B7344" s="322" t="s">
        <v>178</v>
      </c>
      <c r="C7344" s="322" t="s">
        <v>275</v>
      </c>
      <c r="D7344" s="322" t="s">
        <v>179</v>
      </c>
      <c r="E7344" s="322" t="s">
        <v>113</v>
      </c>
      <c r="F7344" s="154" t="s">
        <v>189</v>
      </c>
      <c r="G7344" s="149" t="s">
        <v>277</v>
      </c>
      <c r="H7344" s="153" t="s">
        <v>470</v>
      </c>
      <c r="I7344" s="149" t="s">
        <v>3524</v>
      </c>
      <c r="J7344" s="163">
        <v>61</v>
      </c>
      <c r="K7344" s="163">
        <v>52.595999999999997</v>
      </c>
      <c r="L7344" s="149" t="s">
        <v>116</v>
      </c>
      <c r="M7344" s="150" t="s">
        <v>811</v>
      </c>
      <c r="N7344" s="157">
        <v>45651.084768518522</v>
      </c>
      <c r="O7344" s="157">
        <v>45687.480266203704</v>
      </c>
    </row>
    <row r="7345" spans="2:15" x14ac:dyDescent="0.2">
      <c r="B7345" s="322" t="s">
        <v>178</v>
      </c>
      <c r="C7345" s="322" t="s">
        <v>275</v>
      </c>
      <c r="D7345" s="322" t="s">
        <v>180</v>
      </c>
      <c r="E7345" s="322" t="s">
        <v>113</v>
      </c>
      <c r="F7345" s="154" t="s">
        <v>114</v>
      </c>
      <c r="G7345" s="149" t="s">
        <v>310</v>
      </c>
      <c r="H7345" s="153" t="s">
        <v>115</v>
      </c>
      <c r="I7345" s="149" t="s">
        <v>3525</v>
      </c>
      <c r="J7345" s="163">
        <v>60.308999999999997</v>
      </c>
      <c r="K7345" s="163">
        <v>22.597000000000001</v>
      </c>
      <c r="L7345" s="149" t="s">
        <v>116</v>
      </c>
      <c r="M7345" s="150" t="s">
        <v>117</v>
      </c>
      <c r="N7345" s="157">
        <v>45653.845196759263</v>
      </c>
      <c r="O7345" s="157">
        <v>45694.558356481481</v>
      </c>
    </row>
    <row r="7346" spans="2:15" x14ac:dyDescent="0.2">
      <c r="B7346" s="322" t="s">
        <v>178</v>
      </c>
      <c r="C7346" s="322" t="s">
        <v>275</v>
      </c>
      <c r="D7346" s="322" t="s">
        <v>180</v>
      </c>
      <c r="E7346" s="322" t="s">
        <v>113</v>
      </c>
      <c r="F7346" s="154" t="s">
        <v>114</v>
      </c>
      <c r="G7346" s="149" t="s">
        <v>310</v>
      </c>
      <c r="H7346" s="153" t="s">
        <v>115</v>
      </c>
      <c r="I7346" s="149" t="s">
        <v>3525</v>
      </c>
      <c r="J7346" s="163">
        <v>60.308999999999997</v>
      </c>
      <c r="K7346" s="163">
        <v>36.506</v>
      </c>
      <c r="L7346" s="149" t="s">
        <v>116</v>
      </c>
      <c r="M7346" s="150" t="s">
        <v>117</v>
      </c>
      <c r="N7346" s="157">
        <v>45653.845196759263</v>
      </c>
      <c r="O7346" s="157">
        <v>45699.723182870373</v>
      </c>
    </row>
    <row r="7347" spans="2:15" x14ac:dyDescent="0.2">
      <c r="B7347" s="322" t="s">
        <v>178</v>
      </c>
      <c r="C7347" s="322" t="s">
        <v>275</v>
      </c>
      <c r="D7347" s="322" t="s">
        <v>180</v>
      </c>
      <c r="E7347" s="322" t="s">
        <v>113</v>
      </c>
      <c r="F7347" s="154" t="s">
        <v>239</v>
      </c>
      <c r="G7347" s="149" t="s">
        <v>359</v>
      </c>
      <c r="H7347" s="153" t="s">
        <v>278</v>
      </c>
      <c r="I7347" s="149" t="s">
        <v>3526</v>
      </c>
      <c r="J7347" s="163">
        <v>35.991</v>
      </c>
      <c r="K7347" s="163">
        <v>35.271000000000001</v>
      </c>
      <c r="L7347" s="149" t="s">
        <v>217</v>
      </c>
      <c r="M7347" s="150" t="s">
        <v>309</v>
      </c>
      <c r="N7347" s="157">
        <v>45653.918240740742</v>
      </c>
      <c r="O7347" s="157">
        <v>45708.084872685184</v>
      </c>
    </row>
    <row r="7348" spans="2:15" x14ac:dyDescent="0.2">
      <c r="B7348" s="322" t="s">
        <v>178</v>
      </c>
      <c r="C7348" s="322" t="s">
        <v>275</v>
      </c>
      <c r="D7348" s="322" t="s">
        <v>179</v>
      </c>
      <c r="E7348" s="322" t="s">
        <v>113</v>
      </c>
      <c r="F7348" s="154" t="s">
        <v>114</v>
      </c>
      <c r="G7348" s="149" t="s">
        <v>277</v>
      </c>
      <c r="H7348" s="153" t="s">
        <v>304</v>
      </c>
      <c r="I7348" s="149" t="s">
        <v>584</v>
      </c>
      <c r="J7348" s="163">
        <v>39.064</v>
      </c>
      <c r="K7348" s="163">
        <v>29.786000000000001</v>
      </c>
      <c r="L7348" s="149" t="s">
        <v>114</v>
      </c>
      <c r="M7348" s="150" t="s">
        <v>741</v>
      </c>
      <c r="N7348" s="157">
        <v>45654.021620370368</v>
      </c>
      <c r="O7348" s="157">
        <v>45662.532476851855</v>
      </c>
    </row>
    <row r="7349" spans="2:15" x14ac:dyDescent="0.2">
      <c r="B7349" s="322" t="s">
        <v>178</v>
      </c>
      <c r="C7349" s="322" t="s">
        <v>275</v>
      </c>
      <c r="D7349" s="322" t="s">
        <v>180</v>
      </c>
      <c r="E7349" s="322" t="s">
        <v>113</v>
      </c>
      <c r="F7349" s="154" t="s">
        <v>239</v>
      </c>
      <c r="G7349" s="149" t="s">
        <v>359</v>
      </c>
      <c r="H7349" s="153" t="s">
        <v>278</v>
      </c>
      <c r="I7349" s="149" t="s">
        <v>832</v>
      </c>
      <c r="J7349" s="163">
        <v>29.974</v>
      </c>
      <c r="K7349" s="163">
        <v>28.166</v>
      </c>
      <c r="L7349" s="149" t="s">
        <v>208</v>
      </c>
      <c r="M7349" s="150" t="s">
        <v>523</v>
      </c>
      <c r="N7349" s="157">
        <v>45655.499699074076</v>
      </c>
      <c r="O7349" s="157">
        <v>45716.835706018515</v>
      </c>
    </row>
    <row r="7350" spans="2:15" x14ac:dyDescent="0.2">
      <c r="B7350" s="322" t="s">
        <v>178</v>
      </c>
      <c r="C7350" s="322" t="s">
        <v>275</v>
      </c>
      <c r="D7350" s="322" t="s">
        <v>179</v>
      </c>
      <c r="E7350" s="322" t="s">
        <v>113</v>
      </c>
      <c r="F7350" s="154" t="s">
        <v>1658</v>
      </c>
      <c r="G7350" s="149" t="s">
        <v>277</v>
      </c>
      <c r="H7350" s="153" t="s">
        <v>1659</v>
      </c>
      <c r="I7350" s="149" t="s">
        <v>3527</v>
      </c>
      <c r="J7350" s="163">
        <v>28.456</v>
      </c>
      <c r="K7350" s="163">
        <v>26.425000000000001</v>
      </c>
      <c r="L7350" s="149" t="s">
        <v>209</v>
      </c>
      <c r="M7350" s="150" t="s">
        <v>786</v>
      </c>
      <c r="N7350" s="157">
        <v>45655.844513888886</v>
      </c>
      <c r="O7350" s="157">
        <v>45664.244212962964</v>
      </c>
    </row>
    <row r="7351" spans="2:15" x14ac:dyDescent="0.2">
      <c r="B7351" s="322" t="s">
        <v>178</v>
      </c>
      <c r="C7351" s="322" t="s">
        <v>275</v>
      </c>
      <c r="D7351" s="322" t="s">
        <v>180</v>
      </c>
      <c r="E7351" s="322" t="s">
        <v>113</v>
      </c>
      <c r="F7351" s="154" t="s">
        <v>195</v>
      </c>
      <c r="G7351" s="149" t="s">
        <v>277</v>
      </c>
      <c r="H7351" s="153" t="s">
        <v>705</v>
      </c>
      <c r="I7351" s="149" t="s">
        <v>3528</v>
      </c>
      <c r="J7351" s="163">
        <v>63.860999999999997</v>
      </c>
      <c r="K7351" s="163">
        <v>49.74</v>
      </c>
      <c r="L7351" s="149" t="s">
        <v>211</v>
      </c>
      <c r="M7351" s="150" t="s">
        <v>691</v>
      </c>
      <c r="N7351" s="157">
        <v>45656.230196759258</v>
      </c>
      <c r="O7351" s="157">
        <v>45706.437094907407</v>
      </c>
    </row>
    <row r="7352" spans="2:15" x14ac:dyDescent="0.2">
      <c r="B7352" s="322" t="s">
        <v>178</v>
      </c>
      <c r="C7352" s="322" t="s">
        <v>275</v>
      </c>
      <c r="D7352" s="322" t="s">
        <v>179</v>
      </c>
      <c r="E7352" s="322" t="s">
        <v>113</v>
      </c>
      <c r="F7352" s="154" t="s">
        <v>329</v>
      </c>
      <c r="G7352" s="149" t="s">
        <v>286</v>
      </c>
      <c r="H7352" s="153" t="s">
        <v>330</v>
      </c>
      <c r="I7352" s="149" t="s">
        <v>2448</v>
      </c>
      <c r="J7352" s="163">
        <v>63.726999999999997</v>
      </c>
      <c r="K7352" s="163">
        <v>12.941000000000001</v>
      </c>
      <c r="L7352" s="149" t="s">
        <v>214</v>
      </c>
      <c r="M7352" s="150" t="s">
        <v>332</v>
      </c>
      <c r="N7352" s="157">
        <v>45656.678611111114</v>
      </c>
      <c r="O7352" s="157">
        <v>45688.141261574077</v>
      </c>
    </row>
    <row r="7353" spans="2:15" x14ac:dyDescent="0.2">
      <c r="B7353" s="322" t="s">
        <v>178</v>
      </c>
      <c r="C7353" s="322" t="s">
        <v>275</v>
      </c>
      <c r="D7353" s="322" t="s">
        <v>180</v>
      </c>
      <c r="E7353" s="322" t="s">
        <v>113</v>
      </c>
      <c r="F7353" s="154" t="s">
        <v>329</v>
      </c>
      <c r="G7353" s="149" t="s">
        <v>286</v>
      </c>
      <c r="H7353" s="153" t="s">
        <v>330</v>
      </c>
      <c r="I7353" s="149" t="s">
        <v>2448</v>
      </c>
      <c r="J7353" s="163">
        <v>63.726999999999997</v>
      </c>
      <c r="K7353" s="163">
        <v>28.14</v>
      </c>
      <c r="L7353" s="149" t="s">
        <v>333</v>
      </c>
      <c r="M7353" s="150" t="s">
        <v>334</v>
      </c>
      <c r="N7353" s="157">
        <v>45656.678611111114</v>
      </c>
      <c r="O7353" s="157">
        <v>45708.958877314813</v>
      </c>
    </row>
    <row r="7354" spans="2:15" x14ac:dyDescent="0.2">
      <c r="B7354" s="322" t="s">
        <v>178</v>
      </c>
      <c r="C7354" s="322" t="s">
        <v>275</v>
      </c>
      <c r="D7354" s="322" t="s">
        <v>179</v>
      </c>
      <c r="E7354" s="322" t="s">
        <v>113</v>
      </c>
      <c r="F7354" s="154" t="s">
        <v>114</v>
      </c>
      <c r="G7354" s="149" t="s">
        <v>277</v>
      </c>
      <c r="H7354" s="153" t="s">
        <v>304</v>
      </c>
      <c r="I7354" s="149" t="s">
        <v>699</v>
      </c>
      <c r="J7354" s="163">
        <v>39.064</v>
      </c>
      <c r="K7354" s="163">
        <v>30.399000000000001</v>
      </c>
      <c r="L7354" s="149" t="s">
        <v>114</v>
      </c>
      <c r="M7354" s="150" t="s">
        <v>741</v>
      </c>
      <c r="N7354" s="157">
        <v>45656.730081018519</v>
      </c>
      <c r="O7354" s="157">
        <v>45663.908391203702</v>
      </c>
    </row>
    <row r="7355" spans="2:15" x14ac:dyDescent="0.2">
      <c r="B7355" s="322" t="s">
        <v>178</v>
      </c>
      <c r="C7355" s="322" t="s">
        <v>275</v>
      </c>
      <c r="D7355" s="322" t="s">
        <v>179</v>
      </c>
      <c r="E7355" s="322" t="s">
        <v>113</v>
      </c>
      <c r="F7355" s="154" t="s">
        <v>114</v>
      </c>
      <c r="G7355" s="149" t="s">
        <v>277</v>
      </c>
      <c r="H7355" s="153" t="s">
        <v>304</v>
      </c>
      <c r="I7355" s="149" t="s">
        <v>1109</v>
      </c>
      <c r="J7355" s="163">
        <v>37.366999999999997</v>
      </c>
      <c r="K7355" s="163">
        <v>14.246</v>
      </c>
      <c r="L7355" s="149" t="s">
        <v>114</v>
      </c>
      <c r="M7355" s="150" t="s">
        <v>579</v>
      </c>
      <c r="N7355" s="157">
        <v>45656.864398148151</v>
      </c>
      <c r="O7355" s="157">
        <v>45660.266203703701</v>
      </c>
    </row>
    <row r="7356" spans="2:15" x14ac:dyDescent="0.2">
      <c r="B7356" s="322" t="s">
        <v>178</v>
      </c>
      <c r="C7356" s="322" t="s">
        <v>275</v>
      </c>
      <c r="D7356" s="322" t="s">
        <v>179</v>
      </c>
      <c r="E7356" s="322" t="s">
        <v>113</v>
      </c>
      <c r="F7356" s="154" t="s">
        <v>114</v>
      </c>
      <c r="G7356" s="149" t="s">
        <v>277</v>
      </c>
      <c r="H7356" s="153" t="s">
        <v>304</v>
      </c>
      <c r="I7356" s="149" t="s">
        <v>1109</v>
      </c>
      <c r="J7356" s="163">
        <v>37.366999999999997</v>
      </c>
      <c r="K7356" s="163">
        <v>14.246</v>
      </c>
      <c r="L7356" s="149" t="s">
        <v>114</v>
      </c>
      <c r="M7356" s="150" t="s">
        <v>579</v>
      </c>
      <c r="N7356" s="157">
        <v>45656.864398148151</v>
      </c>
      <c r="O7356" s="157">
        <v>45660.266342592593</v>
      </c>
    </row>
    <row r="7357" spans="2:15" x14ac:dyDescent="0.2">
      <c r="B7357" s="322" t="s">
        <v>178</v>
      </c>
      <c r="C7357" s="322" t="s">
        <v>275</v>
      </c>
      <c r="D7357" s="322" t="s">
        <v>179</v>
      </c>
      <c r="E7357" s="322" t="s">
        <v>113</v>
      </c>
      <c r="F7357" s="154" t="s">
        <v>239</v>
      </c>
      <c r="G7357" s="149" t="s">
        <v>359</v>
      </c>
      <c r="H7357" s="153" t="s">
        <v>278</v>
      </c>
      <c r="I7357" s="149" t="s">
        <v>3529</v>
      </c>
      <c r="J7357" s="163">
        <v>30.109000000000002</v>
      </c>
      <c r="K7357" s="163">
        <v>29.507000000000001</v>
      </c>
      <c r="L7357" s="149" t="s">
        <v>426</v>
      </c>
      <c r="M7357" s="150" t="s">
        <v>427</v>
      </c>
      <c r="N7357" s="157">
        <v>45657.439143518517</v>
      </c>
      <c r="O7357" s="157">
        <v>45680.187696759262</v>
      </c>
    </row>
    <row r="7358" spans="2:15" x14ac:dyDescent="0.2">
      <c r="B7358" s="322" t="s">
        <v>178</v>
      </c>
      <c r="C7358" s="322" t="s">
        <v>275</v>
      </c>
      <c r="D7358" s="322" t="s">
        <v>179</v>
      </c>
      <c r="E7358" s="322" t="s">
        <v>113</v>
      </c>
      <c r="F7358" s="154" t="s">
        <v>114</v>
      </c>
      <c r="G7358" s="149" t="s">
        <v>277</v>
      </c>
      <c r="H7358" s="153" t="s">
        <v>577</v>
      </c>
      <c r="I7358" s="149" t="s">
        <v>2365</v>
      </c>
      <c r="J7358" s="163">
        <v>30.803000000000001</v>
      </c>
      <c r="K7358" s="163">
        <v>24.172000000000001</v>
      </c>
      <c r="L7358" s="149" t="s">
        <v>187</v>
      </c>
      <c r="M7358" s="150" t="s">
        <v>415</v>
      </c>
      <c r="N7358" s="157">
        <v>45657.949456018519</v>
      </c>
      <c r="O7358" s="157">
        <v>45673.032870370371</v>
      </c>
    </row>
    <row r="7359" spans="2:15" x14ac:dyDescent="0.2">
      <c r="B7359" s="322" t="s">
        <v>179</v>
      </c>
      <c r="C7359" s="322" t="s">
        <v>113</v>
      </c>
      <c r="D7359" s="322" t="s">
        <v>179</v>
      </c>
      <c r="E7359" s="322" t="s">
        <v>113</v>
      </c>
      <c r="F7359" s="154" t="s">
        <v>114</v>
      </c>
      <c r="G7359" s="149" t="s">
        <v>286</v>
      </c>
      <c r="H7359" s="153" t="s">
        <v>115</v>
      </c>
      <c r="I7359" s="149" t="s">
        <v>2534</v>
      </c>
      <c r="J7359" s="163">
        <v>81.852000000000004</v>
      </c>
      <c r="K7359" s="163">
        <v>21.905999999999999</v>
      </c>
      <c r="L7359" s="149" t="s">
        <v>211</v>
      </c>
      <c r="M7359" s="150" t="s">
        <v>453</v>
      </c>
      <c r="N7359" s="157">
        <v>45658.011979166666</v>
      </c>
      <c r="O7359" s="157">
        <v>45680.72855324074</v>
      </c>
    </row>
    <row r="7360" spans="2:15" x14ac:dyDescent="0.2">
      <c r="B7360" s="322" t="s">
        <v>179</v>
      </c>
      <c r="C7360" s="322" t="s">
        <v>113</v>
      </c>
      <c r="D7360" s="322" t="s">
        <v>180</v>
      </c>
      <c r="E7360" s="322" t="s">
        <v>113</v>
      </c>
      <c r="F7360" s="154" t="s">
        <v>114</v>
      </c>
      <c r="G7360" s="149" t="s">
        <v>286</v>
      </c>
      <c r="H7360" s="153" t="s">
        <v>115</v>
      </c>
      <c r="I7360" s="149" t="s">
        <v>2534</v>
      </c>
      <c r="J7360" s="163">
        <v>81.852000000000004</v>
      </c>
      <c r="K7360" s="163">
        <v>44.780999999999999</v>
      </c>
      <c r="L7360" s="149" t="s">
        <v>211</v>
      </c>
      <c r="M7360" s="150" t="s">
        <v>691</v>
      </c>
      <c r="N7360" s="157">
        <v>45658.011979166666</v>
      </c>
      <c r="O7360" s="157">
        <v>45690.027951388889</v>
      </c>
    </row>
    <row r="7361" spans="2:15" x14ac:dyDescent="0.2">
      <c r="B7361" s="322" t="s">
        <v>179</v>
      </c>
      <c r="C7361" s="322" t="s">
        <v>113</v>
      </c>
      <c r="D7361" s="322" t="s">
        <v>179</v>
      </c>
      <c r="E7361" s="322" t="s">
        <v>113</v>
      </c>
      <c r="F7361" s="154" t="s">
        <v>244</v>
      </c>
      <c r="G7361" s="149" t="s">
        <v>369</v>
      </c>
      <c r="H7361" s="153" t="s">
        <v>370</v>
      </c>
      <c r="I7361" s="149" t="s">
        <v>3530</v>
      </c>
      <c r="J7361" s="163">
        <v>58.125999999999998</v>
      </c>
      <c r="K7361" s="163">
        <v>44.421999999999997</v>
      </c>
      <c r="L7361" s="149" t="s">
        <v>209</v>
      </c>
      <c r="M7361" s="150" t="s">
        <v>392</v>
      </c>
      <c r="N7361" s="157">
        <v>45658.139490740738</v>
      </c>
      <c r="O7361" s="157">
        <v>45673.029166666667</v>
      </c>
    </row>
    <row r="7362" spans="2:15" x14ac:dyDescent="0.2">
      <c r="B7362" s="322" t="s">
        <v>179</v>
      </c>
      <c r="C7362" s="322" t="s">
        <v>113</v>
      </c>
      <c r="D7362" s="322" t="s">
        <v>180</v>
      </c>
      <c r="E7362" s="322" t="s">
        <v>113</v>
      </c>
      <c r="F7362" s="154" t="s">
        <v>243</v>
      </c>
      <c r="G7362" s="149" t="s">
        <v>277</v>
      </c>
      <c r="H7362" s="153" t="s">
        <v>374</v>
      </c>
      <c r="I7362" s="149" t="s">
        <v>3531</v>
      </c>
      <c r="J7362" s="163">
        <v>54.042999999999999</v>
      </c>
      <c r="K7362" s="163">
        <v>41.24</v>
      </c>
      <c r="L7362" s="149" t="s">
        <v>209</v>
      </c>
      <c r="M7362" s="150" t="s">
        <v>392</v>
      </c>
      <c r="N7362" s="157">
        <v>45658.142418981479</v>
      </c>
      <c r="O7362" s="157">
        <v>45707.707835648151</v>
      </c>
    </row>
    <row r="7363" spans="2:15" x14ac:dyDescent="0.2">
      <c r="B7363" s="322" t="s">
        <v>179</v>
      </c>
      <c r="C7363" s="322" t="s">
        <v>113</v>
      </c>
      <c r="D7363" s="322" t="s">
        <v>180</v>
      </c>
      <c r="E7363" s="322" t="s">
        <v>113</v>
      </c>
      <c r="F7363" s="154" t="s">
        <v>239</v>
      </c>
      <c r="G7363" s="149" t="s">
        <v>359</v>
      </c>
      <c r="H7363" s="153" t="s">
        <v>278</v>
      </c>
      <c r="I7363" s="149" t="s">
        <v>3207</v>
      </c>
      <c r="J7363" s="163">
        <v>47.281999999999996</v>
      </c>
      <c r="K7363" s="163">
        <v>10.210000000000001</v>
      </c>
      <c r="L7363" s="149" t="s">
        <v>232</v>
      </c>
      <c r="M7363" s="150" t="s">
        <v>385</v>
      </c>
      <c r="N7363" s="157">
        <v>45658.489155092589</v>
      </c>
      <c r="O7363" s="157">
        <v>45689.071458333332</v>
      </c>
    </row>
    <row r="7364" spans="2:15" x14ac:dyDescent="0.2">
      <c r="B7364" s="322" t="s">
        <v>179</v>
      </c>
      <c r="C7364" s="322" t="s">
        <v>113</v>
      </c>
      <c r="D7364" s="322" t="s">
        <v>180</v>
      </c>
      <c r="E7364" s="322" t="s">
        <v>113</v>
      </c>
      <c r="F7364" s="154" t="s">
        <v>239</v>
      </c>
      <c r="G7364" s="149" t="s">
        <v>359</v>
      </c>
      <c r="H7364" s="153" t="s">
        <v>278</v>
      </c>
      <c r="I7364" s="149" t="s">
        <v>3207</v>
      </c>
      <c r="J7364" s="163">
        <v>47.281999999999996</v>
      </c>
      <c r="K7364" s="163">
        <v>32.567</v>
      </c>
      <c r="L7364" s="149" t="s">
        <v>232</v>
      </c>
      <c r="M7364" s="150" t="s">
        <v>386</v>
      </c>
      <c r="N7364" s="157">
        <v>45658.489155092589</v>
      </c>
      <c r="O7364" s="157">
        <v>45693.166689814818</v>
      </c>
    </row>
    <row r="7365" spans="2:15" x14ac:dyDescent="0.2">
      <c r="B7365" s="322" t="s">
        <v>179</v>
      </c>
      <c r="C7365" s="322" t="s">
        <v>113</v>
      </c>
      <c r="D7365" s="322" t="s">
        <v>180</v>
      </c>
      <c r="E7365" s="322" t="s">
        <v>113</v>
      </c>
      <c r="F7365" s="154" t="s">
        <v>239</v>
      </c>
      <c r="G7365" s="149" t="s">
        <v>289</v>
      </c>
      <c r="H7365" s="153" t="s">
        <v>290</v>
      </c>
      <c r="I7365" s="149" t="s">
        <v>3532</v>
      </c>
      <c r="J7365" s="163">
        <v>31.829000000000001</v>
      </c>
      <c r="K7365" s="163">
        <v>31.192</v>
      </c>
      <c r="L7365" s="149" t="s">
        <v>205</v>
      </c>
      <c r="M7365" s="150" t="s">
        <v>721</v>
      </c>
      <c r="N7365" s="157">
        <v>45659.191921296297</v>
      </c>
      <c r="O7365" s="157">
        <v>45697.822777777779</v>
      </c>
    </row>
    <row r="7366" spans="2:15" x14ac:dyDescent="0.2">
      <c r="B7366" s="322" t="s">
        <v>179</v>
      </c>
      <c r="C7366" s="322" t="s">
        <v>113</v>
      </c>
      <c r="D7366" s="322" t="s">
        <v>180</v>
      </c>
      <c r="E7366" s="322" t="s">
        <v>113</v>
      </c>
      <c r="F7366" s="154" t="s">
        <v>243</v>
      </c>
      <c r="G7366" s="149" t="s">
        <v>2234</v>
      </c>
      <c r="H7366" s="153" t="s">
        <v>707</v>
      </c>
      <c r="I7366" s="149" t="s">
        <v>631</v>
      </c>
      <c r="J7366" s="163">
        <v>58.018000000000001</v>
      </c>
      <c r="K7366" s="163">
        <v>53.671999999999997</v>
      </c>
      <c r="L7366" s="149" t="s">
        <v>329</v>
      </c>
      <c r="M7366" s="150" t="s">
        <v>361</v>
      </c>
      <c r="N7366" s="157">
        <v>45660.324525462966</v>
      </c>
      <c r="O7366" s="157">
        <v>45690.126307870371</v>
      </c>
    </row>
    <row r="7367" spans="2:15" x14ac:dyDescent="0.2">
      <c r="B7367" s="322" t="s">
        <v>179</v>
      </c>
      <c r="C7367" s="322" t="s">
        <v>113</v>
      </c>
      <c r="D7367" s="322" t="s">
        <v>181</v>
      </c>
      <c r="E7367" s="322" t="s">
        <v>113</v>
      </c>
      <c r="F7367" s="154" t="s">
        <v>239</v>
      </c>
      <c r="G7367" s="149" t="s">
        <v>1627</v>
      </c>
      <c r="H7367" s="153" t="s">
        <v>1628</v>
      </c>
      <c r="I7367" s="149" t="s">
        <v>3033</v>
      </c>
      <c r="J7367" s="163">
        <v>83.41</v>
      </c>
      <c r="K7367" s="163">
        <v>81.742000000000004</v>
      </c>
      <c r="L7367" s="149" t="s">
        <v>211</v>
      </c>
      <c r="M7367" s="150" t="s">
        <v>388</v>
      </c>
      <c r="N7367" s="157">
        <v>45660.626388888886</v>
      </c>
      <c r="O7367" s="157">
        <v>45732.64702546296</v>
      </c>
    </row>
    <row r="7368" spans="2:15" x14ac:dyDescent="0.2">
      <c r="B7368" s="322" t="s">
        <v>179</v>
      </c>
      <c r="C7368" s="322" t="s">
        <v>113</v>
      </c>
      <c r="D7368" s="322" t="s">
        <v>180</v>
      </c>
      <c r="E7368" s="322" t="s">
        <v>113</v>
      </c>
      <c r="F7368" s="154" t="s">
        <v>239</v>
      </c>
      <c r="G7368" s="149" t="s">
        <v>359</v>
      </c>
      <c r="H7368" s="153" t="s">
        <v>278</v>
      </c>
      <c r="I7368" s="149" t="s">
        <v>3533</v>
      </c>
      <c r="J7368" s="163">
        <v>32.484000000000002</v>
      </c>
      <c r="K7368" s="163">
        <v>13.723000000000001</v>
      </c>
      <c r="L7368" s="149" t="s">
        <v>376</v>
      </c>
      <c r="M7368" s="150" t="s">
        <v>397</v>
      </c>
      <c r="N7368" s="157">
        <v>45660.928668981483</v>
      </c>
      <c r="O7368" s="157">
        <v>45714.792280092595</v>
      </c>
    </row>
    <row r="7369" spans="2:15" x14ac:dyDescent="0.2">
      <c r="B7369" s="322" t="s">
        <v>179</v>
      </c>
      <c r="C7369" s="322" t="s">
        <v>113</v>
      </c>
      <c r="D7369" s="322" t="s">
        <v>181</v>
      </c>
      <c r="E7369" s="322" t="s">
        <v>113</v>
      </c>
      <c r="F7369" s="154" t="s">
        <v>239</v>
      </c>
      <c r="G7369" s="149" t="s">
        <v>359</v>
      </c>
      <c r="H7369" s="153" t="s">
        <v>278</v>
      </c>
      <c r="I7369" s="149" t="s">
        <v>3533</v>
      </c>
      <c r="J7369" s="163">
        <v>32.484000000000002</v>
      </c>
      <c r="K7369" s="163">
        <v>18.111000000000001</v>
      </c>
      <c r="L7369" s="149" t="s">
        <v>217</v>
      </c>
      <c r="M7369" s="150" t="s">
        <v>430</v>
      </c>
      <c r="N7369" s="157">
        <v>45660.928668981483</v>
      </c>
      <c r="O7369" s="157">
        <v>45720.000914351855</v>
      </c>
    </row>
    <row r="7370" spans="2:15" x14ac:dyDescent="0.2">
      <c r="B7370" s="322" t="s">
        <v>179</v>
      </c>
      <c r="C7370" s="322" t="s">
        <v>113</v>
      </c>
      <c r="D7370" s="322" t="s">
        <v>179</v>
      </c>
      <c r="E7370" s="322" t="s">
        <v>113</v>
      </c>
      <c r="F7370" s="154" t="s">
        <v>114</v>
      </c>
      <c r="G7370" s="149" t="s">
        <v>277</v>
      </c>
      <c r="H7370" s="153" t="s">
        <v>304</v>
      </c>
      <c r="I7370" s="149" t="s">
        <v>906</v>
      </c>
      <c r="J7370" s="163">
        <v>25.164000000000001</v>
      </c>
      <c r="K7370" s="163">
        <v>9.8149999999999995</v>
      </c>
      <c r="L7370" s="149" t="s">
        <v>114</v>
      </c>
      <c r="M7370" s="150" t="s">
        <v>579</v>
      </c>
      <c r="N7370" s="157">
        <v>45660.949328703704</v>
      </c>
      <c r="O7370" s="157">
        <v>45665.896608796298</v>
      </c>
    </row>
    <row r="7371" spans="2:15" x14ac:dyDescent="0.2">
      <c r="B7371" s="322" t="s">
        <v>179</v>
      </c>
      <c r="C7371" s="322" t="s">
        <v>113</v>
      </c>
      <c r="D7371" s="322" t="s">
        <v>179</v>
      </c>
      <c r="E7371" s="322" t="s">
        <v>113</v>
      </c>
      <c r="F7371" s="154" t="s">
        <v>114</v>
      </c>
      <c r="G7371" s="149" t="s">
        <v>277</v>
      </c>
      <c r="H7371" s="153" t="s">
        <v>304</v>
      </c>
      <c r="I7371" s="149" t="s">
        <v>906</v>
      </c>
      <c r="J7371" s="163">
        <v>25.164000000000001</v>
      </c>
      <c r="K7371" s="163">
        <v>9.8149999999999995</v>
      </c>
      <c r="L7371" s="149" t="s">
        <v>114</v>
      </c>
      <c r="M7371" s="150" t="s">
        <v>579</v>
      </c>
      <c r="N7371" s="157">
        <v>45660.949328703704</v>
      </c>
      <c r="O7371" s="157">
        <v>45665.896747685183</v>
      </c>
    </row>
    <row r="7372" spans="2:15" x14ac:dyDescent="0.2">
      <c r="B7372" s="322" t="s">
        <v>179</v>
      </c>
      <c r="C7372" s="322" t="s">
        <v>113</v>
      </c>
      <c r="D7372" s="322" t="s">
        <v>179</v>
      </c>
      <c r="E7372" s="322" t="s">
        <v>113</v>
      </c>
      <c r="F7372" s="154" t="s">
        <v>329</v>
      </c>
      <c r="G7372" s="149" t="s">
        <v>286</v>
      </c>
      <c r="H7372" s="153" t="s">
        <v>330</v>
      </c>
      <c r="I7372" s="149" t="s">
        <v>2448</v>
      </c>
      <c r="J7372" s="163">
        <v>63.726999999999997</v>
      </c>
      <c r="K7372" s="163">
        <v>4.6390000000000002</v>
      </c>
      <c r="L7372" s="149" t="s">
        <v>214</v>
      </c>
      <c r="M7372" s="150" t="s">
        <v>332</v>
      </c>
      <c r="N7372" s="157">
        <v>45661.355729166666</v>
      </c>
      <c r="O7372" s="157">
        <v>45688.141261574077</v>
      </c>
    </row>
    <row r="7373" spans="2:15" x14ac:dyDescent="0.2">
      <c r="B7373" s="322" t="s">
        <v>179</v>
      </c>
      <c r="C7373" s="322" t="s">
        <v>113</v>
      </c>
      <c r="D7373" s="322" t="s">
        <v>180</v>
      </c>
      <c r="E7373" s="322" t="s">
        <v>113</v>
      </c>
      <c r="F7373" s="154" t="s">
        <v>329</v>
      </c>
      <c r="G7373" s="149" t="s">
        <v>286</v>
      </c>
      <c r="H7373" s="153" t="s">
        <v>330</v>
      </c>
      <c r="I7373" s="149" t="s">
        <v>2448</v>
      </c>
      <c r="J7373" s="163">
        <v>63.726999999999997</v>
      </c>
      <c r="K7373" s="163">
        <v>10.089</v>
      </c>
      <c r="L7373" s="149" t="s">
        <v>333</v>
      </c>
      <c r="M7373" s="150" t="s">
        <v>334</v>
      </c>
      <c r="N7373" s="157">
        <v>45661.355729166666</v>
      </c>
      <c r="O7373" s="157">
        <v>45708.958877314813</v>
      </c>
    </row>
    <row r="7374" spans="2:15" x14ac:dyDescent="0.2">
      <c r="B7374" s="322" t="s">
        <v>179</v>
      </c>
      <c r="C7374" s="322" t="s">
        <v>113</v>
      </c>
      <c r="D7374" s="322" t="s">
        <v>180</v>
      </c>
      <c r="E7374" s="322" t="s">
        <v>113</v>
      </c>
      <c r="F7374" s="154" t="s">
        <v>114</v>
      </c>
      <c r="G7374" s="149" t="s">
        <v>310</v>
      </c>
      <c r="H7374" s="153" t="s">
        <v>115</v>
      </c>
      <c r="I7374" s="149" t="s">
        <v>1871</v>
      </c>
      <c r="J7374" s="163">
        <v>63.481000000000002</v>
      </c>
      <c r="K7374" s="163">
        <v>28.119</v>
      </c>
      <c r="L7374" s="149" t="s">
        <v>209</v>
      </c>
      <c r="M7374" s="150" t="s">
        <v>2589</v>
      </c>
      <c r="N7374" s="157">
        <v>45661.667974537035</v>
      </c>
      <c r="O7374" s="157">
        <v>45699.988530092596</v>
      </c>
    </row>
    <row r="7375" spans="2:15" x14ac:dyDescent="0.2">
      <c r="B7375" s="322" t="s">
        <v>179</v>
      </c>
      <c r="C7375" s="322" t="s">
        <v>113</v>
      </c>
      <c r="D7375" s="322" t="s">
        <v>180</v>
      </c>
      <c r="E7375" s="322" t="s">
        <v>113</v>
      </c>
      <c r="F7375" s="154" t="s">
        <v>114</v>
      </c>
      <c r="G7375" s="149" t="s">
        <v>310</v>
      </c>
      <c r="H7375" s="153" t="s">
        <v>115</v>
      </c>
      <c r="I7375" s="149" t="s">
        <v>1871</v>
      </c>
      <c r="J7375" s="163">
        <v>63.481000000000002</v>
      </c>
      <c r="K7375" s="163">
        <v>33.098999999999997</v>
      </c>
      <c r="L7375" s="149" t="s">
        <v>209</v>
      </c>
      <c r="M7375" s="150" t="s">
        <v>392</v>
      </c>
      <c r="N7375" s="157">
        <v>45661.667974537035</v>
      </c>
      <c r="O7375" s="157">
        <v>45703.863310185188</v>
      </c>
    </row>
    <row r="7376" spans="2:15" x14ac:dyDescent="0.2">
      <c r="B7376" s="322" t="s">
        <v>179</v>
      </c>
      <c r="C7376" s="322" t="s">
        <v>113</v>
      </c>
      <c r="D7376" s="322" t="s">
        <v>180</v>
      </c>
      <c r="E7376" s="322" t="s">
        <v>113</v>
      </c>
      <c r="F7376" s="154" t="s">
        <v>114</v>
      </c>
      <c r="G7376" s="149" t="s">
        <v>286</v>
      </c>
      <c r="H7376" s="153" t="s">
        <v>115</v>
      </c>
      <c r="I7376" s="149" t="s">
        <v>3190</v>
      </c>
      <c r="J7376" s="163">
        <v>64.247</v>
      </c>
      <c r="K7376" s="163">
        <v>60.585999999999999</v>
      </c>
      <c r="L7376" s="149" t="s">
        <v>116</v>
      </c>
      <c r="M7376" s="150" t="s">
        <v>352</v>
      </c>
      <c r="N7376" s="157">
        <v>45662.793124999997</v>
      </c>
      <c r="O7376" s="157">
        <v>45695.480729166666</v>
      </c>
    </row>
    <row r="7377" spans="2:15" x14ac:dyDescent="0.2">
      <c r="B7377" s="322" t="s">
        <v>179</v>
      </c>
      <c r="C7377" s="322" t="s">
        <v>113</v>
      </c>
      <c r="D7377" s="322" t="s">
        <v>181</v>
      </c>
      <c r="E7377" s="322" t="s">
        <v>113</v>
      </c>
      <c r="F7377" s="154" t="s">
        <v>239</v>
      </c>
      <c r="G7377" s="149" t="s">
        <v>359</v>
      </c>
      <c r="H7377" s="153" t="s">
        <v>278</v>
      </c>
      <c r="I7377" s="149" t="s">
        <v>1692</v>
      </c>
      <c r="J7377" s="163">
        <v>29.123999999999999</v>
      </c>
      <c r="K7377" s="163">
        <v>28.542000000000002</v>
      </c>
      <c r="L7377" s="149" t="s">
        <v>216</v>
      </c>
      <c r="M7377" s="150" t="s">
        <v>288</v>
      </c>
      <c r="N7377" s="157">
        <v>45662.906435185185</v>
      </c>
      <c r="O7377" s="157">
        <v>45717.716469907406</v>
      </c>
    </row>
    <row r="7378" spans="2:15" x14ac:dyDescent="0.2">
      <c r="B7378" s="322" t="s">
        <v>179</v>
      </c>
      <c r="C7378" s="322" t="s">
        <v>113</v>
      </c>
      <c r="D7378" s="322" t="s">
        <v>181</v>
      </c>
      <c r="E7378" s="322" t="s">
        <v>113</v>
      </c>
      <c r="F7378" s="154" t="s">
        <v>114</v>
      </c>
      <c r="G7378" s="149" t="s">
        <v>277</v>
      </c>
      <c r="H7378" s="153" t="s">
        <v>304</v>
      </c>
      <c r="I7378" s="149" t="s">
        <v>1106</v>
      </c>
      <c r="J7378" s="163">
        <v>37.420999999999999</v>
      </c>
      <c r="K7378" s="163">
        <v>29.12</v>
      </c>
      <c r="L7378" s="149" t="s">
        <v>114</v>
      </c>
      <c r="M7378" s="150" t="s">
        <v>700</v>
      </c>
      <c r="N7378" s="157">
        <v>45662.969108796293</v>
      </c>
      <c r="O7378" s="157">
        <v>45740.88554398148</v>
      </c>
    </row>
    <row r="7379" spans="2:15" x14ac:dyDescent="0.2">
      <c r="B7379" s="322" t="s">
        <v>179</v>
      </c>
      <c r="C7379" s="322" t="s">
        <v>113</v>
      </c>
      <c r="D7379" s="322" t="s">
        <v>179</v>
      </c>
      <c r="E7379" s="322" t="s">
        <v>113</v>
      </c>
      <c r="F7379" s="154" t="s">
        <v>239</v>
      </c>
      <c r="G7379" s="149" t="s">
        <v>359</v>
      </c>
      <c r="H7379" s="153" t="s">
        <v>278</v>
      </c>
      <c r="I7379" s="149" t="s">
        <v>1653</v>
      </c>
      <c r="J7379" s="163">
        <v>52.482999999999997</v>
      </c>
      <c r="K7379" s="163">
        <v>43.869</v>
      </c>
      <c r="L7379" s="149" t="s">
        <v>329</v>
      </c>
      <c r="M7379" s="150" t="s">
        <v>395</v>
      </c>
      <c r="N7379" s="157">
        <v>45663.376620370371</v>
      </c>
      <c r="O7379" s="157">
        <v>45688.021932870368</v>
      </c>
    </row>
    <row r="7380" spans="2:15" x14ac:dyDescent="0.2">
      <c r="B7380" s="322" t="s">
        <v>179</v>
      </c>
      <c r="C7380" s="322" t="s">
        <v>113</v>
      </c>
      <c r="D7380" s="322" t="s">
        <v>181</v>
      </c>
      <c r="E7380" s="322" t="s">
        <v>113</v>
      </c>
      <c r="F7380" s="154" t="s">
        <v>2307</v>
      </c>
      <c r="G7380" s="149" t="s">
        <v>277</v>
      </c>
      <c r="H7380" s="153" t="s">
        <v>3534</v>
      </c>
      <c r="I7380" s="149" t="s">
        <v>3535</v>
      </c>
      <c r="J7380" s="163">
        <v>52.9</v>
      </c>
      <c r="K7380" s="163">
        <v>26.614999999999998</v>
      </c>
      <c r="L7380" s="149" t="s">
        <v>209</v>
      </c>
      <c r="M7380" s="150" t="s">
        <v>392</v>
      </c>
      <c r="N7380" s="157">
        <v>45663.834097222221</v>
      </c>
      <c r="O7380" s="157">
        <v>45727.90724537037</v>
      </c>
    </row>
    <row r="7381" spans="2:15" x14ac:dyDescent="0.2">
      <c r="B7381" s="322" t="s">
        <v>179</v>
      </c>
      <c r="C7381" s="322" t="s">
        <v>113</v>
      </c>
      <c r="D7381" s="322" t="s">
        <v>181</v>
      </c>
      <c r="E7381" s="322" t="s">
        <v>113</v>
      </c>
      <c r="F7381" s="154" t="s">
        <v>2307</v>
      </c>
      <c r="G7381" s="149" t="s">
        <v>277</v>
      </c>
      <c r="H7381" s="153" t="s">
        <v>3534</v>
      </c>
      <c r="I7381" s="149" t="s">
        <v>3535</v>
      </c>
      <c r="J7381" s="163">
        <v>52.9</v>
      </c>
      <c r="K7381" s="163">
        <v>25.227</v>
      </c>
      <c r="L7381" s="149" t="s">
        <v>209</v>
      </c>
      <c r="M7381" s="150" t="s">
        <v>280</v>
      </c>
      <c r="N7381" s="157">
        <v>45663.834097222221</v>
      </c>
      <c r="O7381" s="157">
        <v>45738.865057870367</v>
      </c>
    </row>
    <row r="7382" spans="2:15" x14ac:dyDescent="0.2">
      <c r="B7382" s="322" t="s">
        <v>179</v>
      </c>
      <c r="C7382" s="322" t="s">
        <v>113</v>
      </c>
      <c r="D7382" s="322" t="s">
        <v>180</v>
      </c>
      <c r="E7382" s="322" t="s">
        <v>113</v>
      </c>
      <c r="F7382" s="154" t="s">
        <v>114</v>
      </c>
      <c r="G7382" s="149" t="s">
        <v>286</v>
      </c>
      <c r="H7382" s="153" t="s">
        <v>115</v>
      </c>
      <c r="I7382" s="149" t="s">
        <v>3285</v>
      </c>
      <c r="J7382" s="163">
        <v>64.087999999999994</v>
      </c>
      <c r="K7382" s="163">
        <v>21.209</v>
      </c>
      <c r="L7382" s="149" t="s">
        <v>216</v>
      </c>
      <c r="M7382" s="150" t="s">
        <v>284</v>
      </c>
      <c r="N7382" s="157">
        <v>45664.616076388891</v>
      </c>
      <c r="O7382" s="157">
        <v>45693.675196759257</v>
      </c>
    </row>
    <row r="7383" spans="2:15" x14ac:dyDescent="0.2">
      <c r="B7383" s="322" t="s">
        <v>179</v>
      </c>
      <c r="C7383" s="322" t="s">
        <v>113</v>
      </c>
      <c r="D7383" s="322" t="s">
        <v>180</v>
      </c>
      <c r="E7383" s="322" t="s">
        <v>113</v>
      </c>
      <c r="F7383" s="154" t="s">
        <v>114</v>
      </c>
      <c r="G7383" s="149" t="s">
        <v>286</v>
      </c>
      <c r="H7383" s="153" t="s">
        <v>115</v>
      </c>
      <c r="I7383" s="149" t="s">
        <v>3285</v>
      </c>
      <c r="J7383" s="163">
        <v>64.087999999999994</v>
      </c>
      <c r="K7383" s="163">
        <v>15.553000000000001</v>
      </c>
      <c r="L7383" s="149" t="s">
        <v>216</v>
      </c>
      <c r="M7383" s="150" t="s">
        <v>288</v>
      </c>
      <c r="N7383" s="157">
        <v>45664.616076388891</v>
      </c>
      <c r="O7383" s="157">
        <v>45705.239293981482</v>
      </c>
    </row>
    <row r="7384" spans="2:15" x14ac:dyDescent="0.2">
      <c r="B7384" s="322" t="s">
        <v>179</v>
      </c>
      <c r="C7384" s="322" t="s">
        <v>113</v>
      </c>
      <c r="D7384" s="322" t="s">
        <v>181</v>
      </c>
      <c r="E7384" s="322" t="s">
        <v>113</v>
      </c>
      <c r="F7384" s="154" t="s">
        <v>114</v>
      </c>
      <c r="G7384" s="149" t="s">
        <v>286</v>
      </c>
      <c r="H7384" s="153" t="s">
        <v>115</v>
      </c>
      <c r="I7384" s="149" t="s">
        <v>3285</v>
      </c>
      <c r="J7384" s="163">
        <v>64.087999999999994</v>
      </c>
      <c r="K7384" s="163">
        <v>24.992000000000001</v>
      </c>
      <c r="L7384" s="149" t="s">
        <v>216</v>
      </c>
      <c r="M7384" s="150" t="s">
        <v>711</v>
      </c>
      <c r="N7384" s="157">
        <v>45664.616076388891</v>
      </c>
      <c r="O7384" s="157">
        <v>45723.072083333333</v>
      </c>
    </row>
    <row r="7385" spans="2:15" x14ac:dyDescent="0.2">
      <c r="B7385" s="322" t="s">
        <v>179</v>
      </c>
      <c r="C7385" s="322" t="s">
        <v>113</v>
      </c>
      <c r="D7385" s="322" t="s">
        <v>181</v>
      </c>
      <c r="E7385" s="322" t="s">
        <v>113</v>
      </c>
      <c r="F7385" s="154" t="s">
        <v>239</v>
      </c>
      <c r="G7385" s="149" t="s">
        <v>1627</v>
      </c>
      <c r="H7385" s="153" t="s">
        <v>1628</v>
      </c>
      <c r="I7385" s="149" t="s">
        <v>3536</v>
      </c>
      <c r="J7385" s="163">
        <v>76.465999999999994</v>
      </c>
      <c r="K7385" s="163">
        <v>74.936999999999998</v>
      </c>
      <c r="L7385" s="149" t="s">
        <v>211</v>
      </c>
      <c r="M7385" s="150" t="s">
        <v>822</v>
      </c>
      <c r="N7385" s="157">
        <v>45664.812002314815</v>
      </c>
      <c r="O7385" s="157">
        <v>45719.801226851851</v>
      </c>
    </row>
    <row r="7386" spans="2:15" x14ac:dyDescent="0.2">
      <c r="B7386" s="322" t="s">
        <v>179</v>
      </c>
      <c r="C7386" s="322" t="s">
        <v>113</v>
      </c>
      <c r="D7386" s="322" t="s">
        <v>179</v>
      </c>
      <c r="E7386" s="322" t="s">
        <v>113</v>
      </c>
      <c r="F7386" s="154" t="s">
        <v>114</v>
      </c>
      <c r="G7386" s="149" t="s">
        <v>277</v>
      </c>
      <c r="H7386" s="153" t="s">
        <v>304</v>
      </c>
      <c r="I7386" s="149" t="s">
        <v>1739</v>
      </c>
      <c r="J7386" s="163">
        <v>36.244999999999997</v>
      </c>
      <c r="K7386" s="163">
        <v>26.677</v>
      </c>
      <c r="L7386" s="149" t="s">
        <v>114</v>
      </c>
      <c r="M7386" s="150" t="s">
        <v>306</v>
      </c>
      <c r="N7386" s="157">
        <v>45664.928263888891</v>
      </c>
      <c r="O7386" s="157">
        <v>45667.595173611109</v>
      </c>
    </row>
    <row r="7387" spans="2:15" x14ac:dyDescent="0.2">
      <c r="B7387" s="322" t="s">
        <v>179</v>
      </c>
      <c r="C7387" s="322" t="s">
        <v>113</v>
      </c>
      <c r="D7387" s="322" t="s">
        <v>181</v>
      </c>
      <c r="E7387" s="322" t="s">
        <v>113</v>
      </c>
      <c r="F7387" s="154" t="s">
        <v>239</v>
      </c>
      <c r="G7387" s="149" t="s">
        <v>1627</v>
      </c>
      <c r="H7387" s="153" t="s">
        <v>1628</v>
      </c>
      <c r="I7387" s="149" t="s">
        <v>2924</v>
      </c>
      <c r="J7387" s="163">
        <v>91.442999999999998</v>
      </c>
      <c r="K7387" s="163">
        <v>30.972000000000001</v>
      </c>
      <c r="L7387" s="149" t="s">
        <v>211</v>
      </c>
      <c r="M7387" s="150" t="s">
        <v>388</v>
      </c>
      <c r="N7387" s="157">
        <v>45665.996724537035</v>
      </c>
      <c r="O7387" s="157">
        <v>45724.5312962963</v>
      </c>
    </row>
    <row r="7388" spans="2:15" x14ac:dyDescent="0.2">
      <c r="B7388" s="322" t="s">
        <v>179</v>
      </c>
      <c r="C7388" s="322" t="s">
        <v>113</v>
      </c>
      <c r="D7388" s="322" t="s">
        <v>181</v>
      </c>
      <c r="E7388" s="322" t="s">
        <v>113</v>
      </c>
      <c r="F7388" s="154" t="s">
        <v>239</v>
      </c>
      <c r="G7388" s="149" t="s">
        <v>1627</v>
      </c>
      <c r="H7388" s="153" t="s">
        <v>1628</v>
      </c>
      <c r="I7388" s="149" t="s">
        <v>2924</v>
      </c>
      <c r="J7388" s="163">
        <v>91.442999999999998</v>
      </c>
      <c r="K7388" s="163">
        <v>32.692999999999998</v>
      </c>
      <c r="L7388" s="149" t="s">
        <v>211</v>
      </c>
      <c r="M7388" s="150" t="s">
        <v>2820</v>
      </c>
      <c r="N7388" s="157">
        <v>45665.996724537035</v>
      </c>
      <c r="O7388" s="157">
        <v>45728.217407407406</v>
      </c>
    </row>
    <row r="7389" spans="2:15" x14ac:dyDescent="0.2">
      <c r="B7389" s="322" t="s">
        <v>179</v>
      </c>
      <c r="C7389" s="322" t="s">
        <v>113</v>
      </c>
      <c r="D7389" s="322" t="s">
        <v>180</v>
      </c>
      <c r="E7389" s="322" t="s">
        <v>113</v>
      </c>
      <c r="F7389" s="154" t="s">
        <v>239</v>
      </c>
      <c r="G7389" s="149" t="s">
        <v>359</v>
      </c>
      <c r="H7389" s="153" t="s">
        <v>278</v>
      </c>
      <c r="I7389" s="149" t="s">
        <v>3537</v>
      </c>
      <c r="J7389" s="163">
        <v>32.573</v>
      </c>
      <c r="K7389" s="163">
        <v>8.7260000000000009</v>
      </c>
      <c r="L7389" s="149" t="s">
        <v>116</v>
      </c>
      <c r="M7389" s="150" t="s">
        <v>1646</v>
      </c>
      <c r="N7389" s="157">
        <v>45666.427824074075</v>
      </c>
      <c r="O7389" s="157">
        <v>45696.277638888889</v>
      </c>
    </row>
    <row r="7390" spans="2:15" x14ac:dyDescent="0.2">
      <c r="B7390" s="322" t="s">
        <v>179</v>
      </c>
      <c r="C7390" s="322" t="s">
        <v>113</v>
      </c>
      <c r="D7390" s="322" t="s">
        <v>180</v>
      </c>
      <c r="E7390" s="322" t="s">
        <v>113</v>
      </c>
      <c r="F7390" s="154" t="s">
        <v>239</v>
      </c>
      <c r="G7390" s="149" t="s">
        <v>359</v>
      </c>
      <c r="H7390" s="153" t="s">
        <v>278</v>
      </c>
      <c r="I7390" s="149" t="s">
        <v>3537</v>
      </c>
      <c r="J7390" s="163">
        <v>32.573</v>
      </c>
      <c r="K7390" s="163">
        <v>23.195</v>
      </c>
      <c r="L7390" s="149" t="s">
        <v>116</v>
      </c>
      <c r="M7390" s="150" t="s">
        <v>405</v>
      </c>
      <c r="N7390" s="157">
        <v>45666.427824074075</v>
      </c>
      <c r="O7390" s="157">
        <v>45699.511689814812</v>
      </c>
    </row>
    <row r="7391" spans="2:15" x14ac:dyDescent="0.2">
      <c r="B7391" s="322" t="s">
        <v>179</v>
      </c>
      <c r="C7391" s="322" t="s">
        <v>113</v>
      </c>
      <c r="D7391" s="322" t="s">
        <v>181</v>
      </c>
      <c r="E7391" s="322" t="s">
        <v>113</v>
      </c>
      <c r="F7391" s="154" t="s">
        <v>239</v>
      </c>
      <c r="G7391" s="149" t="s">
        <v>1627</v>
      </c>
      <c r="H7391" s="153" t="s">
        <v>1628</v>
      </c>
      <c r="I7391" s="149" t="s">
        <v>2924</v>
      </c>
      <c r="J7391" s="163">
        <v>91.442999999999998</v>
      </c>
      <c r="K7391" s="163">
        <v>12.624000000000001</v>
      </c>
      <c r="L7391" s="149" t="s">
        <v>211</v>
      </c>
      <c r="M7391" s="150" t="s">
        <v>388</v>
      </c>
      <c r="N7391" s="157">
        <v>45666.453726851854</v>
      </c>
      <c r="O7391" s="157">
        <v>45724.5312962963</v>
      </c>
    </row>
    <row r="7392" spans="2:15" x14ac:dyDescent="0.2">
      <c r="B7392" s="322" t="s">
        <v>179</v>
      </c>
      <c r="C7392" s="322" t="s">
        <v>113</v>
      </c>
      <c r="D7392" s="322" t="s">
        <v>181</v>
      </c>
      <c r="E7392" s="322" t="s">
        <v>113</v>
      </c>
      <c r="F7392" s="154" t="s">
        <v>239</v>
      </c>
      <c r="G7392" s="149" t="s">
        <v>1627</v>
      </c>
      <c r="H7392" s="153" t="s">
        <v>1628</v>
      </c>
      <c r="I7392" s="149" t="s">
        <v>2924</v>
      </c>
      <c r="J7392" s="163">
        <v>91.442999999999998</v>
      </c>
      <c r="K7392" s="163">
        <v>13.326000000000001</v>
      </c>
      <c r="L7392" s="149" t="s">
        <v>211</v>
      </c>
      <c r="M7392" s="150" t="s">
        <v>2820</v>
      </c>
      <c r="N7392" s="157">
        <v>45666.453726851854</v>
      </c>
      <c r="O7392" s="157">
        <v>45728.217407407406</v>
      </c>
    </row>
    <row r="7393" spans="2:15" x14ac:dyDescent="0.2">
      <c r="B7393" s="322" t="s">
        <v>179</v>
      </c>
      <c r="C7393" s="322" t="s">
        <v>113</v>
      </c>
      <c r="D7393" s="322" t="s">
        <v>180</v>
      </c>
      <c r="E7393" s="322" t="s">
        <v>113</v>
      </c>
      <c r="F7393" s="154" t="s">
        <v>114</v>
      </c>
      <c r="G7393" s="149" t="s">
        <v>286</v>
      </c>
      <c r="H7393" s="153" t="s">
        <v>115</v>
      </c>
      <c r="I7393" s="149" t="s">
        <v>2478</v>
      </c>
      <c r="J7393" s="163">
        <v>61.082999999999998</v>
      </c>
      <c r="K7393" s="163">
        <v>8.4160000000000004</v>
      </c>
      <c r="L7393" s="149" t="s">
        <v>216</v>
      </c>
      <c r="M7393" s="150" t="s">
        <v>288</v>
      </c>
      <c r="N7393" s="157">
        <v>45666.616041666668</v>
      </c>
      <c r="O7393" s="157">
        <v>45704.258101851854</v>
      </c>
    </row>
    <row r="7394" spans="2:15" x14ac:dyDescent="0.2">
      <c r="B7394" s="322" t="s">
        <v>179</v>
      </c>
      <c r="C7394" s="322" t="s">
        <v>113</v>
      </c>
      <c r="D7394" s="322" t="s">
        <v>181</v>
      </c>
      <c r="E7394" s="322" t="s">
        <v>113</v>
      </c>
      <c r="F7394" s="154" t="s">
        <v>114</v>
      </c>
      <c r="G7394" s="149" t="s">
        <v>286</v>
      </c>
      <c r="H7394" s="153" t="s">
        <v>115</v>
      </c>
      <c r="I7394" s="149" t="s">
        <v>2478</v>
      </c>
      <c r="J7394" s="163">
        <v>61.082999999999998</v>
      </c>
      <c r="K7394" s="163">
        <v>49.862000000000002</v>
      </c>
      <c r="L7394" s="149" t="s">
        <v>208</v>
      </c>
      <c r="M7394" s="150" t="s">
        <v>368</v>
      </c>
      <c r="N7394" s="157">
        <v>45666.616041666668</v>
      </c>
      <c r="O7394" s="157">
        <v>45717.376215277778</v>
      </c>
    </row>
    <row r="7395" spans="2:15" x14ac:dyDescent="0.2">
      <c r="B7395" s="322" t="s">
        <v>179</v>
      </c>
      <c r="C7395" s="322" t="s">
        <v>113</v>
      </c>
      <c r="D7395" s="322" t="s">
        <v>180</v>
      </c>
      <c r="E7395" s="322" t="s">
        <v>113</v>
      </c>
      <c r="F7395" s="154" t="s">
        <v>239</v>
      </c>
      <c r="G7395" s="149" t="s">
        <v>359</v>
      </c>
      <c r="H7395" s="153" t="s">
        <v>278</v>
      </c>
      <c r="I7395" s="149" t="s">
        <v>2470</v>
      </c>
      <c r="J7395" s="163">
        <v>37.387</v>
      </c>
      <c r="K7395" s="163">
        <v>17.14</v>
      </c>
      <c r="L7395" s="149" t="s">
        <v>208</v>
      </c>
      <c r="M7395" s="150" t="s">
        <v>368</v>
      </c>
      <c r="N7395" s="157">
        <v>45666.918229166666</v>
      </c>
      <c r="O7395" s="157">
        <v>45715.241006944445</v>
      </c>
    </row>
    <row r="7396" spans="2:15" x14ac:dyDescent="0.2">
      <c r="B7396" s="322" t="s">
        <v>179</v>
      </c>
      <c r="C7396" s="322" t="s">
        <v>113</v>
      </c>
      <c r="D7396" s="322" t="s">
        <v>181</v>
      </c>
      <c r="E7396" s="322" t="s">
        <v>113</v>
      </c>
      <c r="F7396" s="154" t="s">
        <v>239</v>
      </c>
      <c r="G7396" s="149" t="s">
        <v>359</v>
      </c>
      <c r="H7396" s="153" t="s">
        <v>278</v>
      </c>
      <c r="I7396" s="149" t="s">
        <v>2470</v>
      </c>
      <c r="J7396" s="163">
        <v>37.387</v>
      </c>
      <c r="K7396" s="163">
        <v>19.498999999999999</v>
      </c>
      <c r="L7396" s="149" t="s">
        <v>209</v>
      </c>
      <c r="M7396" s="150" t="s">
        <v>786</v>
      </c>
      <c r="N7396" s="157">
        <v>45666.918229166666</v>
      </c>
      <c r="O7396" s="157">
        <v>45737.85728009259</v>
      </c>
    </row>
    <row r="7397" spans="2:15" x14ac:dyDescent="0.2">
      <c r="B7397" s="322" t="s">
        <v>179</v>
      </c>
      <c r="C7397" s="322" t="s">
        <v>113</v>
      </c>
      <c r="D7397" s="322" t="s">
        <v>272</v>
      </c>
      <c r="E7397" s="322" t="s">
        <v>113</v>
      </c>
      <c r="F7397" s="154" t="s">
        <v>114</v>
      </c>
      <c r="G7397" s="149" t="s">
        <v>277</v>
      </c>
      <c r="H7397" s="153" t="s">
        <v>304</v>
      </c>
      <c r="I7397" s="149" t="s">
        <v>1625</v>
      </c>
      <c r="J7397" s="163">
        <v>34.863999999999997</v>
      </c>
      <c r="K7397" s="163">
        <v>30.446000000000002</v>
      </c>
      <c r="L7397" s="149" t="s">
        <v>114</v>
      </c>
      <c r="M7397" s="150" t="s">
        <v>741</v>
      </c>
      <c r="N7397" s="157">
        <v>45667.949143518519</v>
      </c>
      <c r="O7397" s="157">
        <v>45749.890474537038</v>
      </c>
    </row>
    <row r="7398" spans="2:15" x14ac:dyDescent="0.2">
      <c r="B7398" s="322" t="s">
        <v>179</v>
      </c>
      <c r="C7398" s="322" t="s">
        <v>113</v>
      </c>
      <c r="D7398" s="322" t="s">
        <v>180</v>
      </c>
      <c r="E7398" s="322" t="s">
        <v>113</v>
      </c>
      <c r="F7398" s="154" t="s">
        <v>114</v>
      </c>
      <c r="G7398" s="149" t="s">
        <v>286</v>
      </c>
      <c r="H7398" s="153" t="s">
        <v>115</v>
      </c>
      <c r="I7398" s="149" t="s">
        <v>3452</v>
      </c>
      <c r="J7398" s="163">
        <v>61.203000000000003</v>
      </c>
      <c r="K7398" s="163">
        <v>11.945</v>
      </c>
      <c r="L7398" s="149" t="s">
        <v>217</v>
      </c>
      <c r="M7398" s="150" t="s">
        <v>308</v>
      </c>
      <c r="N7398" s="157">
        <v>45668.605740740742</v>
      </c>
      <c r="O7398" s="157">
        <v>45702.031828703701</v>
      </c>
    </row>
    <row r="7399" spans="2:15" x14ac:dyDescent="0.2">
      <c r="B7399" s="322" t="s">
        <v>179</v>
      </c>
      <c r="C7399" s="322" t="s">
        <v>113</v>
      </c>
      <c r="D7399" s="322" t="s">
        <v>180</v>
      </c>
      <c r="E7399" s="322" t="s">
        <v>113</v>
      </c>
      <c r="F7399" s="154" t="s">
        <v>114</v>
      </c>
      <c r="G7399" s="149" t="s">
        <v>286</v>
      </c>
      <c r="H7399" s="153" t="s">
        <v>115</v>
      </c>
      <c r="I7399" s="149" t="s">
        <v>3452</v>
      </c>
      <c r="J7399" s="163">
        <v>61.203000000000003</v>
      </c>
      <c r="K7399" s="163">
        <v>7.7290000000000001</v>
      </c>
      <c r="L7399" s="149" t="s">
        <v>217</v>
      </c>
      <c r="M7399" s="150" t="s">
        <v>309</v>
      </c>
      <c r="N7399" s="157">
        <v>45668.605740740742</v>
      </c>
      <c r="O7399" s="157">
        <v>45712.761250000003</v>
      </c>
    </row>
    <row r="7400" spans="2:15" x14ac:dyDescent="0.2">
      <c r="B7400" s="322" t="s">
        <v>179</v>
      </c>
      <c r="C7400" s="322" t="s">
        <v>113</v>
      </c>
      <c r="D7400" s="322" t="s">
        <v>181</v>
      </c>
      <c r="E7400" s="322" t="s">
        <v>113</v>
      </c>
      <c r="F7400" s="154" t="s">
        <v>114</v>
      </c>
      <c r="G7400" s="149" t="s">
        <v>286</v>
      </c>
      <c r="H7400" s="153" t="s">
        <v>115</v>
      </c>
      <c r="I7400" s="149" t="s">
        <v>3452</v>
      </c>
      <c r="J7400" s="163">
        <v>61.203000000000003</v>
      </c>
      <c r="K7400" s="163">
        <v>8.4320000000000004</v>
      </c>
      <c r="L7400" s="149" t="s">
        <v>217</v>
      </c>
      <c r="M7400" s="150" t="s">
        <v>851</v>
      </c>
      <c r="N7400" s="157">
        <v>45668.605740740742</v>
      </c>
      <c r="O7400" s="157">
        <v>45724.782557870371</v>
      </c>
    </row>
    <row r="7401" spans="2:15" x14ac:dyDescent="0.2">
      <c r="B7401" s="322" t="s">
        <v>179</v>
      </c>
      <c r="C7401" s="322" t="s">
        <v>113</v>
      </c>
      <c r="D7401" s="322" t="s">
        <v>181</v>
      </c>
      <c r="E7401" s="322" t="s">
        <v>113</v>
      </c>
      <c r="F7401" s="154" t="s">
        <v>114</v>
      </c>
      <c r="G7401" s="149" t="s">
        <v>286</v>
      </c>
      <c r="H7401" s="153" t="s">
        <v>115</v>
      </c>
      <c r="I7401" s="149" t="s">
        <v>3452</v>
      </c>
      <c r="J7401" s="163">
        <v>61.203000000000003</v>
      </c>
      <c r="K7401" s="163">
        <v>27.475000000000001</v>
      </c>
      <c r="L7401" s="149" t="s">
        <v>217</v>
      </c>
      <c r="M7401" s="150" t="s">
        <v>480</v>
      </c>
      <c r="N7401" s="157">
        <v>45668.605740740742</v>
      </c>
      <c r="O7401" s="157">
        <v>45735.595300925925</v>
      </c>
    </row>
    <row r="7402" spans="2:15" x14ac:dyDescent="0.2">
      <c r="B7402" s="322" t="s">
        <v>179</v>
      </c>
      <c r="C7402" s="322" t="s">
        <v>113</v>
      </c>
      <c r="D7402" s="322" t="s">
        <v>180</v>
      </c>
      <c r="E7402" s="322" t="s">
        <v>113</v>
      </c>
      <c r="F7402" s="154" t="s">
        <v>114</v>
      </c>
      <c r="G7402" s="149" t="s">
        <v>310</v>
      </c>
      <c r="H7402" s="153" t="s">
        <v>115</v>
      </c>
      <c r="I7402" s="149" t="s">
        <v>3468</v>
      </c>
      <c r="J7402" s="163">
        <v>36.962000000000003</v>
      </c>
      <c r="K7402" s="163">
        <v>32.656999999999996</v>
      </c>
      <c r="L7402" s="149" t="s">
        <v>223</v>
      </c>
      <c r="M7402" s="150" t="s">
        <v>1961</v>
      </c>
      <c r="N7402" s="157">
        <v>45669.25072916667</v>
      </c>
      <c r="O7402" s="157">
        <v>45698.323645833334</v>
      </c>
    </row>
    <row r="7403" spans="2:15" x14ac:dyDescent="0.2">
      <c r="B7403" s="322" t="s">
        <v>179</v>
      </c>
      <c r="C7403" s="322" t="s">
        <v>113</v>
      </c>
      <c r="D7403" s="322" t="s">
        <v>180</v>
      </c>
      <c r="E7403" s="322" t="s">
        <v>113</v>
      </c>
      <c r="F7403" s="154" t="s">
        <v>195</v>
      </c>
      <c r="G7403" s="149" t="s">
        <v>277</v>
      </c>
      <c r="H7403" s="153" t="s">
        <v>705</v>
      </c>
      <c r="I7403" s="149" t="s">
        <v>3538</v>
      </c>
      <c r="J7403" s="163">
        <v>38.637999999999998</v>
      </c>
      <c r="K7403" s="163">
        <v>28.640999999999998</v>
      </c>
      <c r="L7403" s="149" t="s">
        <v>515</v>
      </c>
      <c r="M7403" s="150" t="s">
        <v>516</v>
      </c>
      <c r="N7403" s="157">
        <v>45669.614999999998</v>
      </c>
      <c r="O7403" s="157">
        <v>45699.238888888889</v>
      </c>
    </row>
    <row r="7404" spans="2:15" x14ac:dyDescent="0.2">
      <c r="B7404" s="322" t="s">
        <v>179</v>
      </c>
      <c r="C7404" s="322" t="s">
        <v>113</v>
      </c>
      <c r="D7404" s="322" t="s">
        <v>180</v>
      </c>
      <c r="E7404" s="322" t="s">
        <v>113</v>
      </c>
      <c r="F7404" s="154" t="s">
        <v>239</v>
      </c>
      <c r="G7404" s="149" t="s">
        <v>289</v>
      </c>
      <c r="H7404" s="153" t="s">
        <v>290</v>
      </c>
      <c r="I7404" s="149" t="s">
        <v>1930</v>
      </c>
      <c r="J7404" s="163">
        <v>33.664000000000001</v>
      </c>
      <c r="K7404" s="163">
        <v>27.132000000000001</v>
      </c>
      <c r="L7404" s="149" t="s">
        <v>116</v>
      </c>
      <c r="M7404" s="150" t="s">
        <v>352</v>
      </c>
      <c r="N7404" s="157">
        <v>45670.411400462966</v>
      </c>
      <c r="O7404" s="157">
        <v>45701.156956018516</v>
      </c>
    </row>
    <row r="7405" spans="2:15" x14ac:dyDescent="0.2">
      <c r="B7405" s="322" t="s">
        <v>179</v>
      </c>
      <c r="C7405" s="322" t="s">
        <v>113</v>
      </c>
      <c r="D7405" s="322" t="s">
        <v>180</v>
      </c>
      <c r="E7405" s="322" t="s">
        <v>113</v>
      </c>
      <c r="F7405" s="154" t="s">
        <v>239</v>
      </c>
      <c r="G7405" s="149" t="s">
        <v>289</v>
      </c>
      <c r="H7405" s="153" t="s">
        <v>290</v>
      </c>
      <c r="I7405" s="149" t="s">
        <v>1930</v>
      </c>
      <c r="J7405" s="163">
        <v>33.664000000000001</v>
      </c>
      <c r="K7405" s="163">
        <v>5.532</v>
      </c>
      <c r="L7405" s="149" t="s">
        <v>116</v>
      </c>
      <c r="M7405" s="150" t="s">
        <v>352</v>
      </c>
      <c r="N7405" s="157">
        <v>45670.411400462966</v>
      </c>
      <c r="O7405" s="157">
        <v>45701.157094907408</v>
      </c>
    </row>
    <row r="7406" spans="2:15" x14ac:dyDescent="0.2">
      <c r="B7406" s="322" t="s">
        <v>179</v>
      </c>
      <c r="C7406" s="322" t="s">
        <v>113</v>
      </c>
      <c r="D7406" s="322" t="s">
        <v>180</v>
      </c>
      <c r="E7406" s="322" t="s">
        <v>113</v>
      </c>
      <c r="F7406" s="154" t="s">
        <v>239</v>
      </c>
      <c r="G7406" s="149" t="s">
        <v>359</v>
      </c>
      <c r="H7406" s="153" t="s">
        <v>278</v>
      </c>
      <c r="I7406" s="149" t="s">
        <v>3539</v>
      </c>
      <c r="J7406" s="163">
        <v>61.347000000000001</v>
      </c>
      <c r="K7406" s="163">
        <v>11.269</v>
      </c>
      <c r="L7406" s="149" t="s">
        <v>116</v>
      </c>
      <c r="M7406" s="150" t="s">
        <v>117</v>
      </c>
      <c r="N7406" s="157">
        <v>45671.469594907408</v>
      </c>
      <c r="O7406" s="157">
        <v>45705.704675925925</v>
      </c>
    </row>
    <row r="7407" spans="2:15" x14ac:dyDescent="0.2">
      <c r="B7407" s="322" t="s">
        <v>179</v>
      </c>
      <c r="C7407" s="322" t="s">
        <v>113</v>
      </c>
      <c r="D7407" s="322" t="s">
        <v>180</v>
      </c>
      <c r="E7407" s="322" t="s">
        <v>113</v>
      </c>
      <c r="F7407" s="154" t="s">
        <v>239</v>
      </c>
      <c r="G7407" s="149" t="s">
        <v>359</v>
      </c>
      <c r="H7407" s="153" t="s">
        <v>278</v>
      </c>
      <c r="I7407" s="149" t="s">
        <v>3539</v>
      </c>
      <c r="J7407" s="163">
        <v>61.347000000000001</v>
      </c>
      <c r="K7407" s="163">
        <v>33.878</v>
      </c>
      <c r="L7407" s="149" t="s">
        <v>116</v>
      </c>
      <c r="M7407" s="150" t="s">
        <v>1049</v>
      </c>
      <c r="N7407" s="157">
        <v>45671.469594907408</v>
      </c>
      <c r="O7407" s="157">
        <v>45706.872893518521</v>
      </c>
    </row>
    <row r="7408" spans="2:15" x14ac:dyDescent="0.2">
      <c r="B7408" s="322" t="s">
        <v>179</v>
      </c>
      <c r="C7408" s="322" t="s">
        <v>113</v>
      </c>
      <c r="D7408" s="322" t="s">
        <v>181</v>
      </c>
      <c r="E7408" s="322" t="s">
        <v>113</v>
      </c>
      <c r="F7408" s="154" t="s">
        <v>239</v>
      </c>
      <c r="G7408" s="149" t="s">
        <v>277</v>
      </c>
      <c r="H7408" s="153" t="s">
        <v>1628</v>
      </c>
      <c r="I7408" s="149" t="s">
        <v>2918</v>
      </c>
      <c r="J7408" s="163">
        <v>81.391000000000005</v>
      </c>
      <c r="K7408" s="163">
        <v>8.3699999999999992</v>
      </c>
      <c r="L7408" s="149" t="s">
        <v>219</v>
      </c>
      <c r="M7408" s="150" t="s">
        <v>429</v>
      </c>
      <c r="N7408" s="157">
        <v>45671.761307870373</v>
      </c>
      <c r="O7408" s="157">
        <v>45736.475081018521</v>
      </c>
    </row>
    <row r="7409" spans="2:15" x14ac:dyDescent="0.2">
      <c r="B7409" s="322" t="s">
        <v>179</v>
      </c>
      <c r="C7409" s="322" t="s">
        <v>113</v>
      </c>
      <c r="D7409" s="322" t="s">
        <v>181</v>
      </c>
      <c r="E7409" s="322" t="s">
        <v>113</v>
      </c>
      <c r="F7409" s="154" t="s">
        <v>239</v>
      </c>
      <c r="G7409" s="149" t="s">
        <v>277</v>
      </c>
      <c r="H7409" s="153" t="s">
        <v>1628</v>
      </c>
      <c r="I7409" s="149" t="s">
        <v>2918</v>
      </c>
      <c r="J7409" s="163">
        <v>81.391000000000005</v>
      </c>
      <c r="K7409" s="163">
        <v>21.890999999999998</v>
      </c>
      <c r="L7409" s="149" t="s">
        <v>211</v>
      </c>
      <c r="M7409" s="150" t="s">
        <v>691</v>
      </c>
      <c r="N7409" s="157">
        <v>45671.761307870373</v>
      </c>
      <c r="O7409" s="157">
        <v>45743.684814814813</v>
      </c>
    </row>
    <row r="7410" spans="2:15" x14ac:dyDescent="0.2">
      <c r="B7410" s="322" t="s">
        <v>179</v>
      </c>
      <c r="C7410" s="322" t="s">
        <v>113</v>
      </c>
      <c r="D7410" s="322" t="s">
        <v>272</v>
      </c>
      <c r="E7410" s="322" t="s">
        <v>113</v>
      </c>
      <c r="F7410" s="154" t="s">
        <v>239</v>
      </c>
      <c r="G7410" s="149" t="s">
        <v>277</v>
      </c>
      <c r="H7410" s="153" t="s">
        <v>1628</v>
      </c>
      <c r="I7410" s="149" t="s">
        <v>2918</v>
      </c>
      <c r="J7410" s="163">
        <v>81.391000000000005</v>
      </c>
      <c r="K7410" s="163">
        <v>30.318999999999999</v>
      </c>
      <c r="L7410" s="149" t="s">
        <v>211</v>
      </c>
      <c r="M7410" s="150" t="s">
        <v>636</v>
      </c>
      <c r="N7410" s="157">
        <v>45671.761307870373</v>
      </c>
      <c r="O7410" s="157">
        <v>45753.25885416667</v>
      </c>
    </row>
    <row r="7411" spans="2:15" x14ac:dyDescent="0.2">
      <c r="B7411" s="322" t="s">
        <v>179</v>
      </c>
      <c r="C7411" s="322" t="s">
        <v>113</v>
      </c>
      <c r="D7411" s="322" t="s">
        <v>180</v>
      </c>
      <c r="E7411" s="322" t="s">
        <v>113</v>
      </c>
      <c r="F7411" s="154" t="s">
        <v>114</v>
      </c>
      <c r="G7411" s="149" t="s">
        <v>286</v>
      </c>
      <c r="H7411" s="153" t="s">
        <v>115</v>
      </c>
      <c r="I7411" s="149" t="s">
        <v>3540</v>
      </c>
      <c r="J7411" s="163">
        <v>63.926000000000002</v>
      </c>
      <c r="K7411" s="163">
        <v>20.765000000000001</v>
      </c>
      <c r="L7411" s="149" t="s">
        <v>219</v>
      </c>
      <c r="M7411" s="150" t="s">
        <v>382</v>
      </c>
      <c r="N7411" s="157">
        <v>45671.991053240738</v>
      </c>
      <c r="O7411" s="157">
        <v>45708.437557870369</v>
      </c>
    </row>
    <row r="7412" spans="2:15" x14ac:dyDescent="0.2">
      <c r="B7412" s="322" t="s">
        <v>179</v>
      </c>
      <c r="C7412" s="322" t="s">
        <v>113</v>
      </c>
      <c r="D7412" s="322" t="s">
        <v>181</v>
      </c>
      <c r="E7412" s="322" t="s">
        <v>113</v>
      </c>
      <c r="F7412" s="154" t="s">
        <v>114</v>
      </c>
      <c r="G7412" s="149" t="s">
        <v>286</v>
      </c>
      <c r="H7412" s="153" t="s">
        <v>115</v>
      </c>
      <c r="I7412" s="149" t="s">
        <v>3540</v>
      </c>
      <c r="J7412" s="163">
        <v>63.926000000000002</v>
      </c>
      <c r="K7412" s="163">
        <v>30.809000000000001</v>
      </c>
      <c r="L7412" s="149" t="s">
        <v>218</v>
      </c>
      <c r="M7412" s="150" t="s">
        <v>1315</v>
      </c>
      <c r="N7412" s="157">
        <v>45671.991053240738</v>
      </c>
      <c r="O7412" s="157">
        <v>45724.420138888891</v>
      </c>
    </row>
    <row r="7413" spans="2:15" x14ac:dyDescent="0.2">
      <c r="B7413" s="322" t="s">
        <v>179</v>
      </c>
      <c r="C7413" s="322" t="s">
        <v>113</v>
      </c>
      <c r="D7413" s="322" t="s">
        <v>181</v>
      </c>
      <c r="E7413" s="322" t="s">
        <v>113</v>
      </c>
      <c r="F7413" s="154" t="s">
        <v>239</v>
      </c>
      <c r="G7413" s="149" t="s">
        <v>359</v>
      </c>
      <c r="H7413" s="153" t="s">
        <v>278</v>
      </c>
      <c r="I7413" s="149" t="s">
        <v>3541</v>
      </c>
      <c r="J7413" s="163">
        <v>66.201999999999998</v>
      </c>
      <c r="K7413" s="163">
        <v>23.975999999999999</v>
      </c>
      <c r="L7413" s="149" t="s">
        <v>211</v>
      </c>
      <c r="M7413" s="150" t="s">
        <v>303</v>
      </c>
      <c r="N7413" s="157">
        <v>45672.438981481479</v>
      </c>
      <c r="O7413" s="157">
        <v>45739.643506944441</v>
      </c>
    </row>
    <row r="7414" spans="2:15" x14ac:dyDescent="0.2">
      <c r="B7414" s="322" t="s">
        <v>179</v>
      </c>
      <c r="C7414" s="322" t="s">
        <v>113</v>
      </c>
      <c r="D7414" s="322" t="s">
        <v>181</v>
      </c>
      <c r="E7414" s="322" t="s">
        <v>113</v>
      </c>
      <c r="F7414" s="154" t="s">
        <v>239</v>
      </c>
      <c r="G7414" s="149" t="s">
        <v>359</v>
      </c>
      <c r="H7414" s="153" t="s">
        <v>278</v>
      </c>
      <c r="I7414" s="149" t="s">
        <v>3541</v>
      </c>
      <c r="J7414" s="163">
        <v>66.201999999999998</v>
      </c>
      <c r="K7414" s="163">
        <v>24.216000000000001</v>
      </c>
      <c r="L7414" s="149" t="s">
        <v>211</v>
      </c>
      <c r="M7414" s="150" t="s">
        <v>390</v>
      </c>
      <c r="N7414" s="157">
        <v>45672.438981481479</v>
      </c>
      <c r="O7414" s="157">
        <v>45746.834687499999</v>
      </c>
    </row>
    <row r="7415" spans="2:15" x14ac:dyDescent="0.2">
      <c r="B7415" s="322" t="s">
        <v>179</v>
      </c>
      <c r="C7415" s="322" t="s">
        <v>113</v>
      </c>
      <c r="D7415" s="322" t="s">
        <v>180</v>
      </c>
      <c r="E7415" s="322" t="s">
        <v>113</v>
      </c>
      <c r="F7415" s="154" t="s">
        <v>329</v>
      </c>
      <c r="G7415" s="149" t="s">
        <v>286</v>
      </c>
      <c r="H7415" s="153" t="s">
        <v>330</v>
      </c>
      <c r="I7415" s="149" t="s">
        <v>3542</v>
      </c>
      <c r="J7415" s="163">
        <v>78.055999999999997</v>
      </c>
      <c r="K7415" s="163">
        <v>29.934000000000001</v>
      </c>
      <c r="L7415" s="149" t="s">
        <v>116</v>
      </c>
      <c r="M7415" s="150" t="s">
        <v>352</v>
      </c>
      <c r="N7415" s="157">
        <v>45673.220324074071</v>
      </c>
      <c r="O7415" s="157">
        <v>45707.303391203706</v>
      </c>
    </row>
    <row r="7416" spans="2:15" x14ac:dyDescent="0.2">
      <c r="B7416" s="322" t="s">
        <v>179</v>
      </c>
      <c r="C7416" s="322" t="s">
        <v>113</v>
      </c>
      <c r="D7416" s="322" t="s">
        <v>180</v>
      </c>
      <c r="E7416" s="322" t="s">
        <v>113</v>
      </c>
      <c r="F7416" s="154" t="s">
        <v>329</v>
      </c>
      <c r="G7416" s="149" t="s">
        <v>286</v>
      </c>
      <c r="H7416" s="153" t="s">
        <v>330</v>
      </c>
      <c r="I7416" s="149" t="s">
        <v>3542</v>
      </c>
      <c r="J7416" s="163">
        <v>78.055999999999997</v>
      </c>
      <c r="K7416" s="163">
        <v>35.985999999999997</v>
      </c>
      <c r="L7416" s="149" t="s">
        <v>116</v>
      </c>
      <c r="M7416" s="150" t="s">
        <v>117</v>
      </c>
      <c r="N7416" s="157">
        <v>45673.220324074071</v>
      </c>
      <c r="O7416" s="157">
        <v>45715.583796296298</v>
      </c>
    </row>
    <row r="7417" spans="2:15" x14ac:dyDescent="0.2">
      <c r="B7417" s="322" t="s">
        <v>179</v>
      </c>
      <c r="C7417" s="322" t="s">
        <v>113</v>
      </c>
      <c r="D7417" s="322" t="s">
        <v>180</v>
      </c>
      <c r="E7417" s="322" t="s">
        <v>113</v>
      </c>
      <c r="F7417" s="154" t="s">
        <v>329</v>
      </c>
      <c r="G7417" s="149" t="s">
        <v>286</v>
      </c>
      <c r="H7417" s="153" t="s">
        <v>330</v>
      </c>
      <c r="I7417" s="149" t="s">
        <v>3543</v>
      </c>
      <c r="J7417" s="163">
        <v>42.445999999999998</v>
      </c>
      <c r="K7417" s="163">
        <v>7.1050000000000004</v>
      </c>
      <c r="L7417" s="149" t="s">
        <v>211</v>
      </c>
      <c r="M7417" s="150" t="s">
        <v>314</v>
      </c>
      <c r="N7417" s="157">
        <v>45673.428599537037</v>
      </c>
      <c r="O7417" s="157">
        <v>45696.41375</v>
      </c>
    </row>
    <row r="7418" spans="2:15" x14ac:dyDescent="0.2">
      <c r="B7418" s="322" t="s">
        <v>179</v>
      </c>
      <c r="C7418" s="322" t="s">
        <v>113</v>
      </c>
      <c r="D7418" s="322" t="s">
        <v>180</v>
      </c>
      <c r="E7418" s="322" t="s">
        <v>113</v>
      </c>
      <c r="F7418" s="154" t="s">
        <v>244</v>
      </c>
      <c r="G7418" s="149" t="s">
        <v>369</v>
      </c>
      <c r="H7418" s="153" t="s">
        <v>370</v>
      </c>
      <c r="I7418" s="149" t="s">
        <v>3544</v>
      </c>
      <c r="J7418" s="163">
        <v>58.186</v>
      </c>
      <c r="K7418" s="163">
        <v>41.892000000000003</v>
      </c>
      <c r="L7418" s="149" t="s">
        <v>187</v>
      </c>
      <c r="M7418" s="150" t="s">
        <v>415</v>
      </c>
      <c r="N7418" s="157">
        <v>45673.917638888888</v>
      </c>
      <c r="O7418" s="157">
        <v>45692.584374999999</v>
      </c>
    </row>
    <row r="7419" spans="2:15" x14ac:dyDescent="0.2">
      <c r="B7419" s="322" t="s">
        <v>179</v>
      </c>
      <c r="C7419" s="322" t="s">
        <v>113</v>
      </c>
      <c r="D7419" s="322" t="s">
        <v>179</v>
      </c>
      <c r="E7419" s="322" t="s">
        <v>113</v>
      </c>
      <c r="F7419" s="154" t="s">
        <v>239</v>
      </c>
      <c r="G7419" s="149" t="s">
        <v>359</v>
      </c>
      <c r="H7419" s="153" t="s">
        <v>278</v>
      </c>
      <c r="I7419" s="149" t="s">
        <v>3545</v>
      </c>
      <c r="J7419" s="163">
        <v>61.616</v>
      </c>
      <c r="K7419" s="163">
        <v>42.341000000000001</v>
      </c>
      <c r="L7419" s="149" t="s">
        <v>269</v>
      </c>
      <c r="M7419" s="150" t="s">
        <v>2410</v>
      </c>
      <c r="N7419" s="157">
        <v>45674.397303240738</v>
      </c>
      <c r="O7419" s="157">
        <v>45680.510914351849</v>
      </c>
    </row>
    <row r="7420" spans="2:15" x14ac:dyDescent="0.2">
      <c r="B7420" s="322" t="s">
        <v>179</v>
      </c>
      <c r="C7420" s="322" t="s">
        <v>113</v>
      </c>
      <c r="D7420" s="322" t="s">
        <v>180</v>
      </c>
      <c r="E7420" s="322" t="s">
        <v>113</v>
      </c>
      <c r="F7420" s="154" t="s">
        <v>239</v>
      </c>
      <c r="G7420" s="149" t="s">
        <v>289</v>
      </c>
      <c r="H7420" s="153" t="s">
        <v>290</v>
      </c>
      <c r="I7420" s="149" t="s">
        <v>1005</v>
      </c>
      <c r="J7420" s="163">
        <v>32.081000000000003</v>
      </c>
      <c r="K7420" s="163">
        <v>4.8979999999999997</v>
      </c>
      <c r="L7420" s="149" t="s">
        <v>116</v>
      </c>
      <c r="M7420" s="150" t="s">
        <v>457</v>
      </c>
      <c r="N7420" s="157">
        <v>45674.843599537038</v>
      </c>
      <c r="O7420" s="157">
        <v>45705.428263888891</v>
      </c>
    </row>
    <row r="7421" spans="2:15" x14ac:dyDescent="0.2">
      <c r="B7421" s="322" t="s">
        <v>179</v>
      </c>
      <c r="C7421" s="322" t="s">
        <v>113</v>
      </c>
      <c r="D7421" s="322" t="s">
        <v>180</v>
      </c>
      <c r="E7421" s="322" t="s">
        <v>113</v>
      </c>
      <c r="F7421" s="154" t="s">
        <v>239</v>
      </c>
      <c r="G7421" s="149" t="s">
        <v>289</v>
      </c>
      <c r="H7421" s="153" t="s">
        <v>290</v>
      </c>
      <c r="I7421" s="149" t="s">
        <v>1005</v>
      </c>
      <c r="J7421" s="163">
        <v>32.081000000000003</v>
      </c>
      <c r="K7421" s="163">
        <v>26.541</v>
      </c>
      <c r="L7421" s="149" t="s">
        <v>116</v>
      </c>
      <c r="M7421" s="150" t="s">
        <v>352</v>
      </c>
      <c r="N7421" s="157">
        <v>45674.843599537038</v>
      </c>
      <c r="O7421" s="157">
        <v>45709.886006944442</v>
      </c>
    </row>
    <row r="7422" spans="2:15" x14ac:dyDescent="0.2">
      <c r="B7422" s="322" t="s">
        <v>179</v>
      </c>
      <c r="C7422" s="322" t="s">
        <v>113</v>
      </c>
      <c r="D7422" s="322" t="s">
        <v>181</v>
      </c>
      <c r="E7422" s="322" t="s">
        <v>113</v>
      </c>
      <c r="F7422" s="154" t="s">
        <v>114</v>
      </c>
      <c r="G7422" s="149" t="s">
        <v>310</v>
      </c>
      <c r="H7422" s="153" t="s">
        <v>115</v>
      </c>
      <c r="I7422" s="149" t="s">
        <v>481</v>
      </c>
      <c r="J7422" s="163">
        <v>63.448999999999998</v>
      </c>
      <c r="K7422" s="163">
        <v>52.624000000000002</v>
      </c>
      <c r="L7422" s="149" t="s">
        <v>116</v>
      </c>
      <c r="M7422" s="150" t="s">
        <v>352</v>
      </c>
      <c r="N7422" s="157">
        <v>45674.92869212963</v>
      </c>
      <c r="O7422" s="157">
        <v>45719.021284722221</v>
      </c>
    </row>
    <row r="7423" spans="2:15" x14ac:dyDescent="0.2">
      <c r="B7423" s="322" t="s">
        <v>179</v>
      </c>
      <c r="C7423" s="322" t="s">
        <v>113</v>
      </c>
      <c r="D7423" s="322" t="s">
        <v>181</v>
      </c>
      <c r="E7423" s="322" t="s">
        <v>113</v>
      </c>
      <c r="F7423" s="154" t="s">
        <v>114</v>
      </c>
      <c r="G7423" s="149" t="s">
        <v>310</v>
      </c>
      <c r="H7423" s="153" t="s">
        <v>115</v>
      </c>
      <c r="I7423" s="149" t="s">
        <v>481</v>
      </c>
      <c r="J7423" s="163">
        <v>63.448999999999998</v>
      </c>
      <c r="K7423" s="163">
        <v>1.5229999999999999</v>
      </c>
      <c r="L7423" s="149" t="s">
        <v>116</v>
      </c>
      <c r="M7423" s="150" t="s">
        <v>352</v>
      </c>
      <c r="N7423" s="157">
        <v>45674.92869212963</v>
      </c>
      <c r="O7423" s="157">
        <v>45719.021296296298</v>
      </c>
    </row>
    <row r="7424" spans="2:15" x14ac:dyDescent="0.2">
      <c r="B7424" s="322" t="s">
        <v>179</v>
      </c>
      <c r="C7424" s="322" t="s">
        <v>113</v>
      </c>
      <c r="D7424" s="322" t="s">
        <v>180</v>
      </c>
      <c r="E7424" s="322" t="s">
        <v>113</v>
      </c>
      <c r="F7424" s="154" t="s">
        <v>244</v>
      </c>
      <c r="G7424" s="149" t="s">
        <v>369</v>
      </c>
      <c r="H7424" s="153" t="s">
        <v>370</v>
      </c>
      <c r="I7424" s="149" t="s">
        <v>3546</v>
      </c>
      <c r="J7424" s="163">
        <v>56.716000000000001</v>
      </c>
      <c r="K7424" s="163">
        <v>55.582000000000001</v>
      </c>
      <c r="L7424" s="149" t="s">
        <v>211</v>
      </c>
      <c r="M7424" s="150" t="s">
        <v>691</v>
      </c>
      <c r="N7424" s="157">
        <v>45675.11614583333</v>
      </c>
      <c r="O7424" s="157">
        <v>45703.803668981483</v>
      </c>
    </row>
    <row r="7425" spans="2:15" x14ac:dyDescent="0.2">
      <c r="B7425" s="322" t="s">
        <v>179</v>
      </c>
      <c r="C7425" s="322" t="s">
        <v>113</v>
      </c>
      <c r="D7425" s="322" t="s">
        <v>181</v>
      </c>
      <c r="E7425" s="322" t="s">
        <v>113</v>
      </c>
      <c r="F7425" s="154" t="s">
        <v>239</v>
      </c>
      <c r="G7425" s="149" t="s">
        <v>1627</v>
      </c>
      <c r="H7425" s="153" t="s">
        <v>1628</v>
      </c>
      <c r="I7425" s="149" t="s">
        <v>3541</v>
      </c>
      <c r="J7425" s="163">
        <v>66.201999999999998</v>
      </c>
      <c r="K7425" s="163">
        <v>8.3010000000000002</v>
      </c>
      <c r="L7425" s="149" t="s">
        <v>211</v>
      </c>
      <c r="M7425" s="150" t="s">
        <v>303</v>
      </c>
      <c r="N7425" s="157">
        <v>45675.709224537037</v>
      </c>
      <c r="O7425" s="157">
        <v>45739.643506944441</v>
      </c>
    </row>
    <row r="7426" spans="2:15" x14ac:dyDescent="0.2">
      <c r="B7426" s="322" t="s">
        <v>179</v>
      </c>
      <c r="C7426" s="322" t="s">
        <v>113</v>
      </c>
      <c r="D7426" s="322" t="s">
        <v>181</v>
      </c>
      <c r="E7426" s="322" t="s">
        <v>113</v>
      </c>
      <c r="F7426" s="154" t="s">
        <v>239</v>
      </c>
      <c r="G7426" s="149" t="s">
        <v>1627</v>
      </c>
      <c r="H7426" s="153" t="s">
        <v>1628</v>
      </c>
      <c r="I7426" s="149" t="s">
        <v>3541</v>
      </c>
      <c r="J7426" s="163">
        <v>66.201999999999998</v>
      </c>
      <c r="K7426" s="163">
        <v>8.3840000000000003</v>
      </c>
      <c r="L7426" s="149" t="s">
        <v>211</v>
      </c>
      <c r="M7426" s="150" t="s">
        <v>390</v>
      </c>
      <c r="N7426" s="157">
        <v>45675.709224537037</v>
      </c>
      <c r="O7426" s="157">
        <v>45746.834687499999</v>
      </c>
    </row>
    <row r="7427" spans="2:15" x14ac:dyDescent="0.2">
      <c r="B7427" s="322" t="s">
        <v>179</v>
      </c>
      <c r="C7427" s="322" t="s">
        <v>113</v>
      </c>
      <c r="D7427" s="322" t="s">
        <v>180</v>
      </c>
      <c r="E7427" s="322" t="s">
        <v>113</v>
      </c>
      <c r="F7427" s="154" t="s">
        <v>247</v>
      </c>
      <c r="G7427" s="149" t="s">
        <v>340</v>
      </c>
      <c r="H7427" s="153" t="s">
        <v>341</v>
      </c>
      <c r="I7427" s="149" t="s">
        <v>3547</v>
      </c>
      <c r="J7427" s="163">
        <v>36.866</v>
      </c>
      <c r="K7427" s="163">
        <v>11.611000000000001</v>
      </c>
      <c r="L7427" s="149" t="s">
        <v>205</v>
      </c>
      <c r="M7427" s="150" t="s">
        <v>505</v>
      </c>
      <c r="N7427" s="157">
        <v>45676.046249999999</v>
      </c>
      <c r="O7427" s="157">
        <v>45701.043020833335</v>
      </c>
    </row>
    <row r="7428" spans="2:15" x14ac:dyDescent="0.2">
      <c r="B7428" s="322" t="s">
        <v>179</v>
      </c>
      <c r="C7428" s="322" t="s">
        <v>113</v>
      </c>
      <c r="D7428" s="322" t="s">
        <v>180</v>
      </c>
      <c r="E7428" s="322" t="s">
        <v>113</v>
      </c>
      <c r="F7428" s="154" t="s">
        <v>247</v>
      </c>
      <c r="G7428" s="149" t="s">
        <v>340</v>
      </c>
      <c r="H7428" s="153" t="s">
        <v>341</v>
      </c>
      <c r="I7428" s="149" t="s">
        <v>3547</v>
      </c>
      <c r="J7428" s="163">
        <v>36.866</v>
      </c>
      <c r="K7428" s="163">
        <v>22.731000000000002</v>
      </c>
      <c r="L7428" s="149" t="s">
        <v>205</v>
      </c>
      <c r="M7428" s="150" t="s">
        <v>721</v>
      </c>
      <c r="N7428" s="157">
        <v>45676.046249999999</v>
      </c>
      <c r="O7428" s="157">
        <v>45711.02138888889</v>
      </c>
    </row>
    <row r="7429" spans="2:15" x14ac:dyDescent="0.2">
      <c r="B7429" s="322" t="s">
        <v>179</v>
      </c>
      <c r="C7429" s="322" t="s">
        <v>113</v>
      </c>
      <c r="D7429" s="322" t="s">
        <v>180</v>
      </c>
      <c r="E7429" s="322" t="s">
        <v>113</v>
      </c>
      <c r="F7429" s="154" t="s">
        <v>114</v>
      </c>
      <c r="G7429" s="149" t="s">
        <v>286</v>
      </c>
      <c r="H7429" s="153" t="s">
        <v>115</v>
      </c>
      <c r="I7429" s="149" t="s">
        <v>2416</v>
      </c>
      <c r="J7429" s="163">
        <v>63.661999999999999</v>
      </c>
      <c r="K7429" s="163">
        <v>11.17</v>
      </c>
      <c r="L7429" s="149" t="s">
        <v>216</v>
      </c>
      <c r="M7429" s="150" t="s">
        <v>284</v>
      </c>
      <c r="N7429" s="157">
        <v>45676.063935185186</v>
      </c>
      <c r="O7429" s="157">
        <v>45712.193368055552</v>
      </c>
    </row>
    <row r="7430" spans="2:15" x14ac:dyDescent="0.2">
      <c r="B7430" s="322" t="s">
        <v>179</v>
      </c>
      <c r="C7430" s="322" t="s">
        <v>113</v>
      </c>
      <c r="D7430" s="322" t="s">
        <v>181</v>
      </c>
      <c r="E7430" s="322" t="s">
        <v>113</v>
      </c>
      <c r="F7430" s="154" t="s">
        <v>114</v>
      </c>
      <c r="G7430" s="149" t="s">
        <v>286</v>
      </c>
      <c r="H7430" s="153" t="s">
        <v>115</v>
      </c>
      <c r="I7430" s="149" t="s">
        <v>2416</v>
      </c>
      <c r="J7430" s="163">
        <v>63.661999999999999</v>
      </c>
      <c r="K7430" s="163">
        <v>26.529</v>
      </c>
      <c r="L7430" s="149" t="s">
        <v>216</v>
      </c>
      <c r="M7430" s="150" t="s">
        <v>288</v>
      </c>
      <c r="N7430" s="157">
        <v>45676.063935185186</v>
      </c>
      <c r="O7430" s="157">
        <v>45720.511064814818</v>
      </c>
    </row>
    <row r="7431" spans="2:15" x14ac:dyDescent="0.2">
      <c r="B7431" s="322" t="s">
        <v>179</v>
      </c>
      <c r="C7431" s="322" t="s">
        <v>113</v>
      </c>
      <c r="D7431" s="322" t="s">
        <v>181</v>
      </c>
      <c r="E7431" s="322" t="s">
        <v>113</v>
      </c>
      <c r="F7431" s="154" t="s">
        <v>114</v>
      </c>
      <c r="G7431" s="149" t="s">
        <v>286</v>
      </c>
      <c r="H7431" s="153" t="s">
        <v>115</v>
      </c>
      <c r="I7431" s="149" t="s">
        <v>2416</v>
      </c>
      <c r="J7431" s="163">
        <v>63.661999999999999</v>
      </c>
      <c r="K7431" s="163">
        <v>24.689</v>
      </c>
      <c r="L7431" s="149" t="s">
        <v>216</v>
      </c>
      <c r="M7431" s="150" t="s">
        <v>316</v>
      </c>
      <c r="N7431" s="157">
        <v>45676.063935185186</v>
      </c>
      <c r="O7431" s="157">
        <v>45728.875706018516</v>
      </c>
    </row>
    <row r="7432" spans="2:15" x14ac:dyDescent="0.2">
      <c r="B7432" s="322" t="s">
        <v>179</v>
      </c>
      <c r="C7432" s="322" t="s">
        <v>113</v>
      </c>
      <c r="D7432" s="322" t="s">
        <v>180</v>
      </c>
      <c r="E7432" s="322" t="s">
        <v>113</v>
      </c>
      <c r="F7432" s="154" t="s">
        <v>239</v>
      </c>
      <c r="G7432" s="149" t="s">
        <v>2567</v>
      </c>
      <c r="H7432" s="153" t="s">
        <v>278</v>
      </c>
      <c r="I7432" s="149" t="s">
        <v>3548</v>
      </c>
      <c r="J7432" s="163">
        <v>55.58</v>
      </c>
      <c r="K7432" s="163">
        <v>52.466000000000001</v>
      </c>
      <c r="L7432" s="149" t="s">
        <v>116</v>
      </c>
      <c r="M7432" s="150" t="s">
        <v>352</v>
      </c>
      <c r="N7432" s="157">
        <v>45676.671319444446</v>
      </c>
      <c r="O7432" s="157">
        <v>45712.260949074072</v>
      </c>
    </row>
    <row r="7433" spans="2:15" x14ac:dyDescent="0.2">
      <c r="B7433" s="322" t="s">
        <v>179</v>
      </c>
      <c r="C7433" s="322" t="s">
        <v>113</v>
      </c>
      <c r="D7433" s="322" t="s">
        <v>181</v>
      </c>
      <c r="E7433" s="322" t="s">
        <v>113</v>
      </c>
      <c r="F7433" s="154" t="s">
        <v>2224</v>
      </c>
      <c r="G7433" s="149" t="s">
        <v>277</v>
      </c>
      <c r="H7433" s="153" t="s">
        <v>3549</v>
      </c>
      <c r="I7433" s="149" t="s">
        <v>3420</v>
      </c>
      <c r="J7433" s="163">
        <v>57.347000000000001</v>
      </c>
      <c r="K7433" s="163">
        <v>24.26</v>
      </c>
      <c r="L7433" s="149" t="s">
        <v>116</v>
      </c>
      <c r="M7433" s="150" t="s">
        <v>293</v>
      </c>
      <c r="N7433" s="157">
        <v>45677.459826388891</v>
      </c>
      <c r="O7433" s="157">
        <v>45743.473553240743</v>
      </c>
    </row>
    <row r="7434" spans="2:15" x14ac:dyDescent="0.2">
      <c r="B7434" s="322" t="s">
        <v>179</v>
      </c>
      <c r="C7434" s="322" t="s">
        <v>113</v>
      </c>
      <c r="D7434" s="322" t="s">
        <v>272</v>
      </c>
      <c r="E7434" s="322" t="s">
        <v>113</v>
      </c>
      <c r="F7434" s="154" t="s">
        <v>2224</v>
      </c>
      <c r="G7434" s="149" t="s">
        <v>2567</v>
      </c>
      <c r="H7434" s="153" t="s">
        <v>3549</v>
      </c>
      <c r="I7434" s="149" t="s">
        <v>3420</v>
      </c>
      <c r="J7434" s="163">
        <v>57.347000000000001</v>
      </c>
      <c r="K7434" s="163">
        <v>24.628</v>
      </c>
      <c r="L7434" s="149" t="s">
        <v>116</v>
      </c>
      <c r="M7434" s="150" t="s">
        <v>405</v>
      </c>
      <c r="N7434" s="157">
        <v>45677.459826388891</v>
      </c>
      <c r="O7434" s="157">
        <v>45763.048703703702</v>
      </c>
    </row>
    <row r="7435" spans="2:15" x14ac:dyDescent="0.2">
      <c r="B7435" s="322" t="s">
        <v>179</v>
      </c>
      <c r="C7435" s="322" t="s">
        <v>113</v>
      </c>
      <c r="D7435" s="322" t="s">
        <v>180</v>
      </c>
      <c r="E7435" s="322" t="s">
        <v>113</v>
      </c>
      <c r="F7435" s="154" t="s">
        <v>239</v>
      </c>
      <c r="G7435" s="149" t="s">
        <v>359</v>
      </c>
      <c r="H7435" s="153" t="s">
        <v>278</v>
      </c>
      <c r="I7435" s="149" t="s">
        <v>2553</v>
      </c>
      <c r="J7435" s="163">
        <v>62.646999999999998</v>
      </c>
      <c r="K7435" s="163">
        <v>35.040999999999997</v>
      </c>
      <c r="L7435" s="149" t="s">
        <v>209</v>
      </c>
      <c r="M7435" s="150" t="s">
        <v>392</v>
      </c>
      <c r="N7435" s="157">
        <v>45677.626435185186</v>
      </c>
      <c r="O7435" s="157">
        <v>45711.144293981481</v>
      </c>
    </row>
    <row r="7436" spans="2:15" x14ac:dyDescent="0.2">
      <c r="B7436" s="322" t="s">
        <v>179</v>
      </c>
      <c r="C7436" s="322" t="s">
        <v>113</v>
      </c>
      <c r="D7436" s="322" t="s">
        <v>180</v>
      </c>
      <c r="E7436" s="322" t="s">
        <v>113</v>
      </c>
      <c r="F7436" s="154" t="s">
        <v>114</v>
      </c>
      <c r="G7436" s="149" t="s">
        <v>310</v>
      </c>
      <c r="H7436" s="153" t="s">
        <v>115</v>
      </c>
      <c r="I7436" s="149" t="s">
        <v>1732</v>
      </c>
      <c r="J7436" s="163">
        <v>60.55</v>
      </c>
      <c r="K7436" s="163">
        <v>58.293999999999997</v>
      </c>
      <c r="L7436" s="149" t="s">
        <v>216</v>
      </c>
      <c r="M7436" s="150" t="s">
        <v>2876</v>
      </c>
      <c r="N7436" s="157">
        <v>45677.720150462963</v>
      </c>
      <c r="O7436" s="157">
        <v>45706.975289351853</v>
      </c>
    </row>
    <row r="7437" spans="2:15" x14ac:dyDescent="0.2">
      <c r="B7437" s="322" t="s">
        <v>179</v>
      </c>
      <c r="C7437" s="322" t="s">
        <v>113</v>
      </c>
      <c r="D7437" s="322" t="s">
        <v>181</v>
      </c>
      <c r="E7437" s="322" t="s">
        <v>113</v>
      </c>
      <c r="F7437" s="154" t="s">
        <v>239</v>
      </c>
      <c r="G7437" s="149" t="s">
        <v>277</v>
      </c>
      <c r="H7437" s="153" t="s">
        <v>1628</v>
      </c>
      <c r="I7437" s="149" t="s">
        <v>2918</v>
      </c>
      <c r="J7437" s="163">
        <v>81.391000000000005</v>
      </c>
      <c r="K7437" s="163">
        <v>2.508</v>
      </c>
      <c r="L7437" s="149" t="s">
        <v>219</v>
      </c>
      <c r="M7437" s="150" t="s">
        <v>429</v>
      </c>
      <c r="N7437" s="157">
        <v>45677.906446759262</v>
      </c>
      <c r="O7437" s="157">
        <v>45736.475081018521</v>
      </c>
    </row>
    <row r="7438" spans="2:15" x14ac:dyDescent="0.2">
      <c r="B7438" s="322" t="s">
        <v>179</v>
      </c>
      <c r="C7438" s="322" t="s">
        <v>113</v>
      </c>
      <c r="D7438" s="322" t="s">
        <v>181</v>
      </c>
      <c r="E7438" s="322" t="s">
        <v>113</v>
      </c>
      <c r="F7438" s="154" t="s">
        <v>239</v>
      </c>
      <c r="G7438" s="149" t="s">
        <v>277</v>
      </c>
      <c r="H7438" s="153" t="s">
        <v>1628</v>
      </c>
      <c r="I7438" s="149" t="s">
        <v>2918</v>
      </c>
      <c r="J7438" s="163">
        <v>81.391000000000005</v>
      </c>
      <c r="K7438" s="163">
        <v>6.5590000000000002</v>
      </c>
      <c r="L7438" s="149" t="s">
        <v>211</v>
      </c>
      <c r="M7438" s="150" t="s">
        <v>691</v>
      </c>
      <c r="N7438" s="157">
        <v>45677.906446759262</v>
      </c>
      <c r="O7438" s="157">
        <v>45743.684814814813</v>
      </c>
    </row>
    <row r="7439" spans="2:15" x14ac:dyDescent="0.2">
      <c r="B7439" s="322" t="s">
        <v>179</v>
      </c>
      <c r="C7439" s="322" t="s">
        <v>113</v>
      </c>
      <c r="D7439" s="322" t="s">
        <v>272</v>
      </c>
      <c r="E7439" s="322" t="s">
        <v>113</v>
      </c>
      <c r="F7439" s="154" t="s">
        <v>239</v>
      </c>
      <c r="G7439" s="149" t="s">
        <v>277</v>
      </c>
      <c r="H7439" s="153" t="s">
        <v>1628</v>
      </c>
      <c r="I7439" s="149" t="s">
        <v>2918</v>
      </c>
      <c r="J7439" s="163">
        <v>81.391000000000005</v>
      </c>
      <c r="K7439" s="163">
        <v>9.0839999999999996</v>
      </c>
      <c r="L7439" s="149" t="s">
        <v>211</v>
      </c>
      <c r="M7439" s="150" t="s">
        <v>636</v>
      </c>
      <c r="N7439" s="157">
        <v>45677.906446759262</v>
      </c>
      <c r="O7439" s="157">
        <v>45753.25885416667</v>
      </c>
    </row>
    <row r="7440" spans="2:15" x14ac:dyDescent="0.2">
      <c r="B7440" s="322" t="s">
        <v>179</v>
      </c>
      <c r="C7440" s="322" t="s">
        <v>113</v>
      </c>
      <c r="D7440" s="322" t="s">
        <v>180</v>
      </c>
      <c r="E7440" s="322" t="s">
        <v>113</v>
      </c>
      <c r="F7440" s="154" t="s">
        <v>329</v>
      </c>
      <c r="G7440" s="149" t="s">
        <v>286</v>
      </c>
      <c r="H7440" s="153" t="s">
        <v>330</v>
      </c>
      <c r="I7440" s="149" t="s">
        <v>2745</v>
      </c>
      <c r="J7440" s="163">
        <v>64.241</v>
      </c>
      <c r="K7440" s="163">
        <v>26.751000000000001</v>
      </c>
      <c r="L7440" s="149" t="s">
        <v>333</v>
      </c>
      <c r="M7440" s="150" t="s">
        <v>334</v>
      </c>
      <c r="N7440" s="157">
        <v>45678.052847222221</v>
      </c>
      <c r="O7440" s="157">
        <v>45698.943680555552</v>
      </c>
    </row>
    <row r="7441" spans="2:15" x14ac:dyDescent="0.2">
      <c r="B7441" s="322" t="s">
        <v>179</v>
      </c>
      <c r="C7441" s="322" t="s">
        <v>113</v>
      </c>
      <c r="D7441" s="322" t="s">
        <v>180</v>
      </c>
      <c r="E7441" s="322" t="s">
        <v>113</v>
      </c>
      <c r="F7441" s="154" t="s">
        <v>329</v>
      </c>
      <c r="G7441" s="149" t="s">
        <v>286</v>
      </c>
      <c r="H7441" s="153" t="s">
        <v>330</v>
      </c>
      <c r="I7441" s="149" t="s">
        <v>2745</v>
      </c>
      <c r="J7441" s="163">
        <v>64.241</v>
      </c>
      <c r="K7441" s="163">
        <v>31.716999999999999</v>
      </c>
      <c r="L7441" s="149" t="s">
        <v>211</v>
      </c>
      <c r="M7441" s="150" t="s">
        <v>314</v>
      </c>
      <c r="N7441" s="157">
        <v>45678.052847222221</v>
      </c>
      <c r="O7441" s="157">
        <v>45711.142847222225</v>
      </c>
    </row>
    <row r="7442" spans="2:15" x14ac:dyDescent="0.2">
      <c r="B7442" s="322" t="s">
        <v>179</v>
      </c>
      <c r="C7442" s="322" t="s">
        <v>113</v>
      </c>
      <c r="D7442" s="322" t="s">
        <v>179</v>
      </c>
      <c r="E7442" s="322" t="s">
        <v>113</v>
      </c>
      <c r="F7442" s="154" t="s">
        <v>239</v>
      </c>
      <c r="G7442" s="149" t="s">
        <v>359</v>
      </c>
      <c r="H7442" s="153" t="s">
        <v>278</v>
      </c>
      <c r="I7442" s="149" t="s">
        <v>3550</v>
      </c>
      <c r="J7442" s="163">
        <v>63.28</v>
      </c>
      <c r="K7442" s="163">
        <v>8.5220000000000002</v>
      </c>
      <c r="L7442" s="149" t="s">
        <v>269</v>
      </c>
      <c r="M7442" s="150" t="s">
        <v>2410</v>
      </c>
      <c r="N7442" s="157">
        <v>45678.595254629632</v>
      </c>
      <c r="O7442" s="157">
        <v>45682.657106481478</v>
      </c>
    </row>
    <row r="7443" spans="2:15" x14ac:dyDescent="0.2">
      <c r="B7443" s="322" t="s">
        <v>179</v>
      </c>
      <c r="C7443" s="322" t="s">
        <v>113</v>
      </c>
      <c r="D7443" s="322" t="s">
        <v>180</v>
      </c>
      <c r="E7443" s="322" t="s">
        <v>113</v>
      </c>
      <c r="F7443" s="154" t="s">
        <v>239</v>
      </c>
      <c r="G7443" s="149" t="s">
        <v>359</v>
      </c>
      <c r="H7443" s="153" t="s">
        <v>278</v>
      </c>
      <c r="I7443" s="149" t="s">
        <v>3550</v>
      </c>
      <c r="J7443" s="163">
        <v>63.28</v>
      </c>
      <c r="K7443" s="163">
        <v>0.57199999999999995</v>
      </c>
      <c r="L7443" s="149" t="s">
        <v>116</v>
      </c>
      <c r="M7443" s="150" t="s">
        <v>352</v>
      </c>
      <c r="N7443" s="157">
        <v>45678.595254629632</v>
      </c>
      <c r="O7443" s="157">
        <v>45704.457662037035</v>
      </c>
    </row>
    <row r="7444" spans="2:15" x14ac:dyDescent="0.2">
      <c r="B7444" s="322" t="s">
        <v>179</v>
      </c>
      <c r="C7444" s="322" t="s">
        <v>113</v>
      </c>
      <c r="D7444" s="322" t="s">
        <v>180</v>
      </c>
      <c r="E7444" s="322" t="s">
        <v>113</v>
      </c>
      <c r="F7444" s="154" t="s">
        <v>239</v>
      </c>
      <c r="G7444" s="149" t="s">
        <v>359</v>
      </c>
      <c r="H7444" s="153" t="s">
        <v>278</v>
      </c>
      <c r="I7444" s="149" t="s">
        <v>3550</v>
      </c>
      <c r="J7444" s="163">
        <v>63.28</v>
      </c>
      <c r="K7444" s="163">
        <v>5.72</v>
      </c>
      <c r="L7444" s="149" t="s">
        <v>116</v>
      </c>
      <c r="M7444" s="150" t="s">
        <v>352</v>
      </c>
      <c r="N7444" s="157">
        <v>45678.595254629632</v>
      </c>
      <c r="O7444" s="157">
        <v>45704.457673611112</v>
      </c>
    </row>
    <row r="7445" spans="2:15" x14ac:dyDescent="0.2">
      <c r="B7445" s="322" t="s">
        <v>179</v>
      </c>
      <c r="C7445" s="322" t="s">
        <v>113</v>
      </c>
      <c r="D7445" s="322" t="s">
        <v>180</v>
      </c>
      <c r="E7445" s="322" t="s">
        <v>113</v>
      </c>
      <c r="F7445" s="154" t="s">
        <v>239</v>
      </c>
      <c r="G7445" s="149" t="s">
        <v>359</v>
      </c>
      <c r="H7445" s="153" t="s">
        <v>278</v>
      </c>
      <c r="I7445" s="149" t="s">
        <v>3550</v>
      </c>
      <c r="J7445" s="163">
        <v>63.28</v>
      </c>
      <c r="K7445" s="163">
        <v>2.86</v>
      </c>
      <c r="L7445" s="149" t="s">
        <v>116</v>
      </c>
      <c r="M7445" s="150" t="s">
        <v>352</v>
      </c>
      <c r="N7445" s="157">
        <v>45678.595254629632</v>
      </c>
      <c r="O7445" s="157">
        <v>45704.457743055558</v>
      </c>
    </row>
    <row r="7446" spans="2:15" x14ac:dyDescent="0.2">
      <c r="B7446" s="322" t="s">
        <v>179</v>
      </c>
      <c r="C7446" s="322" t="s">
        <v>113</v>
      </c>
      <c r="D7446" s="322" t="s">
        <v>180</v>
      </c>
      <c r="E7446" s="322" t="s">
        <v>113</v>
      </c>
      <c r="F7446" s="154" t="s">
        <v>239</v>
      </c>
      <c r="G7446" s="149" t="s">
        <v>359</v>
      </c>
      <c r="H7446" s="153" t="s">
        <v>278</v>
      </c>
      <c r="I7446" s="149" t="s">
        <v>3550</v>
      </c>
      <c r="J7446" s="163">
        <v>63.28</v>
      </c>
      <c r="K7446" s="163">
        <v>3.1360000000000001</v>
      </c>
      <c r="L7446" s="149" t="s">
        <v>116</v>
      </c>
      <c r="M7446" s="150" t="s">
        <v>352</v>
      </c>
      <c r="N7446" s="157">
        <v>45678.595254629632</v>
      </c>
      <c r="O7446" s="157">
        <v>45704.457754629628</v>
      </c>
    </row>
    <row r="7447" spans="2:15" x14ac:dyDescent="0.2">
      <c r="B7447" s="322" t="s">
        <v>179</v>
      </c>
      <c r="C7447" s="322" t="s">
        <v>113</v>
      </c>
      <c r="D7447" s="322" t="s">
        <v>180</v>
      </c>
      <c r="E7447" s="322" t="s">
        <v>113</v>
      </c>
      <c r="F7447" s="154" t="s">
        <v>239</v>
      </c>
      <c r="G7447" s="149" t="s">
        <v>359</v>
      </c>
      <c r="H7447" s="153" t="s">
        <v>278</v>
      </c>
      <c r="I7447" s="149" t="s">
        <v>3550</v>
      </c>
      <c r="J7447" s="163">
        <v>63.28</v>
      </c>
      <c r="K7447" s="163">
        <v>5.72</v>
      </c>
      <c r="L7447" s="149" t="s">
        <v>116</v>
      </c>
      <c r="M7447" s="150" t="s">
        <v>352</v>
      </c>
      <c r="N7447" s="157">
        <v>45678.595254629632</v>
      </c>
      <c r="O7447" s="157">
        <v>45704.457766203705</v>
      </c>
    </row>
    <row r="7448" spans="2:15" x14ac:dyDescent="0.2">
      <c r="B7448" s="322" t="s">
        <v>179</v>
      </c>
      <c r="C7448" s="322" t="s">
        <v>113</v>
      </c>
      <c r="D7448" s="322" t="s">
        <v>180</v>
      </c>
      <c r="E7448" s="322" t="s">
        <v>113</v>
      </c>
      <c r="F7448" s="154" t="s">
        <v>239</v>
      </c>
      <c r="G7448" s="149" t="s">
        <v>359</v>
      </c>
      <c r="H7448" s="153" t="s">
        <v>278</v>
      </c>
      <c r="I7448" s="149" t="s">
        <v>3550</v>
      </c>
      <c r="J7448" s="163">
        <v>63.28</v>
      </c>
      <c r="K7448" s="163">
        <v>4.1189999999999998</v>
      </c>
      <c r="L7448" s="149" t="s">
        <v>116</v>
      </c>
      <c r="M7448" s="150" t="s">
        <v>352</v>
      </c>
      <c r="N7448" s="157">
        <v>45678.595254629632</v>
      </c>
      <c r="O7448" s="157">
        <v>45704.457824074074</v>
      </c>
    </row>
    <row r="7449" spans="2:15" x14ac:dyDescent="0.2">
      <c r="B7449" s="322" t="s">
        <v>179</v>
      </c>
      <c r="C7449" s="322" t="s">
        <v>113</v>
      </c>
      <c r="D7449" s="322" t="s">
        <v>180</v>
      </c>
      <c r="E7449" s="322" t="s">
        <v>113</v>
      </c>
      <c r="F7449" s="154" t="s">
        <v>239</v>
      </c>
      <c r="G7449" s="149" t="s">
        <v>359</v>
      </c>
      <c r="H7449" s="153" t="s">
        <v>278</v>
      </c>
      <c r="I7449" s="149" t="s">
        <v>3550</v>
      </c>
      <c r="J7449" s="163">
        <v>63.28</v>
      </c>
      <c r="K7449" s="163">
        <v>1.258</v>
      </c>
      <c r="L7449" s="149" t="s">
        <v>116</v>
      </c>
      <c r="M7449" s="150" t="s">
        <v>352</v>
      </c>
      <c r="N7449" s="157">
        <v>45678.595254629632</v>
      </c>
      <c r="O7449" s="157">
        <v>45704.457858796297</v>
      </c>
    </row>
    <row r="7450" spans="2:15" x14ac:dyDescent="0.2">
      <c r="B7450" s="322" t="s">
        <v>179</v>
      </c>
      <c r="C7450" s="322" t="s">
        <v>113</v>
      </c>
      <c r="D7450" s="322" t="s">
        <v>180</v>
      </c>
      <c r="E7450" s="322" t="s">
        <v>113</v>
      </c>
      <c r="F7450" s="154" t="s">
        <v>239</v>
      </c>
      <c r="G7450" s="149" t="s">
        <v>359</v>
      </c>
      <c r="H7450" s="153" t="s">
        <v>278</v>
      </c>
      <c r="I7450" s="149" t="s">
        <v>3550</v>
      </c>
      <c r="J7450" s="163">
        <v>63.28</v>
      </c>
      <c r="K7450" s="163">
        <v>1.2010000000000001</v>
      </c>
      <c r="L7450" s="149" t="s">
        <v>116</v>
      </c>
      <c r="M7450" s="150" t="s">
        <v>352</v>
      </c>
      <c r="N7450" s="157">
        <v>45678.595254629632</v>
      </c>
      <c r="O7450" s="157">
        <v>45704.45789351852</v>
      </c>
    </row>
    <row r="7451" spans="2:15" x14ac:dyDescent="0.2">
      <c r="B7451" s="322" t="s">
        <v>179</v>
      </c>
      <c r="C7451" s="322" t="s">
        <v>113</v>
      </c>
      <c r="D7451" s="322" t="s">
        <v>180</v>
      </c>
      <c r="E7451" s="322" t="s">
        <v>113</v>
      </c>
      <c r="F7451" s="154" t="s">
        <v>239</v>
      </c>
      <c r="G7451" s="149" t="s">
        <v>359</v>
      </c>
      <c r="H7451" s="153" t="s">
        <v>278</v>
      </c>
      <c r="I7451" s="149" t="s">
        <v>3550</v>
      </c>
      <c r="J7451" s="163">
        <v>63.28</v>
      </c>
      <c r="K7451" s="163">
        <v>1.03</v>
      </c>
      <c r="L7451" s="149" t="s">
        <v>116</v>
      </c>
      <c r="M7451" s="150" t="s">
        <v>352</v>
      </c>
      <c r="N7451" s="157">
        <v>45678.595254629632</v>
      </c>
      <c r="O7451" s="157">
        <v>45704.457928240743</v>
      </c>
    </row>
    <row r="7452" spans="2:15" x14ac:dyDescent="0.2">
      <c r="B7452" s="322" t="s">
        <v>179</v>
      </c>
      <c r="C7452" s="322" t="s">
        <v>113</v>
      </c>
      <c r="D7452" s="322" t="s">
        <v>180</v>
      </c>
      <c r="E7452" s="322" t="s">
        <v>113</v>
      </c>
      <c r="F7452" s="154" t="s">
        <v>114</v>
      </c>
      <c r="G7452" s="149" t="s">
        <v>286</v>
      </c>
      <c r="H7452" s="153" t="s">
        <v>115</v>
      </c>
      <c r="I7452" s="149" t="s">
        <v>3437</v>
      </c>
      <c r="J7452" s="163">
        <v>31.638999999999999</v>
      </c>
      <c r="K7452" s="163">
        <v>5.6669999999999998</v>
      </c>
      <c r="L7452" s="149" t="s">
        <v>212</v>
      </c>
      <c r="M7452" s="150" t="s">
        <v>447</v>
      </c>
      <c r="N7452" s="157">
        <v>45679.168206018519</v>
      </c>
      <c r="O7452" s="157">
        <v>45709.904039351852</v>
      </c>
    </row>
    <row r="7453" spans="2:15" x14ac:dyDescent="0.2">
      <c r="B7453" s="322" t="s">
        <v>179</v>
      </c>
      <c r="C7453" s="322" t="s">
        <v>113</v>
      </c>
      <c r="D7453" s="322" t="s">
        <v>181</v>
      </c>
      <c r="E7453" s="322" t="s">
        <v>113</v>
      </c>
      <c r="F7453" s="154" t="s">
        <v>114</v>
      </c>
      <c r="G7453" s="149" t="s">
        <v>286</v>
      </c>
      <c r="H7453" s="153" t="s">
        <v>115</v>
      </c>
      <c r="I7453" s="149" t="s">
        <v>3437</v>
      </c>
      <c r="J7453" s="163">
        <v>31.638999999999999</v>
      </c>
      <c r="K7453" s="163">
        <v>14.167</v>
      </c>
      <c r="L7453" s="149" t="s">
        <v>212</v>
      </c>
      <c r="M7453" s="150" t="s">
        <v>3551</v>
      </c>
      <c r="N7453" s="157">
        <v>45679.168206018519</v>
      </c>
      <c r="O7453" s="157">
        <v>45719.944537037038</v>
      </c>
    </row>
    <row r="7454" spans="2:15" x14ac:dyDescent="0.2">
      <c r="B7454" s="322" t="s">
        <v>179</v>
      </c>
      <c r="C7454" s="322" t="s">
        <v>113</v>
      </c>
      <c r="D7454" s="322" t="s">
        <v>181</v>
      </c>
      <c r="E7454" s="322" t="s">
        <v>113</v>
      </c>
      <c r="F7454" s="154" t="s">
        <v>329</v>
      </c>
      <c r="G7454" s="149" t="s">
        <v>286</v>
      </c>
      <c r="H7454" s="153" t="s">
        <v>330</v>
      </c>
      <c r="I7454" s="149" t="s">
        <v>2319</v>
      </c>
      <c r="J7454" s="163">
        <v>38.545000000000002</v>
      </c>
      <c r="K7454" s="163">
        <v>8.8320000000000007</v>
      </c>
      <c r="L7454" s="149" t="s">
        <v>223</v>
      </c>
      <c r="M7454" s="150" t="s">
        <v>1961</v>
      </c>
      <c r="N7454" s="157">
        <v>45679.22011574074</v>
      </c>
      <c r="O7454" s="157">
        <v>45727.396701388891</v>
      </c>
    </row>
    <row r="7455" spans="2:15" x14ac:dyDescent="0.2">
      <c r="B7455" s="322" t="s">
        <v>179</v>
      </c>
      <c r="C7455" s="322" t="s">
        <v>113</v>
      </c>
      <c r="D7455" s="322" t="s">
        <v>272</v>
      </c>
      <c r="E7455" s="322" t="s">
        <v>113</v>
      </c>
      <c r="F7455" s="154" t="s">
        <v>239</v>
      </c>
      <c r="G7455" s="149" t="s">
        <v>359</v>
      </c>
      <c r="H7455" s="153" t="s">
        <v>278</v>
      </c>
      <c r="I7455" s="149" t="s">
        <v>2305</v>
      </c>
      <c r="J7455" s="163">
        <v>55.780999999999999</v>
      </c>
      <c r="K7455" s="163">
        <v>35.625999999999998</v>
      </c>
      <c r="L7455" s="149" t="s">
        <v>211</v>
      </c>
      <c r="M7455" s="150" t="s">
        <v>303</v>
      </c>
      <c r="N7455" s="157">
        <v>45679.241238425922</v>
      </c>
      <c r="O7455" s="157">
        <v>45752.324733796297</v>
      </c>
    </row>
    <row r="7456" spans="2:15" x14ac:dyDescent="0.2">
      <c r="B7456" s="322" t="s">
        <v>179</v>
      </c>
      <c r="C7456" s="322" t="s">
        <v>113</v>
      </c>
      <c r="D7456" s="322" t="s">
        <v>181</v>
      </c>
      <c r="E7456" s="322" t="s">
        <v>113</v>
      </c>
      <c r="F7456" s="154" t="s">
        <v>239</v>
      </c>
      <c r="G7456" s="149" t="s">
        <v>277</v>
      </c>
      <c r="H7456" s="153" t="s">
        <v>1628</v>
      </c>
      <c r="I7456" s="149" t="s">
        <v>3552</v>
      </c>
      <c r="J7456" s="163">
        <v>77.283000000000001</v>
      </c>
      <c r="K7456" s="163">
        <v>26.815999999999999</v>
      </c>
      <c r="L7456" s="149" t="s">
        <v>211</v>
      </c>
      <c r="M7456" s="150" t="s">
        <v>691</v>
      </c>
      <c r="N7456" s="157">
        <v>45679.384409722225</v>
      </c>
      <c r="O7456" s="157">
        <v>45730.735856481479</v>
      </c>
    </row>
    <row r="7457" spans="2:15" x14ac:dyDescent="0.2">
      <c r="B7457" s="322" t="s">
        <v>179</v>
      </c>
      <c r="C7457" s="322" t="s">
        <v>113</v>
      </c>
      <c r="D7457" s="322" t="s">
        <v>181</v>
      </c>
      <c r="E7457" s="322" t="s">
        <v>113</v>
      </c>
      <c r="F7457" s="154" t="s">
        <v>239</v>
      </c>
      <c r="G7457" s="149" t="s">
        <v>277</v>
      </c>
      <c r="H7457" s="153" t="s">
        <v>1628</v>
      </c>
      <c r="I7457" s="149" t="s">
        <v>3552</v>
      </c>
      <c r="J7457" s="163">
        <v>77.283000000000001</v>
      </c>
      <c r="K7457" s="163">
        <v>46.445</v>
      </c>
      <c r="L7457" s="149" t="s">
        <v>211</v>
      </c>
      <c r="M7457" s="150" t="s">
        <v>314</v>
      </c>
      <c r="N7457" s="157">
        <v>45679.384409722225</v>
      </c>
      <c r="O7457" s="157">
        <v>45740.163240740738</v>
      </c>
    </row>
    <row r="7458" spans="2:15" x14ac:dyDescent="0.2">
      <c r="B7458" s="322" t="s">
        <v>179</v>
      </c>
      <c r="C7458" s="322" t="s">
        <v>113</v>
      </c>
      <c r="D7458" s="322" t="s">
        <v>180</v>
      </c>
      <c r="E7458" s="322" t="s">
        <v>113</v>
      </c>
      <c r="F7458" s="154" t="s">
        <v>236</v>
      </c>
      <c r="G7458" s="149" t="s">
        <v>310</v>
      </c>
      <c r="H7458" s="153" t="s">
        <v>311</v>
      </c>
      <c r="I7458" s="149" t="s">
        <v>3553</v>
      </c>
      <c r="J7458" s="163">
        <v>64.725999999999999</v>
      </c>
      <c r="K7458" s="163">
        <v>9.3030000000000008</v>
      </c>
      <c r="L7458" s="149" t="s">
        <v>116</v>
      </c>
      <c r="M7458" s="150" t="s">
        <v>117</v>
      </c>
      <c r="N7458" s="157">
        <v>45680.02175925926</v>
      </c>
      <c r="O7458" s="157">
        <v>45707.552233796298</v>
      </c>
    </row>
    <row r="7459" spans="2:15" x14ac:dyDescent="0.2">
      <c r="B7459" s="322" t="s">
        <v>179</v>
      </c>
      <c r="C7459" s="322" t="s">
        <v>113</v>
      </c>
      <c r="D7459" s="322" t="s">
        <v>180</v>
      </c>
      <c r="E7459" s="322" t="s">
        <v>113</v>
      </c>
      <c r="F7459" s="154" t="s">
        <v>236</v>
      </c>
      <c r="G7459" s="149" t="s">
        <v>310</v>
      </c>
      <c r="H7459" s="153" t="s">
        <v>311</v>
      </c>
      <c r="I7459" s="149" t="s">
        <v>3553</v>
      </c>
      <c r="J7459" s="163">
        <v>64.725999999999999</v>
      </c>
      <c r="K7459" s="163">
        <v>17.89</v>
      </c>
      <c r="L7459" s="149" t="s">
        <v>116</v>
      </c>
      <c r="M7459" s="150" t="s">
        <v>405</v>
      </c>
      <c r="N7459" s="157">
        <v>45680.02175925926</v>
      </c>
      <c r="O7459" s="157">
        <v>45712.876388888886</v>
      </c>
    </row>
    <row r="7460" spans="2:15" x14ac:dyDescent="0.2">
      <c r="B7460" s="322" t="s">
        <v>179</v>
      </c>
      <c r="C7460" s="322" t="s">
        <v>113</v>
      </c>
      <c r="D7460" s="322" t="s">
        <v>181</v>
      </c>
      <c r="E7460" s="322" t="s">
        <v>113</v>
      </c>
      <c r="F7460" s="154" t="s">
        <v>236</v>
      </c>
      <c r="G7460" s="149" t="s">
        <v>310</v>
      </c>
      <c r="H7460" s="153" t="s">
        <v>311</v>
      </c>
      <c r="I7460" s="149" t="s">
        <v>3553</v>
      </c>
      <c r="J7460" s="163">
        <v>64.725999999999999</v>
      </c>
      <c r="K7460" s="163">
        <v>19.643000000000001</v>
      </c>
      <c r="L7460" s="149" t="s">
        <v>116</v>
      </c>
      <c r="M7460" s="150" t="s">
        <v>352</v>
      </c>
      <c r="N7460" s="157">
        <v>45680.02175925926</v>
      </c>
      <c r="O7460" s="157">
        <v>45734.114884259259</v>
      </c>
    </row>
    <row r="7461" spans="2:15" x14ac:dyDescent="0.2">
      <c r="B7461" s="322" t="s">
        <v>179</v>
      </c>
      <c r="C7461" s="322" t="s">
        <v>113</v>
      </c>
      <c r="D7461" s="322" t="s">
        <v>180</v>
      </c>
      <c r="E7461" s="322" t="s">
        <v>113</v>
      </c>
      <c r="F7461" s="154" t="s">
        <v>247</v>
      </c>
      <c r="G7461" s="149" t="s">
        <v>340</v>
      </c>
      <c r="H7461" s="153" t="s">
        <v>341</v>
      </c>
      <c r="I7461" s="149" t="s">
        <v>3554</v>
      </c>
      <c r="J7461" s="163">
        <v>37.155000000000001</v>
      </c>
      <c r="K7461" s="163">
        <v>7.7640000000000002</v>
      </c>
      <c r="L7461" s="149" t="s">
        <v>237</v>
      </c>
      <c r="M7461" s="150" t="s">
        <v>915</v>
      </c>
      <c r="N7461" s="157">
        <v>45680.521527777775</v>
      </c>
      <c r="O7461" s="157">
        <v>45714.121145833335</v>
      </c>
    </row>
    <row r="7462" spans="2:15" x14ac:dyDescent="0.2">
      <c r="B7462" s="322" t="s">
        <v>179</v>
      </c>
      <c r="C7462" s="322" t="s">
        <v>113</v>
      </c>
      <c r="D7462" s="322" t="s">
        <v>181</v>
      </c>
      <c r="E7462" s="322" t="s">
        <v>113</v>
      </c>
      <c r="F7462" s="154" t="s">
        <v>247</v>
      </c>
      <c r="G7462" s="149" t="s">
        <v>340</v>
      </c>
      <c r="H7462" s="153" t="s">
        <v>341</v>
      </c>
      <c r="I7462" s="149" t="s">
        <v>3554</v>
      </c>
      <c r="J7462" s="163">
        <v>37.155000000000001</v>
      </c>
      <c r="K7462" s="163">
        <v>28.648</v>
      </c>
      <c r="L7462" s="149" t="s">
        <v>237</v>
      </c>
      <c r="M7462" s="150" t="s">
        <v>916</v>
      </c>
      <c r="N7462" s="157">
        <v>45680.521527777775</v>
      </c>
      <c r="O7462" s="157">
        <v>45724.47960648148</v>
      </c>
    </row>
    <row r="7463" spans="2:15" x14ac:dyDescent="0.2">
      <c r="B7463" s="322" t="s">
        <v>179</v>
      </c>
      <c r="C7463" s="322" t="s">
        <v>113</v>
      </c>
      <c r="D7463" s="322" t="s">
        <v>272</v>
      </c>
      <c r="E7463" s="322" t="s">
        <v>113</v>
      </c>
      <c r="F7463" s="154" t="s">
        <v>239</v>
      </c>
      <c r="G7463" s="149" t="s">
        <v>359</v>
      </c>
      <c r="H7463" s="153" t="s">
        <v>278</v>
      </c>
      <c r="I7463" s="149" t="s">
        <v>3555</v>
      </c>
      <c r="J7463" s="163">
        <v>18.315000000000001</v>
      </c>
      <c r="K7463" s="163">
        <v>17.949000000000002</v>
      </c>
      <c r="L7463" s="149" t="s">
        <v>205</v>
      </c>
      <c r="M7463" s="150" t="s">
        <v>505</v>
      </c>
      <c r="N7463" s="157">
        <v>45680.928483796299</v>
      </c>
      <c r="O7463" s="157">
        <v>45762.803449074076</v>
      </c>
    </row>
    <row r="7464" spans="2:15" x14ac:dyDescent="0.2">
      <c r="B7464" s="322" t="s">
        <v>179</v>
      </c>
      <c r="C7464" s="322" t="s">
        <v>113</v>
      </c>
      <c r="D7464" s="322" t="s">
        <v>180</v>
      </c>
      <c r="E7464" s="322" t="s">
        <v>113</v>
      </c>
      <c r="F7464" s="154" t="s">
        <v>239</v>
      </c>
      <c r="G7464" s="149" t="s">
        <v>289</v>
      </c>
      <c r="H7464" s="153" t="s">
        <v>290</v>
      </c>
      <c r="I7464" s="149" t="s">
        <v>3556</v>
      </c>
      <c r="J7464" s="163">
        <v>45.189</v>
      </c>
      <c r="K7464" s="163">
        <v>39.567999999999998</v>
      </c>
      <c r="L7464" s="149" t="s">
        <v>116</v>
      </c>
      <c r="M7464" s="150" t="s">
        <v>117</v>
      </c>
      <c r="N7464" s="157">
        <v>45681.202893518515</v>
      </c>
      <c r="O7464" s="157">
        <v>45711.768622685187</v>
      </c>
    </row>
    <row r="7465" spans="2:15" x14ac:dyDescent="0.2">
      <c r="B7465" s="322" t="s">
        <v>179</v>
      </c>
      <c r="C7465" s="322" t="s">
        <v>113</v>
      </c>
      <c r="D7465" s="322" t="s">
        <v>181</v>
      </c>
      <c r="E7465" s="322" t="s">
        <v>113</v>
      </c>
      <c r="F7465" s="154" t="s">
        <v>195</v>
      </c>
      <c r="G7465" s="149" t="s">
        <v>277</v>
      </c>
      <c r="H7465" s="153" t="s">
        <v>705</v>
      </c>
      <c r="I7465" s="149" t="s">
        <v>2562</v>
      </c>
      <c r="J7465" s="163">
        <v>55.468000000000004</v>
      </c>
      <c r="K7465" s="163">
        <v>44.209000000000003</v>
      </c>
      <c r="L7465" s="149" t="s">
        <v>219</v>
      </c>
      <c r="M7465" s="150" t="s">
        <v>429</v>
      </c>
      <c r="N7465" s="157">
        <v>45681.406747685185</v>
      </c>
      <c r="O7465" s="157">
        <v>45729.995625000003</v>
      </c>
    </row>
    <row r="7466" spans="2:15" x14ac:dyDescent="0.2">
      <c r="B7466" s="322" t="s">
        <v>179</v>
      </c>
      <c r="C7466" s="322" t="s">
        <v>113</v>
      </c>
      <c r="D7466" s="322" t="s">
        <v>180</v>
      </c>
      <c r="E7466" s="322" t="s">
        <v>113</v>
      </c>
      <c r="F7466" s="154" t="s">
        <v>239</v>
      </c>
      <c r="G7466" s="149" t="s">
        <v>277</v>
      </c>
      <c r="H7466" s="153" t="s">
        <v>1628</v>
      </c>
      <c r="I7466" s="149" t="s">
        <v>2553</v>
      </c>
      <c r="J7466" s="163">
        <v>62.646999999999998</v>
      </c>
      <c r="K7466" s="163">
        <v>23.835000000000001</v>
      </c>
      <c r="L7466" s="149" t="s">
        <v>209</v>
      </c>
      <c r="M7466" s="150" t="s">
        <v>392</v>
      </c>
      <c r="N7466" s="157">
        <v>45681.532743055555</v>
      </c>
      <c r="O7466" s="157">
        <v>45711.144293981481</v>
      </c>
    </row>
    <row r="7467" spans="2:15" x14ac:dyDescent="0.2">
      <c r="B7467" s="322" t="s">
        <v>179</v>
      </c>
      <c r="C7467" s="322" t="s">
        <v>113</v>
      </c>
      <c r="D7467" s="322" t="s">
        <v>181</v>
      </c>
      <c r="E7467" s="322" t="s">
        <v>113</v>
      </c>
      <c r="F7467" s="154" t="s">
        <v>114</v>
      </c>
      <c r="G7467" s="149" t="s">
        <v>286</v>
      </c>
      <c r="H7467" s="153" t="s">
        <v>115</v>
      </c>
      <c r="I7467" s="149" t="s">
        <v>3171</v>
      </c>
      <c r="J7467" s="163">
        <v>64.611000000000004</v>
      </c>
      <c r="K7467" s="163">
        <v>50.323999999999998</v>
      </c>
      <c r="L7467" s="149" t="s">
        <v>116</v>
      </c>
      <c r="M7467" s="150" t="s">
        <v>339</v>
      </c>
      <c r="N7467" s="157">
        <v>45681.616168981483</v>
      </c>
      <c r="O7467" s="157">
        <v>45724.124421296299</v>
      </c>
    </row>
    <row r="7468" spans="2:15" x14ac:dyDescent="0.2">
      <c r="B7468" s="322" t="s">
        <v>179</v>
      </c>
      <c r="C7468" s="322" t="s">
        <v>113</v>
      </c>
      <c r="D7468" s="322" t="s">
        <v>181</v>
      </c>
      <c r="E7468" s="322" t="s">
        <v>113</v>
      </c>
      <c r="F7468" s="154" t="s">
        <v>239</v>
      </c>
      <c r="G7468" s="149" t="s">
        <v>277</v>
      </c>
      <c r="H7468" s="153" t="s">
        <v>278</v>
      </c>
      <c r="I7468" s="149" t="s">
        <v>3557</v>
      </c>
      <c r="J7468" s="163">
        <v>60.435000000000002</v>
      </c>
      <c r="K7468" s="163">
        <v>55.223999999999997</v>
      </c>
      <c r="L7468" s="149" t="s">
        <v>116</v>
      </c>
      <c r="M7468" s="150" t="s">
        <v>117</v>
      </c>
      <c r="N7468" s="157">
        <v>45682.361805555556</v>
      </c>
      <c r="O7468" s="157">
        <v>45717.896215277775</v>
      </c>
    </row>
    <row r="7469" spans="2:15" x14ac:dyDescent="0.2">
      <c r="B7469" s="322" t="s">
        <v>179</v>
      </c>
      <c r="C7469" s="322" t="s">
        <v>113</v>
      </c>
      <c r="D7469" s="322" t="s">
        <v>272</v>
      </c>
      <c r="E7469" s="322" t="s">
        <v>113</v>
      </c>
      <c r="F7469" s="154" t="s">
        <v>239</v>
      </c>
      <c r="G7469" s="149" t="s">
        <v>277</v>
      </c>
      <c r="H7469" s="153" t="s">
        <v>1628</v>
      </c>
      <c r="I7469" s="149" t="s">
        <v>2305</v>
      </c>
      <c r="J7469" s="163">
        <v>55.780999999999999</v>
      </c>
      <c r="K7469" s="163">
        <v>19.039000000000001</v>
      </c>
      <c r="L7469" s="149" t="s">
        <v>211</v>
      </c>
      <c r="M7469" s="150" t="s">
        <v>303</v>
      </c>
      <c r="N7469" s="157">
        <v>45682.605057870373</v>
      </c>
      <c r="O7469" s="157">
        <v>45752.324733796297</v>
      </c>
    </row>
    <row r="7470" spans="2:15" x14ac:dyDescent="0.2">
      <c r="B7470" s="322" t="s">
        <v>179</v>
      </c>
      <c r="C7470" s="322" t="s">
        <v>113</v>
      </c>
      <c r="D7470" s="322" t="s">
        <v>180</v>
      </c>
      <c r="E7470" s="322" t="s">
        <v>113</v>
      </c>
      <c r="F7470" s="154" t="s">
        <v>243</v>
      </c>
      <c r="G7470" s="149" t="s">
        <v>663</v>
      </c>
      <c r="H7470" s="153" t="s">
        <v>707</v>
      </c>
      <c r="I7470" s="149" t="s">
        <v>2693</v>
      </c>
      <c r="J7470" s="163">
        <v>38.225000000000001</v>
      </c>
      <c r="K7470" s="163">
        <v>13.537000000000001</v>
      </c>
      <c r="L7470" s="149" t="s">
        <v>116</v>
      </c>
      <c r="M7470" s="150" t="s">
        <v>405</v>
      </c>
      <c r="N7470" s="157">
        <v>45683.209965277776</v>
      </c>
      <c r="O7470" s="157">
        <v>45707.615752314814</v>
      </c>
    </row>
    <row r="7471" spans="2:15" x14ac:dyDescent="0.2">
      <c r="B7471" s="322" t="s">
        <v>179</v>
      </c>
      <c r="C7471" s="322" t="s">
        <v>113</v>
      </c>
      <c r="D7471" s="322" t="s">
        <v>180</v>
      </c>
      <c r="E7471" s="322" t="s">
        <v>113</v>
      </c>
      <c r="F7471" s="154" t="s">
        <v>243</v>
      </c>
      <c r="G7471" s="149" t="s">
        <v>277</v>
      </c>
      <c r="H7471" s="153" t="s">
        <v>707</v>
      </c>
      <c r="I7471" s="149" t="s">
        <v>2693</v>
      </c>
      <c r="J7471" s="163">
        <v>38.225000000000001</v>
      </c>
      <c r="K7471" s="163">
        <v>20.702000000000002</v>
      </c>
      <c r="L7471" s="149" t="s">
        <v>116</v>
      </c>
      <c r="M7471" s="150" t="s">
        <v>405</v>
      </c>
      <c r="N7471" s="157">
        <v>45683.209965277776</v>
      </c>
      <c r="O7471" s="157">
        <v>45710.438530092593</v>
      </c>
    </row>
    <row r="7472" spans="2:15" x14ac:dyDescent="0.2">
      <c r="B7472" s="322" t="s">
        <v>179</v>
      </c>
      <c r="C7472" s="322" t="s">
        <v>113</v>
      </c>
      <c r="D7472" s="322" t="s">
        <v>181</v>
      </c>
      <c r="E7472" s="322" t="s">
        <v>113</v>
      </c>
      <c r="F7472" s="154" t="s">
        <v>239</v>
      </c>
      <c r="G7472" s="149" t="s">
        <v>1627</v>
      </c>
      <c r="H7472" s="153" t="s">
        <v>1628</v>
      </c>
      <c r="I7472" s="149" t="s">
        <v>3424</v>
      </c>
      <c r="J7472" s="163">
        <v>91.879000000000005</v>
      </c>
      <c r="K7472" s="163">
        <v>26.045000000000002</v>
      </c>
      <c r="L7472" s="149" t="s">
        <v>211</v>
      </c>
      <c r="M7472" s="150" t="s">
        <v>388</v>
      </c>
      <c r="N7472" s="157">
        <v>45683.420011574075</v>
      </c>
      <c r="O7472" s="157">
        <v>45735.270578703705</v>
      </c>
    </row>
    <row r="7473" spans="2:15" x14ac:dyDescent="0.2">
      <c r="B7473" s="322" t="s">
        <v>179</v>
      </c>
      <c r="C7473" s="322" t="s">
        <v>113</v>
      </c>
      <c r="D7473" s="322" t="s">
        <v>181</v>
      </c>
      <c r="E7473" s="322" t="s">
        <v>113</v>
      </c>
      <c r="F7473" s="154" t="s">
        <v>239</v>
      </c>
      <c r="G7473" s="149" t="s">
        <v>1627</v>
      </c>
      <c r="H7473" s="153" t="s">
        <v>1628</v>
      </c>
      <c r="I7473" s="149" t="s">
        <v>3424</v>
      </c>
      <c r="J7473" s="163">
        <v>91.879000000000005</v>
      </c>
      <c r="K7473" s="163">
        <v>63.456000000000003</v>
      </c>
      <c r="L7473" s="149" t="s">
        <v>211</v>
      </c>
      <c r="M7473" s="150" t="s">
        <v>1262</v>
      </c>
      <c r="N7473" s="157">
        <v>45683.420011574075</v>
      </c>
      <c r="O7473" s="157">
        <v>45738.406412037039</v>
      </c>
    </row>
    <row r="7474" spans="2:15" x14ac:dyDescent="0.2">
      <c r="B7474" s="322" t="s">
        <v>179</v>
      </c>
      <c r="C7474" s="322" t="s">
        <v>113</v>
      </c>
      <c r="D7474" s="322" t="s">
        <v>181</v>
      </c>
      <c r="E7474" s="322" t="s">
        <v>113</v>
      </c>
      <c r="F7474" s="154" t="s">
        <v>239</v>
      </c>
      <c r="G7474" s="149" t="s">
        <v>359</v>
      </c>
      <c r="H7474" s="153" t="s">
        <v>278</v>
      </c>
      <c r="I7474" s="149" t="s">
        <v>3558</v>
      </c>
      <c r="J7474" s="163">
        <v>56.424999999999997</v>
      </c>
      <c r="K7474" s="163">
        <v>19.710999999999999</v>
      </c>
      <c r="L7474" s="149" t="s">
        <v>116</v>
      </c>
      <c r="M7474" s="150" t="s">
        <v>424</v>
      </c>
      <c r="N7474" s="157">
        <v>45683.435393518521</v>
      </c>
      <c r="O7474" s="157">
        <v>45741.080289351848</v>
      </c>
    </row>
    <row r="7475" spans="2:15" x14ac:dyDescent="0.2">
      <c r="B7475" s="322" t="s">
        <v>179</v>
      </c>
      <c r="C7475" s="322" t="s">
        <v>113</v>
      </c>
      <c r="D7475" s="322" t="s">
        <v>181</v>
      </c>
      <c r="E7475" s="322" t="s">
        <v>113</v>
      </c>
      <c r="F7475" s="154" t="s">
        <v>239</v>
      </c>
      <c r="G7475" s="149" t="s">
        <v>359</v>
      </c>
      <c r="H7475" s="153" t="s">
        <v>278</v>
      </c>
      <c r="I7475" s="149" t="s">
        <v>3558</v>
      </c>
      <c r="J7475" s="163">
        <v>56.424999999999997</v>
      </c>
      <c r="K7475" s="163">
        <v>24.77</v>
      </c>
      <c r="L7475" s="149" t="s">
        <v>116</v>
      </c>
      <c r="M7475" s="150" t="s">
        <v>1049</v>
      </c>
      <c r="N7475" s="157">
        <v>45683.435393518521</v>
      </c>
      <c r="O7475" s="157">
        <v>45745.841122685182</v>
      </c>
    </row>
    <row r="7476" spans="2:15" x14ac:dyDescent="0.2">
      <c r="B7476" s="322" t="s">
        <v>179</v>
      </c>
      <c r="C7476" s="322" t="s">
        <v>113</v>
      </c>
      <c r="D7476" s="322" t="s">
        <v>180</v>
      </c>
      <c r="E7476" s="322" t="s">
        <v>113</v>
      </c>
      <c r="F7476" s="154" t="s">
        <v>329</v>
      </c>
      <c r="G7476" s="149" t="s">
        <v>286</v>
      </c>
      <c r="H7476" s="153" t="s">
        <v>330</v>
      </c>
      <c r="I7476" s="149" t="s">
        <v>3110</v>
      </c>
      <c r="J7476" s="163">
        <v>33.414999999999999</v>
      </c>
      <c r="K7476" s="163">
        <v>28.715</v>
      </c>
      <c r="L7476" s="149" t="s">
        <v>333</v>
      </c>
      <c r="M7476" s="150" t="s">
        <v>501</v>
      </c>
      <c r="N7476" s="157">
        <v>45683.553530092591</v>
      </c>
      <c r="O7476" s="157">
        <v>45707.653275462966</v>
      </c>
    </row>
    <row r="7477" spans="2:15" x14ac:dyDescent="0.2">
      <c r="B7477" s="322" t="s">
        <v>179</v>
      </c>
      <c r="C7477" s="322" t="s">
        <v>113</v>
      </c>
      <c r="D7477" s="322" t="s">
        <v>180</v>
      </c>
      <c r="E7477" s="322" t="s">
        <v>113</v>
      </c>
      <c r="F7477" s="154" t="s">
        <v>114</v>
      </c>
      <c r="G7477" s="149" t="s">
        <v>286</v>
      </c>
      <c r="H7477" s="153" t="s">
        <v>115</v>
      </c>
      <c r="I7477" s="149" t="s">
        <v>3559</v>
      </c>
      <c r="J7477" s="163">
        <v>63.192999999999998</v>
      </c>
      <c r="K7477" s="163">
        <v>39.790999999999997</v>
      </c>
      <c r="L7477" s="149" t="s">
        <v>116</v>
      </c>
      <c r="M7477" s="150" t="s">
        <v>405</v>
      </c>
      <c r="N7477" s="157">
        <v>45683.824456018519</v>
      </c>
      <c r="O7477" s="157">
        <v>45715.355451388888</v>
      </c>
    </row>
    <row r="7478" spans="2:15" x14ac:dyDescent="0.2">
      <c r="B7478" s="322" t="s">
        <v>179</v>
      </c>
      <c r="C7478" s="322" t="s">
        <v>113</v>
      </c>
      <c r="D7478" s="322" t="s">
        <v>181</v>
      </c>
      <c r="E7478" s="322" t="s">
        <v>113</v>
      </c>
      <c r="F7478" s="154" t="s">
        <v>239</v>
      </c>
      <c r="G7478" s="149" t="s">
        <v>359</v>
      </c>
      <c r="H7478" s="153" t="s">
        <v>278</v>
      </c>
      <c r="I7478" s="149" t="s">
        <v>3560</v>
      </c>
      <c r="J7478" s="163">
        <v>61.491</v>
      </c>
      <c r="K7478" s="163">
        <v>11.519</v>
      </c>
      <c r="L7478" s="149" t="s">
        <v>211</v>
      </c>
      <c r="M7478" s="150" t="s">
        <v>388</v>
      </c>
      <c r="N7478" s="157">
        <v>45684.407129629632</v>
      </c>
      <c r="O7478" s="157">
        <v>45747.167523148149</v>
      </c>
    </row>
    <row r="7479" spans="2:15" x14ac:dyDescent="0.2">
      <c r="B7479" s="322" t="s">
        <v>179</v>
      </c>
      <c r="C7479" s="322" t="s">
        <v>113</v>
      </c>
      <c r="D7479" s="322" t="s">
        <v>272</v>
      </c>
      <c r="E7479" s="322" t="s">
        <v>113</v>
      </c>
      <c r="F7479" s="154" t="s">
        <v>239</v>
      </c>
      <c r="G7479" s="149" t="s">
        <v>359</v>
      </c>
      <c r="H7479" s="153" t="s">
        <v>278</v>
      </c>
      <c r="I7479" s="149" t="s">
        <v>3560</v>
      </c>
      <c r="J7479" s="163">
        <v>61.491</v>
      </c>
      <c r="K7479" s="163">
        <v>29.92</v>
      </c>
      <c r="L7479" s="149" t="s">
        <v>211</v>
      </c>
      <c r="M7479" s="150" t="s">
        <v>616</v>
      </c>
      <c r="N7479" s="157">
        <v>45684.407129629632</v>
      </c>
      <c r="O7479" s="157">
        <v>45756.581250000003</v>
      </c>
    </row>
    <row r="7480" spans="2:15" x14ac:dyDescent="0.2">
      <c r="B7480" s="322" t="s">
        <v>179</v>
      </c>
      <c r="C7480" s="322" t="s">
        <v>113</v>
      </c>
      <c r="D7480" s="322" t="s">
        <v>272</v>
      </c>
      <c r="E7480" s="322" t="s">
        <v>113</v>
      </c>
      <c r="F7480" s="154" t="s">
        <v>243</v>
      </c>
      <c r="G7480" s="149" t="s">
        <v>277</v>
      </c>
      <c r="H7480" s="153" t="s">
        <v>374</v>
      </c>
      <c r="I7480" s="149" t="s">
        <v>2767</v>
      </c>
      <c r="J7480" s="163">
        <v>66.509</v>
      </c>
      <c r="K7480" s="163">
        <v>50.188000000000002</v>
      </c>
      <c r="L7480" s="149" t="s">
        <v>211</v>
      </c>
      <c r="M7480" s="150" t="s">
        <v>314</v>
      </c>
      <c r="N7480" s="157">
        <v>45684.709247685183</v>
      </c>
      <c r="O7480" s="157">
        <v>45758.311331018522</v>
      </c>
    </row>
    <row r="7481" spans="2:15" x14ac:dyDescent="0.2">
      <c r="B7481" s="322" t="s">
        <v>179</v>
      </c>
      <c r="C7481" s="322" t="s">
        <v>113</v>
      </c>
      <c r="D7481" s="322" t="s">
        <v>181</v>
      </c>
      <c r="E7481" s="322" t="s">
        <v>113</v>
      </c>
      <c r="F7481" s="154" t="s">
        <v>114</v>
      </c>
      <c r="G7481" s="149" t="s">
        <v>286</v>
      </c>
      <c r="H7481" s="153" t="s">
        <v>115</v>
      </c>
      <c r="I7481" s="149" t="s">
        <v>3561</v>
      </c>
      <c r="J7481" s="163">
        <v>61.384</v>
      </c>
      <c r="K7481" s="163">
        <v>13.654</v>
      </c>
      <c r="L7481" s="149" t="s">
        <v>187</v>
      </c>
      <c r="M7481" s="150" t="s">
        <v>415</v>
      </c>
      <c r="N7481" s="157">
        <v>45684.814074074071</v>
      </c>
      <c r="O7481" s="157">
        <v>45720.855567129627</v>
      </c>
    </row>
    <row r="7482" spans="2:15" x14ac:dyDescent="0.2">
      <c r="B7482" s="322" t="s">
        <v>179</v>
      </c>
      <c r="C7482" s="322" t="s">
        <v>113</v>
      </c>
      <c r="D7482" s="322" t="s">
        <v>181</v>
      </c>
      <c r="E7482" s="322" t="s">
        <v>113</v>
      </c>
      <c r="F7482" s="154" t="s">
        <v>114</v>
      </c>
      <c r="G7482" s="149" t="s">
        <v>286</v>
      </c>
      <c r="H7482" s="153" t="s">
        <v>115</v>
      </c>
      <c r="I7482" s="149" t="s">
        <v>3561</v>
      </c>
      <c r="J7482" s="163">
        <v>61.384</v>
      </c>
      <c r="K7482" s="163">
        <v>39.912999999999997</v>
      </c>
      <c r="L7482" s="149" t="s">
        <v>187</v>
      </c>
      <c r="M7482" s="150" t="s">
        <v>415</v>
      </c>
      <c r="N7482" s="157">
        <v>45684.814074074071</v>
      </c>
      <c r="O7482" s="157">
        <v>45720.855706018519</v>
      </c>
    </row>
    <row r="7483" spans="2:15" x14ac:dyDescent="0.2">
      <c r="B7483" s="322" t="s">
        <v>179</v>
      </c>
      <c r="C7483" s="322" t="s">
        <v>113</v>
      </c>
      <c r="D7483" s="322" t="s">
        <v>181</v>
      </c>
      <c r="E7483" s="322" t="s">
        <v>113</v>
      </c>
      <c r="F7483" s="154" t="s">
        <v>329</v>
      </c>
      <c r="G7483" s="149" t="s">
        <v>286</v>
      </c>
      <c r="H7483" s="153" t="s">
        <v>330</v>
      </c>
      <c r="I7483" s="149" t="s">
        <v>2424</v>
      </c>
      <c r="J7483" s="163">
        <v>61.087000000000003</v>
      </c>
      <c r="K7483" s="163">
        <v>33.936999999999998</v>
      </c>
      <c r="L7483" s="149" t="s">
        <v>211</v>
      </c>
      <c r="M7483" s="150" t="s">
        <v>302</v>
      </c>
      <c r="N7483" s="157">
        <v>45685.345335648148</v>
      </c>
      <c r="O7483" s="157">
        <v>45717.167557870373</v>
      </c>
    </row>
    <row r="7484" spans="2:15" x14ac:dyDescent="0.2">
      <c r="B7484" s="322" t="s">
        <v>179</v>
      </c>
      <c r="C7484" s="322" t="s">
        <v>113</v>
      </c>
      <c r="D7484" s="322" t="s">
        <v>180</v>
      </c>
      <c r="E7484" s="322" t="s">
        <v>113</v>
      </c>
      <c r="F7484" s="154" t="s">
        <v>202</v>
      </c>
      <c r="G7484" s="149" t="s">
        <v>277</v>
      </c>
      <c r="H7484" s="153" t="s">
        <v>676</v>
      </c>
      <c r="I7484" s="149" t="s">
        <v>3461</v>
      </c>
      <c r="J7484" s="163">
        <v>28.414000000000001</v>
      </c>
      <c r="K7484" s="163">
        <v>27.846</v>
      </c>
      <c r="L7484" s="149" t="s">
        <v>209</v>
      </c>
      <c r="M7484" s="150" t="s">
        <v>786</v>
      </c>
      <c r="N7484" s="157">
        <v>45686.136481481481</v>
      </c>
      <c r="O7484" s="157">
        <v>45713.242847222224</v>
      </c>
    </row>
    <row r="7485" spans="2:15" x14ac:dyDescent="0.2">
      <c r="B7485" s="322" t="s">
        <v>179</v>
      </c>
      <c r="C7485" s="322" t="s">
        <v>113</v>
      </c>
      <c r="D7485" s="322" t="s">
        <v>181</v>
      </c>
      <c r="E7485" s="322" t="s">
        <v>113</v>
      </c>
      <c r="F7485" s="154" t="s">
        <v>239</v>
      </c>
      <c r="G7485" s="149" t="s">
        <v>277</v>
      </c>
      <c r="H7485" s="153" t="s">
        <v>1628</v>
      </c>
      <c r="I7485" s="149" t="s">
        <v>2961</v>
      </c>
      <c r="J7485" s="163">
        <v>34.146000000000001</v>
      </c>
      <c r="K7485" s="163">
        <v>9.7650000000000006</v>
      </c>
      <c r="L7485" s="149" t="s">
        <v>266</v>
      </c>
      <c r="M7485" s="150" t="s">
        <v>2218</v>
      </c>
      <c r="N7485" s="157">
        <v>45686.64603009259</v>
      </c>
      <c r="O7485" s="157">
        <v>45720.026539351849</v>
      </c>
    </row>
    <row r="7486" spans="2:15" x14ac:dyDescent="0.2">
      <c r="B7486" s="322" t="s">
        <v>179</v>
      </c>
      <c r="C7486" s="322" t="s">
        <v>113</v>
      </c>
      <c r="D7486" s="322" t="s">
        <v>181</v>
      </c>
      <c r="E7486" s="322" t="s">
        <v>113</v>
      </c>
      <c r="F7486" s="154" t="s">
        <v>239</v>
      </c>
      <c r="G7486" s="149" t="s">
        <v>277</v>
      </c>
      <c r="H7486" s="153" t="s">
        <v>1628</v>
      </c>
      <c r="I7486" s="149" t="s">
        <v>2961</v>
      </c>
      <c r="J7486" s="163">
        <v>34.146000000000001</v>
      </c>
      <c r="K7486" s="163">
        <v>22.757000000000001</v>
      </c>
      <c r="L7486" s="149" t="s">
        <v>255</v>
      </c>
      <c r="M7486" s="150" t="s">
        <v>1471</v>
      </c>
      <c r="N7486" s="157">
        <v>45686.64603009259</v>
      </c>
      <c r="O7486" s="157">
        <v>45724.928240740737</v>
      </c>
    </row>
    <row r="7487" spans="2:15" x14ac:dyDescent="0.2">
      <c r="B7487" s="322" t="s">
        <v>179</v>
      </c>
      <c r="C7487" s="322" t="s">
        <v>113</v>
      </c>
      <c r="D7487" s="322" t="s">
        <v>180</v>
      </c>
      <c r="E7487" s="322" t="s">
        <v>113</v>
      </c>
      <c r="F7487" s="154" t="s">
        <v>114</v>
      </c>
      <c r="G7487" s="149" t="s">
        <v>310</v>
      </c>
      <c r="H7487" s="153" t="s">
        <v>115</v>
      </c>
      <c r="I7487" s="149" t="s">
        <v>2477</v>
      </c>
      <c r="J7487" s="163">
        <v>36.887999999999998</v>
      </c>
      <c r="K7487" s="163">
        <v>8.0990000000000002</v>
      </c>
      <c r="L7487" s="149" t="s">
        <v>557</v>
      </c>
      <c r="M7487" s="150" t="s">
        <v>715</v>
      </c>
      <c r="N7487" s="157">
        <v>45686.80363425926</v>
      </c>
      <c r="O7487" s="157">
        <v>45708.166030092594</v>
      </c>
    </row>
    <row r="7488" spans="2:15" x14ac:dyDescent="0.2">
      <c r="B7488" s="322" t="s">
        <v>179</v>
      </c>
      <c r="C7488" s="322" t="s">
        <v>113</v>
      </c>
      <c r="D7488" s="322" t="s">
        <v>181</v>
      </c>
      <c r="E7488" s="322" t="s">
        <v>113</v>
      </c>
      <c r="F7488" s="154" t="s">
        <v>114</v>
      </c>
      <c r="G7488" s="149" t="s">
        <v>310</v>
      </c>
      <c r="H7488" s="153" t="s">
        <v>115</v>
      </c>
      <c r="I7488" s="149" t="s">
        <v>2477</v>
      </c>
      <c r="J7488" s="163">
        <v>36.887999999999998</v>
      </c>
      <c r="K7488" s="163">
        <v>5.24</v>
      </c>
      <c r="L7488" s="149" t="s">
        <v>557</v>
      </c>
      <c r="M7488" s="150" t="s">
        <v>1702</v>
      </c>
      <c r="N7488" s="157">
        <v>45686.80363425926</v>
      </c>
      <c r="O7488" s="157">
        <v>45720.340150462966</v>
      </c>
    </row>
    <row r="7489" spans="2:15" x14ac:dyDescent="0.2">
      <c r="B7489" s="322" t="s">
        <v>179</v>
      </c>
      <c r="C7489" s="322" t="s">
        <v>113</v>
      </c>
      <c r="D7489" s="322" t="s">
        <v>181</v>
      </c>
      <c r="E7489" s="322" t="s">
        <v>113</v>
      </c>
      <c r="F7489" s="154" t="s">
        <v>114</v>
      </c>
      <c r="G7489" s="149" t="s">
        <v>310</v>
      </c>
      <c r="H7489" s="153" t="s">
        <v>115</v>
      </c>
      <c r="I7489" s="149" t="s">
        <v>2477</v>
      </c>
      <c r="J7489" s="163">
        <v>36.887999999999998</v>
      </c>
      <c r="K7489" s="163">
        <v>4.7640000000000002</v>
      </c>
      <c r="L7489" s="149" t="s">
        <v>557</v>
      </c>
      <c r="M7489" s="150" t="s">
        <v>1394</v>
      </c>
      <c r="N7489" s="157">
        <v>45686.80363425926</v>
      </c>
      <c r="O7489" s="157">
        <v>45724.681261574071</v>
      </c>
    </row>
    <row r="7490" spans="2:15" x14ac:dyDescent="0.2">
      <c r="B7490" s="322" t="s">
        <v>179</v>
      </c>
      <c r="C7490" s="322" t="s">
        <v>113</v>
      </c>
      <c r="D7490" s="322" t="s">
        <v>181</v>
      </c>
      <c r="E7490" s="322" t="s">
        <v>113</v>
      </c>
      <c r="F7490" s="154" t="s">
        <v>114</v>
      </c>
      <c r="G7490" s="149" t="s">
        <v>310</v>
      </c>
      <c r="H7490" s="153" t="s">
        <v>115</v>
      </c>
      <c r="I7490" s="149" t="s">
        <v>2477</v>
      </c>
      <c r="J7490" s="163">
        <v>36.887999999999998</v>
      </c>
      <c r="K7490" s="163">
        <v>18.047000000000001</v>
      </c>
      <c r="L7490" s="149" t="s">
        <v>557</v>
      </c>
      <c r="M7490" s="150" t="s">
        <v>1462</v>
      </c>
      <c r="N7490" s="157">
        <v>45686.80363425926</v>
      </c>
      <c r="O7490" s="157">
        <v>45741.923136574071</v>
      </c>
    </row>
    <row r="7491" spans="2:15" x14ac:dyDescent="0.2">
      <c r="B7491" s="322" t="s">
        <v>179</v>
      </c>
      <c r="C7491" s="322" t="s">
        <v>113</v>
      </c>
      <c r="D7491" s="322" t="s">
        <v>181</v>
      </c>
      <c r="E7491" s="322" t="s">
        <v>113</v>
      </c>
      <c r="F7491" s="154" t="s">
        <v>239</v>
      </c>
      <c r="G7491" s="149" t="s">
        <v>359</v>
      </c>
      <c r="H7491" s="153" t="s">
        <v>278</v>
      </c>
      <c r="I7491" s="149" t="s">
        <v>1929</v>
      </c>
      <c r="J7491" s="163">
        <v>36.009</v>
      </c>
      <c r="K7491" s="163">
        <v>35.289000000000001</v>
      </c>
      <c r="L7491" s="149" t="s">
        <v>1974</v>
      </c>
      <c r="M7491" s="150" t="s">
        <v>1974</v>
      </c>
      <c r="N7491" s="157">
        <v>45686.824525462966</v>
      </c>
      <c r="O7491" s="157">
        <v>45737.187337962961</v>
      </c>
    </row>
    <row r="7492" spans="2:15" x14ac:dyDescent="0.2">
      <c r="B7492" s="322" t="s">
        <v>179</v>
      </c>
      <c r="C7492" s="322" t="s">
        <v>113</v>
      </c>
      <c r="D7492" s="322" t="s">
        <v>181</v>
      </c>
      <c r="E7492" s="322" t="s">
        <v>113</v>
      </c>
      <c r="F7492" s="154" t="s">
        <v>114</v>
      </c>
      <c r="G7492" s="149" t="s">
        <v>286</v>
      </c>
      <c r="H7492" s="153" t="s">
        <v>115</v>
      </c>
      <c r="I7492" s="149" t="s">
        <v>2788</v>
      </c>
      <c r="J7492" s="163">
        <v>63.805</v>
      </c>
      <c r="K7492" s="163">
        <v>30.016999999999999</v>
      </c>
      <c r="L7492" s="149" t="s">
        <v>216</v>
      </c>
      <c r="M7492" s="150" t="s">
        <v>288</v>
      </c>
      <c r="N7492" s="157">
        <v>45687.043124999997</v>
      </c>
      <c r="O7492" s="157">
        <v>45729.157442129632</v>
      </c>
    </row>
    <row r="7493" spans="2:15" x14ac:dyDescent="0.2">
      <c r="B7493" s="322" t="s">
        <v>179</v>
      </c>
      <c r="C7493" s="322" t="s">
        <v>113</v>
      </c>
      <c r="D7493" s="322" t="s">
        <v>181</v>
      </c>
      <c r="E7493" s="322" t="s">
        <v>113</v>
      </c>
      <c r="F7493" s="154" t="s">
        <v>114</v>
      </c>
      <c r="G7493" s="149" t="s">
        <v>286</v>
      </c>
      <c r="H7493" s="153" t="s">
        <v>115</v>
      </c>
      <c r="I7493" s="149" t="s">
        <v>2788</v>
      </c>
      <c r="J7493" s="163">
        <v>63.805</v>
      </c>
      <c r="K7493" s="163">
        <v>30.751000000000001</v>
      </c>
      <c r="L7493" s="149" t="s">
        <v>216</v>
      </c>
      <c r="M7493" s="150" t="s">
        <v>285</v>
      </c>
      <c r="N7493" s="157">
        <v>45687.043124999997</v>
      </c>
      <c r="O7493" s="157">
        <v>45738.719004629631</v>
      </c>
    </row>
    <row r="7494" spans="2:15" x14ac:dyDescent="0.2">
      <c r="B7494" s="322" t="s">
        <v>179</v>
      </c>
      <c r="C7494" s="322" t="s">
        <v>113</v>
      </c>
      <c r="D7494" s="322" t="s">
        <v>180</v>
      </c>
      <c r="E7494" s="322" t="s">
        <v>113</v>
      </c>
      <c r="F7494" s="154" t="s">
        <v>236</v>
      </c>
      <c r="G7494" s="149" t="s">
        <v>310</v>
      </c>
      <c r="H7494" s="153" t="s">
        <v>311</v>
      </c>
      <c r="I7494" s="149" t="s">
        <v>844</v>
      </c>
      <c r="J7494" s="163">
        <v>30.928000000000001</v>
      </c>
      <c r="K7494" s="163">
        <v>10.875</v>
      </c>
      <c r="L7494" s="149" t="s">
        <v>230</v>
      </c>
      <c r="M7494" s="150" t="s">
        <v>846</v>
      </c>
      <c r="N7494" s="157">
        <v>45687.08489583333</v>
      </c>
      <c r="O7494" s="157">
        <v>45706.289583333331</v>
      </c>
    </row>
    <row r="7495" spans="2:15" x14ac:dyDescent="0.2">
      <c r="B7495" s="322" t="s">
        <v>179</v>
      </c>
      <c r="C7495" s="322" t="s">
        <v>113</v>
      </c>
      <c r="D7495" s="322" t="s">
        <v>181</v>
      </c>
      <c r="E7495" s="322" t="s">
        <v>113</v>
      </c>
      <c r="F7495" s="154" t="s">
        <v>236</v>
      </c>
      <c r="G7495" s="149" t="s">
        <v>310</v>
      </c>
      <c r="H7495" s="153" t="s">
        <v>311</v>
      </c>
      <c r="I7495" s="149" t="s">
        <v>844</v>
      </c>
      <c r="J7495" s="163">
        <v>30.928000000000001</v>
      </c>
      <c r="K7495" s="163">
        <v>19.434999999999999</v>
      </c>
      <c r="L7495" s="149" t="s">
        <v>518</v>
      </c>
      <c r="M7495" s="150" t="s">
        <v>519</v>
      </c>
      <c r="N7495" s="157">
        <v>45687.08489583333</v>
      </c>
      <c r="O7495" s="157">
        <v>45730.08357638889</v>
      </c>
    </row>
    <row r="7496" spans="2:15" x14ac:dyDescent="0.2">
      <c r="B7496" s="322" t="s">
        <v>179</v>
      </c>
      <c r="C7496" s="322" t="s">
        <v>113</v>
      </c>
      <c r="D7496" s="322" t="s">
        <v>180</v>
      </c>
      <c r="E7496" s="322" t="s">
        <v>113</v>
      </c>
      <c r="F7496" s="154" t="s">
        <v>243</v>
      </c>
      <c r="G7496" s="149" t="s">
        <v>2234</v>
      </c>
      <c r="H7496" s="153" t="s">
        <v>707</v>
      </c>
      <c r="I7496" s="149" t="s">
        <v>544</v>
      </c>
      <c r="J7496" s="163">
        <v>58.487000000000002</v>
      </c>
      <c r="K7496" s="163">
        <v>2.081</v>
      </c>
      <c r="L7496" s="149" t="s">
        <v>329</v>
      </c>
      <c r="M7496" s="150" t="s">
        <v>361</v>
      </c>
      <c r="N7496" s="157">
        <v>45687.803680555553</v>
      </c>
      <c r="O7496" s="157">
        <v>45712.02207175926</v>
      </c>
    </row>
    <row r="7497" spans="2:15" x14ac:dyDescent="0.2">
      <c r="B7497" s="322" t="s">
        <v>179</v>
      </c>
      <c r="C7497" s="322" t="s">
        <v>113</v>
      </c>
      <c r="D7497" s="322" t="s">
        <v>180</v>
      </c>
      <c r="E7497" s="322" t="s">
        <v>113</v>
      </c>
      <c r="F7497" s="154" t="s">
        <v>243</v>
      </c>
      <c r="G7497" s="149" t="s">
        <v>2234</v>
      </c>
      <c r="H7497" s="153" t="s">
        <v>707</v>
      </c>
      <c r="I7497" s="149" t="s">
        <v>544</v>
      </c>
      <c r="J7497" s="163">
        <v>58.487000000000002</v>
      </c>
      <c r="K7497" s="163">
        <v>45.78</v>
      </c>
      <c r="L7497" s="149" t="s">
        <v>329</v>
      </c>
      <c r="M7497" s="150" t="s">
        <v>361</v>
      </c>
      <c r="N7497" s="157">
        <v>45687.803680555553</v>
      </c>
      <c r="O7497" s="157">
        <v>45712.022210648145</v>
      </c>
    </row>
    <row r="7498" spans="2:15" x14ac:dyDescent="0.2">
      <c r="B7498" s="322" t="s">
        <v>179</v>
      </c>
      <c r="C7498" s="322" t="s">
        <v>113</v>
      </c>
      <c r="D7498" s="322" t="s">
        <v>180</v>
      </c>
      <c r="E7498" s="322" t="s">
        <v>113</v>
      </c>
      <c r="F7498" s="154" t="s">
        <v>239</v>
      </c>
      <c r="G7498" s="149" t="s">
        <v>277</v>
      </c>
      <c r="H7498" s="153" t="s">
        <v>1628</v>
      </c>
      <c r="I7498" s="149" t="s">
        <v>2906</v>
      </c>
      <c r="J7498" s="163">
        <v>45.494</v>
      </c>
      <c r="K7498" s="163">
        <v>44.584000000000003</v>
      </c>
      <c r="L7498" s="149" t="s">
        <v>116</v>
      </c>
      <c r="M7498" s="150" t="s">
        <v>651</v>
      </c>
      <c r="N7498" s="157">
        <v>45688.375324074077</v>
      </c>
      <c r="O7498" s="157">
        <v>45715.39135416667</v>
      </c>
    </row>
    <row r="7499" spans="2:15" x14ac:dyDescent="0.2">
      <c r="B7499" s="322" t="s">
        <v>179</v>
      </c>
      <c r="C7499" s="322" t="s">
        <v>113</v>
      </c>
      <c r="D7499" s="322" t="s">
        <v>181</v>
      </c>
      <c r="E7499" s="322" t="s">
        <v>113</v>
      </c>
      <c r="F7499" s="154" t="s">
        <v>239</v>
      </c>
      <c r="G7499" s="149" t="s">
        <v>277</v>
      </c>
      <c r="H7499" s="153" t="s">
        <v>1628</v>
      </c>
      <c r="I7499" s="149" t="s">
        <v>3560</v>
      </c>
      <c r="J7499" s="163">
        <v>61.491</v>
      </c>
      <c r="K7499" s="163">
        <v>5.2320000000000002</v>
      </c>
      <c r="L7499" s="149" t="s">
        <v>211</v>
      </c>
      <c r="M7499" s="150" t="s">
        <v>388</v>
      </c>
      <c r="N7499" s="157">
        <v>45688.449120370373</v>
      </c>
      <c r="O7499" s="157">
        <v>45747.167523148149</v>
      </c>
    </row>
    <row r="7500" spans="2:15" x14ac:dyDescent="0.2">
      <c r="B7500" s="322" t="s">
        <v>179</v>
      </c>
      <c r="C7500" s="322" t="s">
        <v>113</v>
      </c>
      <c r="D7500" s="322" t="s">
        <v>272</v>
      </c>
      <c r="E7500" s="322" t="s">
        <v>113</v>
      </c>
      <c r="F7500" s="154" t="s">
        <v>239</v>
      </c>
      <c r="G7500" s="149" t="s">
        <v>277</v>
      </c>
      <c r="H7500" s="153" t="s">
        <v>1628</v>
      </c>
      <c r="I7500" s="149" t="s">
        <v>3560</v>
      </c>
      <c r="J7500" s="163">
        <v>61.491</v>
      </c>
      <c r="K7500" s="163">
        <v>13.59</v>
      </c>
      <c r="L7500" s="149" t="s">
        <v>211</v>
      </c>
      <c r="M7500" s="150" t="s">
        <v>616</v>
      </c>
      <c r="N7500" s="157">
        <v>45688.449120370373</v>
      </c>
      <c r="O7500" s="157">
        <v>45756.581250000003</v>
      </c>
    </row>
    <row r="7501" spans="2:15" x14ac:dyDescent="0.2">
      <c r="B7501" s="322" t="s">
        <v>179</v>
      </c>
      <c r="C7501" s="322" t="s">
        <v>113</v>
      </c>
      <c r="D7501" s="322" t="s">
        <v>181</v>
      </c>
      <c r="E7501" s="322" t="s">
        <v>113</v>
      </c>
      <c r="F7501" s="154" t="s">
        <v>239</v>
      </c>
      <c r="G7501" s="149" t="s">
        <v>359</v>
      </c>
      <c r="H7501" s="153" t="s">
        <v>278</v>
      </c>
      <c r="I7501" s="149" t="s">
        <v>2828</v>
      </c>
      <c r="J7501" s="163">
        <v>56.54</v>
      </c>
      <c r="K7501" s="163">
        <v>44.673000000000002</v>
      </c>
      <c r="L7501" s="149" t="s">
        <v>116</v>
      </c>
      <c r="M7501" s="150" t="s">
        <v>292</v>
      </c>
      <c r="N7501" s="157">
        <v>45688.44935185185</v>
      </c>
      <c r="O7501" s="157">
        <v>45733.489629629628</v>
      </c>
    </row>
    <row r="7502" spans="2:15" x14ac:dyDescent="0.2">
      <c r="B7502" s="322" t="s">
        <v>180</v>
      </c>
      <c r="C7502" s="322" t="s">
        <v>113</v>
      </c>
      <c r="D7502" s="322" t="s">
        <v>180</v>
      </c>
      <c r="E7502" s="322" t="s">
        <v>113</v>
      </c>
      <c r="F7502" s="154" t="s">
        <v>244</v>
      </c>
      <c r="G7502" s="149" t="s">
        <v>369</v>
      </c>
      <c r="H7502" s="153" t="s">
        <v>370</v>
      </c>
      <c r="I7502" s="149" t="s">
        <v>3562</v>
      </c>
      <c r="J7502" s="163">
        <v>63.228999999999999</v>
      </c>
      <c r="K7502" s="163">
        <v>57.552999999999997</v>
      </c>
      <c r="L7502" s="149" t="s">
        <v>3500</v>
      </c>
      <c r="M7502" s="150" t="s">
        <v>3500</v>
      </c>
      <c r="N7502" s="157">
        <v>45689.468726851854</v>
      </c>
      <c r="O7502" s="157">
        <v>45697.643541666665</v>
      </c>
    </row>
    <row r="7503" spans="2:15" x14ac:dyDescent="0.2">
      <c r="B7503" s="322" t="s">
        <v>180</v>
      </c>
      <c r="C7503" s="322" t="s">
        <v>113</v>
      </c>
      <c r="D7503" s="322" t="s">
        <v>181</v>
      </c>
      <c r="E7503" s="322" t="s">
        <v>113</v>
      </c>
      <c r="F7503" s="154" t="s">
        <v>239</v>
      </c>
      <c r="G7503" s="149" t="s">
        <v>277</v>
      </c>
      <c r="H7503" s="153" t="s">
        <v>1628</v>
      </c>
      <c r="I7503" s="149" t="s">
        <v>3199</v>
      </c>
      <c r="J7503" s="163">
        <v>62.984999999999999</v>
      </c>
      <c r="K7503" s="163">
        <v>38.953000000000003</v>
      </c>
      <c r="L7503" s="149" t="s">
        <v>329</v>
      </c>
      <c r="M7503" s="150" t="s">
        <v>361</v>
      </c>
      <c r="N7503" s="157">
        <v>45689.677974537037</v>
      </c>
      <c r="O7503" s="157">
        <v>45728.834409722222</v>
      </c>
    </row>
    <row r="7504" spans="2:15" x14ac:dyDescent="0.2">
      <c r="B7504" s="322" t="s">
        <v>180</v>
      </c>
      <c r="C7504" s="322" t="s">
        <v>113</v>
      </c>
      <c r="D7504" s="322" t="s">
        <v>180</v>
      </c>
      <c r="E7504" s="322" t="s">
        <v>113</v>
      </c>
      <c r="F7504" s="154" t="s">
        <v>329</v>
      </c>
      <c r="G7504" s="149" t="s">
        <v>286</v>
      </c>
      <c r="H7504" s="153" t="s">
        <v>330</v>
      </c>
      <c r="I7504" s="149" t="s">
        <v>3563</v>
      </c>
      <c r="J7504" s="163">
        <v>63.738999999999997</v>
      </c>
      <c r="K7504" s="163">
        <v>34.015999999999998</v>
      </c>
      <c r="L7504" s="149" t="s">
        <v>116</v>
      </c>
      <c r="M7504" s="150" t="s">
        <v>405</v>
      </c>
      <c r="N7504" s="157">
        <v>45689.762002314812</v>
      </c>
      <c r="O7504" s="157">
        <v>45716.917048611111</v>
      </c>
    </row>
    <row r="7505" spans="2:15" x14ac:dyDescent="0.2">
      <c r="B7505" s="322" t="s">
        <v>180</v>
      </c>
      <c r="C7505" s="322" t="s">
        <v>113</v>
      </c>
      <c r="D7505" s="322" t="s">
        <v>181</v>
      </c>
      <c r="E7505" s="322" t="s">
        <v>113</v>
      </c>
      <c r="F7505" s="154" t="s">
        <v>244</v>
      </c>
      <c r="G7505" s="149" t="s">
        <v>369</v>
      </c>
      <c r="H7505" s="153" t="s">
        <v>370</v>
      </c>
      <c r="I7505" s="149" t="s">
        <v>1523</v>
      </c>
      <c r="J7505" s="163">
        <v>35.212000000000003</v>
      </c>
      <c r="K7505" s="163">
        <v>33.752000000000002</v>
      </c>
      <c r="L7505" s="149" t="s">
        <v>219</v>
      </c>
      <c r="M7505" s="150" t="s">
        <v>3564</v>
      </c>
      <c r="N7505" s="157">
        <v>45689.845358796294</v>
      </c>
      <c r="O7505" s="157">
        <v>45720.799039351848</v>
      </c>
    </row>
    <row r="7506" spans="2:15" x14ac:dyDescent="0.2">
      <c r="B7506" s="322" t="s">
        <v>180</v>
      </c>
      <c r="C7506" s="322" t="s">
        <v>113</v>
      </c>
      <c r="D7506" s="322" t="s">
        <v>181</v>
      </c>
      <c r="E7506" s="322" t="s">
        <v>113</v>
      </c>
      <c r="F7506" s="154" t="s">
        <v>239</v>
      </c>
      <c r="G7506" s="149" t="s">
        <v>289</v>
      </c>
      <c r="H7506" s="153" t="s">
        <v>290</v>
      </c>
      <c r="I7506" s="149" t="s">
        <v>2358</v>
      </c>
      <c r="J7506" s="163">
        <v>32.168999999999997</v>
      </c>
      <c r="K7506" s="163">
        <v>8.0660000000000007</v>
      </c>
      <c r="L7506" s="149" t="s">
        <v>232</v>
      </c>
      <c r="M7506" s="150" t="s">
        <v>385</v>
      </c>
      <c r="N7506" s="157">
        <v>45690.779814814814</v>
      </c>
      <c r="O7506" s="157">
        <v>45725.664270833331</v>
      </c>
    </row>
    <row r="7507" spans="2:15" x14ac:dyDescent="0.2">
      <c r="B7507" s="322" t="s">
        <v>180</v>
      </c>
      <c r="C7507" s="322" t="s">
        <v>113</v>
      </c>
      <c r="D7507" s="322" t="s">
        <v>181</v>
      </c>
      <c r="E7507" s="322" t="s">
        <v>113</v>
      </c>
      <c r="F7507" s="154" t="s">
        <v>239</v>
      </c>
      <c r="G7507" s="149" t="s">
        <v>289</v>
      </c>
      <c r="H7507" s="153" t="s">
        <v>290</v>
      </c>
      <c r="I7507" s="149" t="s">
        <v>2358</v>
      </c>
      <c r="J7507" s="163">
        <v>32.168999999999997</v>
      </c>
      <c r="K7507" s="163">
        <v>23.459</v>
      </c>
      <c r="L7507" s="149" t="s">
        <v>232</v>
      </c>
      <c r="M7507" s="150" t="s">
        <v>386</v>
      </c>
      <c r="N7507" s="157">
        <v>45690.779814814814</v>
      </c>
      <c r="O7507" s="157">
        <v>45728.209409722222</v>
      </c>
    </row>
    <row r="7508" spans="2:15" x14ac:dyDescent="0.2">
      <c r="B7508" s="322" t="s">
        <v>180</v>
      </c>
      <c r="C7508" s="322" t="s">
        <v>113</v>
      </c>
      <c r="D7508" s="322" t="s">
        <v>181</v>
      </c>
      <c r="E7508" s="322" t="s">
        <v>113</v>
      </c>
      <c r="F7508" s="154" t="s">
        <v>114</v>
      </c>
      <c r="G7508" s="149" t="s">
        <v>286</v>
      </c>
      <c r="H7508" s="153" t="s">
        <v>115</v>
      </c>
      <c r="I7508" s="149" t="s">
        <v>3565</v>
      </c>
      <c r="J7508" s="163">
        <v>81.944000000000003</v>
      </c>
      <c r="K7508" s="163">
        <v>70.679000000000002</v>
      </c>
      <c r="L7508" s="149" t="s">
        <v>116</v>
      </c>
      <c r="M7508" s="150" t="s">
        <v>117</v>
      </c>
      <c r="N7508" s="157">
        <v>45690.823773148149</v>
      </c>
      <c r="O7508" s="157">
        <v>45729.290949074071</v>
      </c>
    </row>
    <row r="7509" spans="2:15" x14ac:dyDescent="0.2">
      <c r="B7509" s="322" t="s">
        <v>180</v>
      </c>
      <c r="C7509" s="322" t="s">
        <v>113</v>
      </c>
      <c r="D7509" s="322" t="s">
        <v>181</v>
      </c>
      <c r="E7509" s="322" t="s">
        <v>113</v>
      </c>
      <c r="F7509" s="154" t="s">
        <v>239</v>
      </c>
      <c r="G7509" s="149" t="s">
        <v>359</v>
      </c>
      <c r="H7509" s="153" t="s">
        <v>278</v>
      </c>
      <c r="I7509" s="149" t="s">
        <v>2608</v>
      </c>
      <c r="J7509" s="163">
        <v>61.192</v>
      </c>
      <c r="K7509" s="163">
        <v>7.5540000000000003</v>
      </c>
      <c r="L7509" s="149" t="s">
        <v>329</v>
      </c>
      <c r="M7509" s="150" t="s">
        <v>923</v>
      </c>
      <c r="N7509" s="157">
        <v>45690.907800925925</v>
      </c>
      <c r="O7509" s="157">
        <v>45719.678564814814</v>
      </c>
    </row>
    <row r="7510" spans="2:15" x14ac:dyDescent="0.2">
      <c r="B7510" s="322" t="s">
        <v>180</v>
      </c>
      <c r="C7510" s="322" t="s">
        <v>113</v>
      </c>
      <c r="D7510" s="322" t="s">
        <v>181</v>
      </c>
      <c r="E7510" s="322" t="s">
        <v>113</v>
      </c>
      <c r="F7510" s="154" t="s">
        <v>239</v>
      </c>
      <c r="G7510" s="149" t="s">
        <v>359</v>
      </c>
      <c r="H7510" s="153" t="s">
        <v>278</v>
      </c>
      <c r="I7510" s="149" t="s">
        <v>2608</v>
      </c>
      <c r="J7510" s="163">
        <v>61.192</v>
      </c>
      <c r="K7510" s="163">
        <v>37.844000000000001</v>
      </c>
      <c r="L7510" s="149" t="s">
        <v>329</v>
      </c>
      <c r="M7510" s="150" t="s">
        <v>395</v>
      </c>
      <c r="N7510" s="157">
        <v>45690.907800925925</v>
      </c>
      <c r="O7510" s="157">
        <v>45729.468692129631</v>
      </c>
    </row>
    <row r="7511" spans="2:15" x14ac:dyDescent="0.2">
      <c r="B7511" s="322" t="s">
        <v>180</v>
      </c>
      <c r="C7511" s="322" t="s">
        <v>113</v>
      </c>
      <c r="D7511" s="322" t="s">
        <v>180</v>
      </c>
      <c r="E7511" s="322" t="s">
        <v>113</v>
      </c>
      <c r="F7511" s="154" t="s">
        <v>244</v>
      </c>
      <c r="G7511" s="149" t="s">
        <v>369</v>
      </c>
      <c r="H7511" s="153" t="s">
        <v>370</v>
      </c>
      <c r="I7511" s="149" t="s">
        <v>2964</v>
      </c>
      <c r="J7511" s="163">
        <v>23.693000000000001</v>
      </c>
      <c r="K7511" s="163">
        <v>23.219000000000001</v>
      </c>
      <c r="L7511" s="149" t="s">
        <v>209</v>
      </c>
      <c r="M7511" s="150" t="s">
        <v>1247</v>
      </c>
      <c r="N7511" s="157">
        <v>45691.813935185186</v>
      </c>
      <c r="O7511" s="157">
        <v>45709.422048611108</v>
      </c>
    </row>
    <row r="7512" spans="2:15" x14ac:dyDescent="0.2">
      <c r="B7512" s="322" t="s">
        <v>180</v>
      </c>
      <c r="C7512" s="322" t="s">
        <v>113</v>
      </c>
      <c r="D7512" s="322" t="s">
        <v>180</v>
      </c>
      <c r="E7512" s="322" t="s">
        <v>113</v>
      </c>
      <c r="F7512" s="154" t="s">
        <v>237</v>
      </c>
      <c r="G7512" s="149" t="s">
        <v>277</v>
      </c>
      <c r="H7512" s="153" t="s">
        <v>978</v>
      </c>
      <c r="I7512" s="149" t="s">
        <v>2168</v>
      </c>
      <c r="J7512" s="163">
        <v>12.427</v>
      </c>
      <c r="K7512" s="163">
        <v>12.178000000000001</v>
      </c>
      <c r="L7512" s="149" t="s">
        <v>251</v>
      </c>
      <c r="M7512" s="150" t="s">
        <v>1845</v>
      </c>
      <c r="N7512" s="157">
        <v>45692.511944444443</v>
      </c>
      <c r="O7512" s="157">
        <v>45701.032766203702</v>
      </c>
    </row>
    <row r="7513" spans="2:15" x14ac:dyDescent="0.2">
      <c r="B7513" s="322" t="s">
        <v>180</v>
      </c>
      <c r="C7513" s="322" t="s">
        <v>113</v>
      </c>
      <c r="D7513" s="322" t="s">
        <v>181</v>
      </c>
      <c r="E7513" s="322" t="s">
        <v>113</v>
      </c>
      <c r="F7513" s="154" t="s">
        <v>239</v>
      </c>
      <c r="G7513" s="149" t="s">
        <v>359</v>
      </c>
      <c r="H7513" s="153" t="s">
        <v>278</v>
      </c>
      <c r="I7513" s="149" t="s">
        <v>3566</v>
      </c>
      <c r="J7513" s="163">
        <v>32.959000000000003</v>
      </c>
      <c r="K7513" s="163">
        <v>32.299999999999997</v>
      </c>
      <c r="L7513" s="149" t="s">
        <v>208</v>
      </c>
      <c r="M7513" s="150" t="s">
        <v>368</v>
      </c>
      <c r="N7513" s="157">
        <v>45692.85565972222</v>
      </c>
      <c r="O7513" s="157">
        <v>45742.698599537034</v>
      </c>
    </row>
    <row r="7514" spans="2:15" x14ac:dyDescent="0.2">
      <c r="B7514" s="322" t="s">
        <v>180</v>
      </c>
      <c r="C7514" s="322" t="s">
        <v>113</v>
      </c>
      <c r="D7514" s="322" t="s">
        <v>181</v>
      </c>
      <c r="E7514" s="322" t="s">
        <v>113</v>
      </c>
      <c r="F7514" s="154" t="s">
        <v>114</v>
      </c>
      <c r="G7514" s="149" t="s">
        <v>310</v>
      </c>
      <c r="H7514" s="153" t="s">
        <v>115</v>
      </c>
      <c r="I7514" s="149" t="s">
        <v>3567</v>
      </c>
      <c r="J7514" s="163">
        <v>63.725000000000001</v>
      </c>
      <c r="K7514" s="163">
        <v>53.698</v>
      </c>
      <c r="L7514" s="149" t="s">
        <v>187</v>
      </c>
      <c r="M7514" s="150" t="s">
        <v>948</v>
      </c>
      <c r="N7514" s="157">
        <v>45693.73065972222</v>
      </c>
      <c r="O7514" s="157">
        <v>45726.647060185183</v>
      </c>
    </row>
    <row r="7515" spans="2:15" x14ac:dyDescent="0.2">
      <c r="B7515" s="322" t="s">
        <v>180</v>
      </c>
      <c r="C7515" s="322" t="s">
        <v>113</v>
      </c>
      <c r="D7515" s="322" t="s">
        <v>181</v>
      </c>
      <c r="E7515" s="322" t="s">
        <v>113</v>
      </c>
      <c r="F7515" s="154" t="s">
        <v>239</v>
      </c>
      <c r="G7515" s="149" t="s">
        <v>359</v>
      </c>
      <c r="H7515" s="153" t="s">
        <v>278</v>
      </c>
      <c r="I7515" s="149" t="s">
        <v>3568</v>
      </c>
      <c r="J7515" s="163">
        <v>60.414000000000001</v>
      </c>
      <c r="K7515" s="163">
        <v>39.337000000000003</v>
      </c>
      <c r="L7515" s="149" t="s">
        <v>329</v>
      </c>
      <c r="M7515" s="150" t="s">
        <v>395</v>
      </c>
      <c r="N7515" s="157">
        <v>45693.814004629632</v>
      </c>
      <c r="O7515" s="157">
        <v>45728.759988425925</v>
      </c>
    </row>
    <row r="7516" spans="2:15" x14ac:dyDescent="0.2">
      <c r="B7516" s="322" t="s">
        <v>180</v>
      </c>
      <c r="C7516" s="322" t="s">
        <v>113</v>
      </c>
      <c r="D7516" s="322" t="s">
        <v>181</v>
      </c>
      <c r="E7516" s="322" t="s">
        <v>113</v>
      </c>
      <c r="F7516" s="154" t="s">
        <v>114</v>
      </c>
      <c r="G7516" s="149" t="s">
        <v>286</v>
      </c>
      <c r="H7516" s="153" t="s">
        <v>115</v>
      </c>
      <c r="I7516" s="149" t="s">
        <v>3569</v>
      </c>
      <c r="J7516" s="163">
        <v>63.524000000000001</v>
      </c>
      <c r="K7516" s="163">
        <v>30.283999999999999</v>
      </c>
      <c r="L7516" s="149" t="s">
        <v>216</v>
      </c>
      <c r="M7516" s="150" t="s">
        <v>284</v>
      </c>
      <c r="N7516" s="157">
        <v>45694.35497685185</v>
      </c>
      <c r="O7516" s="157">
        <v>45723.092407407406</v>
      </c>
    </row>
    <row r="7517" spans="2:15" x14ac:dyDescent="0.2">
      <c r="B7517" s="322" t="s">
        <v>180</v>
      </c>
      <c r="C7517" s="322" t="s">
        <v>113</v>
      </c>
      <c r="D7517" s="322" t="s">
        <v>181</v>
      </c>
      <c r="E7517" s="322" t="s">
        <v>113</v>
      </c>
      <c r="F7517" s="154" t="s">
        <v>114</v>
      </c>
      <c r="G7517" s="149" t="s">
        <v>286</v>
      </c>
      <c r="H7517" s="153" t="s">
        <v>115</v>
      </c>
      <c r="I7517" s="149" t="s">
        <v>3569</v>
      </c>
      <c r="J7517" s="163">
        <v>63.524000000000001</v>
      </c>
      <c r="K7517" s="163">
        <v>31.97</v>
      </c>
      <c r="L7517" s="149" t="s">
        <v>216</v>
      </c>
      <c r="M7517" s="150" t="s">
        <v>288</v>
      </c>
      <c r="N7517" s="157">
        <v>45694.35497685185</v>
      </c>
      <c r="O7517" s="157">
        <v>45733.751134259262</v>
      </c>
    </row>
    <row r="7518" spans="2:15" x14ac:dyDescent="0.2">
      <c r="B7518" s="322" t="s">
        <v>180</v>
      </c>
      <c r="C7518" s="322" t="s">
        <v>113</v>
      </c>
      <c r="D7518" s="322" t="s">
        <v>181</v>
      </c>
      <c r="E7518" s="322" t="s">
        <v>113</v>
      </c>
      <c r="F7518" s="154" t="s">
        <v>239</v>
      </c>
      <c r="G7518" s="149" t="s">
        <v>277</v>
      </c>
      <c r="H7518" s="153" t="s">
        <v>1628</v>
      </c>
      <c r="I7518" s="149" t="s">
        <v>3570</v>
      </c>
      <c r="J7518" s="163">
        <v>33.357999999999997</v>
      </c>
      <c r="K7518" s="163">
        <v>1.2889999999999999</v>
      </c>
      <c r="L7518" s="149" t="s">
        <v>116</v>
      </c>
      <c r="M7518" s="150" t="s">
        <v>352</v>
      </c>
      <c r="N7518" s="157">
        <v>45694.385613425926</v>
      </c>
      <c r="O7518" s="157">
        <v>45721.897418981483</v>
      </c>
    </row>
    <row r="7519" spans="2:15" x14ac:dyDescent="0.2">
      <c r="B7519" s="322" t="s">
        <v>180</v>
      </c>
      <c r="C7519" s="322" t="s">
        <v>113</v>
      </c>
      <c r="D7519" s="322" t="s">
        <v>181</v>
      </c>
      <c r="E7519" s="322" t="s">
        <v>113</v>
      </c>
      <c r="F7519" s="154" t="s">
        <v>239</v>
      </c>
      <c r="G7519" s="149" t="s">
        <v>277</v>
      </c>
      <c r="H7519" s="153" t="s">
        <v>1628</v>
      </c>
      <c r="I7519" s="149" t="s">
        <v>3570</v>
      </c>
      <c r="J7519" s="163">
        <v>33.357999999999997</v>
      </c>
      <c r="K7519" s="163">
        <v>0.25800000000000001</v>
      </c>
      <c r="L7519" s="149" t="s">
        <v>116</v>
      </c>
      <c r="M7519" s="150" t="s">
        <v>352</v>
      </c>
      <c r="N7519" s="157">
        <v>45694.385613425926</v>
      </c>
      <c r="O7519" s="157">
        <v>45721.897557870368</v>
      </c>
    </row>
    <row r="7520" spans="2:15" x14ac:dyDescent="0.2">
      <c r="B7520" s="322" t="s">
        <v>180</v>
      </c>
      <c r="C7520" s="322" t="s">
        <v>113</v>
      </c>
      <c r="D7520" s="322" t="s">
        <v>181</v>
      </c>
      <c r="E7520" s="322" t="s">
        <v>113</v>
      </c>
      <c r="F7520" s="154" t="s">
        <v>239</v>
      </c>
      <c r="G7520" s="149" t="s">
        <v>277</v>
      </c>
      <c r="H7520" s="153" t="s">
        <v>1628</v>
      </c>
      <c r="I7520" s="149" t="s">
        <v>3570</v>
      </c>
      <c r="J7520" s="163">
        <v>33.357999999999997</v>
      </c>
      <c r="K7520" s="163">
        <v>1.8049999999999999</v>
      </c>
      <c r="L7520" s="149" t="s">
        <v>116</v>
      </c>
      <c r="M7520" s="150" t="s">
        <v>352</v>
      </c>
      <c r="N7520" s="157">
        <v>45694.385613425926</v>
      </c>
      <c r="O7520" s="157">
        <v>45721.897569444445</v>
      </c>
    </row>
    <row r="7521" spans="2:15" x14ac:dyDescent="0.2">
      <c r="B7521" s="322" t="s">
        <v>180</v>
      </c>
      <c r="C7521" s="322" t="s">
        <v>113</v>
      </c>
      <c r="D7521" s="322" t="s">
        <v>181</v>
      </c>
      <c r="E7521" s="322" t="s">
        <v>113</v>
      </c>
      <c r="F7521" s="154" t="s">
        <v>239</v>
      </c>
      <c r="G7521" s="149" t="s">
        <v>277</v>
      </c>
      <c r="H7521" s="153" t="s">
        <v>1628</v>
      </c>
      <c r="I7521" s="149" t="s">
        <v>3570</v>
      </c>
      <c r="J7521" s="163">
        <v>33.357999999999997</v>
      </c>
      <c r="K7521" s="163">
        <v>0.27100000000000002</v>
      </c>
      <c r="L7521" s="149" t="s">
        <v>116</v>
      </c>
      <c r="M7521" s="150" t="s">
        <v>352</v>
      </c>
      <c r="N7521" s="157">
        <v>45694.385613425926</v>
      </c>
      <c r="O7521" s="157">
        <v>45721.897581018522</v>
      </c>
    </row>
    <row r="7522" spans="2:15" x14ac:dyDescent="0.2">
      <c r="B7522" s="322" t="s">
        <v>180</v>
      </c>
      <c r="C7522" s="322" t="s">
        <v>113</v>
      </c>
      <c r="D7522" s="322" t="s">
        <v>181</v>
      </c>
      <c r="E7522" s="322" t="s">
        <v>113</v>
      </c>
      <c r="F7522" s="154" t="s">
        <v>239</v>
      </c>
      <c r="G7522" s="149" t="s">
        <v>277</v>
      </c>
      <c r="H7522" s="153" t="s">
        <v>1628</v>
      </c>
      <c r="I7522" s="149" t="s">
        <v>3570</v>
      </c>
      <c r="J7522" s="163">
        <v>33.357999999999997</v>
      </c>
      <c r="K7522" s="163">
        <v>0.25800000000000001</v>
      </c>
      <c r="L7522" s="149" t="s">
        <v>116</v>
      </c>
      <c r="M7522" s="150" t="s">
        <v>352</v>
      </c>
      <c r="N7522" s="157">
        <v>45694.385613425926</v>
      </c>
      <c r="O7522" s="157">
        <v>45721.897592592592</v>
      </c>
    </row>
    <row r="7523" spans="2:15" x14ac:dyDescent="0.2">
      <c r="B7523" s="322" t="s">
        <v>180</v>
      </c>
      <c r="C7523" s="322" t="s">
        <v>113</v>
      </c>
      <c r="D7523" s="322" t="s">
        <v>181</v>
      </c>
      <c r="E7523" s="322" t="s">
        <v>113</v>
      </c>
      <c r="F7523" s="154" t="s">
        <v>239</v>
      </c>
      <c r="G7523" s="149" t="s">
        <v>277</v>
      </c>
      <c r="H7523" s="153" t="s">
        <v>1628</v>
      </c>
      <c r="I7523" s="149" t="s">
        <v>3570</v>
      </c>
      <c r="J7523" s="163">
        <v>33.357999999999997</v>
      </c>
      <c r="K7523" s="163">
        <v>0.51600000000000001</v>
      </c>
      <c r="L7523" s="149" t="s">
        <v>116</v>
      </c>
      <c r="M7523" s="150" t="s">
        <v>352</v>
      </c>
      <c r="N7523" s="157">
        <v>45694.385613425926</v>
      </c>
      <c r="O7523" s="157">
        <v>45721.897604166668</v>
      </c>
    </row>
    <row r="7524" spans="2:15" x14ac:dyDescent="0.2">
      <c r="B7524" s="322" t="s">
        <v>180</v>
      </c>
      <c r="C7524" s="322" t="s">
        <v>113</v>
      </c>
      <c r="D7524" s="322" t="s">
        <v>181</v>
      </c>
      <c r="E7524" s="322" t="s">
        <v>113</v>
      </c>
      <c r="F7524" s="154" t="s">
        <v>239</v>
      </c>
      <c r="G7524" s="149" t="s">
        <v>277</v>
      </c>
      <c r="H7524" s="153" t="s">
        <v>1628</v>
      </c>
      <c r="I7524" s="149" t="s">
        <v>3570</v>
      </c>
      <c r="J7524" s="163">
        <v>33.357999999999997</v>
      </c>
      <c r="K7524" s="163">
        <v>1.0309999999999999</v>
      </c>
      <c r="L7524" s="149" t="s">
        <v>116</v>
      </c>
      <c r="M7524" s="150" t="s">
        <v>352</v>
      </c>
      <c r="N7524" s="157">
        <v>45694.385613425926</v>
      </c>
      <c r="O7524" s="157">
        <v>45721.897615740738</v>
      </c>
    </row>
    <row r="7525" spans="2:15" x14ac:dyDescent="0.2">
      <c r="B7525" s="322" t="s">
        <v>180</v>
      </c>
      <c r="C7525" s="322" t="s">
        <v>113</v>
      </c>
      <c r="D7525" s="322" t="s">
        <v>181</v>
      </c>
      <c r="E7525" s="322" t="s">
        <v>113</v>
      </c>
      <c r="F7525" s="154" t="s">
        <v>239</v>
      </c>
      <c r="G7525" s="149" t="s">
        <v>277</v>
      </c>
      <c r="H7525" s="153" t="s">
        <v>1628</v>
      </c>
      <c r="I7525" s="149" t="s">
        <v>3570</v>
      </c>
      <c r="J7525" s="163">
        <v>33.357999999999997</v>
      </c>
      <c r="K7525" s="163">
        <v>27.263999999999999</v>
      </c>
      <c r="L7525" s="149" t="s">
        <v>116</v>
      </c>
      <c r="M7525" s="150" t="s">
        <v>117</v>
      </c>
      <c r="N7525" s="157">
        <v>45694.385613425926</v>
      </c>
      <c r="O7525" s="157">
        <v>45725.385833333334</v>
      </c>
    </row>
    <row r="7526" spans="2:15" x14ac:dyDescent="0.2">
      <c r="B7526" s="322" t="s">
        <v>180</v>
      </c>
      <c r="C7526" s="322" t="s">
        <v>113</v>
      </c>
      <c r="D7526" s="322" t="s">
        <v>272</v>
      </c>
      <c r="E7526" s="322" t="s">
        <v>113</v>
      </c>
      <c r="F7526" s="154" t="s">
        <v>195</v>
      </c>
      <c r="G7526" s="149" t="s">
        <v>277</v>
      </c>
      <c r="H7526" s="153" t="s">
        <v>705</v>
      </c>
      <c r="I7526" s="149" t="s">
        <v>3571</v>
      </c>
      <c r="J7526" s="163">
        <v>55.337000000000003</v>
      </c>
      <c r="K7526" s="163">
        <v>44.319000000000003</v>
      </c>
      <c r="L7526" s="149" t="s">
        <v>211</v>
      </c>
      <c r="M7526" s="150" t="s">
        <v>691</v>
      </c>
      <c r="N7526" s="157">
        <v>45694.500648148147</v>
      </c>
      <c r="O7526" s="157">
        <v>45754.136979166666</v>
      </c>
    </row>
    <row r="7527" spans="2:15" x14ac:dyDescent="0.2">
      <c r="B7527" s="322" t="s">
        <v>180</v>
      </c>
      <c r="C7527" s="322" t="s">
        <v>113</v>
      </c>
      <c r="D7527" s="322" t="s">
        <v>181</v>
      </c>
      <c r="E7527" s="322" t="s">
        <v>113</v>
      </c>
      <c r="F7527" s="154" t="s">
        <v>114</v>
      </c>
      <c r="G7527" s="149" t="s">
        <v>286</v>
      </c>
      <c r="H7527" s="153" t="s">
        <v>115</v>
      </c>
      <c r="I7527" s="149" t="s">
        <v>2424</v>
      </c>
      <c r="J7527" s="163">
        <v>61.087000000000003</v>
      </c>
      <c r="K7527" s="163">
        <v>18.734000000000002</v>
      </c>
      <c r="L7527" s="149" t="s">
        <v>211</v>
      </c>
      <c r="M7527" s="150" t="s">
        <v>302</v>
      </c>
      <c r="N7527" s="157">
        <v>45694.845312500001</v>
      </c>
      <c r="O7527" s="157">
        <v>45717.167557870373</v>
      </c>
    </row>
    <row r="7528" spans="2:15" x14ac:dyDescent="0.2">
      <c r="B7528" s="322" t="s">
        <v>180</v>
      </c>
      <c r="C7528" s="322" t="s">
        <v>113</v>
      </c>
      <c r="D7528" s="322" t="s">
        <v>181</v>
      </c>
      <c r="E7528" s="322" t="s">
        <v>113</v>
      </c>
      <c r="F7528" s="154" t="s">
        <v>247</v>
      </c>
      <c r="G7528" s="149" t="s">
        <v>340</v>
      </c>
      <c r="H7528" s="153" t="s">
        <v>341</v>
      </c>
      <c r="I7528" s="149" t="s">
        <v>3572</v>
      </c>
      <c r="J7528" s="163">
        <v>42.469000000000001</v>
      </c>
      <c r="K7528" s="163">
        <v>41.62</v>
      </c>
      <c r="L7528" s="149" t="s">
        <v>189</v>
      </c>
      <c r="M7528" s="150" t="s">
        <v>526</v>
      </c>
      <c r="N7528" s="157">
        <v>45695.019178240742</v>
      </c>
      <c r="O7528" s="157">
        <v>45728.21980324074</v>
      </c>
    </row>
    <row r="7529" spans="2:15" x14ac:dyDescent="0.2">
      <c r="B7529" s="322" t="s">
        <v>180</v>
      </c>
      <c r="C7529" s="322" t="s">
        <v>113</v>
      </c>
      <c r="D7529" s="322" t="s">
        <v>272</v>
      </c>
      <c r="E7529" s="322" t="s">
        <v>113</v>
      </c>
      <c r="F7529" s="154" t="s">
        <v>239</v>
      </c>
      <c r="G7529" s="149" t="s">
        <v>359</v>
      </c>
      <c r="H7529" s="153" t="s">
        <v>278</v>
      </c>
      <c r="I7529" s="149" t="s">
        <v>3573</v>
      </c>
      <c r="J7529" s="163">
        <v>79.447999999999993</v>
      </c>
      <c r="K7529" s="163">
        <v>28.465</v>
      </c>
      <c r="L7529" s="149" t="s">
        <v>211</v>
      </c>
      <c r="M7529" s="150" t="s">
        <v>666</v>
      </c>
      <c r="N7529" s="157">
        <v>45695.918263888889</v>
      </c>
      <c r="O7529" s="157">
        <v>45759.104837962965</v>
      </c>
    </row>
    <row r="7530" spans="2:15" x14ac:dyDescent="0.2">
      <c r="B7530" s="322" t="s">
        <v>180</v>
      </c>
      <c r="C7530" s="322" t="s">
        <v>113</v>
      </c>
      <c r="D7530" s="322" t="s">
        <v>272</v>
      </c>
      <c r="E7530" s="322" t="s">
        <v>113</v>
      </c>
      <c r="F7530" s="154" t="s">
        <v>239</v>
      </c>
      <c r="G7530" s="149" t="s">
        <v>359</v>
      </c>
      <c r="H7530" s="153" t="s">
        <v>278</v>
      </c>
      <c r="I7530" s="149" t="s">
        <v>3573</v>
      </c>
      <c r="J7530" s="163">
        <v>79.447999999999993</v>
      </c>
      <c r="K7530" s="163">
        <v>43.825000000000003</v>
      </c>
      <c r="L7530" s="149" t="s">
        <v>211</v>
      </c>
      <c r="M7530" s="150" t="s">
        <v>314</v>
      </c>
      <c r="N7530" s="157">
        <v>45695.918263888889</v>
      </c>
      <c r="O7530" s="157">
        <v>45770.212025462963</v>
      </c>
    </row>
    <row r="7531" spans="2:15" x14ac:dyDescent="0.2">
      <c r="B7531" s="322" t="s">
        <v>180</v>
      </c>
      <c r="C7531" s="322" t="s">
        <v>113</v>
      </c>
      <c r="D7531" s="322" t="s">
        <v>181</v>
      </c>
      <c r="E7531" s="322" t="s">
        <v>113</v>
      </c>
      <c r="F7531" s="154" t="s">
        <v>114</v>
      </c>
      <c r="G7531" s="149" t="s">
        <v>310</v>
      </c>
      <c r="H7531" s="153" t="s">
        <v>115</v>
      </c>
      <c r="I7531" s="149" t="s">
        <v>2545</v>
      </c>
      <c r="J7531" s="163">
        <v>33.158000000000001</v>
      </c>
      <c r="K7531" s="163">
        <v>14.471</v>
      </c>
      <c r="L7531" s="149" t="s">
        <v>553</v>
      </c>
      <c r="M7531" s="150" t="s">
        <v>554</v>
      </c>
      <c r="N7531" s="157">
        <v>45696.449479166666</v>
      </c>
      <c r="O7531" s="157">
        <v>45719.568773148145</v>
      </c>
    </row>
    <row r="7532" spans="2:15" x14ac:dyDescent="0.2">
      <c r="B7532" s="322" t="s">
        <v>180</v>
      </c>
      <c r="C7532" s="322" t="s">
        <v>113</v>
      </c>
      <c r="D7532" s="322" t="s">
        <v>181</v>
      </c>
      <c r="E7532" s="322" t="s">
        <v>113</v>
      </c>
      <c r="F7532" s="154" t="s">
        <v>114</v>
      </c>
      <c r="G7532" s="149" t="s">
        <v>310</v>
      </c>
      <c r="H7532" s="153" t="s">
        <v>115</v>
      </c>
      <c r="I7532" s="149" t="s">
        <v>2545</v>
      </c>
      <c r="J7532" s="163">
        <v>33.158000000000001</v>
      </c>
      <c r="K7532" s="163">
        <v>17.701000000000001</v>
      </c>
      <c r="L7532" s="149" t="s">
        <v>1467</v>
      </c>
      <c r="M7532" s="150" t="s">
        <v>3574</v>
      </c>
      <c r="N7532" s="157">
        <v>45696.449479166666</v>
      </c>
      <c r="O7532" s="157">
        <v>45735.844953703701</v>
      </c>
    </row>
    <row r="7533" spans="2:15" x14ac:dyDescent="0.2">
      <c r="B7533" s="322" t="s">
        <v>180</v>
      </c>
      <c r="C7533" s="322" t="s">
        <v>113</v>
      </c>
      <c r="D7533" s="322" t="s">
        <v>180</v>
      </c>
      <c r="E7533" s="322" t="s">
        <v>113</v>
      </c>
      <c r="F7533" s="154" t="s">
        <v>239</v>
      </c>
      <c r="G7533" s="149" t="s">
        <v>359</v>
      </c>
      <c r="H7533" s="153" t="s">
        <v>278</v>
      </c>
      <c r="I7533" s="149" t="s">
        <v>3575</v>
      </c>
      <c r="J7533" s="163">
        <v>55.84</v>
      </c>
      <c r="K7533" s="163">
        <v>8.6519999999999992</v>
      </c>
      <c r="L7533" s="149" t="s">
        <v>116</v>
      </c>
      <c r="M7533" s="150" t="s">
        <v>940</v>
      </c>
      <c r="N7533" s="157">
        <v>45696.803680555553</v>
      </c>
      <c r="O7533" s="157">
        <v>45716.759421296294</v>
      </c>
    </row>
    <row r="7534" spans="2:15" x14ac:dyDescent="0.2">
      <c r="B7534" s="322" t="s">
        <v>180</v>
      </c>
      <c r="C7534" s="322" t="s">
        <v>113</v>
      </c>
      <c r="D7534" s="322" t="s">
        <v>180</v>
      </c>
      <c r="E7534" s="322" t="s">
        <v>113</v>
      </c>
      <c r="F7534" s="154" t="s">
        <v>239</v>
      </c>
      <c r="G7534" s="149" t="s">
        <v>359</v>
      </c>
      <c r="H7534" s="153" t="s">
        <v>278</v>
      </c>
      <c r="I7534" s="149" t="s">
        <v>3575</v>
      </c>
      <c r="J7534" s="163">
        <v>55.84</v>
      </c>
      <c r="K7534" s="163">
        <v>8.6519999999999992</v>
      </c>
      <c r="L7534" s="149" t="s">
        <v>116</v>
      </c>
      <c r="M7534" s="150" t="s">
        <v>940</v>
      </c>
      <c r="N7534" s="157">
        <v>45696.803680555553</v>
      </c>
      <c r="O7534" s="157">
        <v>45716.759560185186</v>
      </c>
    </row>
    <row r="7535" spans="2:15" x14ac:dyDescent="0.2">
      <c r="B7535" s="322" t="s">
        <v>180</v>
      </c>
      <c r="C7535" s="322" t="s">
        <v>113</v>
      </c>
      <c r="D7535" s="322" t="s">
        <v>181</v>
      </c>
      <c r="E7535" s="322" t="s">
        <v>113</v>
      </c>
      <c r="F7535" s="154" t="s">
        <v>239</v>
      </c>
      <c r="G7535" s="149" t="s">
        <v>359</v>
      </c>
      <c r="H7535" s="153" t="s">
        <v>278</v>
      </c>
      <c r="I7535" s="149" t="s">
        <v>3575</v>
      </c>
      <c r="J7535" s="163">
        <v>55.84</v>
      </c>
      <c r="K7535" s="163">
        <v>7.88</v>
      </c>
      <c r="L7535" s="149" t="s">
        <v>116</v>
      </c>
      <c r="M7535" s="150" t="s">
        <v>1784</v>
      </c>
      <c r="N7535" s="157">
        <v>45696.803680555553</v>
      </c>
      <c r="O7535" s="157">
        <v>45728.832048611112</v>
      </c>
    </row>
    <row r="7536" spans="2:15" x14ac:dyDescent="0.2">
      <c r="B7536" s="322" t="s">
        <v>180</v>
      </c>
      <c r="C7536" s="322" t="s">
        <v>113</v>
      </c>
      <c r="D7536" s="322" t="s">
        <v>181</v>
      </c>
      <c r="E7536" s="322" t="s">
        <v>113</v>
      </c>
      <c r="F7536" s="154" t="s">
        <v>239</v>
      </c>
      <c r="G7536" s="149" t="s">
        <v>359</v>
      </c>
      <c r="H7536" s="153" t="s">
        <v>278</v>
      </c>
      <c r="I7536" s="149" t="s">
        <v>3575</v>
      </c>
      <c r="J7536" s="163">
        <v>55.84</v>
      </c>
      <c r="K7536" s="163">
        <v>7.88</v>
      </c>
      <c r="L7536" s="149" t="s">
        <v>116</v>
      </c>
      <c r="M7536" s="150" t="s">
        <v>1784</v>
      </c>
      <c r="N7536" s="157">
        <v>45696.803680555553</v>
      </c>
      <c r="O7536" s="157">
        <v>45728.832187499997</v>
      </c>
    </row>
    <row r="7537" spans="2:15" x14ac:dyDescent="0.2">
      <c r="B7537" s="322" t="s">
        <v>180</v>
      </c>
      <c r="C7537" s="322" t="s">
        <v>113</v>
      </c>
      <c r="D7537" s="322" t="s">
        <v>180</v>
      </c>
      <c r="E7537" s="322" t="s">
        <v>113</v>
      </c>
      <c r="F7537" s="154" t="s">
        <v>116</v>
      </c>
      <c r="G7537" s="149" t="s">
        <v>277</v>
      </c>
      <c r="H7537" s="153" t="s">
        <v>811</v>
      </c>
      <c r="I7537" s="149" t="s">
        <v>3524</v>
      </c>
      <c r="J7537" s="163">
        <v>61</v>
      </c>
      <c r="K7537" s="163">
        <v>12.606</v>
      </c>
      <c r="L7537" s="149" t="s">
        <v>116</v>
      </c>
      <c r="M7537" s="150" t="s">
        <v>437</v>
      </c>
      <c r="N7537" s="157">
        <v>45697.2653125</v>
      </c>
      <c r="O7537" s="157">
        <v>45697.331388888888</v>
      </c>
    </row>
    <row r="7538" spans="2:15" x14ac:dyDescent="0.2">
      <c r="B7538" s="322" t="s">
        <v>180</v>
      </c>
      <c r="C7538" s="322" t="s">
        <v>113</v>
      </c>
      <c r="D7538" s="322" t="s">
        <v>180</v>
      </c>
      <c r="E7538" s="322" t="s">
        <v>113</v>
      </c>
      <c r="F7538" s="154" t="s">
        <v>116</v>
      </c>
      <c r="G7538" s="149" t="s">
        <v>277</v>
      </c>
      <c r="H7538" s="153" t="s">
        <v>811</v>
      </c>
      <c r="I7538" s="149" t="s">
        <v>3524</v>
      </c>
      <c r="J7538" s="163">
        <v>61</v>
      </c>
      <c r="K7538" s="163">
        <v>42.790999999999997</v>
      </c>
      <c r="L7538" s="149" t="s">
        <v>116</v>
      </c>
      <c r="M7538" s="150" t="s">
        <v>2123</v>
      </c>
      <c r="N7538" s="157">
        <v>45697.2653125</v>
      </c>
      <c r="O7538" s="157">
        <v>45707.281122685185</v>
      </c>
    </row>
    <row r="7539" spans="2:15" x14ac:dyDescent="0.2">
      <c r="B7539" s="322" t="s">
        <v>180</v>
      </c>
      <c r="C7539" s="322" t="s">
        <v>113</v>
      </c>
      <c r="D7539" s="322" t="s">
        <v>181</v>
      </c>
      <c r="E7539" s="322" t="s">
        <v>113</v>
      </c>
      <c r="F7539" s="154" t="s">
        <v>239</v>
      </c>
      <c r="G7539" s="149" t="s">
        <v>359</v>
      </c>
      <c r="H7539" s="153" t="s">
        <v>278</v>
      </c>
      <c r="I7539" s="149" t="s">
        <v>3576</v>
      </c>
      <c r="J7539" s="163">
        <v>61.201000000000001</v>
      </c>
      <c r="K7539" s="163">
        <v>22.559000000000001</v>
      </c>
      <c r="L7539" s="149" t="s">
        <v>116</v>
      </c>
      <c r="M7539" s="150" t="s">
        <v>117</v>
      </c>
      <c r="N7539" s="157">
        <v>45697.92863425926</v>
      </c>
      <c r="O7539" s="157">
        <v>45733.852569444447</v>
      </c>
    </row>
    <row r="7540" spans="2:15" x14ac:dyDescent="0.2">
      <c r="B7540" s="322" t="s">
        <v>180</v>
      </c>
      <c r="C7540" s="322" t="s">
        <v>113</v>
      </c>
      <c r="D7540" s="322" t="s">
        <v>181</v>
      </c>
      <c r="E7540" s="322" t="s">
        <v>113</v>
      </c>
      <c r="F7540" s="154" t="s">
        <v>239</v>
      </c>
      <c r="G7540" s="149" t="s">
        <v>359</v>
      </c>
      <c r="H7540" s="153" t="s">
        <v>278</v>
      </c>
      <c r="I7540" s="149" t="s">
        <v>3576</v>
      </c>
      <c r="J7540" s="163">
        <v>61.201000000000001</v>
      </c>
      <c r="K7540" s="163">
        <v>5.7110000000000003</v>
      </c>
      <c r="L7540" s="149" t="s">
        <v>116</v>
      </c>
      <c r="M7540" s="150" t="s">
        <v>117</v>
      </c>
      <c r="N7540" s="157">
        <v>45697.92863425926</v>
      </c>
      <c r="O7540" s="157">
        <v>45733.85260416667</v>
      </c>
    </row>
    <row r="7541" spans="2:15" x14ac:dyDescent="0.2">
      <c r="B7541" s="322" t="s">
        <v>180</v>
      </c>
      <c r="C7541" s="322" t="s">
        <v>113</v>
      </c>
      <c r="D7541" s="322" t="s">
        <v>181</v>
      </c>
      <c r="E7541" s="322" t="s">
        <v>113</v>
      </c>
      <c r="F7541" s="154" t="s">
        <v>239</v>
      </c>
      <c r="G7541" s="149" t="s">
        <v>359</v>
      </c>
      <c r="H7541" s="153" t="s">
        <v>278</v>
      </c>
      <c r="I7541" s="149" t="s">
        <v>3576</v>
      </c>
      <c r="J7541" s="163">
        <v>61.201000000000001</v>
      </c>
      <c r="K7541" s="163">
        <v>6.8520000000000003</v>
      </c>
      <c r="L7541" s="149" t="s">
        <v>116</v>
      </c>
      <c r="M7541" s="150" t="s">
        <v>117</v>
      </c>
      <c r="N7541" s="157">
        <v>45697.92863425926</v>
      </c>
      <c r="O7541" s="157">
        <v>45733.85261574074</v>
      </c>
    </row>
    <row r="7542" spans="2:15" x14ac:dyDescent="0.2">
      <c r="B7542" s="322" t="s">
        <v>180</v>
      </c>
      <c r="C7542" s="322" t="s">
        <v>113</v>
      </c>
      <c r="D7542" s="322" t="s">
        <v>181</v>
      </c>
      <c r="E7542" s="322" t="s">
        <v>113</v>
      </c>
      <c r="F7542" s="154" t="s">
        <v>239</v>
      </c>
      <c r="G7542" s="149" t="s">
        <v>289</v>
      </c>
      <c r="H7542" s="153" t="s">
        <v>1628</v>
      </c>
      <c r="I7542" s="149" t="s">
        <v>542</v>
      </c>
      <c r="J7542" s="163">
        <v>38.055</v>
      </c>
      <c r="K7542" s="163">
        <v>37.293999999999997</v>
      </c>
      <c r="L7542" s="149" t="s">
        <v>329</v>
      </c>
      <c r="M7542" s="150" t="s">
        <v>395</v>
      </c>
      <c r="N7542" s="157">
        <v>45698.594641203701</v>
      </c>
      <c r="O7542" s="157">
        <v>45734.438819444447</v>
      </c>
    </row>
    <row r="7543" spans="2:15" x14ac:dyDescent="0.2">
      <c r="B7543" s="322" t="s">
        <v>180</v>
      </c>
      <c r="C7543" s="322" t="s">
        <v>113</v>
      </c>
      <c r="D7543" s="322" t="s">
        <v>181</v>
      </c>
      <c r="E7543" s="322" t="s">
        <v>113</v>
      </c>
      <c r="F7543" s="154" t="s">
        <v>114</v>
      </c>
      <c r="G7543" s="149" t="s">
        <v>286</v>
      </c>
      <c r="H7543" s="153" t="s">
        <v>115</v>
      </c>
      <c r="I7543" s="149" t="s">
        <v>3577</v>
      </c>
      <c r="J7543" s="163">
        <v>64.012</v>
      </c>
      <c r="K7543" s="163">
        <v>54.512</v>
      </c>
      <c r="L7543" s="149" t="s">
        <v>116</v>
      </c>
      <c r="M7543" s="150" t="s">
        <v>651</v>
      </c>
      <c r="N7543" s="157">
        <v>45698.772453703707</v>
      </c>
      <c r="O7543" s="157">
        <v>45739.854675925926</v>
      </c>
    </row>
    <row r="7544" spans="2:15" x14ac:dyDescent="0.2">
      <c r="B7544" s="322" t="s">
        <v>180</v>
      </c>
      <c r="C7544" s="322" t="s">
        <v>113</v>
      </c>
      <c r="D7544" s="322" t="s">
        <v>181</v>
      </c>
      <c r="E7544" s="322" t="s">
        <v>113</v>
      </c>
      <c r="F7544" s="154" t="s">
        <v>244</v>
      </c>
      <c r="G7544" s="149" t="s">
        <v>369</v>
      </c>
      <c r="H7544" s="153" t="s">
        <v>370</v>
      </c>
      <c r="I7544" s="149" t="s">
        <v>3530</v>
      </c>
      <c r="J7544" s="163">
        <v>58.125999999999998</v>
      </c>
      <c r="K7544" s="163">
        <v>44.421999999999997</v>
      </c>
      <c r="L7544" s="149" t="s">
        <v>209</v>
      </c>
      <c r="M7544" s="150" t="s">
        <v>392</v>
      </c>
      <c r="N7544" s="157">
        <v>45698.876620370371</v>
      </c>
      <c r="O7544" s="157">
        <v>45719.030706018515</v>
      </c>
    </row>
    <row r="7545" spans="2:15" x14ac:dyDescent="0.2">
      <c r="B7545" s="322" t="s">
        <v>180</v>
      </c>
      <c r="C7545" s="322" t="s">
        <v>113</v>
      </c>
      <c r="D7545" s="322" t="s">
        <v>272</v>
      </c>
      <c r="E7545" s="322" t="s">
        <v>113</v>
      </c>
      <c r="F7545" s="154" t="s">
        <v>244</v>
      </c>
      <c r="G7545" s="149" t="s">
        <v>369</v>
      </c>
      <c r="H7545" s="153" t="s">
        <v>370</v>
      </c>
      <c r="I7545" s="149" t="s">
        <v>1956</v>
      </c>
      <c r="J7545" s="163">
        <v>30.465</v>
      </c>
      <c r="K7545" s="163">
        <v>22.619</v>
      </c>
      <c r="L7545" s="149" t="s">
        <v>202</v>
      </c>
      <c r="M7545" s="150" t="s">
        <v>3578</v>
      </c>
      <c r="N7545" s="157">
        <v>45699.562638888892</v>
      </c>
      <c r="O7545" s="157">
        <v>45767.374097222222</v>
      </c>
    </row>
    <row r="7546" spans="2:15" x14ac:dyDescent="0.2">
      <c r="B7546" s="322" t="s">
        <v>180</v>
      </c>
      <c r="C7546" s="322" t="s">
        <v>113</v>
      </c>
      <c r="D7546" s="322" t="s">
        <v>181</v>
      </c>
      <c r="E7546" s="322" t="s">
        <v>113</v>
      </c>
      <c r="F7546" s="154" t="s">
        <v>239</v>
      </c>
      <c r="G7546" s="149" t="s">
        <v>359</v>
      </c>
      <c r="H7546" s="153" t="s">
        <v>278</v>
      </c>
      <c r="I7546" s="149" t="s">
        <v>3579</v>
      </c>
      <c r="J7546" s="163">
        <v>56.048999999999999</v>
      </c>
      <c r="K7546" s="163">
        <v>44.252000000000002</v>
      </c>
      <c r="L7546" s="149" t="s">
        <v>116</v>
      </c>
      <c r="M7546" s="150" t="s">
        <v>1049</v>
      </c>
      <c r="N7546" s="157">
        <v>45700.428715277776</v>
      </c>
      <c r="O7546" s="157">
        <v>45733.618541666663</v>
      </c>
    </row>
    <row r="7547" spans="2:15" x14ac:dyDescent="0.2">
      <c r="B7547" s="322" t="s">
        <v>180</v>
      </c>
      <c r="C7547" s="322" t="s">
        <v>113</v>
      </c>
      <c r="D7547" s="322" t="s">
        <v>181</v>
      </c>
      <c r="E7547" s="322" t="s">
        <v>113</v>
      </c>
      <c r="F7547" s="154" t="s">
        <v>247</v>
      </c>
      <c r="G7547" s="149" t="s">
        <v>340</v>
      </c>
      <c r="H7547" s="153" t="s">
        <v>341</v>
      </c>
      <c r="I7547" s="149" t="s">
        <v>3580</v>
      </c>
      <c r="J7547" s="163">
        <v>40.097999999999999</v>
      </c>
      <c r="K7547" s="163">
        <v>29.471</v>
      </c>
      <c r="L7547" s="149" t="s">
        <v>329</v>
      </c>
      <c r="M7547" s="150" t="s">
        <v>649</v>
      </c>
      <c r="N7547" s="157">
        <v>45700.559837962966</v>
      </c>
      <c r="O7547" s="157">
        <v>45743.020127314812</v>
      </c>
    </row>
    <row r="7548" spans="2:15" x14ac:dyDescent="0.2">
      <c r="B7548" s="322" t="s">
        <v>180</v>
      </c>
      <c r="C7548" s="322" t="s">
        <v>113</v>
      </c>
      <c r="D7548" s="322" t="s">
        <v>181</v>
      </c>
      <c r="E7548" s="322" t="s">
        <v>113</v>
      </c>
      <c r="F7548" s="154" t="s">
        <v>114</v>
      </c>
      <c r="G7548" s="149" t="s">
        <v>286</v>
      </c>
      <c r="H7548" s="153" t="s">
        <v>115</v>
      </c>
      <c r="I7548" s="149" t="s">
        <v>3581</v>
      </c>
      <c r="J7548" s="163">
        <v>63.268000000000001</v>
      </c>
      <c r="K7548" s="163">
        <v>23.942</v>
      </c>
      <c r="L7548" s="149" t="s">
        <v>217</v>
      </c>
      <c r="M7548" s="150" t="s">
        <v>308</v>
      </c>
      <c r="N7548" s="157">
        <v>45700.980613425927</v>
      </c>
      <c r="O7548" s="157">
        <v>45731.936793981484</v>
      </c>
    </row>
    <row r="7549" spans="2:15" x14ac:dyDescent="0.2">
      <c r="B7549" s="322" t="s">
        <v>180</v>
      </c>
      <c r="C7549" s="322" t="s">
        <v>113</v>
      </c>
      <c r="D7549" s="322" t="s">
        <v>181</v>
      </c>
      <c r="E7549" s="322" t="s">
        <v>113</v>
      </c>
      <c r="F7549" s="154" t="s">
        <v>114</v>
      </c>
      <c r="G7549" s="149" t="s">
        <v>286</v>
      </c>
      <c r="H7549" s="153" t="s">
        <v>115</v>
      </c>
      <c r="I7549" s="149" t="s">
        <v>3581</v>
      </c>
      <c r="J7549" s="163">
        <v>63.268000000000001</v>
      </c>
      <c r="K7549" s="163">
        <v>38.061</v>
      </c>
      <c r="L7549" s="149" t="s">
        <v>217</v>
      </c>
      <c r="M7549" s="150" t="s">
        <v>1370</v>
      </c>
      <c r="N7549" s="157">
        <v>45700.980613425927</v>
      </c>
      <c r="O7549" s="157">
        <v>45747.395509259259</v>
      </c>
    </row>
    <row r="7550" spans="2:15" x14ac:dyDescent="0.2">
      <c r="B7550" s="322" t="s">
        <v>180</v>
      </c>
      <c r="C7550" s="322" t="s">
        <v>113</v>
      </c>
      <c r="D7550" s="322" t="s">
        <v>181</v>
      </c>
      <c r="E7550" s="322" t="s">
        <v>113</v>
      </c>
      <c r="F7550" s="154" t="s">
        <v>114</v>
      </c>
      <c r="G7550" s="149" t="s">
        <v>286</v>
      </c>
      <c r="H7550" s="153" t="s">
        <v>115</v>
      </c>
      <c r="I7550" s="149" t="s">
        <v>2760</v>
      </c>
      <c r="J7550" s="163">
        <v>64.043000000000006</v>
      </c>
      <c r="K7550" s="163">
        <v>26.542000000000002</v>
      </c>
      <c r="L7550" s="149" t="s">
        <v>116</v>
      </c>
      <c r="M7550" s="150" t="s">
        <v>292</v>
      </c>
      <c r="N7550" s="157">
        <v>45702.855763888889</v>
      </c>
      <c r="O7550" s="157">
        <v>45739.467488425929</v>
      </c>
    </row>
    <row r="7551" spans="2:15" x14ac:dyDescent="0.2">
      <c r="B7551" s="322" t="s">
        <v>180</v>
      </c>
      <c r="C7551" s="322" t="s">
        <v>113</v>
      </c>
      <c r="D7551" s="322" t="s">
        <v>181</v>
      </c>
      <c r="E7551" s="322" t="s">
        <v>113</v>
      </c>
      <c r="F7551" s="154" t="s">
        <v>114</v>
      </c>
      <c r="G7551" s="149" t="s">
        <v>286</v>
      </c>
      <c r="H7551" s="153" t="s">
        <v>115</v>
      </c>
      <c r="I7551" s="149" t="s">
        <v>2760</v>
      </c>
      <c r="J7551" s="163">
        <v>64.043000000000006</v>
      </c>
      <c r="K7551" s="163">
        <v>2.633</v>
      </c>
      <c r="L7551" s="149" t="s">
        <v>116</v>
      </c>
      <c r="M7551" s="150" t="s">
        <v>437</v>
      </c>
      <c r="N7551" s="157">
        <v>45702.855763888889</v>
      </c>
      <c r="O7551" s="157">
        <v>45745.927824074075</v>
      </c>
    </row>
    <row r="7552" spans="2:15" x14ac:dyDescent="0.2">
      <c r="B7552" s="322" t="s">
        <v>180</v>
      </c>
      <c r="C7552" s="322" t="s">
        <v>113</v>
      </c>
      <c r="D7552" s="322" t="s">
        <v>181</v>
      </c>
      <c r="E7552" s="322" t="s">
        <v>113</v>
      </c>
      <c r="F7552" s="154" t="s">
        <v>114</v>
      </c>
      <c r="G7552" s="149" t="s">
        <v>286</v>
      </c>
      <c r="H7552" s="153" t="s">
        <v>115</v>
      </c>
      <c r="I7552" s="149" t="s">
        <v>2760</v>
      </c>
      <c r="J7552" s="163">
        <v>64.043000000000006</v>
      </c>
      <c r="K7552" s="163">
        <v>4.4619999999999997</v>
      </c>
      <c r="L7552" s="149" t="s">
        <v>116</v>
      </c>
      <c r="M7552" s="150" t="s">
        <v>437</v>
      </c>
      <c r="N7552" s="157">
        <v>45702.855763888889</v>
      </c>
      <c r="O7552" s="157">
        <v>45745.92796296296</v>
      </c>
    </row>
    <row r="7553" spans="2:15" x14ac:dyDescent="0.2">
      <c r="B7553" s="322" t="s">
        <v>180</v>
      </c>
      <c r="C7553" s="322" t="s">
        <v>113</v>
      </c>
      <c r="D7553" s="322" t="s">
        <v>181</v>
      </c>
      <c r="E7553" s="322" t="s">
        <v>113</v>
      </c>
      <c r="F7553" s="154" t="s">
        <v>114</v>
      </c>
      <c r="G7553" s="149" t="s">
        <v>286</v>
      </c>
      <c r="H7553" s="153" t="s">
        <v>115</v>
      </c>
      <c r="I7553" s="149" t="s">
        <v>2760</v>
      </c>
      <c r="J7553" s="163">
        <v>64.043000000000006</v>
      </c>
      <c r="K7553" s="163">
        <v>17.314</v>
      </c>
      <c r="L7553" s="149" t="s">
        <v>116</v>
      </c>
      <c r="M7553" s="150" t="s">
        <v>437</v>
      </c>
      <c r="N7553" s="157">
        <v>45702.855763888889</v>
      </c>
      <c r="O7553" s="157">
        <v>45745.927974537037</v>
      </c>
    </row>
    <row r="7554" spans="2:15" x14ac:dyDescent="0.2">
      <c r="B7554" s="322" t="s">
        <v>180</v>
      </c>
      <c r="C7554" s="322" t="s">
        <v>113</v>
      </c>
      <c r="D7554" s="322" t="s">
        <v>181</v>
      </c>
      <c r="E7554" s="322" t="s">
        <v>113</v>
      </c>
      <c r="F7554" s="154" t="s">
        <v>329</v>
      </c>
      <c r="G7554" s="149" t="s">
        <v>286</v>
      </c>
      <c r="H7554" s="153" t="s">
        <v>330</v>
      </c>
      <c r="I7554" s="149" t="s">
        <v>930</v>
      </c>
      <c r="J7554" s="163">
        <v>63.465000000000003</v>
      </c>
      <c r="K7554" s="163">
        <v>58.396000000000001</v>
      </c>
      <c r="L7554" s="149" t="s">
        <v>187</v>
      </c>
      <c r="M7554" s="150" t="s">
        <v>415</v>
      </c>
      <c r="N7554" s="157">
        <v>45703.762002314812</v>
      </c>
      <c r="O7554" s="157">
        <v>45738.626030092593</v>
      </c>
    </row>
    <row r="7555" spans="2:15" x14ac:dyDescent="0.2">
      <c r="B7555" s="322" t="s">
        <v>180</v>
      </c>
      <c r="C7555" s="322" t="s">
        <v>113</v>
      </c>
      <c r="D7555" s="322" t="s">
        <v>272</v>
      </c>
      <c r="E7555" s="322" t="s">
        <v>113</v>
      </c>
      <c r="F7555" s="154" t="s">
        <v>239</v>
      </c>
      <c r="G7555" s="149" t="s">
        <v>289</v>
      </c>
      <c r="H7555" s="153" t="s">
        <v>290</v>
      </c>
      <c r="I7555" s="149" t="s">
        <v>2724</v>
      </c>
      <c r="J7555" s="163">
        <v>32.164999999999999</v>
      </c>
      <c r="K7555" s="163">
        <v>8.9640000000000004</v>
      </c>
      <c r="L7555" s="149" t="s">
        <v>116</v>
      </c>
      <c r="M7555" s="150" t="s">
        <v>292</v>
      </c>
      <c r="N7555" s="157">
        <v>45704.205717592595</v>
      </c>
      <c r="O7555" s="157">
        <v>45749.331620370373</v>
      </c>
    </row>
    <row r="7556" spans="2:15" x14ac:dyDescent="0.2">
      <c r="B7556" s="322" t="s">
        <v>180</v>
      </c>
      <c r="C7556" s="322" t="s">
        <v>113</v>
      </c>
      <c r="D7556" s="322" t="s">
        <v>272</v>
      </c>
      <c r="E7556" s="322" t="s">
        <v>113</v>
      </c>
      <c r="F7556" s="154" t="s">
        <v>239</v>
      </c>
      <c r="G7556" s="149" t="s">
        <v>289</v>
      </c>
      <c r="H7556" s="153" t="s">
        <v>290</v>
      </c>
      <c r="I7556" s="149" t="s">
        <v>2724</v>
      </c>
      <c r="J7556" s="163">
        <v>32.164999999999999</v>
      </c>
      <c r="K7556" s="163">
        <v>19.515999999999998</v>
      </c>
      <c r="L7556" s="149" t="s">
        <v>116</v>
      </c>
      <c r="M7556" s="150" t="s">
        <v>887</v>
      </c>
      <c r="N7556" s="157">
        <v>45704.205717592595</v>
      </c>
      <c r="O7556" s="157">
        <v>45763.71980324074</v>
      </c>
    </row>
    <row r="7557" spans="2:15" x14ac:dyDescent="0.2">
      <c r="B7557" s="322" t="s">
        <v>180</v>
      </c>
      <c r="C7557" s="322" t="s">
        <v>113</v>
      </c>
      <c r="D7557" s="322" t="s">
        <v>181</v>
      </c>
      <c r="E7557" s="322" t="s">
        <v>113</v>
      </c>
      <c r="F7557" s="154" t="s">
        <v>239</v>
      </c>
      <c r="G7557" s="149" t="s">
        <v>359</v>
      </c>
      <c r="H7557" s="153" t="s">
        <v>278</v>
      </c>
      <c r="I7557" s="149" t="s">
        <v>2753</v>
      </c>
      <c r="J7557" s="163">
        <v>28.353999999999999</v>
      </c>
      <c r="K7557" s="163">
        <v>12.329000000000001</v>
      </c>
      <c r="L7557" s="149" t="s">
        <v>295</v>
      </c>
      <c r="M7557" s="150" t="s">
        <v>296</v>
      </c>
      <c r="N7557" s="157">
        <v>45705.156215277777</v>
      </c>
      <c r="O7557" s="157">
        <v>45724.448622685188</v>
      </c>
    </row>
    <row r="7558" spans="2:15" x14ac:dyDescent="0.2">
      <c r="B7558" s="322" t="s">
        <v>180</v>
      </c>
      <c r="C7558" s="322" t="s">
        <v>113</v>
      </c>
      <c r="D7558" s="322" t="s">
        <v>272</v>
      </c>
      <c r="E7558" s="322" t="s">
        <v>113</v>
      </c>
      <c r="F7558" s="154" t="s">
        <v>239</v>
      </c>
      <c r="G7558" s="149" t="s">
        <v>359</v>
      </c>
      <c r="H7558" s="153" t="s">
        <v>278</v>
      </c>
      <c r="I7558" s="149" t="s">
        <v>2753</v>
      </c>
      <c r="J7558" s="163">
        <v>28.353999999999999</v>
      </c>
      <c r="K7558" s="163">
        <v>15.458</v>
      </c>
      <c r="L7558" s="149" t="s">
        <v>346</v>
      </c>
      <c r="M7558" s="150" t="s">
        <v>347</v>
      </c>
      <c r="N7558" s="157">
        <v>45705.156215277777</v>
      </c>
      <c r="O7558" s="157">
        <v>45749.885254629633</v>
      </c>
    </row>
    <row r="7559" spans="2:15" x14ac:dyDescent="0.2">
      <c r="B7559" s="322" t="s">
        <v>180</v>
      </c>
      <c r="C7559" s="322" t="s">
        <v>113</v>
      </c>
      <c r="D7559" s="322" t="s">
        <v>181</v>
      </c>
      <c r="E7559" s="322" t="s">
        <v>113</v>
      </c>
      <c r="F7559" s="154" t="s">
        <v>329</v>
      </c>
      <c r="G7559" s="149" t="s">
        <v>286</v>
      </c>
      <c r="H7559" s="153" t="s">
        <v>330</v>
      </c>
      <c r="I7559" s="149" t="s">
        <v>785</v>
      </c>
      <c r="J7559" s="163">
        <v>81.628</v>
      </c>
      <c r="K7559" s="163">
        <v>16.863</v>
      </c>
      <c r="L7559" s="149" t="s">
        <v>211</v>
      </c>
      <c r="M7559" s="150" t="s">
        <v>453</v>
      </c>
      <c r="N7559" s="157">
        <v>45705.355787037035</v>
      </c>
      <c r="O7559" s="157">
        <v>45728.480405092596</v>
      </c>
    </row>
    <row r="7560" spans="2:15" x14ac:dyDescent="0.2">
      <c r="B7560" s="322" t="s">
        <v>180</v>
      </c>
      <c r="C7560" s="322" t="s">
        <v>113</v>
      </c>
      <c r="D7560" s="322" t="s">
        <v>181</v>
      </c>
      <c r="E7560" s="322" t="s">
        <v>113</v>
      </c>
      <c r="F7560" s="154" t="s">
        <v>329</v>
      </c>
      <c r="G7560" s="149" t="s">
        <v>286</v>
      </c>
      <c r="H7560" s="153" t="s">
        <v>330</v>
      </c>
      <c r="I7560" s="149" t="s">
        <v>785</v>
      </c>
      <c r="J7560" s="163">
        <v>81.628</v>
      </c>
      <c r="K7560" s="163">
        <v>51.697000000000003</v>
      </c>
      <c r="L7560" s="149" t="s">
        <v>211</v>
      </c>
      <c r="M7560" s="150" t="s">
        <v>302</v>
      </c>
      <c r="N7560" s="157">
        <v>45705.355787037035</v>
      </c>
      <c r="O7560" s="157">
        <v>45732.115358796298</v>
      </c>
    </row>
    <row r="7561" spans="2:15" x14ac:dyDescent="0.2">
      <c r="B7561" s="322" t="s">
        <v>180</v>
      </c>
      <c r="C7561" s="322" t="s">
        <v>113</v>
      </c>
      <c r="D7561" s="322" t="s">
        <v>272</v>
      </c>
      <c r="E7561" s="322" t="s">
        <v>113</v>
      </c>
      <c r="F7561" s="154" t="s">
        <v>239</v>
      </c>
      <c r="G7561" s="149" t="s">
        <v>1627</v>
      </c>
      <c r="H7561" s="153" t="s">
        <v>1628</v>
      </c>
      <c r="I7561" s="149" t="s">
        <v>3582</v>
      </c>
      <c r="J7561" s="163">
        <v>74.269000000000005</v>
      </c>
      <c r="K7561" s="163">
        <v>72.784000000000006</v>
      </c>
      <c r="L7561" s="149" t="s">
        <v>211</v>
      </c>
      <c r="M7561" s="150" t="s">
        <v>2801</v>
      </c>
      <c r="N7561" s="157">
        <v>45705.81894675926</v>
      </c>
      <c r="O7561" s="157">
        <v>45756.289849537039</v>
      </c>
    </row>
    <row r="7562" spans="2:15" x14ac:dyDescent="0.2">
      <c r="B7562" s="322" t="s">
        <v>180</v>
      </c>
      <c r="C7562" s="322" t="s">
        <v>113</v>
      </c>
      <c r="D7562" s="322" t="s">
        <v>181</v>
      </c>
      <c r="E7562" s="322" t="s">
        <v>113</v>
      </c>
      <c r="F7562" s="154" t="s">
        <v>114</v>
      </c>
      <c r="G7562" s="149" t="s">
        <v>286</v>
      </c>
      <c r="H7562" s="153" t="s">
        <v>115</v>
      </c>
      <c r="I7562" s="149" t="s">
        <v>3583</v>
      </c>
      <c r="J7562" s="163">
        <v>63.686</v>
      </c>
      <c r="K7562" s="163">
        <v>43.970999999999997</v>
      </c>
      <c r="L7562" s="149" t="s">
        <v>187</v>
      </c>
      <c r="M7562" s="150" t="s">
        <v>415</v>
      </c>
      <c r="N7562" s="157">
        <v>45706.022453703707</v>
      </c>
      <c r="O7562" s="157">
        <v>45739.000787037039</v>
      </c>
    </row>
    <row r="7563" spans="2:15" x14ac:dyDescent="0.2">
      <c r="B7563" s="322" t="s">
        <v>180</v>
      </c>
      <c r="C7563" s="322" t="s">
        <v>113</v>
      </c>
      <c r="D7563" s="322" t="s">
        <v>181</v>
      </c>
      <c r="E7563" s="322" t="s">
        <v>113</v>
      </c>
      <c r="F7563" s="154" t="s">
        <v>195</v>
      </c>
      <c r="G7563" s="149" t="s">
        <v>277</v>
      </c>
      <c r="H7563" s="153" t="s">
        <v>705</v>
      </c>
      <c r="I7563" s="149" t="s">
        <v>3584</v>
      </c>
      <c r="J7563" s="163">
        <v>37.851999999999997</v>
      </c>
      <c r="K7563" s="163">
        <v>10.255000000000001</v>
      </c>
      <c r="L7563" s="149" t="s">
        <v>515</v>
      </c>
      <c r="M7563" s="150" t="s">
        <v>516</v>
      </c>
      <c r="N7563" s="157">
        <v>45706.093900462962</v>
      </c>
      <c r="O7563" s="157">
        <v>45743.492407407408</v>
      </c>
    </row>
    <row r="7564" spans="2:15" x14ac:dyDescent="0.2">
      <c r="B7564" s="322" t="s">
        <v>180</v>
      </c>
      <c r="C7564" s="322" t="s">
        <v>113</v>
      </c>
      <c r="D7564" s="322" t="s">
        <v>272</v>
      </c>
      <c r="E7564" s="322" t="s">
        <v>113</v>
      </c>
      <c r="F7564" s="154" t="s">
        <v>195</v>
      </c>
      <c r="G7564" s="149" t="s">
        <v>277</v>
      </c>
      <c r="H7564" s="153" t="s">
        <v>705</v>
      </c>
      <c r="I7564" s="149" t="s">
        <v>3584</v>
      </c>
      <c r="J7564" s="163">
        <v>37.851999999999997</v>
      </c>
      <c r="K7564" s="163">
        <v>19.035</v>
      </c>
      <c r="L7564" s="149" t="s">
        <v>357</v>
      </c>
      <c r="M7564" s="150" t="s">
        <v>508</v>
      </c>
      <c r="N7564" s="157">
        <v>45706.093900462962</v>
      </c>
      <c r="O7564" s="157">
        <v>45750.036249999997</v>
      </c>
    </row>
    <row r="7565" spans="2:15" x14ac:dyDescent="0.2">
      <c r="B7565" s="322" t="s">
        <v>180</v>
      </c>
      <c r="C7565" s="322" t="s">
        <v>113</v>
      </c>
      <c r="D7565" s="322" t="s">
        <v>181</v>
      </c>
      <c r="E7565" s="322" t="s">
        <v>113</v>
      </c>
      <c r="F7565" s="154" t="s">
        <v>239</v>
      </c>
      <c r="G7565" s="149" t="s">
        <v>277</v>
      </c>
      <c r="H7565" s="153" t="s">
        <v>1628</v>
      </c>
      <c r="I7565" s="149" t="s">
        <v>3480</v>
      </c>
      <c r="J7565" s="163">
        <v>39.85</v>
      </c>
      <c r="K7565" s="163">
        <v>37.218000000000004</v>
      </c>
      <c r="L7565" s="149" t="s">
        <v>116</v>
      </c>
      <c r="M7565" s="150" t="s">
        <v>292</v>
      </c>
      <c r="N7565" s="157">
        <v>45706.552291666667</v>
      </c>
      <c r="O7565" s="157">
        <v>45743.684988425928</v>
      </c>
    </row>
    <row r="7566" spans="2:15" x14ac:dyDescent="0.2">
      <c r="B7566" s="322" t="s">
        <v>180</v>
      </c>
      <c r="C7566" s="322" t="s">
        <v>113</v>
      </c>
      <c r="D7566" s="322" t="s">
        <v>272</v>
      </c>
      <c r="E7566" s="322" t="s">
        <v>113</v>
      </c>
      <c r="F7566" s="154" t="s">
        <v>239</v>
      </c>
      <c r="G7566" s="149" t="s">
        <v>277</v>
      </c>
      <c r="H7566" s="153" t="s">
        <v>1628</v>
      </c>
      <c r="I7566" s="149" t="s">
        <v>3585</v>
      </c>
      <c r="J7566" s="163">
        <v>93.271000000000001</v>
      </c>
      <c r="K7566" s="163">
        <v>13.872999999999999</v>
      </c>
      <c r="L7566" s="149" t="s">
        <v>211</v>
      </c>
      <c r="M7566" s="150" t="s">
        <v>616</v>
      </c>
      <c r="N7566" s="157">
        <v>45706.611620370371</v>
      </c>
      <c r="O7566" s="157">
        <v>45770.416724537034</v>
      </c>
    </row>
    <row r="7567" spans="2:15" x14ac:dyDescent="0.2">
      <c r="B7567" s="322" t="s">
        <v>180</v>
      </c>
      <c r="C7567" s="322" t="s">
        <v>113</v>
      </c>
      <c r="D7567" s="322" t="s">
        <v>272</v>
      </c>
      <c r="E7567" s="322" t="s">
        <v>113</v>
      </c>
      <c r="F7567" s="154" t="s">
        <v>239</v>
      </c>
      <c r="G7567" s="149" t="s">
        <v>277</v>
      </c>
      <c r="H7567" s="153" t="s">
        <v>1628</v>
      </c>
      <c r="I7567" s="149" t="s">
        <v>3585</v>
      </c>
      <c r="J7567" s="163">
        <v>93.271000000000001</v>
      </c>
      <c r="K7567" s="163">
        <v>77.531999999999996</v>
      </c>
      <c r="L7567" s="149" t="s">
        <v>211</v>
      </c>
      <c r="M7567" s="150" t="s">
        <v>453</v>
      </c>
      <c r="N7567" s="157">
        <v>45706.611620370371</v>
      </c>
      <c r="O7567" s="157">
        <v>45774.340243055558</v>
      </c>
    </row>
    <row r="7568" spans="2:15" x14ac:dyDescent="0.2">
      <c r="B7568" s="322" t="s">
        <v>180</v>
      </c>
      <c r="C7568" s="322" t="s">
        <v>113</v>
      </c>
      <c r="D7568" s="322" t="s">
        <v>272</v>
      </c>
      <c r="E7568" s="322" t="s">
        <v>113</v>
      </c>
      <c r="F7568" s="154" t="s">
        <v>239</v>
      </c>
      <c r="G7568" s="149" t="s">
        <v>359</v>
      </c>
      <c r="H7568" s="153" t="s">
        <v>278</v>
      </c>
      <c r="I7568" s="149" t="s">
        <v>2090</v>
      </c>
      <c r="J7568" s="163">
        <v>61.645000000000003</v>
      </c>
      <c r="K7568" s="163">
        <v>7.65</v>
      </c>
      <c r="L7568" s="149" t="s">
        <v>217</v>
      </c>
      <c r="M7568" s="150" t="s">
        <v>308</v>
      </c>
      <c r="N7568" s="157">
        <v>45706.991122685184</v>
      </c>
      <c r="O7568" s="157">
        <v>45765.947939814818</v>
      </c>
    </row>
    <row r="7569" spans="2:15" x14ac:dyDescent="0.2">
      <c r="B7569" s="322" t="s">
        <v>180</v>
      </c>
      <c r="C7569" s="322" t="s">
        <v>113</v>
      </c>
      <c r="D7569" s="322" t="s">
        <v>272</v>
      </c>
      <c r="E7569" s="322" t="s">
        <v>113</v>
      </c>
      <c r="F7569" s="154" t="s">
        <v>239</v>
      </c>
      <c r="G7569" s="149" t="s">
        <v>359</v>
      </c>
      <c r="H7569" s="153" t="s">
        <v>278</v>
      </c>
      <c r="I7569" s="149" t="s">
        <v>2090</v>
      </c>
      <c r="J7569" s="163">
        <v>61.645000000000003</v>
      </c>
      <c r="K7569" s="163">
        <v>25.760999999999999</v>
      </c>
      <c r="L7569" s="149" t="s">
        <v>216</v>
      </c>
      <c r="M7569" s="150" t="s">
        <v>288</v>
      </c>
      <c r="N7569" s="157">
        <v>45706.991122685184</v>
      </c>
      <c r="O7569" s="157">
        <v>45775.78230324074</v>
      </c>
    </row>
    <row r="7570" spans="2:15" x14ac:dyDescent="0.2">
      <c r="B7570" s="322" t="s">
        <v>180</v>
      </c>
      <c r="C7570" s="322" t="s">
        <v>113</v>
      </c>
      <c r="D7570" s="322" t="s">
        <v>181</v>
      </c>
      <c r="E7570" s="322" t="s">
        <v>113</v>
      </c>
      <c r="F7570" s="154" t="s">
        <v>114</v>
      </c>
      <c r="G7570" s="149" t="s">
        <v>286</v>
      </c>
      <c r="H7570" s="153" t="s">
        <v>115</v>
      </c>
      <c r="I7570" s="149" t="s">
        <v>3586</v>
      </c>
      <c r="J7570" s="163">
        <v>64.650000000000006</v>
      </c>
      <c r="K7570" s="163">
        <v>30.597000000000001</v>
      </c>
      <c r="L7570" s="149" t="s">
        <v>219</v>
      </c>
      <c r="M7570" s="150" t="s">
        <v>429</v>
      </c>
      <c r="N7570" s="157">
        <v>45707.230682870373</v>
      </c>
      <c r="O7570" s="157">
        <v>45735.009733796294</v>
      </c>
    </row>
    <row r="7571" spans="2:15" x14ac:dyDescent="0.2">
      <c r="B7571" s="322" t="s">
        <v>180</v>
      </c>
      <c r="C7571" s="322" t="s">
        <v>113</v>
      </c>
      <c r="D7571" s="322" t="s">
        <v>181</v>
      </c>
      <c r="E7571" s="322" t="s">
        <v>113</v>
      </c>
      <c r="F7571" s="154" t="s">
        <v>114</v>
      </c>
      <c r="G7571" s="149" t="s">
        <v>286</v>
      </c>
      <c r="H7571" s="153" t="s">
        <v>115</v>
      </c>
      <c r="I7571" s="149" t="s">
        <v>3586</v>
      </c>
      <c r="J7571" s="163">
        <v>64.650000000000006</v>
      </c>
      <c r="K7571" s="163">
        <v>32.76</v>
      </c>
      <c r="L7571" s="149" t="s">
        <v>216</v>
      </c>
      <c r="M7571" s="150" t="s">
        <v>284</v>
      </c>
      <c r="N7571" s="157">
        <v>45707.230682870373</v>
      </c>
      <c r="O7571" s="157">
        <v>45746.718518518515</v>
      </c>
    </row>
    <row r="7572" spans="2:15" x14ac:dyDescent="0.2">
      <c r="B7572" s="322" t="s">
        <v>180</v>
      </c>
      <c r="C7572" s="322" t="s">
        <v>113</v>
      </c>
      <c r="D7572" s="322" t="s">
        <v>181</v>
      </c>
      <c r="E7572" s="322" t="s">
        <v>113</v>
      </c>
      <c r="F7572" s="154" t="s">
        <v>239</v>
      </c>
      <c r="G7572" s="149" t="s">
        <v>359</v>
      </c>
      <c r="H7572" s="153" t="s">
        <v>278</v>
      </c>
      <c r="I7572" s="149" t="s">
        <v>2889</v>
      </c>
      <c r="J7572" s="163">
        <v>32.161999999999999</v>
      </c>
      <c r="K7572" s="163">
        <v>1.3320000000000001</v>
      </c>
      <c r="L7572" s="149" t="s">
        <v>116</v>
      </c>
      <c r="M7572" s="150" t="s">
        <v>352</v>
      </c>
      <c r="N7572" s="157">
        <v>45707.31894675926</v>
      </c>
      <c r="O7572" s="157">
        <v>45737.103449074071</v>
      </c>
    </row>
    <row r="7573" spans="2:15" x14ac:dyDescent="0.2">
      <c r="B7573" s="322" t="s">
        <v>180</v>
      </c>
      <c r="C7573" s="322" t="s">
        <v>113</v>
      </c>
      <c r="D7573" s="322" t="s">
        <v>181</v>
      </c>
      <c r="E7573" s="322" t="s">
        <v>113</v>
      </c>
      <c r="F7573" s="154" t="s">
        <v>239</v>
      </c>
      <c r="G7573" s="149" t="s">
        <v>359</v>
      </c>
      <c r="H7573" s="153" t="s">
        <v>278</v>
      </c>
      <c r="I7573" s="149" t="s">
        <v>2889</v>
      </c>
      <c r="J7573" s="163">
        <v>32.161999999999999</v>
      </c>
      <c r="K7573" s="163">
        <v>2.597</v>
      </c>
      <c r="L7573" s="149" t="s">
        <v>116</v>
      </c>
      <c r="M7573" s="150" t="s">
        <v>352</v>
      </c>
      <c r="N7573" s="157">
        <v>45707.31894675926</v>
      </c>
      <c r="O7573" s="157">
        <v>45737.103483796294</v>
      </c>
    </row>
    <row r="7574" spans="2:15" x14ac:dyDescent="0.2">
      <c r="B7574" s="322" t="s">
        <v>180</v>
      </c>
      <c r="C7574" s="322" t="s">
        <v>113</v>
      </c>
      <c r="D7574" s="322" t="s">
        <v>181</v>
      </c>
      <c r="E7574" s="322" t="s">
        <v>113</v>
      </c>
      <c r="F7574" s="154" t="s">
        <v>239</v>
      </c>
      <c r="G7574" s="149" t="s">
        <v>359</v>
      </c>
      <c r="H7574" s="153" t="s">
        <v>278</v>
      </c>
      <c r="I7574" s="149" t="s">
        <v>2889</v>
      </c>
      <c r="J7574" s="163">
        <v>32.161999999999999</v>
      </c>
      <c r="K7574" s="163">
        <v>6.5780000000000003</v>
      </c>
      <c r="L7574" s="149" t="s">
        <v>116</v>
      </c>
      <c r="M7574" s="150" t="s">
        <v>405</v>
      </c>
      <c r="N7574" s="157">
        <v>45707.31894675926</v>
      </c>
      <c r="O7574" s="157">
        <v>45743.215983796297</v>
      </c>
    </row>
    <row r="7575" spans="2:15" x14ac:dyDescent="0.2">
      <c r="B7575" s="322" t="s">
        <v>180</v>
      </c>
      <c r="C7575" s="322" t="s">
        <v>113</v>
      </c>
      <c r="D7575" s="322" t="s">
        <v>181</v>
      </c>
      <c r="E7575" s="322" t="s">
        <v>113</v>
      </c>
      <c r="F7575" s="154" t="s">
        <v>236</v>
      </c>
      <c r="G7575" s="149" t="s">
        <v>310</v>
      </c>
      <c r="H7575" s="153" t="s">
        <v>311</v>
      </c>
      <c r="I7575" s="149" t="s">
        <v>3587</v>
      </c>
      <c r="J7575" s="163">
        <v>40.387</v>
      </c>
      <c r="K7575" s="163">
        <v>26.9</v>
      </c>
      <c r="L7575" s="149" t="s">
        <v>230</v>
      </c>
      <c r="M7575" s="150" t="s">
        <v>846</v>
      </c>
      <c r="N7575" s="157">
        <v>45707.824479166666</v>
      </c>
      <c r="O7575" s="157">
        <v>45732.07230324074</v>
      </c>
    </row>
    <row r="7576" spans="2:15" x14ac:dyDescent="0.2">
      <c r="B7576" s="322" t="s">
        <v>180</v>
      </c>
      <c r="C7576" s="322" t="s">
        <v>113</v>
      </c>
      <c r="D7576" s="322" t="s">
        <v>181</v>
      </c>
      <c r="E7576" s="322" t="s">
        <v>113</v>
      </c>
      <c r="F7576" s="154" t="s">
        <v>239</v>
      </c>
      <c r="G7576" s="149" t="s">
        <v>359</v>
      </c>
      <c r="H7576" s="153" t="s">
        <v>278</v>
      </c>
      <c r="I7576" s="149" t="s">
        <v>3366</v>
      </c>
      <c r="J7576" s="163">
        <v>50.792000000000002</v>
      </c>
      <c r="K7576" s="163">
        <v>9.8940000000000001</v>
      </c>
      <c r="L7576" s="149" t="s">
        <v>116</v>
      </c>
      <c r="M7576" s="150" t="s">
        <v>292</v>
      </c>
      <c r="N7576" s="157">
        <v>45708.511944444443</v>
      </c>
      <c r="O7576" s="157">
        <v>45741.74591435185</v>
      </c>
    </row>
    <row r="7577" spans="2:15" x14ac:dyDescent="0.2">
      <c r="B7577" s="322" t="s">
        <v>180</v>
      </c>
      <c r="C7577" s="322" t="s">
        <v>113</v>
      </c>
      <c r="D7577" s="322" t="s">
        <v>272</v>
      </c>
      <c r="E7577" s="322" t="s">
        <v>113</v>
      </c>
      <c r="F7577" s="154" t="s">
        <v>239</v>
      </c>
      <c r="G7577" s="149" t="s">
        <v>359</v>
      </c>
      <c r="H7577" s="153" t="s">
        <v>278</v>
      </c>
      <c r="I7577" s="149" t="s">
        <v>3366</v>
      </c>
      <c r="J7577" s="163">
        <v>50.792000000000002</v>
      </c>
      <c r="K7577" s="163">
        <v>29.396999999999998</v>
      </c>
      <c r="L7577" s="149" t="s">
        <v>116</v>
      </c>
      <c r="M7577" s="150" t="s">
        <v>293</v>
      </c>
      <c r="N7577" s="157">
        <v>45708.511944444443</v>
      </c>
      <c r="O7577" s="157">
        <v>45766.655231481483</v>
      </c>
    </row>
    <row r="7578" spans="2:15" x14ac:dyDescent="0.2">
      <c r="B7578" s="322" t="s">
        <v>180</v>
      </c>
      <c r="C7578" s="322" t="s">
        <v>113</v>
      </c>
      <c r="D7578" s="322" t="s">
        <v>274</v>
      </c>
      <c r="E7578" s="322" t="s">
        <v>113</v>
      </c>
      <c r="F7578" s="154" t="s">
        <v>239</v>
      </c>
      <c r="G7578" s="149" t="s">
        <v>359</v>
      </c>
      <c r="H7578" s="153" t="s">
        <v>278</v>
      </c>
      <c r="I7578" s="149" t="s">
        <v>1088</v>
      </c>
      <c r="J7578" s="163">
        <v>61.287999999999997</v>
      </c>
      <c r="K7578" s="163">
        <v>43.829000000000001</v>
      </c>
      <c r="L7578" s="149" t="s">
        <v>211</v>
      </c>
      <c r="M7578" s="150" t="s">
        <v>303</v>
      </c>
      <c r="N7578" s="157">
        <v>45708.991111111114</v>
      </c>
      <c r="O7578" s="157">
        <v>45789.411921296298</v>
      </c>
    </row>
    <row r="7579" spans="2:15" x14ac:dyDescent="0.2">
      <c r="B7579" s="322" t="s">
        <v>180</v>
      </c>
      <c r="C7579" s="322" t="s">
        <v>113</v>
      </c>
      <c r="D7579" s="322" t="s">
        <v>272</v>
      </c>
      <c r="E7579" s="322" t="s">
        <v>113</v>
      </c>
      <c r="F7579" s="154" t="s">
        <v>329</v>
      </c>
      <c r="G7579" s="149" t="s">
        <v>286</v>
      </c>
      <c r="H7579" s="153" t="s">
        <v>330</v>
      </c>
      <c r="I7579" s="149" t="s">
        <v>3588</v>
      </c>
      <c r="J7579" s="163">
        <v>40.616999999999997</v>
      </c>
      <c r="K7579" s="163">
        <v>30.884</v>
      </c>
      <c r="L7579" s="149" t="s">
        <v>223</v>
      </c>
      <c r="M7579" s="150" t="s">
        <v>349</v>
      </c>
      <c r="N7579" s="157">
        <v>45709.084837962961</v>
      </c>
      <c r="O7579" s="157">
        <v>45768.677893518521</v>
      </c>
    </row>
    <row r="7580" spans="2:15" x14ac:dyDescent="0.2">
      <c r="B7580" s="322" t="s">
        <v>180</v>
      </c>
      <c r="C7580" s="322" t="s">
        <v>113</v>
      </c>
      <c r="D7580" s="322" t="s">
        <v>181</v>
      </c>
      <c r="E7580" s="322" t="s">
        <v>113</v>
      </c>
      <c r="F7580" s="154" t="s">
        <v>114</v>
      </c>
      <c r="G7580" s="149" t="s">
        <v>310</v>
      </c>
      <c r="H7580" s="153" t="s">
        <v>115</v>
      </c>
      <c r="I7580" s="149" t="s">
        <v>3589</v>
      </c>
      <c r="J7580" s="163">
        <v>46.427999999999997</v>
      </c>
      <c r="K7580" s="163">
        <v>3.64</v>
      </c>
      <c r="L7580" s="149" t="s">
        <v>211</v>
      </c>
      <c r="M7580" s="150" t="s">
        <v>616</v>
      </c>
      <c r="N7580" s="157">
        <v>45709.209918981483</v>
      </c>
      <c r="O7580" s="157">
        <v>45731.782546296294</v>
      </c>
    </row>
    <row r="7581" spans="2:15" x14ac:dyDescent="0.2">
      <c r="B7581" s="322" t="s">
        <v>180</v>
      </c>
      <c r="C7581" s="322" t="s">
        <v>113</v>
      </c>
      <c r="D7581" s="322" t="s">
        <v>181</v>
      </c>
      <c r="E7581" s="322" t="s">
        <v>113</v>
      </c>
      <c r="F7581" s="154" t="s">
        <v>114</v>
      </c>
      <c r="G7581" s="149" t="s">
        <v>310</v>
      </c>
      <c r="H7581" s="153" t="s">
        <v>115</v>
      </c>
      <c r="I7581" s="149" t="s">
        <v>3589</v>
      </c>
      <c r="J7581" s="163">
        <v>46.427999999999997</v>
      </c>
      <c r="K7581" s="163">
        <v>9.07</v>
      </c>
      <c r="L7581" s="149" t="s">
        <v>211</v>
      </c>
      <c r="M7581" s="150" t="s">
        <v>826</v>
      </c>
      <c r="N7581" s="157">
        <v>45709.209918981483</v>
      </c>
      <c r="O7581" s="157">
        <v>45742.497164351851</v>
      </c>
    </row>
    <row r="7582" spans="2:15" x14ac:dyDescent="0.2">
      <c r="B7582" s="322" t="s">
        <v>180</v>
      </c>
      <c r="C7582" s="322" t="s">
        <v>113</v>
      </c>
      <c r="D7582" s="322" t="s">
        <v>272</v>
      </c>
      <c r="E7582" s="322" t="s">
        <v>113</v>
      </c>
      <c r="F7582" s="154" t="s">
        <v>239</v>
      </c>
      <c r="G7582" s="149" t="s">
        <v>1627</v>
      </c>
      <c r="H7582" s="153" t="s">
        <v>1628</v>
      </c>
      <c r="I7582" s="149" t="s">
        <v>3590</v>
      </c>
      <c r="J7582" s="163">
        <v>76.507999999999996</v>
      </c>
      <c r="K7582" s="163">
        <v>35.887999999999998</v>
      </c>
      <c r="L7582" s="149" t="s">
        <v>211</v>
      </c>
      <c r="M7582" s="150" t="s">
        <v>666</v>
      </c>
      <c r="N7582" s="157">
        <v>45709.563391203701</v>
      </c>
      <c r="O7582" s="157">
        <v>45771.415300925924</v>
      </c>
    </row>
    <row r="7583" spans="2:15" x14ac:dyDescent="0.2">
      <c r="B7583" s="322" t="s">
        <v>180</v>
      </c>
      <c r="C7583" s="322" t="s">
        <v>113</v>
      </c>
      <c r="D7583" s="322" t="s">
        <v>272</v>
      </c>
      <c r="E7583" s="322" t="s">
        <v>113</v>
      </c>
      <c r="F7583" s="154" t="s">
        <v>239</v>
      </c>
      <c r="G7583" s="149" t="s">
        <v>1627</v>
      </c>
      <c r="H7583" s="153" t="s">
        <v>1628</v>
      </c>
      <c r="I7583" s="149" t="s">
        <v>3590</v>
      </c>
      <c r="J7583" s="163">
        <v>76.507999999999996</v>
      </c>
      <c r="K7583" s="163">
        <v>6.5250000000000004</v>
      </c>
      <c r="L7583" s="149" t="s">
        <v>211</v>
      </c>
      <c r="M7583" s="150" t="s">
        <v>388</v>
      </c>
      <c r="N7583" s="157">
        <v>45709.563391203701</v>
      </c>
      <c r="O7583" s="157">
        <v>45774.270648148151</v>
      </c>
    </row>
    <row r="7584" spans="2:15" x14ac:dyDescent="0.2">
      <c r="B7584" s="322" t="s">
        <v>180</v>
      </c>
      <c r="C7584" s="322" t="s">
        <v>113</v>
      </c>
      <c r="D7584" s="322" t="s">
        <v>274</v>
      </c>
      <c r="E7584" s="322" t="s">
        <v>113</v>
      </c>
      <c r="F7584" s="154" t="s">
        <v>239</v>
      </c>
      <c r="G7584" s="149" t="s">
        <v>1627</v>
      </c>
      <c r="H7584" s="153" t="s">
        <v>1628</v>
      </c>
      <c r="I7584" s="149" t="s">
        <v>3590</v>
      </c>
      <c r="J7584" s="163">
        <v>76.507999999999996</v>
      </c>
      <c r="K7584" s="163">
        <v>18.71</v>
      </c>
      <c r="L7584" s="149" t="s">
        <v>211</v>
      </c>
      <c r="M7584" s="150" t="s">
        <v>3591</v>
      </c>
      <c r="N7584" s="157">
        <v>45709.563391203701</v>
      </c>
      <c r="O7584" s="157">
        <v>45781.376006944447</v>
      </c>
    </row>
    <row r="7585" spans="2:15" x14ac:dyDescent="0.2">
      <c r="B7585" s="322" t="s">
        <v>180</v>
      </c>
      <c r="C7585" s="322" t="s">
        <v>113</v>
      </c>
      <c r="D7585" s="322" t="s">
        <v>274</v>
      </c>
      <c r="E7585" s="322" t="s">
        <v>113</v>
      </c>
      <c r="F7585" s="154" t="s">
        <v>239</v>
      </c>
      <c r="G7585" s="149" t="s">
        <v>1627</v>
      </c>
      <c r="H7585" s="153" t="s">
        <v>1628</v>
      </c>
      <c r="I7585" s="149" t="s">
        <v>3306</v>
      </c>
      <c r="J7585" s="163">
        <v>92.018000000000001</v>
      </c>
      <c r="K7585" s="163">
        <v>27.094000000000001</v>
      </c>
      <c r="L7585" s="149" t="s">
        <v>211</v>
      </c>
      <c r="M7585" s="150" t="s">
        <v>388</v>
      </c>
      <c r="N7585" s="157">
        <v>45709.948807870373</v>
      </c>
      <c r="O7585" s="157">
        <v>45783.676446759258</v>
      </c>
    </row>
    <row r="7586" spans="2:15" x14ac:dyDescent="0.2">
      <c r="B7586" s="322" t="s">
        <v>180</v>
      </c>
      <c r="C7586" s="322" t="s">
        <v>113</v>
      </c>
      <c r="D7586" s="322" t="s">
        <v>274</v>
      </c>
      <c r="E7586" s="322" t="s">
        <v>113</v>
      </c>
      <c r="F7586" s="154" t="s">
        <v>239</v>
      </c>
      <c r="G7586" s="149" t="s">
        <v>1627</v>
      </c>
      <c r="H7586" s="153" t="s">
        <v>1628</v>
      </c>
      <c r="I7586" s="149" t="s">
        <v>3306</v>
      </c>
      <c r="J7586" s="163">
        <v>92.018000000000001</v>
      </c>
      <c r="K7586" s="163">
        <v>39.24</v>
      </c>
      <c r="L7586" s="149" t="s">
        <v>211</v>
      </c>
      <c r="M7586" s="150" t="s">
        <v>2820</v>
      </c>
      <c r="N7586" s="157">
        <v>45709.948807870373</v>
      </c>
      <c r="O7586" s="157">
        <v>45790.344884259262</v>
      </c>
    </row>
    <row r="7587" spans="2:15" x14ac:dyDescent="0.2">
      <c r="B7587" s="322" t="s">
        <v>180</v>
      </c>
      <c r="C7587" s="322" t="s">
        <v>113</v>
      </c>
      <c r="D7587" s="322" t="s">
        <v>274</v>
      </c>
      <c r="E7587" s="322" t="s">
        <v>113</v>
      </c>
      <c r="F7587" s="154" t="s">
        <v>239</v>
      </c>
      <c r="G7587" s="149" t="s">
        <v>1627</v>
      </c>
      <c r="H7587" s="153" t="s">
        <v>1628</v>
      </c>
      <c r="I7587" s="149" t="s">
        <v>3306</v>
      </c>
      <c r="J7587" s="163">
        <v>92.018000000000001</v>
      </c>
      <c r="K7587" s="163">
        <v>23.815000000000001</v>
      </c>
      <c r="L7587" s="149" t="s">
        <v>211</v>
      </c>
      <c r="M7587" s="150" t="s">
        <v>474</v>
      </c>
      <c r="N7587" s="157">
        <v>45709.948807870373</v>
      </c>
      <c r="O7587" s="157">
        <v>45795.809930555559</v>
      </c>
    </row>
    <row r="7588" spans="2:15" x14ac:dyDescent="0.2">
      <c r="B7588" s="322" t="s">
        <v>180</v>
      </c>
      <c r="C7588" s="322" t="s">
        <v>113</v>
      </c>
      <c r="D7588" s="322" t="s">
        <v>181</v>
      </c>
      <c r="E7588" s="322" t="s">
        <v>113</v>
      </c>
      <c r="F7588" s="154" t="s">
        <v>239</v>
      </c>
      <c r="G7588" s="149" t="s">
        <v>359</v>
      </c>
      <c r="H7588" s="153" t="s">
        <v>278</v>
      </c>
      <c r="I7588" s="149" t="s">
        <v>3592</v>
      </c>
      <c r="J7588" s="163">
        <v>63.404000000000003</v>
      </c>
      <c r="K7588" s="163">
        <v>8.5380000000000003</v>
      </c>
      <c r="L7588" s="149" t="s">
        <v>116</v>
      </c>
      <c r="M7588" s="150" t="s">
        <v>940</v>
      </c>
      <c r="N7588" s="157">
        <v>45711.449571759258</v>
      </c>
      <c r="O7588" s="157">
        <v>45736.427719907406</v>
      </c>
    </row>
    <row r="7589" spans="2:15" x14ac:dyDescent="0.2">
      <c r="B7589" s="322" t="s">
        <v>180</v>
      </c>
      <c r="C7589" s="322" t="s">
        <v>113</v>
      </c>
      <c r="D7589" s="322" t="s">
        <v>181</v>
      </c>
      <c r="E7589" s="322" t="s">
        <v>113</v>
      </c>
      <c r="F7589" s="154" t="s">
        <v>239</v>
      </c>
      <c r="G7589" s="149" t="s">
        <v>359</v>
      </c>
      <c r="H7589" s="153" t="s">
        <v>278</v>
      </c>
      <c r="I7589" s="149" t="s">
        <v>3592</v>
      </c>
      <c r="J7589" s="163">
        <v>63.404000000000003</v>
      </c>
      <c r="K7589" s="163">
        <v>35.655000000000001</v>
      </c>
      <c r="L7589" s="149" t="s">
        <v>116</v>
      </c>
      <c r="M7589" s="150" t="s">
        <v>887</v>
      </c>
      <c r="N7589" s="157">
        <v>45711.449571759258</v>
      </c>
      <c r="O7589" s="157">
        <v>45744.186585648145</v>
      </c>
    </row>
    <row r="7590" spans="2:15" x14ac:dyDescent="0.2">
      <c r="B7590" s="322" t="s">
        <v>180</v>
      </c>
      <c r="C7590" s="322" t="s">
        <v>113</v>
      </c>
      <c r="D7590" s="322" t="s">
        <v>272</v>
      </c>
      <c r="E7590" s="322" t="s">
        <v>113</v>
      </c>
      <c r="F7590" s="154" t="s">
        <v>114</v>
      </c>
      <c r="G7590" s="149" t="s">
        <v>286</v>
      </c>
      <c r="H7590" s="153" t="s">
        <v>115</v>
      </c>
      <c r="I7590" s="149" t="s">
        <v>2436</v>
      </c>
      <c r="J7590" s="163">
        <v>28.18</v>
      </c>
      <c r="K7590" s="163">
        <v>7.8209999999999997</v>
      </c>
      <c r="L7590" s="149" t="s">
        <v>325</v>
      </c>
      <c r="M7590" s="150" t="s">
        <v>1229</v>
      </c>
      <c r="N7590" s="157">
        <v>45711.615937499999</v>
      </c>
      <c r="O7590" s="157">
        <v>45760.375844907408</v>
      </c>
    </row>
    <row r="7591" spans="2:15" x14ac:dyDescent="0.2">
      <c r="B7591" s="322" t="s">
        <v>180</v>
      </c>
      <c r="C7591" s="322" t="s">
        <v>113</v>
      </c>
      <c r="D7591" s="322" t="s">
        <v>272</v>
      </c>
      <c r="E7591" s="322" t="s">
        <v>113</v>
      </c>
      <c r="F7591" s="154" t="s">
        <v>114</v>
      </c>
      <c r="G7591" s="149" t="s">
        <v>286</v>
      </c>
      <c r="H7591" s="153" t="s">
        <v>115</v>
      </c>
      <c r="I7591" s="149" t="s">
        <v>2436</v>
      </c>
      <c r="J7591" s="163">
        <v>28.18</v>
      </c>
      <c r="K7591" s="163">
        <v>6.5179999999999998</v>
      </c>
      <c r="L7591" s="149" t="s">
        <v>325</v>
      </c>
      <c r="M7591" s="150" t="s">
        <v>326</v>
      </c>
      <c r="N7591" s="157">
        <v>45711.615937499999</v>
      </c>
      <c r="O7591" s="157">
        <v>45764.95821759259</v>
      </c>
    </row>
    <row r="7592" spans="2:15" x14ac:dyDescent="0.2">
      <c r="B7592" s="322" t="s">
        <v>180</v>
      </c>
      <c r="C7592" s="322" t="s">
        <v>113</v>
      </c>
      <c r="D7592" s="322" t="s">
        <v>274</v>
      </c>
      <c r="E7592" s="322" t="s">
        <v>113</v>
      </c>
      <c r="F7592" s="154" t="s">
        <v>114</v>
      </c>
      <c r="G7592" s="149" t="s">
        <v>286</v>
      </c>
      <c r="H7592" s="153" t="s">
        <v>115</v>
      </c>
      <c r="I7592" s="149" t="s">
        <v>2436</v>
      </c>
      <c r="J7592" s="163">
        <v>28.18</v>
      </c>
      <c r="K7592" s="163">
        <v>13.276999999999999</v>
      </c>
      <c r="L7592" s="149" t="s">
        <v>346</v>
      </c>
      <c r="M7592" s="150" t="s">
        <v>347</v>
      </c>
      <c r="N7592" s="157">
        <v>45711.615937499999</v>
      </c>
      <c r="O7592" s="157">
        <v>45779.423703703702</v>
      </c>
    </row>
    <row r="7593" spans="2:15" x14ac:dyDescent="0.2">
      <c r="B7593" s="322" t="s">
        <v>180</v>
      </c>
      <c r="C7593" s="322" t="s">
        <v>113</v>
      </c>
      <c r="D7593" s="322" t="s">
        <v>272</v>
      </c>
      <c r="E7593" s="322" t="s">
        <v>113</v>
      </c>
      <c r="F7593" s="154" t="s">
        <v>239</v>
      </c>
      <c r="G7593" s="149" t="s">
        <v>1627</v>
      </c>
      <c r="H7593" s="153" t="s">
        <v>1628</v>
      </c>
      <c r="I7593" s="149" t="s">
        <v>3590</v>
      </c>
      <c r="J7593" s="163">
        <v>76.507999999999996</v>
      </c>
      <c r="K7593" s="163">
        <v>8.1349999999999998</v>
      </c>
      <c r="L7593" s="149" t="s">
        <v>211</v>
      </c>
      <c r="M7593" s="150" t="s">
        <v>666</v>
      </c>
      <c r="N7593" s="157">
        <v>45711.761307870373</v>
      </c>
      <c r="O7593" s="157">
        <v>45771.415300925924</v>
      </c>
    </row>
    <row r="7594" spans="2:15" x14ac:dyDescent="0.2">
      <c r="B7594" s="322" t="s">
        <v>180</v>
      </c>
      <c r="C7594" s="322" t="s">
        <v>113</v>
      </c>
      <c r="D7594" s="322" t="s">
        <v>272</v>
      </c>
      <c r="E7594" s="322" t="s">
        <v>113</v>
      </c>
      <c r="F7594" s="154" t="s">
        <v>239</v>
      </c>
      <c r="G7594" s="149" t="s">
        <v>1627</v>
      </c>
      <c r="H7594" s="153" t="s">
        <v>1628</v>
      </c>
      <c r="I7594" s="149" t="s">
        <v>3590</v>
      </c>
      <c r="J7594" s="163">
        <v>76.507999999999996</v>
      </c>
      <c r="K7594" s="163">
        <v>1.4790000000000001</v>
      </c>
      <c r="L7594" s="149" t="s">
        <v>211</v>
      </c>
      <c r="M7594" s="150" t="s">
        <v>388</v>
      </c>
      <c r="N7594" s="157">
        <v>45711.761307870373</v>
      </c>
      <c r="O7594" s="157">
        <v>45774.270648148151</v>
      </c>
    </row>
    <row r="7595" spans="2:15" x14ac:dyDescent="0.2">
      <c r="B7595" s="322" t="s">
        <v>180</v>
      </c>
      <c r="C7595" s="322" t="s">
        <v>113</v>
      </c>
      <c r="D7595" s="322" t="s">
        <v>274</v>
      </c>
      <c r="E7595" s="322" t="s">
        <v>113</v>
      </c>
      <c r="F7595" s="154" t="s">
        <v>239</v>
      </c>
      <c r="G7595" s="149" t="s">
        <v>1627</v>
      </c>
      <c r="H7595" s="153" t="s">
        <v>1628</v>
      </c>
      <c r="I7595" s="149" t="s">
        <v>3590</v>
      </c>
      <c r="J7595" s="163">
        <v>76.507999999999996</v>
      </c>
      <c r="K7595" s="163">
        <v>4.2409999999999997</v>
      </c>
      <c r="L7595" s="149" t="s">
        <v>211</v>
      </c>
      <c r="M7595" s="150" t="s">
        <v>3591</v>
      </c>
      <c r="N7595" s="157">
        <v>45711.761307870373</v>
      </c>
      <c r="O7595" s="157">
        <v>45781.376006944447</v>
      </c>
    </row>
    <row r="7596" spans="2:15" x14ac:dyDescent="0.2">
      <c r="B7596" s="322" t="s">
        <v>180</v>
      </c>
      <c r="C7596" s="322" t="s">
        <v>113</v>
      </c>
      <c r="D7596" s="322" t="s">
        <v>181</v>
      </c>
      <c r="E7596" s="322" t="s">
        <v>113</v>
      </c>
      <c r="F7596" s="154" t="s">
        <v>114</v>
      </c>
      <c r="G7596" s="149" t="s">
        <v>286</v>
      </c>
      <c r="H7596" s="153" t="s">
        <v>115</v>
      </c>
      <c r="I7596" s="149" t="s">
        <v>575</v>
      </c>
      <c r="J7596" s="163">
        <v>60.155000000000001</v>
      </c>
      <c r="K7596" s="163">
        <v>18.646999999999998</v>
      </c>
      <c r="L7596" s="149" t="s">
        <v>197</v>
      </c>
      <c r="M7596" s="150" t="s">
        <v>3467</v>
      </c>
      <c r="N7596" s="157">
        <v>45711.949525462966</v>
      </c>
      <c r="O7596" s="157">
        <v>45746.385381944441</v>
      </c>
    </row>
    <row r="7597" spans="2:15" x14ac:dyDescent="0.2">
      <c r="B7597" s="322" t="s">
        <v>180</v>
      </c>
      <c r="C7597" s="322" t="s">
        <v>113</v>
      </c>
      <c r="D7597" s="322" t="s">
        <v>272</v>
      </c>
      <c r="E7597" s="322" t="s">
        <v>113</v>
      </c>
      <c r="F7597" s="154" t="s">
        <v>114</v>
      </c>
      <c r="G7597" s="149" t="s">
        <v>286</v>
      </c>
      <c r="H7597" s="153" t="s">
        <v>115</v>
      </c>
      <c r="I7597" s="149" t="s">
        <v>575</v>
      </c>
      <c r="J7597" s="163">
        <v>60.155000000000001</v>
      </c>
      <c r="K7597" s="163">
        <v>27.004000000000001</v>
      </c>
      <c r="L7597" s="149" t="s">
        <v>591</v>
      </c>
      <c r="M7597" s="150" t="s">
        <v>282</v>
      </c>
      <c r="N7597" s="157">
        <v>45711.949525462966</v>
      </c>
      <c r="O7597" s="157">
        <v>45758.282083333332</v>
      </c>
    </row>
    <row r="7598" spans="2:15" x14ac:dyDescent="0.2">
      <c r="B7598" s="322" t="s">
        <v>180</v>
      </c>
      <c r="C7598" s="322" t="s">
        <v>113</v>
      </c>
      <c r="D7598" s="322" t="s">
        <v>272</v>
      </c>
      <c r="E7598" s="322" t="s">
        <v>113</v>
      </c>
      <c r="F7598" s="154" t="s">
        <v>114</v>
      </c>
      <c r="G7598" s="149" t="s">
        <v>310</v>
      </c>
      <c r="H7598" s="153" t="s">
        <v>115</v>
      </c>
      <c r="I7598" s="149" t="s">
        <v>2846</v>
      </c>
      <c r="J7598" s="163">
        <v>61.155999999999999</v>
      </c>
      <c r="K7598" s="163">
        <v>8.9610000000000003</v>
      </c>
      <c r="L7598" s="149" t="s">
        <v>116</v>
      </c>
      <c r="M7598" s="150" t="s">
        <v>117</v>
      </c>
      <c r="N7598" s="157">
        <v>45712.845104166663</v>
      </c>
      <c r="O7598" s="157">
        <v>45748.738634259258</v>
      </c>
    </row>
    <row r="7599" spans="2:15" x14ac:dyDescent="0.2">
      <c r="B7599" s="322" t="s">
        <v>180</v>
      </c>
      <c r="C7599" s="322" t="s">
        <v>113</v>
      </c>
      <c r="D7599" s="322" t="s">
        <v>272</v>
      </c>
      <c r="E7599" s="322" t="s">
        <v>113</v>
      </c>
      <c r="F7599" s="154" t="s">
        <v>114</v>
      </c>
      <c r="G7599" s="149" t="s">
        <v>310</v>
      </c>
      <c r="H7599" s="153" t="s">
        <v>115</v>
      </c>
      <c r="I7599" s="149" t="s">
        <v>2846</v>
      </c>
      <c r="J7599" s="163">
        <v>61.155999999999999</v>
      </c>
      <c r="K7599" s="163">
        <v>2.0230000000000001</v>
      </c>
      <c r="L7599" s="149" t="s">
        <v>116</v>
      </c>
      <c r="M7599" s="150" t="s">
        <v>117</v>
      </c>
      <c r="N7599" s="157">
        <v>45712.845104166663</v>
      </c>
      <c r="O7599" s="157">
        <v>45748.738645833335</v>
      </c>
    </row>
    <row r="7600" spans="2:15" x14ac:dyDescent="0.2">
      <c r="B7600" s="322" t="s">
        <v>180</v>
      </c>
      <c r="C7600" s="322" t="s">
        <v>113</v>
      </c>
      <c r="D7600" s="322" t="s">
        <v>272</v>
      </c>
      <c r="E7600" s="322" t="s">
        <v>113</v>
      </c>
      <c r="F7600" s="154" t="s">
        <v>114</v>
      </c>
      <c r="G7600" s="149" t="s">
        <v>310</v>
      </c>
      <c r="H7600" s="153" t="s">
        <v>115</v>
      </c>
      <c r="I7600" s="149" t="s">
        <v>2846</v>
      </c>
      <c r="J7600" s="163">
        <v>61.155999999999999</v>
      </c>
      <c r="K7600" s="163">
        <v>3.1360000000000001</v>
      </c>
      <c r="L7600" s="149" t="s">
        <v>116</v>
      </c>
      <c r="M7600" s="150" t="s">
        <v>117</v>
      </c>
      <c r="N7600" s="157">
        <v>45712.845104166663</v>
      </c>
      <c r="O7600" s="157">
        <v>45748.738680555558</v>
      </c>
    </row>
    <row r="7601" spans="2:15" x14ac:dyDescent="0.2">
      <c r="B7601" s="322" t="s">
        <v>180</v>
      </c>
      <c r="C7601" s="322" t="s">
        <v>113</v>
      </c>
      <c r="D7601" s="322" t="s">
        <v>272</v>
      </c>
      <c r="E7601" s="322" t="s">
        <v>113</v>
      </c>
      <c r="F7601" s="154" t="s">
        <v>114</v>
      </c>
      <c r="G7601" s="149" t="s">
        <v>310</v>
      </c>
      <c r="H7601" s="153" t="s">
        <v>115</v>
      </c>
      <c r="I7601" s="149" t="s">
        <v>2846</v>
      </c>
      <c r="J7601" s="163">
        <v>61.155999999999999</v>
      </c>
      <c r="K7601" s="163">
        <v>18.908000000000001</v>
      </c>
      <c r="L7601" s="149" t="s">
        <v>116</v>
      </c>
      <c r="M7601" s="150" t="s">
        <v>117</v>
      </c>
      <c r="N7601" s="157">
        <v>45712.845104166663</v>
      </c>
      <c r="O7601" s="157">
        <v>45748.738703703704</v>
      </c>
    </row>
    <row r="7602" spans="2:15" x14ac:dyDescent="0.2">
      <c r="B7602" s="322" t="s">
        <v>180</v>
      </c>
      <c r="C7602" s="322" t="s">
        <v>113</v>
      </c>
      <c r="D7602" s="322" t="s">
        <v>272</v>
      </c>
      <c r="E7602" s="322" t="s">
        <v>113</v>
      </c>
      <c r="F7602" s="154" t="s">
        <v>114</v>
      </c>
      <c r="G7602" s="149" t="s">
        <v>310</v>
      </c>
      <c r="H7602" s="153" t="s">
        <v>115</v>
      </c>
      <c r="I7602" s="149" t="s">
        <v>2846</v>
      </c>
      <c r="J7602" s="163">
        <v>61.155999999999999</v>
      </c>
      <c r="K7602" s="163">
        <v>26.904</v>
      </c>
      <c r="L7602" s="149" t="s">
        <v>116</v>
      </c>
      <c r="M7602" s="150" t="s">
        <v>405</v>
      </c>
      <c r="N7602" s="157">
        <v>45712.845104166663</v>
      </c>
      <c r="O7602" s="157">
        <v>45759.557696759257</v>
      </c>
    </row>
    <row r="7603" spans="2:15" x14ac:dyDescent="0.2">
      <c r="B7603" s="322" t="s">
        <v>180</v>
      </c>
      <c r="C7603" s="322" t="s">
        <v>113</v>
      </c>
      <c r="D7603" s="322" t="s">
        <v>272</v>
      </c>
      <c r="E7603" s="322" t="s">
        <v>113</v>
      </c>
      <c r="F7603" s="154" t="s">
        <v>239</v>
      </c>
      <c r="G7603" s="149" t="s">
        <v>359</v>
      </c>
      <c r="H7603" s="153" t="s">
        <v>278</v>
      </c>
      <c r="I7603" s="149" t="s">
        <v>587</v>
      </c>
      <c r="J7603" s="163">
        <v>28.347999999999999</v>
      </c>
      <c r="K7603" s="163">
        <v>27.780999999999999</v>
      </c>
      <c r="L7603" s="149" t="s">
        <v>116</v>
      </c>
      <c r="M7603" s="150" t="s">
        <v>339</v>
      </c>
      <c r="N7603" s="157">
        <v>45713.439027777778</v>
      </c>
      <c r="O7603" s="157">
        <v>45762.373657407406</v>
      </c>
    </row>
    <row r="7604" spans="2:15" x14ac:dyDescent="0.2">
      <c r="B7604" s="322" t="s">
        <v>180</v>
      </c>
      <c r="C7604" s="322" t="s">
        <v>113</v>
      </c>
      <c r="D7604" s="322" t="s">
        <v>181</v>
      </c>
      <c r="E7604" s="322" t="s">
        <v>113</v>
      </c>
      <c r="F7604" s="154" t="s">
        <v>239</v>
      </c>
      <c r="G7604" s="149" t="s">
        <v>289</v>
      </c>
      <c r="H7604" s="153" t="s">
        <v>290</v>
      </c>
      <c r="I7604" s="149" t="s">
        <v>1292</v>
      </c>
      <c r="J7604" s="163">
        <v>34.039000000000001</v>
      </c>
      <c r="K7604" s="163">
        <v>31.376000000000001</v>
      </c>
      <c r="L7604" s="149" t="s">
        <v>116</v>
      </c>
      <c r="M7604" s="150" t="s">
        <v>437</v>
      </c>
      <c r="N7604" s="157">
        <v>45713.577187499999</v>
      </c>
      <c r="O7604" s="157">
        <v>45747.716886574075</v>
      </c>
    </row>
    <row r="7605" spans="2:15" x14ac:dyDescent="0.2">
      <c r="B7605" s="322" t="s">
        <v>180</v>
      </c>
      <c r="C7605" s="322" t="s">
        <v>113</v>
      </c>
      <c r="D7605" s="322" t="s">
        <v>272</v>
      </c>
      <c r="E7605" s="322" t="s">
        <v>113</v>
      </c>
      <c r="F7605" s="154" t="s">
        <v>329</v>
      </c>
      <c r="G7605" s="149" t="s">
        <v>286</v>
      </c>
      <c r="H7605" s="153" t="s">
        <v>330</v>
      </c>
      <c r="I7605" s="149" t="s">
        <v>3593</v>
      </c>
      <c r="J7605" s="163">
        <v>40.235999999999997</v>
      </c>
      <c r="K7605" s="163">
        <v>5.7190000000000003</v>
      </c>
      <c r="L7605" s="149" t="s">
        <v>223</v>
      </c>
      <c r="M7605" s="150" t="s">
        <v>364</v>
      </c>
      <c r="N7605" s="157">
        <v>45714.116122685184</v>
      </c>
      <c r="O7605" s="157">
        <v>45767.282071759262</v>
      </c>
    </row>
    <row r="7606" spans="2:15" x14ac:dyDescent="0.2">
      <c r="B7606" s="322" t="s">
        <v>180</v>
      </c>
      <c r="C7606" s="322" t="s">
        <v>113</v>
      </c>
      <c r="D7606" s="322" t="s">
        <v>272</v>
      </c>
      <c r="E7606" s="322" t="s">
        <v>113</v>
      </c>
      <c r="F7606" s="154" t="s">
        <v>329</v>
      </c>
      <c r="G7606" s="149" t="s">
        <v>286</v>
      </c>
      <c r="H7606" s="153" t="s">
        <v>330</v>
      </c>
      <c r="I7606" s="149" t="s">
        <v>3593</v>
      </c>
      <c r="J7606" s="163">
        <v>40.235999999999997</v>
      </c>
      <c r="K7606" s="163">
        <v>21.934000000000001</v>
      </c>
      <c r="L7606" s="149" t="s">
        <v>223</v>
      </c>
      <c r="M7606" s="150" t="s">
        <v>758</v>
      </c>
      <c r="N7606" s="157">
        <v>45714.116122685184</v>
      </c>
      <c r="O7606" s="157">
        <v>45774.699108796296</v>
      </c>
    </row>
    <row r="7607" spans="2:15" x14ac:dyDescent="0.2">
      <c r="B7607" s="322" t="s">
        <v>180</v>
      </c>
      <c r="C7607" s="322" t="s">
        <v>113</v>
      </c>
      <c r="D7607" s="322" t="s">
        <v>181</v>
      </c>
      <c r="E7607" s="322" t="s">
        <v>113</v>
      </c>
      <c r="F7607" s="154" t="s">
        <v>239</v>
      </c>
      <c r="G7607" s="149" t="s">
        <v>289</v>
      </c>
      <c r="H7607" s="153" t="s">
        <v>1628</v>
      </c>
      <c r="I7607" s="149" t="s">
        <v>2771</v>
      </c>
      <c r="J7607" s="163">
        <v>63.600999999999999</v>
      </c>
      <c r="K7607" s="163">
        <v>39.334000000000003</v>
      </c>
      <c r="L7607" s="149" t="s">
        <v>329</v>
      </c>
      <c r="M7607" s="150" t="s">
        <v>343</v>
      </c>
      <c r="N7607" s="157">
        <v>45714.865474537037</v>
      </c>
      <c r="O7607" s="157">
        <v>45743.371064814812</v>
      </c>
    </row>
    <row r="7608" spans="2:15" x14ac:dyDescent="0.2">
      <c r="B7608" s="322" t="s">
        <v>180</v>
      </c>
      <c r="C7608" s="322" t="s">
        <v>113</v>
      </c>
      <c r="D7608" s="322" t="s">
        <v>274</v>
      </c>
      <c r="E7608" s="322" t="s">
        <v>113</v>
      </c>
      <c r="F7608" s="154" t="s">
        <v>239</v>
      </c>
      <c r="G7608" s="149" t="s">
        <v>359</v>
      </c>
      <c r="H7608" s="153" t="s">
        <v>278</v>
      </c>
      <c r="I7608" s="149" t="s">
        <v>3594</v>
      </c>
      <c r="J7608" s="163">
        <v>73.180000000000007</v>
      </c>
      <c r="K7608" s="163">
        <v>13.842000000000001</v>
      </c>
      <c r="L7608" s="149" t="s">
        <v>211</v>
      </c>
      <c r="M7608" s="150" t="s">
        <v>616</v>
      </c>
      <c r="N7608" s="157">
        <v>45715.030752314815</v>
      </c>
      <c r="O7608" s="157">
        <v>45785.760243055556</v>
      </c>
    </row>
    <row r="7609" spans="2:15" x14ac:dyDescent="0.2">
      <c r="B7609" s="322" t="s">
        <v>180</v>
      </c>
      <c r="C7609" s="322" t="s">
        <v>113</v>
      </c>
      <c r="D7609" s="322" t="s">
        <v>274</v>
      </c>
      <c r="E7609" s="322" t="s">
        <v>113</v>
      </c>
      <c r="F7609" s="154" t="s">
        <v>239</v>
      </c>
      <c r="G7609" s="149" t="s">
        <v>359</v>
      </c>
      <c r="H7609" s="153" t="s">
        <v>278</v>
      </c>
      <c r="I7609" s="149" t="s">
        <v>3594</v>
      </c>
      <c r="J7609" s="163">
        <v>73.180000000000007</v>
      </c>
      <c r="K7609" s="163">
        <v>21.81</v>
      </c>
      <c r="L7609" s="149" t="s">
        <v>211</v>
      </c>
      <c r="M7609" s="150" t="s">
        <v>390</v>
      </c>
      <c r="N7609" s="157">
        <v>45715.030752314815</v>
      </c>
      <c r="O7609" s="157">
        <v>45792.116203703707</v>
      </c>
    </row>
    <row r="7610" spans="2:15" x14ac:dyDescent="0.2">
      <c r="B7610" s="322" t="s">
        <v>180</v>
      </c>
      <c r="C7610" s="322" t="s">
        <v>113</v>
      </c>
      <c r="D7610" s="322" t="s">
        <v>272</v>
      </c>
      <c r="E7610" s="322" t="s">
        <v>113</v>
      </c>
      <c r="F7610" s="154" t="s">
        <v>114</v>
      </c>
      <c r="G7610" s="149" t="s">
        <v>286</v>
      </c>
      <c r="H7610" s="153" t="s">
        <v>115</v>
      </c>
      <c r="I7610" s="149" t="s">
        <v>3595</v>
      </c>
      <c r="J7610" s="163">
        <v>82.001999999999995</v>
      </c>
      <c r="K7610" s="163">
        <v>69.340999999999994</v>
      </c>
      <c r="L7610" s="149" t="s">
        <v>116</v>
      </c>
      <c r="M7610" s="150" t="s">
        <v>117</v>
      </c>
      <c r="N7610" s="157">
        <v>45715.615937499999</v>
      </c>
      <c r="O7610" s="157">
        <v>45753.760636574072</v>
      </c>
    </row>
    <row r="7611" spans="2:15" x14ac:dyDescent="0.2">
      <c r="B7611" s="322" t="s">
        <v>180</v>
      </c>
      <c r="C7611" s="322" t="s">
        <v>113</v>
      </c>
      <c r="D7611" s="322" t="s">
        <v>181</v>
      </c>
      <c r="E7611" s="322" t="s">
        <v>113</v>
      </c>
      <c r="F7611" s="154" t="s">
        <v>239</v>
      </c>
      <c r="G7611" s="149" t="s">
        <v>277</v>
      </c>
      <c r="H7611" s="153" t="s">
        <v>1628</v>
      </c>
      <c r="I7611" s="149" t="s">
        <v>1052</v>
      </c>
      <c r="J7611" s="163">
        <v>33.19</v>
      </c>
      <c r="K7611" s="163">
        <v>4.24</v>
      </c>
      <c r="L7611" s="149" t="s">
        <v>116</v>
      </c>
      <c r="M7611" s="150" t="s">
        <v>352</v>
      </c>
      <c r="N7611" s="157">
        <v>45715.698807870373</v>
      </c>
      <c r="O7611" s="157">
        <v>45743.010567129626</v>
      </c>
    </row>
    <row r="7612" spans="2:15" x14ac:dyDescent="0.2">
      <c r="B7612" s="322" t="s">
        <v>180</v>
      </c>
      <c r="C7612" s="322" t="s">
        <v>113</v>
      </c>
      <c r="D7612" s="322" t="s">
        <v>181</v>
      </c>
      <c r="E7612" s="322" t="s">
        <v>113</v>
      </c>
      <c r="F7612" s="154" t="s">
        <v>239</v>
      </c>
      <c r="G7612" s="149" t="s">
        <v>277</v>
      </c>
      <c r="H7612" s="153" t="s">
        <v>1628</v>
      </c>
      <c r="I7612" s="149" t="s">
        <v>1052</v>
      </c>
      <c r="J7612" s="163">
        <v>33.19</v>
      </c>
      <c r="K7612" s="163">
        <v>12.023</v>
      </c>
      <c r="L7612" s="149" t="s">
        <v>116</v>
      </c>
      <c r="M7612" s="150" t="s">
        <v>352</v>
      </c>
      <c r="N7612" s="157">
        <v>45715.698807870373</v>
      </c>
      <c r="O7612" s="157">
        <v>45743.010578703703</v>
      </c>
    </row>
    <row r="7613" spans="2:15" x14ac:dyDescent="0.2">
      <c r="B7613" s="322" t="s">
        <v>180</v>
      </c>
      <c r="C7613" s="322" t="s">
        <v>113</v>
      </c>
      <c r="D7613" s="322" t="s">
        <v>272</v>
      </c>
      <c r="E7613" s="322" t="s">
        <v>113</v>
      </c>
      <c r="F7613" s="154" t="s">
        <v>239</v>
      </c>
      <c r="G7613" s="149" t="s">
        <v>359</v>
      </c>
      <c r="H7613" s="153" t="s">
        <v>278</v>
      </c>
      <c r="I7613" s="149" t="s">
        <v>2406</v>
      </c>
      <c r="J7613" s="163">
        <v>38.485999999999997</v>
      </c>
      <c r="K7613" s="163">
        <v>37.716000000000001</v>
      </c>
      <c r="L7613" s="149" t="s">
        <v>116</v>
      </c>
      <c r="M7613" s="150" t="s">
        <v>292</v>
      </c>
      <c r="N7613" s="157">
        <v>45716.55228009259</v>
      </c>
      <c r="O7613" s="157">
        <v>45748.833541666667</v>
      </c>
    </row>
    <row r="7614" spans="2:15" x14ac:dyDescent="0.2">
      <c r="B7614" s="322" t="s">
        <v>180</v>
      </c>
      <c r="C7614" s="322" t="s">
        <v>113</v>
      </c>
      <c r="D7614" s="322" t="s">
        <v>274</v>
      </c>
      <c r="E7614" s="322" t="s">
        <v>113</v>
      </c>
      <c r="F7614" s="154" t="s">
        <v>239</v>
      </c>
      <c r="G7614" s="149" t="s">
        <v>277</v>
      </c>
      <c r="H7614" s="153" t="s">
        <v>1628</v>
      </c>
      <c r="I7614" s="149" t="s">
        <v>1088</v>
      </c>
      <c r="J7614" s="163">
        <v>61.287999999999997</v>
      </c>
      <c r="K7614" s="163">
        <v>16.234000000000002</v>
      </c>
      <c r="L7614" s="149" t="s">
        <v>211</v>
      </c>
      <c r="M7614" s="150" t="s">
        <v>303</v>
      </c>
      <c r="N7614" s="157">
        <v>45716.676585648151</v>
      </c>
      <c r="O7614" s="157">
        <v>45789.411921296298</v>
      </c>
    </row>
    <row r="7615" spans="2:15" x14ac:dyDescent="0.2">
      <c r="B7615" s="322" t="s">
        <v>181</v>
      </c>
      <c r="C7615" s="322" t="s">
        <v>113</v>
      </c>
      <c r="D7615" s="322" t="s">
        <v>181</v>
      </c>
      <c r="E7615" s="322" t="s">
        <v>113</v>
      </c>
      <c r="F7615" s="154" t="s">
        <v>236</v>
      </c>
      <c r="G7615" s="149" t="s">
        <v>310</v>
      </c>
      <c r="H7615" s="153" t="s">
        <v>311</v>
      </c>
      <c r="I7615" s="149" t="s">
        <v>2073</v>
      </c>
      <c r="J7615" s="163">
        <v>37.597000000000001</v>
      </c>
      <c r="K7615" s="163">
        <v>6.8819999999999997</v>
      </c>
      <c r="L7615" s="149" t="s">
        <v>329</v>
      </c>
      <c r="M7615" s="150" t="s">
        <v>2117</v>
      </c>
      <c r="N7615" s="157">
        <v>45717.074363425927</v>
      </c>
      <c r="O7615" s="157">
        <v>45734.521226851852</v>
      </c>
    </row>
    <row r="7616" spans="2:15" x14ac:dyDescent="0.2">
      <c r="B7616" s="322" t="s">
        <v>181</v>
      </c>
      <c r="C7616" s="322" t="s">
        <v>113</v>
      </c>
      <c r="D7616" s="322" t="s">
        <v>181</v>
      </c>
      <c r="E7616" s="322" t="s">
        <v>113</v>
      </c>
      <c r="F7616" s="154" t="s">
        <v>236</v>
      </c>
      <c r="G7616" s="149" t="s">
        <v>310</v>
      </c>
      <c r="H7616" s="153" t="s">
        <v>311</v>
      </c>
      <c r="I7616" s="149" t="s">
        <v>2073</v>
      </c>
      <c r="J7616" s="163">
        <v>37.597000000000001</v>
      </c>
      <c r="K7616" s="163">
        <v>25.420999999999999</v>
      </c>
      <c r="L7616" s="149" t="s">
        <v>329</v>
      </c>
      <c r="M7616" s="150" t="s">
        <v>2160</v>
      </c>
      <c r="N7616" s="157">
        <v>45717.074363425927</v>
      </c>
      <c r="O7616" s="157">
        <v>45743.865925925929</v>
      </c>
    </row>
    <row r="7617" spans="2:15" x14ac:dyDescent="0.2">
      <c r="B7617" s="322" t="s">
        <v>181</v>
      </c>
      <c r="C7617" s="322" t="s">
        <v>113</v>
      </c>
      <c r="D7617" s="322" t="s">
        <v>181</v>
      </c>
      <c r="E7617" s="322" t="s">
        <v>113</v>
      </c>
      <c r="F7617" s="154" t="s">
        <v>329</v>
      </c>
      <c r="G7617" s="149" t="s">
        <v>286</v>
      </c>
      <c r="H7617" s="153" t="s">
        <v>330</v>
      </c>
      <c r="I7617" s="149" t="s">
        <v>3161</v>
      </c>
      <c r="J7617" s="163">
        <v>61.256</v>
      </c>
      <c r="K7617" s="163">
        <v>9.8460000000000001</v>
      </c>
      <c r="L7617" s="149" t="s">
        <v>211</v>
      </c>
      <c r="M7617" s="150" t="s">
        <v>314</v>
      </c>
      <c r="N7617" s="157">
        <v>45717.147326388891</v>
      </c>
      <c r="O7617" s="157">
        <v>45738.516145833331</v>
      </c>
    </row>
    <row r="7618" spans="2:15" x14ac:dyDescent="0.2">
      <c r="B7618" s="322" t="s">
        <v>181</v>
      </c>
      <c r="C7618" s="322" t="s">
        <v>113</v>
      </c>
      <c r="D7618" s="322" t="s">
        <v>181</v>
      </c>
      <c r="E7618" s="322" t="s">
        <v>113</v>
      </c>
      <c r="F7618" s="154" t="s">
        <v>329</v>
      </c>
      <c r="G7618" s="149" t="s">
        <v>286</v>
      </c>
      <c r="H7618" s="153" t="s">
        <v>330</v>
      </c>
      <c r="I7618" s="149" t="s">
        <v>3161</v>
      </c>
      <c r="J7618" s="163">
        <v>61.256</v>
      </c>
      <c r="K7618" s="163">
        <v>36.640999999999998</v>
      </c>
      <c r="L7618" s="149" t="s">
        <v>333</v>
      </c>
      <c r="M7618" s="150" t="s">
        <v>334</v>
      </c>
      <c r="N7618" s="157">
        <v>45717.147326388891</v>
      </c>
      <c r="O7618" s="157">
        <v>45742.309027777781</v>
      </c>
    </row>
    <row r="7619" spans="2:15" x14ac:dyDescent="0.2">
      <c r="B7619" s="322" t="s">
        <v>181</v>
      </c>
      <c r="C7619" s="322" t="s">
        <v>113</v>
      </c>
      <c r="D7619" s="322" t="s">
        <v>181</v>
      </c>
      <c r="E7619" s="322" t="s">
        <v>113</v>
      </c>
      <c r="F7619" s="154" t="s">
        <v>239</v>
      </c>
      <c r="G7619" s="149" t="s">
        <v>277</v>
      </c>
      <c r="H7619" s="153" t="s">
        <v>1075</v>
      </c>
      <c r="I7619" s="149" t="s">
        <v>736</v>
      </c>
      <c r="J7619" s="163">
        <v>31.827999999999999</v>
      </c>
      <c r="K7619" s="163">
        <v>1.298</v>
      </c>
      <c r="L7619" s="149" t="s">
        <v>116</v>
      </c>
      <c r="M7619" s="150" t="s">
        <v>437</v>
      </c>
      <c r="N7619" s="157">
        <v>45717.187673611108</v>
      </c>
      <c r="O7619" s="157">
        <v>45739.501539351855</v>
      </c>
    </row>
    <row r="7620" spans="2:15" x14ac:dyDescent="0.2">
      <c r="B7620" s="322" t="s">
        <v>181</v>
      </c>
      <c r="C7620" s="322" t="s">
        <v>113</v>
      </c>
      <c r="D7620" s="322" t="s">
        <v>181</v>
      </c>
      <c r="E7620" s="322" t="s">
        <v>113</v>
      </c>
      <c r="F7620" s="154" t="s">
        <v>239</v>
      </c>
      <c r="G7620" s="149" t="s">
        <v>277</v>
      </c>
      <c r="H7620" s="153" t="s">
        <v>1075</v>
      </c>
      <c r="I7620" s="149" t="s">
        <v>736</v>
      </c>
      <c r="J7620" s="163">
        <v>31.827999999999999</v>
      </c>
      <c r="K7620" s="163">
        <v>1.8169999999999999</v>
      </c>
      <c r="L7620" s="149" t="s">
        <v>116</v>
      </c>
      <c r="M7620" s="150" t="s">
        <v>437</v>
      </c>
      <c r="N7620" s="157">
        <v>45717.187673611108</v>
      </c>
      <c r="O7620" s="157">
        <v>45739.501701388886</v>
      </c>
    </row>
    <row r="7621" spans="2:15" x14ac:dyDescent="0.2">
      <c r="B7621" s="322" t="s">
        <v>181</v>
      </c>
      <c r="C7621" s="322" t="s">
        <v>113</v>
      </c>
      <c r="D7621" s="322" t="s">
        <v>181</v>
      </c>
      <c r="E7621" s="322" t="s">
        <v>113</v>
      </c>
      <c r="F7621" s="154" t="s">
        <v>239</v>
      </c>
      <c r="G7621" s="149" t="s">
        <v>277</v>
      </c>
      <c r="H7621" s="153" t="s">
        <v>1075</v>
      </c>
      <c r="I7621" s="149" t="s">
        <v>736</v>
      </c>
      <c r="J7621" s="163">
        <v>31.827999999999999</v>
      </c>
      <c r="K7621" s="163">
        <v>3.8940000000000001</v>
      </c>
      <c r="L7621" s="149" t="s">
        <v>116</v>
      </c>
      <c r="M7621" s="150" t="s">
        <v>437</v>
      </c>
      <c r="N7621" s="157">
        <v>45717.187673611108</v>
      </c>
      <c r="O7621" s="157">
        <v>45739.501712962963</v>
      </c>
    </row>
    <row r="7622" spans="2:15" x14ac:dyDescent="0.2">
      <c r="B7622" s="322" t="s">
        <v>181</v>
      </c>
      <c r="C7622" s="322" t="s">
        <v>113</v>
      </c>
      <c r="D7622" s="322" t="s">
        <v>181</v>
      </c>
      <c r="E7622" s="322" t="s">
        <v>113</v>
      </c>
      <c r="F7622" s="154" t="s">
        <v>239</v>
      </c>
      <c r="G7622" s="149" t="s">
        <v>277</v>
      </c>
      <c r="H7622" s="153" t="s">
        <v>1075</v>
      </c>
      <c r="I7622" s="149" t="s">
        <v>736</v>
      </c>
      <c r="J7622" s="163">
        <v>31.827999999999999</v>
      </c>
      <c r="K7622" s="163">
        <v>0.51900000000000002</v>
      </c>
      <c r="L7622" s="149" t="s">
        <v>116</v>
      </c>
      <c r="M7622" s="150" t="s">
        <v>437</v>
      </c>
      <c r="N7622" s="157">
        <v>45717.187673611108</v>
      </c>
      <c r="O7622" s="157">
        <v>45739.501770833333</v>
      </c>
    </row>
    <row r="7623" spans="2:15" x14ac:dyDescent="0.2">
      <c r="B7623" s="322" t="s">
        <v>181</v>
      </c>
      <c r="C7623" s="322" t="s">
        <v>113</v>
      </c>
      <c r="D7623" s="322" t="s">
        <v>272</v>
      </c>
      <c r="E7623" s="322" t="s">
        <v>113</v>
      </c>
      <c r="F7623" s="154" t="s">
        <v>243</v>
      </c>
      <c r="G7623" s="149" t="s">
        <v>2338</v>
      </c>
      <c r="H7623" s="153" t="s">
        <v>707</v>
      </c>
      <c r="I7623" s="149" t="s">
        <v>1205</v>
      </c>
      <c r="J7623" s="163">
        <v>63.47</v>
      </c>
      <c r="K7623" s="163">
        <v>13.362</v>
      </c>
      <c r="L7623" s="149" t="s">
        <v>329</v>
      </c>
      <c r="M7623" s="150" t="s">
        <v>395</v>
      </c>
      <c r="N7623" s="157">
        <v>45717.219756944447</v>
      </c>
      <c r="O7623" s="157">
        <v>45755.894502314812</v>
      </c>
    </row>
    <row r="7624" spans="2:15" x14ac:dyDescent="0.2">
      <c r="B7624" s="322" t="s">
        <v>181</v>
      </c>
      <c r="C7624" s="322" t="s">
        <v>113</v>
      </c>
      <c r="D7624" s="322" t="s">
        <v>272</v>
      </c>
      <c r="E7624" s="322" t="s">
        <v>113</v>
      </c>
      <c r="F7624" s="154" t="s">
        <v>243</v>
      </c>
      <c r="G7624" s="149" t="s">
        <v>277</v>
      </c>
      <c r="H7624" s="153" t="s">
        <v>707</v>
      </c>
      <c r="I7624" s="149" t="s">
        <v>1205</v>
      </c>
      <c r="J7624" s="163">
        <v>63.47</v>
      </c>
      <c r="K7624" s="163">
        <v>21.91</v>
      </c>
      <c r="L7624" s="149" t="s">
        <v>329</v>
      </c>
      <c r="M7624" s="150" t="s">
        <v>1941</v>
      </c>
      <c r="N7624" s="157">
        <v>45717.219756944447</v>
      </c>
      <c r="O7624" s="157">
        <v>45765.083599537036</v>
      </c>
    </row>
    <row r="7625" spans="2:15" x14ac:dyDescent="0.2">
      <c r="B7625" s="322" t="s">
        <v>181</v>
      </c>
      <c r="C7625" s="322" t="s">
        <v>113</v>
      </c>
      <c r="D7625" s="322" t="s">
        <v>181</v>
      </c>
      <c r="E7625" s="322" t="s">
        <v>113</v>
      </c>
      <c r="F7625" s="154" t="s">
        <v>244</v>
      </c>
      <c r="G7625" s="149" t="s">
        <v>369</v>
      </c>
      <c r="H7625" s="153" t="s">
        <v>370</v>
      </c>
      <c r="I7625" s="149" t="s">
        <v>3596</v>
      </c>
      <c r="J7625" s="163">
        <v>58.872</v>
      </c>
      <c r="K7625" s="163">
        <v>53.466999999999999</v>
      </c>
      <c r="L7625" s="149" t="s">
        <v>3500</v>
      </c>
      <c r="M7625" s="150" t="s">
        <v>3500</v>
      </c>
      <c r="N7625" s="157">
        <v>45717.793287037035</v>
      </c>
      <c r="O7625" s="157">
        <v>45723.810300925928</v>
      </c>
    </row>
    <row r="7626" spans="2:15" x14ac:dyDescent="0.2">
      <c r="B7626" s="322" t="s">
        <v>181</v>
      </c>
      <c r="C7626" s="322" t="s">
        <v>113</v>
      </c>
      <c r="D7626" s="322" t="s">
        <v>181</v>
      </c>
      <c r="E7626" s="322" t="s">
        <v>113</v>
      </c>
      <c r="F7626" s="154" t="s">
        <v>244</v>
      </c>
      <c r="G7626" s="149" t="s">
        <v>369</v>
      </c>
      <c r="H7626" s="153" t="s">
        <v>370</v>
      </c>
      <c r="I7626" s="149" t="s">
        <v>3597</v>
      </c>
      <c r="J7626" s="163">
        <v>28.416</v>
      </c>
      <c r="K7626" s="163">
        <v>27.847999999999999</v>
      </c>
      <c r="L7626" s="149" t="s">
        <v>216</v>
      </c>
      <c r="M7626" s="150" t="s">
        <v>728</v>
      </c>
      <c r="N7626" s="157">
        <v>45718.542604166665</v>
      </c>
      <c r="O7626" s="157">
        <v>45745.468541666669</v>
      </c>
    </row>
    <row r="7627" spans="2:15" x14ac:dyDescent="0.2">
      <c r="B7627" s="322" t="s">
        <v>181</v>
      </c>
      <c r="C7627" s="322" t="s">
        <v>113</v>
      </c>
      <c r="D7627" s="322" t="s">
        <v>272</v>
      </c>
      <c r="E7627" s="322" t="s">
        <v>113</v>
      </c>
      <c r="F7627" s="154" t="s">
        <v>238</v>
      </c>
      <c r="G7627" s="149" t="s">
        <v>281</v>
      </c>
      <c r="H7627" s="153" t="s">
        <v>278</v>
      </c>
      <c r="I7627" s="149" t="s">
        <v>3598</v>
      </c>
      <c r="J7627" s="163">
        <v>56.722000000000001</v>
      </c>
      <c r="K7627" s="163">
        <v>44.715000000000003</v>
      </c>
      <c r="L7627" s="149" t="s">
        <v>209</v>
      </c>
      <c r="M7627" s="150" t="s">
        <v>323</v>
      </c>
      <c r="N7627" s="157">
        <v>45718.698807870373</v>
      </c>
      <c r="O7627" s="157">
        <v>45752.062442129631</v>
      </c>
    </row>
    <row r="7628" spans="2:15" x14ac:dyDescent="0.2">
      <c r="B7628" s="322" t="s">
        <v>181</v>
      </c>
      <c r="C7628" s="322" t="s">
        <v>113</v>
      </c>
      <c r="D7628" s="322" t="s">
        <v>272</v>
      </c>
      <c r="E7628" s="322" t="s">
        <v>113</v>
      </c>
      <c r="F7628" s="154" t="s">
        <v>114</v>
      </c>
      <c r="G7628" s="149" t="s">
        <v>310</v>
      </c>
      <c r="H7628" s="153" t="s">
        <v>115</v>
      </c>
      <c r="I7628" s="149" t="s">
        <v>3599</v>
      </c>
      <c r="J7628" s="163">
        <v>61.241</v>
      </c>
      <c r="K7628" s="163">
        <v>56.954999999999998</v>
      </c>
      <c r="L7628" s="149" t="s">
        <v>216</v>
      </c>
      <c r="M7628" s="150" t="s">
        <v>2876</v>
      </c>
      <c r="N7628" s="157">
        <v>45719.147407407407</v>
      </c>
      <c r="O7628" s="157">
        <v>45751.399537037039</v>
      </c>
    </row>
    <row r="7629" spans="2:15" x14ac:dyDescent="0.2">
      <c r="B7629" s="322" t="s">
        <v>181</v>
      </c>
      <c r="C7629" s="322" t="s">
        <v>113</v>
      </c>
      <c r="D7629" s="322" t="s">
        <v>272</v>
      </c>
      <c r="E7629" s="322" t="s">
        <v>113</v>
      </c>
      <c r="F7629" s="154" t="s">
        <v>239</v>
      </c>
      <c r="G7629" s="149" t="s">
        <v>359</v>
      </c>
      <c r="H7629" s="153" t="s">
        <v>278</v>
      </c>
      <c r="I7629" s="149" t="s">
        <v>1085</v>
      </c>
      <c r="J7629" s="163">
        <v>34.481000000000002</v>
      </c>
      <c r="K7629" s="163">
        <v>33.790999999999997</v>
      </c>
      <c r="L7629" s="149" t="s">
        <v>329</v>
      </c>
      <c r="M7629" s="150" t="s">
        <v>395</v>
      </c>
      <c r="N7629" s="157">
        <v>45719.49114583333</v>
      </c>
      <c r="O7629" s="157">
        <v>45750.147094907406</v>
      </c>
    </row>
    <row r="7630" spans="2:15" x14ac:dyDescent="0.2">
      <c r="B7630" s="322" t="s">
        <v>181</v>
      </c>
      <c r="C7630" s="322" t="s">
        <v>113</v>
      </c>
      <c r="D7630" s="322" t="s">
        <v>274</v>
      </c>
      <c r="E7630" s="322" t="s">
        <v>113</v>
      </c>
      <c r="F7630" s="154" t="s">
        <v>239</v>
      </c>
      <c r="G7630" s="149" t="s">
        <v>277</v>
      </c>
      <c r="H7630" s="153" t="s">
        <v>1628</v>
      </c>
      <c r="I7630" s="149" t="s">
        <v>3594</v>
      </c>
      <c r="J7630" s="163">
        <v>73.180000000000007</v>
      </c>
      <c r="K7630" s="163">
        <v>12.015000000000001</v>
      </c>
      <c r="L7630" s="149" t="s">
        <v>211</v>
      </c>
      <c r="M7630" s="150" t="s">
        <v>616</v>
      </c>
      <c r="N7630" s="157">
        <v>45719.542557870373</v>
      </c>
      <c r="O7630" s="157">
        <v>45785.760243055556</v>
      </c>
    </row>
    <row r="7631" spans="2:15" x14ac:dyDescent="0.2">
      <c r="B7631" s="322" t="s">
        <v>181</v>
      </c>
      <c r="C7631" s="322" t="s">
        <v>113</v>
      </c>
      <c r="D7631" s="322" t="s">
        <v>274</v>
      </c>
      <c r="E7631" s="322" t="s">
        <v>113</v>
      </c>
      <c r="F7631" s="154" t="s">
        <v>239</v>
      </c>
      <c r="G7631" s="149" t="s">
        <v>277</v>
      </c>
      <c r="H7631" s="153" t="s">
        <v>1628</v>
      </c>
      <c r="I7631" s="149" t="s">
        <v>3594</v>
      </c>
      <c r="J7631" s="163">
        <v>73.180000000000007</v>
      </c>
      <c r="K7631" s="163">
        <v>18.931999999999999</v>
      </c>
      <c r="L7631" s="149" t="s">
        <v>211</v>
      </c>
      <c r="M7631" s="150" t="s">
        <v>390</v>
      </c>
      <c r="N7631" s="157">
        <v>45719.542557870373</v>
      </c>
      <c r="O7631" s="157">
        <v>45792.116203703707</v>
      </c>
    </row>
    <row r="7632" spans="2:15" x14ac:dyDescent="0.2">
      <c r="B7632" s="322" t="s">
        <v>181</v>
      </c>
      <c r="C7632" s="322" t="s">
        <v>113</v>
      </c>
      <c r="D7632" s="322" t="s">
        <v>272</v>
      </c>
      <c r="E7632" s="322" t="s">
        <v>113</v>
      </c>
      <c r="F7632" s="154" t="s">
        <v>114</v>
      </c>
      <c r="G7632" s="149" t="s">
        <v>286</v>
      </c>
      <c r="H7632" s="153" t="s">
        <v>115</v>
      </c>
      <c r="I7632" s="149" t="s">
        <v>3600</v>
      </c>
      <c r="J7632" s="163">
        <v>64.67</v>
      </c>
      <c r="K7632" s="163">
        <v>14.3</v>
      </c>
      <c r="L7632" s="149" t="s">
        <v>216</v>
      </c>
      <c r="M7632" s="150" t="s">
        <v>288</v>
      </c>
      <c r="N7632" s="157">
        <v>45719.553599537037</v>
      </c>
      <c r="O7632" s="157">
        <v>45751.293090277781</v>
      </c>
    </row>
    <row r="7633" spans="2:15" x14ac:dyDescent="0.2">
      <c r="B7633" s="322" t="s">
        <v>181</v>
      </c>
      <c r="C7633" s="322" t="s">
        <v>113</v>
      </c>
      <c r="D7633" s="322" t="s">
        <v>272</v>
      </c>
      <c r="E7633" s="322" t="s">
        <v>113</v>
      </c>
      <c r="F7633" s="154" t="s">
        <v>114</v>
      </c>
      <c r="G7633" s="149" t="s">
        <v>286</v>
      </c>
      <c r="H7633" s="153" t="s">
        <v>115</v>
      </c>
      <c r="I7633" s="149" t="s">
        <v>3600</v>
      </c>
      <c r="J7633" s="163">
        <v>64.67</v>
      </c>
      <c r="K7633" s="163">
        <v>46.081000000000003</v>
      </c>
      <c r="L7633" s="149" t="s">
        <v>216</v>
      </c>
      <c r="M7633" s="150" t="s">
        <v>285</v>
      </c>
      <c r="N7633" s="157">
        <v>45719.553599537037</v>
      </c>
      <c r="O7633" s="157">
        <v>45758.361562500002</v>
      </c>
    </row>
    <row r="7634" spans="2:15" x14ac:dyDescent="0.2">
      <c r="B7634" s="322" t="s">
        <v>181</v>
      </c>
      <c r="C7634" s="322" t="s">
        <v>113</v>
      </c>
      <c r="D7634" s="322" t="s">
        <v>272</v>
      </c>
      <c r="E7634" s="322" t="s">
        <v>113</v>
      </c>
      <c r="F7634" s="154" t="s">
        <v>114</v>
      </c>
      <c r="G7634" s="149" t="s">
        <v>286</v>
      </c>
      <c r="H7634" s="153" t="s">
        <v>115</v>
      </c>
      <c r="I7634" s="149" t="s">
        <v>3601</v>
      </c>
      <c r="J7634" s="163">
        <v>82.209000000000003</v>
      </c>
      <c r="K7634" s="163">
        <v>11.010999999999999</v>
      </c>
      <c r="L7634" s="149" t="s">
        <v>116</v>
      </c>
      <c r="M7634" s="150" t="s">
        <v>117</v>
      </c>
      <c r="N7634" s="157">
        <v>45719.647291666668</v>
      </c>
      <c r="O7634" s="157">
        <v>45759.353807870371</v>
      </c>
    </row>
    <row r="7635" spans="2:15" x14ac:dyDescent="0.2">
      <c r="B7635" s="322" t="s">
        <v>181</v>
      </c>
      <c r="C7635" s="322" t="s">
        <v>113</v>
      </c>
      <c r="D7635" s="322" t="s">
        <v>272</v>
      </c>
      <c r="E7635" s="322" t="s">
        <v>113</v>
      </c>
      <c r="F7635" s="154" t="s">
        <v>114</v>
      </c>
      <c r="G7635" s="149" t="s">
        <v>286</v>
      </c>
      <c r="H7635" s="153" t="s">
        <v>115</v>
      </c>
      <c r="I7635" s="149" t="s">
        <v>3601</v>
      </c>
      <c r="J7635" s="163">
        <v>82.209000000000003</v>
      </c>
      <c r="K7635" s="163">
        <v>7.6050000000000004</v>
      </c>
      <c r="L7635" s="149" t="s">
        <v>116</v>
      </c>
      <c r="M7635" s="150" t="s">
        <v>117</v>
      </c>
      <c r="N7635" s="157">
        <v>45719.647291666668</v>
      </c>
      <c r="O7635" s="157">
        <v>45759.353946759256</v>
      </c>
    </row>
    <row r="7636" spans="2:15" x14ac:dyDescent="0.2">
      <c r="B7636" s="322" t="s">
        <v>181</v>
      </c>
      <c r="C7636" s="322" t="s">
        <v>113</v>
      </c>
      <c r="D7636" s="322" t="s">
        <v>272</v>
      </c>
      <c r="E7636" s="322" t="s">
        <v>113</v>
      </c>
      <c r="F7636" s="154" t="s">
        <v>114</v>
      </c>
      <c r="G7636" s="149" t="s">
        <v>286</v>
      </c>
      <c r="H7636" s="153" t="s">
        <v>115</v>
      </c>
      <c r="I7636" s="149" t="s">
        <v>3601</v>
      </c>
      <c r="J7636" s="163">
        <v>82.209000000000003</v>
      </c>
      <c r="K7636" s="163">
        <v>58.515000000000001</v>
      </c>
      <c r="L7636" s="149" t="s">
        <v>116</v>
      </c>
      <c r="M7636" s="150" t="s">
        <v>405</v>
      </c>
      <c r="N7636" s="157">
        <v>45719.647291666668</v>
      </c>
      <c r="O7636" s="157">
        <v>45767.595173611109</v>
      </c>
    </row>
    <row r="7637" spans="2:15" x14ac:dyDescent="0.2">
      <c r="B7637" s="322" t="s">
        <v>181</v>
      </c>
      <c r="C7637" s="322" t="s">
        <v>113</v>
      </c>
      <c r="D7637" s="322" t="s">
        <v>272</v>
      </c>
      <c r="E7637" s="322" t="s">
        <v>113</v>
      </c>
      <c r="F7637" s="154" t="s">
        <v>239</v>
      </c>
      <c r="G7637" s="149" t="s">
        <v>359</v>
      </c>
      <c r="H7637" s="153" t="s">
        <v>278</v>
      </c>
      <c r="I7637" s="149" t="s">
        <v>3544</v>
      </c>
      <c r="J7637" s="163">
        <v>58.186</v>
      </c>
      <c r="K7637" s="163">
        <v>35.173000000000002</v>
      </c>
      <c r="L7637" s="149" t="s">
        <v>216</v>
      </c>
      <c r="M7637" s="150" t="s">
        <v>288</v>
      </c>
      <c r="N7637" s="157">
        <v>45720.428495370368</v>
      </c>
      <c r="O7637" s="157">
        <v>45771.418171296296</v>
      </c>
    </row>
    <row r="7638" spans="2:15" x14ac:dyDescent="0.2">
      <c r="B7638" s="322" t="s">
        <v>181</v>
      </c>
      <c r="C7638" s="322" t="s">
        <v>113</v>
      </c>
      <c r="D7638" s="322" t="s">
        <v>181</v>
      </c>
      <c r="E7638" s="322" t="s">
        <v>113</v>
      </c>
      <c r="F7638" s="154" t="s">
        <v>329</v>
      </c>
      <c r="G7638" s="149" t="s">
        <v>286</v>
      </c>
      <c r="H7638" s="153" t="s">
        <v>330</v>
      </c>
      <c r="I7638" s="149" t="s">
        <v>2684</v>
      </c>
      <c r="J7638" s="163">
        <v>63.87</v>
      </c>
      <c r="K7638" s="163">
        <v>9.18</v>
      </c>
      <c r="L7638" s="149" t="s">
        <v>228</v>
      </c>
      <c r="M7638" s="150" t="s">
        <v>485</v>
      </c>
      <c r="N7638" s="157">
        <v>45720.67869212963</v>
      </c>
      <c r="O7638" s="157">
        <v>45728.770173611112</v>
      </c>
    </row>
    <row r="7639" spans="2:15" x14ac:dyDescent="0.2">
      <c r="B7639" s="322" t="s">
        <v>181</v>
      </c>
      <c r="C7639" s="322" t="s">
        <v>113</v>
      </c>
      <c r="D7639" s="322" t="s">
        <v>181</v>
      </c>
      <c r="E7639" s="322" t="s">
        <v>113</v>
      </c>
      <c r="F7639" s="154" t="s">
        <v>329</v>
      </c>
      <c r="G7639" s="149" t="s">
        <v>286</v>
      </c>
      <c r="H7639" s="153" t="s">
        <v>330</v>
      </c>
      <c r="I7639" s="149" t="s">
        <v>2684</v>
      </c>
      <c r="J7639" s="163">
        <v>63.87</v>
      </c>
      <c r="K7639" s="163">
        <v>8.4740000000000002</v>
      </c>
      <c r="L7639" s="149" t="s">
        <v>266</v>
      </c>
      <c r="M7639" s="150" t="s">
        <v>298</v>
      </c>
      <c r="N7639" s="157">
        <v>45720.67869212963</v>
      </c>
      <c r="O7639" s="157">
        <v>45741.842106481483</v>
      </c>
    </row>
    <row r="7640" spans="2:15" x14ac:dyDescent="0.2">
      <c r="B7640" s="322" t="s">
        <v>181</v>
      </c>
      <c r="C7640" s="322" t="s">
        <v>113</v>
      </c>
      <c r="D7640" s="322" t="s">
        <v>272</v>
      </c>
      <c r="E7640" s="322" t="s">
        <v>113</v>
      </c>
      <c r="F7640" s="154" t="s">
        <v>329</v>
      </c>
      <c r="G7640" s="149" t="s">
        <v>286</v>
      </c>
      <c r="H7640" s="153" t="s">
        <v>330</v>
      </c>
      <c r="I7640" s="149" t="s">
        <v>2684</v>
      </c>
      <c r="J7640" s="163">
        <v>63.87</v>
      </c>
      <c r="K7640" s="163">
        <v>29.268999999999998</v>
      </c>
      <c r="L7640" s="149" t="s">
        <v>230</v>
      </c>
      <c r="M7640" s="150" t="s">
        <v>514</v>
      </c>
      <c r="N7640" s="157">
        <v>45720.67869212963</v>
      </c>
      <c r="O7640" s="157">
        <v>45754.146886574075</v>
      </c>
    </row>
    <row r="7641" spans="2:15" x14ac:dyDescent="0.2">
      <c r="B7641" s="322" t="s">
        <v>181</v>
      </c>
      <c r="C7641" s="322" t="s">
        <v>113</v>
      </c>
      <c r="D7641" s="322" t="s">
        <v>181</v>
      </c>
      <c r="E7641" s="322" t="s">
        <v>113</v>
      </c>
      <c r="F7641" s="154" t="s">
        <v>237</v>
      </c>
      <c r="G7641" s="149" t="s">
        <v>277</v>
      </c>
      <c r="H7641" s="153" t="s">
        <v>978</v>
      </c>
      <c r="I7641" s="149" t="s">
        <v>3602</v>
      </c>
      <c r="J7641" s="163">
        <v>18.712</v>
      </c>
      <c r="K7641" s="163">
        <v>18.314</v>
      </c>
      <c r="L7641" s="149" t="s">
        <v>856</v>
      </c>
      <c r="M7641" s="150" t="s">
        <v>2514</v>
      </c>
      <c r="N7641" s="157">
        <v>45720.74114583333</v>
      </c>
      <c r="O7641" s="157">
        <v>45727.720335648148</v>
      </c>
    </row>
    <row r="7642" spans="2:15" x14ac:dyDescent="0.2">
      <c r="B7642" s="322" t="s">
        <v>181</v>
      </c>
      <c r="C7642" s="322" t="s">
        <v>113</v>
      </c>
      <c r="D7642" s="322" t="s">
        <v>272</v>
      </c>
      <c r="E7642" s="322" t="s">
        <v>113</v>
      </c>
      <c r="F7642" s="154" t="s">
        <v>244</v>
      </c>
      <c r="G7642" s="149" t="s">
        <v>369</v>
      </c>
      <c r="H7642" s="153" t="s">
        <v>370</v>
      </c>
      <c r="I7642" s="149" t="s">
        <v>3603</v>
      </c>
      <c r="J7642" s="163">
        <v>34.357999999999997</v>
      </c>
      <c r="K7642" s="163">
        <v>32.677</v>
      </c>
      <c r="L7642" s="149" t="s">
        <v>217</v>
      </c>
      <c r="M7642" s="150" t="s">
        <v>480</v>
      </c>
      <c r="N7642" s="157">
        <v>45722.282719907409</v>
      </c>
      <c r="O7642" s="157">
        <v>45758.373993055553</v>
      </c>
    </row>
    <row r="7643" spans="2:15" x14ac:dyDescent="0.2">
      <c r="B7643" s="322" t="s">
        <v>181</v>
      </c>
      <c r="C7643" s="322" t="s">
        <v>113</v>
      </c>
      <c r="D7643" s="322" t="s">
        <v>181</v>
      </c>
      <c r="E7643" s="322" t="s">
        <v>113</v>
      </c>
      <c r="F7643" s="154" t="s">
        <v>243</v>
      </c>
      <c r="G7643" s="149" t="s">
        <v>277</v>
      </c>
      <c r="H7643" s="153" t="s">
        <v>707</v>
      </c>
      <c r="I7643" s="149" t="s">
        <v>1759</v>
      </c>
      <c r="J7643" s="163">
        <v>37.93</v>
      </c>
      <c r="K7643" s="163">
        <v>37.170999999999999</v>
      </c>
      <c r="L7643" s="149" t="s">
        <v>116</v>
      </c>
      <c r="M7643" s="150" t="s">
        <v>1784</v>
      </c>
      <c r="N7643" s="157">
        <v>45722.584722222222</v>
      </c>
      <c r="O7643" s="157">
        <v>45745.677453703705</v>
      </c>
    </row>
    <row r="7644" spans="2:15" x14ac:dyDescent="0.2">
      <c r="B7644" s="322" t="s">
        <v>181</v>
      </c>
      <c r="C7644" s="322" t="s">
        <v>113</v>
      </c>
      <c r="D7644" s="322" t="s">
        <v>272</v>
      </c>
      <c r="E7644" s="322" t="s">
        <v>113</v>
      </c>
      <c r="F7644" s="154" t="s">
        <v>239</v>
      </c>
      <c r="G7644" s="149" t="s">
        <v>359</v>
      </c>
      <c r="H7644" s="153" t="s">
        <v>278</v>
      </c>
      <c r="I7644" s="149" t="s">
        <v>1709</v>
      </c>
      <c r="J7644" s="163">
        <v>38.929000000000002</v>
      </c>
      <c r="K7644" s="163">
        <v>31.181999999999999</v>
      </c>
      <c r="L7644" s="149" t="s">
        <v>325</v>
      </c>
      <c r="M7644" s="150" t="s">
        <v>326</v>
      </c>
      <c r="N7644" s="157">
        <v>45722.708379629628</v>
      </c>
      <c r="O7644" s="157">
        <v>45752.614687499998</v>
      </c>
    </row>
    <row r="7645" spans="2:15" x14ac:dyDescent="0.2">
      <c r="B7645" s="322" t="s">
        <v>181</v>
      </c>
      <c r="C7645" s="322" t="s">
        <v>113</v>
      </c>
      <c r="D7645" s="322" t="s">
        <v>272</v>
      </c>
      <c r="E7645" s="322" t="s">
        <v>113</v>
      </c>
      <c r="F7645" s="154" t="s">
        <v>114</v>
      </c>
      <c r="G7645" s="149" t="s">
        <v>286</v>
      </c>
      <c r="H7645" s="153" t="s">
        <v>115</v>
      </c>
      <c r="I7645" s="149" t="s">
        <v>3604</v>
      </c>
      <c r="J7645" s="163">
        <v>38.33</v>
      </c>
      <c r="K7645" s="163">
        <v>6.9950000000000001</v>
      </c>
      <c r="L7645" s="149" t="s">
        <v>203</v>
      </c>
      <c r="M7645" s="150" t="s">
        <v>380</v>
      </c>
      <c r="N7645" s="157">
        <v>45723.314074074071</v>
      </c>
      <c r="O7645" s="157">
        <v>45764.536076388889</v>
      </c>
    </row>
    <row r="7646" spans="2:15" x14ac:dyDescent="0.2">
      <c r="B7646" s="322" t="s">
        <v>181</v>
      </c>
      <c r="C7646" s="322" t="s">
        <v>113</v>
      </c>
      <c r="D7646" s="322" t="s">
        <v>272</v>
      </c>
      <c r="E7646" s="322" t="s">
        <v>113</v>
      </c>
      <c r="F7646" s="154" t="s">
        <v>114</v>
      </c>
      <c r="G7646" s="149" t="s">
        <v>286</v>
      </c>
      <c r="H7646" s="153" t="s">
        <v>115</v>
      </c>
      <c r="I7646" s="149" t="s">
        <v>3604</v>
      </c>
      <c r="J7646" s="163">
        <v>38.33</v>
      </c>
      <c r="K7646" s="163">
        <v>27.978999999999999</v>
      </c>
      <c r="L7646" s="149" t="s">
        <v>203</v>
      </c>
      <c r="M7646" s="150" t="s">
        <v>380</v>
      </c>
      <c r="N7646" s="157">
        <v>45723.314074074071</v>
      </c>
      <c r="O7646" s="157">
        <v>45764.536215277774</v>
      </c>
    </row>
    <row r="7647" spans="2:15" x14ac:dyDescent="0.2">
      <c r="B7647" s="322" t="s">
        <v>181</v>
      </c>
      <c r="C7647" s="322" t="s">
        <v>113</v>
      </c>
      <c r="D7647" s="322" t="s">
        <v>272</v>
      </c>
      <c r="E7647" s="322" t="s">
        <v>113</v>
      </c>
      <c r="F7647" s="154" t="s">
        <v>335</v>
      </c>
      <c r="G7647" s="149" t="s">
        <v>2567</v>
      </c>
      <c r="H7647" s="153" t="s">
        <v>3605</v>
      </c>
      <c r="I7647" s="149" t="s">
        <v>3606</v>
      </c>
      <c r="J7647" s="163">
        <v>57.97</v>
      </c>
      <c r="K7647" s="163">
        <v>4.343</v>
      </c>
      <c r="L7647" s="149" t="s">
        <v>116</v>
      </c>
      <c r="M7647" s="150" t="s">
        <v>117</v>
      </c>
      <c r="N7647" s="157">
        <v>45723.480682870373</v>
      </c>
      <c r="O7647" s="157">
        <v>45757.726712962962</v>
      </c>
    </row>
    <row r="7648" spans="2:15" x14ac:dyDescent="0.2">
      <c r="B7648" s="322" t="s">
        <v>181</v>
      </c>
      <c r="C7648" s="322" t="s">
        <v>113</v>
      </c>
      <c r="D7648" s="322" t="s">
        <v>272</v>
      </c>
      <c r="E7648" s="322" t="s">
        <v>113</v>
      </c>
      <c r="F7648" s="154" t="s">
        <v>335</v>
      </c>
      <c r="G7648" s="149" t="s">
        <v>2567</v>
      </c>
      <c r="H7648" s="153" t="s">
        <v>3605</v>
      </c>
      <c r="I7648" s="149" t="s">
        <v>3606</v>
      </c>
      <c r="J7648" s="163">
        <v>57.97</v>
      </c>
      <c r="K7648" s="163">
        <v>4.343</v>
      </c>
      <c r="L7648" s="149" t="s">
        <v>116</v>
      </c>
      <c r="M7648" s="150" t="s">
        <v>117</v>
      </c>
      <c r="N7648" s="157">
        <v>45723.480682870373</v>
      </c>
      <c r="O7648" s="157">
        <v>45757.726851851854</v>
      </c>
    </row>
    <row r="7649" spans="2:15" x14ac:dyDescent="0.2">
      <c r="B7649" s="322" t="s">
        <v>181</v>
      </c>
      <c r="C7649" s="322" t="s">
        <v>113</v>
      </c>
      <c r="D7649" s="322" t="s">
        <v>272</v>
      </c>
      <c r="E7649" s="322" t="s">
        <v>113</v>
      </c>
      <c r="F7649" s="154" t="s">
        <v>335</v>
      </c>
      <c r="G7649" s="149" t="s">
        <v>2567</v>
      </c>
      <c r="H7649" s="153" t="s">
        <v>3605</v>
      </c>
      <c r="I7649" s="149" t="s">
        <v>3606</v>
      </c>
      <c r="J7649" s="163">
        <v>57.97</v>
      </c>
      <c r="K7649" s="163">
        <v>4.343</v>
      </c>
      <c r="L7649" s="149" t="s">
        <v>116</v>
      </c>
      <c r="M7649" s="150" t="s">
        <v>117</v>
      </c>
      <c r="N7649" s="157">
        <v>45723.480682870373</v>
      </c>
      <c r="O7649" s="157">
        <v>45757.726863425924</v>
      </c>
    </row>
    <row r="7650" spans="2:15" x14ac:dyDescent="0.2">
      <c r="B7650" s="322" t="s">
        <v>181</v>
      </c>
      <c r="C7650" s="322" t="s">
        <v>113</v>
      </c>
      <c r="D7650" s="322" t="s">
        <v>272</v>
      </c>
      <c r="E7650" s="322" t="s">
        <v>113</v>
      </c>
      <c r="F7650" s="154" t="s">
        <v>335</v>
      </c>
      <c r="G7650" s="149" t="s">
        <v>2567</v>
      </c>
      <c r="H7650" s="153" t="s">
        <v>3605</v>
      </c>
      <c r="I7650" s="149" t="s">
        <v>3606</v>
      </c>
      <c r="J7650" s="163">
        <v>57.97</v>
      </c>
      <c r="K7650" s="163">
        <v>4.343</v>
      </c>
      <c r="L7650" s="149" t="s">
        <v>116</v>
      </c>
      <c r="M7650" s="150" t="s">
        <v>117</v>
      </c>
      <c r="N7650" s="157">
        <v>45723.480682870373</v>
      </c>
      <c r="O7650" s="157">
        <v>45757.726875</v>
      </c>
    </row>
    <row r="7651" spans="2:15" x14ac:dyDescent="0.2">
      <c r="B7651" s="322" t="s">
        <v>181</v>
      </c>
      <c r="C7651" s="322" t="s">
        <v>113</v>
      </c>
      <c r="D7651" s="322" t="s">
        <v>272</v>
      </c>
      <c r="E7651" s="322" t="s">
        <v>113</v>
      </c>
      <c r="F7651" s="154" t="s">
        <v>335</v>
      </c>
      <c r="G7651" s="149" t="s">
        <v>2567</v>
      </c>
      <c r="H7651" s="153" t="s">
        <v>3605</v>
      </c>
      <c r="I7651" s="149" t="s">
        <v>3606</v>
      </c>
      <c r="J7651" s="163">
        <v>57.97</v>
      </c>
      <c r="K7651" s="163">
        <v>4.343</v>
      </c>
      <c r="L7651" s="149" t="s">
        <v>116</v>
      </c>
      <c r="M7651" s="150" t="s">
        <v>117</v>
      </c>
      <c r="N7651" s="157">
        <v>45723.480682870373</v>
      </c>
      <c r="O7651" s="157">
        <v>45757.726886574077</v>
      </c>
    </row>
    <row r="7652" spans="2:15" x14ac:dyDescent="0.2">
      <c r="B7652" s="322" t="s">
        <v>181</v>
      </c>
      <c r="C7652" s="322" t="s">
        <v>113</v>
      </c>
      <c r="D7652" s="322" t="s">
        <v>272</v>
      </c>
      <c r="E7652" s="322" t="s">
        <v>113</v>
      </c>
      <c r="F7652" s="154" t="s">
        <v>335</v>
      </c>
      <c r="G7652" s="149" t="s">
        <v>2567</v>
      </c>
      <c r="H7652" s="153" t="s">
        <v>3605</v>
      </c>
      <c r="I7652" s="149" t="s">
        <v>3606</v>
      </c>
      <c r="J7652" s="163">
        <v>57.97</v>
      </c>
      <c r="K7652" s="163">
        <v>4.343</v>
      </c>
      <c r="L7652" s="149" t="s">
        <v>116</v>
      </c>
      <c r="M7652" s="150" t="s">
        <v>117</v>
      </c>
      <c r="N7652" s="157">
        <v>45723.480682870373</v>
      </c>
      <c r="O7652" s="157">
        <v>45757.726898148147</v>
      </c>
    </row>
    <row r="7653" spans="2:15" x14ac:dyDescent="0.2">
      <c r="B7653" s="322" t="s">
        <v>181</v>
      </c>
      <c r="C7653" s="322" t="s">
        <v>113</v>
      </c>
      <c r="D7653" s="322" t="s">
        <v>272</v>
      </c>
      <c r="E7653" s="322" t="s">
        <v>113</v>
      </c>
      <c r="F7653" s="154" t="s">
        <v>335</v>
      </c>
      <c r="G7653" s="149" t="s">
        <v>2567</v>
      </c>
      <c r="H7653" s="153" t="s">
        <v>3605</v>
      </c>
      <c r="I7653" s="149" t="s">
        <v>3606</v>
      </c>
      <c r="J7653" s="163">
        <v>57.97</v>
      </c>
      <c r="K7653" s="163">
        <v>30.242999999999999</v>
      </c>
      <c r="L7653" s="149" t="s">
        <v>116</v>
      </c>
      <c r="M7653" s="150" t="s">
        <v>405</v>
      </c>
      <c r="N7653" s="157">
        <v>45723.480682870373</v>
      </c>
      <c r="O7653" s="157">
        <v>45764.620925925927</v>
      </c>
    </row>
    <row r="7654" spans="2:15" x14ac:dyDescent="0.2">
      <c r="B7654" s="322" t="s">
        <v>181</v>
      </c>
      <c r="C7654" s="322" t="s">
        <v>113</v>
      </c>
      <c r="D7654" s="322" t="s">
        <v>272</v>
      </c>
      <c r="E7654" s="322" t="s">
        <v>113</v>
      </c>
      <c r="F7654" s="154" t="s">
        <v>239</v>
      </c>
      <c r="G7654" s="149" t="s">
        <v>289</v>
      </c>
      <c r="H7654" s="153" t="s">
        <v>290</v>
      </c>
      <c r="I7654" s="149" t="s">
        <v>2833</v>
      </c>
      <c r="J7654" s="163">
        <v>42.704000000000001</v>
      </c>
      <c r="K7654" s="163">
        <v>7.556</v>
      </c>
      <c r="L7654" s="149" t="s">
        <v>265</v>
      </c>
      <c r="M7654" s="150" t="s">
        <v>3607</v>
      </c>
      <c r="N7654" s="157">
        <v>45724.926585648151</v>
      </c>
      <c r="O7654" s="157">
        <v>45766.084513888891</v>
      </c>
    </row>
    <row r="7655" spans="2:15" x14ac:dyDescent="0.2">
      <c r="B7655" s="322" t="s">
        <v>181</v>
      </c>
      <c r="C7655" s="322" t="s">
        <v>113</v>
      </c>
      <c r="D7655" s="322" t="s">
        <v>272</v>
      </c>
      <c r="E7655" s="322" t="s">
        <v>113</v>
      </c>
      <c r="F7655" s="154" t="s">
        <v>239</v>
      </c>
      <c r="G7655" s="149" t="s">
        <v>289</v>
      </c>
      <c r="H7655" s="153" t="s">
        <v>290</v>
      </c>
      <c r="I7655" s="149" t="s">
        <v>2833</v>
      </c>
      <c r="J7655" s="163">
        <v>42.704000000000001</v>
      </c>
      <c r="K7655" s="163">
        <v>29.158000000000001</v>
      </c>
      <c r="L7655" s="149" t="s">
        <v>265</v>
      </c>
      <c r="M7655" s="150" t="s">
        <v>1077</v>
      </c>
      <c r="N7655" s="157">
        <v>45724.926585648151</v>
      </c>
      <c r="O7655" s="157">
        <v>45774.978645833333</v>
      </c>
    </row>
    <row r="7656" spans="2:15" x14ac:dyDescent="0.2">
      <c r="B7656" s="322" t="s">
        <v>181</v>
      </c>
      <c r="C7656" s="322" t="s">
        <v>113</v>
      </c>
      <c r="D7656" s="322" t="s">
        <v>181</v>
      </c>
      <c r="E7656" s="322" t="s">
        <v>113</v>
      </c>
      <c r="F7656" s="154" t="s">
        <v>251</v>
      </c>
      <c r="G7656" s="149" t="s">
        <v>663</v>
      </c>
      <c r="H7656" s="153" t="s">
        <v>664</v>
      </c>
      <c r="I7656" s="149" t="s">
        <v>701</v>
      </c>
      <c r="J7656" s="163">
        <v>35.066000000000003</v>
      </c>
      <c r="K7656" s="163">
        <v>27.968</v>
      </c>
      <c r="L7656" s="149" t="s">
        <v>116</v>
      </c>
      <c r="M7656" s="150" t="s">
        <v>760</v>
      </c>
      <c r="N7656" s="157">
        <v>45725.168217592596</v>
      </c>
      <c r="O7656" s="157">
        <v>45746.561967592592</v>
      </c>
    </row>
    <row r="7657" spans="2:15" x14ac:dyDescent="0.2">
      <c r="B7657" s="322" t="s">
        <v>181</v>
      </c>
      <c r="C7657" s="322" t="s">
        <v>113</v>
      </c>
      <c r="D7657" s="322" t="s">
        <v>272</v>
      </c>
      <c r="E7657" s="322" t="s">
        <v>113</v>
      </c>
      <c r="F7657" s="154" t="s">
        <v>243</v>
      </c>
      <c r="G7657" s="149" t="s">
        <v>2338</v>
      </c>
      <c r="H7657" s="153" t="s">
        <v>707</v>
      </c>
      <c r="I7657" s="149" t="s">
        <v>1205</v>
      </c>
      <c r="J7657" s="163">
        <v>63.47</v>
      </c>
      <c r="K7657" s="163">
        <v>10.143000000000001</v>
      </c>
      <c r="L7657" s="149" t="s">
        <v>329</v>
      </c>
      <c r="M7657" s="150" t="s">
        <v>395</v>
      </c>
      <c r="N7657" s="157">
        <v>45725.396550925929</v>
      </c>
      <c r="O7657" s="157">
        <v>45755.894502314812</v>
      </c>
    </row>
    <row r="7658" spans="2:15" x14ac:dyDescent="0.2">
      <c r="B7658" s="322" t="s">
        <v>181</v>
      </c>
      <c r="C7658" s="322" t="s">
        <v>113</v>
      </c>
      <c r="D7658" s="322" t="s">
        <v>272</v>
      </c>
      <c r="E7658" s="322" t="s">
        <v>113</v>
      </c>
      <c r="F7658" s="154" t="s">
        <v>243</v>
      </c>
      <c r="G7658" s="149" t="s">
        <v>277</v>
      </c>
      <c r="H7658" s="153" t="s">
        <v>707</v>
      </c>
      <c r="I7658" s="149" t="s">
        <v>1205</v>
      </c>
      <c r="J7658" s="163">
        <v>63.47</v>
      </c>
      <c r="K7658" s="163">
        <v>16.631</v>
      </c>
      <c r="L7658" s="149" t="s">
        <v>329</v>
      </c>
      <c r="M7658" s="150" t="s">
        <v>1941</v>
      </c>
      <c r="N7658" s="157">
        <v>45725.396550925929</v>
      </c>
      <c r="O7658" s="157">
        <v>45765.083599537036</v>
      </c>
    </row>
    <row r="7659" spans="2:15" x14ac:dyDescent="0.2">
      <c r="B7659" s="322" t="s">
        <v>181</v>
      </c>
      <c r="C7659" s="322" t="s">
        <v>113</v>
      </c>
      <c r="D7659" s="322" t="s">
        <v>272</v>
      </c>
      <c r="E7659" s="322" t="s">
        <v>113</v>
      </c>
      <c r="F7659" s="154" t="s">
        <v>114</v>
      </c>
      <c r="G7659" s="149" t="s">
        <v>286</v>
      </c>
      <c r="H7659" s="153" t="s">
        <v>115</v>
      </c>
      <c r="I7659" s="149" t="s">
        <v>3608</v>
      </c>
      <c r="J7659" s="163">
        <v>63.71</v>
      </c>
      <c r="K7659" s="163">
        <v>12.654</v>
      </c>
      <c r="L7659" s="149" t="s">
        <v>216</v>
      </c>
      <c r="M7659" s="150" t="s">
        <v>284</v>
      </c>
      <c r="N7659" s="157">
        <v>45726.814143518517</v>
      </c>
      <c r="O7659" s="157">
        <v>45757.124444444446</v>
      </c>
    </row>
    <row r="7660" spans="2:15" x14ac:dyDescent="0.2">
      <c r="B7660" s="322" t="s">
        <v>181</v>
      </c>
      <c r="C7660" s="322" t="s">
        <v>113</v>
      </c>
      <c r="D7660" s="322" t="s">
        <v>272</v>
      </c>
      <c r="E7660" s="322" t="s">
        <v>113</v>
      </c>
      <c r="F7660" s="154" t="s">
        <v>114</v>
      </c>
      <c r="G7660" s="149" t="s">
        <v>286</v>
      </c>
      <c r="H7660" s="153" t="s">
        <v>115</v>
      </c>
      <c r="I7660" s="149" t="s">
        <v>3608</v>
      </c>
      <c r="J7660" s="163">
        <v>63.71</v>
      </c>
      <c r="K7660" s="163">
        <v>48.764000000000003</v>
      </c>
      <c r="L7660" s="149" t="s">
        <v>216</v>
      </c>
      <c r="M7660" s="150" t="s">
        <v>288</v>
      </c>
      <c r="N7660" s="157">
        <v>45726.814143518517</v>
      </c>
      <c r="O7660" s="157">
        <v>45769.500706018516</v>
      </c>
    </row>
    <row r="7661" spans="2:15" x14ac:dyDescent="0.2">
      <c r="B7661" s="322" t="s">
        <v>181</v>
      </c>
      <c r="C7661" s="322" t="s">
        <v>113</v>
      </c>
      <c r="D7661" s="322" t="s">
        <v>272</v>
      </c>
      <c r="E7661" s="322" t="s">
        <v>113</v>
      </c>
      <c r="F7661" s="154" t="s">
        <v>239</v>
      </c>
      <c r="G7661" s="149" t="s">
        <v>359</v>
      </c>
      <c r="H7661" s="153" t="s">
        <v>278</v>
      </c>
      <c r="I7661" s="149" t="s">
        <v>2333</v>
      </c>
      <c r="J7661" s="163">
        <v>32.017000000000003</v>
      </c>
      <c r="K7661" s="163">
        <v>31.376999999999999</v>
      </c>
      <c r="L7661" s="149" t="s">
        <v>116</v>
      </c>
      <c r="M7661" s="150" t="s">
        <v>760</v>
      </c>
      <c r="N7661" s="157">
        <v>45726.916655092595</v>
      </c>
      <c r="O7661" s="157">
        <v>45751.279710648145</v>
      </c>
    </row>
    <row r="7662" spans="2:15" x14ac:dyDescent="0.2">
      <c r="B7662" s="322" t="s">
        <v>181</v>
      </c>
      <c r="C7662" s="322" t="s">
        <v>113</v>
      </c>
      <c r="D7662" s="322" t="s">
        <v>272</v>
      </c>
      <c r="E7662" s="322" t="s">
        <v>113</v>
      </c>
      <c r="F7662" s="154" t="s">
        <v>259</v>
      </c>
      <c r="G7662" s="149" t="s">
        <v>2567</v>
      </c>
      <c r="H7662" s="153" t="s">
        <v>1054</v>
      </c>
      <c r="I7662" s="149" t="s">
        <v>3609</v>
      </c>
      <c r="J7662" s="163">
        <v>52.198999999999998</v>
      </c>
      <c r="K7662" s="163">
        <v>47.658999999999999</v>
      </c>
      <c r="L7662" s="149" t="s">
        <v>116</v>
      </c>
      <c r="M7662" s="150" t="s">
        <v>2123</v>
      </c>
      <c r="N7662" s="157">
        <v>45727.043263888889</v>
      </c>
      <c r="O7662" s="157">
        <v>45753.623171296298</v>
      </c>
    </row>
    <row r="7663" spans="2:15" x14ac:dyDescent="0.2">
      <c r="B7663" s="322" t="s">
        <v>181</v>
      </c>
      <c r="C7663" s="322" t="s">
        <v>113</v>
      </c>
      <c r="D7663" s="322" t="s">
        <v>272</v>
      </c>
      <c r="E7663" s="322" t="s">
        <v>113</v>
      </c>
      <c r="F7663" s="154" t="s">
        <v>239</v>
      </c>
      <c r="G7663" s="149" t="s">
        <v>359</v>
      </c>
      <c r="H7663" s="153" t="s">
        <v>278</v>
      </c>
      <c r="I7663" s="149" t="s">
        <v>3610</v>
      </c>
      <c r="J7663" s="163">
        <v>56.84</v>
      </c>
      <c r="K7663" s="163">
        <v>0.96599999999999997</v>
      </c>
      <c r="L7663" s="149" t="s">
        <v>116</v>
      </c>
      <c r="M7663" s="150" t="s">
        <v>352</v>
      </c>
      <c r="N7663" s="157">
        <v>45727.302974537037</v>
      </c>
      <c r="O7663" s="157">
        <v>45757.656689814816</v>
      </c>
    </row>
    <row r="7664" spans="2:15" x14ac:dyDescent="0.2">
      <c r="B7664" s="322" t="s">
        <v>181</v>
      </c>
      <c r="C7664" s="322" t="s">
        <v>113</v>
      </c>
      <c r="D7664" s="322" t="s">
        <v>272</v>
      </c>
      <c r="E7664" s="322" t="s">
        <v>113</v>
      </c>
      <c r="F7664" s="154" t="s">
        <v>239</v>
      </c>
      <c r="G7664" s="149" t="s">
        <v>359</v>
      </c>
      <c r="H7664" s="153" t="s">
        <v>278</v>
      </c>
      <c r="I7664" s="149" t="s">
        <v>3610</v>
      </c>
      <c r="J7664" s="163">
        <v>56.84</v>
      </c>
      <c r="K7664" s="163">
        <v>0.98199999999999998</v>
      </c>
      <c r="L7664" s="149" t="s">
        <v>116</v>
      </c>
      <c r="M7664" s="150" t="s">
        <v>352</v>
      </c>
      <c r="N7664" s="157">
        <v>45727.302974537037</v>
      </c>
      <c r="O7664" s="157">
        <v>45757.656724537039</v>
      </c>
    </row>
    <row r="7665" spans="2:15" x14ac:dyDescent="0.2">
      <c r="B7665" s="322" t="s">
        <v>181</v>
      </c>
      <c r="C7665" s="322" t="s">
        <v>113</v>
      </c>
      <c r="D7665" s="322" t="s">
        <v>272</v>
      </c>
      <c r="E7665" s="322" t="s">
        <v>113</v>
      </c>
      <c r="F7665" s="154" t="s">
        <v>239</v>
      </c>
      <c r="G7665" s="149" t="s">
        <v>359</v>
      </c>
      <c r="H7665" s="153" t="s">
        <v>278</v>
      </c>
      <c r="I7665" s="149" t="s">
        <v>3610</v>
      </c>
      <c r="J7665" s="163">
        <v>56.84</v>
      </c>
      <c r="K7665" s="163">
        <v>0.58899999999999997</v>
      </c>
      <c r="L7665" s="149" t="s">
        <v>116</v>
      </c>
      <c r="M7665" s="150" t="s">
        <v>352</v>
      </c>
      <c r="N7665" s="157">
        <v>45727.302974537037</v>
      </c>
      <c r="O7665" s="157">
        <v>45757.656759259262</v>
      </c>
    </row>
    <row r="7666" spans="2:15" x14ac:dyDescent="0.2">
      <c r="B7666" s="322" t="s">
        <v>181</v>
      </c>
      <c r="C7666" s="322" t="s">
        <v>113</v>
      </c>
      <c r="D7666" s="322" t="s">
        <v>272</v>
      </c>
      <c r="E7666" s="322" t="s">
        <v>113</v>
      </c>
      <c r="F7666" s="154" t="s">
        <v>239</v>
      </c>
      <c r="G7666" s="149" t="s">
        <v>359</v>
      </c>
      <c r="H7666" s="153" t="s">
        <v>278</v>
      </c>
      <c r="I7666" s="149" t="s">
        <v>3610</v>
      </c>
      <c r="J7666" s="163">
        <v>56.84</v>
      </c>
      <c r="K7666" s="163">
        <v>0.38700000000000001</v>
      </c>
      <c r="L7666" s="149" t="s">
        <v>116</v>
      </c>
      <c r="M7666" s="150" t="s">
        <v>352</v>
      </c>
      <c r="N7666" s="157">
        <v>45727.302974537037</v>
      </c>
      <c r="O7666" s="157">
        <v>45757.656793981485</v>
      </c>
    </row>
    <row r="7667" spans="2:15" x14ac:dyDescent="0.2">
      <c r="B7667" s="322" t="s">
        <v>181</v>
      </c>
      <c r="C7667" s="322" t="s">
        <v>113</v>
      </c>
      <c r="D7667" s="322" t="s">
        <v>272</v>
      </c>
      <c r="E7667" s="322" t="s">
        <v>113</v>
      </c>
      <c r="F7667" s="154" t="s">
        <v>239</v>
      </c>
      <c r="G7667" s="149" t="s">
        <v>359</v>
      </c>
      <c r="H7667" s="153" t="s">
        <v>278</v>
      </c>
      <c r="I7667" s="149" t="s">
        <v>3610</v>
      </c>
      <c r="J7667" s="163">
        <v>56.84</v>
      </c>
      <c r="K7667" s="163">
        <v>2.5129999999999999</v>
      </c>
      <c r="L7667" s="149" t="s">
        <v>116</v>
      </c>
      <c r="M7667" s="150" t="s">
        <v>352</v>
      </c>
      <c r="N7667" s="157">
        <v>45727.302974537037</v>
      </c>
      <c r="O7667" s="157">
        <v>45757.656828703701</v>
      </c>
    </row>
    <row r="7668" spans="2:15" x14ac:dyDescent="0.2">
      <c r="B7668" s="322" t="s">
        <v>181</v>
      </c>
      <c r="C7668" s="322" t="s">
        <v>113</v>
      </c>
      <c r="D7668" s="322" t="s">
        <v>272</v>
      </c>
      <c r="E7668" s="322" t="s">
        <v>113</v>
      </c>
      <c r="F7668" s="154" t="s">
        <v>239</v>
      </c>
      <c r="G7668" s="149" t="s">
        <v>359</v>
      </c>
      <c r="H7668" s="153" t="s">
        <v>278</v>
      </c>
      <c r="I7668" s="149" t="s">
        <v>3610</v>
      </c>
      <c r="J7668" s="163">
        <v>56.84</v>
      </c>
      <c r="K7668" s="163">
        <v>5.2729999999999997</v>
      </c>
      <c r="L7668" s="149" t="s">
        <v>116</v>
      </c>
      <c r="M7668" s="150" t="s">
        <v>405</v>
      </c>
      <c r="N7668" s="157">
        <v>45727.302974537037</v>
      </c>
      <c r="O7668" s="157">
        <v>45772.072141203702</v>
      </c>
    </row>
    <row r="7669" spans="2:15" x14ac:dyDescent="0.2">
      <c r="B7669" s="322" t="s">
        <v>181</v>
      </c>
      <c r="C7669" s="322" t="s">
        <v>113</v>
      </c>
      <c r="D7669" s="322" t="s">
        <v>272</v>
      </c>
      <c r="E7669" s="322" t="s">
        <v>113</v>
      </c>
      <c r="F7669" s="154" t="s">
        <v>239</v>
      </c>
      <c r="G7669" s="149" t="s">
        <v>359</v>
      </c>
      <c r="H7669" s="153" t="s">
        <v>278</v>
      </c>
      <c r="I7669" s="149" t="s">
        <v>3610</v>
      </c>
      <c r="J7669" s="163">
        <v>56.84</v>
      </c>
      <c r="K7669" s="163">
        <v>11.602</v>
      </c>
      <c r="L7669" s="149" t="s">
        <v>116</v>
      </c>
      <c r="M7669" s="150" t="s">
        <v>405</v>
      </c>
      <c r="N7669" s="157">
        <v>45727.302974537037</v>
      </c>
      <c r="O7669" s="157">
        <v>45772.072175925925</v>
      </c>
    </row>
    <row r="7670" spans="2:15" x14ac:dyDescent="0.2">
      <c r="B7670" s="322" t="s">
        <v>181</v>
      </c>
      <c r="C7670" s="322" t="s">
        <v>113</v>
      </c>
      <c r="D7670" s="322" t="s">
        <v>272</v>
      </c>
      <c r="E7670" s="322" t="s">
        <v>113</v>
      </c>
      <c r="F7670" s="154" t="s">
        <v>3611</v>
      </c>
      <c r="G7670" s="149" t="s">
        <v>277</v>
      </c>
      <c r="H7670" s="153" t="s">
        <v>3612</v>
      </c>
      <c r="I7670" s="149" t="s">
        <v>3613</v>
      </c>
      <c r="J7670" s="163">
        <v>57.399000000000001</v>
      </c>
      <c r="K7670" s="163">
        <v>54.103999999999999</v>
      </c>
      <c r="L7670" s="149" t="s">
        <v>209</v>
      </c>
      <c r="M7670" s="150" t="s">
        <v>1247</v>
      </c>
      <c r="N7670" s="157">
        <v>45727.803715277776</v>
      </c>
      <c r="O7670" s="157">
        <v>45776.664733796293</v>
      </c>
    </row>
    <row r="7671" spans="2:15" x14ac:dyDescent="0.2">
      <c r="B7671" s="322" t="s">
        <v>181</v>
      </c>
      <c r="C7671" s="322" t="s">
        <v>113</v>
      </c>
      <c r="D7671" s="322" t="s">
        <v>272</v>
      </c>
      <c r="E7671" s="322" t="s">
        <v>113</v>
      </c>
      <c r="F7671" s="154" t="s">
        <v>239</v>
      </c>
      <c r="G7671" s="149" t="s">
        <v>359</v>
      </c>
      <c r="H7671" s="153" t="s">
        <v>278</v>
      </c>
      <c r="I7671" s="149" t="s">
        <v>3614</v>
      </c>
      <c r="J7671" s="163">
        <v>50.655000000000001</v>
      </c>
      <c r="K7671" s="163">
        <v>29.983000000000001</v>
      </c>
      <c r="L7671" s="149" t="s">
        <v>357</v>
      </c>
      <c r="M7671" s="150" t="s">
        <v>508</v>
      </c>
      <c r="N7671" s="157">
        <v>45728.449456018519</v>
      </c>
      <c r="O7671" s="157">
        <v>45776.665185185186</v>
      </c>
    </row>
    <row r="7672" spans="2:15" x14ac:dyDescent="0.2">
      <c r="B7672" s="322" t="s">
        <v>181</v>
      </c>
      <c r="C7672" s="322" t="s">
        <v>113</v>
      </c>
      <c r="D7672" s="322" t="s">
        <v>274</v>
      </c>
      <c r="E7672" s="322" t="s">
        <v>113</v>
      </c>
      <c r="F7672" s="154" t="s">
        <v>239</v>
      </c>
      <c r="G7672" s="149" t="s">
        <v>359</v>
      </c>
      <c r="H7672" s="153" t="s">
        <v>278</v>
      </c>
      <c r="I7672" s="149" t="s">
        <v>2476</v>
      </c>
      <c r="J7672" s="163">
        <v>38.14</v>
      </c>
      <c r="K7672" s="163">
        <v>13.067</v>
      </c>
      <c r="L7672" s="149" t="s">
        <v>208</v>
      </c>
      <c r="M7672" s="150" t="s">
        <v>368</v>
      </c>
      <c r="N7672" s="157">
        <v>45728.866076388891</v>
      </c>
      <c r="O7672" s="157">
        <v>45779.989108796297</v>
      </c>
    </row>
    <row r="7673" spans="2:15" x14ac:dyDescent="0.2">
      <c r="B7673" s="322" t="s">
        <v>181</v>
      </c>
      <c r="C7673" s="322" t="s">
        <v>113</v>
      </c>
      <c r="D7673" s="322" t="s">
        <v>274</v>
      </c>
      <c r="E7673" s="322" t="s">
        <v>113</v>
      </c>
      <c r="F7673" s="154" t="s">
        <v>239</v>
      </c>
      <c r="G7673" s="149" t="s">
        <v>359</v>
      </c>
      <c r="H7673" s="153" t="s">
        <v>278</v>
      </c>
      <c r="I7673" s="149" t="s">
        <v>2476</v>
      </c>
      <c r="J7673" s="163">
        <v>38.14</v>
      </c>
      <c r="K7673" s="163">
        <v>22.687000000000001</v>
      </c>
      <c r="L7673" s="149" t="s">
        <v>208</v>
      </c>
      <c r="M7673" s="150" t="s">
        <v>523</v>
      </c>
      <c r="N7673" s="157">
        <v>45728.866076388891</v>
      </c>
      <c r="O7673" s="157">
        <v>45783.655138888891</v>
      </c>
    </row>
    <row r="7674" spans="2:15" x14ac:dyDescent="0.2">
      <c r="B7674" s="322" t="s">
        <v>181</v>
      </c>
      <c r="C7674" s="322" t="s">
        <v>113</v>
      </c>
      <c r="D7674" s="322" t="s">
        <v>272</v>
      </c>
      <c r="E7674" s="322" t="s">
        <v>113</v>
      </c>
      <c r="F7674" s="154" t="s">
        <v>239</v>
      </c>
      <c r="G7674" s="149" t="s">
        <v>359</v>
      </c>
      <c r="H7674" s="153" t="s">
        <v>1628</v>
      </c>
      <c r="I7674" s="149" t="s">
        <v>3610</v>
      </c>
      <c r="J7674" s="163">
        <v>56.84</v>
      </c>
      <c r="K7674" s="163">
        <v>0.316</v>
      </c>
      <c r="L7674" s="149" t="s">
        <v>116</v>
      </c>
      <c r="M7674" s="150" t="s">
        <v>352</v>
      </c>
      <c r="N7674" s="157">
        <v>45729.549398148149</v>
      </c>
      <c r="O7674" s="157">
        <v>45757.656689814816</v>
      </c>
    </row>
    <row r="7675" spans="2:15" x14ac:dyDescent="0.2">
      <c r="B7675" s="322" t="s">
        <v>181</v>
      </c>
      <c r="C7675" s="322" t="s">
        <v>113</v>
      </c>
      <c r="D7675" s="322" t="s">
        <v>272</v>
      </c>
      <c r="E7675" s="322" t="s">
        <v>113</v>
      </c>
      <c r="F7675" s="154" t="s">
        <v>239</v>
      </c>
      <c r="G7675" s="149" t="s">
        <v>359</v>
      </c>
      <c r="H7675" s="153" t="s">
        <v>1628</v>
      </c>
      <c r="I7675" s="149" t="s">
        <v>3610</v>
      </c>
      <c r="J7675" s="163">
        <v>56.84</v>
      </c>
      <c r="K7675" s="163">
        <v>0.19</v>
      </c>
      <c r="L7675" s="149" t="s">
        <v>116</v>
      </c>
      <c r="M7675" s="150" t="s">
        <v>352</v>
      </c>
      <c r="N7675" s="157">
        <v>45729.549398148149</v>
      </c>
      <c r="O7675" s="157">
        <v>45757.656701388885</v>
      </c>
    </row>
    <row r="7676" spans="2:15" x14ac:dyDescent="0.2">
      <c r="B7676" s="322" t="s">
        <v>181</v>
      </c>
      <c r="C7676" s="322" t="s">
        <v>113</v>
      </c>
      <c r="D7676" s="322" t="s">
        <v>272</v>
      </c>
      <c r="E7676" s="322" t="s">
        <v>113</v>
      </c>
      <c r="F7676" s="154" t="s">
        <v>239</v>
      </c>
      <c r="G7676" s="149" t="s">
        <v>359</v>
      </c>
      <c r="H7676" s="153" t="s">
        <v>1628</v>
      </c>
      <c r="I7676" s="149" t="s">
        <v>3610</v>
      </c>
      <c r="J7676" s="163">
        <v>56.84</v>
      </c>
      <c r="K7676" s="163">
        <v>1.6990000000000001</v>
      </c>
      <c r="L7676" s="149" t="s">
        <v>116</v>
      </c>
      <c r="M7676" s="150" t="s">
        <v>405</v>
      </c>
      <c r="N7676" s="157">
        <v>45729.549398148149</v>
      </c>
      <c r="O7676" s="157">
        <v>45772.072002314817</v>
      </c>
    </row>
    <row r="7677" spans="2:15" x14ac:dyDescent="0.2">
      <c r="B7677" s="322" t="s">
        <v>181</v>
      </c>
      <c r="C7677" s="322" t="s">
        <v>113</v>
      </c>
      <c r="D7677" s="322" t="s">
        <v>272</v>
      </c>
      <c r="E7677" s="322" t="s">
        <v>113</v>
      </c>
      <c r="F7677" s="154" t="s">
        <v>239</v>
      </c>
      <c r="G7677" s="149" t="s">
        <v>359</v>
      </c>
      <c r="H7677" s="153" t="s">
        <v>1628</v>
      </c>
      <c r="I7677" s="149" t="s">
        <v>3610</v>
      </c>
      <c r="J7677" s="163">
        <v>56.84</v>
      </c>
      <c r="K7677" s="163">
        <v>3.7370000000000001</v>
      </c>
      <c r="L7677" s="149" t="s">
        <v>116</v>
      </c>
      <c r="M7677" s="150" t="s">
        <v>405</v>
      </c>
      <c r="N7677" s="157">
        <v>45729.549398148149</v>
      </c>
      <c r="O7677" s="157">
        <v>45772.072141203702</v>
      </c>
    </row>
    <row r="7678" spans="2:15" x14ac:dyDescent="0.2">
      <c r="B7678" s="322" t="s">
        <v>181</v>
      </c>
      <c r="C7678" s="322" t="s">
        <v>113</v>
      </c>
      <c r="D7678" s="322" t="s">
        <v>272</v>
      </c>
      <c r="E7678" s="322" t="s">
        <v>113</v>
      </c>
      <c r="F7678" s="154" t="s">
        <v>329</v>
      </c>
      <c r="G7678" s="149" t="s">
        <v>286</v>
      </c>
      <c r="H7678" s="153" t="s">
        <v>330</v>
      </c>
      <c r="I7678" s="149" t="s">
        <v>3615</v>
      </c>
      <c r="J7678" s="163">
        <v>61.451999999999998</v>
      </c>
      <c r="K7678" s="163">
        <v>9.1579999999999995</v>
      </c>
      <c r="L7678" s="149" t="s">
        <v>214</v>
      </c>
      <c r="M7678" s="150" t="s">
        <v>1349</v>
      </c>
      <c r="N7678" s="157">
        <v>45729.803587962961</v>
      </c>
      <c r="O7678" s="157">
        <v>45750.041689814818</v>
      </c>
    </row>
    <row r="7679" spans="2:15" x14ac:dyDescent="0.2">
      <c r="B7679" s="322" t="s">
        <v>181</v>
      </c>
      <c r="C7679" s="322" t="s">
        <v>113</v>
      </c>
      <c r="D7679" s="322" t="s">
        <v>272</v>
      </c>
      <c r="E7679" s="322" t="s">
        <v>113</v>
      </c>
      <c r="F7679" s="154" t="s">
        <v>329</v>
      </c>
      <c r="G7679" s="149" t="s">
        <v>286</v>
      </c>
      <c r="H7679" s="153" t="s">
        <v>330</v>
      </c>
      <c r="I7679" s="149" t="s">
        <v>3615</v>
      </c>
      <c r="J7679" s="163">
        <v>61.451999999999998</v>
      </c>
      <c r="K7679" s="163">
        <v>35.951000000000001</v>
      </c>
      <c r="L7679" s="149" t="s">
        <v>214</v>
      </c>
      <c r="M7679" s="150" t="s">
        <v>332</v>
      </c>
      <c r="N7679" s="157">
        <v>45729.803587962961</v>
      </c>
      <c r="O7679" s="157">
        <v>45759.389097222222</v>
      </c>
    </row>
    <row r="7680" spans="2:15" x14ac:dyDescent="0.2">
      <c r="B7680" s="322" t="s">
        <v>181</v>
      </c>
      <c r="C7680" s="322" t="s">
        <v>113</v>
      </c>
      <c r="D7680" s="322" t="s">
        <v>272</v>
      </c>
      <c r="E7680" s="322" t="s">
        <v>113</v>
      </c>
      <c r="F7680" s="154" t="s">
        <v>247</v>
      </c>
      <c r="G7680" s="149" t="s">
        <v>340</v>
      </c>
      <c r="H7680" s="153" t="s">
        <v>341</v>
      </c>
      <c r="I7680" s="149" t="s">
        <v>3616</v>
      </c>
      <c r="J7680" s="163">
        <v>40.097999999999999</v>
      </c>
      <c r="K7680" s="163">
        <v>37.206000000000003</v>
      </c>
      <c r="L7680" s="149" t="s">
        <v>189</v>
      </c>
      <c r="M7680" s="150" t="s">
        <v>526</v>
      </c>
      <c r="N7680" s="157">
        <v>45730.14167824074</v>
      </c>
      <c r="O7680" s="157">
        <v>45770.761944444443</v>
      </c>
    </row>
    <row r="7681" spans="2:15" x14ac:dyDescent="0.2">
      <c r="B7681" s="322" t="s">
        <v>181</v>
      </c>
      <c r="C7681" s="322" t="s">
        <v>113</v>
      </c>
      <c r="D7681" s="322" t="s">
        <v>272</v>
      </c>
      <c r="E7681" s="322" t="s">
        <v>113</v>
      </c>
      <c r="F7681" s="154" t="s">
        <v>244</v>
      </c>
      <c r="G7681" s="149" t="s">
        <v>369</v>
      </c>
      <c r="H7681" s="153" t="s">
        <v>370</v>
      </c>
      <c r="I7681" s="149" t="s">
        <v>3617</v>
      </c>
      <c r="J7681" s="163">
        <v>31.806999999999999</v>
      </c>
      <c r="K7681" s="163">
        <v>31.170999999999999</v>
      </c>
      <c r="L7681" s="149" t="s">
        <v>216</v>
      </c>
      <c r="M7681" s="150" t="s">
        <v>288</v>
      </c>
      <c r="N7681" s="157">
        <v>45730.36519675926</v>
      </c>
      <c r="O7681" s="157">
        <v>45753.823738425926</v>
      </c>
    </row>
    <row r="7682" spans="2:15" x14ac:dyDescent="0.2">
      <c r="B7682" s="322" t="s">
        <v>181</v>
      </c>
      <c r="C7682" s="322" t="s">
        <v>113</v>
      </c>
      <c r="D7682" s="322" t="s">
        <v>181</v>
      </c>
      <c r="E7682" s="322" t="s">
        <v>113</v>
      </c>
      <c r="F7682" s="154" t="s">
        <v>114</v>
      </c>
      <c r="G7682" s="149" t="s">
        <v>286</v>
      </c>
      <c r="H7682" s="153" t="s">
        <v>115</v>
      </c>
      <c r="I7682" s="149" t="s">
        <v>3618</v>
      </c>
      <c r="J7682" s="163">
        <v>38.582000000000001</v>
      </c>
      <c r="K7682" s="163">
        <v>11.845000000000001</v>
      </c>
      <c r="L7682" s="149" t="s">
        <v>230</v>
      </c>
      <c r="M7682" s="150" t="s">
        <v>356</v>
      </c>
      <c r="N7682" s="157">
        <v>45730.407731481479</v>
      </c>
      <c r="O7682" s="157">
        <v>45747.841527777775</v>
      </c>
    </row>
    <row r="7683" spans="2:15" x14ac:dyDescent="0.2">
      <c r="B7683" s="322" t="s">
        <v>181</v>
      </c>
      <c r="C7683" s="322" t="s">
        <v>113</v>
      </c>
      <c r="D7683" s="322" t="s">
        <v>272</v>
      </c>
      <c r="E7683" s="322" t="s">
        <v>113</v>
      </c>
      <c r="F7683" s="154" t="s">
        <v>114</v>
      </c>
      <c r="G7683" s="149" t="s">
        <v>286</v>
      </c>
      <c r="H7683" s="153" t="s">
        <v>115</v>
      </c>
      <c r="I7683" s="149" t="s">
        <v>3618</v>
      </c>
      <c r="J7683" s="163">
        <v>38.582000000000001</v>
      </c>
      <c r="K7683" s="163">
        <v>25.966000000000001</v>
      </c>
      <c r="L7683" s="149" t="s">
        <v>230</v>
      </c>
      <c r="M7683" s="150" t="s">
        <v>487</v>
      </c>
      <c r="N7683" s="157">
        <v>45730.407731481479</v>
      </c>
      <c r="O7683" s="157">
        <v>45755.103807870371</v>
      </c>
    </row>
    <row r="7684" spans="2:15" x14ac:dyDescent="0.2">
      <c r="B7684" s="322" t="s">
        <v>181</v>
      </c>
      <c r="C7684" s="322" t="s">
        <v>113</v>
      </c>
      <c r="D7684" s="322" t="s">
        <v>272</v>
      </c>
      <c r="E7684" s="322" t="s">
        <v>113</v>
      </c>
      <c r="F7684" s="154" t="s">
        <v>195</v>
      </c>
      <c r="G7684" s="149" t="s">
        <v>277</v>
      </c>
      <c r="H7684" s="153" t="s">
        <v>705</v>
      </c>
      <c r="I7684" s="149" t="s">
        <v>3619</v>
      </c>
      <c r="J7684" s="163">
        <v>35.826000000000001</v>
      </c>
      <c r="K7684" s="163">
        <v>31.625</v>
      </c>
      <c r="L7684" s="149" t="s">
        <v>228</v>
      </c>
      <c r="M7684" s="150" t="s">
        <v>485</v>
      </c>
      <c r="N7684" s="157">
        <v>45730.614942129629</v>
      </c>
      <c r="O7684" s="157">
        <v>45763.114664351851</v>
      </c>
    </row>
    <row r="7685" spans="2:15" x14ac:dyDescent="0.2">
      <c r="B7685" s="322" t="s">
        <v>181</v>
      </c>
      <c r="C7685" s="322" t="s">
        <v>113</v>
      </c>
      <c r="D7685" s="322" t="s">
        <v>274</v>
      </c>
      <c r="E7685" s="322" t="s">
        <v>113</v>
      </c>
      <c r="F7685" s="154" t="s">
        <v>114</v>
      </c>
      <c r="G7685" s="149" t="s">
        <v>286</v>
      </c>
      <c r="H7685" s="153" t="s">
        <v>115</v>
      </c>
      <c r="I7685" s="149" t="s">
        <v>1137</v>
      </c>
      <c r="J7685" s="163">
        <v>58.02</v>
      </c>
      <c r="K7685" s="163">
        <v>38.292999999999999</v>
      </c>
      <c r="L7685" s="149" t="s">
        <v>187</v>
      </c>
      <c r="M7685" s="150" t="s">
        <v>415</v>
      </c>
      <c r="N7685" s="157">
        <v>45731.397465277776</v>
      </c>
      <c r="O7685" s="157">
        <v>45792.949305555558</v>
      </c>
    </row>
    <row r="7686" spans="2:15" x14ac:dyDescent="0.2">
      <c r="B7686" s="322" t="s">
        <v>181</v>
      </c>
      <c r="C7686" s="322" t="s">
        <v>113</v>
      </c>
      <c r="D7686" s="322" t="s">
        <v>272</v>
      </c>
      <c r="E7686" s="322" t="s">
        <v>113</v>
      </c>
      <c r="F7686" s="154" t="s">
        <v>239</v>
      </c>
      <c r="G7686" s="149" t="s">
        <v>359</v>
      </c>
      <c r="H7686" s="153" t="s">
        <v>278</v>
      </c>
      <c r="I7686" s="149" t="s">
        <v>2394</v>
      </c>
      <c r="J7686" s="163">
        <v>34.148000000000003</v>
      </c>
      <c r="K7686" s="163">
        <v>7.0629999999999997</v>
      </c>
      <c r="L7686" s="149" t="s">
        <v>116</v>
      </c>
      <c r="M7686" s="150" t="s">
        <v>457</v>
      </c>
      <c r="N7686" s="157">
        <v>45731.959918981483</v>
      </c>
      <c r="O7686" s="157">
        <v>45756.041724537034</v>
      </c>
    </row>
    <row r="7687" spans="2:15" x14ac:dyDescent="0.2">
      <c r="B7687" s="322" t="s">
        <v>181</v>
      </c>
      <c r="C7687" s="322" t="s">
        <v>113</v>
      </c>
      <c r="D7687" s="322" t="s">
        <v>272</v>
      </c>
      <c r="E7687" s="322" t="s">
        <v>113</v>
      </c>
      <c r="F7687" s="154" t="s">
        <v>239</v>
      </c>
      <c r="G7687" s="149" t="s">
        <v>359</v>
      </c>
      <c r="H7687" s="153" t="s">
        <v>278</v>
      </c>
      <c r="I7687" s="149" t="s">
        <v>2394</v>
      </c>
      <c r="J7687" s="163">
        <v>34.148000000000003</v>
      </c>
      <c r="K7687" s="163">
        <v>6.9480000000000004</v>
      </c>
      <c r="L7687" s="149" t="s">
        <v>116</v>
      </c>
      <c r="M7687" s="150" t="s">
        <v>405</v>
      </c>
      <c r="N7687" s="157">
        <v>45731.959918981483</v>
      </c>
      <c r="O7687" s="157">
        <v>45762.157187500001</v>
      </c>
    </row>
    <row r="7688" spans="2:15" x14ac:dyDescent="0.2">
      <c r="B7688" s="322" t="s">
        <v>181</v>
      </c>
      <c r="C7688" s="322" t="s">
        <v>113</v>
      </c>
      <c r="D7688" s="322" t="s">
        <v>272</v>
      </c>
      <c r="E7688" s="322" t="s">
        <v>113</v>
      </c>
      <c r="F7688" s="154" t="s">
        <v>239</v>
      </c>
      <c r="G7688" s="149" t="s">
        <v>359</v>
      </c>
      <c r="H7688" s="153" t="s">
        <v>278</v>
      </c>
      <c r="I7688" s="149" t="s">
        <v>2394</v>
      </c>
      <c r="J7688" s="163">
        <v>34.148000000000003</v>
      </c>
      <c r="K7688" s="163">
        <v>13.896000000000001</v>
      </c>
      <c r="L7688" s="149" t="s">
        <v>116</v>
      </c>
      <c r="M7688" s="150" t="s">
        <v>405</v>
      </c>
      <c r="N7688" s="157">
        <v>45731.959918981483</v>
      </c>
      <c r="O7688" s="157">
        <v>45762.157326388886</v>
      </c>
    </row>
    <row r="7689" spans="2:15" x14ac:dyDescent="0.2">
      <c r="B7689" s="322" t="s">
        <v>181</v>
      </c>
      <c r="C7689" s="322" t="s">
        <v>113</v>
      </c>
      <c r="D7689" s="322" t="s">
        <v>272</v>
      </c>
      <c r="E7689" s="322" t="s">
        <v>113</v>
      </c>
      <c r="F7689" s="154" t="s">
        <v>239</v>
      </c>
      <c r="G7689" s="149" t="s">
        <v>359</v>
      </c>
      <c r="H7689" s="153" t="s">
        <v>278</v>
      </c>
      <c r="I7689" s="149" t="s">
        <v>2394</v>
      </c>
      <c r="J7689" s="163">
        <v>34.148000000000003</v>
      </c>
      <c r="K7689" s="163">
        <v>5.5579999999999998</v>
      </c>
      <c r="L7689" s="149" t="s">
        <v>116</v>
      </c>
      <c r="M7689" s="150" t="s">
        <v>405</v>
      </c>
      <c r="N7689" s="157">
        <v>45731.959918981483</v>
      </c>
      <c r="O7689" s="157">
        <v>45762.157337962963</v>
      </c>
    </row>
    <row r="7690" spans="2:15" x14ac:dyDescent="0.2">
      <c r="B7690" s="322" t="s">
        <v>181</v>
      </c>
      <c r="C7690" s="322" t="s">
        <v>113</v>
      </c>
      <c r="D7690" s="322" t="s">
        <v>274</v>
      </c>
      <c r="E7690" s="322" t="s">
        <v>113</v>
      </c>
      <c r="F7690" s="154" t="s">
        <v>195</v>
      </c>
      <c r="G7690" s="149" t="s">
        <v>277</v>
      </c>
      <c r="H7690" s="153" t="s">
        <v>705</v>
      </c>
      <c r="I7690" s="149" t="s">
        <v>3620</v>
      </c>
      <c r="J7690" s="163">
        <v>64.215999999999994</v>
      </c>
      <c r="K7690" s="163">
        <v>48.597000000000001</v>
      </c>
      <c r="L7690" s="149" t="s">
        <v>211</v>
      </c>
      <c r="M7690" s="150" t="s">
        <v>691</v>
      </c>
      <c r="N7690" s="157">
        <v>45732.114942129629</v>
      </c>
      <c r="O7690" s="157">
        <v>45781.072222222225</v>
      </c>
    </row>
    <row r="7691" spans="2:15" x14ac:dyDescent="0.2">
      <c r="B7691" s="322" t="s">
        <v>181</v>
      </c>
      <c r="C7691" s="322" t="s">
        <v>113</v>
      </c>
      <c r="D7691" s="322" t="s">
        <v>274</v>
      </c>
      <c r="E7691" s="322" t="s">
        <v>113</v>
      </c>
      <c r="F7691" s="154" t="s">
        <v>114</v>
      </c>
      <c r="G7691" s="149" t="s">
        <v>286</v>
      </c>
      <c r="H7691" s="153" t="s">
        <v>115</v>
      </c>
      <c r="I7691" s="149" t="s">
        <v>3621</v>
      </c>
      <c r="J7691" s="163">
        <v>64.191999999999993</v>
      </c>
      <c r="K7691" s="163">
        <v>15.584</v>
      </c>
      <c r="L7691" s="149" t="s">
        <v>217</v>
      </c>
      <c r="M7691" s="150" t="s">
        <v>308</v>
      </c>
      <c r="N7691" s="157">
        <v>45732.44939814815</v>
      </c>
      <c r="O7691" s="157">
        <v>45780.135277777779</v>
      </c>
    </row>
    <row r="7692" spans="2:15" x14ac:dyDescent="0.2">
      <c r="B7692" s="322" t="s">
        <v>181</v>
      </c>
      <c r="C7692" s="322" t="s">
        <v>113</v>
      </c>
      <c r="D7692" s="322" t="s">
        <v>274</v>
      </c>
      <c r="E7692" s="322" t="s">
        <v>113</v>
      </c>
      <c r="F7692" s="154" t="s">
        <v>114</v>
      </c>
      <c r="G7692" s="149" t="s">
        <v>286</v>
      </c>
      <c r="H7692" s="153" t="s">
        <v>115</v>
      </c>
      <c r="I7692" s="149" t="s">
        <v>3621</v>
      </c>
      <c r="J7692" s="163">
        <v>64.191999999999993</v>
      </c>
      <c r="K7692" s="163">
        <v>41.347000000000001</v>
      </c>
      <c r="L7692" s="149" t="s">
        <v>217</v>
      </c>
      <c r="M7692" s="150" t="s">
        <v>480</v>
      </c>
      <c r="N7692" s="157">
        <v>45732.44939814815</v>
      </c>
      <c r="O7692" s="157">
        <v>45799.720497685186</v>
      </c>
    </row>
    <row r="7693" spans="2:15" x14ac:dyDescent="0.2">
      <c r="B7693" s="322" t="s">
        <v>181</v>
      </c>
      <c r="C7693" s="322" t="s">
        <v>113</v>
      </c>
      <c r="D7693" s="322" t="s">
        <v>272</v>
      </c>
      <c r="E7693" s="322" t="s">
        <v>113</v>
      </c>
      <c r="F7693" s="154" t="s">
        <v>239</v>
      </c>
      <c r="G7693" s="149" t="s">
        <v>277</v>
      </c>
      <c r="H7693" s="153" t="s">
        <v>1628</v>
      </c>
      <c r="I7693" s="149" t="s">
        <v>3622</v>
      </c>
      <c r="J7693" s="163">
        <v>57.7</v>
      </c>
      <c r="K7693" s="163">
        <v>7.9489999999999998</v>
      </c>
      <c r="L7693" s="149" t="s">
        <v>209</v>
      </c>
      <c r="M7693" s="150" t="s">
        <v>392</v>
      </c>
      <c r="N7693" s="157">
        <v>45733.448807870373</v>
      </c>
      <c r="O7693" s="157">
        <v>45770.975740740738</v>
      </c>
    </row>
    <row r="7694" spans="2:15" x14ac:dyDescent="0.2">
      <c r="B7694" s="322" t="s">
        <v>181</v>
      </c>
      <c r="C7694" s="322" t="s">
        <v>113</v>
      </c>
      <c r="D7694" s="322" t="s">
        <v>274</v>
      </c>
      <c r="E7694" s="322" t="s">
        <v>113</v>
      </c>
      <c r="F7694" s="154" t="s">
        <v>239</v>
      </c>
      <c r="G7694" s="149" t="s">
        <v>277</v>
      </c>
      <c r="H7694" s="153" t="s">
        <v>1628</v>
      </c>
      <c r="I7694" s="149" t="s">
        <v>3622</v>
      </c>
      <c r="J7694" s="163">
        <v>57.7</v>
      </c>
      <c r="K7694" s="163">
        <v>40.475999999999999</v>
      </c>
      <c r="L7694" s="149" t="s">
        <v>209</v>
      </c>
      <c r="M7694" s="150" t="s">
        <v>323</v>
      </c>
      <c r="N7694" s="157">
        <v>45733.448807870373</v>
      </c>
      <c r="O7694" s="157">
        <v>45778.834490740737</v>
      </c>
    </row>
    <row r="7695" spans="2:15" x14ac:dyDescent="0.2">
      <c r="B7695" s="322" t="s">
        <v>181</v>
      </c>
      <c r="C7695" s="322" t="s">
        <v>113</v>
      </c>
      <c r="D7695" s="322" t="s">
        <v>272</v>
      </c>
      <c r="E7695" s="322" t="s">
        <v>113</v>
      </c>
      <c r="F7695" s="154" t="s">
        <v>239</v>
      </c>
      <c r="G7695" s="149" t="s">
        <v>277</v>
      </c>
      <c r="H7695" s="153" t="s">
        <v>290</v>
      </c>
      <c r="I7695" s="149" t="s">
        <v>3504</v>
      </c>
      <c r="J7695" s="163">
        <v>40.017000000000003</v>
      </c>
      <c r="K7695" s="163">
        <v>38.911000000000001</v>
      </c>
      <c r="L7695" s="149" t="s">
        <v>116</v>
      </c>
      <c r="M7695" s="150" t="s">
        <v>352</v>
      </c>
      <c r="N7695" s="157">
        <v>45733.621342592596</v>
      </c>
      <c r="O7695" s="157">
        <v>45758.428055555552</v>
      </c>
    </row>
    <row r="7696" spans="2:15" x14ac:dyDescent="0.2">
      <c r="B7696" s="322" t="s">
        <v>181</v>
      </c>
      <c r="C7696" s="322" t="s">
        <v>113</v>
      </c>
      <c r="D7696" s="322" t="s">
        <v>272</v>
      </c>
      <c r="E7696" s="322" t="s">
        <v>113</v>
      </c>
      <c r="F7696" s="154" t="s">
        <v>114</v>
      </c>
      <c r="G7696" s="149" t="s">
        <v>286</v>
      </c>
      <c r="H7696" s="153" t="s">
        <v>115</v>
      </c>
      <c r="I7696" s="149" t="s">
        <v>3623</v>
      </c>
      <c r="J7696" s="163">
        <v>63.622999999999998</v>
      </c>
      <c r="K7696" s="163">
        <v>50.962000000000003</v>
      </c>
      <c r="L7696" s="149" t="s">
        <v>116</v>
      </c>
      <c r="M7696" s="150" t="s">
        <v>2123</v>
      </c>
      <c r="N7696" s="157">
        <v>45733.897199074076</v>
      </c>
      <c r="O7696" s="157">
        <v>45760.896944444445</v>
      </c>
    </row>
    <row r="7697" spans="2:15" x14ac:dyDescent="0.2">
      <c r="B7697" s="322" t="s">
        <v>181</v>
      </c>
      <c r="C7697" s="322" t="s">
        <v>113</v>
      </c>
      <c r="D7697" s="322" t="s">
        <v>272</v>
      </c>
      <c r="E7697" s="322" t="s">
        <v>113</v>
      </c>
      <c r="F7697" s="154" t="s">
        <v>329</v>
      </c>
      <c r="G7697" s="149" t="s">
        <v>286</v>
      </c>
      <c r="H7697" s="153" t="s">
        <v>330</v>
      </c>
      <c r="I7697" s="149" t="s">
        <v>3624</v>
      </c>
      <c r="J7697" s="163">
        <v>40.100999999999999</v>
      </c>
      <c r="K7697" s="163">
        <v>14.722</v>
      </c>
      <c r="L7697" s="149" t="s">
        <v>223</v>
      </c>
      <c r="M7697" s="150" t="s">
        <v>349</v>
      </c>
      <c r="N7697" s="157">
        <v>45734.564027777778</v>
      </c>
      <c r="O7697" s="157">
        <v>45774.761481481481</v>
      </c>
    </row>
    <row r="7698" spans="2:15" x14ac:dyDescent="0.2">
      <c r="B7698" s="322" t="s">
        <v>181</v>
      </c>
      <c r="C7698" s="322" t="s">
        <v>113</v>
      </c>
      <c r="D7698" s="322" t="s">
        <v>274</v>
      </c>
      <c r="E7698" s="322" t="s">
        <v>113</v>
      </c>
      <c r="F7698" s="154" t="s">
        <v>329</v>
      </c>
      <c r="G7698" s="149" t="s">
        <v>286</v>
      </c>
      <c r="H7698" s="153" t="s">
        <v>330</v>
      </c>
      <c r="I7698" s="149" t="s">
        <v>3624</v>
      </c>
      <c r="J7698" s="163">
        <v>40.100999999999999</v>
      </c>
      <c r="K7698" s="163">
        <v>24.577000000000002</v>
      </c>
      <c r="L7698" s="149" t="s">
        <v>223</v>
      </c>
      <c r="M7698" s="150" t="s">
        <v>350</v>
      </c>
      <c r="N7698" s="157">
        <v>45734.564027777778</v>
      </c>
      <c r="O7698" s="157">
        <v>45782.624224537038</v>
      </c>
    </row>
    <row r="7699" spans="2:15" x14ac:dyDescent="0.2">
      <c r="B7699" s="322" t="s">
        <v>181</v>
      </c>
      <c r="C7699" s="322" t="s">
        <v>113</v>
      </c>
      <c r="D7699" s="322" t="s">
        <v>272</v>
      </c>
      <c r="E7699" s="322" t="s">
        <v>113</v>
      </c>
      <c r="F7699" s="154" t="s">
        <v>195</v>
      </c>
      <c r="G7699" s="149" t="s">
        <v>277</v>
      </c>
      <c r="H7699" s="153" t="s">
        <v>705</v>
      </c>
      <c r="I7699" s="149" t="s">
        <v>1672</v>
      </c>
      <c r="J7699" s="163">
        <v>37.865000000000002</v>
      </c>
      <c r="K7699" s="163">
        <v>6.4340000000000002</v>
      </c>
      <c r="L7699" s="149" t="s">
        <v>116</v>
      </c>
      <c r="M7699" s="150" t="s">
        <v>457</v>
      </c>
      <c r="N7699" s="157">
        <v>45734.604386574072</v>
      </c>
      <c r="O7699" s="157">
        <v>45766.948067129626</v>
      </c>
    </row>
    <row r="7700" spans="2:15" x14ac:dyDescent="0.2">
      <c r="B7700" s="322" t="s">
        <v>181</v>
      </c>
      <c r="C7700" s="322" t="s">
        <v>113</v>
      </c>
      <c r="D7700" s="322" t="s">
        <v>272</v>
      </c>
      <c r="E7700" s="322" t="s">
        <v>113</v>
      </c>
      <c r="F7700" s="154" t="s">
        <v>195</v>
      </c>
      <c r="G7700" s="149" t="s">
        <v>277</v>
      </c>
      <c r="H7700" s="153" t="s">
        <v>705</v>
      </c>
      <c r="I7700" s="149" t="s">
        <v>1672</v>
      </c>
      <c r="J7700" s="163">
        <v>37.865000000000002</v>
      </c>
      <c r="K7700" s="163">
        <v>23.709</v>
      </c>
      <c r="L7700" s="149" t="s">
        <v>116</v>
      </c>
      <c r="M7700" s="150" t="s">
        <v>405</v>
      </c>
      <c r="N7700" s="157">
        <v>45734.604386574072</v>
      </c>
      <c r="O7700" s="157">
        <v>45772.974456018521</v>
      </c>
    </row>
    <row r="7701" spans="2:15" x14ac:dyDescent="0.2">
      <c r="B7701" s="322" t="s">
        <v>181</v>
      </c>
      <c r="C7701" s="322" t="s">
        <v>113</v>
      </c>
      <c r="D7701" s="322" t="s">
        <v>272</v>
      </c>
      <c r="E7701" s="322" t="s">
        <v>113</v>
      </c>
      <c r="F7701" s="154" t="s">
        <v>114</v>
      </c>
      <c r="G7701" s="149" t="s">
        <v>286</v>
      </c>
      <c r="H7701" s="153" t="s">
        <v>115</v>
      </c>
      <c r="I7701" s="149" t="s">
        <v>3625</v>
      </c>
      <c r="J7701" s="163">
        <v>39.988</v>
      </c>
      <c r="K7701" s="163">
        <v>39.188000000000002</v>
      </c>
      <c r="L7701" s="149" t="s">
        <v>536</v>
      </c>
      <c r="M7701" s="150" t="s">
        <v>537</v>
      </c>
      <c r="N7701" s="157">
        <v>45734.782800925925</v>
      </c>
      <c r="O7701" s="157">
        <v>45775.715474537035</v>
      </c>
    </row>
    <row r="7702" spans="2:15" x14ac:dyDescent="0.2">
      <c r="B7702" s="322" t="s">
        <v>181</v>
      </c>
      <c r="C7702" s="322" t="s">
        <v>113</v>
      </c>
      <c r="D7702" s="322" t="s">
        <v>272</v>
      </c>
      <c r="E7702" s="322" t="s">
        <v>113</v>
      </c>
      <c r="F7702" s="154" t="s">
        <v>239</v>
      </c>
      <c r="G7702" s="149" t="s">
        <v>289</v>
      </c>
      <c r="H7702" s="153" t="s">
        <v>290</v>
      </c>
      <c r="I7702" s="149" t="s">
        <v>3626</v>
      </c>
      <c r="J7702" s="163">
        <v>66.622</v>
      </c>
      <c r="K7702" s="163">
        <v>13.079000000000001</v>
      </c>
      <c r="L7702" s="149" t="s">
        <v>228</v>
      </c>
      <c r="M7702" s="150" t="s">
        <v>434</v>
      </c>
      <c r="N7702" s="157">
        <v>45734.838113425925</v>
      </c>
      <c r="O7702" s="157">
        <v>45762.779293981483</v>
      </c>
    </row>
    <row r="7703" spans="2:15" x14ac:dyDescent="0.2">
      <c r="B7703" s="322" t="s">
        <v>181</v>
      </c>
      <c r="C7703" s="322" t="s">
        <v>113</v>
      </c>
      <c r="D7703" s="322" t="s">
        <v>272</v>
      </c>
      <c r="E7703" s="322" t="s">
        <v>113</v>
      </c>
      <c r="F7703" s="154" t="s">
        <v>239</v>
      </c>
      <c r="G7703" s="149" t="s">
        <v>289</v>
      </c>
      <c r="H7703" s="153" t="s">
        <v>290</v>
      </c>
      <c r="I7703" s="149" t="s">
        <v>3626</v>
      </c>
      <c r="J7703" s="163">
        <v>66.622</v>
      </c>
      <c r="K7703" s="163">
        <v>34.887</v>
      </c>
      <c r="L7703" s="149" t="s">
        <v>228</v>
      </c>
      <c r="M7703" s="150" t="s">
        <v>752</v>
      </c>
      <c r="N7703" s="157">
        <v>45734.838113425925</v>
      </c>
      <c r="O7703" s="157">
        <v>45770.529976851853</v>
      </c>
    </row>
    <row r="7704" spans="2:15" x14ac:dyDescent="0.2">
      <c r="B7704" s="322" t="s">
        <v>181</v>
      </c>
      <c r="C7704" s="322" t="s">
        <v>113</v>
      </c>
      <c r="D7704" s="322" t="s">
        <v>272</v>
      </c>
      <c r="E7704" s="322" t="s">
        <v>113</v>
      </c>
      <c r="F7704" s="154" t="s">
        <v>114</v>
      </c>
      <c r="G7704" s="149" t="s">
        <v>310</v>
      </c>
      <c r="H7704" s="153" t="s">
        <v>115</v>
      </c>
      <c r="I7704" s="149" t="s">
        <v>1741</v>
      </c>
      <c r="J7704" s="163">
        <v>31.887</v>
      </c>
      <c r="K7704" s="163">
        <v>31.248999999999999</v>
      </c>
      <c r="L7704" s="149" t="s">
        <v>553</v>
      </c>
      <c r="M7704" s="150" t="s">
        <v>554</v>
      </c>
      <c r="N7704" s="157">
        <v>45737.272280092591</v>
      </c>
      <c r="O7704" s="157">
        <v>45756.767743055556</v>
      </c>
    </row>
    <row r="7705" spans="2:15" x14ac:dyDescent="0.2">
      <c r="B7705" s="322" t="s">
        <v>181</v>
      </c>
      <c r="C7705" s="322" t="s">
        <v>113</v>
      </c>
      <c r="D7705" s="322" t="s">
        <v>272</v>
      </c>
      <c r="E7705" s="322" t="s">
        <v>113</v>
      </c>
      <c r="F7705" s="154" t="s">
        <v>239</v>
      </c>
      <c r="G7705" s="149" t="s">
        <v>359</v>
      </c>
      <c r="H7705" s="153" t="s">
        <v>278</v>
      </c>
      <c r="I7705" s="149" t="s">
        <v>2717</v>
      </c>
      <c r="J7705" s="163">
        <v>63.411000000000001</v>
      </c>
      <c r="K7705" s="163">
        <v>46.938000000000002</v>
      </c>
      <c r="L7705" s="149" t="s">
        <v>116</v>
      </c>
      <c r="M7705" s="150" t="s">
        <v>117</v>
      </c>
      <c r="N7705" s="157">
        <v>45737.771111111113</v>
      </c>
      <c r="O7705" s="157">
        <v>45770.145497685182</v>
      </c>
    </row>
    <row r="7706" spans="2:15" x14ac:dyDescent="0.2">
      <c r="B7706" s="322" t="s">
        <v>181</v>
      </c>
      <c r="C7706" s="322" t="s">
        <v>113</v>
      </c>
      <c r="D7706" s="322" t="s">
        <v>272</v>
      </c>
      <c r="E7706" s="322" t="s">
        <v>113</v>
      </c>
      <c r="F7706" s="154" t="s">
        <v>114</v>
      </c>
      <c r="G7706" s="149" t="s">
        <v>286</v>
      </c>
      <c r="H7706" s="153" t="s">
        <v>115</v>
      </c>
      <c r="I7706" s="149" t="s">
        <v>2032</v>
      </c>
      <c r="J7706" s="163">
        <v>61.262999999999998</v>
      </c>
      <c r="K7706" s="163">
        <v>16.317</v>
      </c>
      <c r="L7706" s="149" t="s">
        <v>116</v>
      </c>
      <c r="M7706" s="150" t="s">
        <v>437</v>
      </c>
      <c r="N7706" s="157">
        <v>45737.771678240744</v>
      </c>
      <c r="O7706" s="157">
        <v>45770.063136574077</v>
      </c>
    </row>
    <row r="7707" spans="2:15" x14ac:dyDescent="0.2">
      <c r="B7707" s="322" t="s">
        <v>181</v>
      </c>
      <c r="C7707" s="322" t="s">
        <v>113</v>
      </c>
      <c r="D7707" s="322" t="s">
        <v>272</v>
      </c>
      <c r="E7707" s="322" t="s">
        <v>113</v>
      </c>
      <c r="F7707" s="154" t="s">
        <v>114</v>
      </c>
      <c r="G7707" s="149" t="s">
        <v>286</v>
      </c>
      <c r="H7707" s="153" t="s">
        <v>115</v>
      </c>
      <c r="I7707" s="149" t="s">
        <v>2032</v>
      </c>
      <c r="J7707" s="163">
        <v>61.262999999999998</v>
      </c>
      <c r="K7707" s="163">
        <v>15.987</v>
      </c>
      <c r="L7707" s="149" t="s">
        <v>116</v>
      </c>
      <c r="M7707" s="150" t="s">
        <v>437</v>
      </c>
      <c r="N7707" s="157">
        <v>45737.771678240744</v>
      </c>
      <c r="O7707" s="157">
        <v>45770.063275462962</v>
      </c>
    </row>
    <row r="7708" spans="2:15" x14ac:dyDescent="0.2">
      <c r="B7708" s="322" t="s">
        <v>181</v>
      </c>
      <c r="C7708" s="322" t="s">
        <v>113</v>
      </c>
      <c r="D7708" s="322" t="s">
        <v>272</v>
      </c>
      <c r="E7708" s="322" t="s">
        <v>113</v>
      </c>
      <c r="F7708" s="154" t="s">
        <v>114</v>
      </c>
      <c r="G7708" s="149" t="s">
        <v>286</v>
      </c>
      <c r="H7708" s="153" t="s">
        <v>115</v>
      </c>
      <c r="I7708" s="149" t="s">
        <v>2032</v>
      </c>
      <c r="J7708" s="163">
        <v>61.262999999999998</v>
      </c>
      <c r="K7708" s="163">
        <v>11.759</v>
      </c>
      <c r="L7708" s="149" t="s">
        <v>116</v>
      </c>
      <c r="M7708" s="150" t="s">
        <v>437</v>
      </c>
      <c r="N7708" s="157">
        <v>45737.771678240744</v>
      </c>
      <c r="O7708" s="157">
        <v>45770.063287037039</v>
      </c>
    </row>
    <row r="7709" spans="2:15" x14ac:dyDescent="0.2">
      <c r="B7709" s="322" t="s">
        <v>181</v>
      </c>
      <c r="C7709" s="322" t="s">
        <v>113</v>
      </c>
      <c r="D7709" s="322" t="s">
        <v>272</v>
      </c>
      <c r="E7709" s="322" t="s">
        <v>113</v>
      </c>
      <c r="F7709" s="154" t="s">
        <v>114</v>
      </c>
      <c r="G7709" s="149" t="s">
        <v>286</v>
      </c>
      <c r="H7709" s="153" t="s">
        <v>115</v>
      </c>
      <c r="I7709" s="149" t="s">
        <v>2032</v>
      </c>
      <c r="J7709" s="163">
        <v>61.262999999999998</v>
      </c>
      <c r="K7709" s="163">
        <v>5.9459999999999997</v>
      </c>
      <c r="L7709" s="149" t="s">
        <v>116</v>
      </c>
      <c r="M7709" s="150" t="s">
        <v>437</v>
      </c>
      <c r="N7709" s="157">
        <v>45737.771678240744</v>
      </c>
      <c r="O7709" s="157">
        <v>45770.063298611109</v>
      </c>
    </row>
    <row r="7710" spans="2:15" x14ac:dyDescent="0.2">
      <c r="B7710" s="322" t="s">
        <v>181</v>
      </c>
      <c r="C7710" s="322" t="s">
        <v>113</v>
      </c>
      <c r="D7710" s="322" t="s">
        <v>274</v>
      </c>
      <c r="E7710" s="322" t="s">
        <v>113</v>
      </c>
      <c r="F7710" s="154" t="s">
        <v>239</v>
      </c>
      <c r="G7710" s="149" t="s">
        <v>359</v>
      </c>
      <c r="H7710" s="153" t="s">
        <v>278</v>
      </c>
      <c r="I7710" s="149" t="s">
        <v>3627</v>
      </c>
      <c r="J7710" s="163">
        <v>35.314999999999998</v>
      </c>
      <c r="K7710" s="163">
        <v>34.609000000000002</v>
      </c>
      <c r="L7710" s="149" t="s">
        <v>376</v>
      </c>
      <c r="M7710" s="150" t="s">
        <v>397</v>
      </c>
      <c r="N7710" s="157">
        <v>45738.396967592591</v>
      </c>
      <c r="O7710" s="157">
        <v>45797.11440972222</v>
      </c>
    </row>
    <row r="7711" spans="2:15" x14ac:dyDescent="0.2">
      <c r="B7711" s="322" t="s">
        <v>181</v>
      </c>
      <c r="C7711" s="322" t="s">
        <v>113</v>
      </c>
      <c r="D7711" s="322" t="s">
        <v>272</v>
      </c>
      <c r="E7711" s="322" t="s">
        <v>113</v>
      </c>
      <c r="F7711" s="154" t="s">
        <v>244</v>
      </c>
      <c r="G7711" s="149" t="s">
        <v>369</v>
      </c>
      <c r="H7711" s="153" t="s">
        <v>370</v>
      </c>
      <c r="I7711" s="149" t="s">
        <v>3628</v>
      </c>
      <c r="J7711" s="163">
        <v>50.198</v>
      </c>
      <c r="K7711" s="163">
        <v>41.305</v>
      </c>
      <c r="L7711" s="149" t="s">
        <v>219</v>
      </c>
      <c r="M7711" s="150" t="s">
        <v>429</v>
      </c>
      <c r="N7711" s="157">
        <v>45739.147453703707</v>
      </c>
      <c r="O7711" s="157">
        <v>45763.081203703703</v>
      </c>
    </row>
    <row r="7712" spans="2:15" x14ac:dyDescent="0.2">
      <c r="B7712" s="322" t="s">
        <v>181</v>
      </c>
      <c r="C7712" s="322" t="s">
        <v>113</v>
      </c>
      <c r="D7712" s="322" t="s">
        <v>274</v>
      </c>
      <c r="E7712" s="322" t="s">
        <v>113</v>
      </c>
      <c r="F7712" s="154" t="s">
        <v>239</v>
      </c>
      <c r="G7712" s="149" t="s">
        <v>277</v>
      </c>
      <c r="H7712" s="153" t="s">
        <v>1628</v>
      </c>
      <c r="I7712" s="149" t="s">
        <v>3629</v>
      </c>
      <c r="J7712" s="163">
        <v>73.192999999999998</v>
      </c>
      <c r="K7712" s="163">
        <v>15.454000000000001</v>
      </c>
      <c r="L7712" s="149" t="s">
        <v>211</v>
      </c>
      <c r="M7712" s="150" t="s">
        <v>388</v>
      </c>
      <c r="N7712" s="157">
        <v>45739.281446759262</v>
      </c>
      <c r="O7712" s="157">
        <v>45781.64565972222</v>
      </c>
    </row>
    <row r="7713" spans="2:15" x14ac:dyDescent="0.2">
      <c r="B7713" s="322" t="s">
        <v>181</v>
      </c>
      <c r="C7713" s="322" t="s">
        <v>113</v>
      </c>
      <c r="D7713" s="322" t="s">
        <v>274</v>
      </c>
      <c r="E7713" s="322" t="s">
        <v>113</v>
      </c>
      <c r="F7713" s="154" t="s">
        <v>239</v>
      </c>
      <c r="G7713" s="149" t="s">
        <v>277</v>
      </c>
      <c r="H7713" s="153" t="s">
        <v>1628</v>
      </c>
      <c r="I7713" s="149" t="s">
        <v>3629</v>
      </c>
      <c r="J7713" s="163">
        <v>73.192999999999998</v>
      </c>
      <c r="K7713" s="163">
        <v>18.193000000000001</v>
      </c>
      <c r="L7713" s="149" t="s">
        <v>211</v>
      </c>
      <c r="M7713" s="150" t="s">
        <v>314</v>
      </c>
      <c r="N7713" s="157">
        <v>45739.281446759262</v>
      </c>
      <c r="O7713" s="157">
        <v>45795.508611111109</v>
      </c>
    </row>
    <row r="7714" spans="2:15" x14ac:dyDescent="0.2">
      <c r="B7714" s="322" t="s">
        <v>181</v>
      </c>
      <c r="C7714" s="322" t="s">
        <v>113</v>
      </c>
      <c r="D7714" s="322" t="s">
        <v>272</v>
      </c>
      <c r="E7714" s="322" t="s">
        <v>113</v>
      </c>
      <c r="F7714" s="154" t="s">
        <v>329</v>
      </c>
      <c r="G7714" s="149" t="s">
        <v>286</v>
      </c>
      <c r="H7714" s="153" t="s">
        <v>330</v>
      </c>
      <c r="I7714" s="149" t="s">
        <v>2448</v>
      </c>
      <c r="J7714" s="163">
        <v>63.726999999999997</v>
      </c>
      <c r="K7714" s="163">
        <v>38.932000000000002</v>
      </c>
      <c r="L7714" s="149" t="s">
        <v>333</v>
      </c>
      <c r="M7714" s="150" t="s">
        <v>334</v>
      </c>
      <c r="N7714" s="157">
        <v>45739.751527777778</v>
      </c>
      <c r="O7714" s="157">
        <v>45766.077048611114</v>
      </c>
    </row>
    <row r="7715" spans="2:15" x14ac:dyDescent="0.2">
      <c r="B7715" s="322" t="s">
        <v>181</v>
      </c>
      <c r="C7715" s="322" t="s">
        <v>113</v>
      </c>
      <c r="D7715" s="322" t="s">
        <v>272</v>
      </c>
      <c r="E7715" s="322" t="s">
        <v>113</v>
      </c>
      <c r="F7715" s="154" t="s">
        <v>239</v>
      </c>
      <c r="G7715" s="149" t="s">
        <v>277</v>
      </c>
      <c r="H7715" s="153" t="s">
        <v>1628</v>
      </c>
      <c r="I7715" s="149" t="s">
        <v>2773</v>
      </c>
      <c r="J7715" s="163">
        <v>56.927999999999997</v>
      </c>
      <c r="K7715" s="163">
        <v>43.551000000000002</v>
      </c>
      <c r="L7715" s="149" t="s">
        <v>116</v>
      </c>
      <c r="M7715" s="150" t="s">
        <v>292</v>
      </c>
      <c r="N7715" s="157">
        <v>45740.687002314815</v>
      </c>
      <c r="O7715" s="157">
        <v>45769.528854166667</v>
      </c>
    </row>
    <row r="7716" spans="2:15" x14ac:dyDescent="0.2">
      <c r="B7716" s="322" t="s">
        <v>181</v>
      </c>
      <c r="C7716" s="322" t="s">
        <v>113</v>
      </c>
      <c r="D7716" s="322" t="s">
        <v>274</v>
      </c>
      <c r="E7716" s="322" t="s">
        <v>113</v>
      </c>
      <c r="F7716" s="187" t="s">
        <v>236</v>
      </c>
      <c r="G7716" s="149" t="s">
        <v>310</v>
      </c>
      <c r="H7716" s="153" t="s">
        <v>311</v>
      </c>
      <c r="I7716" s="149" t="s">
        <v>3567</v>
      </c>
      <c r="J7716" s="163">
        <v>63.725000000000001</v>
      </c>
      <c r="K7716" s="163">
        <v>7.032</v>
      </c>
      <c r="L7716" s="149" t="s">
        <v>116</v>
      </c>
      <c r="M7716" s="150" t="s">
        <v>293</v>
      </c>
      <c r="N7716" s="157">
        <v>45741.001539351855</v>
      </c>
      <c r="O7716" s="157">
        <v>45778.599363425928</v>
      </c>
    </row>
    <row r="7717" spans="2:15" x14ac:dyDescent="0.2">
      <c r="B7717" s="322" t="s">
        <v>181</v>
      </c>
      <c r="C7717" s="322" t="s">
        <v>113</v>
      </c>
      <c r="D7717" s="322" t="s">
        <v>274</v>
      </c>
      <c r="E7717" s="322" t="s">
        <v>113</v>
      </c>
      <c r="F7717" s="154" t="s">
        <v>236</v>
      </c>
      <c r="G7717" s="149" t="s">
        <v>310</v>
      </c>
      <c r="H7717" s="153" t="s">
        <v>311</v>
      </c>
      <c r="I7717" s="149" t="s">
        <v>3567</v>
      </c>
      <c r="J7717" s="163">
        <v>63.725000000000001</v>
      </c>
      <c r="K7717" s="163">
        <v>21.222999999999999</v>
      </c>
      <c r="L7717" s="149" t="s">
        <v>116</v>
      </c>
      <c r="M7717" s="150" t="s">
        <v>352</v>
      </c>
      <c r="N7717" s="157">
        <v>45741.001539351855</v>
      </c>
      <c r="O7717" s="157">
        <v>45788.934999999998</v>
      </c>
    </row>
    <row r="7718" spans="2:15" x14ac:dyDescent="0.2">
      <c r="B7718" s="322" t="s">
        <v>181</v>
      </c>
      <c r="C7718" s="322" t="s">
        <v>113</v>
      </c>
      <c r="D7718" s="322" t="s">
        <v>274</v>
      </c>
      <c r="E7718" s="322" t="s">
        <v>113</v>
      </c>
      <c r="F7718" s="154" t="s">
        <v>236</v>
      </c>
      <c r="G7718" s="149" t="s">
        <v>310</v>
      </c>
      <c r="H7718" s="153" t="s">
        <v>311</v>
      </c>
      <c r="I7718" s="149" t="s">
        <v>3567</v>
      </c>
      <c r="J7718" s="163">
        <v>63.725000000000001</v>
      </c>
      <c r="K7718" s="163">
        <v>21.222999999999999</v>
      </c>
      <c r="L7718" s="149" t="s">
        <v>116</v>
      </c>
      <c r="M7718" s="150" t="s">
        <v>352</v>
      </c>
      <c r="N7718" s="157">
        <v>45741.001539351855</v>
      </c>
      <c r="O7718" s="157">
        <v>45788.935011574074</v>
      </c>
    </row>
    <row r="7719" spans="2:15" x14ac:dyDescent="0.2">
      <c r="B7719" s="322" t="s">
        <v>181</v>
      </c>
      <c r="C7719" s="322" t="s">
        <v>113</v>
      </c>
      <c r="D7719" s="322" t="s">
        <v>272</v>
      </c>
      <c r="E7719" s="322" t="s">
        <v>113</v>
      </c>
      <c r="F7719" s="154" t="s">
        <v>239</v>
      </c>
      <c r="G7719" s="149" t="s">
        <v>289</v>
      </c>
      <c r="H7719" s="153" t="s">
        <v>290</v>
      </c>
      <c r="I7719" s="149" t="s">
        <v>3630</v>
      </c>
      <c r="J7719" s="163">
        <v>36.94</v>
      </c>
      <c r="K7719" s="163">
        <v>36.201000000000001</v>
      </c>
      <c r="L7719" s="149" t="s">
        <v>205</v>
      </c>
      <c r="M7719" s="150" t="s">
        <v>505</v>
      </c>
      <c r="N7719" s="157">
        <v>45741.257731481484</v>
      </c>
      <c r="O7719" s="157">
        <v>45773.823495370372</v>
      </c>
    </row>
    <row r="7720" spans="2:15" x14ac:dyDescent="0.2">
      <c r="B7720" s="322" t="s">
        <v>181</v>
      </c>
      <c r="C7720" s="322" t="s">
        <v>113</v>
      </c>
      <c r="D7720" s="322" t="s">
        <v>3631</v>
      </c>
      <c r="E7720" s="322" t="s">
        <v>113</v>
      </c>
      <c r="F7720" s="154" t="s">
        <v>239</v>
      </c>
      <c r="G7720" s="149" t="s">
        <v>359</v>
      </c>
      <c r="H7720" s="153" t="s">
        <v>278</v>
      </c>
      <c r="I7720" s="149" t="s">
        <v>3632</v>
      </c>
      <c r="J7720" s="163">
        <v>75.033000000000001</v>
      </c>
      <c r="K7720" s="163">
        <v>43.390999999999998</v>
      </c>
      <c r="L7720" s="149" t="s">
        <v>211</v>
      </c>
      <c r="M7720" s="150" t="s">
        <v>303</v>
      </c>
      <c r="N7720" s="157">
        <v>45741.884375000001</v>
      </c>
      <c r="O7720" s="157">
        <v>45811.456944444442</v>
      </c>
    </row>
    <row r="7721" spans="2:15" x14ac:dyDescent="0.2">
      <c r="B7721" s="322" t="s">
        <v>181</v>
      </c>
      <c r="C7721" s="322" t="s">
        <v>113</v>
      </c>
      <c r="D7721" s="322" t="s">
        <v>272</v>
      </c>
      <c r="E7721" s="322" t="s">
        <v>113</v>
      </c>
      <c r="F7721" s="154" t="s">
        <v>114</v>
      </c>
      <c r="G7721" s="149" t="s">
        <v>286</v>
      </c>
      <c r="H7721" s="153" t="s">
        <v>115</v>
      </c>
      <c r="I7721" s="149" t="s">
        <v>3633</v>
      </c>
      <c r="J7721" s="163">
        <v>63.44</v>
      </c>
      <c r="K7721" s="163">
        <v>11.996</v>
      </c>
      <c r="L7721" s="149" t="s">
        <v>217</v>
      </c>
      <c r="M7721" s="150" t="s">
        <v>309</v>
      </c>
      <c r="N7721" s="157">
        <v>45741.949328703704</v>
      </c>
      <c r="O7721" s="157">
        <v>45772.604826388888</v>
      </c>
    </row>
    <row r="7722" spans="2:15" x14ac:dyDescent="0.2">
      <c r="B7722" s="322" t="s">
        <v>181</v>
      </c>
      <c r="C7722" s="322" t="s">
        <v>113</v>
      </c>
      <c r="D7722" s="322" t="s">
        <v>274</v>
      </c>
      <c r="E7722" s="322" t="s">
        <v>113</v>
      </c>
      <c r="F7722" s="154" t="s">
        <v>114</v>
      </c>
      <c r="G7722" s="149" t="s">
        <v>286</v>
      </c>
      <c r="H7722" s="153" t="s">
        <v>115</v>
      </c>
      <c r="I7722" s="149" t="s">
        <v>3633</v>
      </c>
      <c r="J7722" s="163">
        <v>63.44</v>
      </c>
      <c r="K7722" s="163">
        <v>47.787999999999997</v>
      </c>
      <c r="L7722" s="149" t="s">
        <v>217</v>
      </c>
      <c r="M7722" s="150" t="s">
        <v>308</v>
      </c>
      <c r="N7722" s="157">
        <v>45741.949328703704</v>
      </c>
      <c r="O7722" s="157">
        <v>45784.927870370368</v>
      </c>
    </row>
    <row r="7723" spans="2:15" x14ac:dyDescent="0.2">
      <c r="B7723" s="322" t="s">
        <v>181</v>
      </c>
      <c r="C7723" s="322" t="s">
        <v>113</v>
      </c>
      <c r="D7723" s="322" t="s">
        <v>272</v>
      </c>
      <c r="E7723" s="322" t="s">
        <v>113</v>
      </c>
      <c r="F7723" s="154" t="s">
        <v>329</v>
      </c>
      <c r="G7723" s="149" t="s">
        <v>286</v>
      </c>
      <c r="H7723" s="153" t="s">
        <v>330</v>
      </c>
      <c r="I7723" s="149" t="s">
        <v>3634</v>
      </c>
      <c r="J7723" s="163">
        <v>80.325000000000003</v>
      </c>
      <c r="K7723" s="163">
        <v>24.859000000000002</v>
      </c>
      <c r="L7723" s="149" t="s">
        <v>211</v>
      </c>
      <c r="M7723" s="150" t="s">
        <v>453</v>
      </c>
      <c r="N7723" s="157">
        <v>45742.011921296296</v>
      </c>
      <c r="O7723" s="157">
        <v>45764.176793981482</v>
      </c>
    </row>
    <row r="7724" spans="2:15" x14ac:dyDescent="0.2">
      <c r="B7724" s="322" t="s">
        <v>181</v>
      </c>
      <c r="C7724" s="322" t="s">
        <v>113</v>
      </c>
      <c r="D7724" s="322" t="s">
        <v>272</v>
      </c>
      <c r="E7724" s="322" t="s">
        <v>113</v>
      </c>
      <c r="F7724" s="154" t="s">
        <v>329</v>
      </c>
      <c r="G7724" s="149" t="s">
        <v>286</v>
      </c>
      <c r="H7724" s="153" t="s">
        <v>330</v>
      </c>
      <c r="I7724" s="149" t="s">
        <v>3634</v>
      </c>
      <c r="J7724" s="163">
        <v>80.325000000000003</v>
      </c>
      <c r="K7724" s="163">
        <v>41.643999999999998</v>
      </c>
      <c r="L7724" s="149" t="s">
        <v>211</v>
      </c>
      <c r="M7724" s="150" t="s">
        <v>302</v>
      </c>
      <c r="N7724" s="157">
        <v>45742.011921296296</v>
      </c>
      <c r="O7724" s="157">
        <v>45769.074131944442</v>
      </c>
    </row>
    <row r="7725" spans="2:15" x14ac:dyDescent="0.2">
      <c r="B7725" s="322" t="s">
        <v>181</v>
      </c>
      <c r="C7725" s="322" t="s">
        <v>113</v>
      </c>
      <c r="D7725" s="322" t="s">
        <v>274</v>
      </c>
      <c r="E7725" s="322" t="s">
        <v>113</v>
      </c>
      <c r="F7725" s="154" t="s">
        <v>114</v>
      </c>
      <c r="G7725" s="149" t="s">
        <v>310</v>
      </c>
      <c r="H7725" s="153" t="s">
        <v>115</v>
      </c>
      <c r="I7725" s="149" t="s">
        <v>1253</v>
      </c>
      <c r="J7725" s="163">
        <v>37.332000000000001</v>
      </c>
      <c r="K7725" s="163">
        <v>36.585000000000001</v>
      </c>
      <c r="L7725" s="149" t="s">
        <v>203</v>
      </c>
      <c r="M7725" s="150" t="s">
        <v>380</v>
      </c>
      <c r="N7725" s="157">
        <v>45742.897337962961</v>
      </c>
      <c r="O7725" s="157">
        <v>45796.28670138889</v>
      </c>
    </row>
    <row r="7726" spans="2:15" x14ac:dyDescent="0.2">
      <c r="B7726" s="322" t="s">
        <v>181</v>
      </c>
      <c r="C7726" s="322" t="s">
        <v>113</v>
      </c>
      <c r="D7726" s="322" t="s">
        <v>274</v>
      </c>
      <c r="E7726" s="322" t="s">
        <v>113</v>
      </c>
      <c r="F7726" s="154" t="s">
        <v>239</v>
      </c>
      <c r="G7726" s="149" t="s">
        <v>277</v>
      </c>
      <c r="H7726" s="153" t="s">
        <v>1628</v>
      </c>
      <c r="I7726" s="149" t="s">
        <v>3635</v>
      </c>
      <c r="J7726" s="163">
        <v>57.078000000000003</v>
      </c>
      <c r="K7726" s="163">
        <v>8.1820000000000004</v>
      </c>
      <c r="L7726" s="149" t="s">
        <v>116</v>
      </c>
      <c r="M7726" s="150" t="s">
        <v>437</v>
      </c>
      <c r="N7726" s="157">
        <v>45743.093946759262</v>
      </c>
      <c r="O7726" s="157">
        <v>45778.85460648148</v>
      </c>
    </row>
    <row r="7727" spans="2:15" x14ac:dyDescent="0.2">
      <c r="B7727" s="322" t="s">
        <v>181</v>
      </c>
      <c r="C7727" s="322" t="s">
        <v>113</v>
      </c>
      <c r="D7727" s="322" t="s">
        <v>274</v>
      </c>
      <c r="E7727" s="322" t="s">
        <v>113</v>
      </c>
      <c r="F7727" s="154" t="s">
        <v>239</v>
      </c>
      <c r="G7727" s="149" t="s">
        <v>277</v>
      </c>
      <c r="H7727" s="153" t="s">
        <v>1628</v>
      </c>
      <c r="I7727" s="149" t="s">
        <v>3635</v>
      </c>
      <c r="J7727" s="163">
        <v>57.078000000000003</v>
      </c>
      <c r="K7727" s="163">
        <v>32.725999999999999</v>
      </c>
      <c r="L7727" s="149" t="s">
        <v>116</v>
      </c>
      <c r="M7727" s="150" t="s">
        <v>437</v>
      </c>
      <c r="N7727" s="157">
        <v>45743.093946759262</v>
      </c>
      <c r="O7727" s="157">
        <v>45778.854629629626</v>
      </c>
    </row>
    <row r="7728" spans="2:15" x14ac:dyDescent="0.2">
      <c r="B7728" s="322" t="s">
        <v>181</v>
      </c>
      <c r="C7728" s="322" t="s">
        <v>113</v>
      </c>
      <c r="D7728" s="322" t="s">
        <v>272</v>
      </c>
      <c r="E7728" s="322" t="s">
        <v>113</v>
      </c>
      <c r="F7728" s="154" t="s">
        <v>243</v>
      </c>
      <c r="G7728" s="149" t="s">
        <v>663</v>
      </c>
      <c r="H7728" s="153" t="s">
        <v>707</v>
      </c>
      <c r="I7728" s="149" t="s">
        <v>3103</v>
      </c>
      <c r="J7728" s="163">
        <v>50.991999999999997</v>
      </c>
      <c r="K7728" s="163">
        <v>24.263999999999999</v>
      </c>
      <c r="L7728" s="149" t="s">
        <v>116</v>
      </c>
      <c r="M7728" s="150" t="s">
        <v>424</v>
      </c>
      <c r="N7728" s="157">
        <v>45743.126562500001</v>
      </c>
      <c r="O7728" s="157">
        <v>45772.146134259259</v>
      </c>
    </row>
    <row r="7729" spans="2:15" x14ac:dyDescent="0.2">
      <c r="B7729" s="322" t="s">
        <v>181</v>
      </c>
      <c r="C7729" s="322" t="s">
        <v>113</v>
      </c>
      <c r="D7729" s="322" t="s">
        <v>274</v>
      </c>
      <c r="E7729" s="322" t="s">
        <v>113</v>
      </c>
      <c r="F7729" s="154" t="s">
        <v>243</v>
      </c>
      <c r="G7729" s="149" t="s">
        <v>277</v>
      </c>
      <c r="H7729" s="153" t="s">
        <v>707</v>
      </c>
      <c r="I7729" s="149" t="s">
        <v>3103</v>
      </c>
      <c r="J7729" s="163">
        <v>50.991999999999997</v>
      </c>
      <c r="K7729" s="163">
        <v>24.052</v>
      </c>
      <c r="L7729" s="149" t="s">
        <v>116</v>
      </c>
      <c r="M7729" s="150" t="s">
        <v>117</v>
      </c>
      <c r="N7729" s="157">
        <v>45743.126562500001</v>
      </c>
      <c r="O7729" s="157">
        <v>45782.812847222223</v>
      </c>
    </row>
    <row r="7730" spans="2:15" x14ac:dyDescent="0.2">
      <c r="B7730" s="322" t="s">
        <v>181</v>
      </c>
      <c r="C7730" s="322" t="s">
        <v>113</v>
      </c>
      <c r="D7730" s="322" t="s">
        <v>272</v>
      </c>
      <c r="E7730" s="322" t="s">
        <v>113</v>
      </c>
      <c r="F7730" s="154" t="s">
        <v>239</v>
      </c>
      <c r="G7730" s="149" t="s">
        <v>359</v>
      </c>
      <c r="H7730" s="153" t="s">
        <v>278</v>
      </c>
      <c r="I7730" s="149" t="s">
        <v>3380</v>
      </c>
      <c r="J7730" s="163">
        <v>66.584999999999994</v>
      </c>
      <c r="K7730" s="163">
        <v>47.17</v>
      </c>
      <c r="L7730" s="149" t="s">
        <v>329</v>
      </c>
      <c r="M7730" s="150" t="s">
        <v>395</v>
      </c>
      <c r="N7730" s="157">
        <v>45743.584386574075</v>
      </c>
      <c r="O7730" s="157">
        <v>45767.030347222222</v>
      </c>
    </row>
    <row r="7731" spans="2:15" x14ac:dyDescent="0.2">
      <c r="B7731" s="322" t="s">
        <v>181</v>
      </c>
      <c r="C7731" s="322" t="s">
        <v>113</v>
      </c>
      <c r="D7731" s="322" t="s">
        <v>272</v>
      </c>
      <c r="E7731" s="322" t="s">
        <v>113</v>
      </c>
      <c r="F7731" s="154" t="s">
        <v>114</v>
      </c>
      <c r="G7731" s="149" t="s">
        <v>286</v>
      </c>
      <c r="H7731" s="153" t="s">
        <v>115</v>
      </c>
      <c r="I7731" s="149" t="s">
        <v>476</v>
      </c>
      <c r="J7731" s="163">
        <v>81.69</v>
      </c>
      <c r="K7731" s="163">
        <v>24.37</v>
      </c>
      <c r="L7731" s="149" t="s">
        <v>216</v>
      </c>
      <c r="M7731" s="150" t="s">
        <v>284</v>
      </c>
      <c r="N7731" s="157">
        <v>45744.24113425926</v>
      </c>
      <c r="O7731" s="157">
        <v>45775.98636574074</v>
      </c>
    </row>
    <row r="7732" spans="2:15" x14ac:dyDescent="0.2">
      <c r="B7732" s="322" t="s">
        <v>181</v>
      </c>
      <c r="C7732" s="322" t="s">
        <v>113</v>
      </c>
      <c r="D7732" s="322" t="s">
        <v>274</v>
      </c>
      <c r="E7732" s="322" t="s">
        <v>113</v>
      </c>
      <c r="F7732" s="154" t="s">
        <v>114</v>
      </c>
      <c r="G7732" s="149" t="s">
        <v>286</v>
      </c>
      <c r="H7732" s="153" t="s">
        <v>115</v>
      </c>
      <c r="I7732" s="149" t="s">
        <v>476</v>
      </c>
      <c r="J7732" s="163">
        <v>81.69</v>
      </c>
      <c r="K7732" s="163">
        <v>54.722999999999999</v>
      </c>
      <c r="L7732" s="149" t="s">
        <v>216</v>
      </c>
      <c r="M7732" s="150" t="s">
        <v>288</v>
      </c>
      <c r="N7732" s="157">
        <v>45744.24113425926</v>
      </c>
      <c r="O7732" s="157">
        <v>45791.177395833336</v>
      </c>
    </row>
    <row r="7733" spans="2:15" x14ac:dyDescent="0.2">
      <c r="B7733" s="322" t="s">
        <v>181</v>
      </c>
      <c r="C7733" s="322" t="s">
        <v>113</v>
      </c>
      <c r="D7733" s="322" t="s">
        <v>3631</v>
      </c>
      <c r="E7733" s="322" t="s">
        <v>113</v>
      </c>
      <c r="F7733" s="154" t="s">
        <v>239</v>
      </c>
      <c r="G7733" s="149" t="s">
        <v>277</v>
      </c>
      <c r="H7733" s="153" t="s">
        <v>1628</v>
      </c>
      <c r="I7733" s="149" t="s">
        <v>3632</v>
      </c>
      <c r="J7733" s="163">
        <v>75.033000000000001</v>
      </c>
      <c r="K7733" s="163">
        <v>26.120999999999999</v>
      </c>
      <c r="L7733" s="149" t="s">
        <v>211</v>
      </c>
      <c r="M7733" s="150" t="s">
        <v>303</v>
      </c>
      <c r="N7733" s="157">
        <v>45744.676585648151</v>
      </c>
      <c r="O7733" s="157">
        <v>45811.456944444442</v>
      </c>
    </row>
    <row r="7734" spans="2:15" x14ac:dyDescent="0.2">
      <c r="B7734" s="322" t="s">
        <v>181</v>
      </c>
      <c r="C7734" s="322" t="s">
        <v>113</v>
      </c>
      <c r="D7734" s="322" t="s">
        <v>274</v>
      </c>
      <c r="E7734" s="322" t="s">
        <v>113</v>
      </c>
      <c r="F7734" s="154" t="s">
        <v>195</v>
      </c>
      <c r="G7734" s="149" t="s">
        <v>277</v>
      </c>
      <c r="H7734" s="153" t="s">
        <v>705</v>
      </c>
      <c r="I7734" s="149" t="s">
        <v>3636</v>
      </c>
      <c r="J7734" s="163">
        <v>57.859000000000002</v>
      </c>
      <c r="K7734" s="163">
        <v>45.715000000000003</v>
      </c>
      <c r="L7734" s="149" t="s">
        <v>219</v>
      </c>
      <c r="M7734" s="150" t="s">
        <v>429</v>
      </c>
      <c r="N7734" s="157">
        <v>45744.792523148149</v>
      </c>
      <c r="O7734" s="157">
        <v>45802.400717592594</v>
      </c>
    </row>
    <row r="7735" spans="2:15" x14ac:dyDescent="0.2">
      <c r="B7735" s="322" t="s">
        <v>181</v>
      </c>
      <c r="C7735" s="322" t="s">
        <v>113</v>
      </c>
      <c r="D7735" s="322" t="s">
        <v>274</v>
      </c>
      <c r="E7735" s="322" t="s">
        <v>113</v>
      </c>
      <c r="F7735" s="154" t="s">
        <v>239</v>
      </c>
      <c r="G7735" s="149" t="s">
        <v>359</v>
      </c>
      <c r="H7735" s="153" t="s">
        <v>278</v>
      </c>
      <c r="I7735" s="149" t="s">
        <v>3637</v>
      </c>
      <c r="J7735" s="163">
        <v>55.856999999999999</v>
      </c>
      <c r="K7735" s="163">
        <v>48.773000000000003</v>
      </c>
      <c r="L7735" s="149" t="s">
        <v>116</v>
      </c>
      <c r="M7735" s="150" t="s">
        <v>117</v>
      </c>
      <c r="N7735" s="157">
        <v>45744.938877314817</v>
      </c>
      <c r="O7735" s="157">
        <v>45783.322662037041</v>
      </c>
    </row>
    <row r="7736" spans="2:15" x14ac:dyDescent="0.2">
      <c r="B7736" s="322" t="s">
        <v>181</v>
      </c>
      <c r="C7736" s="322" t="s">
        <v>113</v>
      </c>
      <c r="D7736" s="322" t="s">
        <v>272</v>
      </c>
      <c r="E7736" s="322" t="s">
        <v>113</v>
      </c>
      <c r="F7736" s="154" t="s">
        <v>114</v>
      </c>
      <c r="G7736" s="149" t="s">
        <v>277</v>
      </c>
      <c r="H7736" s="153" t="s">
        <v>304</v>
      </c>
      <c r="I7736" s="149" t="s">
        <v>2972</v>
      </c>
      <c r="J7736" s="163">
        <v>25.018999999999998</v>
      </c>
      <c r="K7736" s="163">
        <v>9.7579999999999991</v>
      </c>
      <c r="L7736" s="149" t="s">
        <v>114</v>
      </c>
      <c r="M7736" s="150" t="s">
        <v>579</v>
      </c>
      <c r="N7736" s="157">
        <v>45744.969918981478</v>
      </c>
      <c r="O7736" s="157">
        <v>45748.917847222219</v>
      </c>
    </row>
    <row r="7737" spans="2:15" x14ac:dyDescent="0.2">
      <c r="B7737" s="322" t="s">
        <v>181</v>
      </c>
      <c r="C7737" s="322" t="s">
        <v>113</v>
      </c>
      <c r="D7737" s="322" t="s">
        <v>272</v>
      </c>
      <c r="E7737" s="322" t="s">
        <v>113</v>
      </c>
      <c r="F7737" s="154" t="s">
        <v>114</v>
      </c>
      <c r="G7737" s="149" t="s">
        <v>277</v>
      </c>
      <c r="H7737" s="153" t="s">
        <v>304</v>
      </c>
      <c r="I7737" s="149" t="s">
        <v>2972</v>
      </c>
      <c r="J7737" s="163">
        <v>25.018999999999998</v>
      </c>
      <c r="K7737" s="163">
        <v>9.7579999999999991</v>
      </c>
      <c r="L7737" s="149" t="s">
        <v>114</v>
      </c>
      <c r="M7737" s="150" t="s">
        <v>579</v>
      </c>
      <c r="N7737" s="157">
        <v>45744.969918981478</v>
      </c>
      <c r="O7737" s="157">
        <v>45748.917986111112</v>
      </c>
    </row>
    <row r="7738" spans="2:15" x14ac:dyDescent="0.2">
      <c r="B7738" s="322" t="s">
        <v>181</v>
      </c>
      <c r="C7738" s="322" t="s">
        <v>113</v>
      </c>
      <c r="D7738" s="322" t="s">
        <v>272</v>
      </c>
      <c r="E7738" s="322" t="s">
        <v>113</v>
      </c>
      <c r="F7738" s="154" t="s">
        <v>244</v>
      </c>
      <c r="G7738" s="149" t="s">
        <v>369</v>
      </c>
      <c r="H7738" s="153" t="s">
        <v>370</v>
      </c>
      <c r="I7738" s="149" t="s">
        <v>3638</v>
      </c>
      <c r="J7738" s="163">
        <v>63.48</v>
      </c>
      <c r="K7738" s="163">
        <v>53.466999999999999</v>
      </c>
      <c r="L7738" s="149" t="s">
        <v>3500</v>
      </c>
      <c r="M7738" s="150" t="s">
        <v>3500</v>
      </c>
      <c r="N7738" s="157">
        <v>45745.29310185185</v>
      </c>
      <c r="O7738" s="157">
        <v>45754.646550925929</v>
      </c>
    </row>
    <row r="7739" spans="2:15" x14ac:dyDescent="0.2">
      <c r="B7739" s="322" t="s">
        <v>181</v>
      </c>
      <c r="C7739" s="322" t="s">
        <v>113</v>
      </c>
      <c r="D7739" s="322" t="s">
        <v>274</v>
      </c>
      <c r="E7739" s="322" t="s">
        <v>113</v>
      </c>
      <c r="F7739" s="154" t="s">
        <v>239</v>
      </c>
      <c r="G7739" s="149" t="s">
        <v>289</v>
      </c>
      <c r="H7739" s="153" t="s">
        <v>290</v>
      </c>
      <c r="I7739" s="149" t="s">
        <v>783</v>
      </c>
      <c r="J7739" s="163">
        <v>35.139000000000003</v>
      </c>
      <c r="K7739" s="163">
        <v>34.1</v>
      </c>
      <c r="L7739" s="149" t="s">
        <v>116</v>
      </c>
      <c r="M7739" s="150" t="s">
        <v>117</v>
      </c>
      <c r="N7739" s="157">
        <v>45745.835960648146</v>
      </c>
      <c r="O7739" s="157">
        <v>45781.78229166667</v>
      </c>
    </row>
    <row r="7740" spans="2:15" x14ac:dyDescent="0.2">
      <c r="B7740" s="322" t="s">
        <v>181</v>
      </c>
      <c r="C7740" s="322" t="s">
        <v>113</v>
      </c>
      <c r="D7740" s="322" t="s">
        <v>272</v>
      </c>
      <c r="E7740" s="322" t="s">
        <v>113</v>
      </c>
      <c r="F7740" s="154" t="s">
        <v>247</v>
      </c>
      <c r="G7740" s="149" t="s">
        <v>340</v>
      </c>
      <c r="H7740" s="153" t="s">
        <v>341</v>
      </c>
      <c r="I7740" s="149" t="s">
        <v>731</v>
      </c>
      <c r="J7740" s="163">
        <v>35.442999999999998</v>
      </c>
      <c r="K7740" s="163">
        <v>10.071999999999999</v>
      </c>
      <c r="L7740" s="149" t="s">
        <v>228</v>
      </c>
      <c r="M7740" s="150" t="s">
        <v>549</v>
      </c>
      <c r="N7740" s="157">
        <v>45746.015462962961</v>
      </c>
      <c r="O7740" s="157">
        <v>45773.708356481482</v>
      </c>
    </row>
    <row r="7741" spans="2:15" x14ac:dyDescent="0.2">
      <c r="B7741" s="322" t="s">
        <v>181</v>
      </c>
      <c r="C7741" s="322" t="s">
        <v>113</v>
      </c>
      <c r="D7741" s="322" t="s">
        <v>272</v>
      </c>
      <c r="E7741" s="322" t="s">
        <v>113</v>
      </c>
      <c r="F7741" s="154" t="s">
        <v>247</v>
      </c>
      <c r="G7741" s="149" t="s">
        <v>340</v>
      </c>
      <c r="H7741" s="153" t="s">
        <v>341</v>
      </c>
      <c r="I7741" s="149" t="s">
        <v>731</v>
      </c>
      <c r="J7741" s="163">
        <v>35.442999999999998</v>
      </c>
      <c r="K7741" s="163">
        <v>24.661999999999999</v>
      </c>
      <c r="L7741" s="149" t="s">
        <v>228</v>
      </c>
      <c r="M7741" s="150" t="s">
        <v>485</v>
      </c>
      <c r="N7741" s="157">
        <v>45746.015462962961</v>
      </c>
      <c r="O7741" s="157">
        <v>45777.92796296296</v>
      </c>
    </row>
    <row r="7742" spans="2:15" x14ac:dyDescent="0.2">
      <c r="B7742" s="322" t="s">
        <v>181</v>
      </c>
      <c r="C7742" s="322" t="s">
        <v>113</v>
      </c>
      <c r="D7742" s="322" t="s">
        <v>274</v>
      </c>
      <c r="E7742" s="322" t="s">
        <v>113</v>
      </c>
      <c r="F7742" s="154" t="s">
        <v>329</v>
      </c>
      <c r="G7742" s="149" t="s">
        <v>286</v>
      </c>
      <c r="H7742" s="153" t="s">
        <v>330</v>
      </c>
      <c r="I7742" s="149" t="s">
        <v>2745</v>
      </c>
      <c r="J7742" s="163">
        <v>64.241</v>
      </c>
      <c r="K7742" s="163">
        <v>13.323</v>
      </c>
      <c r="L7742" s="149" t="s">
        <v>116</v>
      </c>
      <c r="M7742" s="150" t="s">
        <v>352</v>
      </c>
      <c r="N7742" s="157">
        <v>45746.064108796294</v>
      </c>
      <c r="O7742" s="157">
        <v>45779.186747685184</v>
      </c>
    </row>
    <row r="7743" spans="2:15" x14ac:dyDescent="0.2">
      <c r="B7743" s="322" t="s">
        <v>181</v>
      </c>
      <c r="C7743" s="322" t="s">
        <v>113</v>
      </c>
      <c r="D7743" s="322" t="s">
        <v>274</v>
      </c>
      <c r="E7743" s="322" t="s">
        <v>113</v>
      </c>
      <c r="F7743" s="154" t="s">
        <v>329</v>
      </c>
      <c r="G7743" s="149" t="s">
        <v>286</v>
      </c>
      <c r="H7743" s="153" t="s">
        <v>330</v>
      </c>
      <c r="I7743" s="149" t="s">
        <v>2745</v>
      </c>
      <c r="J7743" s="163">
        <v>64.241</v>
      </c>
      <c r="K7743" s="163">
        <v>16.949000000000002</v>
      </c>
      <c r="L7743" s="149" t="s">
        <v>116</v>
      </c>
      <c r="M7743" s="150" t="s">
        <v>352</v>
      </c>
      <c r="N7743" s="157">
        <v>45746.064108796294</v>
      </c>
      <c r="O7743" s="157">
        <v>45779.186886574076</v>
      </c>
    </row>
    <row r="7744" spans="2:15" x14ac:dyDescent="0.2">
      <c r="B7744" s="322" t="s">
        <v>181</v>
      </c>
      <c r="C7744" s="322" t="s">
        <v>113</v>
      </c>
      <c r="D7744" s="322" t="s">
        <v>274</v>
      </c>
      <c r="E7744" s="322" t="s">
        <v>113</v>
      </c>
      <c r="F7744" s="154" t="s">
        <v>329</v>
      </c>
      <c r="G7744" s="149" t="s">
        <v>286</v>
      </c>
      <c r="H7744" s="153" t="s">
        <v>330</v>
      </c>
      <c r="I7744" s="149" t="s">
        <v>2745</v>
      </c>
      <c r="J7744" s="163">
        <v>64.241</v>
      </c>
      <c r="K7744" s="163">
        <v>28.196999999999999</v>
      </c>
      <c r="L7744" s="149" t="s">
        <v>116</v>
      </c>
      <c r="M7744" s="150" t="s">
        <v>352</v>
      </c>
      <c r="N7744" s="157">
        <v>45746.064108796294</v>
      </c>
      <c r="O7744" s="157">
        <v>45784.833356481482</v>
      </c>
    </row>
    <row r="7745" spans="2:15" x14ac:dyDescent="0.2">
      <c r="B7745" s="322" t="s">
        <v>181</v>
      </c>
      <c r="C7745" s="322" t="s">
        <v>113</v>
      </c>
      <c r="D7745" s="322" t="s">
        <v>272</v>
      </c>
      <c r="E7745" s="322" t="s">
        <v>113</v>
      </c>
      <c r="F7745" s="154" t="s">
        <v>114</v>
      </c>
      <c r="G7745" s="149" t="s">
        <v>286</v>
      </c>
      <c r="H7745" s="153" t="s">
        <v>115</v>
      </c>
      <c r="I7745" s="149" t="s">
        <v>3639</v>
      </c>
      <c r="J7745" s="163">
        <v>63.686</v>
      </c>
      <c r="K7745" s="163">
        <v>6.5919999999999996</v>
      </c>
      <c r="L7745" s="149" t="s">
        <v>116</v>
      </c>
      <c r="M7745" s="150" t="s">
        <v>405</v>
      </c>
      <c r="N7745" s="157">
        <v>45746.470289351855</v>
      </c>
      <c r="O7745" s="157">
        <v>45776.589606481481</v>
      </c>
    </row>
    <row r="7746" spans="2:15" x14ac:dyDescent="0.2">
      <c r="B7746" s="322" t="s">
        <v>181</v>
      </c>
      <c r="C7746" s="322" t="s">
        <v>113</v>
      </c>
      <c r="D7746" s="322" t="s">
        <v>272</v>
      </c>
      <c r="E7746" s="322" t="s">
        <v>113</v>
      </c>
      <c r="F7746" s="154" t="s">
        <v>114</v>
      </c>
      <c r="G7746" s="149" t="s">
        <v>286</v>
      </c>
      <c r="H7746" s="153" t="s">
        <v>115</v>
      </c>
      <c r="I7746" s="149" t="s">
        <v>3639</v>
      </c>
      <c r="J7746" s="163">
        <v>63.686</v>
      </c>
      <c r="K7746" s="163">
        <v>17.347000000000001</v>
      </c>
      <c r="L7746" s="149" t="s">
        <v>116</v>
      </c>
      <c r="M7746" s="150" t="s">
        <v>405</v>
      </c>
      <c r="N7746" s="157">
        <v>45746.470289351855</v>
      </c>
      <c r="O7746" s="157">
        <v>45776.589745370373</v>
      </c>
    </row>
    <row r="7747" spans="2:15" x14ac:dyDescent="0.2">
      <c r="B7747" s="322" t="s">
        <v>181</v>
      </c>
      <c r="C7747" s="322" t="s">
        <v>113</v>
      </c>
      <c r="D7747" s="322" t="s">
        <v>274</v>
      </c>
      <c r="E7747" s="322" t="s">
        <v>113</v>
      </c>
      <c r="F7747" s="154" t="s">
        <v>114</v>
      </c>
      <c r="G7747" s="149" t="s">
        <v>286</v>
      </c>
      <c r="H7747" s="153" t="s">
        <v>115</v>
      </c>
      <c r="I7747" s="149" t="s">
        <v>3639</v>
      </c>
      <c r="J7747" s="163">
        <v>63.686</v>
      </c>
      <c r="K7747" s="163">
        <v>31.297000000000001</v>
      </c>
      <c r="L7747" s="149" t="s">
        <v>116</v>
      </c>
      <c r="M7747" s="150" t="s">
        <v>405</v>
      </c>
      <c r="N7747" s="157">
        <v>45746.470289351855</v>
      </c>
      <c r="O7747" s="157">
        <v>45787.604074074072</v>
      </c>
    </row>
    <row r="7748" spans="2:15" x14ac:dyDescent="0.2">
      <c r="B7748" s="322" t="s">
        <v>181</v>
      </c>
      <c r="C7748" s="322" t="s">
        <v>113</v>
      </c>
      <c r="D7748" s="322" t="s">
        <v>272</v>
      </c>
      <c r="E7748" s="322" t="s">
        <v>113</v>
      </c>
      <c r="F7748" s="154" t="s">
        <v>239</v>
      </c>
      <c r="G7748" s="149" t="s">
        <v>359</v>
      </c>
      <c r="H7748" s="153" t="s">
        <v>278</v>
      </c>
      <c r="I7748" s="149" t="s">
        <v>3268</v>
      </c>
      <c r="J7748" s="163">
        <v>32.631</v>
      </c>
      <c r="K7748" s="163">
        <v>31.978000000000002</v>
      </c>
      <c r="L7748" s="149" t="s">
        <v>408</v>
      </c>
      <c r="M7748" s="150" t="s">
        <v>409</v>
      </c>
      <c r="N7748" s="157">
        <v>45746.593946759262</v>
      </c>
      <c r="O7748" s="157">
        <v>45771.417384259257</v>
      </c>
    </row>
    <row r="7749" spans="2:15" x14ac:dyDescent="0.2">
      <c r="B7749" s="322" t="s">
        <v>181</v>
      </c>
      <c r="C7749" s="322" t="s">
        <v>113</v>
      </c>
      <c r="D7749" s="322" t="s">
        <v>3631</v>
      </c>
      <c r="E7749" s="322" t="s">
        <v>113</v>
      </c>
      <c r="F7749" s="154" t="s">
        <v>243</v>
      </c>
      <c r="G7749" s="149" t="s">
        <v>277</v>
      </c>
      <c r="H7749" s="153" t="s">
        <v>374</v>
      </c>
      <c r="I7749" s="149" t="s">
        <v>3146</v>
      </c>
      <c r="J7749" s="163">
        <v>56.686</v>
      </c>
      <c r="K7749" s="163">
        <v>42.805</v>
      </c>
      <c r="L7749" s="149" t="s">
        <v>211</v>
      </c>
      <c r="M7749" s="150" t="s">
        <v>388</v>
      </c>
      <c r="N7749" s="157">
        <v>45746.720312500001</v>
      </c>
      <c r="O7749" s="157">
        <v>45812.709745370368</v>
      </c>
    </row>
    <row r="7750" spans="2:15" x14ac:dyDescent="0.2">
      <c r="B7750" s="322" t="s">
        <v>181</v>
      </c>
      <c r="C7750" s="322" t="s">
        <v>113</v>
      </c>
      <c r="D7750" s="322" t="s">
        <v>274</v>
      </c>
      <c r="E7750" s="322" t="s">
        <v>113</v>
      </c>
      <c r="F7750" s="154" t="s">
        <v>244</v>
      </c>
      <c r="G7750" s="149" t="s">
        <v>369</v>
      </c>
      <c r="H7750" s="153" t="s">
        <v>370</v>
      </c>
      <c r="I7750" s="149" t="s">
        <v>3640</v>
      </c>
      <c r="J7750" s="163">
        <v>63.587000000000003</v>
      </c>
      <c r="K7750" s="163">
        <v>11.135</v>
      </c>
      <c r="L7750" s="149" t="s">
        <v>203</v>
      </c>
      <c r="M7750" s="150" t="s">
        <v>380</v>
      </c>
      <c r="N7750" s="157">
        <v>45746.866041666668</v>
      </c>
      <c r="O7750" s="157">
        <v>45786.996851851851</v>
      </c>
    </row>
    <row r="7751" spans="2:15" x14ac:dyDescent="0.2">
      <c r="B7751" s="322" t="s">
        <v>181</v>
      </c>
      <c r="C7751" s="322" t="s">
        <v>113</v>
      </c>
      <c r="D7751" s="322" t="s">
        <v>3631</v>
      </c>
      <c r="E7751" s="322" t="s">
        <v>113</v>
      </c>
      <c r="F7751" s="154" t="s">
        <v>244</v>
      </c>
      <c r="G7751" s="149" t="s">
        <v>369</v>
      </c>
      <c r="H7751" s="153" t="s">
        <v>370</v>
      </c>
      <c r="I7751" s="149" t="s">
        <v>3640</v>
      </c>
      <c r="J7751" s="163">
        <v>63.587000000000003</v>
      </c>
      <c r="K7751" s="163">
        <v>27.385999999999999</v>
      </c>
      <c r="L7751" s="149" t="s">
        <v>116</v>
      </c>
      <c r="M7751" s="150" t="s">
        <v>405</v>
      </c>
      <c r="N7751" s="157">
        <v>45746.866041666668</v>
      </c>
      <c r="O7751" s="157">
        <v>45811.790972222225</v>
      </c>
    </row>
    <row r="7752" spans="2:15" x14ac:dyDescent="0.2">
      <c r="B7752" s="322" t="s">
        <v>181</v>
      </c>
      <c r="C7752" s="322" t="s">
        <v>113</v>
      </c>
      <c r="D7752" s="322" t="s">
        <v>272</v>
      </c>
      <c r="E7752" s="322" t="s">
        <v>113</v>
      </c>
      <c r="F7752" s="154" t="s">
        <v>239</v>
      </c>
      <c r="G7752" s="149" t="s">
        <v>359</v>
      </c>
      <c r="H7752" s="153" t="s">
        <v>278</v>
      </c>
      <c r="I7752" s="149" t="s">
        <v>2714</v>
      </c>
      <c r="J7752" s="163">
        <v>51.201000000000001</v>
      </c>
      <c r="K7752" s="163">
        <v>40.115000000000002</v>
      </c>
      <c r="L7752" s="149" t="s">
        <v>329</v>
      </c>
      <c r="M7752" s="150" t="s">
        <v>361</v>
      </c>
      <c r="N7752" s="157">
        <v>45746.928761574076</v>
      </c>
      <c r="O7752" s="157">
        <v>45771.895520833335</v>
      </c>
    </row>
    <row r="7753" spans="2:15" x14ac:dyDescent="0.2">
      <c r="B7753" s="322" t="s">
        <v>181</v>
      </c>
      <c r="C7753" s="322" t="s">
        <v>113</v>
      </c>
      <c r="D7753" s="322" t="s">
        <v>274</v>
      </c>
      <c r="E7753" s="322" t="s">
        <v>113</v>
      </c>
      <c r="F7753" s="154" t="s">
        <v>114</v>
      </c>
      <c r="G7753" s="149" t="s">
        <v>353</v>
      </c>
      <c r="H7753" s="153" t="s">
        <v>354</v>
      </c>
      <c r="I7753" s="149" t="s">
        <v>3641</v>
      </c>
      <c r="J7753" s="163">
        <v>33.945</v>
      </c>
      <c r="K7753" s="163">
        <v>15.983000000000001</v>
      </c>
      <c r="L7753" s="149" t="s">
        <v>228</v>
      </c>
      <c r="M7753" s="150" t="s">
        <v>1537</v>
      </c>
      <c r="N7753" s="157">
        <v>45747.168217592596</v>
      </c>
      <c r="O7753" s="157">
        <v>45799.651087962964</v>
      </c>
    </row>
    <row r="7754" spans="2:15" x14ac:dyDescent="0.2">
      <c r="B7754" s="322" t="s">
        <v>181</v>
      </c>
      <c r="C7754" s="322" t="s">
        <v>113</v>
      </c>
      <c r="D7754" s="322" t="s">
        <v>274</v>
      </c>
      <c r="E7754" s="322" t="s">
        <v>113</v>
      </c>
      <c r="F7754" s="154" t="s">
        <v>114</v>
      </c>
      <c r="G7754" s="149" t="s">
        <v>310</v>
      </c>
      <c r="H7754" s="153" t="s">
        <v>115</v>
      </c>
      <c r="I7754" s="149" t="s">
        <v>1092</v>
      </c>
      <c r="J7754" s="163">
        <v>64.061000000000007</v>
      </c>
      <c r="K7754" s="163">
        <v>60.222000000000001</v>
      </c>
      <c r="L7754" s="149" t="s">
        <v>116</v>
      </c>
      <c r="M7754" s="150" t="s">
        <v>352</v>
      </c>
      <c r="N7754" s="157">
        <v>45747.563877314817</v>
      </c>
      <c r="O7754" s="157">
        <v>45791.130555555559</v>
      </c>
    </row>
    <row r="7755" spans="2:15" x14ac:dyDescent="0.2">
      <c r="B7755" s="322" t="s">
        <v>181</v>
      </c>
      <c r="C7755" s="322" t="s">
        <v>113</v>
      </c>
      <c r="D7755" s="322" t="s">
        <v>272</v>
      </c>
      <c r="E7755" s="322" t="s">
        <v>113</v>
      </c>
      <c r="F7755" s="154" t="s">
        <v>195</v>
      </c>
      <c r="G7755" s="149" t="s">
        <v>277</v>
      </c>
      <c r="H7755" s="153" t="s">
        <v>705</v>
      </c>
      <c r="I7755" s="149" t="s">
        <v>3642</v>
      </c>
      <c r="J7755" s="163">
        <v>36.92</v>
      </c>
      <c r="K7755" s="163">
        <v>14.613</v>
      </c>
      <c r="L7755" s="149" t="s">
        <v>228</v>
      </c>
      <c r="M7755" s="150" t="s">
        <v>434</v>
      </c>
      <c r="N7755" s="157">
        <v>45747.573275462964</v>
      </c>
      <c r="O7755" s="157">
        <v>45775.953796296293</v>
      </c>
    </row>
    <row r="7756" spans="2:15" x14ac:dyDescent="0.2">
      <c r="B7756" s="322" t="s">
        <v>181</v>
      </c>
      <c r="C7756" s="322" t="s">
        <v>113</v>
      </c>
      <c r="D7756" s="322" t="s">
        <v>274</v>
      </c>
      <c r="E7756" s="322" t="s">
        <v>113</v>
      </c>
      <c r="F7756" s="154" t="s">
        <v>195</v>
      </c>
      <c r="G7756" s="149" t="s">
        <v>277</v>
      </c>
      <c r="H7756" s="153" t="s">
        <v>705</v>
      </c>
      <c r="I7756" s="149" t="s">
        <v>3642</v>
      </c>
      <c r="J7756" s="163">
        <v>36.92</v>
      </c>
      <c r="K7756" s="163">
        <v>15.704000000000001</v>
      </c>
      <c r="L7756" s="149" t="s">
        <v>228</v>
      </c>
      <c r="M7756" s="150" t="s">
        <v>1293</v>
      </c>
      <c r="N7756" s="157">
        <v>45747.573275462964</v>
      </c>
      <c r="O7756" s="157">
        <v>45783.084293981483</v>
      </c>
    </row>
    <row r="7757" spans="2:15" x14ac:dyDescent="0.2">
      <c r="B7757" s="322" t="s">
        <v>181</v>
      </c>
      <c r="C7757" s="322" t="s">
        <v>113</v>
      </c>
      <c r="D7757" s="322" t="s">
        <v>181</v>
      </c>
      <c r="E7757" s="322" t="s">
        <v>113</v>
      </c>
      <c r="F7757" s="154" t="s">
        <v>329</v>
      </c>
      <c r="G7757" s="149" t="s">
        <v>286</v>
      </c>
      <c r="H7757" s="153" t="s">
        <v>330</v>
      </c>
      <c r="I7757" s="149" t="s">
        <v>3643</v>
      </c>
      <c r="J7757" s="163">
        <v>39.042000000000002</v>
      </c>
      <c r="K7757" s="163">
        <v>26.489000000000001</v>
      </c>
      <c r="L7757" s="149" t="s">
        <v>329</v>
      </c>
      <c r="M7757" s="150" t="s">
        <v>3644</v>
      </c>
      <c r="N7757" s="157">
        <v>45747.626250000001</v>
      </c>
      <c r="O7757" s="157">
        <v>45747.645937499998</v>
      </c>
    </row>
    <row r="7758" spans="2:15" x14ac:dyDescent="0.2">
      <c r="B7758" s="322" t="s">
        <v>181</v>
      </c>
      <c r="C7758" s="322" t="s">
        <v>113</v>
      </c>
      <c r="D7758" s="322" t="s">
        <v>272</v>
      </c>
      <c r="E7758" s="322" t="s">
        <v>113</v>
      </c>
      <c r="F7758" s="154" t="s">
        <v>236</v>
      </c>
      <c r="G7758" s="149" t="s">
        <v>310</v>
      </c>
      <c r="H7758" s="153" t="s">
        <v>311</v>
      </c>
      <c r="I7758" s="149" t="s">
        <v>1609</v>
      </c>
      <c r="J7758" s="163">
        <v>37.44</v>
      </c>
      <c r="K7758" s="163">
        <v>9.7560000000000002</v>
      </c>
      <c r="L7758" s="149" t="s">
        <v>230</v>
      </c>
      <c r="M7758" s="150" t="s">
        <v>846</v>
      </c>
      <c r="N7758" s="157">
        <v>45747.741053240738</v>
      </c>
      <c r="O7758" s="157">
        <v>45767.480474537035</v>
      </c>
    </row>
    <row r="7759" spans="2:15" x14ac:dyDescent="0.2">
      <c r="B7759" s="322" t="s">
        <v>181</v>
      </c>
      <c r="C7759" s="322" t="s">
        <v>113</v>
      </c>
      <c r="D7759" s="322" t="s">
        <v>274</v>
      </c>
      <c r="E7759" s="322" t="s">
        <v>113</v>
      </c>
      <c r="F7759" s="154" t="s">
        <v>236</v>
      </c>
      <c r="G7759" s="149" t="s">
        <v>310</v>
      </c>
      <c r="H7759" s="153" t="s">
        <v>311</v>
      </c>
      <c r="I7759" s="149" t="s">
        <v>1609</v>
      </c>
      <c r="J7759" s="163">
        <v>37.44</v>
      </c>
      <c r="K7759" s="163">
        <v>23.294</v>
      </c>
      <c r="L7759" s="149" t="s">
        <v>518</v>
      </c>
      <c r="M7759" s="150" t="s">
        <v>519</v>
      </c>
      <c r="N7759" s="157">
        <v>45747.741053240738</v>
      </c>
      <c r="O7759" s="157">
        <v>45780.465069444443</v>
      </c>
    </row>
    <row r="7760" spans="2:15" x14ac:dyDescent="0.2">
      <c r="B7760" s="322" t="s">
        <v>272</v>
      </c>
      <c r="C7760" s="322" t="s">
        <v>113</v>
      </c>
      <c r="D7760" s="322" t="s">
        <v>272</v>
      </c>
      <c r="E7760" s="322" t="s">
        <v>113</v>
      </c>
      <c r="F7760" s="154" t="s">
        <v>114</v>
      </c>
      <c r="G7760" s="149" t="s">
        <v>277</v>
      </c>
      <c r="H7760" s="153" t="s">
        <v>304</v>
      </c>
      <c r="I7760" s="149" t="s">
        <v>1739</v>
      </c>
      <c r="J7760" s="163">
        <v>36.244999999999997</v>
      </c>
      <c r="K7760" s="163">
        <v>26.134</v>
      </c>
      <c r="L7760" s="149" t="s">
        <v>114</v>
      </c>
      <c r="M7760" s="150" t="s">
        <v>1417</v>
      </c>
      <c r="N7760" s="157">
        <v>45748.032546296294</v>
      </c>
      <c r="O7760" s="157">
        <v>45755.81355324074</v>
      </c>
    </row>
    <row r="7761" spans="2:15" x14ac:dyDescent="0.2">
      <c r="B7761" s="322" t="s">
        <v>272</v>
      </c>
      <c r="C7761" s="322" t="s">
        <v>113</v>
      </c>
      <c r="D7761" s="322" t="s">
        <v>272</v>
      </c>
      <c r="E7761" s="322" t="s">
        <v>113</v>
      </c>
      <c r="F7761" s="154" t="s">
        <v>114</v>
      </c>
      <c r="G7761" s="149" t="s">
        <v>286</v>
      </c>
      <c r="H7761" s="153" t="s">
        <v>115</v>
      </c>
      <c r="I7761" s="149" t="s">
        <v>2448</v>
      </c>
      <c r="J7761" s="163">
        <v>63.726999999999997</v>
      </c>
      <c r="K7761" s="163">
        <v>16.876999999999999</v>
      </c>
      <c r="L7761" s="149" t="s">
        <v>333</v>
      </c>
      <c r="M7761" s="150" t="s">
        <v>334</v>
      </c>
      <c r="N7761" s="157">
        <v>45748.36613425926</v>
      </c>
      <c r="O7761" s="157">
        <v>45766.077048611114</v>
      </c>
    </row>
    <row r="7762" spans="2:15" x14ac:dyDescent="0.2">
      <c r="B7762" s="322" t="s">
        <v>272</v>
      </c>
      <c r="C7762" s="322" t="s">
        <v>113</v>
      </c>
      <c r="D7762" s="322" t="s">
        <v>274</v>
      </c>
      <c r="E7762" s="322" t="s">
        <v>113</v>
      </c>
      <c r="F7762" s="154" t="s">
        <v>114</v>
      </c>
      <c r="G7762" s="149" t="s">
        <v>286</v>
      </c>
      <c r="H7762" s="153" t="s">
        <v>115</v>
      </c>
      <c r="I7762" s="149" t="s">
        <v>3645</v>
      </c>
      <c r="J7762" s="163">
        <v>58.097000000000001</v>
      </c>
      <c r="K7762" s="163">
        <v>49.107999999999997</v>
      </c>
      <c r="L7762" s="149" t="s">
        <v>116</v>
      </c>
      <c r="M7762" s="150" t="s">
        <v>424</v>
      </c>
      <c r="N7762" s="157">
        <v>45749.345254629632</v>
      </c>
      <c r="O7762" s="157">
        <v>45796.484351851854</v>
      </c>
    </row>
    <row r="7763" spans="2:15" x14ac:dyDescent="0.2">
      <c r="B7763" s="322" t="s">
        <v>272</v>
      </c>
      <c r="C7763" s="322" t="s">
        <v>113</v>
      </c>
      <c r="D7763" s="322" t="s">
        <v>274</v>
      </c>
      <c r="E7763" s="322" t="s">
        <v>113</v>
      </c>
      <c r="F7763" s="154" t="s">
        <v>239</v>
      </c>
      <c r="G7763" s="149" t="s">
        <v>359</v>
      </c>
      <c r="H7763" s="153" t="s">
        <v>278</v>
      </c>
      <c r="I7763" s="149" t="s">
        <v>2848</v>
      </c>
      <c r="J7763" s="163">
        <v>58.116999999999997</v>
      </c>
      <c r="K7763" s="163">
        <v>34.271000000000001</v>
      </c>
      <c r="L7763" s="149" t="s">
        <v>205</v>
      </c>
      <c r="M7763" s="150" t="s">
        <v>721</v>
      </c>
      <c r="N7763" s="157">
        <v>45749.718680555554</v>
      </c>
      <c r="O7763" s="157">
        <v>45785.531064814815</v>
      </c>
    </row>
    <row r="7764" spans="2:15" x14ac:dyDescent="0.2">
      <c r="B7764" s="322" t="s">
        <v>272</v>
      </c>
      <c r="C7764" s="322" t="s">
        <v>113</v>
      </c>
      <c r="D7764" s="322" t="s">
        <v>274</v>
      </c>
      <c r="E7764" s="322" t="s">
        <v>113</v>
      </c>
      <c r="F7764" s="154" t="s">
        <v>329</v>
      </c>
      <c r="G7764" s="149" t="s">
        <v>286</v>
      </c>
      <c r="H7764" s="153" t="s">
        <v>330</v>
      </c>
      <c r="I7764" s="149" t="s">
        <v>3646</v>
      </c>
      <c r="J7764" s="163">
        <v>63.694000000000003</v>
      </c>
      <c r="K7764" s="163">
        <v>41.02</v>
      </c>
      <c r="L7764" s="149" t="s">
        <v>187</v>
      </c>
      <c r="M7764" s="150" t="s">
        <v>415</v>
      </c>
      <c r="N7764" s="157">
        <v>45750.39739583333</v>
      </c>
      <c r="O7764" s="157">
        <v>45784.834641203706</v>
      </c>
    </row>
    <row r="7765" spans="2:15" x14ac:dyDescent="0.2">
      <c r="B7765" s="322" t="s">
        <v>272</v>
      </c>
      <c r="C7765" s="322" t="s">
        <v>113</v>
      </c>
      <c r="D7765" s="322" t="s">
        <v>274</v>
      </c>
      <c r="E7765" s="322" t="s">
        <v>113</v>
      </c>
      <c r="F7765" s="154" t="s">
        <v>244</v>
      </c>
      <c r="G7765" s="149" t="s">
        <v>369</v>
      </c>
      <c r="H7765" s="153" t="s">
        <v>370</v>
      </c>
      <c r="I7765" s="149" t="s">
        <v>3647</v>
      </c>
      <c r="J7765" s="163">
        <v>55.496000000000002</v>
      </c>
      <c r="K7765" s="163">
        <v>54.386000000000003</v>
      </c>
      <c r="L7765" s="149" t="s">
        <v>211</v>
      </c>
      <c r="M7765" s="150" t="s">
        <v>303</v>
      </c>
      <c r="N7765" s="157">
        <v>45750.469398148147</v>
      </c>
      <c r="O7765" s="157">
        <v>45780.228495370371</v>
      </c>
    </row>
    <row r="7766" spans="2:15" x14ac:dyDescent="0.2">
      <c r="B7766" s="322" t="s">
        <v>272</v>
      </c>
      <c r="C7766" s="322" t="s">
        <v>113</v>
      </c>
      <c r="D7766" s="322" t="s">
        <v>274</v>
      </c>
      <c r="E7766" s="322" t="s">
        <v>113</v>
      </c>
      <c r="F7766" s="154" t="s">
        <v>114</v>
      </c>
      <c r="G7766" s="149" t="s">
        <v>277</v>
      </c>
      <c r="H7766" s="153" t="s">
        <v>304</v>
      </c>
      <c r="I7766" s="149" t="s">
        <v>670</v>
      </c>
      <c r="J7766" s="163">
        <v>36.417000000000002</v>
      </c>
      <c r="K7766" s="163">
        <v>25.33</v>
      </c>
      <c r="L7766" s="149" t="s">
        <v>114</v>
      </c>
      <c r="M7766" s="150" t="s">
        <v>577</v>
      </c>
      <c r="N7766" s="157">
        <v>45750.782789351855</v>
      </c>
      <c r="O7766" s="157">
        <v>45788.625833333332</v>
      </c>
    </row>
    <row r="7767" spans="2:15" x14ac:dyDescent="0.2">
      <c r="B7767" s="322" t="s">
        <v>272</v>
      </c>
      <c r="C7767" s="322" t="s">
        <v>113</v>
      </c>
      <c r="D7767" s="322" t="s">
        <v>272</v>
      </c>
      <c r="E7767" s="322" t="s">
        <v>113</v>
      </c>
      <c r="F7767" s="154" t="s">
        <v>269</v>
      </c>
      <c r="G7767" s="149" t="s">
        <v>277</v>
      </c>
      <c r="H7767" s="153" t="s">
        <v>2410</v>
      </c>
      <c r="I7767" s="149" t="s">
        <v>2714</v>
      </c>
      <c r="J7767" s="163">
        <v>51.201000000000001</v>
      </c>
      <c r="K7767" s="163">
        <v>6.556</v>
      </c>
      <c r="L7767" s="149" t="s">
        <v>329</v>
      </c>
      <c r="M7767" s="150" t="s">
        <v>361</v>
      </c>
      <c r="N7767" s="157">
        <v>45751.355706018519</v>
      </c>
      <c r="O7767" s="157">
        <v>45771.895520833335</v>
      </c>
    </row>
    <row r="7768" spans="2:15" x14ac:dyDescent="0.2">
      <c r="B7768" s="322" t="s">
        <v>272</v>
      </c>
      <c r="C7768" s="322" t="s">
        <v>113</v>
      </c>
      <c r="D7768" s="322" t="s">
        <v>274</v>
      </c>
      <c r="E7768" s="322" t="s">
        <v>113</v>
      </c>
      <c r="F7768" s="154" t="s">
        <v>114</v>
      </c>
      <c r="G7768" s="149" t="s">
        <v>286</v>
      </c>
      <c r="H7768" s="153" t="s">
        <v>115</v>
      </c>
      <c r="I7768" s="149" t="s">
        <v>3648</v>
      </c>
      <c r="J7768" s="163">
        <v>63.667000000000002</v>
      </c>
      <c r="K7768" s="163">
        <v>60.808999999999997</v>
      </c>
      <c r="L7768" s="149" t="s">
        <v>116</v>
      </c>
      <c r="M7768" s="150" t="s">
        <v>293</v>
      </c>
      <c r="N7768" s="157">
        <v>45751.615995370368</v>
      </c>
      <c r="O7768" s="157">
        <v>45794.826585648145</v>
      </c>
    </row>
    <row r="7769" spans="2:15" x14ac:dyDescent="0.2">
      <c r="B7769" s="322" t="s">
        <v>272</v>
      </c>
      <c r="C7769" s="322" t="s">
        <v>113</v>
      </c>
      <c r="D7769" s="322" t="s">
        <v>274</v>
      </c>
      <c r="E7769" s="322" t="s">
        <v>113</v>
      </c>
      <c r="F7769" s="154" t="s">
        <v>239</v>
      </c>
      <c r="G7769" s="149" t="s">
        <v>359</v>
      </c>
      <c r="H7769" s="153" t="s">
        <v>278</v>
      </c>
      <c r="I7769" s="149" t="s">
        <v>1421</v>
      </c>
      <c r="J7769" s="163">
        <v>36.798000000000002</v>
      </c>
      <c r="K7769" s="163">
        <v>32.683</v>
      </c>
      <c r="L7769" s="149" t="s">
        <v>116</v>
      </c>
      <c r="M7769" s="150" t="s">
        <v>292</v>
      </c>
      <c r="N7769" s="157">
        <v>45752.386504629627</v>
      </c>
      <c r="O7769" s="157">
        <v>45791.62296296296</v>
      </c>
    </row>
    <row r="7770" spans="2:15" x14ac:dyDescent="0.2">
      <c r="B7770" s="322" t="s">
        <v>272</v>
      </c>
      <c r="C7770" s="322" t="s">
        <v>113</v>
      </c>
      <c r="D7770" s="322" t="s">
        <v>272</v>
      </c>
      <c r="E7770" s="322" t="s">
        <v>113</v>
      </c>
      <c r="F7770" s="154" t="s">
        <v>329</v>
      </c>
      <c r="G7770" s="149" t="s">
        <v>286</v>
      </c>
      <c r="H7770" s="153" t="s">
        <v>330</v>
      </c>
      <c r="I7770" s="149" t="s">
        <v>1003</v>
      </c>
      <c r="J7770" s="163">
        <v>36.765000000000001</v>
      </c>
      <c r="K7770" s="163">
        <v>36.03</v>
      </c>
      <c r="L7770" s="149" t="s">
        <v>211</v>
      </c>
      <c r="M7770" s="150" t="s">
        <v>314</v>
      </c>
      <c r="N7770" s="157">
        <v>45753.355798611112</v>
      </c>
      <c r="O7770" s="157">
        <v>45774.193854166668</v>
      </c>
    </row>
    <row r="7771" spans="2:15" x14ac:dyDescent="0.2">
      <c r="B7771" s="322" t="s">
        <v>272</v>
      </c>
      <c r="C7771" s="322" t="s">
        <v>113</v>
      </c>
      <c r="D7771" s="322" t="s">
        <v>274</v>
      </c>
      <c r="E7771" s="322" t="s">
        <v>113</v>
      </c>
      <c r="F7771" s="154" t="s">
        <v>114</v>
      </c>
      <c r="G7771" s="149" t="s">
        <v>277</v>
      </c>
      <c r="H7771" s="153" t="s">
        <v>304</v>
      </c>
      <c r="I7771" s="149" t="s">
        <v>499</v>
      </c>
      <c r="J7771" s="163">
        <v>30.802</v>
      </c>
      <c r="K7771" s="163">
        <v>20.023</v>
      </c>
      <c r="L7771" s="149" t="s">
        <v>116</v>
      </c>
      <c r="M7771" s="150" t="s">
        <v>352</v>
      </c>
      <c r="N7771" s="157">
        <v>45753.803194444445</v>
      </c>
      <c r="O7771" s="157">
        <v>45790.378819444442</v>
      </c>
    </row>
    <row r="7772" spans="2:15" x14ac:dyDescent="0.2">
      <c r="B7772" s="322" t="s">
        <v>272</v>
      </c>
      <c r="C7772" s="322" t="s">
        <v>113</v>
      </c>
      <c r="D7772" s="322" t="s">
        <v>272</v>
      </c>
      <c r="E7772" s="322" t="s">
        <v>113</v>
      </c>
      <c r="F7772" s="154" t="s">
        <v>114</v>
      </c>
      <c r="G7772" s="149" t="s">
        <v>277</v>
      </c>
      <c r="H7772" s="153" t="s">
        <v>304</v>
      </c>
      <c r="I7772" s="149" t="s">
        <v>2972</v>
      </c>
      <c r="J7772" s="163">
        <v>25.018999999999998</v>
      </c>
      <c r="K7772" s="163">
        <v>19.123000000000001</v>
      </c>
      <c r="L7772" s="149" t="s">
        <v>114</v>
      </c>
      <c r="M7772" s="150" t="s">
        <v>700</v>
      </c>
      <c r="N7772" s="157">
        <v>45753.94902777778</v>
      </c>
      <c r="O7772" s="157">
        <v>45759.345185185186</v>
      </c>
    </row>
    <row r="7773" spans="2:15" x14ac:dyDescent="0.2">
      <c r="B7773" s="322" t="s">
        <v>272</v>
      </c>
      <c r="C7773" s="322" t="s">
        <v>113</v>
      </c>
      <c r="D7773" s="322" t="s">
        <v>274</v>
      </c>
      <c r="E7773" s="322" t="s">
        <v>113</v>
      </c>
      <c r="F7773" s="154" t="s">
        <v>247</v>
      </c>
      <c r="G7773" s="149" t="s">
        <v>340</v>
      </c>
      <c r="H7773" s="153" t="s">
        <v>341</v>
      </c>
      <c r="I7773" s="149" t="s">
        <v>1159</v>
      </c>
      <c r="J7773" s="163">
        <v>34.93</v>
      </c>
      <c r="K7773" s="163">
        <v>30.036000000000001</v>
      </c>
      <c r="L7773" s="149" t="s">
        <v>329</v>
      </c>
      <c r="M7773" s="150" t="s">
        <v>923</v>
      </c>
      <c r="N7773" s="157">
        <v>45754.196851851855</v>
      </c>
      <c r="O7773" s="157">
        <v>45778.989490740743</v>
      </c>
    </row>
    <row r="7774" spans="2:15" x14ac:dyDescent="0.2">
      <c r="B7774" s="322" t="s">
        <v>272</v>
      </c>
      <c r="C7774" s="322" t="s">
        <v>113</v>
      </c>
      <c r="D7774" s="322" t="s">
        <v>274</v>
      </c>
      <c r="E7774" s="322" t="s">
        <v>113</v>
      </c>
      <c r="F7774" s="154" t="s">
        <v>114</v>
      </c>
      <c r="G7774" s="149" t="s">
        <v>286</v>
      </c>
      <c r="H7774" s="153" t="s">
        <v>115</v>
      </c>
      <c r="I7774" s="149" t="s">
        <v>3649</v>
      </c>
      <c r="J7774" s="163">
        <v>64.691000000000003</v>
      </c>
      <c r="K7774" s="163">
        <v>13.132</v>
      </c>
      <c r="L7774" s="149" t="s">
        <v>216</v>
      </c>
      <c r="M7774" s="150" t="s">
        <v>284</v>
      </c>
      <c r="N7774" s="157">
        <v>45754.616238425922</v>
      </c>
      <c r="O7774" s="157">
        <v>45786.291134259256</v>
      </c>
    </row>
    <row r="7775" spans="2:15" x14ac:dyDescent="0.2">
      <c r="B7775" s="322" t="s">
        <v>272</v>
      </c>
      <c r="C7775" s="322" t="s">
        <v>113</v>
      </c>
      <c r="D7775" s="322" t="s">
        <v>274</v>
      </c>
      <c r="E7775" s="322" t="s">
        <v>113</v>
      </c>
      <c r="F7775" s="154" t="s">
        <v>114</v>
      </c>
      <c r="G7775" s="149" t="s">
        <v>286</v>
      </c>
      <c r="H7775" s="153" t="s">
        <v>115</v>
      </c>
      <c r="I7775" s="149" t="s">
        <v>3649</v>
      </c>
      <c r="J7775" s="163">
        <v>64.691000000000003</v>
      </c>
      <c r="K7775" s="163">
        <v>35.357999999999997</v>
      </c>
      <c r="L7775" s="149" t="s">
        <v>216</v>
      </c>
      <c r="M7775" s="150" t="s">
        <v>288</v>
      </c>
      <c r="N7775" s="157">
        <v>45754.616238425922</v>
      </c>
      <c r="O7775" s="157">
        <v>45795.642071759263</v>
      </c>
    </row>
    <row r="7776" spans="2:15" x14ac:dyDescent="0.2">
      <c r="B7776" s="322" t="s">
        <v>272</v>
      </c>
      <c r="C7776" s="322" t="s">
        <v>113</v>
      </c>
      <c r="D7776" s="322" t="s">
        <v>274</v>
      </c>
      <c r="E7776" s="322" t="s">
        <v>113</v>
      </c>
      <c r="F7776" s="154" t="s">
        <v>244</v>
      </c>
      <c r="G7776" s="149" t="s">
        <v>369</v>
      </c>
      <c r="H7776" s="153" t="s">
        <v>370</v>
      </c>
      <c r="I7776" s="149" t="s">
        <v>3640</v>
      </c>
      <c r="J7776" s="163">
        <v>63.587000000000003</v>
      </c>
      <c r="K7776" s="163">
        <v>4.5640000000000001</v>
      </c>
      <c r="L7776" s="149" t="s">
        <v>203</v>
      </c>
      <c r="M7776" s="150" t="s">
        <v>380</v>
      </c>
      <c r="N7776" s="157">
        <v>45755.175983796296</v>
      </c>
      <c r="O7776" s="157">
        <v>45786.996851851851</v>
      </c>
    </row>
    <row r="7777" spans="2:15" x14ac:dyDescent="0.2">
      <c r="B7777" s="322" t="s">
        <v>272</v>
      </c>
      <c r="C7777" s="322" t="s">
        <v>113</v>
      </c>
      <c r="D7777" s="322" t="s">
        <v>3631</v>
      </c>
      <c r="E7777" s="322" t="s">
        <v>113</v>
      </c>
      <c r="F7777" s="154" t="s">
        <v>244</v>
      </c>
      <c r="G7777" s="149" t="s">
        <v>369</v>
      </c>
      <c r="H7777" s="153" t="s">
        <v>370</v>
      </c>
      <c r="I7777" s="149" t="s">
        <v>3640</v>
      </c>
      <c r="J7777" s="163">
        <v>63.587000000000003</v>
      </c>
      <c r="K7777" s="163">
        <v>11.226000000000001</v>
      </c>
      <c r="L7777" s="149" t="s">
        <v>116</v>
      </c>
      <c r="M7777" s="150" t="s">
        <v>405</v>
      </c>
      <c r="N7777" s="157">
        <v>45755.175983796296</v>
      </c>
      <c r="O7777" s="157">
        <v>45811.790972222225</v>
      </c>
    </row>
    <row r="7778" spans="2:15" x14ac:dyDescent="0.2">
      <c r="B7778" s="322" t="s">
        <v>272</v>
      </c>
      <c r="C7778" s="322" t="s">
        <v>113</v>
      </c>
      <c r="D7778" s="322" t="s">
        <v>272</v>
      </c>
      <c r="E7778" s="322" t="s">
        <v>113</v>
      </c>
      <c r="F7778" s="154" t="s">
        <v>114</v>
      </c>
      <c r="G7778" s="149" t="s">
        <v>277</v>
      </c>
      <c r="H7778" s="153" t="s">
        <v>304</v>
      </c>
      <c r="I7778" s="149" t="s">
        <v>578</v>
      </c>
      <c r="J7778" s="163">
        <v>37.411000000000001</v>
      </c>
      <c r="K7778" s="163">
        <v>29.111999999999998</v>
      </c>
      <c r="L7778" s="149" t="s">
        <v>114</v>
      </c>
      <c r="M7778" s="150" t="s">
        <v>579</v>
      </c>
      <c r="N7778" s="157">
        <v>45755.93849537037</v>
      </c>
      <c r="O7778" s="157">
        <v>45759.218321759261</v>
      </c>
    </row>
    <row r="7779" spans="2:15" x14ac:dyDescent="0.2">
      <c r="B7779" s="322" t="s">
        <v>272</v>
      </c>
      <c r="C7779" s="322" t="s">
        <v>113</v>
      </c>
      <c r="D7779" s="322" t="s">
        <v>274</v>
      </c>
      <c r="E7779" s="322" t="s">
        <v>113</v>
      </c>
      <c r="F7779" s="154" t="s">
        <v>329</v>
      </c>
      <c r="G7779" s="149" t="s">
        <v>286</v>
      </c>
      <c r="H7779" s="153" t="s">
        <v>330</v>
      </c>
      <c r="I7779" s="149" t="s">
        <v>3650</v>
      </c>
      <c r="J7779" s="163">
        <v>61.225999999999999</v>
      </c>
      <c r="K7779" s="163">
        <v>35.091999999999999</v>
      </c>
      <c r="L7779" s="149" t="s">
        <v>230</v>
      </c>
      <c r="M7779" s="150" t="s">
        <v>514</v>
      </c>
      <c r="N7779" s="157">
        <v>45756.834872685184</v>
      </c>
      <c r="O7779" s="157">
        <v>45798.569814814815</v>
      </c>
    </row>
    <row r="7780" spans="2:15" x14ac:dyDescent="0.2">
      <c r="B7780" s="322" t="s">
        <v>272</v>
      </c>
      <c r="C7780" s="322" t="s">
        <v>113</v>
      </c>
      <c r="D7780" s="322" t="s">
        <v>274</v>
      </c>
      <c r="E7780" s="322" t="s">
        <v>113</v>
      </c>
      <c r="F7780" s="154" t="s">
        <v>239</v>
      </c>
      <c r="G7780" s="149" t="s">
        <v>359</v>
      </c>
      <c r="H7780" s="153" t="s">
        <v>278</v>
      </c>
      <c r="I7780" s="149" t="s">
        <v>3511</v>
      </c>
      <c r="J7780" s="163">
        <v>36.390999999999998</v>
      </c>
      <c r="K7780" s="163">
        <v>35.662999999999997</v>
      </c>
      <c r="L7780" s="149" t="s">
        <v>116</v>
      </c>
      <c r="M7780" s="150" t="s">
        <v>352</v>
      </c>
      <c r="N7780" s="157">
        <v>45757.123113425929</v>
      </c>
      <c r="O7780" s="157">
        <v>45784.63490740741</v>
      </c>
    </row>
    <row r="7781" spans="2:15" x14ac:dyDescent="0.2">
      <c r="B7781" s="322" t="s">
        <v>272</v>
      </c>
      <c r="C7781" s="322" t="s">
        <v>113</v>
      </c>
      <c r="D7781" s="322" t="s">
        <v>274</v>
      </c>
      <c r="E7781" s="322" t="s">
        <v>113</v>
      </c>
      <c r="F7781" s="154" t="s">
        <v>114</v>
      </c>
      <c r="G7781" s="149" t="s">
        <v>286</v>
      </c>
      <c r="H7781" s="153" t="s">
        <v>115</v>
      </c>
      <c r="I7781" s="149" t="s">
        <v>1782</v>
      </c>
      <c r="J7781" s="163">
        <v>61.442</v>
      </c>
      <c r="K7781" s="163">
        <v>52.207999999999998</v>
      </c>
      <c r="L7781" s="149" t="s">
        <v>116</v>
      </c>
      <c r="M7781" s="150" t="s">
        <v>339</v>
      </c>
      <c r="N7781" s="157">
        <v>45757.563969907409</v>
      </c>
      <c r="O7781" s="157">
        <v>45800.786157407405</v>
      </c>
    </row>
    <row r="7782" spans="2:15" x14ac:dyDescent="0.2">
      <c r="B7782" s="322" t="s">
        <v>272</v>
      </c>
      <c r="C7782" s="322" t="s">
        <v>113</v>
      </c>
      <c r="D7782" s="322" t="s">
        <v>274</v>
      </c>
      <c r="E7782" s="322" t="s">
        <v>113</v>
      </c>
      <c r="F7782" s="154" t="s">
        <v>236</v>
      </c>
      <c r="G7782" s="149" t="s">
        <v>310</v>
      </c>
      <c r="H7782" s="153" t="s">
        <v>311</v>
      </c>
      <c r="I7782" s="149" t="s">
        <v>3651</v>
      </c>
      <c r="J7782" s="163">
        <v>61.122999999999998</v>
      </c>
      <c r="K7782" s="163">
        <v>55.509</v>
      </c>
      <c r="L7782" s="149" t="s">
        <v>116</v>
      </c>
      <c r="M7782" s="150" t="s">
        <v>293</v>
      </c>
      <c r="N7782" s="157">
        <v>45758.187604166669</v>
      </c>
      <c r="O7782" s="157">
        <v>45785.947372685187</v>
      </c>
    </row>
    <row r="7783" spans="2:15" x14ac:dyDescent="0.2">
      <c r="B7783" s="322" t="s">
        <v>272</v>
      </c>
      <c r="C7783" s="322" t="s">
        <v>113</v>
      </c>
      <c r="D7783" s="322" t="s">
        <v>274</v>
      </c>
      <c r="E7783" s="322" t="s">
        <v>113</v>
      </c>
      <c r="F7783" s="154" t="s">
        <v>114</v>
      </c>
      <c r="G7783" s="149" t="s">
        <v>286</v>
      </c>
      <c r="H7783" s="153" t="s">
        <v>115</v>
      </c>
      <c r="I7783" s="149" t="s">
        <v>2222</v>
      </c>
      <c r="J7783" s="163">
        <v>63.371000000000002</v>
      </c>
      <c r="K7783" s="163">
        <v>40.656999999999996</v>
      </c>
      <c r="L7783" s="149" t="s">
        <v>219</v>
      </c>
      <c r="M7783" s="150" t="s">
        <v>429</v>
      </c>
      <c r="N7783" s="157">
        <v>45758.272349537037</v>
      </c>
      <c r="O7783" s="157">
        <v>45789.553020833337</v>
      </c>
    </row>
    <row r="7784" spans="2:15" x14ac:dyDescent="0.2">
      <c r="B7784" s="322" t="s">
        <v>272</v>
      </c>
      <c r="C7784" s="322" t="s">
        <v>113</v>
      </c>
      <c r="D7784" s="322" t="s">
        <v>274</v>
      </c>
      <c r="E7784" s="322" t="s">
        <v>113</v>
      </c>
      <c r="F7784" s="154" t="s">
        <v>239</v>
      </c>
      <c r="G7784" s="149" t="s">
        <v>359</v>
      </c>
      <c r="H7784" s="153" t="s">
        <v>278</v>
      </c>
      <c r="I7784" s="149" t="s">
        <v>3652</v>
      </c>
      <c r="J7784" s="163">
        <v>37.981999999999999</v>
      </c>
      <c r="K7784" s="163">
        <v>9.1419999999999995</v>
      </c>
      <c r="L7784" s="149" t="s">
        <v>116</v>
      </c>
      <c r="M7784" s="150" t="s">
        <v>457</v>
      </c>
      <c r="N7784" s="157">
        <v>45758.92863425926</v>
      </c>
      <c r="O7784" s="157">
        <v>45787.635115740741</v>
      </c>
    </row>
    <row r="7785" spans="2:15" x14ac:dyDescent="0.2">
      <c r="B7785" s="322" t="s">
        <v>272</v>
      </c>
      <c r="C7785" s="322" t="s">
        <v>113</v>
      </c>
      <c r="D7785" s="322" t="s">
        <v>274</v>
      </c>
      <c r="E7785" s="322" t="s">
        <v>113</v>
      </c>
      <c r="F7785" s="154" t="s">
        <v>239</v>
      </c>
      <c r="G7785" s="149" t="s">
        <v>359</v>
      </c>
      <c r="H7785" s="153" t="s">
        <v>278</v>
      </c>
      <c r="I7785" s="149" t="s">
        <v>3652</v>
      </c>
      <c r="J7785" s="163">
        <v>37.981999999999999</v>
      </c>
      <c r="K7785" s="163">
        <v>28.081</v>
      </c>
      <c r="L7785" s="149" t="s">
        <v>116</v>
      </c>
      <c r="M7785" s="150" t="s">
        <v>405</v>
      </c>
      <c r="N7785" s="157">
        <v>45758.92863425926</v>
      </c>
      <c r="O7785" s="157">
        <v>45793.914675925924</v>
      </c>
    </row>
    <row r="7786" spans="2:15" x14ac:dyDescent="0.2">
      <c r="B7786" s="322" t="s">
        <v>272</v>
      </c>
      <c r="C7786" s="322" t="s">
        <v>113</v>
      </c>
      <c r="D7786" s="322" t="s">
        <v>274</v>
      </c>
      <c r="E7786" s="322" t="s">
        <v>113</v>
      </c>
      <c r="F7786" s="154" t="s">
        <v>114</v>
      </c>
      <c r="G7786" s="149" t="s">
        <v>286</v>
      </c>
      <c r="H7786" s="153" t="s">
        <v>115</v>
      </c>
      <c r="I7786" s="149" t="s">
        <v>3649</v>
      </c>
      <c r="J7786" s="163">
        <v>64.691000000000003</v>
      </c>
      <c r="K7786" s="163">
        <v>4.0369999999999999</v>
      </c>
      <c r="L7786" s="149" t="s">
        <v>216</v>
      </c>
      <c r="M7786" s="150" t="s">
        <v>284</v>
      </c>
      <c r="N7786" s="157">
        <v>45759.439085648148</v>
      </c>
      <c r="O7786" s="157">
        <v>45786.291134259256</v>
      </c>
    </row>
    <row r="7787" spans="2:15" x14ac:dyDescent="0.2">
      <c r="B7787" s="322" t="s">
        <v>272</v>
      </c>
      <c r="C7787" s="322" t="s">
        <v>113</v>
      </c>
      <c r="D7787" s="322" t="s">
        <v>274</v>
      </c>
      <c r="E7787" s="322" t="s">
        <v>113</v>
      </c>
      <c r="F7787" s="154" t="s">
        <v>114</v>
      </c>
      <c r="G7787" s="149" t="s">
        <v>286</v>
      </c>
      <c r="H7787" s="153" t="s">
        <v>115</v>
      </c>
      <c r="I7787" s="149" t="s">
        <v>3649</v>
      </c>
      <c r="J7787" s="163">
        <v>64.691000000000003</v>
      </c>
      <c r="K7787" s="163">
        <v>10.87</v>
      </c>
      <c r="L7787" s="149" t="s">
        <v>216</v>
      </c>
      <c r="M7787" s="150" t="s">
        <v>288</v>
      </c>
      <c r="N7787" s="157">
        <v>45759.439085648148</v>
      </c>
      <c r="O7787" s="157">
        <v>45795.642071759263</v>
      </c>
    </row>
    <row r="7788" spans="2:15" x14ac:dyDescent="0.2">
      <c r="B7788" s="322" t="s">
        <v>272</v>
      </c>
      <c r="C7788" s="322" t="s">
        <v>113</v>
      </c>
      <c r="D7788" s="322" t="s">
        <v>274</v>
      </c>
      <c r="E7788" s="322" t="s">
        <v>113</v>
      </c>
      <c r="F7788" s="154" t="s">
        <v>329</v>
      </c>
      <c r="G7788" s="149" t="s">
        <v>286</v>
      </c>
      <c r="H7788" s="153" t="s">
        <v>330</v>
      </c>
      <c r="I7788" s="149" t="s">
        <v>3653</v>
      </c>
      <c r="J7788" s="163">
        <v>39.548000000000002</v>
      </c>
      <c r="K7788" s="163">
        <v>38.756999999999998</v>
      </c>
      <c r="L7788" s="149" t="s">
        <v>211</v>
      </c>
      <c r="M7788" s="150" t="s">
        <v>314</v>
      </c>
      <c r="N7788" s="157">
        <v>45759.45988425926</v>
      </c>
      <c r="O7788" s="157">
        <v>45785.204247685186</v>
      </c>
    </row>
    <row r="7789" spans="2:15" x14ac:dyDescent="0.2">
      <c r="B7789" s="322" t="s">
        <v>272</v>
      </c>
      <c r="C7789" s="322" t="s">
        <v>113</v>
      </c>
      <c r="D7789" s="322" t="s">
        <v>274</v>
      </c>
      <c r="E7789" s="322" t="s">
        <v>113</v>
      </c>
      <c r="F7789" s="154" t="s">
        <v>239</v>
      </c>
      <c r="G7789" s="149" t="s">
        <v>359</v>
      </c>
      <c r="H7789" s="153" t="s">
        <v>278</v>
      </c>
      <c r="I7789" s="149" t="s">
        <v>2430</v>
      </c>
      <c r="J7789" s="163">
        <v>32.527000000000001</v>
      </c>
      <c r="K7789" s="163">
        <v>30.07</v>
      </c>
      <c r="L7789" s="149" t="s">
        <v>116</v>
      </c>
      <c r="M7789" s="150" t="s">
        <v>339</v>
      </c>
      <c r="N7789" s="157">
        <v>45759.532835648148</v>
      </c>
      <c r="O7789" s="157">
        <v>45790.462476851855</v>
      </c>
    </row>
    <row r="7790" spans="2:15" x14ac:dyDescent="0.2">
      <c r="B7790" s="322" t="s">
        <v>272</v>
      </c>
      <c r="C7790" s="322" t="s">
        <v>113</v>
      </c>
      <c r="D7790" s="322" t="s">
        <v>274</v>
      </c>
      <c r="E7790" s="322" t="s">
        <v>113</v>
      </c>
      <c r="F7790" s="154" t="s">
        <v>114</v>
      </c>
      <c r="G7790" s="149" t="s">
        <v>353</v>
      </c>
      <c r="H7790" s="153" t="s">
        <v>354</v>
      </c>
      <c r="I7790" s="149" t="s">
        <v>3654</v>
      </c>
      <c r="J7790" s="163">
        <v>33.271000000000001</v>
      </c>
      <c r="K7790" s="163">
        <v>30.373999999999999</v>
      </c>
      <c r="L7790" s="149" t="s">
        <v>116</v>
      </c>
      <c r="M7790" s="150" t="s">
        <v>352</v>
      </c>
      <c r="N7790" s="157">
        <v>45760.116180555553</v>
      </c>
      <c r="O7790" s="157">
        <v>45781.060358796298</v>
      </c>
    </row>
    <row r="7791" spans="2:15" x14ac:dyDescent="0.2">
      <c r="B7791" s="322" t="s">
        <v>272</v>
      </c>
      <c r="C7791" s="322" t="s">
        <v>113</v>
      </c>
      <c r="D7791" s="322" t="s">
        <v>274</v>
      </c>
      <c r="E7791" s="322" t="s">
        <v>113</v>
      </c>
      <c r="F7791" s="154" t="s">
        <v>114</v>
      </c>
      <c r="G7791" s="149" t="s">
        <v>286</v>
      </c>
      <c r="H7791" s="153" t="s">
        <v>115</v>
      </c>
      <c r="I7791" s="149" t="s">
        <v>2222</v>
      </c>
      <c r="J7791" s="163">
        <v>63.371000000000002</v>
      </c>
      <c r="K7791" s="163">
        <v>19.062000000000001</v>
      </c>
      <c r="L7791" s="149" t="s">
        <v>219</v>
      </c>
      <c r="M7791" s="150" t="s">
        <v>429</v>
      </c>
      <c r="N7791" s="157">
        <v>45760.813923611109</v>
      </c>
      <c r="O7791" s="157">
        <v>45789.553020833337</v>
      </c>
    </row>
    <row r="7792" spans="2:15" x14ac:dyDescent="0.2">
      <c r="B7792" s="322" t="s">
        <v>272</v>
      </c>
      <c r="C7792" s="322" t="s">
        <v>113</v>
      </c>
      <c r="D7792" s="322" t="s">
        <v>3631</v>
      </c>
      <c r="E7792" s="322" t="s">
        <v>113</v>
      </c>
      <c r="F7792" s="154" t="s">
        <v>239</v>
      </c>
      <c r="G7792" s="149" t="s">
        <v>277</v>
      </c>
      <c r="H7792" s="153" t="s">
        <v>1628</v>
      </c>
      <c r="I7792" s="149" t="s">
        <v>3655</v>
      </c>
      <c r="J7792" s="163">
        <v>76.941999999999993</v>
      </c>
      <c r="K7792" s="163">
        <v>75.403000000000006</v>
      </c>
      <c r="L7792" s="149" t="s">
        <v>211</v>
      </c>
      <c r="M7792" s="150" t="s">
        <v>388</v>
      </c>
      <c r="N7792" s="157">
        <v>45761.042349537034</v>
      </c>
      <c r="O7792" s="157">
        <v>45812.709745370368</v>
      </c>
    </row>
    <row r="7793" spans="2:15" x14ac:dyDescent="0.2">
      <c r="B7793" s="322" t="s">
        <v>272</v>
      </c>
      <c r="C7793" s="322" t="s">
        <v>113</v>
      </c>
      <c r="D7793" s="322" t="s">
        <v>274</v>
      </c>
      <c r="E7793" s="322" t="s">
        <v>113</v>
      </c>
      <c r="F7793" s="154" t="s">
        <v>114</v>
      </c>
      <c r="G7793" s="149" t="s">
        <v>277</v>
      </c>
      <c r="H7793" s="153" t="s">
        <v>304</v>
      </c>
      <c r="I7793" s="149" t="s">
        <v>1234</v>
      </c>
      <c r="J7793" s="163">
        <v>30.898</v>
      </c>
      <c r="K7793" s="163">
        <v>20.513999999999999</v>
      </c>
      <c r="L7793" s="149" t="s">
        <v>116</v>
      </c>
      <c r="M7793" s="150" t="s">
        <v>2123</v>
      </c>
      <c r="N7793" s="157">
        <v>45761.70652777778</v>
      </c>
      <c r="O7793" s="157">
        <v>45788.707094907404</v>
      </c>
    </row>
    <row r="7794" spans="2:15" x14ac:dyDescent="0.2">
      <c r="B7794" s="322" t="s">
        <v>272</v>
      </c>
      <c r="C7794" s="322" t="s">
        <v>113</v>
      </c>
      <c r="D7794" s="322" t="s">
        <v>272</v>
      </c>
      <c r="E7794" s="322" t="s">
        <v>113</v>
      </c>
      <c r="F7794" s="154" t="s">
        <v>114</v>
      </c>
      <c r="G7794" s="149" t="s">
        <v>277</v>
      </c>
      <c r="H7794" s="153" t="s">
        <v>304</v>
      </c>
      <c r="I7794" s="149" t="s">
        <v>1625</v>
      </c>
      <c r="J7794" s="163">
        <v>34.863999999999997</v>
      </c>
      <c r="K7794" s="163">
        <v>31.048999999999999</v>
      </c>
      <c r="L7794" s="149" t="s">
        <v>114</v>
      </c>
      <c r="M7794" s="150" t="s">
        <v>700</v>
      </c>
      <c r="N7794" s="157">
        <v>45761.928252314814</v>
      </c>
      <c r="O7794" s="157">
        <v>45767.875740740739</v>
      </c>
    </row>
    <row r="7795" spans="2:15" x14ac:dyDescent="0.2">
      <c r="B7795" s="322" t="s">
        <v>272</v>
      </c>
      <c r="C7795" s="322" t="s">
        <v>113</v>
      </c>
      <c r="D7795" s="322" t="s">
        <v>274</v>
      </c>
      <c r="E7795" s="322" t="s">
        <v>113</v>
      </c>
      <c r="F7795" s="154" t="s">
        <v>239</v>
      </c>
      <c r="G7795" s="149" t="s">
        <v>359</v>
      </c>
      <c r="H7795" s="153" t="s">
        <v>278</v>
      </c>
      <c r="I7795" s="149" t="s">
        <v>1704</v>
      </c>
      <c r="J7795" s="163">
        <v>37.533999999999999</v>
      </c>
      <c r="K7795" s="163">
        <v>36.76</v>
      </c>
      <c r="L7795" s="149" t="s">
        <v>116</v>
      </c>
      <c r="M7795" s="150" t="s">
        <v>352</v>
      </c>
      <c r="N7795" s="157">
        <v>45762.760613425926</v>
      </c>
      <c r="O7795" s="157">
        <v>45788.80332175926</v>
      </c>
    </row>
    <row r="7796" spans="2:15" x14ac:dyDescent="0.2">
      <c r="B7796" s="322" t="s">
        <v>272</v>
      </c>
      <c r="C7796" s="322" t="s">
        <v>113</v>
      </c>
      <c r="D7796" s="322" t="s">
        <v>274</v>
      </c>
      <c r="E7796" s="322" t="s">
        <v>113</v>
      </c>
      <c r="F7796" s="154" t="s">
        <v>114</v>
      </c>
      <c r="G7796" s="149" t="s">
        <v>310</v>
      </c>
      <c r="H7796" s="153" t="s">
        <v>115</v>
      </c>
      <c r="I7796" s="149" t="s">
        <v>2545</v>
      </c>
      <c r="J7796" s="163">
        <v>33.158000000000001</v>
      </c>
      <c r="K7796" s="163">
        <v>32.494999999999997</v>
      </c>
      <c r="L7796" s="149" t="s">
        <v>553</v>
      </c>
      <c r="M7796" s="150" t="s">
        <v>554</v>
      </c>
      <c r="N7796" s="157">
        <v>45762.865879629629</v>
      </c>
      <c r="O7796" s="157">
        <v>45784.824247685188</v>
      </c>
    </row>
    <row r="7797" spans="2:15" x14ac:dyDescent="0.2">
      <c r="B7797" s="322" t="s">
        <v>272</v>
      </c>
      <c r="C7797" s="322" t="s">
        <v>113</v>
      </c>
      <c r="D7797" s="322" t="s">
        <v>272</v>
      </c>
      <c r="E7797" s="322" t="s">
        <v>113</v>
      </c>
      <c r="F7797" s="154" t="s">
        <v>114</v>
      </c>
      <c r="G7797" s="149" t="s">
        <v>277</v>
      </c>
      <c r="H7797" s="153" t="s">
        <v>304</v>
      </c>
      <c r="I7797" s="149" t="s">
        <v>576</v>
      </c>
      <c r="J7797" s="163">
        <v>36.415999999999997</v>
      </c>
      <c r="K7797" s="163">
        <v>30.376999999999999</v>
      </c>
      <c r="L7797" s="149" t="s">
        <v>114</v>
      </c>
      <c r="M7797" s="150" t="s">
        <v>577</v>
      </c>
      <c r="N7797" s="157">
        <v>45762.907106481478</v>
      </c>
      <c r="O7797" s="157">
        <v>45768.854907407411</v>
      </c>
    </row>
    <row r="7798" spans="2:15" x14ac:dyDescent="0.2">
      <c r="B7798" s="322" t="s">
        <v>272</v>
      </c>
      <c r="C7798" s="322" t="s">
        <v>113</v>
      </c>
      <c r="D7798" s="322" t="s">
        <v>272</v>
      </c>
      <c r="E7798" s="322" t="s">
        <v>113</v>
      </c>
      <c r="F7798" s="154" t="s">
        <v>114</v>
      </c>
      <c r="G7798" s="149" t="s">
        <v>277</v>
      </c>
      <c r="H7798" s="153" t="s">
        <v>304</v>
      </c>
      <c r="I7798" s="149" t="s">
        <v>2169</v>
      </c>
      <c r="J7798" s="163">
        <v>36.250999999999998</v>
      </c>
      <c r="K7798" s="163">
        <v>4.5709999999999997</v>
      </c>
      <c r="L7798" s="149" t="s">
        <v>114</v>
      </c>
      <c r="M7798" s="150" t="s">
        <v>1417</v>
      </c>
      <c r="N7798" s="157">
        <v>45762.949097222219</v>
      </c>
      <c r="O7798" s="157">
        <v>45767.822557870371</v>
      </c>
    </row>
    <row r="7799" spans="2:15" x14ac:dyDescent="0.2">
      <c r="B7799" s="322" t="s">
        <v>272</v>
      </c>
      <c r="C7799" s="322" t="s">
        <v>113</v>
      </c>
      <c r="D7799" s="322" t="s">
        <v>272</v>
      </c>
      <c r="E7799" s="322" t="s">
        <v>113</v>
      </c>
      <c r="F7799" s="154" t="s">
        <v>114</v>
      </c>
      <c r="G7799" s="149" t="s">
        <v>277</v>
      </c>
      <c r="H7799" s="153" t="s">
        <v>304</v>
      </c>
      <c r="I7799" s="149" t="s">
        <v>699</v>
      </c>
      <c r="J7799" s="163">
        <v>39.064</v>
      </c>
      <c r="K7799" s="163">
        <v>30.399000000000001</v>
      </c>
      <c r="L7799" s="149" t="s">
        <v>114</v>
      </c>
      <c r="M7799" s="150" t="s">
        <v>741</v>
      </c>
      <c r="N7799" s="157">
        <v>45763.834618055553</v>
      </c>
      <c r="O7799" s="157">
        <v>45770.732372685183</v>
      </c>
    </row>
    <row r="7800" spans="2:15" x14ac:dyDescent="0.2">
      <c r="B7800" s="322" t="s">
        <v>272</v>
      </c>
      <c r="C7800" s="322" t="s">
        <v>113</v>
      </c>
      <c r="D7800" s="322" t="s">
        <v>274</v>
      </c>
      <c r="E7800" s="322" t="s">
        <v>113</v>
      </c>
      <c r="F7800" s="154" t="s">
        <v>195</v>
      </c>
      <c r="G7800" s="149" t="s">
        <v>277</v>
      </c>
      <c r="H7800" s="153" t="s">
        <v>705</v>
      </c>
      <c r="I7800" s="149" t="s">
        <v>1080</v>
      </c>
      <c r="J7800" s="163">
        <v>63.646000000000001</v>
      </c>
      <c r="K7800" s="163">
        <v>40.424999999999997</v>
      </c>
      <c r="L7800" s="149" t="s">
        <v>408</v>
      </c>
      <c r="M7800" s="150" t="s">
        <v>409</v>
      </c>
      <c r="N7800" s="157">
        <v>45764.094722222224</v>
      </c>
      <c r="O7800" s="157">
        <v>45789.414780092593</v>
      </c>
    </row>
    <row r="7801" spans="2:15" x14ac:dyDescent="0.2">
      <c r="B7801" s="322" t="s">
        <v>272</v>
      </c>
      <c r="C7801" s="322" t="s">
        <v>113</v>
      </c>
      <c r="D7801" s="322" t="s">
        <v>274</v>
      </c>
      <c r="E7801" s="322" t="s">
        <v>113</v>
      </c>
      <c r="F7801" s="154" t="s">
        <v>114</v>
      </c>
      <c r="G7801" s="149" t="s">
        <v>353</v>
      </c>
      <c r="H7801" s="153" t="s">
        <v>354</v>
      </c>
      <c r="I7801" s="149" t="s">
        <v>1725</v>
      </c>
      <c r="J7801" s="163">
        <v>28.32</v>
      </c>
      <c r="K7801" s="163">
        <v>7.3040000000000003</v>
      </c>
      <c r="L7801" s="149" t="s">
        <v>325</v>
      </c>
      <c r="M7801" s="150" t="s">
        <v>1229</v>
      </c>
      <c r="N7801" s="157">
        <v>45765.77238425926</v>
      </c>
      <c r="O7801" s="157">
        <v>45789.271585648145</v>
      </c>
    </row>
    <row r="7802" spans="2:15" x14ac:dyDescent="0.2">
      <c r="B7802" s="322" t="s">
        <v>272</v>
      </c>
      <c r="C7802" s="322" t="s">
        <v>113</v>
      </c>
      <c r="D7802" s="322" t="s">
        <v>274</v>
      </c>
      <c r="E7802" s="322" t="s">
        <v>113</v>
      </c>
      <c r="F7802" s="154" t="s">
        <v>114</v>
      </c>
      <c r="G7802" s="149" t="s">
        <v>353</v>
      </c>
      <c r="H7802" s="153" t="s">
        <v>354</v>
      </c>
      <c r="I7802" s="149" t="s">
        <v>1725</v>
      </c>
      <c r="J7802" s="163">
        <v>28.32</v>
      </c>
      <c r="K7802" s="163">
        <v>20.45</v>
      </c>
      <c r="L7802" s="149" t="s">
        <v>325</v>
      </c>
      <c r="M7802" s="150" t="s">
        <v>326</v>
      </c>
      <c r="N7802" s="157">
        <v>45765.77238425926</v>
      </c>
      <c r="O7802" s="157">
        <v>45792.832337962966</v>
      </c>
    </row>
    <row r="7803" spans="2:15" x14ac:dyDescent="0.2">
      <c r="B7803" s="322" t="s">
        <v>272</v>
      </c>
      <c r="C7803" s="322" t="s">
        <v>113</v>
      </c>
      <c r="D7803" s="322" t="s">
        <v>274</v>
      </c>
      <c r="E7803" s="322" t="s">
        <v>113</v>
      </c>
      <c r="F7803" s="154" t="s">
        <v>114</v>
      </c>
      <c r="G7803" s="149" t="s">
        <v>286</v>
      </c>
      <c r="H7803" s="153" t="s">
        <v>115</v>
      </c>
      <c r="I7803" s="149" t="s">
        <v>3656</v>
      </c>
      <c r="J7803" s="163">
        <v>63.719000000000001</v>
      </c>
      <c r="K7803" s="163">
        <v>24.609000000000002</v>
      </c>
      <c r="L7803" s="149" t="s">
        <v>376</v>
      </c>
      <c r="M7803" s="150" t="s">
        <v>397</v>
      </c>
      <c r="N7803" s="157">
        <v>45765.782847222225</v>
      </c>
      <c r="O7803" s="157">
        <v>45790.300775462965</v>
      </c>
    </row>
    <row r="7804" spans="2:15" x14ac:dyDescent="0.2">
      <c r="B7804" s="322" t="s">
        <v>272</v>
      </c>
      <c r="C7804" s="322" t="s">
        <v>113</v>
      </c>
      <c r="D7804" s="322" t="s">
        <v>274</v>
      </c>
      <c r="E7804" s="322" t="s">
        <v>113</v>
      </c>
      <c r="F7804" s="154" t="s">
        <v>114</v>
      </c>
      <c r="G7804" s="149" t="s">
        <v>286</v>
      </c>
      <c r="H7804" s="153" t="s">
        <v>115</v>
      </c>
      <c r="I7804" s="149" t="s">
        <v>3656</v>
      </c>
      <c r="J7804" s="163">
        <v>63.719000000000001</v>
      </c>
      <c r="K7804" s="163">
        <v>32.598999999999997</v>
      </c>
      <c r="L7804" s="149" t="s">
        <v>376</v>
      </c>
      <c r="M7804" s="150" t="s">
        <v>793</v>
      </c>
      <c r="N7804" s="157">
        <v>45765.782847222225</v>
      </c>
      <c r="O7804" s="157">
        <v>45797.165810185186</v>
      </c>
    </row>
    <row r="7805" spans="2:15" x14ac:dyDescent="0.2">
      <c r="B7805" s="322" t="s">
        <v>272</v>
      </c>
      <c r="C7805" s="322" t="s">
        <v>113</v>
      </c>
      <c r="D7805" s="322" t="s">
        <v>274</v>
      </c>
      <c r="E7805" s="322" t="s">
        <v>113</v>
      </c>
      <c r="F7805" s="154" t="s">
        <v>244</v>
      </c>
      <c r="G7805" s="149" t="s">
        <v>369</v>
      </c>
      <c r="H7805" s="153" t="s">
        <v>370</v>
      </c>
      <c r="I7805" s="149" t="s">
        <v>1860</v>
      </c>
      <c r="J7805" s="163">
        <v>58.502000000000002</v>
      </c>
      <c r="K7805" s="163">
        <v>49.77</v>
      </c>
      <c r="L7805" s="149" t="s">
        <v>187</v>
      </c>
      <c r="M7805" s="150" t="s">
        <v>415</v>
      </c>
      <c r="N7805" s="157">
        <v>45765.844560185185</v>
      </c>
      <c r="O7805" s="157">
        <v>45780.729247685187</v>
      </c>
    </row>
    <row r="7806" spans="2:15" x14ac:dyDescent="0.2">
      <c r="B7806" s="322" t="s">
        <v>272</v>
      </c>
      <c r="C7806" s="322" t="s">
        <v>113</v>
      </c>
      <c r="D7806" s="322" t="s">
        <v>274</v>
      </c>
      <c r="E7806" s="322" t="s">
        <v>113</v>
      </c>
      <c r="F7806" s="154" t="s">
        <v>114</v>
      </c>
      <c r="G7806" s="149" t="s">
        <v>277</v>
      </c>
      <c r="H7806" s="153" t="s">
        <v>304</v>
      </c>
      <c r="I7806" s="149" t="s">
        <v>1216</v>
      </c>
      <c r="J7806" s="163">
        <v>30.803000000000001</v>
      </c>
      <c r="K7806" s="163">
        <v>20.138999999999999</v>
      </c>
      <c r="L7806" s="149" t="s">
        <v>188</v>
      </c>
      <c r="M7806" s="150" t="s">
        <v>610</v>
      </c>
      <c r="N7806" s="157">
        <v>45765.845092592594</v>
      </c>
      <c r="O7806" s="157">
        <v>45783.331458333334</v>
      </c>
    </row>
    <row r="7807" spans="2:15" x14ac:dyDescent="0.2">
      <c r="B7807" s="322" t="s">
        <v>272</v>
      </c>
      <c r="C7807" s="322" t="s">
        <v>113</v>
      </c>
      <c r="D7807" s="322" t="s">
        <v>274</v>
      </c>
      <c r="E7807" s="322" t="s">
        <v>113</v>
      </c>
      <c r="F7807" s="154" t="s">
        <v>329</v>
      </c>
      <c r="G7807" s="149" t="s">
        <v>286</v>
      </c>
      <c r="H7807" s="153" t="s">
        <v>330</v>
      </c>
      <c r="I7807" s="149" t="s">
        <v>3657</v>
      </c>
      <c r="J7807" s="163">
        <v>82.025000000000006</v>
      </c>
      <c r="K7807" s="163">
        <v>64.765000000000001</v>
      </c>
      <c r="L7807" s="149" t="s">
        <v>211</v>
      </c>
      <c r="M7807" s="150" t="s">
        <v>390</v>
      </c>
      <c r="N7807" s="157">
        <v>45765.865972222222</v>
      </c>
      <c r="O7807" s="157">
        <v>45787.539722222224</v>
      </c>
    </row>
    <row r="7808" spans="2:15" x14ac:dyDescent="0.2">
      <c r="B7808" s="322" t="s">
        <v>272</v>
      </c>
      <c r="C7808" s="322" t="s">
        <v>113</v>
      </c>
      <c r="D7808" s="322" t="s">
        <v>272</v>
      </c>
      <c r="E7808" s="322" t="s">
        <v>113</v>
      </c>
      <c r="F7808" s="154" t="s">
        <v>114</v>
      </c>
      <c r="G7808" s="149" t="s">
        <v>277</v>
      </c>
      <c r="H7808" s="153" t="s">
        <v>304</v>
      </c>
      <c r="I7808" s="149" t="s">
        <v>1204</v>
      </c>
      <c r="J7808" s="163">
        <v>34.402000000000001</v>
      </c>
      <c r="K7808" s="163">
        <v>11.863</v>
      </c>
      <c r="L7808" s="149" t="s">
        <v>114</v>
      </c>
      <c r="M7808" s="150" t="s">
        <v>700</v>
      </c>
      <c r="N7808" s="157">
        <v>45766.251134259262</v>
      </c>
      <c r="O7808" s="157">
        <v>45771.822581018518</v>
      </c>
    </row>
    <row r="7809" spans="2:15" x14ac:dyDescent="0.2">
      <c r="B7809" s="322" t="s">
        <v>272</v>
      </c>
      <c r="C7809" s="322" t="s">
        <v>113</v>
      </c>
      <c r="D7809" s="322" t="s">
        <v>272</v>
      </c>
      <c r="E7809" s="322" t="s">
        <v>113</v>
      </c>
      <c r="F7809" s="154" t="s">
        <v>114</v>
      </c>
      <c r="G7809" s="149" t="s">
        <v>277</v>
      </c>
      <c r="H7809" s="153" t="s">
        <v>304</v>
      </c>
      <c r="I7809" s="149" t="s">
        <v>1204</v>
      </c>
      <c r="J7809" s="163">
        <v>34.402000000000001</v>
      </c>
      <c r="K7809" s="163">
        <v>11.863</v>
      </c>
      <c r="L7809" s="149" t="s">
        <v>114</v>
      </c>
      <c r="M7809" s="150" t="s">
        <v>700</v>
      </c>
      <c r="N7809" s="157">
        <v>45766.251134259262</v>
      </c>
      <c r="O7809" s="157">
        <v>45771.82271990741</v>
      </c>
    </row>
    <row r="7810" spans="2:15" x14ac:dyDescent="0.2">
      <c r="B7810" s="322" t="s">
        <v>272</v>
      </c>
      <c r="C7810" s="322" t="s">
        <v>113</v>
      </c>
      <c r="D7810" s="322" t="s">
        <v>274</v>
      </c>
      <c r="E7810" s="322" t="s">
        <v>113</v>
      </c>
      <c r="F7810" s="154" t="s">
        <v>329</v>
      </c>
      <c r="G7810" s="149" t="s">
        <v>286</v>
      </c>
      <c r="H7810" s="153" t="s">
        <v>330</v>
      </c>
      <c r="I7810" s="149" t="s">
        <v>2526</v>
      </c>
      <c r="J7810" s="163">
        <v>37.765999999999998</v>
      </c>
      <c r="K7810" s="163">
        <v>5.7249999999999996</v>
      </c>
      <c r="L7810" s="149" t="s">
        <v>223</v>
      </c>
      <c r="M7810" s="150" t="s">
        <v>363</v>
      </c>
      <c r="N7810" s="157">
        <v>45767.147407407407</v>
      </c>
      <c r="O7810" s="157">
        <v>45792.145810185182</v>
      </c>
    </row>
    <row r="7811" spans="2:15" x14ac:dyDescent="0.2">
      <c r="B7811" s="322" t="s">
        <v>272</v>
      </c>
      <c r="C7811" s="322" t="s">
        <v>113</v>
      </c>
      <c r="D7811" s="322" t="s">
        <v>274</v>
      </c>
      <c r="E7811" s="322" t="s">
        <v>113</v>
      </c>
      <c r="F7811" s="154" t="s">
        <v>329</v>
      </c>
      <c r="G7811" s="149" t="s">
        <v>286</v>
      </c>
      <c r="H7811" s="153" t="s">
        <v>330</v>
      </c>
      <c r="I7811" s="149" t="s">
        <v>2526</v>
      </c>
      <c r="J7811" s="163">
        <v>37.765999999999998</v>
      </c>
      <c r="K7811" s="163">
        <v>23.593</v>
      </c>
      <c r="L7811" s="149" t="s">
        <v>223</v>
      </c>
      <c r="M7811" s="150" t="s">
        <v>1409</v>
      </c>
      <c r="N7811" s="157">
        <v>45767.147407407407</v>
      </c>
      <c r="O7811" s="157">
        <v>45802.333333333336</v>
      </c>
    </row>
    <row r="7812" spans="2:15" x14ac:dyDescent="0.2">
      <c r="B7812" s="322" t="s">
        <v>272</v>
      </c>
      <c r="C7812" s="322" t="s">
        <v>113</v>
      </c>
      <c r="D7812" s="322" t="s">
        <v>274</v>
      </c>
      <c r="E7812" s="322" t="s">
        <v>113</v>
      </c>
      <c r="F7812" s="154" t="s">
        <v>114</v>
      </c>
      <c r="G7812" s="149" t="s">
        <v>286</v>
      </c>
      <c r="H7812" s="153" t="s">
        <v>115</v>
      </c>
      <c r="I7812" s="149" t="s">
        <v>2341</v>
      </c>
      <c r="J7812" s="163">
        <v>82.23</v>
      </c>
      <c r="K7812" s="163">
        <v>72.855000000000004</v>
      </c>
      <c r="L7812" s="149" t="s">
        <v>116</v>
      </c>
      <c r="M7812" s="150" t="s">
        <v>117</v>
      </c>
      <c r="N7812" s="157">
        <v>45767.293113425927</v>
      </c>
      <c r="O7812" s="157">
        <v>45801.666666666664</v>
      </c>
    </row>
    <row r="7813" spans="2:15" x14ac:dyDescent="0.2">
      <c r="B7813" s="322" t="s">
        <v>272</v>
      </c>
      <c r="C7813" s="322" t="s">
        <v>113</v>
      </c>
      <c r="D7813" s="322" t="s">
        <v>3631</v>
      </c>
      <c r="E7813" s="322" t="s">
        <v>113</v>
      </c>
      <c r="F7813" s="154" t="s">
        <v>329</v>
      </c>
      <c r="G7813" s="149" t="s">
        <v>286</v>
      </c>
      <c r="H7813" s="153" t="s">
        <v>330</v>
      </c>
      <c r="I7813" s="149" t="s">
        <v>3658</v>
      </c>
      <c r="J7813" s="163">
        <v>74.866</v>
      </c>
      <c r="K7813" s="163">
        <v>42.317999999999998</v>
      </c>
      <c r="L7813" s="149" t="s">
        <v>116</v>
      </c>
      <c r="M7813" s="150" t="s">
        <v>352</v>
      </c>
      <c r="N7813" s="157">
        <v>45768.635821759257</v>
      </c>
      <c r="O7813" s="157">
        <v>45809.375</v>
      </c>
    </row>
    <row r="7814" spans="2:15" x14ac:dyDescent="0.2">
      <c r="B7814" s="322" t="s">
        <v>272</v>
      </c>
      <c r="C7814" s="322" t="s">
        <v>113</v>
      </c>
      <c r="D7814" s="322" t="s">
        <v>272</v>
      </c>
      <c r="E7814" s="322" t="s">
        <v>113</v>
      </c>
      <c r="F7814" s="154" t="s">
        <v>114</v>
      </c>
      <c r="G7814" s="149" t="s">
        <v>277</v>
      </c>
      <c r="H7814" s="153" t="s">
        <v>304</v>
      </c>
      <c r="I7814" s="149" t="s">
        <v>1109</v>
      </c>
      <c r="J7814" s="163">
        <v>37.366999999999997</v>
      </c>
      <c r="K7814" s="163">
        <v>29.077999999999999</v>
      </c>
      <c r="L7814" s="149" t="s">
        <v>114</v>
      </c>
      <c r="M7814" s="150" t="s">
        <v>700</v>
      </c>
      <c r="N7814" s="157">
        <v>45769.032199074078</v>
      </c>
      <c r="O7814" s="157">
        <v>45774.123599537037</v>
      </c>
    </row>
    <row r="7815" spans="2:15" x14ac:dyDescent="0.2">
      <c r="B7815" s="322" t="s">
        <v>272</v>
      </c>
      <c r="C7815" s="322" t="s">
        <v>113</v>
      </c>
      <c r="D7815" s="322" t="s">
        <v>274</v>
      </c>
      <c r="E7815" s="322" t="s">
        <v>113</v>
      </c>
      <c r="F7815" s="154" t="s">
        <v>239</v>
      </c>
      <c r="G7815" s="149" t="s">
        <v>359</v>
      </c>
      <c r="H7815" s="153" t="s">
        <v>278</v>
      </c>
      <c r="I7815" s="149" t="s">
        <v>3659</v>
      </c>
      <c r="J7815" s="163">
        <v>34.79</v>
      </c>
      <c r="K7815" s="163">
        <v>30.716999999999999</v>
      </c>
      <c r="L7815" s="149" t="s">
        <v>116</v>
      </c>
      <c r="M7815" s="150" t="s">
        <v>117</v>
      </c>
      <c r="N7815" s="157">
        <v>45769.126608796294</v>
      </c>
      <c r="O7815" s="157">
        <v>45799.372303240743</v>
      </c>
    </row>
    <row r="7816" spans="2:15" x14ac:dyDescent="0.2">
      <c r="B7816" s="322" t="s">
        <v>272</v>
      </c>
      <c r="C7816" s="322" t="s">
        <v>113</v>
      </c>
      <c r="D7816" s="322" t="s">
        <v>274</v>
      </c>
      <c r="E7816" s="322" t="s">
        <v>113</v>
      </c>
      <c r="F7816" s="154" t="s">
        <v>239</v>
      </c>
      <c r="G7816" s="149" t="s">
        <v>359</v>
      </c>
      <c r="H7816" s="153" t="s">
        <v>278</v>
      </c>
      <c r="I7816" s="149" t="s">
        <v>3660</v>
      </c>
      <c r="J7816" s="163">
        <v>35.238999999999997</v>
      </c>
      <c r="K7816" s="163">
        <v>34.533999999999999</v>
      </c>
      <c r="L7816" s="149" t="s">
        <v>205</v>
      </c>
      <c r="M7816" s="150" t="s">
        <v>721</v>
      </c>
      <c r="N7816" s="157">
        <v>45769.292557870373</v>
      </c>
      <c r="O7816" s="157">
        <v>45805.622974537036</v>
      </c>
    </row>
    <row r="7817" spans="2:15" x14ac:dyDescent="0.2">
      <c r="B7817" s="322" t="s">
        <v>272</v>
      </c>
      <c r="C7817" s="322" t="s">
        <v>113</v>
      </c>
      <c r="D7817" s="322" t="s">
        <v>274</v>
      </c>
      <c r="E7817" s="322" t="s">
        <v>113</v>
      </c>
      <c r="F7817" s="154" t="s">
        <v>239</v>
      </c>
      <c r="G7817" s="149" t="s">
        <v>289</v>
      </c>
      <c r="H7817" s="153" t="s">
        <v>290</v>
      </c>
      <c r="I7817" s="149" t="s">
        <v>1577</v>
      </c>
      <c r="J7817" s="163">
        <v>36.231999999999999</v>
      </c>
      <c r="K7817" s="163">
        <v>31.096</v>
      </c>
      <c r="L7817" s="149" t="s">
        <v>116</v>
      </c>
      <c r="M7817" s="150" t="s">
        <v>117</v>
      </c>
      <c r="N7817" s="157">
        <v>45769.799131944441</v>
      </c>
      <c r="O7817" s="157">
        <v>45803.125</v>
      </c>
    </row>
    <row r="7818" spans="2:15" x14ac:dyDescent="0.2">
      <c r="B7818" s="322" t="s">
        <v>272</v>
      </c>
      <c r="C7818" s="322" t="s">
        <v>113</v>
      </c>
      <c r="D7818" s="322" t="s">
        <v>274</v>
      </c>
      <c r="E7818" s="322" t="s">
        <v>113</v>
      </c>
      <c r="F7818" s="154" t="s">
        <v>114</v>
      </c>
      <c r="G7818" s="149" t="s">
        <v>353</v>
      </c>
      <c r="H7818" s="153" t="s">
        <v>354</v>
      </c>
      <c r="I7818" s="149" t="s">
        <v>642</v>
      </c>
      <c r="J7818" s="163">
        <v>16.233000000000001</v>
      </c>
      <c r="K7818" s="163">
        <v>5.2389999999999999</v>
      </c>
      <c r="L7818" s="149" t="s">
        <v>230</v>
      </c>
      <c r="M7818" s="150" t="s">
        <v>487</v>
      </c>
      <c r="N7818" s="157">
        <v>45769.928576388891</v>
      </c>
      <c r="O7818" s="157">
        <v>45778.625115740739</v>
      </c>
    </row>
    <row r="7819" spans="2:15" x14ac:dyDescent="0.2">
      <c r="B7819" s="322" t="s">
        <v>272</v>
      </c>
      <c r="C7819" s="322" t="s">
        <v>113</v>
      </c>
      <c r="D7819" s="322" t="s">
        <v>274</v>
      </c>
      <c r="E7819" s="322" t="s">
        <v>113</v>
      </c>
      <c r="F7819" s="154" t="s">
        <v>114</v>
      </c>
      <c r="G7819" s="149" t="s">
        <v>353</v>
      </c>
      <c r="H7819" s="153" t="s">
        <v>354</v>
      </c>
      <c r="I7819" s="149" t="s">
        <v>642</v>
      </c>
      <c r="J7819" s="163">
        <v>16.233000000000001</v>
      </c>
      <c r="K7819" s="163">
        <v>10.631</v>
      </c>
      <c r="L7819" s="149" t="s">
        <v>230</v>
      </c>
      <c r="M7819" s="150" t="s">
        <v>356</v>
      </c>
      <c r="N7819" s="157">
        <v>45769.928576388891</v>
      </c>
      <c r="O7819" s="157">
        <v>45791.793043981481</v>
      </c>
    </row>
    <row r="7820" spans="2:15" x14ac:dyDescent="0.2">
      <c r="B7820" s="322" t="s">
        <v>272</v>
      </c>
      <c r="C7820" s="322" t="s">
        <v>113</v>
      </c>
      <c r="D7820" s="322" t="s">
        <v>274</v>
      </c>
      <c r="E7820" s="322" t="s">
        <v>113</v>
      </c>
      <c r="F7820" s="154" t="s">
        <v>114</v>
      </c>
      <c r="G7820" s="149" t="s">
        <v>277</v>
      </c>
      <c r="H7820" s="153" t="s">
        <v>304</v>
      </c>
      <c r="I7820" s="149" t="s">
        <v>1459</v>
      </c>
      <c r="J7820" s="163">
        <v>36.488999999999997</v>
      </c>
      <c r="K7820" s="163">
        <v>6.91</v>
      </c>
      <c r="L7820" s="149" t="s">
        <v>252</v>
      </c>
      <c r="M7820" s="150" t="s">
        <v>698</v>
      </c>
      <c r="N7820" s="157">
        <v>45769.99050925926</v>
      </c>
      <c r="O7820" s="157">
        <v>45800.459745370368</v>
      </c>
    </row>
    <row r="7821" spans="2:15" x14ac:dyDescent="0.2">
      <c r="B7821" s="322" t="s">
        <v>272</v>
      </c>
      <c r="C7821" s="322" t="s">
        <v>113</v>
      </c>
      <c r="D7821" s="322" t="s">
        <v>274</v>
      </c>
      <c r="E7821" s="322" t="s">
        <v>113</v>
      </c>
      <c r="F7821" s="154" t="s">
        <v>114</v>
      </c>
      <c r="G7821" s="149" t="s">
        <v>277</v>
      </c>
      <c r="H7821" s="153" t="s">
        <v>304</v>
      </c>
      <c r="I7821" s="149" t="s">
        <v>1459</v>
      </c>
      <c r="J7821" s="163">
        <v>36.488999999999997</v>
      </c>
      <c r="K7821" s="163">
        <v>16.584</v>
      </c>
      <c r="L7821" s="149" t="s">
        <v>252</v>
      </c>
      <c r="M7821" s="150" t="s">
        <v>698</v>
      </c>
      <c r="N7821" s="157">
        <v>45769.99050925926</v>
      </c>
      <c r="O7821" s="157">
        <v>45800.45988425926</v>
      </c>
    </row>
    <row r="7822" spans="2:15" x14ac:dyDescent="0.2">
      <c r="B7822" s="322" t="s">
        <v>272</v>
      </c>
      <c r="C7822" s="322" t="s">
        <v>113</v>
      </c>
      <c r="D7822" s="322" t="s">
        <v>274</v>
      </c>
      <c r="E7822" s="322" t="s">
        <v>113</v>
      </c>
      <c r="F7822" s="154" t="s">
        <v>114</v>
      </c>
      <c r="G7822" s="149" t="s">
        <v>286</v>
      </c>
      <c r="H7822" s="153" t="s">
        <v>115</v>
      </c>
      <c r="I7822" s="149" t="s">
        <v>1318</v>
      </c>
      <c r="J7822" s="163">
        <v>63.518999999999998</v>
      </c>
      <c r="K7822" s="163">
        <v>62.249000000000002</v>
      </c>
      <c r="L7822" s="149" t="s">
        <v>217</v>
      </c>
      <c r="M7822" s="150" t="s">
        <v>308</v>
      </c>
      <c r="N7822" s="157">
        <v>45770.00141203704</v>
      </c>
      <c r="O7822" s="157">
        <v>45799.749189814815</v>
      </c>
    </row>
    <row r="7823" spans="2:15" x14ac:dyDescent="0.2">
      <c r="B7823" s="322" t="s">
        <v>272</v>
      </c>
      <c r="C7823" s="322" t="s">
        <v>113</v>
      </c>
      <c r="D7823" s="322" t="s">
        <v>272</v>
      </c>
      <c r="E7823" s="322" t="s">
        <v>113</v>
      </c>
      <c r="F7823" s="154" t="s">
        <v>114</v>
      </c>
      <c r="G7823" s="149" t="s">
        <v>277</v>
      </c>
      <c r="H7823" s="153" t="s">
        <v>304</v>
      </c>
      <c r="I7823" s="149" t="s">
        <v>1739</v>
      </c>
      <c r="J7823" s="163">
        <v>36.244999999999997</v>
      </c>
      <c r="K7823" s="163">
        <v>26.134</v>
      </c>
      <c r="L7823" s="149" t="s">
        <v>114</v>
      </c>
      <c r="M7823" s="150" t="s">
        <v>1417</v>
      </c>
      <c r="N7823" s="157">
        <v>45770.11614583333</v>
      </c>
      <c r="O7823" s="157">
        <v>45775.227696759262</v>
      </c>
    </row>
    <row r="7824" spans="2:15" x14ac:dyDescent="0.2">
      <c r="B7824" s="322" t="s">
        <v>272</v>
      </c>
      <c r="C7824" s="322" t="s">
        <v>113</v>
      </c>
      <c r="D7824" s="322" t="s">
        <v>274</v>
      </c>
      <c r="E7824" s="322" t="s">
        <v>113</v>
      </c>
      <c r="F7824" s="154" t="s">
        <v>329</v>
      </c>
      <c r="G7824" s="149" t="s">
        <v>286</v>
      </c>
      <c r="H7824" s="153" t="s">
        <v>330</v>
      </c>
      <c r="I7824" s="149" t="s">
        <v>1392</v>
      </c>
      <c r="J7824" s="163">
        <v>34.484999999999999</v>
      </c>
      <c r="K7824" s="163">
        <v>33.322000000000003</v>
      </c>
      <c r="L7824" s="149" t="s">
        <v>333</v>
      </c>
      <c r="M7824" s="150" t="s">
        <v>334</v>
      </c>
      <c r="N7824" s="157">
        <v>45770.272361111114</v>
      </c>
      <c r="O7824" s="157">
        <v>45785.937303240738</v>
      </c>
    </row>
    <row r="7825" spans="2:15" x14ac:dyDescent="0.2">
      <c r="B7825" s="322" t="s">
        <v>272</v>
      </c>
      <c r="C7825" s="322" t="s">
        <v>113</v>
      </c>
      <c r="D7825" s="322" t="s">
        <v>274</v>
      </c>
      <c r="E7825" s="322" t="s">
        <v>113</v>
      </c>
      <c r="F7825" s="154" t="s">
        <v>195</v>
      </c>
      <c r="G7825" s="149" t="s">
        <v>277</v>
      </c>
      <c r="H7825" s="153" t="s">
        <v>705</v>
      </c>
      <c r="I7825" s="149" t="s">
        <v>3661</v>
      </c>
      <c r="J7825" s="163">
        <v>32.07</v>
      </c>
      <c r="K7825" s="163">
        <v>31.428999999999998</v>
      </c>
      <c r="L7825" s="149" t="s">
        <v>116</v>
      </c>
      <c r="M7825" s="150" t="s">
        <v>352</v>
      </c>
      <c r="N7825" s="157">
        <v>45770.438773148147</v>
      </c>
      <c r="O7825" s="157">
        <v>45797.493738425925</v>
      </c>
    </row>
    <row r="7826" spans="2:15" x14ac:dyDescent="0.2">
      <c r="B7826" s="322" t="s">
        <v>272</v>
      </c>
      <c r="C7826" s="322" t="s">
        <v>113</v>
      </c>
      <c r="D7826" s="322" t="s">
        <v>274</v>
      </c>
      <c r="E7826" s="322" t="s">
        <v>113</v>
      </c>
      <c r="F7826" s="154" t="s">
        <v>114</v>
      </c>
      <c r="G7826" s="149" t="s">
        <v>353</v>
      </c>
      <c r="H7826" s="153" t="s">
        <v>354</v>
      </c>
      <c r="I7826" s="149" t="s">
        <v>499</v>
      </c>
      <c r="J7826" s="163">
        <v>30.802</v>
      </c>
      <c r="K7826" s="163">
        <v>10.163</v>
      </c>
      <c r="L7826" s="149" t="s">
        <v>116</v>
      </c>
      <c r="M7826" s="150" t="s">
        <v>352</v>
      </c>
      <c r="N7826" s="157">
        <v>45770.980729166666</v>
      </c>
      <c r="O7826" s="157">
        <v>45790.378819444442</v>
      </c>
    </row>
    <row r="7827" spans="2:15" x14ac:dyDescent="0.2">
      <c r="B7827" s="322" t="s">
        <v>272</v>
      </c>
      <c r="C7827" s="322" t="s">
        <v>113</v>
      </c>
      <c r="D7827" s="322" t="s">
        <v>3631</v>
      </c>
      <c r="E7827" s="322" t="s">
        <v>113</v>
      </c>
      <c r="F7827" s="154" t="s">
        <v>114</v>
      </c>
      <c r="G7827" s="149" t="s">
        <v>286</v>
      </c>
      <c r="H7827" s="153" t="s">
        <v>115</v>
      </c>
      <c r="I7827" s="149" t="s">
        <v>2237</v>
      </c>
      <c r="J7827" s="163">
        <v>78.072000000000003</v>
      </c>
      <c r="K7827" s="163">
        <v>75.388999999999996</v>
      </c>
      <c r="L7827" s="149" t="s">
        <v>116</v>
      </c>
      <c r="M7827" s="150" t="s">
        <v>352</v>
      </c>
      <c r="N7827" s="157">
        <v>45771.146770833337</v>
      </c>
      <c r="O7827" s="157">
        <v>45810.020833333336</v>
      </c>
    </row>
    <row r="7828" spans="2:15" x14ac:dyDescent="0.2">
      <c r="B7828" s="322" t="s">
        <v>272</v>
      </c>
      <c r="C7828" s="322" t="s">
        <v>113</v>
      </c>
      <c r="D7828" s="322" t="s">
        <v>274</v>
      </c>
      <c r="E7828" s="322" t="s">
        <v>113</v>
      </c>
      <c r="F7828" s="154" t="s">
        <v>239</v>
      </c>
      <c r="G7828" s="149" t="s">
        <v>359</v>
      </c>
      <c r="H7828" s="153" t="s">
        <v>278</v>
      </c>
      <c r="I7828" s="149" t="s">
        <v>3662</v>
      </c>
      <c r="J7828" s="163">
        <v>63.28</v>
      </c>
      <c r="K7828" s="163">
        <v>37.005000000000003</v>
      </c>
      <c r="L7828" s="149" t="s">
        <v>442</v>
      </c>
      <c r="M7828" s="150" t="s">
        <v>512</v>
      </c>
      <c r="N7828" s="157">
        <v>45771.73060185185</v>
      </c>
      <c r="O7828" s="157">
        <v>45803.652175925927</v>
      </c>
    </row>
    <row r="7829" spans="2:15" x14ac:dyDescent="0.2">
      <c r="B7829" s="322" t="s">
        <v>272</v>
      </c>
      <c r="C7829" s="322" t="s">
        <v>113</v>
      </c>
      <c r="D7829" s="322" t="s">
        <v>274</v>
      </c>
      <c r="E7829" s="322" t="s">
        <v>113</v>
      </c>
      <c r="F7829" s="154" t="s">
        <v>114</v>
      </c>
      <c r="G7829" s="149" t="s">
        <v>277</v>
      </c>
      <c r="H7829" s="153" t="s">
        <v>304</v>
      </c>
      <c r="I7829" s="149" t="s">
        <v>906</v>
      </c>
      <c r="J7829" s="163">
        <v>25.164000000000001</v>
      </c>
      <c r="K7829" s="163">
        <v>19.629000000000001</v>
      </c>
      <c r="L7829" s="149" t="s">
        <v>114</v>
      </c>
      <c r="M7829" s="150" t="s">
        <v>579</v>
      </c>
      <c r="N7829" s="157">
        <v>45771.782118055555</v>
      </c>
      <c r="O7829" s="157">
        <v>45799.665497685186</v>
      </c>
    </row>
    <row r="7830" spans="2:15" x14ac:dyDescent="0.2">
      <c r="B7830" s="322" t="s">
        <v>272</v>
      </c>
      <c r="C7830" s="322" t="s">
        <v>113</v>
      </c>
      <c r="D7830" s="322" t="s">
        <v>274</v>
      </c>
      <c r="E7830" s="322" t="s">
        <v>113</v>
      </c>
      <c r="F7830" s="154" t="s">
        <v>114</v>
      </c>
      <c r="G7830" s="149" t="s">
        <v>277</v>
      </c>
      <c r="H7830" s="153" t="s">
        <v>304</v>
      </c>
      <c r="I7830" s="149" t="s">
        <v>1892</v>
      </c>
      <c r="J7830" s="163">
        <v>36.563000000000002</v>
      </c>
      <c r="K7830" s="163">
        <v>22.588000000000001</v>
      </c>
      <c r="L7830" s="149" t="s">
        <v>251</v>
      </c>
      <c r="M7830" s="150" t="s">
        <v>3663</v>
      </c>
      <c r="N7830" s="157">
        <v>45772.459143518521</v>
      </c>
      <c r="O7830" s="157">
        <v>45791.907627314817</v>
      </c>
    </row>
    <row r="7831" spans="2:15" x14ac:dyDescent="0.2">
      <c r="B7831" s="322" t="s">
        <v>272</v>
      </c>
      <c r="C7831" s="322" t="s">
        <v>113</v>
      </c>
      <c r="D7831" s="322" t="s">
        <v>3631</v>
      </c>
      <c r="E7831" s="322" t="s">
        <v>113</v>
      </c>
      <c r="F7831" s="154" t="s">
        <v>114</v>
      </c>
      <c r="G7831" s="149" t="s">
        <v>310</v>
      </c>
      <c r="H7831" s="153" t="s">
        <v>115</v>
      </c>
      <c r="I7831" s="149" t="s">
        <v>1044</v>
      </c>
      <c r="J7831" s="163">
        <v>63.273000000000003</v>
      </c>
      <c r="K7831" s="163">
        <v>43.390999999999998</v>
      </c>
      <c r="L7831" s="149" t="s">
        <v>116</v>
      </c>
      <c r="M7831" s="150" t="s">
        <v>352</v>
      </c>
      <c r="N7831" s="157">
        <v>45772.730509259258</v>
      </c>
      <c r="O7831" s="157">
        <v>45816.25</v>
      </c>
    </row>
    <row r="7832" spans="2:15" x14ac:dyDescent="0.2">
      <c r="B7832" s="322" t="s">
        <v>272</v>
      </c>
      <c r="C7832" s="322" t="s">
        <v>113</v>
      </c>
      <c r="D7832" s="322" t="s">
        <v>274</v>
      </c>
      <c r="E7832" s="322" t="s">
        <v>113</v>
      </c>
      <c r="F7832" s="154" t="s">
        <v>114</v>
      </c>
      <c r="G7832" s="149" t="s">
        <v>277</v>
      </c>
      <c r="H7832" s="153" t="s">
        <v>304</v>
      </c>
      <c r="I7832" s="149" t="s">
        <v>3248</v>
      </c>
      <c r="J7832" s="163">
        <v>32.167000000000002</v>
      </c>
      <c r="K7832" s="163">
        <v>20.321000000000002</v>
      </c>
      <c r="L7832" s="149" t="s">
        <v>116</v>
      </c>
      <c r="M7832" s="150" t="s">
        <v>292</v>
      </c>
      <c r="N7832" s="157">
        <v>45774.000833333332</v>
      </c>
      <c r="O7832" s="157">
        <v>45800.520833333336</v>
      </c>
    </row>
    <row r="7833" spans="2:15" x14ac:dyDescent="0.2">
      <c r="B7833" s="322" t="s">
        <v>272</v>
      </c>
      <c r="C7833" s="322" t="s">
        <v>113</v>
      </c>
      <c r="D7833" s="322" t="s">
        <v>3631</v>
      </c>
      <c r="E7833" s="322" t="s">
        <v>113</v>
      </c>
      <c r="F7833" s="154" t="s">
        <v>329</v>
      </c>
      <c r="G7833" s="149" t="s">
        <v>286</v>
      </c>
      <c r="H7833" s="153" t="s">
        <v>330</v>
      </c>
      <c r="I7833" s="149" t="s">
        <v>3658</v>
      </c>
      <c r="J7833" s="163">
        <v>74.866</v>
      </c>
      <c r="K7833" s="163">
        <v>24.55</v>
      </c>
      <c r="L7833" s="149" t="s">
        <v>116</v>
      </c>
      <c r="M7833" s="150" t="s">
        <v>352</v>
      </c>
      <c r="N7833" s="157">
        <v>45774.022106481483</v>
      </c>
      <c r="O7833" s="157">
        <v>45809.375</v>
      </c>
    </row>
    <row r="7834" spans="2:15" x14ac:dyDescent="0.2">
      <c r="B7834" s="322" t="s">
        <v>272</v>
      </c>
      <c r="C7834" s="322" t="s">
        <v>113</v>
      </c>
      <c r="D7834" s="322" t="s">
        <v>272</v>
      </c>
      <c r="E7834" s="322" t="s">
        <v>113</v>
      </c>
      <c r="F7834" s="154" t="s">
        <v>195</v>
      </c>
      <c r="G7834" s="149" t="s">
        <v>277</v>
      </c>
      <c r="H7834" s="153" t="s">
        <v>705</v>
      </c>
      <c r="I7834" s="149" t="s">
        <v>1415</v>
      </c>
      <c r="J7834" s="163">
        <v>39.201999999999998</v>
      </c>
      <c r="K7834" s="163">
        <v>33.072000000000003</v>
      </c>
      <c r="L7834" s="149" t="s">
        <v>189</v>
      </c>
      <c r="M7834" s="150" t="s">
        <v>1342</v>
      </c>
      <c r="N7834" s="157">
        <v>45774.271354166667</v>
      </c>
      <c r="O7834" s="157">
        <v>45776.708692129629</v>
      </c>
    </row>
    <row r="7835" spans="2:15" x14ac:dyDescent="0.2">
      <c r="B7835" s="322" t="s">
        <v>272</v>
      </c>
      <c r="C7835" s="322" t="s">
        <v>113</v>
      </c>
      <c r="D7835" s="322" t="s">
        <v>274</v>
      </c>
      <c r="E7835" s="322" t="s">
        <v>113</v>
      </c>
      <c r="F7835" s="154" t="s">
        <v>114</v>
      </c>
      <c r="G7835" s="149" t="s">
        <v>286</v>
      </c>
      <c r="H7835" s="153" t="s">
        <v>115</v>
      </c>
      <c r="I7835" s="149" t="s">
        <v>3161</v>
      </c>
      <c r="J7835" s="163">
        <v>61.256</v>
      </c>
      <c r="K7835" s="163">
        <v>60.030999999999999</v>
      </c>
      <c r="L7835" s="149" t="s">
        <v>216</v>
      </c>
      <c r="M7835" s="150" t="s">
        <v>288</v>
      </c>
      <c r="N7835" s="157">
        <v>45774.293229166666</v>
      </c>
      <c r="O7835" s="157">
        <v>45804.82849537037</v>
      </c>
    </row>
    <row r="7836" spans="2:15" x14ac:dyDescent="0.2">
      <c r="B7836" s="322" t="s">
        <v>272</v>
      </c>
      <c r="C7836" s="322" t="s">
        <v>113</v>
      </c>
      <c r="D7836" s="322" t="s">
        <v>274</v>
      </c>
      <c r="E7836" s="322" t="s">
        <v>113</v>
      </c>
      <c r="F7836" s="154" t="s">
        <v>239</v>
      </c>
      <c r="G7836" s="149" t="s">
        <v>359</v>
      </c>
      <c r="H7836" s="153" t="s">
        <v>278</v>
      </c>
      <c r="I7836" s="149" t="s">
        <v>1596</v>
      </c>
      <c r="J7836" s="163">
        <v>53.569000000000003</v>
      </c>
      <c r="K7836" s="163">
        <v>41.201999999999998</v>
      </c>
      <c r="L7836" s="149" t="s">
        <v>116</v>
      </c>
      <c r="M7836" s="150" t="s">
        <v>292</v>
      </c>
      <c r="N7836" s="157">
        <v>45774.387071759258</v>
      </c>
      <c r="O7836" s="157">
        <v>45794.456990740742</v>
      </c>
    </row>
    <row r="7837" spans="2:15" x14ac:dyDescent="0.2">
      <c r="B7837" s="322" t="s">
        <v>272</v>
      </c>
      <c r="C7837" s="322" t="s">
        <v>113</v>
      </c>
      <c r="D7837" s="322" t="s">
        <v>3664</v>
      </c>
      <c r="E7837" s="322" t="s">
        <v>113</v>
      </c>
      <c r="F7837" s="154" t="s">
        <v>239</v>
      </c>
      <c r="G7837" s="149" t="s">
        <v>359</v>
      </c>
      <c r="H7837" s="153" t="s">
        <v>278</v>
      </c>
      <c r="I7837" s="149" t="s">
        <v>3665</v>
      </c>
      <c r="J7837" s="163">
        <v>35.146999999999998</v>
      </c>
      <c r="K7837" s="163">
        <v>34.444000000000003</v>
      </c>
      <c r="L7837" s="149" t="s">
        <v>217</v>
      </c>
      <c r="M7837" s="150" t="s">
        <v>308</v>
      </c>
      <c r="N7837" s="157">
        <v>45774.928541666668</v>
      </c>
      <c r="O7837" s="157">
        <v>45842.289641203701</v>
      </c>
    </row>
    <row r="7838" spans="2:15" x14ac:dyDescent="0.2">
      <c r="B7838" s="322" t="s">
        <v>272</v>
      </c>
      <c r="C7838" s="322" t="s">
        <v>113</v>
      </c>
      <c r="D7838" s="322" t="s">
        <v>274</v>
      </c>
      <c r="E7838" s="322" t="s">
        <v>113</v>
      </c>
      <c r="F7838" s="154" t="s">
        <v>114</v>
      </c>
      <c r="G7838" s="149" t="s">
        <v>353</v>
      </c>
      <c r="H7838" s="153" t="s">
        <v>354</v>
      </c>
      <c r="I7838" s="149" t="s">
        <v>2183</v>
      </c>
      <c r="J7838" s="163">
        <v>30.206</v>
      </c>
      <c r="K7838" s="163">
        <v>29.602</v>
      </c>
      <c r="L7838" s="149" t="s">
        <v>203</v>
      </c>
      <c r="M7838" s="150" t="s">
        <v>380</v>
      </c>
      <c r="N7838" s="157">
        <v>45776.157719907409</v>
      </c>
      <c r="O7838" s="157">
        <v>45787.207060185188</v>
      </c>
    </row>
    <row r="7839" spans="2:15" x14ac:dyDescent="0.2">
      <c r="B7839" s="322" t="s">
        <v>272</v>
      </c>
      <c r="C7839" s="322" t="s">
        <v>113</v>
      </c>
      <c r="D7839" s="322" t="s">
        <v>3631</v>
      </c>
      <c r="E7839" s="322" t="s">
        <v>113</v>
      </c>
      <c r="F7839" s="154" t="s">
        <v>114</v>
      </c>
      <c r="G7839" s="149" t="s">
        <v>310</v>
      </c>
      <c r="H7839" s="153" t="s">
        <v>115</v>
      </c>
      <c r="I7839" s="149" t="s">
        <v>3666</v>
      </c>
      <c r="J7839" s="163">
        <v>82.138999999999996</v>
      </c>
      <c r="K7839" s="163">
        <v>64.891999999999996</v>
      </c>
      <c r="L7839" s="149" t="s">
        <v>116</v>
      </c>
      <c r="M7839" s="150" t="s">
        <v>117</v>
      </c>
      <c r="N7839" s="157">
        <v>45776.751539351855</v>
      </c>
      <c r="O7839" s="157">
        <v>45820.611828703702</v>
      </c>
    </row>
    <row r="7840" spans="2:15" x14ac:dyDescent="0.2">
      <c r="B7840" s="322" t="s">
        <v>272</v>
      </c>
      <c r="C7840" s="322" t="s">
        <v>113</v>
      </c>
      <c r="D7840" s="322" t="s">
        <v>274</v>
      </c>
      <c r="E7840" s="322" t="s">
        <v>113</v>
      </c>
      <c r="F7840" s="154" t="s">
        <v>114</v>
      </c>
      <c r="G7840" s="149" t="s">
        <v>277</v>
      </c>
      <c r="H7840" s="153" t="s">
        <v>304</v>
      </c>
      <c r="I7840" s="149" t="s">
        <v>2169</v>
      </c>
      <c r="J7840" s="163">
        <v>36.250999999999998</v>
      </c>
      <c r="K7840" s="163">
        <v>25.687000000000001</v>
      </c>
      <c r="L7840" s="149" t="s">
        <v>114</v>
      </c>
      <c r="M7840" s="150" t="s">
        <v>1417</v>
      </c>
      <c r="N7840" s="157">
        <v>45777.021921296298</v>
      </c>
      <c r="O7840" s="157">
        <v>45781.769826388889</v>
      </c>
    </row>
    <row r="7841" spans="2:15" x14ac:dyDescent="0.2">
      <c r="B7841" s="322" t="s">
        <v>272</v>
      </c>
      <c r="C7841" s="322" t="s">
        <v>113</v>
      </c>
      <c r="D7841" s="322" t="s">
        <v>274</v>
      </c>
      <c r="E7841" s="322" t="s">
        <v>113</v>
      </c>
      <c r="F7841" s="154" t="s">
        <v>114</v>
      </c>
      <c r="G7841" s="149" t="s">
        <v>353</v>
      </c>
      <c r="H7841" s="153" t="s">
        <v>354</v>
      </c>
      <c r="I7841" s="149" t="s">
        <v>1234</v>
      </c>
      <c r="J7841" s="163">
        <v>30.898</v>
      </c>
      <c r="K7841" s="163">
        <v>8.5419999999999998</v>
      </c>
      <c r="L7841" s="149" t="s">
        <v>116</v>
      </c>
      <c r="M7841" s="150" t="s">
        <v>2123</v>
      </c>
      <c r="N7841" s="157">
        <v>45777.19940972222</v>
      </c>
      <c r="O7841" s="157">
        <v>45788.707094907404</v>
      </c>
    </row>
    <row r="7842" spans="2:15" x14ac:dyDescent="0.2">
      <c r="B7842" s="322" t="s">
        <v>272</v>
      </c>
      <c r="C7842" s="322" t="s">
        <v>113</v>
      </c>
      <c r="D7842" s="322" t="s">
        <v>274</v>
      </c>
      <c r="E7842" s="322" t="s">
        <v>113</v>
      </c>
      <c r="F7842" s="154" t="s">
        <v>114</v>
      </c>
      <c r="G7842" s="149" t="s">
        <v>277</v>
      </c>
      <c r="H7842" s="153" t="s">
        <v>304</v>
      </c>
      <c r="I7842" s="149" t="s">
        <v>1625</v>
      </c>
      <c r="J7842" s="163">
        <v>34.863999999999997</v>
      </c>
      <c r="K7842" s="163">
        <v>15.826000000000001</v>
      </c>
      <c r="L7842" s="149" t="s">
        <v>114</v>
      </c>
      <c r="M7842" s="150" t="s">
        <v>579</v>
      </c>
      <c r="N7842" s="157">
        <v>45777.27207175926</v>
      </c>
      <c r="O7842" s="157">
        <v>45788.656863425924</v>
      </c>
    </row>
    <row r="7843" spans="2:15" x14ac:dyDescent="0.2">
      <c r="B7843" s="322" t="s">
        <v>272</v>
      </c>
      <c r="C7843" s="322" t="s">
        <v>113</v>
      </c>
      <c r="D7843" s="322" t="s">
        <v>274</v>
      </c>
      <c r="E7843" s="322" t="s">
        <v>113</v>
      </c>
      <c r="F7843" s="154" t="s">
        <v>114</v>
      </c>
      <c r="G7843" s="149" t="s">
        <v>277</v>
      </c>
      <c r="H7843" s="153" t="s">
        <v>304</v>
      </c>
      <c r="I7843" s="149" t="s">
        <v>1625</v>
      </c>
      <c r="J7843" s="163">
        <v>34.863999999999997</v>
      </c>
      <c r="K7843" s="163">
        <v>15.826000000000001</v>
      </c>
      <c r="L7843" s="149" t="s">
        <v>114</v>
      </c>
      <c r="M7843" s="150" t="s">
        <v>579</v>
      </c>
      <c r="N7843" s="157">
        <v>45777.27207175926</v>
      </c>
      <c r="O7843" s="157">
        <v>45788.657002314816</v>
      </c>
    </row>
    <row r="7844" spans="2:15" x14ac:dyDescent="0.2">
      <c r="B7844" s="322" t="s">
        <v>272</v>
      </c>
      <c r="C7844" s="322" t="s">
        <v>113</v>
      </c>
      <c r="D7844" s="322" t="s">
        <v>274</v>
      </c>
      <c r="E7844" s="322" t="s">
        <v>113</v>
      </c>
      <c r="F7844" s="154" t="s">
        <v>239</v>
      </c>
      <c r="G7844" s="149" t="s">
        <v>359</v>
      </c>
      <c r="H7844" s="153" t="s">
        <v>278</v>
      </c>
      <c r="I7844" s="149" t="s">
        <v>3667</v>
      </c>
      <c r="J7844" s="163">
        <v>34.96</v>
      </c>
      <c r="K7844" s="163">
        <v>34.261000000000003</v>
      </c>
      <c r="L7844" s="149" t="s">
        <v>805</v>
      </c>
      <c r="M7844" s="150" t="s">
        <v>806</v>
      </c>
      <c r="N7844" s="157">
        <v>45777.89571759259</v>
      </c>
      <c r="O7844" s="157">
        <v>45800.875</v>
      </c>
    </row>
    <row r="7845" spans="2:15" x14ac:dyDescent="0.2">
      <c r="B7845" s="322" t="s">
        <v>272</v>
      </c>
      <c r="C7845" s="322" t="s">
        <v>113</v>
      </c>
      <c r="D7845" s="322" t="s">
        <v>274</v>
      </c>
      <c r="E7845" s="322" t="s">
        <v>113</v>
      </c>
      <c r="F7845" s="154" t="s">
        <v>239</v>
      </c>
      <c r="G7845" s="149" t="s">
        <v>359</v>
      </c>
      <c r="H7845" s="153" t="s">
        <v>278</v>
      </c>
      <c r="I7845" s="149" t="s">
        <v>445</v>
      </c>
      <c r="J7845" s="163">
        <v>28.364999999999998</v>
      </c>
      <c r="K7845" s="163">
        <v>27.797999999999998</v>
      </c>
      <c r="L7845" s="149" t="s">
        <v>116</v>
      </c>
      <c r="M7845" s="150" t="s">
        <v>339</v>
      </c>
      <c r="N7845" s="157">
        <v>45777.907824074071</v>
      </c>
      <c r="O7845" s="157">
        <v>45800.5</v>
      </c>
    </row>
    <row r="7846" spans="2:15" x14ac:dyDescent="0.2">
      <c r="B7846" s="322" t="s">
        <v>274</v>
      </c>
      <c r="C7846" s="322" t="s">
        <v>113</v>
      </c>
      <c r="D7846" s="322" t="s">
        <v>274</v>
      </c>
      <c r="E7846" s="322" t="s">
        <v>113</v>
      </c>
      <c r="F7846" s="154" t="s">
        <v>114</v>
      </c>
      <c r="G7846" s="149" t="s">
        <v>286</v>
      </c>
      <c r="H7846" s="153" t="s">
        <v>115</v>
      </c>
      <c r="I7846" s="149" t="s">
        <v>1239</v>
      </c>
      <c r="J7846" s="163">
        <v>63.231000000000002</v>
      </c>
      <c r="K7846" s="163">
        <v>60.435000000000002</v>
      </c>
      <c r="L7846" s="149" t="s">
        <v>208</v>
      </c>
      <c r="M7846" s="150" t="s">
        <v>368</v>
      </c>
      <c r="N7846" s="157">
        <v>45778.042557870373</v>
      </c>
      <c r="O7846" s="157">
        <v>45807.708333333336</v>
      </c>
    </row>
    <row r="7847" spans="2:15" x14ac:dyDescent="0.2">
      <c r="B7847" s="322" t="s">
        <v>274</v>
      </c>
      <c r="C7847" s="322" t="s">
        <v>113</v>
      </c>
      <c r="D7847" s="322" t="s">
        <v>274</v>
      </c>
      <c r="E7847" s="322" t="s">
        <v>113</v>
      </c>
      <c r="F7847" s="154" t="s">
        <v>239</v>
      </c>
      <c r="G7847" s="149" t="s">
        <v>1627</v>
      </c>
      <c r="H7847" s="153" t="s">
        <v>1628</v>
      </c>
      <c r="I7847" s="149" t="s">
        <v>3668</v>
      </c>
      <c r="J7847" s="163">
        <v>63.264000000000003</v>
      </c>
      <c r="K7847" s="163">
        <v>59.067</v>
      </c>
      <c r="L7847" s="149" t="s">
        <v>116</v>
      </c>
      <c r="M7847" s="150" t="s">
        <v>293</v>
      </c>
      <c r="N7847" s="157">
        <v>45778.302974537037</v>
      </c>
      <c r="O7847" s="157">
        <v>45801.25</v>
      </c>
    </row>
    <row r="7848" spans="2:15" x14ac:dyDescent="0.2">
      <c r="B7848" s="322" t="s">
        <v>274</v>
      </c>
      <c r="C7848" s="322" t="s">
        <v>113</v>
      </c>
      <c r="D7848" s="322" t="s">
        <v>274</v>
      </c>
      <c r="E7848" s="322" t="s">
        <v>113</v>
      </c>
      <c r="F7848" s="154" t="s">
        <v>114</v>
      </c>
      <c r="G7848" s="149" t="s">
        <v>277</v>
      </c>
      <c r="H7848" s="153" t="s">
        <v>304</v>
      </c>
      <c r="I7848" s="149" t="s">
        <v>576</v>
      </c>
      <c r="J7848" s="163">
        <v>36.415999999999997</v>
      </c>
      <c r="K7848" s="163">
        <v>30.981000000000002</v>
      </c>
      <c r="L7848" s="149" t="s">
        <v>114</v>
      </c>
      <c r="M7848" s="150" t="s">
        <v>577</v>
      </c>
      <c r="N7848" s="157">
        <v>45778.844976851855</v>
      </c>
      <c r="O7848" s="157">
        <v>45801.477766203701</v>
      </c>
    </row>
    <row r="7849" spans="2:15" x14ac:dyDescent="0.2">
      <c r="B7849" s="322" t="s">
        <v>274</v>
      </c>
      <c r="C7849" s="322" t="s">
        <v>113</v>
      </c>
      <c r="D7849" s="322" t="s">
        <v>3631</v>
      </c>
      <c r="E7849" s="322" t="s">
        <v>113</v>
      </c>
      <c r="F7849" s="154" t="s">
        <v>239</v>
      </c>
      <c r="G7849" s="149" t="s">
        <v>289</v>
      </c>
      <c r="H7849" s="153" t="s">
        <v>290</v>
      </c>
      <c r="I7849" s="149" t="s">
        <v>1572</v>
      </c>
      <c r="J7849" s="163">
        <v>45.475999999999999</v>
      </c>
      <c r="K7849" s="163">
        <v>44.566000000000003</v>
      </c>
      <c r="L7849" s="149" t="s">
        <v>265</v>
      </c>
      <c r="M7849" s="150" t="s">
        <v>3669</v>
      </c>
      <c r="N7849" s="157">
        <v>45778.951493055552</v>
      </c>
      <c r="O7849" s="157">
        <v>45810.083333333336</v>
      </c>
    </row>
    <row r="7850" spans="2:15" x14ac:dyDescent="0.2">
      <c r="B7850" s="322" t="s">
        <v>274</v>
      </c>
      <c r="C7850" s="322" t="s">
        <v>113</v>
      </c>
      <c r="D7850" s="322" t="s">
        <v>274</v>
      </c>
      <c r="E7850" s="322" t="s">
        <v>113</v>
      </c>
      <c r="F7850" s="154" t="s">
        <v>114</v>
      </c>
      <c r="G7850" s="149" t="s">
        <v>286</v>
      </c>
      <c r="H7850" s="153" t="s">
        <v>115</v>
      </c>
      <c r="I7850" s="149" t="s">
        <v>3495</v>
      </c>
      <c r="J7850" s="163">
        <v>64.301000000000002</v>
      </c>
      <c r="K7850" s="163">
        <v>39.262</v>
      </c>
      <c r="L7850" s="149" t="s">
        <v>228</v>
      </c>
      <c r="M7850" s="150" t="s">
        <v>485</v>
      </c>
      <c r="N7850" s="157">
        <v>45779.698657407411</v>
      </c>
      <c r="O7850" s="157">
        <v>45789.030624999999</v>
      </c>
    </row>
    <row r="7851" spans="2:15" x14ac:dyDescent="0.2">
      <c r="B7851" s="322" t="s">
        <v>274</v>
      </c>
      <c r="C7851" s="322" t="s">
        <v>113</v>
      </c>
      <c r="D7851" s="322" t="s">
        <v>274</v>
      </c>
      <c r="E7851" s="322" t="s">
        <v>113</v>
      </c>
      <c r="F7851" s="154" t="s">
        <v>236</v>
      </c>
      <c r="G7851" s="149" t="s">
        <v>310</v>
      </c>
      <c r="H7851" s="153" t="s">
        <v>311</v>
      </c>
      <c r="I7851" s="149" t="s">
        <v>3670</v>
      </c>
      <c r="J7851" s="163">
        <v>37.43</v>
      </c>
      <c r="K7851" s="163">
        <v>36.680999999999997</v>
      </c>
      <c r="L7851" s="149" t="s">
        <v>205</v>
      </c>
      <c r="M7851" s="150" t="s">
        <v>721</v>
      </c>
      <c r="N7851" s="157">
        <v>45780.782743055555</v>
      </c>
      <c r="O7851" s="157">
        <v>45806.5</v>
      </c>
    </row>
    <row r="7852" spans="2:15" x14ac:dyDescent="0.2">
      <c r="B7852" s="322" t="s">
        <v>274</v>
      </c>
      <c r="C7852" s="322" t="s">
        <v>113</v>
      </c>
      <c r="D7852" s="322" t="s">
        <v>274</v>
      </c>
      <c r="E7852" s="322" t="s">
        <v>113</v>
      </c>
      <c r="F7852" s="154" t="s">
        <v>114</v>
      </c>
      <c r="G7852" s="149" t="s">
        <v>277</v>
      </c>
      <c r="H7852" s="153" t="s">
        <v>304</v>
      </c>
      <c r="I7852" s="149" t="s">
        <v>1942</v>
      </c>
      <c r="J7852" s="163">
        <v>30.745000000000001</v>
      </c>
      <c r="K7852" s="163">
        <v>5.2560000000000002</v>
      </c>
      <c r="L7852" s="149" t="s">
        <v>329</v>
      </c>
      <c r="M7852" s="150" t="s">
        <v>829</v>
      </c>
      <c r="N7852" s="157">
        <v>45781.647430555553</v>
      </c>
      <c r="O7852" s="157">
        <v>45783.802291666667</v>
      </c>
    </row>
    <row r="7853" spans="2:15" x14ac:dyDescent="0.2">
      <c r="B7853" s="322" t="s">
        <v>274</v>
      </c>
      <c r="C7853" s="322" t="s">
        <v>113</v>
      </c>
      <c r="D7853" s="322" t="s">
        <v>274</v>
      </c>
      <c r="E7853" s="322" t="s">
        <v>113</v>
      </c>
      <c r="F7853" s="154" t="s">
        <v>114</v>
      </c>
      <c r="G7853" s="149" t="s">
        <v>286</v>
      </c>
      <c r="H7853" s="153" t="s">
        <v>115</v>
      </c>
      <c r="I7853" s="149" t="s">
        <v>3671</v>
      </c>
      <c r="J7853" s="163">
        <v>63.52</v>
      </c>
      <c r="K7853" s="163">
        <v>49.262</v>
      </c>
      <c r="L7853" s="149" t="s">
        <v>116</v>
      </c>
      <c r="M7853" s="150" t="s">
        <v>405</v>
      </c>
      <c r="N7853" s="157">
        <v>45782.115960648145</v>
      </c>
      <c r="O7853" s="157">
        <v>45807.958333333336</v>
      </c>
    </row>
    <row r="7854" spans="2:15" x14ac:dyDescent="0.2">
      <c r="B7854" s="322" t="s">
        <v>274</v>
      </c>
      <c r="C7854" s="322" t="s">
        <v>113</v>
      </c>
      <c r="D7854" s="322" t="s">
        <v>3631</v>
      </c>
      <c r="E7854" s="322" t="s">
        <v>113</v>
      </c>
      <c r="F7854" s="154" t="s">
        <v>239</v>
      </c>
      <c r="G7854" s="149" t="s">
        <v>359</v>
      </c>
      <c r="H7854" s="153" t="s">
        <v>278</v>
      </c>
      <c r="I7854" s="149" t="s">
        <v>2200</v>
      </c>
      <c r="J7854" s="163">
        <v>37.880000000000003</v>
      </c>
      <c r="K7854" s="163">
        <v>37.122</v>
      </c>
      <c r="L7854" s="149" t="s">
        <v>116</v>
      </c>
      <c r="M7854" s="150" t="s">
        <v>940</v>
      </c>
      <c r="N7854" s="157">
        <v>45782.37667824074</v>
      </c>
      <c r="O7854" s="157">
        <v>45814.369432870371</v>
      </c>
    </row>
    <row r="7855" spans="2:15" x14ac:dyDescent="0.2">
      <c r="B7855" s="322" t="s">
        <v>274</v>
      </c>
      <c r="C7855" s="322" t="s">
        <v>113</v>
      </c>
      <c r="D7855" s="322" t="s">
        <v>274</v>
      </c>
      <c r="E7855" s="322" t="s">
        <v>113</v>
      </c>
      <c r="F7855" s="154" t="s">
        <v>239</v>
      </c>
      <c r="G7855" s="149" t="s">
        <v>359</v>
      </c>
      <c r="H7855" s="153" t="s">
        <v>278</v>
      </c>
      <c r="I7855" s="149" t="s">
        <v>2872</v>
      </c>
      <c r="J7855" s="163">
        <v>63.293999999999997</v>
      </c>
      <c r="K7855" s="163">
        <v>41.984999999999999</v>
      </c>
      <c r="L7855" s="149" t="s">
        <v>329</v>
      </c>
      <c r="M7855" s="150" t="s">
        <v>923</v>
      </c>
      <c r="N7855" s="157">
        <v>45782.407905092594</v>
      </c>
      <c r="O7855" s="157">
        <v>45801.083333333336</v>
      </c>
    </row>
    <row r="7856" spans="2:15" x14ac:dyDescent="0.2">
      <c r="B7856" s="322" t="s">
        <v>274</v>
      </c>
      <c r="C7856" s="322" t="s">
        <v>113</v>
      </c>
      <c r="D7856" s="322" t="s">
        <v>274</v>
      </c>
      <c r="E7856" s="322" t="s">
        <v>113</v>
      </c>
      <c r="F7856" s="154" t="s">
        <v>114</v>
      </c>
      <c r="G7856" s="149" t="s">
        <v>277</v>
      </c>
      <c r="H7856" s="153" t="s">
        <v>304</v>
      </c>
      <c r="I7856" s="149" t="s">
        <v>969</v>
      </c>
      <c r="J7856" s="163">
        <v>34.491999999999997</v>
      </c>
      <c r="K7856" s="163">
        <v>3.472</v>
      </c>
      <c r="L7856" s="149" t="s">
        <v>188</v>
      </c>
      <c r="M7856" s="150" t="s">
        <v>3672</v>
      </c>
      <c r="N7856" s="157">
        <v>45783.147060185183</v>
      </c>
      <c r="O7856" s="157">
        <v>45799.496851851851</v>
      </c>
    </row>
    <row r="7857" spans="2:15" x14ac:dyDescent="0.2">
      <c r="B7857" s="322" t="s">
        <v>274</v>
      </c>
      <c r="C7857" s="322" t="s">
        <v>113</v>
      </c>
      <c r="D7857" s="322" t="s">
        <v>274</v>
      </c>
      <c r="E7857" s="322" t="s">
        <v>113</v>
      </c>
      <c r="F7857" s="154" t="s">
        <v>114</v>
      </c>
      <c r="G7857" s="149" t="s">
        <v>277</v>
      </c>
      <c r="H7857" s="153" t="s">
        <v>304</v>
      </c>
      <c r="I7857" s="149" t="s">
        <v>969</v>
      </c>
      <c r="J7857" s="163">
        <v>34.491999999999997</v>
      </c>
      <c r="K7857" s="163">
        <v>18.518000000000001</v>
      </c>
      <c r="L7857" s="149" t="s">
        <v>188</v>
      </c>
      <c r="M7857" s="150" t="s">
        <v>3672</v>
      </c>
      <c r="N7857" s="157">
        <v>45783.147060185183</v>
      </c>
      <c r="O7857" s="157">
        <v>45799.496990740743</v>
      </c>
    </row>
    <row r="7858" spans="2:15" x14ac:dyDescent="0.2">
      <c r="B7858" s="322" t="s">
        <v>274</v>
      </c>
      <c r="C7858" s="322" t="s">
        <v>113</v>
      </c>
      <c r="D7858" s="322" t="s">
        <v>274</v>
      </c>
      <c r="E7858" s="322" t="s">
        <v>113</v>
      </c>
      <c r="F7858" s="154" t="s">
        <v>114</v>
      </c>
      <c r="G7858" s="149" t="s">
        <v>353</v>
      </c>
      <c r="H7858" s="153" t="s">
        <v>354</v>
      </c>
      <c r="I7858" s="149" t="s">
        <v>3673</v>
      </c>
      <c r="J7858" s="163">
        <v>32.154000000000003</v>
      </c>
      <c r="K7858" s="163">
        <v>31.510999999999999</v>
      </c>
      <c r="L7858" s="149" t="s">
        <v>116</v>
      </c>
      <c r="M7858" s="150" t="s">
        <v>292</v>
      </c>
      <c r="N7858" s="157">
        <v>45783.480810185189</v>
      </c>
      <c r="O7858" s="157">
        <v>45799.577546296299</v>
      </c>
    </row>
    <row r="7859" spans="2:15" x14ac:dyDescent="0.2">
      <c r="B7859" s="322" t="s">
        <v>274</v>
      </c>
      <c r="C7859" s="322" t="s">
        <v>113</v>
      </c>
      <c r="D7859" s="322" t="s">
        <v>274</v>
      </c>
      <c r="E7859" s="322" t="s">
        <v>113</v>
      </c>
      <c r="F7859" s="154" t="s">
        <v>114</v>
      </c>
      <c r="G7859" s="149" t="s">
        <v>277</v>
      </c>
      <c r="H7859" s="153" t="s">
        <v>304</v>
      </c>
      <c r="I7859" s="149" t="s">
        <v>670</v>
      </c>
      <c r="J7859" s="163">
        <v>36.417000000000002</v>
      </c>
      <c r="K7859" s="163">
        <v>5.6520000000000001</v>
      </c>
      <c r="L7859" s="149" t="s">
        <v>114</v>
      </c>
      <c r="M7859" s="150" t="s">
        <v>577</v>
      </c>
      <c r="N7859" s="157">
        <v>45783.656990740739</v>
      </c>
      <c r="O7859" s="157">
        <v>45788.625833333332</v>
      </c>
    </row>
    <row r="7860" spans="2:15" x14ac:dyDescent="0.2">
      <c r="B7860" s="322" t="s">
        <v>274</v>
      </c>
      <c r="C7860" s="322" t="s">
        <v>113</v>
      </c>
      <c r="D7860" s="322" t="s">
        <v>3631</v>
      </c>
      <c r="E7860" s="322" t="s">
        <v>113</v>
      </c>
      <c r="F7860" s="154" t="s">
        <v>114</v>
      </c>
      <c r="G7860" s="149" t="s">
        <v>286</v>
      </c>
      <c r="H7860" s="153" t="s">
        <v>115</v>
      </c>
      <c r="I7860" s="149" t="s">
        <v>3674</v>
      </c>
      <c r="J7860" s="163">
        <v>61.298999999999999</v>
      </c>
      <c r="K7860" s="163">
        <v>57.009</v>
      </c>
      <c r="L7860" s="149" t="s">
        <v>116</v>
      </c>
      <c r="M7860" s="150" t="s">
        <v>405</v>
      </c>
      <c r="N7860" s="157">
        <v>45783.897453703707</v>
      </c>
      <c r="O7860" s="157">
        <v>45811.625</v>
      </c>
    </row>
    <row r="7861" spans="2:15" x14ac:dyDescent="0.2">
      <c r="B7861" s="322" t="s">
        <v>274</v>
      </c>
      <c r="C7861" s="322" t="s">
        <v>113</v>
      </c>
      <c r="D7861" s="322" t="s">
        <v>274</v>
      </c>
      <c r="E7861" s="322" t="s">
        <v>113</v>
      </c>
      <c r="F7861" s="154" t="s">
        <v>244</v>
      </c>
      <c r="G7861" s="149" t="s">
        <v>369</v>
      </c>
      <c r="H7861" s="153" t="s">
        <v>370</v>
      </c>
      <c r="I7861" s="149" t="s">
        <v>3675</v>
      </c>
      <c r="J7861" s="163">
        <v>33.789000000000001</v>
      </c>
      <c r="K7861" s="163">
        <v>33.113</v>
      </c>
      <c r="L7861" s="149" t="s">
        <v>219</v>
      </c>
      <c r="M7861" s="150" t="s">
        <v>3676</v>
      </c>
      <c r="N7861" s="157">
        <v>45784.176076388889</v>
      </c>
      <c r="O7861" s="157">
        <v>45804.541666666664</v>
      </c>
    </row>
    <row r="7862" spans="2:15" x14ac:dyDescent="0.2">
      <c r="B7862" s="322" t="s">
        <v>274</v>
      </c>
      <c r="C7862" s="322" t="s">
        <v>113</v>
      </c>
      <c r="D7862" s="322" t="s">
        <v>274</v>
      </c>
      <c r="E7862" s="322" t="s">
        <v>113</v>
      </c>
      <c r="F7862" s="154" t="s">
        <v>114</v>
      </c>
      <c r="G7862" s="149" t="s">
        <v>277</v>
      </c>
      <c r="H7862" s="153" t="s">
        <v>304</v>
      </c>
      <c r="I7862" s="149" t="s">
        <v>967</v>
      </c>
      <c r="J7862" s="163">
        <v>36.988</v>
      </c>
      <c r="K7862" s="163">
        <v>28.202999999999999</v>
      </c>
      <c r="L7862" s="149" t="s">
        <v>114</v>
      </c>
      <c r="M7862" s="150" t="s">
        <v>700</v>
      </c>
      <c r="N7862" s="157">
        <v>45784.282500000001</v>
      </c>
      <c r="O7862" s="157">
        <v>45789.427731481483</v>
      </c>
    </row>
    <row r="7863" spans="2:15" x14ac:dyDescent="0.2">
      <c r="B7863" s="322" t="s">
        <v>274</v>
      </c>
      <c r="C7863" s="322" t="s">
        <v>113</v>
      </c>
      <c r="D7863" s="322" t="s">
        <v>274</v>
      </c>
      <c r="E7863" s="322" t="s">
        <v>113</v>
      </c>
      <c r="F7863" s="154" t="s">
        <v>114</v>
      </c>
      <c r="G7863" s="149" t="s">
        <v>277</v>
      </c>
      <c r="H7863" s="153" t="s">
        <v>304</v>
      </c>
      <c r="I7863" s="149" t="s">
        <v>1739</v>
      </c>
      <c r="J7863" s="163">
        <v>36.244999999999997</v>
      </c>
      <c r="K7863" s="163">
        <v>26.134</v>
      </c>
      <c r="L7863" s="149" t="s">
        <v>114</v>
      </c>
      <c r="M7863" s="150" t="s">
        <v>1417</v>
      </c>
      <c r="N7863" s="157">
        <v>45784.740752314814</v>
      </c>
      <c r="O7863" s="157">
        <v>45790.01048611111</v>
      </c>
    </row>
    <row r="7864" spans="2:15" x14ac:dyDescent="0.2">
      <c r="B7864" s="322" t="s">
        <v>274</v>
      </c>
      <c r="C7864" s="322" t="s">
        <v>113</v>
      </c>
      <c r="D7864" s="322" t="s">
        <v>274</v>
      </c>
      <c r="E7864" s="322" t="s">
        <v>113</v>
      </c>
      <c r="F7864" s="154" t="s">
        <v>114</v>
      </c>
      <c r="G7864" s="149" t="s">
        <v>277</v>
      </c>
      <c r="H7864" s="153" t="s">
        <v>304</v>
      </c>
      <c r="I7864" s="149" t="s">
        <v>3352</v>
      </c>
      <c r="J7864" s="163">
        <v>35.270000000000003</v>
      </c>
      <c r="K7864" s="163">
        <v>13.723000000000001</v>
      </c>
      <c r="L7864" s="149" t="s">
        <v>114</v>
      </c>
      <c r="M7864" s="150" t="s">
        <v>579</v>
      </c>
      <c r="N7864" s="157">
        <v>45784.803252314814</v>
      </c>
      <c r="O7864" s="157">
        <v>45788.322916666664</v>
      </c>
    </row>
    <row r="7865" spans="2:15" x14ac:dyDescent="0.2">
      <c r="B7865" s="322" t="s">
        <v>274</v>
      </c>
      <c r="C7865" s="322" t="s">
        <v>113</v>
      </c>
      <c r="D7865" s="322" t="s">
        <v>274</v>
      </c>
      <c r="E7865" s="322" t="s">
        <v>113</v>
      </c>
      <c r="F7865" s="154" t="s">
        <v>114</v>
      </c>
      <c r="G7865" s="149" t="s">
        <v>277</v>
      </c>
      <c r="H7865" s="153" t="s">
        <v>304</v>
      </c>
      <c r="I7865" s="149" t="s">
        <v>3352</v>
      </c>
      <c r="J7865" s="163">
        <v>35.270000000000003</v>
      </c>
      <c r="K7865" s="163">
        <v>13.723000000000001</v>
      </c>
      <c r="L7865" s="149" t="s">
        <v>114</v>
      </c>
      <c r="M7865" s="150" t="s">
        <v>579</v>
      </c>
      <c r="N7865" s="157">
        <v>45784.803252314814</v>
      </c>
      <c r="O7865" s="157">
        <v>45788.323055555556</v>
      </c>
    </row>
    <row r="7866" spans="2:15" x14ac:dyDescent="0.2">
      <c r="B7866" s="322" t="s">
        <v>274</v>
      </c>
      <c r="C7866" s="322" t="s">
        <v>113</v>
      </c>
      <c r="D7866" s="322" t="s">
        <v>3631</v>
      </c>
      <c r="E7866" s="322" t="s">
        <v>113</v>
      </c>
      <c r="F7866" s="154" t="s">
        <v>114</v>
      </c>
      <c r="G7866" s="149" t="s">
        <v>286</v>
      </c>
      <c r="H7866" s="153" t="s">
        <v>115</v>
      </c>
      <c r="I7866" s="149" t="s">
        <v>2525</v>
      </c>
      <c r="J7866" s="163">
        <v>63.845999999999997</v>
      </c>
      <c r="K7866" s="163">
        <v>60.317</v>
      </c>
      <c r="L7866" s="149" t="s">
        <v>208</v>
      </c>
      <c r="M7866" s="150" t="s">
        <v>368</v>
      </c>
      <c r="N7866" s="157">
        <v>45785.418090277781</v>
      </c>
      <c r="O7866" s="157">
        <v>45809.416666666664</v>
      </c>
    </row>
    <row r="7867" spans="2:15" x14ac:dyDescent="0.2">
      <c r="B7867" s="322" t="s">
        <v>274</v>
      </c>
      <c r="C7867" s="322" t="s">
        <v>113</v>
      </c>
      <c r="D7867" s="322" t="s">
        <v>3631</v>
      </c>
      <c r="E7867" s="322" t="s">
        <v>113</v>
      </c>
      <c r="F7867" s="154" t="s">
        <v>195</v>
      </c>
      <c r="G7867" s="149" t="s">
        <v>277</v>
      </c>
      <c r="H7867" s="153" t="s">
        <v>705</v>
      </c>
      <c r="I7867" s="149" t="s">
        <v>2489</v>
      </c>
      <c r="J7867" s="163">
        <v>63.414999999999999</v>
      </c>
      <c r="K7867" s="163">
        <v>47.768999999999998</v>
      </c>
      <c r="L7867" s="149" t="s">
        <v>219</v>
      </c>
      <c r="M7867" s="150" t="s">
        <v>3676</v>
      </c>
      <c r="N7867" s="157">
        <v>45785.83494212963</v>
      </c>
      <c r="O7867" s="157">
        <v>45837.290972222225</v>
      </c>
    </row>
    <row r="7868" spans="2:15" x14ac:dyDescent="0.2">
      <c r="B7868" s="322" t="s">
        <v>274</v>
      </c>
      <c r="C7868" s="322" t="s">
        <v>113</v>
      </c>
      <c r="D7868" s="322" t="s">
        <v>274</v>
      </c>
      <c r="E7868" s="322" t="s">
        <v>113</v>
      </c>
      <c r="F7868" s="154" t="s">
        <v>114</v>
      </c>
      <c r="G7868" s="149" t="s">
        <v>277</v>
      </c>
      <c r="H7868" s="153" t="s">
        <v>304</v>
      </c>
      <c r="I7868" s="149" t="s">
        <v>1236</v>
      </c>
      <c r="J7868" s="163">
        <v>19.39</v>
      </c>
      <c r="K7868" s="163">
        <v>3.65</v>
      </c>
      <c r="L7868" s="149" t="s">
        <v>114</v>
      </c>
      <c r="M7868" s="150" t="s">
        <v>306</v>
      </c>
      <c r="N7868" s="157">
        <v>45786.23064814815</v>
      </c>
      <c r="O7868" s="157">
        <v>45789.667337962965</v>
      </c>
    </row>
    <row r="7869" spans="2:15" x14ac:dyDescent="0.2">
      <c r="B7869" s="322" t="s">
        <v>274</v>
      </c>
      <c r="C7869" s="322" t="s">
        <v>113</v>
      </c>
      <c r="D7869" s="322" t="s">
        <v>3631</v>
      </c>
      <c r="E7869" s="322" t="s">
        <v>113</v>
      </c>
      <c r="F7869" s="154" t="s">
        <v>239</v>
      </c>
      <c r="G7869" s="149" t="s">
        <v>1627</v>
      </c>
      <c r="H7869" s="153" t="s">
        <v>1628</v>
      </c>
      <c r="I7869" s="149" t="s">
        <v>3677</v>
      </c>
      <c r="J7869" s="163">
        <v>87.052000000000007</v>
      </c>
      <c r="K7869" s="163">
        <v>85.311000000000007</v>
      </c>
      <c r="L7869" s="149" t="s">
        <v>211</v>
      </c>
      <c r="M7869" s="150" t="s">
        <v>388</v>
      </c>
      <c r="N7869" s="157">
        <v>45786.260613425926</v>
      </c>
      <c r="O7869" s="157">
        <v>45838.084745370368</v>
      </c>
    </row>
    <row r="7870" spans="2:15" x14ac:dyDescent="0.2">
      <c r="B7870" s="322" t="s">
        <v>274</v>
      </c>
      <c r="C7870" s="322" t="s">
        <v>113</v>
      </c>
      <c r="D7870" s="322" t="s">
        <v>274</v>
      </c>
      <c r="E7870" s="322" t="s">
        <v>113</v>
      </c>
      <c r="F7870" s="154" t="s">
        <v>114</v>
      </c>
      <c r="G7870" s="149" t="s">
        <v>353</v>
      </c>
      <c r="H7870" s="153" t="s">
        <v>354</v>
      </c>
      <c r="I7870" s="149" t="s">
        <v>3248</v>
      </c>
      <c r="J7870" s="163">
        <v>32.167000000000002</v>
      </c>
      <c r="K7870" s="163">
        <v>11.202</v>
      </c>
      <c r="L7870" s="149" t="s">
        <v>116</v>
      </c>
      <c r="M7870" s="150" t="s">
        <v>292</v>
      </c>
      <c r="N7870" s="157">
        <v>45787.064120370371</v>
      </c>
      <c r="O7870" s="157">
        <v>45800.520833333336</v>
      </c>
    </row>
    <row r="7871" spans="2:15" x14ac:dyDescent="0.2">
      <c r="B7871" s="322" t="s">
        <v>274</v>
      </c>
      <c r="C7871" s="322" t="s">
        <v>113</v>
      </c>
      <c r="D7871" s="322" t="s">
        <v>3631</v>
      </c>
      <c r="E7871" s="322" t="s">
        <v>113</v>
      </c>
      <c r="F7871" s="154" t="s">
        <v>247</v>
      </c>
      <c r="G7871" s="149" t="s">
        <v>340</v>
      </c>
      <c r="H7871" s="153" t="s">
        <v>341</v>
      </c>
      <c r="I7871" s="149" t="s">
        <v>3071</v>
      </c>
      <c r="J7871" s="163">
        <v>37.927</v>
      </c>
      <c r="K7871" s="163">
        <v>34.49</v>
      </c>
      <c r="L7871" s="149" t="s">
        <v>205</v>
      </c>
      <c r="M7871" s="150" t="s">
        <v>505</v>
      </c>
      <c r="N7871" s="157">
        <v>45787.222141203703</v>
      </c>
      <c r="O7871" s="157">
        <v>45811.833333333336</v>
      </c>
    </row>
    <row r="7872" spans="2:15" x14ac:dyDescent="0.2">
      <c r="B7872" s="322" t="s">
        <v>274</v>
      </c>
      <c r="C7872" s="322" t="s">
        <v>113</v>
      </c>
      <c r="D7872" s="322" t="s">
        <v>3631</v>
      </c>
      <c r="E7872" s="322" t="s">
        <v>113</v>
      </c>
      <c r="F7872" s="154" t="s">
        <v>239</v>
      </c>
      <c r="G7872" s="149" t="s">
        <v>359</v>
      </c>
      <c r="H7872" s="153" t="s">
        <v>278</v>
      </c>
      <c r="I7872" s="149" t="s">
        <v>1622</v>
      </c>
      <c r="J7872" s="163">
        <v>36.887</v>
      </c>
      <c r="K7872" s="163">
        <v>35.877000000000002</v>
      </c>
      <c r="L7872" s="149" t="s">
        <v>116</v>
      </c>
      <c r="M7872" s="150" t="s">
        <v>352</v>
      </c>
      <c r="N7872" s="157">
        <v>45787.459236111114</v>
      </c>
      <c r="O7872" s="157">
        <v>45818.725023148145</v>
      </c>
    </row>
    <row r="7873" spans="2:15" x14ac:dyDescent="0.2">
      <c r="B7873" s="322" t="s">
        <v>274</v>
      </c>
      <c r="C7873" s="322" t="s">
        <v>113</v>
      </c>
      <c r="D7873" s="322" t="s">
        <v>3664</v>
      </c>
      <c r="E7873" s="322" t="s">
        <v>113</v>
      </c>
      <c r="F7873" s="154" t="s">
        <v>239</v>
      </c>
      <c r="G7873" s="149" t="s">
        <v>359</v>
      </c>
      <c r="H7873" s="153" t="s">
        <v>278</v>
      </c>
      <c r="I7873" s="149" t="s">
        <v>3308</v>
      </c>
      <c r="J7873" s="163">
        <v>53.554000000000002</v>
      </c>
      <c r="K7873" s="163">
        <v>40.540999999999997</v>
      </c>
      <c r="L7873" s="149" t="s">
        <v>376</v>
      </c>
      <c r="M7873" s="150" t="s">
        <v>1385</v>
      </c>
      <c r="N7873" s="157">
        <v>45787.459965277776</v>
      </c>
      <c r="O7873" s="157">
        <v>45844.750706018516</v>
      </c>
    </row>
    <row r="7874" spans="2:15" x14ac:dyDescent="0.2">
      <c r="B7874" s="322" t="s">
        <v>274</v>
      </c>
      <c r="C7874" s="322" t="s">
        <v>113</v>
      </c>
      <c r="D7874" s="322" t="s">
        <v>274</v>
      </c>
      <c r="E7874" s="322" t="s">
        <v>113</v>
      </c>
      <c r="F7874" s="154" t="s">
        <v>114</v>
      </c>
      <c r="G7874" s="149" t="s">
        <v>277</v>
      </c>
      <c r="H7874" s="153" t="s">
        <v>304</v>
      </c>
      <c r="I7874" s="149" t="s">
        <v>1095</v>
      </c>
      <c r="J7874" s="163">
        <v>36.488999999999997</v>
      </c>
      <c r="K7874" s="163">
        <v>11.824</v>
      </c>
      <c r="L7874" s="149" t="s">
        <v>195</v>
      </c>
      <c r="M7874" s="150" t="s">
        <v>1663</v>
      </c>
      <c r="N7874" s="157">
        <v>45788.032187500001</v>
      </c>
      <c r="O7874" s="157">
        <v>45808.416666666664</v>
      </c>
    </row>
    <row r="7875" spans="2:15" x14ac:dyDescent="0.2">
      <c r="B7875" s="322" t="s">
        <v>274</v>
      </c>
      <c r="C7875" s="322" t="s">
        <v>113</v>
      </c>
      <c r="D7875" s="322" t="s">
        <v>274</v>
      </c>
      <c r="E7875" s="322" t="s">
        <v>113</v>
      </c>
      <c r="F7875" s="154" t="s">
        <v>114</v>
      </c>
      <c r="G7875" s="149" t="s">
        <v>277</v>
      </c>
      <c r="H7875" s="153" t="s">
        <v>304</v>
      </c>
      <c r="I7875" s="149" t="s">
        <v>1095</v>
      </c>
      <c r="J7875" s="163">
        <v>36.488999999999997</v>
      </c>
      <c r="K7875" s="163">
        <v>11.824</v>
      </c>
      <c r="L7875" s="149" t="s">
        <v>195</v>
      </c>
      <c r="M7875" s="150" t="s">
        <v>1663</v>
      </c>
      <c r="N7875" s="157">
        <v>45788.032187500001</v>
      </c>
      <c r="O7875" s="157">
        <v>45808.416805555556</v>
      </c>
    </row>
    <row r="7876" spans="2:15" x14ac:dyDescent="0.2">
      <c r="B7876" s="322" t="s">
        <v>274</v>
      </c>
      <c r="C7876" s="322" t="s">
        <v>113</v>
      </c>
      <c r="D7876" s="322" t="s">
        <v>3631</v>
      </c>
      <c r="E7876" s="322" t="s">
        <v>113</v>
      </c>
      <c r="F7876" s="154" t="s">
        <v>114</v>
      </c>
      <c r="G7876" s="149" t="s">
        <v>286</v>
      </c>
      <c r="H7876" s="153" t="s">
        <v>115</v>
      </c>
      <c r="I7876" s="149" t="s">
        <v>3452</v>
      </c>
      <c r="J7876" s="163">
        <v>61.203000000000003</v>
      </c>
      <c r="K7876" s="163">
        <v>59.798000000000002</v>
      </c>
      <c r="L7876" s="149" t="s">
        <v>211</v>
      </c>
      <c r="M7876" s="150" t="s">
        <v>388</v>
      </c>
      <c r="N7876" s="157">
        <v>45788.91810185185</v>
      </c>
      <c r="O7876" s="157">
        <v>45813.643761574072</v>
      </c>
    </row>
    <row r="7877" spans="2:15" x14ac:dyDescent="0.2">
      <c r="B7877" s="322" t="s">
        <v>274</v>
      </c>
      <c r="C7877" s="322" t="s">
        <v>113</v>
      </c>
      <c r="D7877" s="322" t="s">
        <v>274</v>
      </c>
      <c r="E7877" s="322" t="s">
        <v>113</v>
      </c>
      <c r="F7877" s="154" t="s">
        <v>114</v>
      </c>
      <c r="G7877" s="149" t="s">
        <v>277</v>
      </c>
      <c r="H7877" s="153" t="s">
        <v>304</v>
      </c>
      <c r="I7877" s="149" t="s">
        <v>1226</v>
      </c>
      <c r="J7877" s="163">
        <v>39.069000000000003</v>
      </c>
      <c r="K7877" s="163">
        <v>15.201000000000001</v>
      </c>
      <c r="L7877" s="149" t="s">
        <v>114</v>
      </c>
      <c r="M7877" s="150" t="s">
        <v>741</v>
      </c>
      <c r="N7877" s="157">
        <v>45789.793182870373</v>
      </c>
      <c r="O7877" s="157">
        <v>45796.718032407407</v>
      </c>
    </row>
    <row r="7878" spans="2:15" x14ac:dyDescent="0.2">
      <c r="B7878" s="322" t="s">
        <v>274</v>
      </c>
      <c r="C7878" s="322" t="s">
        <v>113</v>
      </c>
      <c r="D7878" s="322" t="s">
        <v>274</v>
      </c>
      <c r="E7878" s="322" t="s">
        <v>113</v>
      </c>
      <c r="F7878" s="154" t="s">
        <v>114</v>
      </c>
      <c r="G7878" s="149" t="s">
        <v>277</v>
      </c>
      <c r="H7878" s="153" t="s">
        <v>304</v>
      </c>
      <c r="I7878" s="149" t="s">
        <v>1226</v>
      </c>
      <c r="J7878" s="163">
        <v>39.069000000000003</v>
      </c>
      <c r="K7878" s="163">
        <v>15.201000000000001</v>
      </c>
      <c r="L7878" s="149" t="s">
        <v>114</v>
      </c>
      <c r="M7878" s="150" t="s">
        <v>741</v>
      </c>
      <c r="N7878" s="157">
        <v>45789.793182870373</v>
      </c>
      <c r="O7878" s="157">
        <v>45796.718171296299</v>
      </c>
    </row>
    <row r="7879" spans="2:15" x14ac:dyDescent="0.2">
      <c r="B7879" s="322" t="s">
        <v>274</v>
      </c>
      <c r="C7879" s="322" t="s">
        <v>113</v>
      </c>
      <c r="D7879" s="322" t="s">
        <v>3631</v>
      </c>
      <c r="E7879" s="322" t="s">
        <v>113</v>
      </c>
      <c r="F7879" s="154" t="s">
        <v>329</v>
      </c>
      <c r="G7879" s="149" t="s">
        <v>286</v>
      </c>
      <c r="H7879" s="153" t="s">
        <v>330</v>
      </c>
      <c r="I7879" s="149" t="s">
        <v>3678</v>
      </c>
      <c r="J7879" s="163">
        <v>82.165999999999997</v>
      </c>
      <c r="K7879" s="163">
        <v>48.417999999999999</v>
      </c>
      <c r="L7879" s="149" t="s">
        <v>211</v>
      </c>
      <c r="M7879" s="150" t="s">
        <v>616</v>
      </c>
      <c r="N7879" s="157">
        <v>45790.053715277776</v>
      </c>
      <c r="O7879" s="157">
        <v>45814.166666666664</v>
      </c>
    </row>
    <row r="7880" spans="2:15" x14ac:dyDescent="0.2">
      <c r="B7880" s="322" t="s">
        <v>274</v>
      </c>
      <c r="C7880" s="322" t="s">
        <v>113</v>
      </c>
      <c r="D7880" s="322" t="s">
        <v>274</v>
      </c>
      <c r="E7880" s="322" t="s">
        <v>113</v>
      </c>
      <c r="F7880" s="154" t="s">
        <v>239</v>
      </c>
      <c r="G7880" s="149" t="s">
        <v>359</v>
      </c>
      <c r="H7880" s="153" t="s">
        <v>278</v>
      </c>
      <c r="I7880" s="149" t="s">
        <v>1933</v>
      </c>
      <c r="J7880" s="163">
        <v>33.256999999999998</v>
      </c>
      <c r="K7880" s="163">
        <v>32.591999999999999</v>
      </c>
      <c r="L7880" s="149" t="s">
        <v>295</v>
      </c>
      <c r="M7880" s="150" t="s">
        <v>296</v>
      </c>
      <c r="N7880" s="157">
        <v>45791.189027777778</v>
      </c>
      <c r="O7880" s="157">
        <v>45803.25</v>
      </c>
    </row>
    <row r="7881" spans="2:15" x14ac:dyDescent="0.2">
      <c r="B7881" s="322" t="s">
        <v>274</v>
      </c>
      <c r="C7881" s="322" t="s">
        <v>113</v>
      </c>
      <c r="D7881" s="322" t="s">
        <v>3631</v>
      </c>
      <c r="E7881" s="322" t="s">
        <v>113</v>
      </c>
      <c r="F7881" s="154" t="s">
        <v>244</v>
      </c>
      <c r="G7881" s="149" t="s">
        <v>369</v>
      </c>
      <c r="H7881" s="153" t="s">
        <v>370</v>
      </c>
      <c r="I7881" s="149" t="s">
        <v>809</v>
      </c>
      <c r="J7881" s="163">
        <v>39.779000000000003</v>
      </c>
      <c r="K7881" s="163">
        <v>32.011000000000003</v>
      </c>
      <c r="L7881" s="149" t="s">
        <v>209</v>
      </c>
      <c r="M7881" s="150" t="s">
        <v>786</v>
      </c>
      <c r="N7881" s="157">
        <v>45791.302916666667</v>
      </c>
      <c r="O7881" s="157">
        <v>45809.731238425928</v>
      </c>
    </row>
    <row r="7882" spans="2:15" x14ac:dyDescent="0.2">
      <c r="B7882" s="322" t="s">
        <v>274</v>
      </c>
      <c r="C7882" s="322" t="s">
        <v>113</v>
      </c>
      <c r="D7882" s="322" t="s">
        <v>3631</v>
      </c>
      <c r="E7882" s="322" t="s">
        <v>113</v>
      </c>
      <c r="F7882" s="154" t="s">
        <v>114</v>
      </c>
      <c r="G7882" s="149" t="s">
        <v>286</v>
      </c>
      <c r="H7882" s="153" t="s">
        <v>115</v>
      </c>
      <c r="I7882" s="149" t="s">
        <v>3679</v>
      </c>
      <c r="J7882" s="163">
        <v>61.448</v>
      </c>
      <c r="K7882" s="163">
        <v>60.219000000000001</v>
      </c>
      <c r="L7882" s="149" t="s">
        <v>217</v>
      </c>
      <c r="M7882" s="150" t="s">
        <v>308</v>
      </c>
      <c r="N7882" s="157">
        <v>45791.324456018519</v>
      </c>
      <c r="O7882" s="157">
        <v>45814.083333333336</v>
      </c>
    </row>
    <row r="7883" spans="2:15" x14ac:dyDescent="0.2">
      <c r="B7883" s="322" t="s">
        <v>274</v>
      </c>
      <c r="C7883" s="322" t="s">
        <v>113</v>
      </c>
      <c r="D7883" s="322" t="s">
        <v>3631</v>
      </c>
      <c r="E7883" s="322" t="s">
        <v>113</v>
      </c>
      <c r="F7883" s="154" t="s">
        <v>239</v>
      </c>
      <c r="G7883" s="149" t="s">
        <v>289</v>
      </c>
      <c r="H7883" s="153" t="s">
        <v>290</v>
      </c>
      <c r="I7883" s="149" t="s">
        <v>3680</v>
      </c>
      <c r="J7883" s="163">
        <v>33.442999999999998</v>
      </c>
      <c r="K7883" s="163">
        <v>32.774000000000001</v>
      </c>
      <c r="L7883" s="149" t="s">
        <v>116</v>
      </c>
      <c r="M7883" s="150" t="s">
        <v>352</v>
      </c>
      <c r="N7883" s="157">
        <v>45791.605405092596</v>
      </c>
      <c r="O7883" s="157">
        <v>45818.5</v>
      </c>
    </row>
    <row r="7884" spans="2:15" x14ac:dyDescent="0.2">
      <c r="B7884" s="322" t="s">
        <v>274</v>
      </c>
      <c r="C7884" s="322" t="s">
        <v>113</v>
      </c>
      <c r="D7884" s="322" t="s">
        <v>274</v>
      </c>
      <c r="E7884" s="322" t="s">
        <v>113</v>
      </c>
      <c r="F7884" s="154" t="s">
        <v>114</v>
      </c>
      <c r="G7884" s="149" t="s">
        <v>277</v>
      </c>
      <c r="H7884" s="153" t="s">
        <v>304</v>
      </c>
      <c r="I7884" s="149" t="s">
        <v>2169</v>
      </c>
      <c r="J7884" s="163">
        <v>36.250999999999998</v>
      </c>
      <c r="K7884" s="163">
        <v>24.053999999999998</v>
      </c>
      <c r="L7884" s="149" t="s">
        <v>329</v>
      </c>
      <c r="M7884" s="150" t="s">
        <v>3681</v>
      </c>
      <c r="N7884" s="157">
        <v>45791.751284722224</v>
      </c>
      <c r="O7884" s="157">
        <v>45806.5</v>
      </c>
    </row>
    <row r="7885" spans="2:15" x14ac:dyDescent="0.2">
      <c r="B7885" s="322" t="s">
        <v>274</v>
      </c>
      <c r="C7885" s="322" t="s">
        <v>113</v>
      </c>
      <c r="D7885" s="322" t="s">
        <v>274</v>
      </c>
      <c r="E7885" s="322" t="s">
        <v>113</v>
      </c>
      <c r="F7885" s="154" t="s">
        <v>236</v>
      </c>
      <c r="G7885" s="149" t="s">
        <v>310</v>
      </c>
      <c r="H7885" s="153" t="s">
        <v>311</v>
      </c>
      <c r="I7885" s="149" t="s">
        <v>3682</v>
      </c>
      <c r="J7885" s="163">
        <v>63.832999999999998</v>
      </c>
      <c r="K7885" s="163">
        <v>49.718000000000004</v>
      </c>
      <c r="L7885" s="149" t="s">
        <v>116</v>
      </c>
      <c r="M7885" s="150" t="s">
        <v>760</v>
      </c>
      <c r="N7885" s="157">
        <v>45791.782141203701</v>
      </c>
      <c r="O7885" s="157">
        <v>45808.625</v>
      </c>
    </row>
    <row r="7886" spans="2:15" x14ac:dyDescent="0.2">
      <c r="B7886" s="322" t="s">
        <v>274</v>
      </c>
      <c r="C7886" s="322" t="s">
        <v>113</v>
      </c>
      <c r="D7886" s="322" t="s">
        <v>274</v>
      </c>
      <c r="E7886" s="322" t="s">
        <v>113</v>
      </c>
      <c r="F7886" s="154" t="s">
        <v>237</v>
      </c>
      <c r="G7886" s="149" t="s">
        <v>277</v>
      </c>
      <c r="H7886" s="153" t="s">
        <v>978</v>
      </c>
      <c r="I7886" s="149" t="s">
        <v>1162</v>
      </c>
      <c r="J7886" s="163">
        <v>22.983000000000001</v>
      </c>
      <c r="K7886" s="163">
        <v>20.183</v>
      </c>
      <c r="L7886" s="149" t="s">
        <v>251</v>
      </c>
      <c r="M7886" s="150" t="s">
        <v>1382</v>
      </c>
      <c r="N7886" s="157">
        <v>45792.574479166666</v>
      </c>
      <c r="O7886" s="157">
        <v>45801.625</v>
      </c>
    </row>
    <row r="7887" spans="2:15" x14ac:dyDescent="0.2">
      <c r="B7887" s="322" t="s">
        <v>274</v>
      </c>
      <c r="C7887" s="322" t="s">
        <v>113</v>
      </c>
      <c r="D7887" s="322" t="s">
        <v>3631</v>
      </c>
      <c r="E7887" s="322" t="s">
        <v>113</v>
      </c>
      <c r="F7887" s="154" t="s">
        <v>239</v>
      </c>
      <c r="G7887" s="149" t="s">
        <v>359</v>
      </c>
      <c r="H7887" s="153" t="s">
        <v>278</v>
      </c>
      <c r="I7887" s="149" t="s">
        <v>3683</v>
      </c>
      <c r="J7887" s="163">
        <v>36.780999999999999</v>
      </c>
      <c r="K7887" s="163">
        <v>36.045000000000002</v>
      </c>
      <c r="L7887" s="149" t="s">
        <v>205</v>
      </c>
      <c r="M7887" s="150" t="s">
        <v>505</v>
      </c>
      <c r="N7887" s="157">
        <v>45792.780057870368</v>
      </c>
      <c r="O7887" s="157">
        <v>45818.333333333336</v>
      </c>
    </row>
    <row r="7888" spans="2:15" x14ac:dyDescent="0.2">
      <c r="B7888" s="322" t="s">
        <v>274</v>
      </c>
      <c r="C7888" s="322" t="s">
        <v>113</v>
      </c>
      <c r="D7888" s="322" t="s">
        <v>3631</v>
      </c>
      <c r="E7888" s="322" t="s">
        <v>113</v>
      </c>
      <c r="F7888" s="154" t="s">
        <v>329</v>
      </c>
      <c r="G7888" s="149" t="s">
        <v>286</v>
      </c>
      <c r="H7888" s="153" t="s">
        <v>330</v>
      </c>
      <c r="I7888" s="149" t="s">
        <v>3684</v>
      </c>
      <c r="J7888" s="163">
        <v>63.536000000000001</v>
      </c>
      <c r="K7888" s="163">
        <v>56.241</v>
      </c>
      <c r="L7888" s="149" t="s">
        <v>333</v>
      </c>
      <c r="M7888" s="150" t="s">
        <v>334</v>
      </c>
      <c r="N7888" s="157">
        <v>45793.137025462966</v>
      </c>
      <c r="O7888" s="157">
        <v>45813.916666666664</v>
      </c>
    </row>
    <row r="7889" spans="2:15" x14ac:dyDescent="0.2">
      <c r="B7889" s="322" t="s">
        <v>274</v>
      </c>
      <c r="C7889" s="322" t="s">
        <v>113</v>
      </c>
      <c r="D7889" s="322" t="s">
        <v>3631</v>
      </c>
      <c r="E7889" s="322" t="s">
        <v>113</v>
      </c>
      <c r="F7889" s="154" t="s">
        <v>239</v>
      </c>
      <c r="G7889" s="149" t="s">
        <v>359</v>
      </c>
      <c r="H7889" s="153" t="s">
        <v>278</v>
      </c>
      <c r="I7889" s="149" t="s">
        <v>1930</v>
      </c>
      <c r="J7889" s="163">
        <v>33.664000000000001</v>
      </c>
      <c r="K7889" s="163">
        <v>25.186</v>
      </c>
      <c r="L7889" s="149" t="s">
        <v>116</v>
      </c>
      <c r="M7889" s="150" t="s">
        <v>352</v>
      </c>
      <c r="N7889" s="157">
        <v>45793.428148148145</v>
      </c>
      <c r="O7889" s="157">
        <v>45821.5</v>
      </c>
    </row>
    <row r="7890" spans="2:15" x14ac:dyDescent="0.2">
      <c r="B7890" s="322" t="s">
        <v>274</v>
      </c>
      <c r="C7890" s="322" t="s">
        <v>113</v>
      </c>
      <c r="D7890" s="322" t="s">
        <v>3631</v>
      </c>
      <c r="E7890" s="322" t="s">
        <v>113</v>
      </c>
      <c r="F7890" s="154" t="s">
        <v>239</v>
      </c>
      <c r="G7890" s="149" t="s">
        <v>277</v>
      </c>
      <c r="H7890" s="153" t="s">
        <v>1628</v>
      </c>
      <c r="I7890" s="149" t="s">
        <v>3685</v>
      </c>
      <c r="J7890" s="163">
        <v>75.661000000000001</v>
      </c>
      <c r="K7890" s="163">
        <v>74.069999999999993</v>
      </c>
      <c r="L7890" s="149" t="s">
        <v>116</v>
      </c>
      <c r="M7890" s="150" t="s">
        <v>352</v>
      </c>
      <c r="N7890" s="157">
        <v>45793.531446759262</v>
      </c>
      <c r="O7890" s="157">
        <v>45820.25</v>
      </c>
    </row>
    <row r="7891" spans="2:15" x14ac:dyDescent="0.2">
      <c r="B7891" s="322" t="s">
        <v>274</v>
      </c>
      <c r="C7891" s="322" t="s">
        <v>113</v>
      </c>
      <c r="D7891" s="322" t="s">
        <v>274</v>
      </c>
      <c r="E7891" s="322" t="s">
        <v>113</v>
      </c>
      <c r="F7891" s="154" t="s">
        <v>114</v>
      </c>
      <c r="G7891" s="149" t="s">
        <v>277</v>
      </c>
      <c r="H7891" s="153" t="s">
        <v>304</v>
      </c>
      <c r="I7891" s="149" t="s">
        <v>3686</v>
      </c>
      <c r="J7891" s="163">
        <v>34.762999999999998</v>
      </c>
      <c r="K7891" s="163">
        <v>21.094999999999999</v>
      </c>
      <c r="L7891" s="149" t="s">
        <v>187</v>
      </c>
      <c r="M7891" s="150" t="s">
        <v>415</v>
      </c>
      <c r="N7891" s="157">
        <v>45793.720219907409</v>
      </c>
      <c r="O7891" s="157">
        <v>45808.75</v>
      </c>
    </row>
    <row r="7892" spans="2:15" x14ac:dyDescent="0.2">
      <c r="B7892" s="322" t="s">
        <v>274</v>
      </c>
      <c r="C7892" s="322" t="s">
        <v>113</v>
      </c>
      <c r="D7892" s="322" t="s">
        <v>3631</v>
      </c>
      <c r="E7892" s="322" t="s">
        <v>113</v>
      </c>
      <c r="F7892" s="154" t="s">
        <v>239</v>
      </c>
      <c r="G7892" s="149" t="s">
        <v>359</v>
      </c>
      <c r="H7892" s="153" t="s">
        <v>278</v>
      </c>
      <c r="I7892" s="149" t="s">
        <v>1583</v>
      </c>
      <c r="J7892" s="163">
        <v>62.145000000000003</v>
      </c>
      <c r="K7892" s="163">
        <v>47.161999999999999</v>
      </c>
      <c r="L7892" s="149" t="s">
        <v>116</v>
      </c>
      <c r="M7892" s="150" t="s">
        <v>293</v>
      </c>
      <c r="N7892" s="157">
        <v>45793.843229166669</v>
      </c>
      <c r="O7892" s="157">
        <v>45813.958333333336</v>
      </c>
    </row>
    <row r="7893" spans="2:15" x14ac:dyDescent="0.2">
      <c r="B7893" s="322" t="s">
        <v>274</v>
      </c>
      <c r="C7893" s="322" t="s">
        <v>113</v>
      </c>
      <c r="D7893" s="322" t="s">
        <v>3631</v>
      </c>
      <c r="E7893" s="322" t="s">
        <v>113</v>
      </c>
      <c r="F7893" s="154" t="s">
        <v>329</v>
      </c>
      <c r="G7893" s="149" t="s">
        <v>286</v>
      </c>
      <c r="H7893" s="153" t="s">
        <v>330</v>
      </c>
      <c r="I7893" s="149" t="s">
        <v>3678</v>
      </c>
      <c r="J7893" s="163">
        <v>82.165999999999997</v>
      </c>
      <c r="K7893" s="163">
        <v>19.902999999999999</v>
      </c>
      <c r="L7893" s="149" t="s">
        <v>211</v>
      </c>
      <c r="M7893" s="150" t="s">
        <v>616</v>
      </c>
      <c r="N7893" s="157">
        <v>45793.875196759262</v>
      </c>
      <c r="O7893" s="157">
        <v>45814.166666666664</v>
      </c>
    </row>
    <row r="7894" spans="2:15" x14ac:dyDescent="0.2">
      <c r="B7894" s="322" t="s">
        <v>274</v>
      </c>
      <c r="C7894" s="322" t="s">
        <v>113</v>
      </c>
      <c r="D7894" s="322" t="s">
        <v>274</v>
      </c>
      <c r="E7894" s="322" t="s">
        <v>113</v>
      </c>
      <c r="F7894" s="154" t="s">
        <v>114</v>
      </c>
      <c r="G7894" s="149" t="s">
        <v>277</v>
      </c>
      <c r="H7894" s="153" t="s">
        <v>304</v>
      </c>
      <c r="I7894" s="149" t="s">
        <v>2246</v>
      </c>
      <c r="J7894" s="163">
        <v>30.777000000000001</v>
      </c>
      <c r="K7894" s="163">
        <v>20.562999999999999</v>
      </c>
      <c r="L7894" s="149" t="s">
        <v>114</v>
      </c>
      <c r="M7894" s="150" t="s">
        <v>577</v>
      </c>
      <c r="N7894" s="157">
        <v>45794.866041666668</v>
      </c>
      <c r="O7894" s="157">
        <v>45800.207268518519</v>
      </c>
    </row>
    <row r="7895" spans="2:15" x14ac:dyDescent="0.2">
      <c r="B7895" s="322" t="s">
        <v>274</v>
      </c>
      <c r="C7895" s="322" t="s">
        <v>113</v>
      </c>
      <c r="D7895" s="322" t="s">
        <v>3631</v>
      </c>
      <c r="E7895" s="322" t="s">
        <v>113</v>
      </c>
      <c r="F7895" s="154" t="s">
        <v>114</v>
      </c>
      <c r="G7895" s="149" t="s">
        <v>353</v>
      </c>
      <c r="H7895" s="153" t="s">
        <v>354</v>
      </c>
      <c r="I7895" s="149" t="s">
        <v>1546</v>
      </c>
      <c r="J7895" s="163">
        <v>28.367999999999999</v>
      </c>
      <c r="K7895" s="163">
        <v>27.800999999999998</v>
      </c>
      <c r="L7895" s="149" t="s">
        <v>116</v>
      </c>
      <c r="M7895" s="150" t="s">
        <v>352</v>
      </c>
      <c r="N7895" s="157">
        <v>45795.30369212963</v>
      </c>
      <c r="O7895" s="157">
        <v>45836.233356481483</v>
      </c>
    </row>
    <row r="7896" spans="2:15" x14ac:dyDescent="0.2">
      <c r="B7896" s="322" t="s">
        <v>274</v>
      </c>
      <c r="C7896" s="322" t="s">
        <v>113</v>
      </c>
      <c r="D7896" s="322" t="s">
        <v>3631</v>
      </c>
      <c r="E7896" s="322" t="s">
        <v>113</v>
      </c>
      <c r="F7896" s="154" t="s">
        <v>329</v>
      </c>
      <c r="G7896" s="149" t="s">
        <v>286</v>
      </c>
      <c r="H7896" s="153" t="s">
        <v>330</v>
      </c>
      <c r="I7896" s="149" t="s">
        <v>1727</v>
      </c>
      <c r="J7896" s="163">
        <v>32.722999999999999</v>
      </c>
      <c r="K7896" s="163">
        <v>32.069000000000003</v>
      </c>
      <c r="L7896" s="149" t="s">
        <v>212</v>
      </c>
      <c r="M7896" s="150" t="s">
        <v>2156</v>
      </c>
      <c r="N7896" s="157">
        <v>45795.907731481479</v>
      </c>
      <c r="O7896" s="157">
        <v>45809.75</v>
      </c>
    </row>
    <row r="7897" spans="2:15" x14ac:dyDescent="0.2">
      <c r="B7897" s="322" t="s">
        <v>274</v>
      </c>
      <c r="C7897" s="322" t="s">
        <v>113</v>
      </c>
      <c r="D7897" s="322" t="s">
        <v>3631</v>
      </c>
      <c r="E7897" s="322" t="s">
        <v>113</v>
      </c>
      <c r="F7897" s="154" t="s">
        <v>239</v>
      </c>
      <c r="G7897" s="149" t="s">
        <v>359</v>
      </c>
      <c r="H7897" s="153" t="s">
        <v>278</v>
      </c>
      <c r="I7897" s="149" t="s">
        <v>3687</v>
      </c>
      <c r="J7897" s="163">
        <v>34.393999999999998</v>
      </c>
      <c r="K7897" s="163">
        <v>33.706000000000003</v>
      </c>
      <c r="L7897" s="149" t="s">
        <v>805</v>
      </c>
      <c r="M7897" s="150" t="s">
        <v>806</v>
      </c>
      <c r="N7897" s="157">
        <v>45796.390416666669</v>
      </c>
      <c r="O7897" s="157">
        <v>45817.416666666664</v>
      </c>
    </row>
    <row r="7898" spans="2:15" x14ac:dyDescent="0.2">
      <c r="B7898" s="322" t="s">
        <v>274</v>
      </c>
      <c r="C7898" s="322" t="s">
        <v>113</v>
      </c>
      <c r="D7898" s="322" t="s">
        <v>274</v>
      </c>
      <c r="E7898" s="322" t="s">
        <v>113</v>
      </c>
      <c r="F7898" s="154" t="s">
        <v>114</v>
      </c>
      <c r="G7898" s="149" t="s">
        <v>310</v>
      </c>
      <c r="H7898" s="153" t="s">
        <v>115</v>
      </c>
      <c r="I7898" s="149" t="s">
        <v>1400</v>
      </c>
      <c r="J7898" s="163">
        <v>36.880000000000003</v>
      </c>
      <c r="K7898" s="163">
        <v>36.142000000000003</v>
      </c>
      <c r="L7898" s="149" t="s">
        <v>357</v>
      </c>
      <c r="M7898" s="150" t="s">
        <v>508</v>
      </c>
      <c r="N7898" s="157">
        <v>45797.293171296296</v>
      </c>
      <c r="O7898" s="157">
        <v>45808.833333333336</v>
      </c>
    </row>
    <row r="7899" spans="2:15" x14ac:dyDescent="0.2">
      <c r="B7899" s="322" t="s">
        <v>274</v>
      </c>
      <c r="C7899" s="322" t="s">
        <v>113</v>
      </c>
      <c r="D7899" s="322" t="s">
        <v>274</v>
      </c>
      <c r="E7899" s="322" t="s">
        <v>113</v>
      </c>
      <c r="F7899" s="154" t="s">
        <v>114</v>
      </c>
      <c r="G7899" s="149" t="s">
        <v>277</v>
      </c>
      <c r="H7899" s="153" t="s">
        <v>304</v>
      </c>
      <c r="I7899" s="149" t="s">
        <v>3688</v>
      </c>
      <c r="J7899" s="163">
        <v>27.780999999999999</v>
      </c>
      <c r="K7899" s="163">
        <v>10.083</v>
      </c>
      <c r="L7899" s="149" t="s">
        <v>114</v>
      </c>
      <c r="M7899" s="150" t="s">
        <v>1041</v>
      </c>
      <c r="N7899" s="157">
        <v>45797.324050925927</v>
      </c>
      <c r="O7899" s="157">
        <v>45802.458333333336</v>
      </c>
    </row>
    <row r="7900" spans="2:15" x14ac:dyDescent="0.2">
      <c r="B7900" s="322" t="s">
        <v>274</v>
      </c>
      <c r="C7900" s="322" t="s">
        <v>113</v>
      </c>
      <c r="D7900" s="322" t="s">
        <v>274</v>
      </c>
      <c r="E7900" s="322" t="s">
        <v>113</v>
      </c>
      <c r="F7900" s="154" t="s">
        <v>114</v>
      </c>
      <c r="G7900" s="149" t="s">
        <v>277</v>
      </c>
      <c r="H7900" s="153" t="s">
        <v>304</v>
      </c>
      <c r="I7900" s="149" t="s">
        <v>3688</v>
      </c>
      <c r="J7900" s="163">
        <v>27.780999999999999</v>
      </c>
      <c r="K7900" s="163">
        <v>10.083</v>
      </c>
      <c r="L7900" s="149" t="s">
        <v>114</v>
      </c>
      <c r="M7900" s="150" t="s">
        <v>1041</v>
      </c>
      <c r="N7900" s="157">
        <v>45797.324050925927</v>
      </c>
      <c r="O7900" s="157">
        <v>45802.458472222221</v>
      </c>
    </row>
    <row r="7901" spans="2:15" x14ac:dyDescent="0.2">
      <c r="B7901" s="322" t="s">
        <v>274</v>
      </c>
      <c r="C7901" s="322" t="s">
        <v>113</v>
      </c>
      <c r="D7901" s="322" t="s">
        <v>3631</v>
      </c>
      <c r="E7901" s="322" t="s">
        <v>113</v>
      </c>
      <c r="F7901" s="154" t="s">
        <v>329</v>
      </c>
      <c r="G7901" s="149" t="s">
        <v>286</v>
      </c>
      <c r="H7901" s="153" t="s">
        <v>330</v>
      </c>
      <c r="I7901" s="149" t="s">
        <v>3689</v>
      </c>
      <c r="J7901" s="163">
        <v>34.529000000000003</v>
      </c>
      <c r="K7901" s="163">
        <v>29.795999999999999</v>
      </c>
      <c r="L7901" s="149" t="s">
        <v>333</v>
      </c>
      <c r="M7901" s="150" t="s">
        <v>501</v>
      </c>
      <c r="N7901" s="157">
        <v>45797.71980324074</v>
      </c>
      <c r="O7901" s="157">
        <v>45814.916666666664</v>
      </c>
    </row>
    <row r="7902" spans="2:15" x14ac:dyDescent="0.2">
      <c r="B7902" s="322" t="s">
        <v>274</v>
      </c>
      <c r="C7902" s="322" t="s">
        <v>113</v>
      </c>
      <c r="D7902" s="322" t="s">
        <v>274</v>
      </c>
      <c r="E7902" s="322" t="s">
        <v>113</v>
      </c>
      <c r="F7902" s="154" t="s">
        <v>114</v>
      </c>
      <c r="G7902" s="149" t="s">
        <v>277</v>
      </c>
      <c r="H7902" s="153" t="s">
        <v>304</v>
      </c>
      <c r="I7902" s="149" t="s">
        <v>670</v>
      </c>
      <c r="J7902" s="163">
        <v>36.417000000000002</v>
      </c>
      <c r="K7902" s="163">
        <v>30.981999999999999</v>
      </c>
      <c r="L7902" s="149" t="s">
        <v>114</v>
      </c>
      <c r="M7902" s="150" t="s">
        <v>577</v>
      </c>
      <c r="N7902" s="157">
        <v>45798.15729166667</v>
      </c>
      <c r="O7902" s="157">
        <v>45803.291666666664</v>
      </c>
    </row>
    <row r="7903" spans="2:15" x14ac:dyDescent="0.2">
      <c r="B7903" s="322" t="s">
        <v>274</v>
      </c>
      <c r="C7903" s="322" t="s">
        <v>113</v>
      </c>
      <c r="D7903" s="322" t="s">
        <v>3631</v>
      </c>
      <c r="E7903" s="322" t="s">
        <v>113</v>
      </c>
      <c r="F7903" s="154" t="s">
        <v>239</v>
      </c>
      <c r="G7903" s="149" t="s">
        <v>359</v>
      </c>
      <c r="H7903" s="153" t="s">
        <v>278</v>
      </c>
      <c r="I7903" s="149" t="s">
        <v>1485</v>
      </c>
      <c r="J7903" s="163">
        <v>61.258000000000003</v>
      </c>
      <c r="K7903" s="163">
        <v>35.939</v>
      </c>
      <c r="L7903" s="149" t="s">
        <v>116</v>
      </c>
      <c r="M7903" s="150" t="s">
        <v>352</v>
      </c>
      <c r="N7903" s="157">
        <v>45798.355451388888</v>
      </c>
      <c r="O7903" s="157">
        <v>45833.705555555556</v>
      </c>
    </row>
    <row r="7904" spans="2:15" x14ac:dyDescent="0.2">
      <c r="B7904" s="322" t="s">
        <v>274</v>
      </c>
      <c r="C7904" s="322" t="s">
        <v>113</v>
      </c>
      <c r="D7904" s="322" t="s">
        <v>274</v>
      </c>
      <c r="E7904" s="322" t="s">
        <v>113</v>
      </c>
      <c r="F7904" s="154" t="s">
        <v>114</v>
      </c>
      <c r="G7904" s="149" t="s">
        <v>277</v>
      </c>
      <c r="H7904" s="153" t="s">
        <v>304</v>
      </c>
      <c r="I7904" s="149" t="s">
        <v>1739</v>
      </c>
      <c r="J7904" s="163">
        <v>36.244999999999997</v>
      </c>
      <c r="K7904" s="163">
        <v>25.591000000000001</v>
      </c>
      <c r="L7904" s="149" t="s">
        <v>114</v>
      </c>
      <c r="M7904" s="150" t="s">
        <v>1417</v>
      </c>
      <c r="N7904" s="157">
        <v>45798.709791666668</v>
      </c>
      <c r="O7904" s="157">
        <v>45803.583333333336</v>
      </c>
    </row>
    <row r="7905" spans="2:15" x14ac:dyDescent="0.2">
      <c r="B7905" s="322" t="s">
        <v>274</v>
      </c>
      <c r="C7905" s="322" t="s">
        <v>113</v>
      </c>
      <c r="D7905" s="322" t="s">
        <v>3631</v>
      </c>
      <c r="E7905" s="322" t="s">
        <v>113</v>
      </c>
      <c r="F7905" s="154" t="s">
        <v>114</v>
      </c>
      <c r="G7905" s="149" t="s">
        <v>286</v>
      </c>
      <c r="H7905" s="153" t="s">
        <v>115</v>
      </c>
      <c r="I7905" s="149" t="s">
        <v>3690</v>
      </c>
      <c r="J7905" s="163">
        <v>64.677999999999997</v>
      </c>
      <c r="K7905" s="163">
        <v>63.384</v>
      </c>
      <c r="L7905" s="149" t="s">
        <v>219</v>
      </c>
      <c r="M7905" s="150" t="s">
        <v>3676</v>
      </c>
      <c r="N7905" s="157">
        <v>45798.772372685184</v>
      </c>
      <c r="O7905" s="157">
        <v>45822.666666666664</v>
      </c>
    </row>
    <row r="7906" spans="2:15" x14ac:dyDescent="0.2">
      <c r="B7906" s="322" t="s">
        <v>274</v>
      </c>
      <c r="C7906" s="322" t="s">
        <v>113</v>
      </c>
      <c r="D7906" s="322" t="s">
        <v>274</v>
      </c>
      <c r="E7906" s="322" t="s">
        <v>113</v>
      </c>
      <c r="F7906" s="154" t="s">
        <v>114</v>
      </c>
      <c r="G7906" s="149" t="s">
        <v>277</v>
      </c>
      <c r="H7906" s="153" t="s">
        <v>304</v>
      </c>
      <c r="I7906" s="149" t="s">
        <v>2365</v>
      </c>
      <c r="J7906" s="163">
        <v>30.803000000000001</v>
      </c>
      <c r="K7906" s="163">
        <v>20.635999999999999</v>
      </c>
      <c r="L7906" s="149" t="s">
        <v>114</v>
      </c>
      <c r="M7906" s="150" t="s">
        <v>354</v>
      </c>
      <c r="N7906" s="157">
        <v>45798.949050925927</v>
      </c>
      <c r="O7906" s="157">
        <v>45808.5</v>
      </c>
    </row>
    <row r="7907" spans="2:15" x14ac:dyDescent="0.2">
      <c r="B7907" s="322" t="s">
        <v>274</v>
      </c>
      <c r="C7907" s="322" t="s">
        <v>113</v>
      </c>
      <c r="D7907" s="322" t="s">
        <v>3631</v>
      </c>
      <c r="E7907" s="322" t="s">
        <v>113</v>
      </c>
      <c r="F7907" s="154" t="s">
        <v>114</v>
      </c>
      <c r="G7907" s="149" t="s">
        <v>286</v>
      </c>
      <c r="H7907" s="153" t="s">
        <v>115</v>
      </c>
      <c r="I7907" s="149" t="s">
        <v>3691</v>
      </c>
      <c r="J7907" s="163">
        <v>81.885999999999996</v>
      </c>
      <c r="K7907" s="163">
        <v>74.864000000000004</v>
      </c>
      <c r="L7907" s="149" t="s">
        <v>116</v>
      </c>
      <c r="M7907" s="150" t="s">
        <v>352</v>
      </c>
      <c r="N7907" s="157">
        <v>45798.970173611109</v>
      </c>
      <c r="O7907" s="157">
        <v>45830.541666666664</v>
      </c>
    </row>
    <row r="7908" spans="2:15" x14ac:dyDescent="0.2">
      <c r="B7908" s="322" t="s">
        <v>274</v>
      </c>
      <c r="C7908" s="322" t="s">
        <v>113</v>
      </c>
      <c r="D7908" s="322" t="s">
        <v>3631</v>
      </c>
      <c r="E7908" s="322" t="s">
        <v>113</v>
      </c>
      <c r="F7908" s="154" t="s">
        <v>239</v>
      </c>
      <c r="G7908" s="149" t="s">
        <v>289</v>
      </c>
      <c r="H7908" s="153" t="s">
        <v>290</v>
      </c>
      <c r="I7908" s="149" t="s">
        <v>3692</v>
      </c>
      <c r="J7908" s="163">
        <v>33.862000000000002</v>
      </c>
      <c r="K7908" s="163">
        <v>33.185000000000002</v>
      </c>
      <c r="L7908" s="149" t="s">
        <v>205</v>
      </c>
      <c r="M7908" s="150" t="s">
        <v>721</v>
      </c>
      <c r="N7908" s="157">
        <v>45799.017152777778</v>
      </c>
      <c r="O7908" s="157">
        <v>45830.125</v>
      </c>
    </row>
    <row r="7909" spans="2:15" x14ac:dyDescent="0.2">
      <c r="B7909" s="322" t="s">
        <v>274</v>
      </c>
      <c r="C7909" s="322" t="s">
        <v>113</v>
      </c>
      <c r="D7909" s="322" t="s">
        <v>3631</v>
      </c>
      <c r="E7909" s="322" t="s">
        <v>113</v>
      </c>
      <c r="F7909" s="154" t="s">
        <v>239</v>
      </c>
      <c r="G7909" s="149" t="s">
        <v>359</v>
      </c>
      <c r="H7909" s="153" t="s">
        <v>278</v>
      </c>
      <c r="I7909" s="149" t="s">
        <v>2576</v>
      </c>
      <c r="J7909" s="163">
        <v>31.018000000000001</v>
      </c>
      <c r="K7909" s="163">
        <v>30.398</v>
      </c>
      <c r="L7909" s="149" t="s">
        <v>116</v>
      </c>
      <c r="M7909" s="150" t="s">
        <v>339</v>
      </c>
      <c r="N7909" s="157">
        <v>45799.501585648148</v>
      </c>
      <c r="O7909" s="157">
        <v>45820.5</v>
      </c>
    </row>
    <row r="7910" spans="2:15" x14ac:dyDescent="0.2">
      <c r="B7910" s="322" t="s">
        <v>274</v>
      </c>
      <c r="C7910" s="322" t="s">
        <v>113</v>
      </c>
      <c r="D7910" s="322" t="s">
        <v>3631</v>
      </c>
      <c r="E7910" s="322" t="s">
        <v>113</v>
      </c>
      <c r="F7910" s="154" t="s">
        <v>329</v>
      </c>
      <c r="G7910" s="149" t="s">
        <v>286</v>
      </c>
      <c r="H7910" s="153" t="s">
        <v>330</v>
      </c>
      <c r="I7910" s="149" t="s">
        <v>82</v>
      </c>
      <c r="J7910" s="163">
        <v>78.802000000000007</v>
      </c>
      <c r="K7910" s="163">
        <v>68.34</v>
      </c>
      <c r="L7910" s="149" t="s">
        <v>116</v>
      </c>
      <c r="M7910" s="150" t="s">
        <v>352</v>
      </c>
      <c r="N7910" s="157">
        <v>45799.991226851853</v>
      </c>
      <c r="O7910" s="157">
        <v>45833.458333333336</v>
      </c>
    </row>
    <row r="7911" spans="2:15" x14ac:dyDescent="0.2">
      <c r="B7911" s="322" t="s">
        <v>274</v>
      </c>
      <c r="C7911" s="322" t="s">
        <v>113</v>
      </c>
      <c r="D7911" s="322" t="s">
        <v>3631</v>
      </c>
      <c r="E7911" s="322" t="s">
        <v>113</v>
      </c>
      <c r="F7911" s="154" t="s">
        <v>195</v>
      </c>
      <c r="G7911" s="149" t="s">
        <v>277</v>
      </c>
      <c r="H7911" s="153" t="s">
        <v>705</v>
      </c>
      <c r="I7911" s="149" t="s">
        <v>3693</v>
      </c>
      <c r="J7911" s="163">
        <v>40.235999999999997</v>
      </c>
      <c r="K7911" s="163">
        <v>37.948</v>
      </c>
      <c r="L7911" s="149" t="s">
        <v>237</v>
      </c>
      <c r="M7911" s="150" t="s">
        <v>3694</v>
      </c>
      <c r="N7911" s="157">
        <v>45800.188252314816</v>
      </c>
      <c r="O7911" s="157">
        <v>45817.125</v>
      </c>
    </row>
    <row r="7912" spans="2:15" x14ac:dyDescent="0.2">
      <c r="N7912" s="157"/>
      <c r="O7912" s="157"/>
    </row>
    <row r="7913" spans="2:15" hidden="1" x14ac:dyDescent="0.2">
      <c r="N7913" s="157"/>
      <c r="O7913" s="157"/>
    </row>
    <row r="7914" spans="2:15" hidden="1" x14ac:dyDescent="0.2">
      <c r="N7914" s="157"/>
      <c r="O7914" s="157"/>
    </row>
    <row r="7915" spans="2:15" hidden="1" x14ac:dyDescent="0.2">
      <c r="N7915" s="157"/>
      <c r="O7915" s="157"/>
    </row>
    <row r="7916" spans="2:15" hidden="1" x14ac:dyDescent="0.2">
      <c r="N7916" s="157"/>
      <c r="O7916" s="157"/>
    </row>
    <row r="7917" spans="2:15" hidden="1" x14ac:dyDescent="0.2">
      <c r="N7917" s="157"/>
      <c r="O7917" s="157"/>
    </row>
    <row r="7918" spans="2:15" hidden="1" x14ac:dyDescent="0.2">
      <c r="N7918" s="157"/>
      <c r="O7918" s="157"/>
    </row>
    <row r="7919" spans="2:15" hidden="1" x14ac:dyDescent="0.2">
      <c r="N7919" s="157"/>
      <c r="O7919" s="157"/>
    </row>
    <row r="7920" spans="2:15" hidden="1" x14ac:dyDescent="0.2">
      <c r="N7920" s="157"/>
      <c r="O7920" s="157"/>
    </row>
    <row r="7921" spans="14:15" hidden="1" x14ac:dyDescent="0.2">
      <c r="N7921" s="157"/>
      <c r="O7921" s="157"/>
    </row>
    <row r="7922" spans="14:15" hidden="1" x14ac:dyDescent="0.2">
      <c r="N7922" s="157"/>
      <c r="O7922" s="157"/>
    </row>
    <row r="7923" spans="14:15" hidden="1" x14ac:dyDescent="0.2">
      <c r="N7923" s="157"/>
      <c r="O7923" s="157"/>
    </row>
    <row r="7924" spans="14:15" hidden="1" x14ac:dyDescent="0.2">
      <c r="N7924" s="157"/>
      <c r="O7924" s="157"/>
    </row>
    <row r="7925" spans="14:15" hidden="1" x14ac:dyDescent="0.2">
      <c r="N7925" s="157"/>
      <c r="O7925" s="157"/>
    </row>
    <row r="7926" spans="14:15" hidden="1" x14ac:dyDescent="0.2">
      <c r="N7926" s="157"/>
      <c r="O7926" s="157"/>
    </row>
    <row r="7927" spans="14:15" hidden="1" x14ac:dyDescent="0.2">
      <c r="N7927" s="157"/>
      <c r="O7927" s="157"/>
    </row>
    <row r="7928" spans="14:15" hidden="1" x14ac:dyDescent="0.2">
      <c r="N7928" s="157"/>
      <c r="O7928" s="157"/>
    </row>
    <row r="7929" spans="14:15" hidden="1" x14ac:dyDescent="0.2">
      <c r="N7929" s="157"/>
      <c r="O7929" s="157"/>
    </row>
    <row r="7930" spans="14:15" hidden="1" x14ac:dyDescent="0.2">
      <c r="N7930" s="157"/>
      <c r="O7930" s="157"/>
    </row>
    <row r="7931" spans="14:15" hidden="1" x14ac:dyDescent="0.2">
      <c r="N7931" s="157"/>
      <c r="O7931" s="157"/>
    </row>
    <row r="7932" spans="14:15" hidden="1" x14ac:dyDescent="0.2">
      <c r="N7932" s="157"/>
      <c r="O7932" s="157"/>
    </row>
    <row r="7933" spans="14:15" hidden="1" x14ac:dyDescent="0.2">
      <c r="N7933" s="151"/>
      <c r="O7933" s="149"/>
    </row>
    <row r="7934" spans="14:15" hidden="1" x14ac:dyDescent="0.2">
      <c r="N7934" s="151"/>
      <c r="O7934" s="149"/>
    </row>
    <row r="7935" spans="14:15" hidden="1" x14ac:dyDescent="0.2">
      <c r="N7935" s="151"/>
      <c r="O7935" s="149"/>
    </row>
    <row r="7936" spans="14:15" hidden="1" x14ac:dyDescent="0.2">
      <c r="N7936" s="151"/>
      <c r="O7936" s="149"/>
    </row>
    <row r="7937" spans="14:15" hidden="1" x14ac:dyDescent="0.2">
      <c r="N7937" s="151"/>
      <c r="O7937" s="149"/>
    </row>
    <row r="7938" spans="14:15" hidden="1" x14ac:dyDescent="0.2">
      <c r="N7938" s="151"/>
      <c r="O7938" s="149"/>
    </row>
    <row r="7939" spans="14:15" hidden="1" x14ac:dyDescent="0.2">
      <c r="N7939" s="151"/>
      <c r="O7939" s="149"/>
    </row>
    <row r="7940" spans="14:15" hidden="1" x14ac:dyDescent="0.2">
      <c r="N7940" s="151"/>
      <c r="O7940" s="149"/>
    </row>
    <row r="7941" spans="14:15" hidden="1" x14ac:dyDescent="0.2">
      <c r="N7941" s="151"/>
      <c r="O7941" s="149"/>
    </row>
    <row r="7942" spans="14:15" hidden="1" x14ac:dyDescent="0.2">
      <c r="N7942" s="151"/>
      <c r="O7942" s="149"/>
    </row>
    <row r="7943" spans="14:15" hidden="1" x14ac:dyDescent="0.2">
      <c r="N7943" s="151"/>
      <c r="O7943" s="149"/>
    </row>
    <row r="7944" spans="14:15" hidden="1" x14ac:dyDescent="0.2">
      <c r="N7944" s="151"/>
      <c r="O7944" s="149"/>
    </row>
    <row r="7945" spans="14:15" hidden="1" x14ac:dyDescent="0.2">
      <c r="N7945" s="151"/>
      <c r="O7945" s="149"/>
    </row>
    <row r="7946" spans="14:15" hidden="1" x14ac:dyDescent="0.2">
      <c r="N7946" s="151"/>
      <c r="O7946" s="149"/>
    </row>
    <row r="7947" spans="14:15" hidden="1" x14ac:dyDescent="0.2">
      <c r="N7947" s="151"/>
      <c r="O7947" s="149"/>
    </row>
    <row r="7948" spans="14:15" hidden="1" x14ac:dyDescent="0.2">
      <c r="N7948" s="151"/>
      <c r="O7948" s="149"/>
    </row>
    <row r="7949" spans="14:15" hidden="1" x14ac:dyDescent="0.2">
      <c r="N7949" s="151"/>
      <c r="O7949" s="149"/>
    </row>
    <row r="7950" spans="14:15" hidden="1" x14ac:dyDescent="0.2">
      <c r="N7950" s="151"/>
      <c r="O7950" s="149"/>
    </row>
    <row r="7951" spans="14:15" hidden="1" x14ac:dyDescent="0.2">
      <c r="N7951" s="151"/>
      <c r="O7951" s="149"/>
    </row>
    <row r="7952" spans="14:15" hidden="1" x14ac:dyDescent="0.2">
      <c r="N7952" s="151"/>
      <c r="O7952" s="149"/>
    </row>
    <row r="7953" spans="14:15" hidden="1" x14ac:dyDescent="0.2">
      <c r="N7953" s="151"/>
      <c r="O7953" s="149"/>
    </row>
    <row r="7954" spans="14:15" hidden="1" x14ac:dyDescent="0.2">
      <c r="N7954" s="151"/>
      <c r="O7954" s="149"/>
    </row>
    <row r="7955" spans="14:15" hidden="1" x14ac:dyDescent="0.2">
      <c r="N7955" s="151"/>
      <c r="O7955" s="149"/>
    </row>
    <row r="7956" spans="14:15" hidden="1" x14ac:dyDescent="0.2">
      <c r="N7956" s="151"/>
      <c r="O7956" s="149"/>
    </row>
    <row r="7957" spans="14:15" hidden="1" x14ac:dyDescent="0.2">
      <c r="N7957" s="151"/>
      <c r="O7957" s="149"/>
    </row>
    <row r="7958" spans="14:15" hidden="1" x14ac:dyDescent="0.2">
      <c r="N7958" s="151"/>
      <c r="O7958" s="149"/>
    </row>
    <row r="7959" spans="14:15" hidden="1" x14ac:dyDescent="0.2">
      <c r="N7959" s="151"/>
      <c r="O7959" s="149"/>
    </row>
    <row r="7960" spans="14:15" hidden="1" x14ac:dyDescent="0.2">
      <c r="N7960" s="151"/>
      <c r="O7960" s="149"/>
    </row>
    <row r="7961" spans="14:15" hidden="1" x14ac:dyDescent="0.2">
      <c r="N7961" s="151"/>
      <c r="O7961" s="149"/>
    </row>
    <row r="7962" spans="14:15" hidden="1" x14ac:dyDescent="0.2">
      <c r="N7962" s="151"/>
      <c r="O7962" s="149"/>
    </row>
    <row r="7963" spans="14:15" hidden="1" x14ac:dyDescent="0.2">
      <c r="N7963" s="151"/>
      <c r="O7963" s="149"/>
    </row>
    <row r="7964" spans="14:15" hidden="1" x14ac:dyDescent="0.2">
      <c r="N7964" s="151"/>
      <c r="O7964" s="149"/>
    </row>
    <row r="7965" spans="14:15" hidden="1" x14ac:dyDescent="0.2">
      <c r="N7965" s="151"/>
      <c r="O7965" s="149"/>
    </row>
    <row r="7966" spans="14:15" hidden="1" x14ac:dyDescent="0.2">
      <c r="N7966" s="151"/>
      <c r="O7966" s="149"/>
    </row>
    <row r="7967" spans="14:15" hidden="1" x14ac:dyDescent="0.2">
      <c r="N7967" s="151"/>
      <c r="O7967" s="149"/>
    </row>
    <row r="7968" spans="14:15" hidden="1" x14ac:dyDescent="0.2">
      <c r="N7968" s="151"/>
      <c r="O7968" s="149"/>
    </row>
    <row r="7969" spans="14:15" hidden="1" x14ac:dyDescent="0.2">
      <c r="N7969" s="151"/>
      <c r="O7969" s="149"/>
    </row>
    <row r="7970" spans="14:15" hidden="1" x14ac:dyDescent="0.2">
      <c r="N7970" s="151"/>
      <c r="O7970" s="149"/>
    </row>
    <row r="7971" spans="14:15" hidden="1" x14ac:dyDescent="0.2">
      <c r="N7971" s="151"/>
      <c r="O7971" s="149"/>
    </row>
    <row r="7972" spans="14:15" hidden="1" x14ac:dyDescent="0.2">
      <c r="N7972" s="151"/>
      <c r="O7972" s="149"/>
    </row>
    <row r="7973" spans="14:15" hidden="1" x14ac:dyDescent="0.2">
      <c r="N7973" s="151"/>
      <c r="O7973" s="149"/>
    </row>
    <row r="7974" spans="14:15" hidden="1" x14ac:dyDescent="0.2">
      <c r="N7974" s="151"/>
      <c r="O7974" s="149"/>
    </row>
    <row r="7975" spans="14:15" hidden="1" x14ac:dyDescent="0.2">
      <c r="N7975" s="151"/>
      <c r="O7975" s="149"/>
    </row>
    <row r="7976" spans="14:15" hidden="1" x14ac:dyDescent="0.2">
      <c r="N7976" s="151"/>
      <c r="O7976" s="149"/>
    </row>
    <row r="7977" spans="14:15" hidden="1" x14ac:dyDescent="0.2">
      <c r="N7977" s="151"/>
      <c r="O7977" s="149"/>
    </row>
    <row r="7978" spans="14:15" hidden="1" x14ac:dyDescent="0.2">
      <c r="N7978" s="151"/>
      <c r="O7978" s="149"/>
    </row>
    <row r="7979" spans="14:15" hidden="1" x14ac:dyDescent="0.2">
      <c r="N7979" s="151"/>
      <c r="O7979" s="149"/>
    </row>
    <row r="7980" spans="14:15" hidden="1" x14ac:dyDescent="0.2">
      <c r="N7980" s="151"/>
      <c r="O7980" s="149"/>
    </row>
    <row r="7981" spans="14:15" hidden="1" x14ac:dyDescent="0.2">
      <c r="N7981" s="151"/>
      <c r="O7981" s="149"/>
    </row>
    <row r="7982" spans="14:15" hidden="1" x14ac:dyDescent="0.2">
      <c r="N7982" s="151"/>
      <c r="O7982" s="149"/>
    </row>
    <row r="7983" spans="14:15" hidden="1" x14ac:dyDescent="0.2">
      <c r="N7983" s="151"/>
      <c r="O7983" s="149"/>
    </row>
    <row r="7984" spans="14:15" hidden="1" x14ac:dyDescent="0.2">
      <c r="N7984" s="151"/>
      <c r="O7984" s="149"/>
    </row>
    <row r="7985" spans="14:15" hidden="1" x14ac:dyDescent="0.2">
      <c r="N7985" s="151"/>
      <c r="O7985" s="149"/>
    </row>
    <row r="7986" spans="14:15" hidden="1" x14ac:dyDescent="0.2">
      <c r="N7986" s="151"/>
      <c r="O7986" s="149"/>
    </row>
    <row r="7987" spans="14:15" hidden="1" x14ac:dyDescent="0.2">
      <c r="N7987" s="151"/>
      <c r="O7987" s="149"/>
    </row>
    <row r="7988" spans="14:15" hidden="1" x14ac:dyDescent="0.2">
      <c r="N7988" s="151"/>
      <c r="O7988" s="149"/>
    </row>
    <row r="7989" spans="14:15" hidden="1" x14ac:dyDescent="0.2">
      <c r="N7989" s="151"/>
      <c r="O7989" s="149"/>
    </row>
    <row r="7990" spans="14:15" hidden="1" x14ac:dyDescent="0.2">
      <c r="N7990" s="151"/>
      <c r="O7990" s="149"/>
    </row>
    <row r="7991" spans="14:15" hidden="1" x14ac:dyDescent="0.2">
      <c r="N7991" s="151"/>
      <c r="O7991" s="149"/>
    </row>
    <row r="7992" spans="14:15" hidden="1" x14ac:dyDescent="0.2">
      <c r="N7992" s="151"/>
      <c r="O7992" s="149"/>
    </row>
    <row r="7993" spans="14:15" hidden="1" x14ac:dyDescent="0.2">
      <c r="N7993" s="151"/>
      <c r="O7993" s="149"/>
    </row>
    <row r="7994" spans="14:15" hidden="1" x14ac:dyDescent="0.2">
      <c r="N7994" s="151"/>
      <c r="O7994" s="149"/>
    </row>
    <row r="7995" spans="14:15" hidden="1" x14ac:dyDescent="0.2">
      <c r="N7995" s="151"/>
      <c r="O7995" s="149"/>
    </row>
    <row r="7996" spans="14:15" hidden="1" x14ac:dyDescent="0.2">
      <c r="N7996" s="151"/>
      <c r="O7996" s="149"/>
    </row>
    <row r="7997" spans="14:15" hidden="1" x14ac:dyDescent="0.2">
      <c r="N7997" s="151"/>
      <c r="O7997" s="149"/>
    </row>
    <row r="7998" spans="14:15" hidden="1" x14ac:dyDescent="0.2">
      <c r="N7998" s="151"/>
      <c r="O7998" s="149"/>
    </row>
    <row r="7999" spans="14:15" hidden="1" x14ac:dyDescent="0.2">
      <c r="N7999" s="151"/>
      <c r="O7999" s="149"/>
    </row>
    <row r="8000" spans="14:15" hidden="1" x14ac:dyDescent="0.2">
      <c r="N8000" s="151"/>
      <c r="O8000" s="149"/>
    </row>
    <row r="8001" spans="14:15" hidden="1" x14ac:dyDescent="0.2">
      <c r="N8001" s="151"/>
      <c r="O8001" s="149"/>
    </row>
    <row r="8002" spans="14:15" hidden="1" x14ac:dyDescent="0.2">
      <c r="N8002" s="151"/>
      <c r="O8002" s="149"/>
    </row>
    <row r="8003" spans="14:15" hidden="1" x14ac:dyDescent="0.2">
      <c r="N8003" s="151"/>
      <c r="O8003" s="149"/>
    </row>
    <row r="8004" spans="14:15" hidden="1" x14ac:dyDescent="0.2">
      <c r="N8004" s="151"/>
      <c r="O8004" s="149"/>
    </row>
    <row r="8005" spans="14:15" hidden="1" x14ac:dyDescent="0.2">
      <c r="N8005" s="151"/>
      <c r="O8005" s="149"/>
    </row>
    <row r="8006" spans="14:15" hidden="1" x14ac:dyDescent="0.2">
      <c r="N8006" s="151"/>
      <c r="O8006" s="149"/>
    </row>
    <row r="8007" spans="14:15" hidden="1" x14ac:dyDescent="0.2">
      <c r="N8007" s="151"/>
      <c r="O8007" s="149"/>
    </row>
    <row r="8008" spans="14:15" hidden="1" x14ac:dyDescent="0.2">
      <c r="N8008" s="151"/>
      <c r="O8008" s="149"/>
    </row>
    <row r="8009" spans="14:15" hidden="1" x14ac:dyDescent="0.2">
      <c r="N8009" s="151"/>
      <c r="O8009" s="149"/>
    </row>
    <row r="8010" spans="14:15" hidden="1" x14ac:dyDescent="0.2">
      <c r="N8010" s="151"/>
      <c r="O8010" s="149"/>
    </row>
    <row r="8011" spans="14:15" hidden="1" x14ac:dyDescent="0.2">
      <c r="N8011" s="151"/>
      <c r="O8011" s="149"/>
    </row>
    <row r="8012" spans="14:15" hidden="1" x14ac:dyDescent="0.2">
      <c r="N8012" s="151"/>
      <c r="O8012" s="149"/>
    </row>
    <row r="8013" spans="14:15" hidden="1" x14ac:dyDescent="0.2">
      <c r="N8013" s="151"/>
      <c r="O8013" s="149"/>
    </row>
    <row r="8014" spans="14:15" hidden="1" x14ac:dyDescent="0.2">
      <c r="N8014" s="151"/>
      <c r="O8014" s="149"/>
    </row>
    <row r="8015" spans="14:15" hidden="1" x14ac:dyDescent="0.2">
      <c r="N8015" s="151"/>
      <c r="O8015" s="149"/>
    </row>
    <row r="8016" spans="14:15" hidden="1" x14ac:dyDescent="0.2">
      <c r="N8016" s="151"/>
      <c r="O8016" s="149"/>
    </row>
    <row r="8017" spans="14:15" hidden="1" x14ac:dyDescent="0.2">
      <c r="N8017" s="151"/>
      <c r="O8017" s="149"/>
    </row>
    <row r="8018" spans="14:15" hidden="1" x14ac:dyDescent="0.2">
      <c r="N8018" s="151"/>
      <c r="O8018" s="149"/>
    </row>
    <row r="8019" spans="14:15" hidden="1" x14ac:dyDescent="0.2">
      <c r="N8019" s="151"/>
      <c r="O8019" s="149"/>
    </row>
    <row r="8020" spans="14:15" hidden="1" x14ac:dyDescent="0.2">
      <c r="N8020" s="151"/>
      <c r="O8020" s="149"/>
    </row>
    <row r="8021" spans="14:15" hidden="1" x14ac:dyDescent="0.2">
      <c r="N8021" s="151"/>
      <c r="O8021" s="149"/>
    </row>
    <row r="8022" spans="14:15" hidden="1" x14ac:dyDescent="0.2">
      <c r="N8022" s="151"/>
      <c r="O8022" s="149"/>
    </row>
    <row r="8023" spans="14:15" hidden="1" x14ac:dyDescent="0.2">
      <c r="N8023" s="151"/>
      <c r="O8023" s="149"/>
    </row>
    <row r="8024" spans="14:15" hidden="1" x14ac:dyDescent="0.2">
      <c r="N8024" s="151"/>
      <c r="O8024" s="149"/>
    </row>
    <row r="8025" spans="14:15" hidden="1" x14ac:dyDescent="0.2">
      <c r="N8025" s="151"/>
      <c r="O8025" s="149"/>
    </row>
    <row r="8026" spans="14:15" hidden="1" x14ac:dyDescent="0.2">
      <c r="N8026" s="151"/>
      <c r="O8026" s="149"/>
    </row>
    <row r="8027" spans="14:15" hidden="1" x14ac:dyDescent="0.2">
      <c r="N8027" s="151"/>
      <c r="O8027" s="149"/>
    </row>
    <row r="8028" spans="14:15" hidden="1" x14ac:dyDescent="0.2">
      <c r="N8028" s="151"/>
      <c r="O8028" s="149"/>
    </row>
    <row r="8029" spans="14:15" hidden="1" x14ac:dyDescent="0.2">
      <c r="N8029" s="151"/>
      <c r="O8029" s="149"/>
    </row>
    <row r="8030" spans="14:15" hidden="1" x14ac:dyDescent="0.2">
      <c r="N8030" s="151"/>
      <c r="O8030" s="149"/>
    </row>
    <row r="8031" spans="14:15" hidden="1" x14ac:dyDescent="0.2">
      <c r="N8031" s="151"/>
      <c r="O8031" s="149"/>
    </row>
    <row r="8032" spans="14:15" hidden="1" x14ac:dyDescent="0.2">
      <c r="N8032" s="151"/>
      <c r="O8032" s="149"/>
    </row>
    <row r="8033" spans="14:15" hidden="1" x14ac:dyDescent="0.2">
      <c r="N8033" s="151"/>
      <c r="O8033" s="149"/>
    </row>
    <row r="8034" spans="14:15" hidden="1" x14ac:dyDescent="0.2">
      <c r="N8034" s="151"/>
      <c r="O8034" s="149"/>
    </row>
    <row r="8035" spans="14:15" hidden="1" x14ac:dyDescent="0.2">
      <c r="N8035" s="151"/>
      <c r="O8035" s="149"/>
    </row>
    <row r="8036" spans="14:15" hidden="1" x14ac:dyDescent="0.2">
      <c r="N8036" s="151"/>
      <c r="O8036" s="149"/>
    </row>
    <row r="8037" spans="14:15" hidden="1" x14ac:dyDescent="0.2">
      <c r="N8037" s="151"/>
      <c r="O8037" s="149"/>
    </row>
    <row r="8038" spans="14:15" hidden="1" x14ac:dyDescent="0.2">
      <c r="N8038" s="151"/>
      <c r="O8038" s="149"/>
    </row>
    <row r="8039" spans="14:15" hidden="1" x14ac:dyDescent="0.2">
      <c r="N8039" s="151"/>
      <c r="O8039" s="149"/>
    </row>
    <row r="8040" spans="14:15" hidden="1" x14ac:dyDescent="0.2">
      <c r="N8040" s="151"/>
      <c r="O8040" s="149"/>
    </row>
    <row r="8041" spans="14:15" hidden="1" x14ac:dyDescent="0.2">
      <c r="N8041" s="151"/>
      <c r="O8041" s="149"/>
    </row>
    <row r="8042" spans="14:15" hidden="1" x14ac:dyDescent="0.2">
      <c r="N8042" s="151"/>
      <c r="O8042" s="149"/>
    </row>
    <row r="8043" spans="14:15" hidden="1" x14ac:dyDescent="0.2">
      <c r="N8043" s="151"/>
      <c r="O8043" s="149"/>
    </row>
    <row r="8044" spans="14:15" hidden="1" x14ac:dyDescent="0.2">
      <c r="N8044" s="151"/>
      <c r="O8044" s="149"/>
    </row>
    <row r="8045" spans="14:15" hidden="1" x14ac:dyDescent="0.2">
      <c r="N8045" s="151"/>
      <c r="O8045" s="149"/>
    </row>
    <row r="8046" spans="14:15" hidden="1" x14ac:dyDescent="0.2">
      <c r="N8046" s="151"/>
      <c r="O8046" s="149"/>
    </row>
    <row r="8047" spans="14:15" hidden="1" x14ac:dyDescent="0.2">
      <c r="N8047" s="151"/>
      <c r="O8047" s="149"/>
    </row>
    <row r="8048" spans="14:15" hidden="1" x14ac:dyDescent="0.2">
      <c r="N8048" s="151"/>
      <c r="O8048" s="149"/>
    </row>
    <row r="8049" spans="14:15" hidden="1" x14ac:dyDescent="0.2">
      <c r="N8049" s="151"/>
      <c r="O8049" s="149"/>
    </row>
    <row r="8050" spans="14:15" hidden="1" x14ac:dyDescent="0.2">
      <c r="N8050" s="151"/>
      <c r="O8050" s="149"/>
    </row>
    <row r="8051" spans="14:15" hidden="1" x14ac:dyDescent="0.2">
      <c r="N8051" s="151"/>
      <c r="O8051" s="149"/>
    </row>
    <row r="8052" spans="14:15" hidden="1" x14ac:dyDescent="0.2">
      <c r="N8052" s="151"/>
      <c r="O8052" s="149"/>
    </row>
    <row r="8053" spans="14:15" hidden="1" x14ac:dyDescent="0.2">
      <c r="N8053" s="151"/>
      <c r="O8053" s="149"/>
    </row>
    <row r="8054" spans="14:15" hidden="1" x14ac:dyDescent="0.2">
      <c r="N8054" s="151"/>
      <c r="O8054" s="149"/>
    </row>
    <row r="8055" spans="14:15" hidden="1" x14ac:dyDescent="0.2">
      <c r="N8055" s="151"/>
      <c r="O8055" s="149"/>
    </row>
    <row r="8056" spans="14:15" hidden="1" x14ac:dyDescent="0.2">
      <c r="N8056" s="151"/>
      <c r="O8056" s="149"/>
    </row>
    <row r="8057" spans="14:15" hidden="1" x14ac:dyDescent="0.2">
      <c r="N8057" s="151"/>
      <c r="O8057" s="149"/>
    </row>
    <row r="8058" spans="14:15" hidden="1" x14ac:dyDescent="0.2">
      <c r="N8058" s="151"/>
      <c r="O8058" s="149"/>
    </row>
    <row r="8059" spans="14:15" hidden="1" x14ac:dyDescent="0.2">
      <c r="N8059" s="151"/>
      <c r="O8059" s="149"/>
    </row>
    <row r="8060" spans="14:15" hidden="1" x14ac:dyDescent="0.2">
      <c r="N8060" s="151"/>
      <c r="O8060" s="149"/>
    </row>
    <row r="8061" spans="14:15" hidden="1" x14ac:dyDescent="0.2">
      <c r="N8061" s="151"/>
      <c r="O8061" s="149"/>
    </row>
    <row r="8062" spans="14:15" hidden="1" x14ac:dyDescent="0.2">
      <c r="N8062" s="151"/>
      <c r="O8062" s="149"/>
    </row>
    <row r="8063" spans="14:15" hidden="1" x14ac:dyDescent="0.2">
      <c r="N8063" s="151"/>
      <c r="O8063" s="149"/>
    </row>
    <row r="8064" spans="14:15" hidden="1" x14ac:dyDescent="0.2">
      <c r="N8064" s="151"/>
      <c r="O8064" s="149"/>
    </row>
    <row r="8065" spans="14:15" hidden="1" x14ac:dyDescent="0.2">
      <c r="N8065" s="151"/>
      <c r="O8065" s="149"/>
    </row>
    <row r="8066" spans="14:15" hidden="1" x14ac:dyDescent="0.2">
      <c r="N8066" s="151"/>
      <c r="O8066" s="149"/>
    </row>
    <row r="8067" spans="14:15" hidden="1" x14ac:dyDescent="0.2">
      <c r="N8067" s="151"/>
      <c r="O8067" s="149"/>
    </row>
    <row r="8068" spans="14:15" hidden="1" x14ac:dyDescent="0.2">
      <c r="N8068" s="151"/>
      <c r="O8068" s="149"/>
    </row>
    <row r="8069" spans="14:15" hidden="1" x14ac:dyDescent="0.2">
      <c r="N8069" s="151"/>
      <c r="O8069" s="149"/>
    </row>
    <row r="8070" spans="14:15" hidden="1" x14ac:dyDescent="0.2">
      <c r="N8070" s="151"/>
      <c r="O8070" s="149"/>
    </row>
    <row r="8071" spans="14:15" hidden="1" x14ac:dyDescent="0.2">
      <c r="N8071" s="151"/>
      <c r="O8071" s="149"/>
    </row>
    <row r="8072" spans="14:15" hidden="1" x14ac:dyDescent="0.2">
      <c r="N8072" s="151"/>
      <c r="O8072" s="149"/>
    </row>
    <row r="8073" spans="14:15" hidden="1" x14ac:dyDescent="0.2">
      <c r="N8073" s="151"/>
      <c r="O8073" s="149"/>
    </row>
    <row r="8074" spans="14:15" hidden="1" x14ac:dyDescent="0.2">
      <c r="N8074" s="151"/>
      <c r="O8074" s="149"/>
    </row>
    <row r="8075" spans="14:15" hidden="1" x14ac:dyDescent="0.2">
      <c r="N8075" s="151"/>
      <c r="O8075" s="149"/>
    </row>
    <row r="8076" spans="14:15" hidden="1" x14ac:dyDescent="0.2">
      <c r="N8076" s="151"/>
      <c r="O8076" s="149"/>
    </row>
    <row r="8077" spans="14:15" hidden="1" x14ac:dyDescent="0.2">
      <c r="N8077" s="151"/>
      <c r="O8077" s="149"/>
    </row>
    <row r="8078" spans="14:15" hidden="1" x14ac:dyDescent="0.2">
      <c r="N8078" s="151"/>
      <c r="O8078" s="149"/>
    </row>
    <row r="8079" spans="14:15" hidden="1" x14ac:dyDescent="0.2">
      <c r="N8079" s="151"/>
      <c r="O8079" s="149"/>
    </row>
    <row r="8080" spans="14:15" hidden="1" x14ac:dyDescent="0.2">
      <c r="N8080" s="151"/>
      <c r="O8080" s="149"/>
    </row>
    <row r="8081" spans="14:15" hidden="1" x14ac:dyDescent="0.2">
      <c r="N8081" s="151"/>
      <c r="O8081" s="149"/>
    </row>
    <row r="8082" spans="14:15" hidden="1" x14ac:dyDescent="0.2">
      <c r="N8082" s="151"/>
      <c r="O8082" s="149"/>
    </row>
    <row r="8083" spans="14:15" hidden="1" x14ac:dyDescent="0.2">
      <c r="N8083" s="151"/>
      <c r="O8083" s="149"/>
    </row>
    <row r="8084" spans="14:15" hidden="1" x14ac:dyDescent="0.2">
      <c r="N8084" s="151"/>
      <c r="O8084" s="149"/>
    </row>
    <row r="8085" spans="14:15" hidden="1" x14ac:dyDescent="0.2">
      <c r="N8085" s="151"/>
      <c r="O8085" s="149"/>
    </row>
    <row r="8086" spans="14:15" hidden="1" x14ac:dyDescent="0.2">
      <c r="N8086" s="151"/>
      <c r="O8086" s="149"/>
    </row>
    <row r="8087" spans="14:15" hidden="1" x14ac:dyDescent="0.2">
      <c r="N8087" s="151"/>
      <c r="O8087" s="149"/>
    </row>
    <row r="8088" spans="14:15" hidden="1" x14ac:dyDescent="0.2">
      <c r="N8088" s="151"/>
      <c r="O8088" s="149"/>
    </row>
    <row r="8089" spans="14:15" hidden="1" x14ac:dyDescent="0.2">
      <c r="N8089" s="151"/>
      <c r="O8089" s="149"/>
    </row>
    <row r="8090" spans="14:15" hidden="1" x14ac:dyDescent="0.2">
      <c r="N8090" s="151"/>
      <c r="O8090" s="149"/>
    </row>
    <row r="8091" spans="14:15" hidden="1" x14ac:dyDescent="0.2">
      <c r="N8091" s="151"/>
      <c r="O8091" s="149"/>
    </row>
    <row r="8092" spans="14:15" hidden="1" x14ac:dyDescent="0.2">
      <c r="N8092" s="151"/>
      <c r="O8092" s="149"/>
    </row>
    <row r="8093" spans="14:15" hidden="1" x14ac:dyDescent="0.2">
      <c r="N8093" s="151"/>
      <c r="O8093" s="149"/>
    </row>
    <row r="8094" spans="14:15" hidden="1" x14ac:dyDescent="0.2">
      <c r="N8094" s="151"/>
      <c r="O8094" s="149"/>
    </row>
    <row r="8095" spans="14:15" hidden="1" x14ac:dyDescent="0.2">
      <c r="N8095" s="151"/>
      <c r="O8095" s="149"/>
    </row>
    <row r="8096" spans="14:15" hidden="1" x14ac:dyDescent="0.2">
      <c r="N8096" s="151"/>
      <c r="O8096" s="149"/>
    </row>
    <row r="8097" spans="14:15" hidden="1" x14ac:dyDescent="0.2">
      <c r="N8097" s="151"/>
      <c r="O8097" s="149"/>
    </row>
    <row r="8098" spans="14:15" hidden="1" x14ac:dyDescent="0.2">
      <c r="N8098" s="151"/>
      <c r="O8098" s="149"/>
    </row>
    <row r="8099" spans="14:15" hidden="1" x14ac:dyDescent="0.2">
      <c r="N8099" s="151"/>
      <c r="O8099" s="149"/>
    </row>
    <row r="8100" spans="14:15" hidden="1" x14ac:dyDescent="0.2">
      <c r="N8100" s="151"/>
      <c r="O8100" s="149"/>
    </row>
    <row r="8101" spans="14:15" hidden="1" x14ac:dyDescent="0.2">
      <c r="N8101" s="151"/>
      <c r="O8101" s="149"/>
    </row>
    <row r="8102" spans="14:15" hidden="1" x14ac:dyDescent="0.2">
      <c r="N8102" s="151"/>
      <c r="O8102" s="149"/>
    </row>
    <row r="8103" spans="14:15" hidden="1" x14ac:dyDescent="0.2">
      <c r="N8103" s="151"/>
      <c r="O8103" s="149"/>
    </row>
    <row r="8104" spans="14:15" hidden="1" x14ac:dyDescent="0.2">
      <c r="N8104" s="151"/>
      <c r="O8104" s="149"/>
    </row>
    <row r="8105" spans="14:15" hidden="1" x14ac:dyDescent="0.2">
      <c r="N8105" s="151"/>
      <c r="O8105" s="149"/>
    </row>
    <row r="8106" spans="14:15" hidden="1" x14ac:dyDescent="0.2">
      <c r="N8106" s="151"/>
      <c r="O8106" s="149"/>
    </row>
    <row r="8107" spans="14:15" hidden="1" x14ac:dyDescent="0.2">
      <c r="N8107" s="151"/>
      <c r="O8107" s="149"/>
    </row>
    <row r="8108" spans="14:15" hidden="1" x14ac:dyDescent="0.2">
      <c r="N8108" s="151"/>
      <c r="O8108" s="149"/>
    </row>
    <row r="8109" spans="14:15" hidden="1" x14ac:dyDescent="0.2">
      <c r="N8109" s="151"/>
      <c r="O8109" s="149"/>
    </row>
    <row r="8110" spans="14:15" hidden="1" x14ac:dyDescent="0.2">
      <c r="N8110" s="151"/>
      <c r="O8110" s="149"/>
    </row>
    <row r="8111" spans="14:15" hidden="1" x14ac:dyDescent="0.2">
      <c r="N8111" s="151"/>
      <c r="O8111" s="149"/>
    </row>
    <row r="8112" spans="14:15" hidden="1" x14ac:dyDescent="0.2">
      <c r="N8112" s="151"/>
      <c r="O8112" s="149"/>
    </row>
    <row r="8113" spans="14:15" hidden="1" x14ac:dyDescent="0.2">
      <c r="N8113" s="151"/>
      <c r="O8113" s="149"/>
    </row>
    <row r="8114" spans="14:15" hidden="1" x14ac:dyDescent="0.2">
      <c r="N8114" s="151"/>
      <c r="O8114" s="149"/>
    </row>
    <row r="8115" spans="14:15" hidden="1" x14ac:dyDescent="0.2">
      <c r="N8115" s="151"/>
      <c r="O8115" s="149"/>
    </row>
    <row r="8116" spans="14:15" hidden="1" x14ac:dyDescent="0.2">
      <c r="N8116" s="151"/>
      <c r="O8116" s="149"/>
    </row>
    <row r="8117" spans="14:15" hidden="1" x14ac:dyDescent="0.2">
      <c r="N8117" s="151"/>
      <c r="O8117" s="149"/>
    </row>
    <row r="8118" spans="14:15" hidden="1" x14ac:dyDescent="0.2">
      <c r="N8118" s="151"/>
      <c r="O8118" s="149"/>
    </row>
    <row r="8119" spans="14:15" hidden="1" x14ac:dyDescent="0.2">
      <c r="N8119" s="151"/>
      <c r="O8119" s="149"/>
    </row>
    <row r="8120" spans="14:15" hidden="1" x14ac:dyDescent="0.2">
      <c r="N8120" s="151"/>
      <c r="O8120" s="149"/>
    </row>
    <row r="8121" spans="14:15" hidden="1" x14ac:dyDescent="0.2">
      <c r="N8121" s="151"/>
      <c r="O8121" s="149"/>
    </row>
    <row r="8122" spans="14:15" hidden="1" x14ac:dyDescent="0.2">
      <c r="N8122" s="151"/>
      <c r="O8122" s="149"/>
    </row>
    <row r="8123" spans="14:15" hidden="1" x14ac:dyDescent="0.2">
      <c r="N8123" s="151"/>
      <c r="O8123" s="149"/>
    </row>
    <row r="8124" spans="14:15" hidden="1" x14ac:dyDescent="0.2">
      <c r="N8124" s="151"/>
      <c r="O8124" s="149"/>
    </row>
    <row r="8125" spans="14:15" hidden="1" x14ac:dyDescent="0.2">
      <c r="N8125" s="151"/>
      <c r="O8125" s="149"/>
    </row>
    <row r="8126" spans="14:15" hidden="1" x14ac:dyDescent="0.2">
      <c r="N8126" s="151"/>
      <c r="O8126" s="149"/>
    </row>
    <row r="8127" spans="14:15" hidden="1" x14ac:dyDescent="0.2">
      <c r="N8127" s="151"/>
      <c r="O8127" s="149"/>
    </row>
    <row r="8128" spans="14:15" hidden="1" x14ac:dyDescent="0.2">
      <c r="N8128" s="151"/>
      <c r="O8128" s="149"/>
    </row>
    <row r="8129" spans="2:15" x14ac:dyDescent="0.2">
      <c r="N8129" s="151"/>
      <c r="O8129" s="149"/>
    </row>
    <row r="8130" spans="2:15" x14ac:dyDescent="0.2">
      <c r="B8130" s="216" t="str">
        <f>'Import shipments summary'!B66</f>
        <v>Data compiled May 2025.</v>
      </c>
    </row>
    <row r="8131" spans="2:15" x14ac:dyDescent="0.2">
      <c r="B8131" s="216" t="str">
        <f>'Import shipments summary'!B67</f>
        <v>Source: S&amp;P Global Commodities at Sea, part of S&amp;P Global Commodity Insights</v>
      </c>
    </row>
    <row r="8132" spans="2:15" x14ac:dyDescent="0.2">
      <c r="B8132" s="216" t="str">
        <f>'Import shipments summary'!B68</f>
        <v>© 2025 S&amp;P Global.</v>
      </c>
    </row>
  </sheetData>
  <phoneticPr fontId="35" type="noConversion"/>
  <hyperlinks>
    <hyperlink ref="B4" location="Index!A1" display="Index" xr:uid="{6FD92CCD-5978-4968-AA21-7A81FACD7A79}"/>
  </hyperlinks>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69A5A-FD12-43DB-ABB3-8C2694ED7404}">
  <dimension ref="A1:BY5999"/>
  <sheetViews>
    <sheetView showGridLines="0" zoomScale="85" zoomScaleNormal="85" workbookViewId="0">
      <pane ySplit="13" topLeftCell="A14" activePane="bottomLeft" state="frozen"/>
      <selection pane="bottomLeft" activeCell="C10" sqref="C10"/>
    </sheetView>
  </sheetViews>
  <sheetFormatPr defaultColWidth="15.6640625" defaultRowHeight="10" x14ac:dyDescent="0.2"/>
  <cols>
    <col min="1" max="1" width="3.44140625" style="149" customWidth="1"/>
    <col min="2" max="2" width="19.6640625" style="149" customWidth="1"/>
    <col min="3" max="3" width="21.6640625" style="149" customWidth="1"/>
    <col min="4" max="4" width="19.109375" style="152" customWidth="1"/>
    <col min="5" max="5" width="17.77734375" style="149" customWidth="1"/>
    <col min="6" max="6" width="19.109375" style="153" customWidth="1"/>
    <col min="7" max="10" width="25.77734375" style="149" customWidth="1"/>
    <col min="11" max="11" width="25.77734375" style="150" customWidth="1"/>
    <col min="12" max="12" width="25.77734375" style="151" customWidth="1"/>
    <col min="13" max="15" width="25.77734375" style="149" customWidth="1"/>
    <col min="16" max="18" width="15.6640625" style="149"/>
    <col min="19" max="19" width="15.6640625" style="154"/>
    <col min="20" max="20" width="15.6640625" style="150"/>
    <col min="21" max="23" width="15.6640625" style="149"/>
    <col min="24" max="24" width="26.109375" style="149" customWidth="1"/>
    <col min="25" max="25" width="15.6640625" style="149"/>
    <col min="26" max="26" width="15.6640625" style="150"/>
    <col min="27" max="34" width="15.6640625" style="149"/>
    <col min="35" max="35" width="25.33203125" style="149" customWidth="1"/>
    <col min="36" max="45" width="15.6640625" style="149"/>
    <col min="46" max="46" width="23.109375" style="149" customWidth="1"/>
    <col min="47" max="16384" width="15.6640625" style="149"/>
  </cols>
  <sheetData>
    <row r="1" spans="1:77" s="119" customFormat="1" ht="19.899999999999999" customHeight="1" x14ac:dyDescent="0.2">
      <c r="B1" s="120"/>
      <c r="C1" s="120"/>
      <c r="D1" s="121"/>
      <c r="E1" s="120"/>
      <c r="F1" s="122"/>
      <c r="G1" s="120"/>
      <c r="H1" s="120"/>
      <c r="I1" s="120"/>
      <c r="J1" s="120"/>
      <c r="K1" s="123"/>
      <c r="L1" s="124"/>
      <c r="M1" s="120"/>
      <c r="N1" s="120"/>
      <c r="O1" s="120"/>
      <c r="P1" s="120"/>
      <c r="Q1" s="120"/>
      <c r="R1" s="120"/>
      <c r="S1" s="125"/>
      <c r="T1" s="123"/>
      <c r="U1" s="120"/>
      <c r="V1" s="120"/>
      <c r="W1" s="120"/>
      <c r="X1" s="120"/>
      <c r="Y1" s="120"/>
      <c r="Z1" s="123"/>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row>
    <row r="2" spans="1:77" s="119" customFormat="1" ht="30" customHeight="1" x14ac:dyDescent="0.2">
      <c r="B2" s="126" t="s">
        <v>70</v>
      </c>
      <c r="C2" s="127"/>
      <c r="D2" s="128"/>
      <c r="E2" s="127"/>
      <c r="F2" s="129"/>
      <c r="G2" s="127"/>
      <c r="H2" s="130"/>
      <c r="I2" s="130"/>
      <c r="J2" s="130"/>
      <c r="K2" s="131"/>
      <c r="L2" s="132"/>
      <c r="M2" s="130"/>
      <c r="N2" s="130"/>
      <c r="O2" s="130"/>
      <c r="P2" s="130"/>
      <c r="Q2" s="130"/>
      <c r="R2" s="130"/>
      <c r="S2" s="130"/>
      <c r="T2" s="131"/>
      <c r="U2" s="130"/>
      <c r="V2" s="130"/>
      <c r="W2" s="130"/>
      <c r="X2" s="130"/>
      <c r="Y2" s="130"/>
      <c r="Z2" s="131"/>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row>
    <row r="3" spans="1:77" s="119" customFormat="1" ht="12.75" customHeight="1" x14ac:dyDescent="0.2">
      <c r="B3" s="133"/>
      <c r="C3" s="127"/>
      <c r="D3" s="128"/>
      <c r="E3" s="127"/>
      <c r="F3" s="129"/>
      <c r="G3" s="127"/>
      <c r="H3" s="130"/>
      <c r="I3" s="130"/>
      <c r="J3" s="130"/>
      <c r="K3" s="131"/>
      <c r="L3" s="132"/>
      <c r="M3" s="130"/>
      <c r="N3" s="130"/>
      <c r="O3" s="130"/>
      <c r="P3" s="130"/>
      <c r="Q3" s="130"/>
      <c r="R3" s="130"/>
      <c r="S3" s="130"/>
      <c r="T3" s="131"/>
      <c r="U3" s="130"/>
      <c r="V3" s="130"/>
      <c r="W3" s="130"/>
      <c r="X3" s="130"/>
      <c r="Y3" s="130"/>
      <c r="Z3" s="131"/>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row>
    <row r="4" spans="1:77" s="119" customFormat="1" ht="12.75" customHeight="1" x14ac:dyDescent="0.25">
      <c r="B4" s="203" t="s">
        <v>2</v>
      </c>
      <c r="C4" s="134"/>
      <c r="D4" s="135"/>
      <c r="E4" s="136"/>
      <c r="F4" s="137"/>
      <c r="G4" s="136"/>
      <c r="H4" s="136"/>
      <c r="I4" s="136"/>
      <c r="J4" s="136"/>
      <c r="K4" s="138"/>
      <c r="L4" s="139"/>
      <c r="M4" s="136"/>
      <c r="N4" s="136"/>
      <c r="O4" s="136"/>
      <c r="P4" s="136"/>
      <c r="Q4" s="136"/>
      <c r="R4" s="136"/>
      <c r="S4" s="136"/>
      <c r="T4" s="138"/>
      <c r="U4" s="136"/>
      <c r="V4" s="136"/>
      <c r="W4" s="136"/>
      <c r="X4" s="136"/>
      <c r="Y4" s="136"/>
      <c r="Z4" s="138"/>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c r="BU4" s="136"/>
      <c r="BV4" s="136"/>
      <c r="BW4" s="136"/>
      <c r="BX4" s="136"/>
      <c r="BY4" s="136"/>
    </row>
    <row r="5" spans="1:77" s="144" customFormat="1" ht="12" customHeight="1" x14ac:dyDescent="0.2">
      <c r="A5" s="140"/>
      <c r="B5" s="141"/>
      <c r="C5" s="142"/>
      <c r="D5" s="143"/>
      <c r="F5" s="145"/>
      <c r="K5" s="146"/>
      <c r="L5" s="147"/>
      <c r="T5" s="148"/>
      <c r="Z5" s="146"/>
    </row>
    <row r="6" spans="1:77" x14ac:dyDescent="0.2">
      <c r="C6" s="176"/>
    </row>
    <row r="7" spans="1:77" x14ac:dyDescent="0.2">
      <c r="B7" s="175" t="s">
        <v>64</v>
      </c>
      <c r="C7" s="177" t="s">
        <v>113</v>
      </c>
    </row>
    <row r="8" spans="1:77" x14ac:dyDescent="0.2">
      <c r="B8" s="175" t="s">
        <v>61</v>
      </c>
      <c r="C8" s="178" t="s">
        <v>116</v>
      </c>
    </row>
    <row r="9" spans="1:77" ht="13" x14ac:dyDescent="0.2">
      <c r="B9" s="175" t="s">
        <v>59</v>
      </c>
      <c r="C9" s="179" t="s">
        <v>117</v>
      </c>
      <c r="F9" s="215" t="str">
        <f>IF($C$9="All Ports",IFERROR(C8&amp;": Total import volumes received at "&amp;C9&amp;" from "&amp;J2696&amp;L2714&amp;" = "&amp;L2717&amp;"kt",""),IFERROR(C8&amp;": Total import volumes received at "&amp;C9&amp;" port from "&amp;J2696&amp;L2714&amp;" = "&amp;L2717&amp;"kt",""))</f>
        <v>Brazil: Total import volumes received at Paranagua port from exporting countries, Jun-2025 year-to-date = 1083kt</v>
      </c>
      <c r="G9" s="181"/>
      <c r="H9" s="182"/>
    </row>
    <row r="10" spans="1:77" x14ac:dyDescent="0.2">
      <c r="B10" s="175" t="s">
        <v>75</v>
      </c>
      <c r="C10" s="177" t="s">
        <v>76</v>
      </c>
    </row>
    <row r="11" spans="1:77" x14ac:dyDescent="0.2">
      <c r="B11" s="175" t="s">
        <v>56</v>
      </c>
      <c r="C11" s="180" t="s">
        <v>76</v>
      </c>
    </row>
    <row r="15" spans="1:77" ht="14.25" customHeight="1" x14ac:dyDescent="0.2">
      <c r="B15" s="209" t="s">
        <v>75</v>
      </c>
      <c r="C15" s="210" t="str">
        <f t="shared" ref="C15:I15" si="0">IF(S2699=0,"",S2699)</f>
        <v>Russia</v>
      </c>
      <c r="D15" s="210" t="str">
        <f t="shared" si="0"/>
        <v>Israel</v>
      </c>
      <c r="E15" s="210" t="str">
        <f t="shared" si="0"/>
        <v>Canada</v>
      </c>
      <c r="F15" s="210" t="str">
        <f t="shared" si="0"/>
        <v>United States of America</v>
      </c>
      <c r="G15" s="210" t="str">
        <f t="shared" si="0"/>
        <v>Germany</v>
      </c>
      <c r="H15" s="210" t="str">
        <f t="shared" si="0"/>
        <v>Estonia</v>
      </c>
      <c r="I15" s="210" t="str">
        <f t="shared" si="0"/>
        <v/>
      </c>
      <c r="J15" s="210" t="str">
        <f>IF(Z2699=0,"",Z2699)</f>
        <v/>
      </c>
      <c r="K15" s="210" t="str">
        <f t="shared" ref="K15" si="1">IF(AA2699=0,"",AA2699)</f>
        <v/>
      </c>
      <c r="L15" s="210" t="str">
        <f t="shared" ref="L15:L27" si="2">IF(AB2699=0,"",AB2699)</f>
        <v/>
      </c>
      <c r="M15" s="210" t="str">
        <f t="shared" ref="M15:M27" si="3">IF(AC2699=0,"",AC2699)</f>
        <v/>
      </c>
      <c r="N15" s="210" t="str">
        <f t="shared" ref="N15:N27" si="4">IF(AD2699=0,"",AD2699)</f>
        <v/>
      </c>
      <c r="O15" s="210" t="str">
        <f t="shared" ref="O15:O27" si="5">IF(AE2699=0,"",AE2699)</f>
        <v/>
      </c>
      <c r="P15" s="210" t="str">
        <f t="shared" ref="P15:P27" si="6">IF(AF2699=0,"",AF2699)</f>
        <v/>
      </c>
      <c r="Q15" s="210" t="str">
        <f t="shared" ref="Q15:Q27" si="7">IF(AG2699=0,"",AG2699)</f>
        <v/>
      </c>
      <c r="R15" s="210" t="str">
        <f t="shared" ref="R15:R27" si="8">IF(AH2699=0,"",AH2699)</f>
        <v/>
      </c>
      <c r="S15" s="210" t="str">
        <f t="shared" ref="S15:S27" si="9">IF(AI2699=0,"",AI2699)</f>
        <v/>
      </c>
      <c r="T15" s="210" t="str">
        <f t="shared" ref="T15:T27" si="10">IF(AJ2699=0,"",AJ2699)</f>
        <v/>
      </c>
      <c r="U15" s="210" t="str">
        <f t="shared" ref="U15:U27" si="11">IF(AK2699=0,"",AK2699)</f>
        <v/>
      </c>
      <c r="V15" s="210" t="str">
        <f t="shared" ref="V15:W27" si="12">IF(AL2699=0,"",AL2699)</f>
        <v/>
      </c>
      <c r="W15" s="210" t="str">
        <f t="shared" si="12"/>
        <v/>
      </c>
    </row>
    <row r="16" spans="1:77" ht="10.5" customHeight="1" x14ac:dyDescent="0.2">
      <c r="B16" s="211" t="str">
        <f>IFERROR(IF(R2700=0,"",R2700),"")</f>
        <v>Jan-2025</v>
      </c>
      <c r="C16" s="212">
        <f t="shared" ref="C16:I16" si="13">IF(S2700=0,"",S2700)</f>
        <v>91.899999999999991</v>
      </c>
      <c r="D16" s="212" t="str">
        <f t="shared" si="13"/>
        <v/>
      </c>
      <c r="E16" s="212" t="str">
        <f t="shared" si="13"/>
        <v/>
      </c>
      <c r="F16" s="212" t="str">
        <f t="shared" si="13"/>
        <v/>
      </c>
      <c r="G16" s="212" t="str">
        <f t="shared" si="13"/>
        <v/>
      </c>
      <c r="H16" s="212" t="str">
        <f t="shared" si="13"/>
        <v/>
      </c>
      <c r="I16" s="212" t="str">
        <f t="shared" si="13"/>
        <v/>
      </c>
      <c r="J16" s="212" t="str">
        <f>IF(Z2700=0,"",Z2700)</f>
        <v/>
      </c>
      <c r="K16" s="212" t="str">
        <f>IF(AA2700=0,"",AA2700)</f>
        <v/>
      </c>
      <c r="L16" s="212" t="str">
        <f t="shared" si="2"/>
        <v/>
      </c>
      <c r="M16" s="212" t="str">
        <f t="shared" si="3"/>
        <v/>
      </c>
      <c r="N16" s="212" t="str">
        <f t="shared" si="4"/>
        <v/>
      </c>
      <c r="O16" s="212" t="str">
        <f>IF(AE2700=0,"",AE2700)</f>
        <v/>
      </c>
      <c r="P16" s="212" t="str">
        <f t="shared" si="6"/>
        <v/>
      </c>
      <c r="Q16" s="212" t="str">
        <f t="shared" si="7"/>
        <v/>
      </c>
      <c r="R16" s="212" t="str">
        <f t="shared" si="8"/>
        <v/>
      </c>
      <c r="S16" s="212" t="str">
        <f t="shared" si="9"/>
        <v/>
      </c>
      <c r="T16" s="212" t="str">
        <f t="shared" si="10"/>
        <v/>
      </c>
      <c r="U16" s="212" t="str">
        <f t="shared" si="11"/>
        <v/>
      </c>
      <c r="V16" s="212" t="str">
        <f t="shared" si="12"/>
        <v/>
      </c>
      <c r="W16" s="212" t="str">
        <f t="shared" si="12"/>
        <v/>
      </c>
    </row>
    <row r="17" spans="2:23" ht="10.5" customHeight="1" x14ac:dyDescent="0.2">
      <c r="B17" s="211" t="str">
        <f t="shared" ref="B17:K17" si="14">IF(R2701=0,"",R2701)</f>
        <v>Feb-2025</v>
      </c>
      <c r="C17" s="212">
        <f t="shared" si="14"/>
        <v>109.523</v>
      </c>
      <c r="D17" s="212">
        <f t="shared" si="14"/>
        <v>27.82</v>
      </c>
      <c r="E17" s="212">
        <f t="shared" si="14"/>
        <v>120.01900000000001</v>
      </c>
      <c r="F17" s="212">
        <f t="shared" si="14"/>
        <v>35.985999999999997</v>
      </c>
      <c r="G17" s="212">
        <f t="shared" si="14"/>
        <v>9.3030000000000008</v>
      </c>
      <c r="H17" s="212" t="str">
        <f t="shared" si="14"/>
        <v/>
      </c>
      <c r="I17" s="212" t="str">
        <f t="shared" si="14"/>
        <v/>
      </c>
      <c r="J17" s="212" t="str">
        <f t="shared" si="14"/>
        <v/>
      </c>
      <c r="K17" s="212" t="str">
        <f t="shared" si="14"/>
        <v/>
      </c>
      <c r="L17" s="212" t="str">
        <f t="shared" si="2"/>
        <v/>
      </c>
      <c r="M17" s="212" t="str">
        <f t="shared" si="3"/>
        <v/>
      </c>
      <c r="N17" s="212" t="str">
        <f t="shared" si="4"/>
        <v/>
      </c>
      <c r="O17" s="212" t="str">
        <f t="shared" si="5"/>
        <v/>
      </c>
      <c r="P17" s="212" t="str">
        <f t="shared" si="6"/>
        <v/>
      </c>
      <c r="Q17" s="212" t="str">
        <f t="shared" si="7"/>
        <v/>
      </c>
      <c r="R17" s="212" t="str">
        <f t="shared" si="8"/>
        <v/>
      </c>
      <c r="S17" s="212" t="str">
        <f t="shared" si="9"/>
        <v/>
      </c>
      <c r="T17" s="212" t="str">
        <f t="shared" si="10"/>
        <v/>
      </c>
      <c r="U17" s="212" t="str">
        <f t="shared" si="11"/>
        <v/>
      </c>
      <c r="V17" s="212" t="str">
        <f t="shared" si="12"/>
        <v/>
      </c>
      <c r="W17" s="212" t="str">
        <f t="shared" si="12"/>
        <v/>
      </c>
    </row>
    <row r="18" spans="2:23" ht="10.5" customHeight="1" x14ac:dyDescent="0.2">
      <c r="B18" s="211" t="str">
        <f t="shared" ref="B18:K18" si="15">IF(R2702=0,"",R2702)</f>
        <v>Mar-2025</v>
      </c>
      <c r="C18" s="212">
        <f t="shared" si="15"/>
        <v>117.61</v>
      </c>
      <c r="D18" s="212" t="str">
        <f t="shared" si="15"/>
        <v/>
      </c>
      <c r="E18" s="212">
        <f t="shared" si="15"/>
        <v>70.679000000000002</v>
      </c>
      <c r="F18" s="212" t="str">
        <f t="shared" si="15"/>
        <v/>
      </c>
      <c r="G18" s="212" t="str">
        <f t="shared" si="15"/>
        <v/>
      </c>
      <c r="H18" s="212" t="str">
        <f t="shared" si="15"/>
        <v/>
      </c>
      <c r="I18" s="212" t="str">
        <f t="shared" si="15"/>
        <v/>
      </c>
      <c r="J18" s="212" t="str">
        <f t="shared" si="15"/>
        <v/>
      </c>
      <c r="K18" s="212" t="str">
        <f t="shared" si="15"/>
        <v/>
      </c>
      <c r="L18" s="212" t="str">
        <f t="shared" si="2"/>
        <v/>
      </c>
      <c r="M18" s="212" t="str">
        <f t="shared" si="3"/>
        <v/>
      </c>
      <c r="N18" s="212" t="str">
        <f t="shared" si="4"/>
        <v/>
      </c>
      <c r="O18" s="212" t="str">
        <f t="shared" si="5"/>
        <v/>
      </c>
      <c r="P18" s="212" t="str">
        <f t="shared" si="6"/>
        <v/>
      </c>
      <c r="Q18" s="212" t="str">
        <f t="shared" si="7"/>
        <v/>
      </c>
      <c r="R18" s="212" t="str">
        <f t="shared" si="8"/>
        <v/>
      </c>
      <c r="S18" s="212" t="str">
        <f t="shared" si="9"/>
        <v/>
      </c>
      <c r="T18" s="212" t="str">
        <f t="shared" si="10"/>
        <v/>
      </c>
      <c r="U18" s="212" t="str">
        <f t="shared" si="11"/>
        <v/>
      </c>
      <c r="V18" s="212" t="str">
        <f t="shared" si="12"/>
        <v/>
      </c>
      <c r="W18" s="212" t="str">
        <f t="shared" si="12"/>
        <v/>
      </c>
    </row>
    <row r="19" spans="2:23" ht="10.5" customHeight="1" x14ac:dyDescent="0.2">
      <c r="B19" s="211" t="str">
        <f t="shared" ref="B19:K19" si="16">IF(R2703=0,"",R2703)</f>
        <v>Apr-2025</v>
      </c>
      <c r="C19" s="212">
        <f t="shared" si="16"/>
        <v>46.938000000000002</v>
      </c>
      <c r="D19" s="212" t="str">
        <f t="shared" si="16"/>
        <v/>
      </c>
      <c r="E19" s="212">
        <f t="shared" si="16"/>
        <v>120.985</v>
      </c>
      <c r="F19" s="212" t="str">
        <f t="shared" si="16"/>
        <v/>
      </c>
      <c r="G19" s="212" t="str">
        <f t="shared" si="16"/>
        <v/>
      </c>
      <c r="H19" s="212">
        <f t="shared" si="16"/>
        <v>26.058</v>
      </c>
      <c r="I19" s="212" t="str">
        <f t="shared" si="16"/>
        <v/>
      </c>
      <c r="J19" s="212" t="str">
        <f t="shared" si="16"/>
        <v/>
      </c>
      <c r="K19" s="212" t="str">
        <f t="shared" si="16"/>
        <v/>
      </c>
      <c r="L19" s="212" t="str">
        <f t="shared" si="2"/>
        <v/>
      </c>
      <c r="M19" s="212" t="str">
        <f t="shared" si="3"/>
        <v/>
      </c>
      <c r="N19" s="212" t="str">
        <f t="shared" si="4"/>
        <v/>
      </c>
      <c r="O19" s="212" t="str">
        <f t="shared" si="5"/>
        <v/>
      </c>
      <c r="P19" s="212" t="str">
        <f t="shared" si="6"/>
        <v/>
      </c>
      <c r="Q19" s="212" t="str">
        <f t="shared" si="7"/>
        <v/>
      </c>
      <c r="R19" s="212" t="str">
        <f t="shared" si="8"/>
        <v/>
      </c>
      <c r="S19" s="212" t="str">
        <f t="shared" si="9"/>
        <v/>
      </c>
      <c r="T19" s="212" t="str">
        <f t="shared" si="10"/>
        <v/>
      </c>
      <c r="U19" s="212" t="str">
        <f t="shared" si="11"/>
        <v/>
      </c>
      <c r="V19" s="212" t="str">
        <f t="shared" si="12"/>
        <v/>
      </c>
      <c r="W19" s="212" t="str">
        <f t="shared" si="12"/>
        <v/>
      </c>
    </row>
    <row r="20" spans="2:23" ht="10.5" customHeight="1" x14ac:dyDescent="0.2">
      <c r="B20" s="211" t="str">
        <f t="shared" ref="B20:K20" si="17">IF(R2704=0,"",R2704)</f>
        <v>May-2025</v>
      </c>
      <c r="C20" s="212">
        <f t="shared" si="17"/>
        <v>144.68600000000001</v>
      </c>
      <c r="D20" s="212">
        <f t="shared" si="17"/>
        <v>24.052</v>
      </c>
      <c r="E20" s="212">
        <f t="shared" si="17"/>
        <v>72.855000000000004</v>
      </c>
      <c r="F20" s="212" t="str">
        <f t="shared" si="17"/>
        <v/>
      </c>
      <c r="G20" s="212" t="str">
        <f t="shared" si="17"/>
        <v/>
      </c>
      <c r="H20" s="212" t="str">
        <f t="shared" si="17"/>
        <v/>
      </c>
      <c r="I20" s="212" t="str">
        <f t="shared" si="17"/>
        <v/>
      </c>
      <c r="J20" s="212" t="str">
        <f t="shared" si="17"/>
        <v/>
      </c>
      <c r="K20" s="212" t="str">
        <f t="shared" si="17"/>
        <v/>
      </c>
      <c r="L20" s="212" t="str">
        <f t="shared" si="2"/>
        <v/>
      </c>
      <c r="M20" s="212" t="str">
        <f t="shared" si="3"/>
        <v/>
      </c>
      <c r="N20" s="212" t="str">
        <f t="shared" si="4"/>
        <v/>
      </c>
      <c r="O20" s="212" t="str">
        <f t="shared" si="5"/>
        <v/>
      </c>
      <c r="P20" s="212" t="str">
        <f t="shared" si="6"/>
        <v/>
      </c>
      <c r="Q20" s="212" t="str">
        <f t="shared" si="7"/>
        <v/>
      </c>
      <c r="R20" s="212" t="str">
        <f t="shared" si="8"/>
        <v/>
      </c>
      <c r="S20" s="212" t="str">
        <f t="shared" si="9"/>
        <v/>
      </c>
      <c r="T20" s="212" t="str">
        <f t="shared" si="10"/>
        <v/>
      </c>
      <c r="U20" s="212" t="str">
        <f t="shared" si="11"/>
        <v/>
      </c>
      <c r="V20" s="212" t="str">
        <f t="shared" si="12"/>
        <v/>
      </c>
      <c r="W20" s="212" t="str">
        <f t="shared" si="12"/>
        <v/>
      </c>
    </row>
    <row r="21" spans="2:23" ht="10.5" customHeight="1" x14ac:dyDescent="0.2">
      <c r="B21" s="211" t="str">
        <f t="shared" ref="B21:K21" si="18">IF(R2705=0,"",R2705)</f>
        <v>Jun-2025</v>
      </c>
      <c r="C21" s="212" t="str">
        <f t="shared" si="18"/>
        <v/>
      </c>
      <c r="D21" s="212" t="str">
        <f t="shared" si="18"/>
        <v/>
      </c>
      <c r="E21" s="212">
        <f t="shared" si="18"/>
        <v>64.891999999999996</v>
      </c>
      <c r="F21" s="212" t="str">
        <f t="shared" si="18"/>
        <v/>
      </c>
      <c r="G21" s="212" t="str">
        <f t="shared" si="18"/>
        <v/>
      </c>
      <c r="H21" s="212" t="str">
        <f t="shared" si="18"/>
        <v/>
      </c>
      <c r="I21" s="212" t="str">
        <f t="shared" si="18"/>
        <v/>
      </c>
      <c r="J21" s="212" t="str">
        <f t="shared" si="18"/>
        <v/>
      </c>
      <c r="K21" s="212" t="str">
        <f t="shared" si="18"/>
        <v/>
      </c>
      <c r="L21" s="212" t="str">
        <f t="shared" si="2"/>
        <v/>
      </c>
      <c r="M21" s="212" t="str">
        <f t="shared" si="3"/>
        <v/>
      </c>
      <c r="N21" s="212" t="str">
        <f t="shared" si="4"/>
        <v/>
      </c>
      <c r="O21" s="212" t="str">
        <f t="shared" si="5"/>
        <v/>
      </c>
      <c r="P21" s="212" t="str">
        <f>IF(AF2705=0,"",AF2705)</f>
        <v/>
      </c>
      <c r="Q21" s="212" t="str">
        <f t="shared" si="7"/>
        <v/>
      </c>
      <c r="R21" s="212" t="str">
        <f t="shared" si="8"/>
        <v/>
      </c>
      <c r="S21" s="212" t="str">
        <f t="shared" si="9"/>
        <v/>
      </c>
      <c r="T21" s="212" t="str">
        <f t="shared" si="10"/>
        <v/>
      </c>
      <c r="U21" s="212" t="str">
        <f t="shared" si="11"/>
        <v/>
      </c>
      <c r="V21" s="212" t="str">
        <f t="shared" si="12"/>
        <v/>
      </c>
      <c r="W21" s="212" t="str">
        <f t="shared" si="12"/>
        <v/>
      </c>
    </row>
    <row r="22" spans="2:23" ht="10.5" customHeight="1" x14ac:dyDescent="0.2">
      <c r="B22" s="211" t="str">
        <f t="shared" ref="B22:K22" si="19">IF(R2706=0,"",R2706)</f>
        <v/>
      </c>
      <c r="C22" s="212" t="str">
        <f t="shared" si="19"/>
        <v/>
      </c>
      <c r="D22" s="212" t="str">
        <f t="shared" si="19"/>
        <v/>
      </c>
      <c r="E22" s="212" t="str">
        <f t="shared" si="19"/>
        <v/>
      </c>
      <c r="F22" s="212" t="str">
        <f t="shared" si="19"/>
        <v/>
      </c>
      <c r="G22" s="212" t="str">
        <f t="shared" si="19"/>
        <v/>
      </c>
      <c r="H22" s="212" t="str">
        <f t="shared" si="19"/>
        <v/>
      </c>
      <c r="I22" s="212" t="str">
        <f t="shared" si="19"/>
        <v/>
      </c>
      <c r="J22" s="212" t="str">
        <f t="shared" si="19"/>
        <v/>
      </c>
      <c r="K22" s="212" t="str">
        <f t="shared" si="19"/>
        <v/>
      </c>
      <c r="L22" s="212" t="str">
        <f t="shared" si="2"/>
        <v/>
      </c>
      <c r="M22" s="212" t="str">
        <f t="shared" si="3"/>
        <v/>
      </c>
      <c r="N22" s="212" t="str">
        <f t="shared" si="4"/>
        <v/>
      </c>
      <c r="O22" s="212" t="str">
        <f t="shared" si="5"/>
        <v/>
      </c>
      <c r="P22" s="212" t="str">
        <f t="shared" si="6"/>
        <v/>
      </c>
      <c r="Q22" s="212" t="str">
        <f t="shared" si="7"/>
        <v/>
      </c>
      <c r="R22" s="212" t="str">
        <f t="shared" si="8"/>
        <v/>
      </c>
      <c r="S22" s="212" t="str">
        <f t="shared" si="9"/>
        <v/>
      </c>
      <c r="T22" s="212" t="str">
        <f t="shared" si="10"/>
        <v/>
      </c>
      <c r="U22" s="212" t="str">
        <f t="shared" si="11"/>
        <v/>
      </c>
      <c r="V22" s="212" t="str">
        <f t="shared" si="12"/>
        <v/>
      </c>
      <c r="W22" s="212" t="str">
        <f t="shared" si="12"/>
        <v/>
      </c>
    </row>
    <row r="23" spans="2:23" ht="10.5" customHeight="1" x14ac:dyDescent="0.2">
      <c r="B23" s="211" t="str">
        <f t="shared" ref="B23:K23" si="20">IF(R2707=0,"",R2707)</f>
        <v/>
      </c>
      <c r="C23" s="212" t="str">
        <f t="shared" si="20"/>
        <v/>
      </c>
      <c r="D23" s="212" t="str">
        <f t="shared" si="20"/>
        <v/>
      </c>
      <c r="E23" s="212" t="str">
        <f t="shared" si="20"/>
        <v/>
      </c>
      <c r="F23" s="212" t="str">
        <f t="shared" si="20"/>
        <v/>
      </c>
      <c r="G23" s="212" t="str">
        <f t="shared" si="20"/>
        <v/>
      </c>
      <c r="H23" s="212" t="str">
        <f t="shared" si="20"/>
        <v/>
      </c>
      <c r="I23" s="212" t="str">
        <f t="shared" si="20"/>
        <v/>
      </c>
      <c r="J23" s="212" t="str">
        <f t="shared" si="20"/>
        <v/>
      </c>
      <c r="K23" s="212" t="str">
        <f t="shared" si="20"/>
        <v/>
      </c>
      <c r="L23" s="212" t="str">
        <f t="shared" si="2"/>
        <v/>
      </c>
      <c r="M23" s="212" t="str">
        <f t="shared" si="3"/>
        <v/>
      </c>
      <c r="N23" s="212" t="str">
        <f t="shared" si="4"/>
        <v/>
      </c>
      <c r="O23" s="212" t="str">
        <f t="shared" si="5"/>
        <v/>
      </c>
      <c r="P23" s="212" t="str">
        <f t="shared" si="6"/>
        <v/>
      </c>
      <c r="Q23" s="212" t="str">
        <f t="shared" si="7"/>
        <v/>
      </c>
      <c r="R23" s="212" t="str">
        <f t="shared" si="8"/>
        <v/>
      </c>
      <c r="S23" s="212" t="str">
        <f t="shared" si="9"/>
        <v/>
      </c>
      <c r="T23" s="212" t="str">
        <f t="shared" si="10"/>
        <v/>
      </c>
      <c r="U23" s="212" t="str">
        <f t="shared" si="11"/>
        <v/>
      </c>
      <c r="V23" s="212" t="str">
        <f t="shared" si="12"/>
        <v/>
      </c>
      <c r="W23" s="212" t="str">
        <f t="shared" si="12"/>
        <v/>
      </c>
    </row>
    <row r="24" spans="2:23" ht="10.5" customHeight="1" x14ac:dyDescent="0.2">
      <c r="B24" s="211" t="str">
        <f>IFERROR(IF(R2708=0,"",R2708),"")</f>
        <v/>
      </c>
      <c r="C24" s="212" t="str">
        <f t="shared" ref="C24:K24" si="21">IF(S2708=0,"",S2708)</f>
        <v/>
      </c>
      <c r="D24" s="212" t="str">
        <f t="shared" si="21"/>
        <v/>
      </c>
      <c r="E24" s="212" t="str">
        <f t="shared" si="21"/>
        <v/>
      </c>
      <c r="F24" s="212" t="str">
        <f t="shared" si="21"/>
        <v/>
      </c>
      <c r="G24" s="212" t="str">
        <f t="shared" si="21"/>
        <v/>
      </c>
      <c r="H24" s="212" t="str">
        <f t="shared" si="21"/>
        <v/>
      </c>
      <c r="I24" s="212" t="str">
        <f t="shared" si="21"/>
        <v/>
      </c>
      <c r="J24" s="212" t="str">
        <f t="shared" si="21"/>
        <v/>
      </c>
      <c r="K24" s="212" t="str">
        <f t="shared" si="21"/>
        <v/>
      </c>
      <c r="L24" s="212" t="str">
        <f t="shared" si="2"/>
        <v/>
      </c>
      <c r="M24" s="212" t="str">
        <f t="shared" si="3"/>
        <v/>
      </c>
      <c r="N24" s="212" t="str">
        <f t="shared" si="4"/>
        <v/>
      </c>
      <c r="O24" s="212" t="str">
        <f t="shared" si="5"/>
        <v/>
      </c>
      <c r="P24" s="212" t="str">
        <f t="shared" si="6"/>
        <v/>
      </c>
      <c r="Q24" s="212" t="str">
        <f t="shared" si="7"/>
        <v/>
      </c>
      <c r="R24" s="212" t="str">
        <f t="shared" si="8"/>
        <v/>
      </c>
      <c r="S24" s="212" t="str">
        <f t="shared" si="9"/>
        <v/>
      </c>
      <c r="T24" s="212" t="str">
        <f t="shared" si="10"/>
        <v/>
      </c>
      <c r="U24" s="212" t="str">
        <f t="shared" si="11"/>
        <v/>
      </c>
      <c r="V24" s="212" t="str">
        <f t="shared" si="12"/>
        <v/>
      </c>
      <c r="W24" s="212" t="str">
        <f t="shared" si="12"/>
        <v/>
      </c>
    </row>
    <row r="25" spans="2:23" ht="10.5" customHeight="1" x14ac:dyDescent="0.2">
      <c r="B25" s="211" t="str">
        <f t="shared" ref="B25:K25" si="22">IF(R2709=0,"",R2709)</f>
        <v/>
      </c>
      <c r="C25" s="212" t="str">
        <f t="shared" si="22"/>
        <v/>
      </c>
      <c r="D25" s="212" t="str">
        <f t="shared" si="22"/>
        <v/>
      </c>
      <c r="E25" s="212" t="str">
        <f t="shared" si="22"/>
        <v/>
      </c>
      <c r="F25" s="212" t="str">
        <f t="shared" si="22"/>
        <v/>
      </c>
      <c r="G25" s="212" t="str">
        <f t="shared" si="22"/>
        <v/>
      </c>
      <c r="H25" s="212" t="str">
        <f t="shared" si="22"/>
        <v/>
      </c>
      <c r="I25" s="212" t="str">
        <f t="shared" si="22"/>
        <v/>
      </c>
      <c r="J25" s="212" t="str">
        <f t="shared" si="22"/>
        <v/>
      </c>
      <c r="K25" s="212" t="str">
        <f t="shared" si="22"/>
        <v/>
      </c>
      <c r="L25" s="212" t="str">
        <f t="shared" si="2"/>
        <v/>
      </c>
      <c r="M25" s="212" t="str">
        <f t="shared" si="3"/>
        <v/>
      </c>
      <c r="N25" s="212" t="str">
        <f t="shared" si="4"/>
        <v/>
      </c>
      <c r="O25" s="212" t="str">
        <f t="shared" si="5"/>
        <v/>
      </c>
      <c r="P25" s="212" t="str">
        <f t="shared" si="6"/>
        <v/>
      </c>
      <c r="Q25" s="212" t="str">
        <f t="shared" si="7"/>
        <v/>
      </c>
      <c r="R25" s="212" t="str">
        <f t="shared" si="8"/>
        <v/>
      </c>
      <c r="S25" s="212" t="str">
        <f t="shared" si="9"/>
        <v/>
      </c>
      <c r="T25" s="212" t="str">
        <f t="shared" si="10"/>
        <v/>
      </c>
      <c r="U25" s="212" t="str">
        <f t="shared" si="11"/>
        <v/>
      </c>
      <c r="V25" s="212" t="str">
        <f t="shared" si="12"/>
        <v/>
      </c>
      <c r="W25" s="212" t="str">
        <f t="shared" si="12"/>
        <v/>
      </c>
    </row>
    <row r="26" spans="2:23" ht="10.5" customHeight="1" x14ac:dyDescent="0.2">
      <c r="B26" s="211" t="str">
        <f t="shared" ref="B26:K26" si="23">IF(R2710=0,"",R2710)</f>
        <v/>
      </c>
      <c r="C26" s="212" t="str">
        <f t="shared" si="23"/>
        <v/>
      </c>
      <c r="D26" s="212" t="str">
        <f t="shared" si="23"/>
        <v/>
      </c>
      <c r="E26" s="212" t="str">
        <f t="shared" si="23"/>
        <v/>
      </c>
      <c r="F26" s="212" t="str">
        <f t="shared" si="23"/>
        <v/>
      </c>
      <c r="G26" s="212" t="str">
        <f t="shared" si="23"/>
        <v/>
      </c>
      <c r="H26" s="212" t="str">
        <f t="shared" si="23"/>
        <v/>
      </c>
      <c r="I26" s="212" t="str">
        <f t="shared" si="23"/>
        <v/>
      </c>
      <c r="J26" s="212" t="str">
        <f t="shared" si="23"/>
        <v/>
      </c>
      <c r="K26" s="212" t="str">
        <f t="shared" si="23"/>
        <v/>
      </c>
      <c r="L26" s="212" t="str">
        <f t="shared" si="2"/>
        <v/>
      </c>
      <c r="M26" s="212" t="str">
        <f t="shared" si="3"/>
        <v/>
      </c>
      <c r="N26" s="212" t="str">
        <f t="shared" si="4"/>
        <v/>
      </c>
      <c r="O26" s="212" t="str">
        <f t="shared" si="5"/>
        <v/>
      </c>
      <c r="P26" s="212" t="str">
        <f t="shared" si="6"/>
        <v/>
      </c>
      <c r="Q26" s="212" t="str">
        <f t="shared" si="7"/>
        <v/>
      </c>
      <c r="R26" s="212" t="str">
        <f t="shared" si="8"/>
        <v/>
      </c>
      <c r="S26" s="212" t="str">
        <f t="shared" si="9"/>
        <v/>
      </c>
      <c r="T26" s="212" t="str">
        <f t="shared" si="10"/>
        <v/>
      </c>
      <c r="U26" s="212" t="str">
        <f t="shared" si="11"/>
        <v/>
      </c>
      <c r="V26" s="212" t="str">
        <f t="shared" si="12"/>
        <v/>
      </c>
      <c r="W26" s="212" t="str">
        <f t="shared" si="12"/>
        <v/>
      </c>
    </row>
    <row r="27" spans="2:23" ht="10.5" customHeight="1" x14ac:dyDescent="0.2">
      <c r="B27" s="213" t="str">
        <f t="shared" ref="B27:K27" si="24">IF(R2711=0,"",R2711)</f>
        <v/>
      </c>
      <c r="C27" s="214" t="str">
        <f t="shared" si="24"/>
        <v/>
      </c>
      <c r="D27" s="214" t="str">
        <f t="shared" si="24"/>
        <v/>
      </c>
      <c r="E27" s="214" t="str">
        <f t="shared" si="24"/>
        <v/>
      </c>
      <c r="F27" s="214" t="str">
        <f t="shared" si="24"/>
        <v/>
      </c>
      <c r="G27" s="214" t="str">
        <f t="shared" si="24"/>
        <v/>
      </c>
      <c r="H27" s="214" t="str">
        <f t="shared" si="24"/>
        <v/>
      </c>
      <c r="I27" s="214" t="str">
        <f t="shared" si="24"/>
        <v/>
      </c>
      <c r="J27" s="214" t="str">
        <f t="shared" si="24"/>
        <v/>
      </c>
      <c r="K27" s="214" t="str">
        <f t="shared" si="24"/>
        <v/>
      </c>
      <c r="L27" s="214" t="str">
        <f t="shared" si="2"/>
        <v/>
      </c>
      <c r="M27" s="214" t="str">
        <f t="shared" si="3"/>
        <v/>
      </c>
      <c r="N27" s="214" t="str">
        <f t="shared" si="4"/>
        <v/>
      </c>
      <c r="O27" s="214" t="str">
        <f t="shared" si="5"/>
        <v/>
      </c>
      <c r="P27" s="214" t="str">
        <f t="shared" si="6"/>
        <v/>
      </c>
      <c r="Q27" s="214" t="str">
        <f t="shared" si="7"/>
        <v/>
      </c>
      <c r="R27" s="214" t="str">
        <f t="shared" si="8"/>
        <v/>
      </c>
      <c r="S27" s="214" t="str">
        <f t="shared" si="9"/>
        <v/>
      </c>
      <c r="T27" s="214" t="str">
        <f t="shared" si="10"/>
        <v/>
      </c>
      <c r="U27" s="214" t="str">
        <f t="shared" si="11"/>
        <v/>
      </c>
      <c r="V27" s="214" t="str">
        <f t="shared" si="12"/>
        <v/>
      </c>
      <c r="W27" s="214" t="str">
        <f t="shared" si="12"/>
        <v/>
      </c>
    </row>
    <row r="60" spans="4:26" s="155" customFormat="1" x14ac:dyDescent="0.2">
      <c r="D60" s="183"/>
      <c r="F60" s="184"/>
      <c r="K60" s="148"/>
      <c r="L60" s="185"/>
      <c r="S60" s="187"/>
      <c r="T60" s="148"/>
      <c r="Z60" s="148"/>
    </row>
    <row r="61" spans="4:26" s="155" customFormat="1" x14ac:dyDescent="0.2">
      <c r="D61" s="183"/>
      <c r="F61" s="184"/>
      <c r="K61" s="148"/>
      <c r="L61" s="185"/>
      <c r="S61" s="187"/>
      <c r="T61" s="148"/>
      <c r="Z61" s="148"/>
    </row>
    <row r="62" spans="4:26" s="155" customFormat="1" x14ac:dyDescent="0.2">
      <c r="D62" s="183"/>
      <c r="F62" s="184"/>
      <c r="K62" s="148"/>
      <c r="L62" s="185"/>
      <c r="S62" s="187"/>
      <c r="T62" s="148"/>
      <c r="Z62" s="148"/>
    </row>
    <row r="63" spans="4:26" s="155" customFormat="1" x14ac:dyDescent="0.2">
      <c r="D63" s="183"/>
      <c r="F63" s="184"/>
      <c r="K63" s="148"/>
      <c r="L63" s="185"/>
      <c r="S63" s="187"/>
      <c r="T63" s="148"/>
      <c r="Z63" s="148"/>
    </row>
    <row r="64" spans="4:26" s="155" customFormat="1" x14ac:dyDescent="0.2">
      <c r="D64" s="183"/>
      <c r="F64" s="184"/>
      <c r="K64" s="148"/>
      <c r="L64" s="185"/>
      <c r="S64" s="187"/>
      <c r="T64" s="148"/>
      <c r="Z64" s="148"/>
    </row>
    <row r="65" spans="2:26" s="155" customFormat="1" x14ac:dyDescent="0.2">
      <c r="D65" s="183"/>
      <c r="F65" s="184"/>
      <c r="K65" s="148"/>
      <c r="L65" s="185"/>
      <c r="S65" s="187"/>
      <c r="T65" s="148"/>
      <c r="Z65" s="148"/>
    </row>
    <row r="66" spans="2:26" s="155" customFormat="1" x14ac:dyDescent="0.2">
      <c r="B66" s="171" t="str">
        <f>Introduction!B63</f>
        <v>Data compiled May 2025.</v>
      </c>
      <c r="D66" s="183"/>
      <c r="F66" s="184"/>
      <c r="K66" s="148"/>
      <c r="L66" s="185"/>
      <c r="S66" s="187"/>
      <c r="T66" s="148"/>
      <c r="Z66" s="148"/>
    </row>
    <row r="67" spans="2:26" s="155" customFormat="1" x14ac:dyDescent="0.2">
      <c r="B67" s="171" t="s">
        <v>101</v>
      </c>
      <c r="D67" s="183"/>
      <c r="F67" s="184"/>
      <c r="K67" s="148"/>
      <c r="L67" s="185"/>
      <c r="S67" s="187"/>
      <c r="T67" s="148"/>
      <c r="Z67" s="148"/>
    </row>
    <row r="68" spans="2:26" s="155" customFormat="1" x14ac:dyDescent="0.2">
      <c r="B68" s="171" t="str">
        <f>Introduction!B65</f>
        <v>© 2025 S&amp;P Global.</v>
      </c>
      <c r="D68" s="183"/>
      <c r="F68" s="184"/>
      <c r="K68" s="148"/>
      <c r="L68" s="185"/>
      <c r="S68" s="187"/>
      <c r="T68" s="148"/>
      <c r="Z68" s="148"/>
    </row>
    <row r="69" spans="2:26" s="155" customFormat="1" x14ac:dyDescent="0.2">
      <c r="D69" s="183"/>
      <c r="F69" s="184"/>
      <c r="K69" s="148"/>
      <c r="L69" s="185"/>
      <c r="S69" s="187"/>
      <c r="T69" s="148"/>
      <c r="Z69" s="148"/>
    </row>
    <row r="70" spans="2:26" s="155" customFormat="1" x14ac:dyDescent="0.2">
      <c r="D70" s="183"/>
      <c r="F70" s="184"/>
      <c r="K70" s="148"/>
      <c r="L70" s="185"/>
      <c r="S70" s="187"/>
      <c r="T70" s="148"/>
      <c r="Z70" s="148"/>
    </row>
    <row r="71" spans="2:26" s="155" customFormat="1" x14ac:dyDescent="0.2">
      <c r="D71" s="183"/>
      <c r="F71" s="184"/>
      <c r="K71" s="148"/>
      <c r="L71" s="185"/>
      <c r="S71" s="187"/>
      <c r="T71" s="148"/>
      <c r="Z71" s="148"/>
    </row>
    <row r="72" spans="2:26" s="155" customFormat="1" x14ac:dyDescent="0.2">
      <c r="D72" s="183"/>
      <c r="F72" s="184"/>
      <c r="K72" s="148"/>
      <c r="L72" s="185"/>
      <c r="S72" s="187"/>
      <c r="T72" s="148"/>
      <c r="Z72" s="148"/>
    </row>
    <row r="73" spans="2:26" s="155" customFormat="1" x14ac:dyDescent="0.2">
      <c r="D73" s="183"/>
      <c r="F73" s="184"/>
      <c r="K73" s="148"/>
      <c r="L73" s="185"/>
      <c r="S73" s="187"/>
      <c r="T73" s="148"/>
      <c r="Z73" s="148"/>
    </row>
    <row r="74" spans="2:26" s="155" customFormat="1" x14ac:dyDescent="0.2">
      <c r="D74" s="183"/>
      <c r="F74" s="184"/>
      <c r="K74" s="148"/>
      <c r="L74" s="185"/>
      <c r="S74" s="187"/>
      <c r="T74" s="148"/>
      <c r="Z74" s="148"/>
    </row>
    <row r="75" spans="2:26" s="155" customFormat="1" hidden="1" x14ac:dyDescent="0.2">
      <c r="D75" s="183"/>
      <c r="F75" s="184"/>
      <c r="K75" s="148"/>
      <c r="L75" s="185"/>
      <c r="S75" s="187"/>
      <c r="T75" s="148"/>
      <c r="Z75" s="148"/>
    </row>
    <row r="76" spans="2:26" s="155" customFormat="1" hidden="1" x14ac:dyDescent="0.2">
      <c r="D76" s="183"/>
      <c r="F76" s="184"/>
      <c r="K76" s="148"/>
      <c r="L76" s="185"/>
      <c r="S76" s="187"/>
      <c r="T76" s="148"/>
      <c r="Z76" s="148"/>
    </row>
    <row r="77" spans="2:26" s="155" customFormat="1" hidden="1" x14ac:dyDescent="0.2">
      <c r="D77" s="183"/>
      <c r="F77" s="184"/>
      <c r="K77" s="148"/>
      <c r="L77" s="185"/>
      <c r="S77" s="187"/>
      <c r="T77" s="148"/>
      <c r="Z77" s="148"/>
    </row>
    <row r="78" spans="2:26" s="155" customFormat="1" hidden="1" x14ac:dyDescent="0.2">
      <c r="D78" s="183"/>
      <c r="F78" s="184"/>
      <c r="K78" s="148"/>
      <c r="L78" s="185"/>
      <c r="S78" s="187"/>
      <c r="T78" s="148"/>
      <c r="Z78" s="148"/>
    </row>
    <row r="79" spans="2:26" s="155" customFormat="1" hidden="1" x14ac:dyDescent="0.2">
      <c r="D79" s="183"/>
      <c r="F79" s="184"/>
      <c r="K79" s="148"/>
      <c r="L79" s="185"/>
      <c r="S79" s="187"/>
      <c r="T79" s="148"/>
      <c r="Z79" s="148"/>
    </row>
    <row r="80" spans="2:26" s="155" customFormat="1" hidden="1" x14ac:dyDescent="0.2">
      <c r="D80" s="183"/>
      <c r="F80" s="184"/>
      <c r="K80" s="148"/>
      <c r="L80" s="185"/>
      <c r="S80" s="187"/>
      <c r="T80" s="148"/>
      <c r="Z80" s="148"/>
    </row>
    <row r="81" spans="4:26" s="155" customFormat="1" hidden="1" x14ac:dyDescent="0.2">
      <c r="D81" s="183"/>
      <c r="F81" s="184"/>
      <c r="K81" s="148"/>
      <c r="L81" s="185"/>
      <c r="S81" s="187"/>
      <c r="T81" s="148"/>
      <c r="Z81" s="148"/>
    </row>
    <row r="82" spans="4:26" s="155" customFormat="1" hidden="1" x14ac:dyDescent="0.2">
      <c r="D82" s="183"/>
      <c r="F82" s="184"/>
      <c r="K82" s="148"/>
      <c r="L82" s="185"/>
      <c r="S82" s="187"/>
      <c r="T82" s="148"/>
      <c r="Z82" s="148"/>
    </row>
    <row r="83" spans="4:26" s="155" customFormat="1" hidden="1" x14ac:dyDescent="0.2">
      <c r="D83" s="183"/>
      <c r="F83" s="184"/>
      <c r="K83" s="148"/>
      <c r="L83" s="185"/>
      <c r="S83" s="187"/>
      <c r="T83" s="148"/>
      <c r="Z83" s="148"/>
    </row>
    <row r="84" spans="4:26" s="155" customFormat="1" hidden="1" x14ac:dyDescent="0.2">
      <c r="D84" s="183"/>
      <c r="F84" s="184"/>
      <c r="K84" s="148"/>
      <c r="L84" s="185"/>
      <c r="S84" s="187"/>
      <c r="T84" s="148"/>
      <c r="Z84" s="148"/>
    </row>
    <row r="85" spans="4:26" s="155" customFormat="1" hidden="1" x14ac:dyDescent="0.2">
      <c r="D85" s="183"/>
      <c r="F85" s="184"/>
      <c r="K85" s="148"/>
      <c r="L85" s="185"/>
      <c r="S85" s="187"/>
      <c r="T85" s="148"/>
      <c r="Z85" s="148"/>
    </row>
    <row r="86" spans="4:26" s="155" customFormat="1" hidden="1" x14ac:dyDescent="0.2">
      <c r="D86" s="183"/>
      <c r="F86" s="184"/>
      <c r="K86" s="148"/>
      <c r="L86" s="185"/>
      <c r="S86" s="187"/>
      <c r="T86" s="148"/>
      <c r="Z86" s="148"/>
    </row>
    <row r="87" spans="4:26" s="155" customFormat="1" hidden="1" x14ac:dyDescent="0.2">
      <c r="D87" s="183"/>
      <c r="F87" s="184"/>
      <c r="K87" s="148"/>
      <c r="L87" s="185"/>
      <c r="S87" s="187"/>
      <c r="T87" s="148"/>
      <c r="Z87" s="148"/>
    </row>
    <row r="88" spans="4:26" s="155" customFormat="1" hidden="1" x14ac:dyDescent="0.2">
      <c r="D88" s="183"/>
      <c r="F88" s="184"/>
      <c r="K88" s="148"/>
      <c r="L88" s="185"/>
      <c r="S88" s="187"/>
      <c r="T88" s="148"/>
      <c r="Z88" s="148"/>
    </row>
    <row r="89" spans="4:26" s="155" customFormat="1" hidden="1" x14ac:dyDescent="0.2">
      <c r="D89" s="183"/>
      <c r="F89" s="184"/>
      <c r="K89" s="148"/>
      <c r="L89" s="185"/>
      <c r="S89" s="187"/>
      <c r="T89" s="148"/>
      <c r="Z89" s="148"/>
    </row>
    <row r="90" spans="4:26" s="155" customFormat="1" hidden="1" x14ac:dyDescent="0.2">
      <c r="D90" s="183"/>
      <c r="F90" s="184"/>
      <c r="K90" s="148"/>
      <c r="L90" s="185"/>
      <c r="S90" s="187"/>
      <c r="T90" s="148"/>
      <c r="Z90" s="148"/>
    </row>
    <row r="91" spans="4:26" s="155" customFormat="1" hidden="1" x14ac:dyDescent="0.2">
      <c r="D91" s="183"/>
      <c r="F91" s="184"/>
      <c r="K91" s="148"/>
      <c r="L91" s="185"/>
      <c r="S91" s="187"/>
      <c r="T91" s="148"/>
      <c r="Z91" s="148"/>
    </row>
    <row r="92" spans="4:26" s="155" customFormat="1" hidden="1" x14ac:dyDescent="0.2">
      <c r="D92" s="183"/>
      <c r="F92" s="184"/>
      <c r="K92" s="148"/>
      <c r="L92" s="185"/>
      <c r="S92" s="187"/>
      <c r="T92" s="148"/>
      <c r="Z92" s="148"/>
    </row>
    <row r="93" spans="4:26" s="155" customFormat="1" hidden="1" x14ac:dyDescent="0.2">
      <c r="D93" s="183"/>
      <c r="F93" s="184"/>
      <c r="K93" s="148"/>
      <c r="L93" s="185"/>
      <c r="S93" s="187"/>
      <c r="T93" s="148"/>
      <c r="Z93" s="148"/>
    </row>
    <row r="94" spans="4:26" s="155" customFormat="1" hidden="1" x14ac:dyDescent="0.2">
      <c r="D94" s="183"/>
      <c r="F94" s="184"/>
      <c r="K94" s="148"/>
      <c r="L94" s="185"/>
      <c r="S94" s="187"/>
      <c r="T94" s="148"/>
      <c r="Z94" s="148"/>
    </row>
    <row r="95" spans="4:26" s="155" customFormat="1" hidden="1" x14ac:dyDescent="0.2">
      <c r="D95" s="183"/>
      <c r="F95" s="184"/>
      <c r="K95" s="148"/>
      <c r="L95" s="185"/>
      <c r="S95" s="187"/>
      <c r="T95" s="148"/>
      <c r="Z95" s="148"/>
    </row>
    <row r="96" spans="4:26" s="155" customFormat="1" hidden="1" x14ac:dyDescent="0.2">
      <c r="D96" s="183"/>
      <c r="F96" s="184"/>
      <c r="K96" s="148"/>
      <c r="L96" s="185"/>
      <c r="S96" s="187"/>
      <c r="T96" s="148"/>
      <c r="Z96" s="148"/>
    </row>
    <row r="97" spans="4:26" s="155" customFormat="1" hidden="1" x14ac:dyDescent="0.2">
      <c r="D97" s="183"/>
      <c r="F97" s="184"/>
      <c r="K97" s="148"/>
      <c r="L97" s="185"/>
      <c r="S97" s="187"/>
      <c r="T97" s="148"/>
      <c r="Z97" s="148"/>
    </row>
    <row r="98" spans="4:26" s="155" customFormat="1" hidden="1" x14ac:dyDescent="0.2">
      <c r="D98" s="183"/>
      <c r="F98" s="184"/>
      <c r="K98" s="148"/>
      <c r="L98" s="185"/>
      <c r="S98" s="187"/>
      <c r="T98" s="148"/>
      <c r="Z98" s="148"/>
    </row>
    <row r="99" spans="4:26" s="155" customFormat="1" hidden="1" x14ac:dyDescent="0.2">
      <c r="D99" s="183"/>
      <c r="F99" s="184"/>
      <c r="K99" s="148"/>
      <c r="L99" s="185"/>
      <c r="S99" s="187"/>
      <c r="T99" s="148"/>
      <c r="Z99" s="148"/>
    </row>
    <row r="100" spans="4:26" s="155" customFormat="1" hidden="1" x14ac:dyDescent="0.2">
      <c r="D100" s="183"/>
      <c r="F100" s="184"/>
      <c r="K100" s="148"/>
      <c r="L100" s="185"/>
      <c r="S100" s="187"/>
      <c r="T100" s="148"/>
      <c r="Z100" s="148"/>
    </row>
    <row r="101" spans="4:26" s="155" customFormat="1" hidden="1" x14ac:dyDescent="0.2">
      <c r="D101" s="183"/>
      <c r="F101" s="184"/>
      <c r="K101" s="148"/>
      <c r="L101" s="185"/>
      <c r="S101" s="187"/>
      <c r="T101" s="148"/>
      <c r="Z101" s="148"/>
    </row>
    <row r="102" spans="4:26" s="155" customFormat="1" hidden="1" x14ac:dyDescent="0.2">
      <c r="D102" s="183"/>
      <c r="F102" s="184"/>
      <c r="K102" s="148"/>
      <c r="L102" s="185"/>
      <c r="S102" s="187"/>
      <c r="T102" s="148"/>
      <c r="Z102" s="148"/>
    </row>
    <row r="103" spans="4:26" s="155" customFormat="1" hidden="1" x14ac:dyDescent="0.2">
      <c r="D103" s="183"/>
      <c r="F103" s="184"/>
      <c r="K103" s="148"/>
      <c r="L103" s="185"/>
      <c r="S103" s="187"/>
      <c r="T103" s="148"/>
      <c r="Z103" s="148"/>
    </row>
    <row r="104" spans="4:26" s="155" customFormat="1" hidden="1" x14ac:dyDescent="0.2">
      <c r="D104" s="183"/>
      <c r="F104" s="184"/>
      <c r="K104" s="148"/>
      <c r="L104" s="185"/>
      <c r="S104" s="187"/>
      <c r="T104" s="148"/>
      <c r="Z104" s="148"/>
    </row>
    <row r="105" spans="4:26" s="155" customFormat="1" hidden="1" x14ac:dyDescent="0.2">
      <c r="D105" s="183"/>
      <c r="F105" s="184"/>
      <c r="K105" s="148"/>
      <c r="L105" s="185"/>
      <c r="S105" s="187"/>
      <c r="T105" s="148"/>
      <c r="Z105" s="148"/>
    </row>
    <row r="106" spans="4:26" s="155" customFormat="1" hidden="1" x14ac:dyDescent="0.2">
      <c r="D106" s="183"/>
      <c r="F106" s="184"/>
      <c r="K106" s="148"/>
      <c r="L106" s="185"/>
      <c r="S106" s="187"/>
      <c r="T106" s="148"/>
      <c r="Z106" s="148"/>
    </row>
    <row r="107" spans="4:26" s="155" customFormat="1" hidden="1" x14ac:dyDescent="0.2">
      <c r="D107" s="183"/>
      <c r="F107" s="184"/>
      <c r="K107" s="148"/>
      <c r="L107" s="185"/>
      <c r="S107" s="187"/>
      <c r="T107" s="148"/>
      <c r="Z107" s="148"/>
    </row>
    <row r="108" spans="4:26" s="155" customFormat="1" hidden="1" x14ac:dyDescent="0.2">
      <c r="D108" s="183"/>
      <c r="F108" s="184"/>
      <c r="K108" s="148"/>
      <c r="L108" s="185"/>
      <c r="S108" s="187"/>
      <c r="T108" s="148"/>
      <c r="Z108" s="148"/>
    </row>
    <row r="109" spans="4:26" s="155" customFormat="1" hidden="1" x14ac:dyDescent="0.2">
      <c r="D109" s="183"/>
      <c r="F109" s="184"/>
      <c r="K109" s="148"/>
      <c r="L109" s="185"/>
      <c r="S109" s="187"/>
      <c r="T109" s="148"/>
      <c r="Z109" s="148"/>
    </row>
    <row r="110" spans="4:26" s="155" customFormat="1" hidden="1" x14ac:dyDescent="0.2">
      <c r="D110" s="183"/>
      <c r="F110" s="184"/>
      <c r="K110" s="148"/>
      <c r="L110" s="185"/>
      <c r="S110" s="187"/>
      <c r="T110" s="148"/>
      <c r="Z110" s="148"/>
    </row>
    <row r="111" spans="4:26" s="155" customFormat="1" hidden="1" x14ac:dyDescent="0.2">
      <c r="D111" s="183"/>
      <c r="F111" s="184"/>
      <c r="K111" s="148"/>
      <c r="L111" s="185"/>
      <c r="S111" s="187"/>
      <c r="T111" s="148"/>
      <c r="Z111" s="148"/>
    </row>
    <row r="112" spans="4:26" s="155" customFormat="1" hidden="1" x14ac:dyDescent="0.2">
      <c r="D112" s="183"/>
      <c r="F112" s="184"/>
      <c r="K112" s="148"/>
      <c r="L112" s="185"/>
      <c r="S112" s="187"/>
      <c r="T112" s="148"/>
      <c r="Z112" s="148"/>
    </row>
    <row r="113" spans="4:26" s="155" customFormat="1" hidden="1" x14ac:dyDescent="0.2">
      <c r="D113" s="183"/>
      <c r="F113" s="184"/>
      <c r="K113" s="148"/>
      <c r="L113" s="185"/>
      <c r="S113" s="187"/>
      <c r="T113" s="148"/>
      <c r="Z113" s="148"/>
    </row>
    <row r="114" spans="4:26" s="155" customFormat="1" hidden="1" x14ac:dyDescent="0.2">
      <c r="D114" s="183"/>
      <c r="F114" s="184"/>
      <c r="K114" s="148"/>
      <c r="L114" s="185"/>
      <c r="S114" s="187"/>
      <c r="T114" s="148"/>
      <c r="Z114" s="148"/>
    </row>
    <row r="115" spans="4:26" s="155" customFormat="1" hidden="1" x14ac:dyDescent="0.2">
      <c r="D115" s="183"/>
      <c r="F115" s="184"/>
      <c r="K115" s="148"/>
      <c r="L115" s="185"/>
      <c r="S115" s="187"/>
      <c r="T115" s="148"/>
      <c r="Z115" s="148"/>
    </row>
    <row r="116" spans="4:26" s="155" customFormat="1" hidden="1" x14ac:dyDescent="0.2">
      <c r="D116" s="183"/>
      <c r="F116" s="184"/>
      <c r="K116" s="148"/>
      <c r="L116" s="185"/>
      <c r="S116" s="187"/>
      <c r="T116" s="148"/>
      <c r="Z116" s="148"/>
    </row>
    <row r="117" spans="4:26" s="155" customFormat="1" hidden="1" x14ac:dyDescent="0.2">
      <c r="D117" s="183"/>
      <c r="F117" s="184"/>
      <c r="K117" s="148"/>
      <c r="L117" s="185"/>
      <c r="S117" s="187"/>
      <c r="T117" s="148"/>
      <c r="Z117" s="148"/>
    </row>
    <row r="118" spans="4:26" s="155" customFormat="1" hidden="1" x14ac:dyDescent="0.2">
      <c r="D118" s="183"/>
      <c r="F118" s="184"/>
      <c r="K118" s="148"/>
      <c r="L118" s="185"/>
      <c r="S118" s="187"/>
      <c r="T118" s="148"/>
      <c r="Z118" s="148"/>
    </row>
    <row r="119" spans="4:26" s="155" customFormat="1" hidden="1" x14ac:dyDescent="0.2">
      <c r="D119" s="183"/>
      <c r="F119" s="184"/>
      <c r="K119" s="148"/>
      <c r="L119" s="185"/>
      <c r="S119" s="187"/>
      <c r="T119" s="148"/>
      <c r="Z119" s="148"/>
    </row>
    <row r="120" spans="4:26" s="155" customFormat="1" hidden="1" x14ac:dyDescent="0.2">
      <c r="D120" s="183"/>
      <c r="F120" s="184"/>
      <c r="K120" s="148"/>
      <c r="L120" s="185"/>
      <c r="S120" s="187"/>
      <c r="T120" s="148"/>
      <c r="Z120" s="148"/>
    </row>
    <row r="121" spans="4:26" s="155" customFormat="1" hidden="1" x14ac:dyDescent="0.2">
      <c r="D121" s="183"/>
      <c r="F121" s="184"/>
      <c r="K121" s="148"/>
      <c r="L121" s="185"/>
      <c r="S121" s="187"/>
      <c r="T121" s="148"/>
      <c r="Z121" s="148"/>
    </row>
    <row r="122" spans="4:26" s="155" customFormat="1" hidden="1" x14ac:dyDescent="0.2">
      <c r="D122" s="183"/>
      <c r="F122" s="184"/>
      <c r="K122" s="148"/>
      <c r="L122" s="185"/>
      <c r="S122" s="187"/>
      <c r="T122" s="148"/>
      <c r="Z122" s="148"/>
    </row>
    <row r="123" spans="4:26" s="155" customFormat="1" hidden="1" x14ac:dyDescent="0.2">
      <c r="D123" s="183"/>
      <c r="F123" s="184"/>
      <c r="K123" s="148"/>
      <c r="L123" s="185"/>
      <c r="S123" s="187"/>
      <c r="T123" s="148"/>
      <c r="Z123" s="148"/>
    </row>
    <row r="124" spans="4:26" s="155" customFormat="1" hidden="1" x14ac:dyDescent="0.2">
      <c r="D124" s="183"/>
      <c r="F124" s="184"/>
      <c r="K124" s="148"/>
      <c r="L124" s="185"/>
      <c r="S124" s="187"/>
      <c r="T124" s="148"/>
      <c r="Z124" s="148"/>
    </row>
    <row r="125" spans="4:26" s="155" customFormat="1" hidden="1" x14ac:dyDescent="0.2">
      <c r="D125" s="183"/>
      <c r="F125" s="184"/>
      <c r="K125" s="148"/>
      <c r="L125" s="185"/>
      <c r="S125" s="187"/>
      <c r="T125" s="148"/>
      <c r="Z125" s="148"/>
    </row>
    <row r="126" spans="4:26" s="155" customFormat="1" hidden="1" x14ac:dyDescent="0.2">
      <c r="D126" s="183"/>
      <c r="F126" s="184"/>
      <c r="K126" s="148"/>
      <c r="L126" s="185"/>
      <c r="S126" s="187"/>
      <c r="T126" s="148"/>
      <c r="Z126" s="148"/>
    </row>
    <row r="127" spans="4:26" s="155" customFormat="1" hidden="1" x14ac:dyDescent="0.2">
      <c r="D127" s="183"/>
      <c r="F127" s="184"/>
      <c r="K127" s="148"/>
      <c r="L127" s="185"/>
      <c r="S127" s="187"/>
      <c r="T127" s="148"/>
      <c r="Z127" s="148"/>
    </row>
    <row r="128" spans="4:26" s="155" customFormat="1" hidden="1" x14ac:dyDescent="0.2">
      <c r="D128" s="183"/>
      <c r="F128" s="184"/>
      <c r="K128" s="148"/>
      <c r="L128" s="185"/>
      <c r="S128" s="187"/>
      <c r="T128" s="148"/>
      <c r="Z128" s="148"/>
    </row>
    <row r="129" spans="4:26" s="155" customFormat="1" hidden="1" x14ac:dyDescent="0.2">
      <c r="D129" s="183"/>
      <c r="F129" s="184"/>
      <c r="K129" s="148"/>
      <c r="L129" s="185"/>
      <c r="S129" s="187"/>
      <c r="T129" s="148"/>
      <c r="Z129" s="148"/>
    </row>
    <row r="130" spans="4:26" s="155" customFormat="1" hidden="1" x14ac:dyDescent="0.2">
      <c r="D130" s="183"/>
      <c r="F130" s="184"/>
      <c r="K130" s="148"/>
      <c r="L130" s="185"/>
      <c r="S130" s="187"/>
      <c r="T130" s="148"/>
      <c r="Z130" s="148"/>
    </row>
    <row r="131" spans="4:26" s="155" customFormat="1" hidden="1" x14ac:dyDescent="0.2">
      <c r="D131" s="183"/>
      <c r="F131" s="184"/>
      <c r="K131" s="148"/>
      <c r="L131" s="185"/>
      <c r="S131" s="187"/>
      <c r="T131" s="148"/>
      <c r="Z131" s="148"/>
    </row>
    <row r="132" spans="4:26" s="155" customFormat="1" hidden="1" x14ac:dyDescent="0.2">
      <c r="D132" s="183"/>
      <c r="F132" s="184"/>
      <c r="K132" s="148"/>
      <c r="L132" s="185"/>
      <c r="S132" s="187"/>
      <c r="T132" s="148"/>
      <c r="Z132" s="148"/>
    </row>
    <row r="133" spans="4:26" s="155" customFormat="1" hidden="1" x14ac:dyDescent="0.2">
      <c r="D133" s="183"/>
      <c r="F133" s="184"/>
      <c r="K133" s="148"/>
      <c r="L133" s="185"/>
      <c r="S133" s="187"/>
      <c r="T133" s="148"/>
      <c r="Z133" s="148"/>
    </row>
    <row r="134" spans="4:26" s="155" customFormat="1" hidden="1" x14ac:dyDescent="0.2">
      <c r="D134" s="183"/>
      <c r="F134" s="184"/>
      <c r="K134" s="148"/>
      <c r="L134" s="185"/>
      <c r="S134" s="187"/>
      <c r="T134" s="148"/>
      <c r="Z134" s="148"/>
    </row>
    <row r="135" spans="4:26" s="155" customFormat="1" hidden="1" x14ac:dyDescent="0.2">
      <c r="D135" s="183"/>
      <c r="F135" s="184"/>
      <c r="K135" s="148"/>
      <c r="L135" s="185"/>
      <c r="S135" s="187"/>
      <c r="T135" s="148"/>
      <c r="Z135" s="148"/>
    </row>
    <row r="136" spans="4:26" s="155" customFormat="1" hidden="1" x14ac:dyDescent="0.2">
      <c r="D136" s="183"/>
      <c r="F136" s="184"/>
      <c r="K136" s="148"/>
      <c r="L136" s="185"/>
      <c r="S136" s="187"/>
      <c r="T136" s="148"/>
      <c r="Z136" s="148"/>
    </row>
    <row r="137" spans="4:26" s="155" customFormat="1" hidden="1" x14ac:dyDescent="0.2">
      <c r="D137" s="183"/>
      <c r="F137" s="184"/>
      <c r="K137" s="148"/>
      <c r="L137" s="185"/>
      <c r="S137" s="187"/>
      <c r="T137" s="148"/>
      <c r="Z137" s="148"/>
    </row>
    <row r="138" spans="4:26" s="155" customFormat="1" hidden="1" x14ac:dyDescent="0.2">
      <c r="D138" s="183"/>
      <c r="F138" s="184"/>
      <c r="K138" s="148"/>
      <c r="L138" s="185"/>
      <c r="S138" s="187"/>
      <c r="T138" s="148"/>
      <c r="Z138" s="148"/>
    </row>
    <row r="139" spans="4:26" s="155" customFormat="1" hidden="1" x14ac:dyDescent="0.2">
      <c r="D139" s="183"/>
      <c r="F139" s="184"/>
      <c r="K139" s="148"/>
      <c r="L139" s="185"/>
      <c r="S139" s="187"/>
      <c r="T139" s="148"/>
      <c r="Z139" s="148"/>
    </row>
    <row r="140" spans="4:26" s="155" customFormat="1" hidden="1" x14ac:dyDescent="0.2">
      <c r="D140" s="183"/>
      <c r="F140" s="184"/>
      <c r="K140" s="148"/>
      <c r="L140" s="185"/>
      <c r="S140" s="187"/>
      <c r="T140" s="148"/>
      <c r="Z140" s="148"/>
    </row>
    <row r="141" spans="4:26" s="155" customFormat="1" hidden="1" x14ac:dyDescent="0.2">
      <c r="D141" s="183"/>
      <c r="F141" s="184"/>
      <c r="K141" s="148"/>
      <c r="L141" s="185"/>
      <c r="S141" s="187"/>
      <c r="T141" s="148"/>
      <c r="Z141" s="148"/>
    </row>
    <row r="142" spans="4:26" s="155" customFormat="1" hidden="1" x14ac:dyDescent="0.2">
      <c r="D142" s="183"/>
      <c r="F142" s="184"/>
      <c r="K142" s="148"/>
      <c r="L142" s="185"/>
      <c r="S142" s="187"/>
      <c r="T142" s="148"/>
      <c r="Z142" s="148"/>
    </row>
    <row r="143" spans="4:26" s="155" customFormat="1" hidden="1" x14ac:dyDescent="0.2">
      <c r="D143" s="183"/>
      <c r="F143" s="184"/>
      <c r="K143" s="148"/>
      <c r="L143" s="185"/>
      <c r="S143" s="187"/>
      <c r="T143" s="148"/>
      <c r="Z143" s="148"/>
    </row>
    <row r="144" spans="4:26" s="155" customFormat="1" hidden="1" x14ac:dyDescent="0.2">
      <c r="D144" s="183"/>
      <c r="F144" s="184"/>
      <c r="K144" s="148"/>
      <c r="L144" s="185"/>
      <c r="S144" s="187"/>
      <c r="T144" s="148"/>
      <c r="Z144" s="148"/>
    </row>
    <row r="145" spans="4:26" s="155" customFormat="1" hidden="1" x14ac:dyDescent="0.2">
      <c r="D145" s="183"/>
      <c r="F145" s="184"/>
      <c r="K145" s="148"/>
      <c r="L145" s="185"/>
      <c r="S145" s="187"/>
      <c r="T145" s="148"/>
      <c r="Z145" s="148"/>
    </row>
    <row r="146" spans="4:26" s="155" customFormat="1" hidden="1" x14ac:dyDescent="0.2">
      <c r="D146" s="183"/>
      <c r="F146" s="184"/>
      <c r="K146" s="148"/>
      <c r="L146" s="185"/>
      <c r="S146" s="187"/>
      <c r="T146" s="148"/>
      <c r="Z146" s="148"/>
    </row>
    <row r="147" spans="4:26" s="155" customFormat="1" hidden="1" x14ac:dyDescent="0.2">
      <c r="D147" s="183"/>
      <c r="F147" s="184"/>
      <c r="K147" s="148"/>
      <c r="L147" s="185"/>
      <c r="S147" s="187"/>
      <c r="T147" s="148"/>
      <c r="Z147" s="148"/>
    </row>
    <row r="148" spans="4:26" s="155" customFormat="1" hidden="1" x14ac:dyDescent="0.2">
      <c r="D148" s="183"/>
      <c r="F148" s="184"/>
      <c r="K148" s="148"/>
      <c r="L148" s="185"/>
      <c r="S148" s="187"/>
      <c r="T148" s="148"/>
      <c r="Z148" s="148"/>
    </row>
    <row r="149" spans="4:26" s="155" customFormat="1" hidden="1" x14ac:dyDescent="0.2">
      <c r="D149" s="183"/>
      <c r="F149" s="184"/>
      <c r="K149" s="148"/>
      <c r="L149" s="185"/>
      <c r="S149" s="187"/>
      <c r="T149" s="148"/>
      <c r="Z149" s="148"/>
    </row>
    <row r="150" spans="4:26" s="155" customFormat="1" hidden="1" x14ac:dyDescent="0.2">
      <c r="D150" s="183"/>
      <c r="F150" s="184"/>
      <c r="K150" s="148"/>
      <c r="L150" s="185"/>
      <c r="S150" s="187"/>
      <c r="T150" s="148"/>
      <c r="Z150" s="148"/>
    </row>
    <row r="151" spans="4:26" s="155" customFormat="1" hidden="1" x14ac:dyDescent="0.2">
      <c r="D151" s="183"/>
      <c r="F151" s="184"/>
      <c r="K151" s="148"/>
      <c r="L151" s="185"/>
      <c r="S151" s="187"/>
      <c r="T151" s="148"/>
      <c r="Z151" s="148"/>
    </row>
    <row r="152" spans="4:26" s="155" customFormat="1" hidden="1" x14ac:dyDescent="0.2">
      <c r="D152" s="183"/>
      <c r="F152" s="184"/>
      <c r="K152" s="148"/>
      <c r="L152" s="185"/>
      <c r="S152" s="187"/>
      <c r="T152" s="148"/>
      <c r="Z152" s="148"/>
    </row>
    <row r="153" spans="4:26" s="155" customFormat="1" hidden="1" x14ac:dyDescent="0.2">
      <c r="D153" s="183"/>
      <c r="F153" s="184"/>
      <c r="K153" s="148"/>
      <c r="L153" s="185"/>
      <c r="S153" s="187"/>
      <c r="T153" s="148"/>
      <c r="Z153" s="148"/>
    </row>
    <row r="154" spans="4:26" s="155" customFormat="1" hidden="1" x14ac:dyDescent="0.2">
      <c r="D154" s="183"/>
      <c r="F154" s="184"/>
      <c r="K154" s="148"/>
      <c r="L154" s="185"/>
      <c r="S154" s="187"/>
      <c r="T154" s="148"/>
      <c r="Z154" s="148"/>
    </row>
    <row r="155" spans="4:26" s="155" customFormat="1" hidden="1" x14ac:dyDescent="0.2">
      <c r="D155" s="183"/>
      <c r="F155" s="184"/>
      <c r="K155" s="148"/>
      <c r="L155" s="185"/>
      <c r="S155" s="187"/>
      <c r="T155" s="148"/>
      <c r="Z155" s="148"/>
    </row>
    <row r="156" spans="4:26" s="155" customFormat="1" hidden="1" x14ac:dyDescent="0.2">
      <c r="D156" s="183"/>
      <c r="F156" s="184"/>
      <c r="K156" s="148"/>
      <c r="L156" s="185"/>
      <c r="S156" s="187"/>
      <c r="T156" s="148"/>
      <c r="Z156" s="148"/>
    </row>
    <row r="157" spans="4:26" s="155" customFormat="1" hidden="1" x14ac:dyDescent="0.2">
      <c r="D157" s="183"/>
      <c r="F157" s="184"/>
      <c r="K157" s="148"/>
      <c r="L157" s="185"/>
      <c r="S157" s="187"/>
      <c r="T157" s="148"/>
      <c r="Z157" s="148"/>
    </row>
    <row r="158" spans="4:26" s="155" customFormat="1" hidden="1" x14ac:dyDescent="0.2">
      <c r="D158" s="183"/>
      <c r="F158" s="184"/>
      <c r="K158" s="148"/>
      <c r="L158" s="185"/>
      <c r="S158" s="187"/>
      <c r="T158" s="148"/>
      <c r="Z158" s="148"/>
    </row>
    <row r="159" spans="4:26" s="155" customFormat="1" hidden="1" x14ac:dyDescent="0.2">
      <c r="D159" s="183"/>
      <c r="F159" s="184"/>
      <c r="K159" s="148"/>
      <c r="L159" s="185"/>
      <c r="S159" s="187"/>
      <c r="T159" s="148"/>
      <c r="Z159" s="148"/>
    </row>
    <row r="160" spans="4:26" s="155" customFormat="1" hidden="1" x14ac:dyDescent="0.2">
      <c r="D160" s="183"/>
      <c r="F160" s="184"/>
      <c r="K160" s="148"/>
      <c r="L160" s="185"/>
      <c r="S160" s="187"/>
      <c r="T160" s="148"/>
      <c r="Z160" s="148"/>
    </row>
    <row r="161" spans="4:26" s="155" customFormat="1" hidden="1" x14ac:dyDescent="0.2">
      <c r="D161" s="183"/>
      <c r="F161" s="184"/>
      <c r="K161" s="148"/>
      <c r="L161" s="185"/>
      <c r="S161" s="187"/>
      <c r="T161" s="148"/>
      <c r="Z161" s="148"/>
    </row>
    <row r="162" spans="4:26" s="155" customFormat="1" hidden="1" x14ac:dyDescent="0.2">
      <c r="D162" s="183"/>
      <c r="F162" s="184"/>
      <c r="K162" s="148"/>
      <c r="L162" s="185"/>
      <c r="S162" s="187"/>
      <c r="T162" s="148"/>
      <c r="Z162" s="148"/>
    </row>
    <row r="163" spans="4:26" s="155" customFormat="1" hidden="1" x14ac:dyDescent="0.2">
      <c r="D163" s="183"/>
      <c r="F163" s="184"/>
      <c r="K163" s="148"/>
      <c r="L163" s="185"/>
      <c r="S163" s="187"/>
      <c r="T163" s="148"/>
      <c r="Z163" s="148"/>
    </row>
    <row r="164" spans="4:26" s="155" customFormat="1" hidden="1" x14ac:dyDescent="0.2">
      <c r="D164" s="183"/>
      <c r="F164" s="184"/>
      <c r="K164" s="148"/>
      <c r="L164" s="185"/>
      <c r="S164" s="187"/>
      <c r="T164" s="148"/>
      <c r="Z164" s="148"/>
    </row>
    <row r="165" spans="4:26" s="155" customFormat="1" hidden="1" x14ac:dyDescent="0.2">
      <c r="D165" s="183"/>
      <c r="F165" s="184"/>
      <c r="K165" s="148"/>
      <c r="L165" s="185"/>
      <c r="S165" s="187"/>
      <c r="T165" s="148"/>
      <c r="Z165" s="148"/>
    </row>
    <row r="166" spans="4:26" s="155" customFormat="1" hidden="1" x14ac:dyDescent="0.2">
      <c r="D166" s="183"/>
      <c r="F166" s="184"/>
      <c r="K166" s="148"/>
      <c r="L166" s="185"/>
      <c r="S166" s="187"/>
      <c r="T166" s="148"/>
      <c r="Z166" s="148"/>
    </row>
    <row r="167" spans="4:26" s="155" customFormat="1" hidden="1" x14ac:dyDescent="0.2">
      <c r="D167" s="183"/>
      <c r="F167" s="184"/>
      <c r="K167" s="148"/>
      <c r="L167" s="185"/>
      <c r="S167" s="187"/>
      <c r="T167" s="148"/>
      <c r="Z167" s="148"/>
    </row>
    <row r="168" spans="4:26" s="155" customFormat="1" hidden="1" x14ac:dyDescent="0.2">
      <c r="D168" s="183"/>
      <c r="F168" s="184"/>
      <c r="K168" s="148"/>
      <c r="L168" s="185"/>
      <c r="S168" s="187"/>
      <c r="T168" s="148"/>
      <c r="Z168" s="148"/>
    </row>
    <row r="169" spans="4:26" s="155" customFormat="1" hidden="1" x14ac:dyDescent="0.2">
      <c r="D169" s="183"/>
      <c r="F169" s="184"/>
      <c r="K169" s="148"/>
      <c r="L169" s="185"/>
      <c r="S169" s="187"/>
      <c r="T169" s="148"/>
      <c r="Z169" s="148"/>
    </row>
    <row r="170" spans="4:26" s="155" customFormat="1" hidden="1" x14ac:dyDescent="0.2">
      <c r="D170" s="183"/>
      <c r="F170" s="184"/>
      <c r="K170" s="148"/>
      <c r="L170" s="185"/>
      <c r="S170" s="187"/>
      <c r="T170" s="148"/>
      <c r="Z170" s="148"/>
    </row>
    <row r="171" spans="4:26" s="155" customFormat="1" hidden="1" x14ac:dyDescent="0.2">
      <c r="D171" s="183"/>
      <c r="F171" s="184"/>
      <c r="K171" s="148"/>
      <c r="L171" s="185"/>
      <c r="S171" s="187"/>
      <c r="T171" s="148"/>
      <c r="Z171" s="148"/>
    </row>
    <row r="172" spans="4:26" s="155" customFormat="1" hidden="1" x14ac:dyDescent="0.2">
      <c r="D172" s="183"/>
      <c r="F172" s="184"/>
      <c r="K172" s="148"/>
      <c r="L172" s="185"/>
      <c r="S172" s="187"/>
      <c r="T172" s="148"/>
      <c r="Z172" s="148"/>
    </row>
    <row r="173" spans="4:26" s="155" customFormat="1" hidden="1" x14ac:dyDescent="0.2">
      <c r="D173" s="183"/>
      <c r="F173" s="184"/>
      <c r="K173" s="148"/>
      <c r="L173" s="185"/>
      <c r="S173" s="187"/>
      <c r="T173" s="148"/>
      <c r="Z173" s="148"/>
    </row>
    <row r="174" spans="4:26" s="155" customFormat="1" hidden="1" x14ac:dyDescent="0.2">
      <c r="D174" s="183"/>
      <c r="F174" s="184"/>
      <c r="K174" s="148"/>
      <c r="L174" s="185"/>
      <c r="S174" s="187"/>
      <c r="T174" s="148"/>
      <c r="Z174" s="148"/>
    </row>
    <row r="175" spans="4:26" s="155" customFormat="1" hidden="1" x14ac:dyDescent="0.2">
      <c r="D175" s="183"/>
      <c r="F175" s="184"/>
      <c r="K175" s="148"/>
      <c r="L175" s="185"/>
      <c r="S175" s="187"/>
      <c r="T175" s="148"/>
      <c r="Z175" s="148"/>
    </row>
    <row r="176" spans="4:26" s="155" customFormat="1" hidden="1" x14ac:dyDescent="0.2">
      <c r="D176" s="183"/>
      <c r="F176" s="184"/>
      <c r="K176" s="148"/>
      <c r="L176" s="185"/>
      <c r="S176" s="187"/>
      <c r="T176" s="148"/>
      <c r="Z176" s="148"/>
    </row>
    <row r="177" spans="4:26" s="155" customFormat="1" hidden="1" x14ac:dyDescent="0.2">
      <c r="D177" s="183"/>
      <c r="F177" s="184"/>
      <c r="K177" s="148"/>
      <c r="L177" s="185"/>
      <c r="S177" s="187"/>
      <c r="T177" s="148"/>
      <c r="Z177" s="148"/>
    </row>
    <row r="178" spans="4:26" s="155" customFormat="1" hidden="1" x14ac:dyDescent="0.2">
      <c r="D178" s="183"/>
      <c r="F178" s="184"/>
      <c r="K178" s="148"/>
      <c r="L178" s="185"/>
      <c r="S178" s="187"/>
      <c r="T178" s="148"/>
      <c r="Z178" s="148"/>
    </row>
    <row r="179" spans="4:26" s="155" customFormat="1" hidden="1" x14ac:dyDescent="0.2">
      <c r="D179" s="183"/>
      <c r="F179" s="184"/>
      <c r="K179" s="148"/>
      <c r="L179" s="185"/>
      <c r="S179" s="187"/>
      <c r="T179" s="148"/>
      <c r="Z179" s="148"/>
    </row>
    <row r="180" spans="4:26" s="155" customFormat="1" hidden="1" x14ac:dyDescent="0.2">
      <c r="D180" s="183"/>
      <c r="F180" s="184"/>
      <c r="K180" s="148"/>
      <c r="L180" s="185"/>
      <c r="S180" s="187"/>
      <c r="T180" s="148"/>
      <c r="Z180" s="148"/>
    </row>
    <row r="181" spans="4:26" s="155" customFormat="1" hidden="1" x14ac:dyDescent="0.2">
      <c r="D181" s="183"/>
      <c r="F181" s="184"/>
      <c r="K181" s="148"/>
      <c r="L181" s="185"/>
      <c r="S181" s="187"/>
      <c r="T181" s="148"/>
      <c r="Z181" s="148"/>
    </row>
    <row r="182" spans="4:26" s="155" customFormat="1" hidden="1" x14ac:dyDescent="0.2">
      <c r="D182" s="183"/>
      <c r="F182" s="184"/>
      <c r="K182" s="148"/>
      <c r="L182" s="185"/>
      <c r="S182" s="187"/>
      <c r="T182" s="148"/>
      <c r="Z182" s="148"/>
    </row>
    <row r="183" spans="4:26" s="155" customFormat="1" hidden="1" x14ac:dyDescent="0.2">
      <c r="D183" s="183"/>
      <c r="F183" s="184"/>
      <c r="K183" s="148"/>
      <c r="L183" s="185"/>
      <c r="S183" s="187"/>
      <c r="T183" s="148"/>
      <c r="Z183" s="148"/>
    </row>
    <row r="184" spans="4:26" s="155" customFormat="1" hidden="1" x14ac:dyDescent="0.2">
      <c r="D184" s="183"/>
      <c r="F184" s="184"/>
      <c r="K184" s="148"/>
      <c r="L184" s="185"/>
      <c r="S184" s="187"/>
      <c r="T184" s="148"/>
      <c r="Z184" s="148"/>
    </row>
    <row r="185" spans="4:26" s="155" customFormat="1" hidden="1" x14ac:dyDescent="0.2">
      <c r="D185" s="183"/>
      <c r="F185" s="184"/>
      <c r="K185" s="148"/>
      <c r="L185" s="185"/>
      <c r="S185" s="187"/>
      <c r="T185" s="148"/>
      <c r="Z185" s="148"/>
    </row>
    <row r="186" spans="4:26" s="155" customFormat="1" hidden="1" x14ac:dyDescent="0.2">
      <c r="D186" s="183"/>
      <c r="F186" s="184"/>
      <c r="K186" s="148"/>
      <c r="L186" s="185"/>
      <c r="S186" s="187"/>
      <c r="T186" s="148"/>
      <c r="Z186" s="148"/>
    </row>
    <row r="187" spans="4:26" s="155" customFormat="1" hidden="1" x14ac:dyDescent="0.2">
      <c r="D187" s="183"/>
      <c r="F187" s="184"/>
      <c r="K187" s="148"/>
      <c r="L187" s="185"/>
      <c r="S187" s="187"/>
      <c r="T187" s="148"/>
      <c r="Z187" s="148"/>
    </row>
    <row r="188" spans="4:26" s="155" customFormat="1" hidden="1" x14ac:dyDescent="0.2">
      <c r="D188" s="183"/>
      <c r="F188" s="184"/>
      <c r="K188" s="148"/>
      <c r="L188" s="185"/>
      <c r="S188" s="187"/>
      <c r="T188" s="148"/>
      <c r="Z188" s="148"/>
    </row>
    <row r="189" spans="4:26" s="155" customFormat="1" hidden="1" x14ac:dyDescent="0.2">
      <c r="D189" s="183"/>
      <c r="F189" s="184"/>
      <c r="K189" s="148"/>
      <c r="L189" s="185"/>
      <c r="S189" s="187"/>
      <c r="T189" s="148"/>
      <c r="Z189" s="148"/>
    </row>
    <row r="190" spans="4:26" s="155" customFormat="1" hidden="1" x14ac:dyDescent="0.2">
      <c r="D190" s="183"/>
      <c r="F190" s="184"/>
      <c r="K190" s="148"/>
      <c r="L190" s="185"/>
      <c r="S190" s="187"/>
      <c r="T190" s="148"/>
      <c r="Z190" s="148"/>
    </row>
    <row r="191" spans="4:26" s="155" customFormat="1" hidden="1" x14ac:dyDescent="0.2">
      <c r="D191" s="183"/>
      <c r="F191" s="184"/>
      <c r="K191" s="148"/>
      <c r="L191" s="185"/>
      <c r="S191" s="187"/>
      <c r="T191" s="148"/>
      <c r="Z191" s="148"/>
    </row>
    <row r="192" spans="4:26" s="155" customFormat="1" hidden="1" x14ac:dyDescent="0.2">
      <c r="D192" s="183"/>
      <c r="F192" s="184"/>
      <c r="K192" s="148"/>
      <c r="L192" s="185"/>
      <c r="S192" s="187"/>
      <c r="T192" s="148"/>
      <c r="Z192" s="148"/>
    </row>
    <row r="193" spans="4:26" s="155" customFormat="1" hidden="1" x14ac:dyDescent="0.2">
      <c r="D193" s="183"/>
      <c r="F193" s="184"/>
      <c r="K193" s="148"/>
      <c r="L193" s="185"/>
      <c r="S193" s="187"/>
      <c r="T193" s="148"/>
      <c r="Z193" s="148"/>
    </row>
    <row r="194" spans="4:26" s="155" customFormat="1" hidden="1" x14ac:dyDescent="0.2">
      <c r="D194" s="183"/>
      <c r="F194" s="184"/>
      <c r="K194" s="148"/>
      <c r="L194" s="185"/>
      <c r="S194" s="187"/>
      <c r="T194" s="148"/>
      <c r="Z194" s="148"/>
    </row>
    <row r="195" spans="4:26" s="155" customFormat="1" hidden="1" x14ac:dyDescent="0.2">
      <c r="D195" s="183"/>
      <c r="F195" s="184"/>
      <c r="K195" s="148"/>
      <c r="L195" s="185"/>
      <c r="S195" s="187"/>
      <c r="T195" s="148"/>
      <c r="Z195" s="148"/>
    </row>
    <row r="196" spans="4:26" s="155" customFormat="1" hidden="1" x14ac:dyDescent="0.2">
      <c r="D196" s="183"/>
      <c r="F196" s="184"/>
      <c r="K196" s="148"/>
      <c r="L196" s="185"/>
      <c r="S196" s="187"/>
      <c r="T196" s="148"/>
      <c r="Z196" s="148"/>
    </row>
    <row r="197" spans="4:26" s="155" customFormat="1" hidden="1" x14ac:dyDescent="0.2">
      <c r="D197" s="183"/>
      <c r="F197" s="184"/>
      <c r="K197" s="148"/>
      <c r="L197" s="185"/>
      <c r="S197" s="187"/>
      <c r="T197" s="148"/>
      <c r="Z197" s="148"/>
    </row>
    <row r="198" spans="4:26" s="155" customFormat="1" hidden="1" x14ac:dyDescent="0.2">
      <c r="D198" s="183"/>
      <c r="F198" s="184"/>
      <c r="K198" s="148"/>
      <c r="L198" s="185"/>
      <c r="S198" s="187"/>
      <c r="T198" s="148"/>
      <c r="Z198" s="148"/>
    </row>
    <row r="199" spans="4:26" s="155" customFormat="1" hidden="1" x14ac:dyDescent="0.2">
      <c r="D199" s="183"/>
      <c r="F199" s="184"/>
      <c r="K199" s="148"/>
      <c r="L199" s="185"/>
      <c r="S199" s="187"/>
      <c r="T199" s="148"/>
      <c r="Z199" s="148"/>
    </row>
    <row r="200" spans="4:26" s="155" customFormat="1" hidden="1" x14ac:dyDescent="0.2">
      <c r="D200" s="183"/>
      <c r="F200" s="184"/>
      <c r="K200" s="148"/>
      <c r="L200" s="185"/>
      <c r="S200" s="187"/>
      <c r="T200" s="148"/>
      <c r="Z200" s="148"/>
    </row>
    <row r="201" spans="4:26" s="155" customFormat="1" hidden="1" x14ac:dyDescent="0.2">
      <c r="D201" s="183"/>
      <c r="F201" s="184"/>
      <c r="K201" s="148"/>
      <c r="L201" s="185"/>
      <c r="S201" s="187"/>
      <c r="T201" s="148"/>
      <c r="Z201" s="148"/>
    </row>
    <row r="202" spans="4:26" s="155" customFormat="1" hidden="1" x14ac:dyDescent="0.2">
      <c r="D202" s="183"/>
      <c r="F202" s="184"/>
      <c r="K202" s="148"/>
      <c r="L202" s="185"/>
      <c r="S202" s="187"/>
      <c r="T202" s="148"/>
      <c r="Z202" s="148"/>
    </row>
    <row r="203" spans="4:26" s="155" customFormat="1" hidden="1" x14ac:dyDescent="0.2">
      <c r="D203" s="183"/>
      <c r="F203" s="184"/>
      <c r="K203" s="148"/>
      <c r="L203" s="185"/>
      <c r="S203" s="187"/>
      <c r="T203" s="148"/>
      <c r="Z203" s="148"/>
    </row>
    <row r="204" spans="4:26" s="155" customFormat="1" hidden="1" x14ac:dyDescent="0.2">
      <c r="D204" s="183"/>
      <c r="F204" s="184"/>
      <c r="K204" s="148"/>
      <c r="L204" s="185"/>
      <c r="S204" s="187"/>
      <c r="T204" s="148"/>
      <c r="Z204" s="148"/>
    </row>
    <row r="205" spans="4:26" s="155" customFormat="1" hidden="1" x14ac:dyDescent="0.2">
      <c r="D205" s="183"/>
      <c r="F205" s="184"/>
      <c r="K205" s="148"/>
      <c r="L205" s="185"/>
      <c r="S205" s="187"/>
      <c r="T205" s="148"/>
      <c r="Z205" s="148"/>
    </row>
    <row r="206" spans="4:26" s="155" customFormat="1" hidden="1" x14ac:dyDescent="0.2">
      <c r="D206" s="183"/>
      <c r="F206" s="184"/>
      <c r="K206" s="148"/>
      <c r="L206" s="185"/>
      <c r="S206" s="187"/>
      <c r="T206" s="148"/>
      <c r="Z206" s="148"/>
    </row>
    <row r="207" spans="4:26" s="155" customFormat="1" hidden="1" x14ac:dyDescent="0.2">
      <c r="D207" s="183"/>
      <c r="F207" s="184"/>
      <c r="K207" s="148"/>
      <c r="L207" s="185"/>
      <c r="S207" s="187"/>
      <c r="T207" s="148"/>
      <c r="Z207" s="148"/>
    </row>
    <row r="208" spans="4:26" s="155" customFormat="1" hidden="1" x14ac:dyDescent="0.2">
      <c r="D208" s="183"/>
      <c r="F208" s="184"/>
      <c r="K208" s="148"/>
      <c r="L208" s="185"/>
      <c r="S208" s="187"/>
      <c r="T208" s="148"/>
      <c r="Z208" s="148"/>
    </row>
    <row r="209" spans="4:26" s="155" customFormat="1" hidden="1" x14ac:dyDescent="0.2">
      <c r="D209" s="183"/>
      <c r="F209" s="184"/>
      <c r="K209" s="148"/>
      <c r="L209" s="185"/>
      <c r="S209" s="187"/>
      <c r="T209" s="148"/>
      <c r="Z209" s="148"/>
    </row>
    <row r="210" spans="4:26" s="155" customFormat="1" hidden="1" x14ac:dyDescent="0.2">
      <c r="D210" s="183"/>
      <c r="F210" s="184"/>
      <c r="K210" s="148"/>
      <c r="L210" s="185"/>
      <c r="S210" s="187"/>
      <c r="T210" s="148"/>
      <c r="Z210" s="148"/>
    </row>
    <row r="211" spans="4:26" s="155" customFormat="1" hidden="1" x14ac:dyDescent="0.2">
      <c r="D211" s="183"/>
      <c r="F211" s="184"/>
      <c r="K211" s="148"/>
      <c r="L211" s="185"/>
      <c r="S211" s="187"/>
      <c r="T211" s="148"/>
      <c r="Z211" s="148"/>
    </row>
    <row r="212" spans="4:26" s="155" customFormat="1" hidden="1" x14ac:dyDescent="0.2">
      <c r="D212" s="183"/>
      <c r="F212" s="184"/>
      <c r="K212" s="148"/>
      <c r="L212" s="185"/>
      <c r="S212" s="187"/>
      <c r="T212" s="148"/>
      <c r="Z212" s="148"/>
    </row>
    <row r="213" spans="4:26" s="155" customFormat="1" hidden="1" x14ac:dyDescent="0.2">
      <c r="D213" s="183"/>
      <c r="F213" s="184"/>
      <c r="K213" s="148"/>
      <c r="L213" s="185"/>
      <c r="S213" s="187"/>
      <c r="T213" s="148"/>
      <c r="Z213" s="148"/>
    </row>
    <row r="214" spans="4:26" s="155" customFormat="1" hidden="1" x14ac:dyDescent="0.2">
      <c r="D214" s="183"/>
      <c r="F214" s="184"/>
      <c r="K214" s="148"/>
      <c r="L214" s="185"/>
      <c r="S214" s="187"/>
      <c r="T214" s="148"/>
      <c r="Z214" s="148"/>
    </row>
    <row r="215" spans="4:26" s="155" customFormat="1" hidden="1" x14ac:dyDescent="0.2">
      <c r="D215" s="183"/>
      <c r="F215" s="184"/>
      <c r="K215" s="148"/>
      <c r="L215" s="185"/>
      <c r="S215" s="187"/>
      <c r="T215" s="148"/>
      <c r="Z215" s="148"/>
    </row>
    <row r="216" spans="4:26" s="155" customFormat="1" hidden="1" x14ac:dyDescent="0.2">
      <c r="D216" s="183"/>
      <c r="F216" s="184"/>
      <c r="K216" s="148"/>
      <c r="L216" s="185"/>
      <c r="S216" s="187"/>
      <c r="T216" s="148"/>
      <c r="Z216" s="148"/>
    </row>
    <row r="217" spans="4:26" s="155" customFormat="1" hidden="1" x14ac:dyDescent="0.2">
      <c r="D217" s="183"/>
      <c r="F217" s="184"/>
      <c r="K217" s="148"/>
      <c r="L217" s="185"/>
      <c r="S217" s="187"/>
      <c r="T217" s="148"/>
      <c r="Z217" s="148"/>
    </row>
    <row r="218" spans="4:26" s="155" customFormat="1" hidden="1" x14ac:dyDescent="0.2">
      <c r="D218" s="183"/>
      <c r="F218" s="184"/>
      <c r="K218" s="148"/>
      <c r="L218" s="185"/>
      <c r="S218" s="187"/>
      <c r="T218" s="148"/>
      <c r="Z218" s="148"/>
    </row>
    <row r="219" spans="4:26" s="155" customFormat="1" hidden="1" x14ac:dyDescent="0.2">
      <c r="D219" s="183"/>
      <c r="F219" s="184"/>
      <c r="K219" s="148"/>
      <c r="L219" s="185"/>
      <c r="S219" s="187"/>
      <c r="T219" s="148"/>
      <c r="Z219" s="148"/>
    </row>
    <row r="220" spans="4:26" s="155" customFormat="1" hidden="1" x14ac:dyDescent="0.2">
      <c r="D220" s="183"/>
      <c r="F220" s="184"/>
      <c r="K220" s="148"/>
      <c r="L220" s="185"/>
      <c r="S220" s="187"/>
      <c r="T220" s="148"/>
      <c r="Z220" s="148"/>
    </row>
    <row r="221" spans="4:26" s="155" customFormat="1" hidden="1" x14ac:dyDescent="0.2">
      <c r="D221" s="183"/>
      <c r="F221" s="184"/>
      <c r="K221" s="148"/>
      <c r="L221" s="185"/>
      <c r="S221" s="187"/>
      <c r="T221" s="148"/>
      <c r="Z221" s="148"/>
    </row>
    <row r="222" spans="4:26" s="155" customFormat="1" hidden="1" x14ac:dyDescent="0.2">
      <c r="D222" s="183"/>
      <c r="F222" s="184"/>
      <c r="K222" s="148"/>
      <c r="L222" s="185"/>
      <c r="S222" s="187"/>
      <c r="T222" s="148"/>
      <c r="Z222" s="148"/>
    </row>
    <row r="223" spans="4:26" s="155" customFormat="1" hidden="1" x14ac:dyDescent="0.2">
      <c r="D223" s="183"/>
      <c r="F223" s="184"/>
      <c r="K223" s="148"/>
      <c r="L223" s="185"/>
      <c r="S223" s="187"/>
      <c r="T223" s="148"/>
      <c r="Z223" s="148"/>
    </row>
    <row r="224" spans="4:26" s="155" customFormat="1" hidden="1" x14ac:dyDescent="0.2">
      <c r="D224" s="183"/>
      <c r="F224" s="184"/>
      <c r="K224" s="148"/>
      <c r="L224" s="185"/>
      <c r="S224" s="187"/>
      <c r="T224" s="148"/>
      <c r="Z224" s="148"/>
    </row>
    <row r="225" spans="4:26" s="155" customFormat="1" hidden="1" x14ac:dyDescent="0.2">
      <c r="D225" s="183"/>
      <c r="F225" s="184"/>
      <c r="K225" s="148"/>
      <c r="L225" s="185"/>
      <c r="S225" s="187"/>
      <c r="T225" s="148"/>
      <c r="Z225" s="148"/>
    </row>
    <row r="226" spans="4:26" s="155" customFormat="1" hidden="1" x14ac:dyDescent="0.2">
      <c r="D226" s="183"/>
      <c r="F226" s="184"/>
      <c r="K226" s="148"/>
      <c r="L226" s="185"/>
      <c r="S226" s="187"/>
      <c r="T226" s="148"/>
      <c r="Z226" s="148"/>
    </row>
    <row r="227" spans="4:26" s="155" customFormat="1" hidden="1" x14ac:dyDescent="0.2">
      <c r="D227" s="183"/>
      <c r="F227" s="184"/>
      <c r="K227" s="148"/>
      <c r="L227" s="185"/>
      <c r="S227" s="187"/>
      <c r="T227" s="148"/>
      <c r="Z227" s="148"/>
    </row>
    <row r="228" spans="4:26" s="155" customFormat="1" hidden="1" x14ac:dyDescent="0.2">
      <c r="D228" s="183"/>
      <c r="F228" s="184"/>
      <c r="K228" s="148"/>
      <c r="L228" s="185"/>
      <c r="S228" s="187"/>
      <c r="T228" s="148"/>
      <c r="Z228" s="148"/>
    </row>
    <row r="229" spans="4:26" s="155" customFormat="1" hidden="1" x14ac:dyDescent="0.2">
      <c r="D229" s="183"/>
      <c r="F229" s="184"/>
      <c r="K229" s="148"/>
      <c r="L229" s="185"/>
      <c r="S229" s="187"/>
      <c r="T229" s="148"/>
      <c r="Z229" s="148"/>
    </row>
    <row r="230" spans="4:26" s="155" customFormat="1" hidden="1" x14ac:dyDescent="0.2">
      <c r="D230" s="183"/>
      <c r="F230" s="184"/>
      <c r="K230" s="148"/>
      <c r="L230" s="185"/>
      <c r="S230" s="187"/>
      <c r="T230" s="148"/>
      <c r="Z230" s="148"/>
    </row>
    <row r="231" spans="4:26" s="155" customFormat="1" hidden="1" x14ac:dyDescent="0.2">
      <c r="D231" s="183"/>
      <c r="F231" s="184"/>
      <c r="K231" s="148"/>
      <c r="L231" s="185"/>
      <c r="S231" s="187"/>
      <c r="T231" s="148"/>
      <c r="Z231" s="148"/>
    </row>
    <row r="232" spans="4:26" s="155" customFormat="1" hidden="1" x14ac:dyDescent="0.2">
      <c r="D232" s="183"/>
      <c r="F232" s="184"/>
      <c r="K232" s="148"/>
      <c r="L232" s="185"/>
      <c r="S232" s="187"/>
      <c r="T232" s="148"/>
      <c r="Z232" s="148"/>
    </row>
    <row r="233" spans="4:26" s="155" customFormat="1" hidden="1" x14ac:dyDescent="0.2">
      <c r="D233" s="183"/>
      <c r="F233" s="184"/>
      <c r="K233" s="148"/>
      <c r="L233" s="185"/>
      <c r="S233" s="187"/>
      <c r="T233" s="148"/>
      <c r="Z233" s="148"/>
    </row>
    <row r="234" spans="4:26" s="155" customFormat="1" hidden="1" x14ac:dyDescent="0.2">
      <c r="D234" s="183"/>
      <c r="F234" s="184"/>
      <c r="K234" s="148"/>
      <c r="L234" s="185"/>
      <c r="S234" s="187"/>
      <c r="T234" s="148"/>
      <c r="Z234" s="148"/>
    </row>
    <row r="235" spans="4:26" s="155" customFormat="1" hidden="1" x14ac:dyDescent="0.2">
      <c r="D235" s="183"/>
      <c r="F235" s="184"/>
      <c r="K235" s="148"/>
      <c r="L235" s="185"/>
      <c r="S235" s="187"/>
      <c r="T235" s="148"/>
      <c r="Z235" s="148"/>
    </row>
    <row r="236" spans="4:26" s="155" customFormat="1" hidden="1" x14ac:dyDescent="0.2">
      <c r="D236" s="183"/>
      <c r="F236" s="184"/>
      <c r="K236" s="148"/>
      <c r="L236" s="185"/>
      <c r="S236" s="187"/>
      <c r="T236" s="148"/>
      <c r="Z236" s="148"/>
    </row>
    <row r="237" spans="4:26" s="155" customFormat="1" hidden="1" x14ac:dyDescent="0.2">
      <c r="D237" s="183"/>
      <c r="F237" s="184"/>
      <c r="K237" s="148"/>
      <c r="L237" s="185"/>
      <c r="S237" s="187"/>
      <c r="T237" s="148"/>
      <c r="Z237" s="148"/>
    </row>
    <row r="238" spans="4:26" s="155" customFormat="1" hidden="1" x14ac:dyDescent="0.2">
      <c r="D238" s="183"/>
      <c r="F238" s="184"/>
      <c r="K238" s="148"/>
      <c r="L238" s="185"/>
      <c r="S238" s="187"/>
      <c r="T238" s="148"/>
      <c r="Z238" s="148"/>
    </row>
    <row r="239" spans="4:26" s="155" customFormat="1" hidden="1" x14ac:dyDescent="0.2">
      <c r="D239" s="183"/>
      <c r="F239" s="184"/>
      <c r="K239" s="148"/>
      <c r="L239" s="185"/>
      <c r="S239" s="187"/>
      <c r="T239" s="148"/>
      <c r="Z239" s="148"/>
    </row>
    <row r="240" spans="4:26" s="155" customFormat="1" hidden="1" x14ac:dyDescent="0.2">
      <c r="D240" s="183"/>
      <c r="F240" s="184"/>
      <c r="K240" s="148"/>
      <c r="L240" s="185"/>
      <c r="S240" s="187"/>
      <c r="T240" s="148"/>
      <c r="Z240" s="148"/>
    </row>
    <row r="241" spans="4:26" s="155" customFormat="1" hidden="1" x14ac:dyDescent="0.2">
      <c r="D241" s="183"/>
      <c r="F241" s="184"/>
      <c r="K241" s="148"/>
      <c r="L241" s="185"/>
      <c r="S241" s="187"/>
      <c r="T241" s="148"/>
      <c r="Z241" s="148"/>
    </row>
    <row r="242" spans="4:26" s="155" customFormat="1" hidden="1" x14ac:dyDescent="0.2">
      <c r="D242" s="183"/>
      <c r="F242" s="184"/>
      <c r="K242" s="148"/>
      <c r="L242" s="185"/>
      <c r="S242" s="187"/>
      <c r="T242" s="148"/>
      <c r="Z242" s="148"/>
    </row>
    <row r="243" spans="4:26" s="155" customFormat="1" hidden="1" x14ac:dyDescent="0.2">
      <c r="D243" s="183"/>
      <c r="F243" s="184"/>
      <c r="K243" s="148"/>
      <c r="L243" s="185"/>
      <c r="S243" s="187"/>
      <c r="T243" s="148"/>
      <c r="Z243" s="148"/>
    </row>
    <row r="244" spans="4:26" s="155" customFormat="1" hidden="1" x14ac:dyDescent="0.2">
      <c r="D244" s="183"/>
      <c r="F244" s="184"/>
      <c r="K244" s="148"/>
      <c r="L244" s="185"/>
      <c r="S244" s="187"/>
      <c r="T244" s="148"/>
      <c r="Z244" s="148"/>
    </row>
    <row r="245" spans="4:26" s="155" customFormat="1" hidden="1" x14ac:dyDescent="0.2">
      <c r="D245" s="183"/>
      <c r="F245" s="184"/>
      <c r="K245" s="148"/>
      <c r="L245" s="185"/>
      <c r="S245" s="187"/>
      <c r="T245" s="148"/>
      <c r="Z245" s="148"/>
    </row>
    <row r="246" spans="4:26" s="155" customFormat="1" hidden="1" x14ac:dyDescent="0.2">
      <c r="D246" s="183"/>
      <c r="F246" s="184"/>
      <c r="K246" s="148"/>
      <c r="L246" s="185"/>
      <c r="S246" s="187"/>
      <c r="T246" s="148"/>
      <c r="Z246" s="148"/>
    </row>
    <row r="247" spans="4:26" s="155" customFormat="1" hidden="1" x14ac:dyDescent="0.2">
      <c r="D247" s="183"/>
      <c r="F247" s="184"/>
      <c r="K247" s="148"/>
      <c r="L247" s="185"/>
      <c r="S247" s="187"/>
      <c r="T247" s="148"/>
      <c r="Z247" s="148"/>
    </row>
    <row r="248" spans="4:26" s="155" customFormat="1" hidden="1" x14ac:dyDescent="0.2">
      <c r="D248" s="183"/>
      <c r="F248" s="184"/>
      <c r="K248" s="148"/>
      <c r="L248" s="185"/>
      <c r="S248" s="187"/>
      <c r="T248" s="148"/>
      <c r="Z248" s="148"/>
    </row>
    <row r="249" spans="4:26" s="155" customFormat="1" hidden="1" x14ac:dyDescent="0.2">
      <c r="D249" s="183"/>
      <c r="F249" s="184"/>
      <c r="K249" s="148"/>
      <c r="L249" s="185"/>
      <c r="S249" s="187"/>
      <c r="T249" s="148"/>
      <c r="Z249" s="148"/>
    </row>
    <row r="250" spans="4:26" s="155" customFormat="1" hidden="1" x14ac:dyDescent="0.2">
      <c r="D250" s="183"/>
      <c r="F250" s="184"/>
      <c r="K250" s="148"/>
      <c r="L250" s="185"/>
      <c r="S250" s="187"/>
      <c r="T250" s="148"/>
      <c r="Z250" s="148"/>
    </row>
    <row r="251" spans="4:26" s="155" customFormat="1" hidden="1" x14ac:dyDescent="0.2">
      <c r="D251" s="183"/>
      <c r="F251" s="184"/>
      <c r="K251" s="148"/>
      <c r="L251" s="185"/>
      <c r="S251" s="187"/>
      <c r="T251" s="148"/>
      <c r="Z251" s="148"/>
    </row>
    <row r="252" spans="4:26" s="155" customFormat="1" hidden="1" x14ac:dyDescent="0.2">
      <c r="D252" s="183"/>
      <c r="F252" s="184"/>
      <c r="K252" s="148"/>
      <c r="L252" s="185"/>
      <c r="S252" s="187"/>
      <c r="T252" s="148"/>
      <c r="Z252" s="148"/>
    </row>
    <row r="253" spans="4:26" s="155" customFormat="1" hidden="1" x14ac:dyDescent="0.2">
      <c r="D253" s="183"/>
      <c r="F253" s="184"/>
      <c r="K253" s="148"/>
      <c r="L253" s="185"/>
      <c r="S253" s="187"/>
      <c r="T253" s="148"/>
      <c r="Z253" s="148"/>
    </row>
    <row r="254" spans="4:26" s="155" customFormat="1" hidden="1" x14ac:dyDescent="0.2">
      <c r="D254" s="183"/>
      <c r="F254" s="184"/>
      <c r="K254" s="148"/>
      <c r="L254" s="185"/>
      <c r="S254" s="187"/>
      <c r="T254" s="148"/>
      <c r="Z254" s="148"/>
    </row>
    <row r="255" spans="4:26" s="155" customFormat="1" hidden="1" x14ac:dyDescent="0.2">
      <c r="D255" s="183"/>
      <c r="F255" s="184"/>
      <c r="K255" s="148"/>
      <c r="L255" s="185"/>
      <c r="S255" s="187"/>
      <c r="T255" s="148"/>
      <c r="Z255" s="148"/>
    </row>
    <row r="256" spans="4:26" s="155" customFormat="1" hidden="1" x14ac:dyDescent="0.2">
      <c r="D256" s="183"/>
      <c r="F256" s="184"/>
      <c r="K256" s="148"/>
      <c r="L256" s="185"/>
      <c r="S256" s="187"/>
      <c r="T256" s="148"/>
      <c r="Z256" s="148"/>
    </row>
    <row r="257" spans="4:26" s="155" customFormat="1" hidden="1" x14ac:dyDescent="0.2">
      <c r="D257" s="183"/>
      <c r="F257" s="184"/>
      <c r="K257" s="148"/>
      <c r="L257" s="185"/>
      <c r="S257" s="187"/>
      <c r="T257" s="148"/>
      <c r="Z257" s="148"/>
    </row>
    <row r="258" spans="4:26" s="155" customFormat="1" hidden="1" x14ac:dyDescent="0.2">
      <c r="D258" s="183"/>
      <c r="F258" s="184"/>
      <c r="K258" s="148"/>
      <c r="L258" s="185"/>
      <c r="S258" s="187"/>
      <c r="T258" s="148"/>
      <c r="Z258" s="148"/>
    </row>
    <row r="259" spans="4:26" s="155" customFormat="1" hidden="1" x14ac:dyDescent="0.2">
      <c r="D259" s="183"/>
      <c r="F259" s="184"/>
      <c r="K259" s="148"/>
      <c r="L259" s="185"/>
      <c r="S259" s="187"/>
      <c r="T259" s="148"/>
      <c r="Z259" s="148"/>
    </row>
    <row r="260" spans="4:26" s="155" customFormat="1" hidden="1" x14ac:dyDescent="0.2">
      <c r="D260" s="183"/>
      <c r="F260" s="184"/>
      <c r="K260" s="148"/>
      <c r="L260" s="185"/>
      <c r="S260" s="187"/>
      <c r="T260" s="148"/>
      <c r="Z260" s="148"/>
    </row>
    <row r="261" spans="4:26" s="155" customFormat="1" hidden="1" x14ac:dyDescent="0.2">
      <c r="D261" s="183"/>
      <c r="F261" s="184"/>
      <c r="K261" s="148"/>
      <c r="L261" s="185"/>
      <c r="S261" s="187"/>
      <c r="T261" s="148"/>
      <c r="Z261" s="148"/>
    </row>
    <row r="262" spans="4:26" s="155" customFormat="1" hidden="1" x14ac:dyDescent="0.2">
      <c r="D262" s="183"/>
      <c r="F262" s="184"/>
      <c r="K262" s="148"/>
      <c r="L262" s="185"/>
      <c r="S262" s="187"/>
      <c r="T262" s="148"/>
      <c r="Z262" s="148"/>
    </row>
    <row r="263" spans="4:26" s="155" customFormat="1" hidden="1" x14ac:dyDescent="0.2">
      <c r="D263" s="183"/>
      <c r="F263" s="184"/>
      <c r="K263" s="148"/>
      <c r="L263" s="185"/>
      <c r="S263" s="187"/>
      <c r="T263" s="148"/>
      <c r="Z263" s="148"/>
    </row>
    <row r="264" spans="4:26" s="155" customFormat="1" hidden="1" x14ac:dyDescent="0.2">
      <c r="D264" s="183"/>
      <c r="F264" s="184"/>
      <c r="K264" s="148"/>
      <c r="L264" s="185"/>
      <c r="S264" s="187"/>
      <c r="T264" s="148"/>
      <c r="Z264" s="148"/>
    </row>
    <row r="265" spans="4:26" s="155" customFormat="1" hidden="1" x14ac:dyDescent="0.2">
      <c r="D265" s="183"/>
      <c r="F265" s="184"/>
      <c r="K265" s="148"/>
      <c r="L265" s="185"/>
      <c r="S265" s="187"/>
      <c r="T265" s="148"/>
      <c r="Z265" s="148"/>
    </row>
    <row r="266" spans="4:26" s="155" customFormat="1" hidden="1" x14ac:dyDescent="0.2">
      <c r="D266" s="183"/>
      <c r="F266" s="184"/>
      <c r="K266" s="148"/>
      <c r="L266" s="185"/>
      <c r="S266" s="187"/>
      <c r="T266" s="148"/>
      <c r="Z266" s="148"/>
    </row>
    <row r="267" spans="4:26" s="155" customFormat="1" hidden="1" x14ac:dyDescent="0.2">
      <c r="D267" s="183"/>
      <c r="F267" s="184"/>
      <c r="K267" s="148"/>
      <c r="L267" s="185"/>
      <c r="S267" s="187"/>
      <c r="T267" s="148"/>
      <c r="Z267" s="148"/>
    </row>
    <row r="268" spans="4:26" s="155" customFormat="1" hidden="1" x14ac:dyDescent="0.2">
      <c r="D268" s="183"/>
      <c r="F268" s="184"/>
      <c r="K268" s="148"/>
      <c r="L268" s="185"/>
      <c r="S268" s="187"/>
      <c r="T268" s="148"/>
      <c r="Z268" s="148"/>
    </row>
    <row r="269" spans="4:26" s="155" customFormat="1" hidden="1" x14ac:dyDescent="0.2">
      <c r="D269" s="183"/>
      <c r="F269" s="184"/>
      <c r="K269" s="148"/>
      <c r="L269" s="185"/>
      <c r="S269" s="187"/>
      <c r="T269" s="148"/>
      <c r="Z269" s="148"/>
    </row>
    <row r="270" spans="4:26" s="155" customFormat="1" hidden="1" x14ac:dyDescent="0.2">
      <c r="D270" s="183"/>
      <c r="F270" s="184"/>
      <c r="K270" s="148"/>
      <c r="L270" s="185"/>
      <c r="S270" s="187"/>
      <c r="T270" s="148"/>
      <c r="Z270" s="148"/>
    </row>
    <row r="271" spans="4:26" s="155" customFormat="1" hidden="1" x14ac:dyDescent="0.2">
      <c r="D271" s="183"/>
      <c r="F271" s="184"/>
      <c r="K271" s="148"/>
      <c r="L271" s="185"/>
      <c r="S271" s="187"/>
      <c r="T271" s="148"/>
      <c r="Z271" s="148"/>
    </row>
    <row r="272" spans="4:26" s="155" customFormat="1" hidden="1" x14ac:dyDescent="0.2">
      <c r="D272" s="183"/>
      <c r="F272" s="184"/>
      <c r="K272" s="148"/>
      <c r="L272" s="185"/>
      <c r="S272" s="187"/>
      <c r="T272" s="148"/>
      <c r="Z272" s="148"/>
    </row>
    <row r="273" spans="4:26" s="155" customFormat="1" hidden="1" x14ac:dyDescent="0.2">
      <c r="D273" s="183"/>
      <c r="F273" s="184"/>
      <c r="K273" s="148"/>
      <c r="L273" s="185"/>
      <c r="S273" s="187"/>
      <c r="T273" s="148"/>
      <c r="Z273" s="148"/>
    </row>
    <row r="274" spans="4:26" s="155" customFormat="1" hidden="1" x14ac:dyDescent="0.2">
      <c r="D274" s="183"/>
      <c r="F274" s="184"/>
      <c r="K274" s="148"/>
      <c r="L274" s="185"/>
      <c r="S274" s="187"/>
      <c r="T274" s="148"/>
      <c r="Z274" s="148"/>
    </row>
    <row r="275" spans="4:26" s="155" customFormat="1" hidden="1" x14ac:dyDescent="0.2">
      <c r="D275" s="183"/>
      <c r="F275" s="184"/>
      <c r="K275" s="148"/>
      <c r="L275" s="185"/>
      <c r="S275" s="187"/>
      <c r="T275" s="148"/>
      <c r="Z275" s="148"/>
    </row>
    <row r="276" spans="4:26" s="155" customFormat="1" hidden="1" x14ac:dyDescent="0.2">
      <c r="D276" s="183"/>
      <c r="F276" s="184"/>
      <c r="K276" s="148"/>
      <c r="L276" s="185"/>
      <c r="S276" s="187"/>
      <c r="T276" s="148"/>
      <c r="Z276" s="148"/>
    </row>
    <row r="277" spans="4:26" s="155" customFormat="1" hidden="1" x14ac:dyDescent="0.2">
      <c r="D277" s="183"/>
      <c r="F277" s="184"/>
      <c r="K277" s="148"/>
      <c r="L277" s="185"/>
      <c r="S277" s="187"/>
      <c r="T277" s="148"/>
      <c r="Z277" s="148"/>
    </row>
    <row r="278" spans="4:26" s="155" customFormat="1" hidden="1" x14ac:dyDescent="0.2">
      <c r="D278" s="183"/>
      <c r="F278" s="184"/>
      <c r="K278" s="148"/>
      <c r="L278" s="185"/>
      <c r="S278" s="187"/>
      <c r="T278" s="148"/>
      <c r="Z278" s="148"/>
    </row>
    <row r="279" spans="4:26" s="155" customFormat="1" hidden="1" x14ac:dyDescent="0.2">
      <c r="D279" s="183"/>
      <c r="F279" s="184"/>
      <c r="K279" s="148"/>
      <c r="L279" s="185"/>
      <c r="S279" s="187"/>
      <c r="T279" s="148"/>
      <c r="Z279" s="148"/>
    </row>
    <row r="280" spans="4:26" s="155" customFormat="1" hidden="1" x14ac:dyDescent="0.2">
      <c r="D280" s="183"/>
      <c r="F280" s="184"/>
      <c r="K280" s="148"/>
      <c r="L280" s="185"/>
      <c r="S280" s="187"/>
      <c r="T280" s="148"/>
      <c r="Z280" s="148"/>
    </row>
    <row r="281" spans="4:26" s="155" customFormat="1" hidden="1" x14ac:dyDescent="0.2">
      <c r="D281" s="183"/>
      <c r="F281" s="184"/>
      <c r="K281" s="148"/>
      <c r="L281" s="185"/>
      <c r="S281" s="187"/>
      <c r="T281" s="148"/>
      <c r="Z281" s="148"/>
    </row>
    <row r="282" spans="4:26" s="155" customFormat="1" hidden="1" x14ac:dyDescent="0.2">
      <c r="D282" s="183"/>
      <c r="F282" s="184"/>
      <c r="K282" s="148"/>
      <c r="L282" s="185"/>
      <c r="S282" s="187"/>
      <c r="T282" s="148"/>
      <c r="Z282" s="148"/>
    </row>
    <row r="283" spans="4:26" s="155" customFormat="1" hidden="1" x14ac:dyDescent="0.2">
      <c r="D283" s="183"/>
      <c r="F283" s="184"/>
      <c r="K283" s="148"/>
      <c r="L283" s="185"/>
      <c r="S283" s="187"/>
      <c r="T283" s="148"/>
      <c r="Z283" s="148"/>
    </row>
    <row r="284" spans="4:26" s="155" customFormat="1" hidden="1" x14ac:dyDescent="0.2">
      <c r="D284" s="183"/>
      <c r="F284" s="184"/>
      <c r="K284" s="148"/>
      <c r="L284" s="185"/>
      <c r="S284" s="187"/>
      <c r="T284" s="148"/>
      <c r="Z284" s="148"/>
    </row>
    <row r="285" spans="4:26" s="155" customFormat="1" hidden="1" x14ac:dyDescent="0.2">
      <c r="D285" s="183"/>
      <c r="F285" s="184"/>
      <c r="K285" s="148"/>
      <c r="L285" s="185"/>
      <c r="S285" s="187"/>
      <c r="T285" s="148"/>
      <c r="Z285" s="148"/>
    </row>
    <row r="286" spans="4:26" s="155" customFormat="1" hidden="1" x14ac:dyDescent="0.2">
      <c r="D286" s="183"/>
      <c r="F286" s="184"/>
      <c r="K286" s="148"/>
      <c r="L286" s="185"/>
      <c r="S286" s="187"/>
      <c r="T286" s="148"/>
      <c r="Z286" s="148"/>
    </row>
    <row r="287" spans="4:26" s="155" customFormat="1" hidden="1" x14ac:dyDescent="0.2">
      <c r="D287" s="183"/>
      <c r="F287" s="184"/>
      <c r="K287" s="148"/>
      <c r="L287" s="185"/>
      <c r="S287" s="187"/>
      <c r="T287" s="148"/>
      <c r="Z287" s="148"/>
    </row>
    <row r="288" spans="4:26" s="155" customFormat="1" hidden="1" x14ac:dyDescent="0.2">
      <c r="D288" s="183"/>
      <c r="F288" s="184"/>
      <c r="K288" s="148"/>
      <c r="L288" s="185"/>
      <c r="S288" s="187"/>
      <c r="T288" s="148"/>
      <c r="Z288" s="148"/>
    </row>
    <row r="289" spans="4:26" s="155" customFormat="1" hidden="1" x14ac:dyDescent="0.2">
      <c r="D289" s="183"/>
      <c r="F289" s="184"/>
      <c r="K289" s="148"/>
      <c r="L289" s="185"/>
      <c r="S289" s="187"/>
      <c r="T289" s="148"/>
      <c r="Z289" s="148"/>
    </row>
    <row r="290" spans="4:26" s="155" customFormat="1" hidden="1" x14ac:dyDescent="0.2">
      <c r="D290" s="183"/>
      <c r="F290" s="184"/>
      <c r="K290" s="148"/>
      <c r="L290" s="185"/>
      <c r="S290" s="187"/>
      <c r="T290" s="148"/>
      <c r="Z290" s="148"/>
    </row>
    <row r="291" spans="4:26" s="155" customFormat="1" hidden="1" x14ac:dyDescent="0.2">
      <c r="D291" s="183"/>
      <c r="F291" s="184"/>
      <c r="K291" s="148"/>
      <c r="L291" s="185"/>
      <c r="S291" s="187"/>
      <c r="T291" s="148"/>
      <c r="Z291" s="148"/>
    </row>
    <row r="292" spans="4:26" s="155" customFormat="1" hidden="1" x14ac:dyDescent="0.2">
      <c r="D292" s="183"/>
      <c r="F292" s="184"/>
      <c r="K292" s="148"/>
      <c r="L292" s="185"/>
      <c r="S292" s="187"/>
      <c r="T292" s="148"/>
      <c r="Z292" s="148"/>
    </row>
    <row r="293" spans="4:26" s="155" customFormat="1" hidden="1" x14ac:dyDescent="0.2">
      <c r="D293" s="183"/>
      <c r="F293" s="184"/>
      <c r="K293" s="148"/>
      <c r="L293" s="185"/>
      <c r="S293" s="187"/>
      <c r="T293" s="148"/>
      <c r="Z293" s="148"/>
    </row>
    <row r="294" spans="4:26" s="155" customFormat="1" hidden="1" x14ac:dyDescent="0.2">
      <c r="D294" s="183"/>
      <c r="F294" s="184"/>
      <c r="K294" s="148"/>
      <c r="L294" s="185"/>
      <c r="S294" s="187"/>
      <c r="T294" s="148"/>
      <c r="Z294" s="148"/>
    </row>
    <row r="295" spans="4:26" s="155" customFormat="1" hidden="1" x14ac:dyDescent="0.2">
      <c r="D295" s="183"/>
      <c r="F295" s="184"/>
      <c r="K295" s="148"/>
      <c r="L295" s="185"/>
      <c r="S295" s="187"/>
      <c r="T295" s="148"/>
      <c r="Z295" s="148"/>
    </row>
    <row r="296" spans="4:26" s="155" customFormat="1" hidden="1" x14ac:dyDescent="0.2">
      <c r="D296" s="183"/>
      <c r="F296" s="184"/>
      <c r="K296" s="148"/>
      <c r="L296" s="185"/>
      <c r="S296" s="187"/>
      <c r="T296" s="148"/>
      <c r="Z296" s="148"/>
    </row>
    <row r="297" spans="4:26" s="155" customFormat="1" hidden="1" x14ac:dyDescent="0.2">
      <c r="D297" s="183"/>
      <c r="F297" s="184"/>
      <c r="K297" s="148"/>
      <c r="L297" s="185"/>
      <c r="S297" s="187"/>
      <c r="T297" s="148"/>
      <c r="Z297" s="148"/>
    </row>
    <row r="298" spans="4:26" s="155" customFormat="1" hidden="1" x14ac:dyDescent="0.2">
      <c r="D298" s="183"/>
      <c r="F298" s="184"/>
      <c r="K298" s="148"/>
      <c r="L298" s="185"/>
      <c r="S298" s="187"/>
      <c r="T298" s="148"/>
      <c r="Z298" s="148"/>
    </row>
    <row r="299" spans="4:26" s="155" customFormat="1" hidden="1" x14ac:dyDescent="0.2">
      <c r="D299" s="183"/>
      <c r="F299" s="184"/>
      <c r="K299" s="148"/>
      <c r="L299" s="185"/>
      <c r="S299" s="187"/>
      <c r="T299" s="148"/>
      <c r="Z299" s="148"/>
    </row>
    <row r="300" spans="4:26" s="155" customFormat="1" hidden="1" x14ac:dyDescent="0.2">
      <c r="D300" s="183"/>
      <c r="F300" s="184"/>
      <c r="K300" s="148"/>
      <c r="L300" s="185"/>
      <c r="S300" s="187"/>
      <c r="T300" s="148"/>
      <c r="Z300" s="148"/>
    </row>
    <row r="301" spans="4:26" s="155" customFormat="1" hidden="1" x14ac:dyDescent="0.2">
      <c r="D301" s="183"/>
      <c r="F301" s="184"/>
      <c r="K301" s="148"/>
      <c r="L301" s="185"/>
      <c r="S301" s="187"/>
      <c r="T301" s="148"/>
      <c r="Z301" s="148"/>
    </row>
    <row r="302" spans="4:26" s="155" customFormat="1" hidden="1" x14ac:dyDescent="0.2">
      <c r="D302" s="183"/>
      <c r="F302" s="184"/>
      <c r="K302" s="148"/>
      <c r="L302" s="185"/>
      <c r="S302" s="187"/>
      <c r="T302" s="148"/>
      <c r="Z302" s="148"/>
    </row>
    <row r="303" spans="4:26" s="155" customFormat="1" hidden="1" x14ac:dyDescent="0.2">
      <c r="D303" s="183"/>
      <c r="F303" s="184"/>
      <c r="K303" s="148"/>
      <c r="L303" s="185"/>
      <c r="S303" s="187"/>
      <c r="T303" s="148"/>
      <c r="Z303" s="148"/>
    </row>
    <row r="304" spans="4:26" s="155" customFormat="1" hidden="1" x14ac:dyDescent="0.2">
      <c r="D304" s="183"/>
      <c r="F304" s="184"/>
      <c r="K304" s="148"/>
      <c r="L304" s="185"/>
      <c r="S304" s="187"/>
      <c r="T304" s="148"/>
      <c r="Z304" s="148"/>
    </row>
    <row r="305" spans="4:26" s="155" customFormat="1" hidden="1" x14ac:dyDescent="0.2">
      <c r="D305" s="183"/>
      <c r="F305" s="184"/>
      <c r="K305" s="148"/>
      <c r="L305" s="185"/>
      <c r="S305" s="187"/>
      <c r="T305" s="148"/>
      <c r="Z305" s="148"/>
    </row>
    <row r="306" spans="4:26" s="155" customFormat="1" hidden="1" x14ac:dyDescent="0.2">
      <c r="D306" s="183"/>
      <c r="F306" s="184"/>
      <c r="K306" s="148"/>
      <c r="L306" s="185"/>
      <c r="S306" s="187"/>
      <c r="T306" s="148"/>
      <c r="Z306" s="148"/>
    </row>
    <row r="307" spans="4:26" s="155" customFormat="1" hidden="1" x14ac:dyDescent="0.2">
      <c r="D307" s="183"/>
      <c r="F307" s="184"/>
      <c r="K307" s="148"/>
      <c r="L307" s="185"/>
      <c r="S307" s="187"/>
      <c r="T307" s="148"/>
      <c r="Z307" s="148"/>
    </row>
    <row r="308" spans="4:26" s="155" customFormat="1" hidden="1" x14ac:dyDescent="0.2">
      <c r="D308" s="183"/>
      <c r="F308" s="184"/>
      <c r="K308" s="148"/>
      <c r="L308" s="185"/>
      <c r="S308" s="187"/>
      <c r="T308" s="148"/>
      <c r="Z308" s="148"/>
    </row>
    <row r="309" spans="4:26" s="155" customFormat="1" hidden="1" x14ac:dyDescent="0.2">
      <c r="D309" s="183"/>
      <c r="F309" s="184"/>
      <c r="K309" s="148"/>
      <c r="L309" s="185"/>
      <c r="S309" s="187"/>
      <c r="T309" s="148"/>
      <c r="Z309" s="148"/>
    </row>
    <row r="310" spans="4:26" s="155" customFormat="1" hidden="1" x14ac:dyDescent="0.2">
      <c r="D310" s="183"/>
      <c r="F310" s="184"/>
      <c r="K310" s="148"/>
      <c r="L310" s="185"/>
      <c r="S310" s="187"/>
      <c r="T310" s="148"/>
      <c r="Z310" s="148"/>
    </row>
    <row r="311" spans="4:26" s="155" customFormat="1" hidden="1" x14ac:dyDescent="0.2">
      <c r="D311" s="183"/>
      <c r="F311" s="184"/>
      <c r="K311" s="148"/>
      <c r="L311" s="185"/>
      <c r="S311" s="187"/>
      <c r="T311" s="148"/>
      <c r="Z311" s="148"/>
    </row>
    <row r="312" spans="4:26" s="155" customFormat="1" hidden="1" x14ac:dyDescent="0.2">
      <c r="D312" s="183"/>
      <c r="F312" s="184"/>
      <c r="K312" s="148"/>
      <c r="L312" s="185"/>
      <c r="S312" s="187"/>
      <c r="T312" s="148"/>
      <c r="Z312" s="148"/>
    </row>
    <row r="313" spans="4:26" s="155" customFormat="1" hidden="1" x14ac:dyDescent="0.2">
      <c r="D313" s="183"/>
      <c r="F313" s="184"/>
      <c r="K313" s="148"/>
      <c r="L313" s="185"/>
      <c r="S313" s="187"/>
      <c r="T313" s="148"/>
      <c r="Z313" s="148"/>
    </row>
    <row r="314" spans="4:26" s="155" customFormat="1" hidden="1" x14ac:dyDescent="0.2">
      <c r="D314" s="183"/>
      <c r="F314" s="184"/>
      <c r="K314" s="148"/>
      <c r="L314" s="185"/>
      <c r="S314" s="187"/>
      <c r="T314" s="148"/>
      <c r="Z314" s="148"/>
    </row>
    <row r="315" spans="4:26" s="155" customFormat="1" hidden="1" x14ac:dyDescent="0.2">
      <c r="D315" s="183"/>
      <c r="F315" s="184"/>
      <c r="K315" s="148"/>
      <c r="L315" s="185"/>
      <c r="S315" s="187"/>
      <c r="T315" s="148"/>
      <c r="Z315" s="148"/>
    </row>
    <row r="316" spans="4:26" s="155" customFormat="1" hidden="1" x14ac:dyDescent="0.2">
      <c r="D316" s="183"/>
      <c r="F316" s="184"/>
      <c r="K316" s="148"/>
      <c r="L316" s="185"/>
      <c r="S316" s="187"/>
      <c r="T316" s="148"/>
      <c r="Z316" s="148"/>
    </row>
    <row r="317" spans="4:26" s="155" customFormat="1" hidden="1" x14ac:dyDescent="0.2">
      <c r="D317" s="183"/>
      <c r="F317" s="184"/>
      <c r="K317" s="148"/>
      <c r="L317" s="185"/>
      <c r="S317" s="187"/>
      <c r="T317" s="148"/>
      <c r="Z317" s="148"/>
    </row>
    <row r="318" spans="4:26" s="155" customFormat="1" hidden="1" x14ac:dyDescent="0.2">
      <c r="D318" s="183"/>
      <c r="F318" s="184"/>
      <c r="K318" s="148"/>
      <c r="L318" s="185"/>
      <c r="S318" s="187"/>
      <c r="T318" s="148"/>
      <c r="Z318" s="148"/>
    </row>
    <row r="319" spans="4:26" s="155" customFormat="1" hidden="1" x14ac:dyDescent="0.2">
      <c r="D319" s="183"/>
      <c r="F319" s="184"/>
      <c r="K319" s="148"/>
      <c r="L319" s="185"/>
      <c r="S319" s="187"/>
      <c r="T319" s="148"/>
      <c r="Z319" s="148"/>
    </row>
    <row r="320" spans="4:26" s="155" customFormat="1" hidden="1" x14ac:dyDescent="0.2">
      <c r="D320" s="183"/>
      <c r="F320" s="184"/>
      <c r="K320" s="148"/>
      <c r="L320" s="185"/>
      <c r="S320" s="187"/>
      <c r="T320" s="148"/>
      <c r="Z320" s="148"/>
    </row>
    <row r="321" spans="4:26" s="155" customFormat="1" hidden="1" x14ac:dyDescent="0.2">
      <c r="D321" s="183"/>
      <c r="F321" s="184"/>
      <c r="K321" s="148"/>
      <c r="L321" s="185"/>
      <c r="S321" s="187"/>
      <c r="T321" s="148"/>
      <c r="Z321" s="148"/>
    </row>
    <row r="322" spans="4:26" s="155" customFormat="1" hidden="1" x14ac:dyDescent="0.2">
      <c r="D322" s="183"/>
      <c r="F322" s="184"/>
      <c r="K322" s="148"/>
      <c r="L322" s="185"/>
      <c r="S322" s="187"/>
      <c r="T322" s="148"/>
      <c r="Z322" s="148"/>
    </row>
    <row r="323" spans="4:26" s="155" customFormat="1" hidden="1" x14ac:dyDescent="0.2">
      <c r="D323" s="183"/>
      <c r="F323" s="184"/>
      <c r="K323" s="148"/>
      <c r="L323" s="185"/>
      <c r="S323" s="187"/>
      <c r="T323" s="148"/>
      <c r="Z323" s="148"/>
    </row>
    <row r="324" spans="4:26" s="155" customFormat="1" hidden="1" x14ac:dyDescent="0.2">
      <c r="D324" s="183"/>
      <c r="F324" s="184"/>
      <c r="K324" s="148"/>
      <c r="L324" s="185"/>
      <c r="S324" s="187"/>
      <c r="T324" s="148"/>
      <c r="Z324" s="148"/>
    </row>
    <row r="325" spans="4:26" s="155" customFormat="1" hidden="1" x14ac:dyDescent="0.2">
      <c r="D325" s="183"/>
      <c r="F325" s="184"/>
      <c r="K325" s="148"/>
      <c r="L325" s="185"/>
      <c r="S325" s="187"/>
      <c r="T325" s="148"/>
      <c r="Z325" s="148"/>
    </row>
    <row r="326" spans="4:26" s="155" customFormat="1" hidden="1" x14ac:dyDescent="0.2">
      <c r="D326" s="183"/>
      <c r="F326" s="184"/>
      <c r="K326" s="148"/>
      <c r="L326" s="185"/>
      <c r="S326" s="187"/>
      <c r="T326" s="148"/>
      <c r="Z326" s="148"/>
    </row>
    <row r="327" spans="4:26" s="155" customFormat="1" hidden="1" x14ac:dyDescent="0.2">
      <c r="D327" s="183"/>
      <c r="F327" s="184"/>
      <c r="K327" s="148"/>
      <c r="L327" s="185"/>
      <c r="S327" s="187"/>
      <c r="T327" s="148"/>
      <c r="Z327" s="148"/>
    </row>
    <row r="328" spans="4:26" s="155" customFormat="1" hidden="1" x14ac:dyDescent="0.2">
      <c r="D328" s="183"/>
      <c r="F328" s="184"/>
      <c r="K328" s="148"/>
      <c r="L328" s="185"/>
      <c r="S328" s="187"/>
      <c r="T328" s="148"/>
      <c r="Z328" s="148"/>
    </row>
    <row r="329" spans="4:26" s="155" customFormat="1" hidden="1" x14ac:dyDescent="0.2">
      <c r="D329" s="183"/>
      <c r="F329" s="184"/>
      <c r="K329" s="148"/>
      <c r="L329" s="185"/>
      <c r="S329" s="187"/>
      <c r="T329" s="148"/>
      <c r="Z329" s="148"/>
    </row>
    <row r="330" spans="4:26" s="155" customFormat="1" hidden="1" x14ac:dyDescent="0.2">
      <c r="D330" s="183"/>
      <c r="F330" s="184"/>
      <c r="K330" s="148"/>
      <c r="L330" s="185"/>
      <c r="S330" s="187"/>
      <c r="T330" s="148"/>
      <c r="Z330" s="148"/>
    </row>
    <row r="331" spans="4:26" s="155" customFormat="1" hidden="1" x14ac:dyDescent="0.2">
      <c r="D331" s="183"/>
      <c r="F331" s="184"/>
      <c r="K331" s="148"/>
      <c r="L331" s="185"/>
      <c r="S331" s="187"/>
      <c r="T331" s="148"/>
      <c r="Z331" s="148"/>
    </row>
    <row r="332" spans="4:26" s="155" customFormat="1" hidden="1" x14ac:dyDescent="0.2">
      <c r="D332" s="183"/>
      <c r="F332" s="184"/>
      <c r="K332" s="148"/>
      <c r="L332" s="185"/>
      <c r="S332" s="187"/>
      <c r="T332" s="148"/>
      <c r="Z332" s="148"/>
    </row>
    <row r="333" spans="4:26" s="155" customFormat="1" hidden="1" x14ac:dyDescent="0.2">
      <c r="D333" s="183"/>
      <c r="F333" s="184"/>
      <c r="K333" s="148"/>
      <c r="L333" s="185"/>
      <c r="S333" s="187"/>
      <c r="T333" s="148"/>
      <c r="Z333" s="148"/>
    </row>
    <row r="334" spans="4:26" s="155" customFormat="1" hidden="1" x14ac:dyDescent="0.2">
      <c r="D334" s="183"/>
      <c r="F334" s="184"/>
      <c r="K334" s="148"/>
      <c r="L334" s="185"/>
      <c r="S334" s="187"/>
      <c r="T334" s="148"/>
      <c r="Z334" s="148"/>
    </row>
    <row r="335" spans="4:26" s="155" customFormat="1" hidden="1" x14ac:dyDescent="0.2">
      <c r="D335" s="183"/>
      <c r="F335" s="184"/>
      <c r="K335" s="148"/>
      <c r="L335" s="185"/>
      <c r="S335" s="187"/>
      <c r="T335" s="148"/>
      <c r="Z335" s="148"/>
    </row>
    <row r="336" spans="4:26" s="155" customFormat="1" hidden="1" x14ac:dyDescent="0.2">
      <c r="D336" s="183"/>
      <c r="F336" s="184"/>
      <c r="K336" s="148"/>
      <c r="L336" s="185"/>
      <c r="S336" s="187"/>
      <c r="T336" s="148"/>
      <c r="Z336" s="148"/>
    </row>
    <row r="337" spans="4:26" s="155" customFormat="1" hidden="1" x14ac:dyDescent="0.2">
      <c r="D337" s="183"/>
      <c r="F337" s="184"/>
      <c r="K337" s="148"/>
      <c r="L337" s="185"/>
      <c r="S337" s="187"/>
      <c r="T337" s="148"/>
      <c r="Z337" s="148"/>
    </row>
    <row r="338" spans="4:26" s="155" customFormat="1" hidden="1" x14ac:dyDescent="0.2">
      <c r="D338" s="183"/>
      <c r="F338" s="184"/>
      <c r="K338" s="148"/>
      <c r="L338" s="185"/>
      <c r="S338" s="187"/>
      <c r="T338" s="148"/>
      <c r="Z338" s="148"/>
    </row>
    <row r="339" spans="4:26" s="155" customFormat="1" hidden="1" x14ac:dyDescent="0.2">
      <c r="D339" s="183"/>
      <c r="F339" s="184"/>
      <c r="K339" s="148"/>
      <c r="L339" s="185"/>
      <c r="S339" s="187"/>
      <c r="T339" s="148"/>
      <c r="Z339" s="148"/>
    </row>
    <row r="340" spans="4:26" s="155" customFormat="1" hidden="1" x14ac:dyDescent="0.2">
      <c r="D340" s="183"/>
      <c r="F340" s="184"/>
      <c r="K340" s="148"/>
      <c r="L340" s="185"/>
      <c r="S340" s="187"/>
      <c r="T340" s="148"/>
      <c r="Z340" s="148"/>
    </row>
    <row r="341" spans="4:26" s="155" customFormat="1" hidden="1" x14ac:dyDescent="0.2">
      <c r="D341" s="183"/>
      <c r="F341" s="184"/>
      <c r="K341" s="148"/>
      <c r="L341" s="185"/>
      <c r="S341" s="187"/>
      <c r="T341" s="148"/>
      <c r="Z341" s="148"/>
    </row>
    <row r="342" spans="4:26" s="155" customFormat="1" hidden="1" x14ac:dyDescent="0.2">
      <c r="D342" s="183"/>
      <c r="F342" s="184"/>
      <c r="K342" s="148"/>
      <c r="L342" s="185"/>
      <c r="S342" s="187"/>
      <c r="T342" s="148"/>
      <c r="Z342" s="148"/>
    </row>
    <row r="343" spans="4:26" s="155" customFormat="1" hidden="1" x14ac:dyDescent="0.2">
      <c r="D343" s="183"/>
      <c r="F343" s="184"/>
      <c r="K343" s="148"/>
      <c r="L343" s="185"/>
      <c r="S343" s="187"/>
      <c r="T343" s="148"/>
      <c r="Z343" s="148"/>
    </row>
    <row r="344" spans="4:26" s="155" customFormat="1" hidden="1" x14ac:dyDescent="0.2">
      <c r="D344" s="183"/>
      <c r="F344" s="184"/>
      <c r="K344" s="148"/>
      <c r="L344" s="185"/>
      <c r="S344" s="187"/>
      <c r="T344" s="148"/>
      <c r="Z344" s="148"/>
    </row>
    <row r="345" spans="4:26" s="155" customFormat="1" hidden="1" x14ac:dyDescent="0.2">
      <c r="D345" s="183"/>
      <c r="F345" s="184"/>
      <c r="K345" s="148"/>
      <c r="L345" s="185"/>
      <c r="S345" s="187"/>
      <c r="T345" s="148"/>
      <c r="Z345" s="148"/>
    </row>
    <row r="346" spans="4:26" s="155" customFormat="1" hidden="1" x14ac:dyDescent="0.2">
      <c r="D346" s="183"/>
      <c r="F346" s="184"/>
      <c r="K346" s="148"/>
      <c r="L346" s="185"/>
      <c r="S346" s="187"/>
      <c r="T346" s="148"/>
      <c r="Z346" s="148"/>
    </row>
    <row r="347" spans="4:26" s="155" customFormat="1" hidden="1" x14ac:dyDescent="0.2">
      <c r="D347" s="183"/>
      <c r="F347" s="184"/>
      <c r="K347" s="148"/>
      <c r="L347" s="185"/>
      <c r="S347" s="187"/>
      <c r="T347" s="148"/>
      <c r="Z347" s="148"/>
    </row>
    <row r="348" spans="4:26" s="155" customFormat="1" hidden="1" x14ac:dyDescent="0.2">
      <c r="D348" s="183"/>
      <c r="F348" s="184"/>
      <c r="K348" s="148"/>
      <c r="L348" s="185"/>
      <c r="S348" s="187"/>
      <c r="T348" s="148"/>
      <c r="Z348" s="148"/>
    </row>
    <row r="349" spans="4:26" s="155" customFormat="1" hidden="1" x14ac:dyDescent="0.2">
      <c r="D349" s="183"/>
      <c r="F349" s="184"/>
      <c r="K349" s="148"/>
      <c r="L349" s="185"/>
      <c r="S349" s="187"/>
      <c r="T349" s="148"/>
      <c r="Z349" s="148"/>
    </row>
    <row r="350" spans="4:26" s="155" customFormat="1" hidden="1" x14ac:dyDescent="0.2">
      <c r="D350" s="183"/>
      <c r="F350" s="184"/>
      <c r="K350" s="148"/>
      <c r="L350" s="185"/>
      <c r="S350" s="187"/>
      <c r="T350" s="148"/>
      <c r="Z350" s="148"/>
    </row>
    <row r="351" spans="4:26" s="155" customFormat="1" hidden="1" x14ac:dyDescent="0.2">
      <c r="D351" s="183"/>
      <c r="F351" s="184"/>
      <c r="K351" s="148"/>
      <c r="L351" s="185"/>
      <c r="S351" s="187"/>
      <c r="T351" s="148"/>
      <c r="Z351" s="148"/>
    </row>
    <row r="352" spans="4:26" s="155" customFormat="1" hidden="1" x14ac:dyDescent="0.2">
      <c r="D352" s="183"/>
      <c r="F352" s="184"/>
      <c r="K352" s="148"/>
      <c r="L352" s="185"/>
      <c r="S352" s="187"/>
      <c r="T352" s="148"/>
      <c r="Z352" s="148"/>
    </row>
    <row r="353" spans="4:26" s="155" customFormat="1" hidden="1" x14ac:dyDescent="0.2">
      <c r="D353" s="183"/>
      <c r="F353" s="184"/>
      <c r="K353" s="148"/>
      <c r="L353" s="185"/>
      <c r="S353" s="187"/>
      <c r="T353" s="148"/>
      <c r="Z353" s="148"/>
    </row>
    <row r="354" spans="4:26" s="155" customFormat="1" hidden="1" x14ac:dyDescent="0.2">
      <c r="D354" s="183"/>
      <c r="F354" s="184"/>
      <c r="K354" s="148"/>
      <c r="L354" s="185"/>
      <c r="S354" s="187"/>
      <c r="T354" s="148"/>
      <c r="Z354" s="148"/>
    </row>
    <row r="355" spans="4:26" s="155" customFormat="1" hidden="1" x14ac:dyDescent="0.2">
      <c r="D355" s="183"/>
      <c r="F355" s="184"/>
      <c r="K355" s="148"/>
      <c r="L355" s="185"/>
      <c r="S355" s="187"/>
      <c r="T355" s="148"/>
      <c r="Z355" s="148"/>
    </row>
    <row r="356" spans="4:26" s="155" customFormat="1" hidden="1" x14ac:dyDescent="0.2">
      <c r="D356" s="183"/>
      <c r="F356" s="184"/>
      <c r="K356" s="148"/>
      <c r="L356" s="185"/>
      <c r="S356" s="187"/>
      <c r="T356" s="148"/>
      <c r="Z356" s="148"/>
    </row>
    <row r="357" spans="4:26" s="155" customFormat="1" hidden="1" x14ac:dyDescent="0.2">
      <c r="D357" s="183"/>
      <c r="F357" s="184"/>
      <c r="K357" s="148"/>
      <c r="L357" s="185"/>
      <c r="S357" s="187"/>
      <c r="T357" s="148"/>
      <c r="Z357" s="148"/>
    </row>
    <row r="358" spans="4:26" s="155" customFormat="1" hidden="1" x14ac:dyDescent="0.2">
      <c r="D358" s="183"/>
      <c r="F358" s="184"/>
      <c r="K358" s="148"/>
      <c r="L358" s="185"/>
      <c r="S358" s="187"/>
      <c r="T358" s="148"/>
      <c r="Z358" s="148"/>
    </row>
    <row r="359" spans="4:26" s="155" customFormat="1" hidden="1" x14ac:dyDescent="0.2">
      <c r="D359" s="183"/>
      <c r="F359" s="184"/>
      <c r="K359" s="148"/>
      <c r="L359" s="185"/>
      <c r="S359" s="187"/>
      <c r="T359" s="148"/>
      <c r="Z359" s="148"/>
    </row>
    <row r="360" spans="4:26" s="155" customFormat="1" hidden="1" x14ac:dyDescent="0.2">
      <c r="D360" s="183"/>
      <c r="F360" s="184"/>
      <c r="K360" s="148"/>
      <c r="L360" s="185"/>
      <c r="S360" s="187"/>
      <c r="T360" s="148"/>
      <c r="Z360" s="148"/>
    </row>
    <row r="361" spans="4:26" s="155" customFormat="1" hidden="1" x14ac:dyDescent="0.2">
      <c r="D361" s="183"/>
      <c r="F361" s="184"/>
      <c r="K361" s="148"/>
      <c r="L361" s="185"/>
      <c r="S361" s="187"/>
      <c r="T361" s="148"/>
      <c r="Z361" s="148"/>
    </row>
    <row r="362" spans="4:26" s="155" customFormat="1" hidden="1" x14ac:dyDescent="0.2">
      <c r="D362" s="183"/>
      <c r="F362" s="184"/>
      <c r="K362" s="148"/>
      <c r="L362" s="185"/>
      <c r="S362" s="187"/>
      <c r="T362" s="148"/>
      <c r="Z362" s="148"/>
    </row>
    <row r="363" spans="4:26" s="155" customFormat="1" hidden="1" x14ac:dyDescent="0.2">
      <c r="D363" s="183"/>
      <c r="F363" s="184"/>
      <c r="K363" s="148"/>
      <c r="L363" s="185"/>
      <c r="S363" s="187"/>
      <c r="T363" s="148"/>
      <c r="Z363" s="148"/>
    </row>
    <row r="364" spans="4:26" s="155" customFormat="1" hidden="1" x14ac:dyDescent="0.2">
      <c r="D364" s="183"/>
      <c r="F364" s="184"/>
      <c r="K364" s="148"/>
      <c r="L364" s="185"/>
      <c r="S364" s="187"/>
      <c r="T364" s="148"/>
      <c r="Z364" s="148"/>
    </row>
    <row r="365" spans="4:26" s="155" customFormat="1" hidden="1" x14ac:dyDescent="0.2">
      <c r="D365" s="183"/>
      <c r="F365" s="184"/>
      <c r="K365" s="148"/>
      <c r="L365" s="185"/>
      <c r="S365" s="187"/>
      <c r="T365" s="148"/>
      <c r="Z365" s="148"/>
    </row>
    <row r="366" spans="4:26" s="155" customFormat="1" hidden="1" x14ac:dyDescent="0.2">
      <c r="D366" s="183"/>
      <c r="F366" s="184"/>
      <c r="K366" s="148"/>
      <c r="L366" s="185"/>
      <c r="S366" s="187"/>
      <c r="T366" s="148"/>
      <c r="Z366" s="148"/>
    </row>
    <row r="367" spans="4:26" s="155" customFormat="1" hidden="1" x14ac:dyDescent="0.2">
      <c r="D367" s="183"/>
      <c r="F367" s="184"/>
      <c r="K367" s="148"/>
      <c r="L367" s="185"/>
      <c r="S367" s="187"/>
      <c r="T367" s="148"/>
      <c r="Z367" s="148"/>
    </row>
    <row r="368" spans="4:26" s="155" customFormat="1" hidden="1" x14ac:dyDescent="0.2">
      <c r="D368" s="183"/>
      <c r="F368" s="184"/>
      <c r="K368" s="148"/>
      <c r="L368" s="185"/>
      <c r="S368" s="187"/>
      <c r="T368" s="148"/>
      <c r="Z368" s="148"/>
    </row>
    <row r="369" spans="4:26" s="155" customFormat="1" hidden="1" x14ac:dyDescent="0.2">
      <c r="D369" s="183"/>
      <c r="F369" s="184"/>
      <c r="K369" s="148"/>
      <c r="L369" s="185"/>
      <c r="S369" s="187"/>
      <c r="T369" s="148"/>
      <c r="Z369" s="148"/>
    </row>
    <row r="370" spans="4:26" s="155" customFormat="1" hidden="1" x14ac:dyDescent="0.2">
      <c r="D370" s="183"/>
      <c r="F370" s="184"/>
      <c r="K370" s="148"/>
      <c r="L370" s="185"/>
      <c r="S370" s="187"/>
      <c r="T370" s="148"/>
      <c r="Z370" s="148"/>
    </row>
    <row r="371" spans="4:26" s="155" customFormat="1" hidden="1" x14ac:dyDescent="0.2">
      <c r="D371" s="183"/>
      <c r="F371" s="184"/>
      <c r="K371" s="148"/>
      <c r="L371" s="185"/>
      <c r="S371" s="187"/>
      <c r="T371" s="148"/>
      <c r="Z371" s="148"/>
    </row>
    <row r="372" spans="4:26" s="155" customFormat="1" hidden="1" x14ac:dyDescent="0.2">
      <c r="D372" s="183"/>
      <c r="F372" s="184"/>
      <c r="K372" s="148"/>
      <c r="L372" s="185"/>
      <c r="S372" s="187"/>
      <c r="T372" s="148"/>
      <c r="Z372" s="148"/>
    </row>
    <row r="373" spans="4:26" s="155" customFormat="1" hidden="1" x14ac:dyDescent="0.2">
      <c r="D373" s="183"/>
      <c r="F373" s="184"/>
      <c r="K373" s="148"/>
      <c r="L373" s="185"/>
      <c r="S373" s="187"/>
      <c r="T373" s="148"/>
      <c r="Z373" s="148"/>
    </row>
    <row r="374" spans="4:26" s="155" customFormat="1" hidden="1" x14ac:dyDescent="0.2">
      <c r="D374" s="183"/>
      <c r="F374" s="184"/>
      <c r="K374" s="148"/>
      <c r="L374" s="185"/>
      <c r="S374" s="187"/>
      <c r="T374" s="148"/>
      <c r="Z374" s="148"/>
    </row>
    <row r="375" spans="4:26" s="155" customFormat="1" hidden="1" x14ac:dyDescent="0.2">
      <c r="D375" s="183"/>
      <c r="F375" s="184"/>
      <c r="K375" s="148"/>
      <c r="L375" s="185"/>
      <c r="S375" s="187"/>
      <c r="T375" s="148"/>
      <c r="Z375" s="148"/>
    </row>
    <row r="376" spans="4:26" s="155" customFormat="1" hidden="1" x14ac:dyDescent="0.2">
      <c r="D376" s="183"/>
      <c r="F376" s="184"/>
      <c r="K376" s="148"/>
      <c r="L376" s="185"/>
      <c r="S376" s="187"/>
      <c r="T376" s="148"/>
      <c r="Z376" s="148"/>
    </row>
    <row r="377" spans="4:26" s="155" customFormat="1" hidden="1" x14ac:dyDescent="0.2">
      <c r="D377" s="183"/>
      <c r="F377" s="184"/>
      <c r="K377" s="148"/>
      <c r="L377" s="185"/>
      <c r="S377" s="187"/>
      <c r="T377" s="148"/>
      <c r="Z377" s="148"/>
    </row>
    <row r="378" spans="4:26" s="155" customFormat="1" hidden="1" x14ac:dyDescent="0.2">
      <c r="D378" s="183"/>
      <c r="F378" s="184"/>
      <c r="K378" s="148"/>
      <c r="L378" s="185"/>
      <c r="S378" s="187"/>
      <c r="T378" s="148"/>
      <c r="Z378" s="148"/>
    </row>
    <row r="379" spans="4:26" s="155" customFormat="1" hidden="1" x14ac:dyDescent="0.2">
      <c r="D379" s="183"/>
      <c r="F379" s="184"/>
      <c r="K379" s="148"/>
      <c r="L379" s="185"/>
      <c r="S379" s="187"/>
      <c r="T379" s="148"/>
      <c r="Z379" s="148"/>
    </row>
    <row r="380" spans="4:26" s="155" customFormat="1" hidden="1" x14ac:dyDescent="0.2">
      <c r="D380" s="183"/>
      <c r="F380" s="184"/>
      <c r="K380" s="148"/>
      <c r="L380" s="185"/>
      <c r="S380" s="187"/>
      <c r="T380" s="148"/>
      <c r="Z380" s="148"/>
    </row>
    <row r="381" spans="4:26" s="155" customFormat="1" hidden="1" x14ac:dyDescent="0.2">
      <c r="D381" s="183"/>
      <c r="F381" s="184"/>
      <c r="K381" s="148"/>
      <c r="L381" s="185"/>
      <c r="S381" s="187"/>
      <c r="T381" s="148"/>
      <c r="Z381" s="148"/>
    </row>
    <row r="382" spans="4:26" s="155" customFormat="1" hidden="1" x14ac:dyDescent="0.2">
      <c r="D382" s="183"/>
      <c r="F382" s="184"/>
      <c r="K382" s="148"/>
      <c r="L382" s="185"/>
      <c r="S382" s="187"/>
      <c r="T382" s="148"/>
      <c r="Z382" s="148"/>
    </row>
    <row r="383" spans="4:26" s="155" customFormat="1" hidden="1" x14ac:dyDescent="0.2">
      <c r="D383" s="183"/>
      <c r="F383" s="184"/>
      <c r="K383" s="148"/>
      <c r="L383" s="185"/>
      <c r="S383" s="187"/>
      <c r="T383" s="148"/>
      <c r="Z383" s="148"/>
    </row>
    <row r="384" spans="4:26" s="155" customFormat="1" hidden="1" x14ac:dyDescent="0.2">
      <c r="D384" s="183"/>
      <c r="F384" s="184"/>
      <c r="K384" s="148"/>
      <c r="L384" s="185"/>
      <c r="S384" s="187"/>
      <c r="T384" s="148"/>
      <c r="Z384" s="148"/>
    </row>
    <row r="385" spans="4:26" s="155" customFormat="1" hidden="1" x14ac:dyDescent="0.2">
      <c r="D385" s="183"/>
      <c r="F385" s="184"/>
      <c r="K385" s="148"/>
      <c r="L385" s="185"/>
      <c r="S385" s="187"/>
      <c r="T385" s="148"/>
      <c r="Z385" s="148"/>
    </row>
    <row r="386" spans="4:26" s="155" customFormat="1" hidden="1" x14ac:dyDescent="0.2">
      <c r="D386" s="183"/>
      <c r="F386" s="184"/>
      <c r="K386" s="148"/>
      <c r="L386" s="185"/>
      <c r="S386" s="187"/>
      <c r="T386" s="148"/>
      <c r="Z386" s="148"/>
    </row>
    <row r="387" spans="4:26" s="155" customFormat="1" hidden="1" x14ac:dyDescent="0.2">
      <c r="D387" s="183"/>
      <c r="F387" s="184"/>
      <c r="K387" s="148"/>
      <c r="L387" s="185"/>
      <c r="S387" s="187"/>
      <c r="T387" s="148"/>
      <c r="Z387" s="148"/>
    </row>
    <row r="388" spans="4:26" s="155" customFormat="1" hidden="1" x14ac:dyDescent="0.2">
      <c r="D388" s="183"/>
      <c r="F388" s="184"/>
      <c r="K388" s="148"/>
      <c r="L388" s="185"/>
      <c r="S388" s="187"/>
      <c r="T388" s="148"/>
      <c r="Z388" s="148"/>
    </row>
    <row r="389" spans="4:26" s="155" customFormat="1" hidden="1" x14ac:dyDescent="0.2">
      <c r="D389" s="183"/>
      <c r="F389" s="184"/>
      <c r="K389" s="148"/>
      <c r="L389" s="185"/>
      <c r="S389" s="187"/>
      <c r="T389" s="148"/>
      <c r="Z389" s="148"/>
    </row>
    <row r="390" spans="4:26" s="155" customFormat="1" hidden="1" x14ac:dyDescent="0.2">
      <c r="D390" s="183"/>
      <c r="F390" s="184"/>
      <c r="K390" s="148"/>
      <c r="L390" s="185"/>
      <c r="S390" s="187"/>
      <c r="T390" s="148"/>
      <c r="Z390" s="148"/>
    </row>
    <row r="391" spans="4:26" s="155" customFormat="1" hidden="1" x14ac:dyDescent="0.2">
      <c r="D391" s="183"/>
      <c r="F391" s="184"/>
      <c r="K391" s="148"/>
      <c r="L391" s="185"/>
      <c r="S391" s="187"/>
      <c r="T391" s="148"/>
      <c r="Z391" s="148"/>
    </row>
    <row r="392" spans="4:26" s="155" customFormat="1" hidden="1" x14ac:dyDescent="0.2">
      <c r="D392" s="183"/>
      <c r="F392" s="184"/>
      <c r="K392" s="148"/>
      <c r="L392" s="185"/>
      <c r="S392" s="187"/>
      <c r="T392" s="148"/>
      <c r="Z392" s="148"/>
    </row>
    <row r="393" spans="4:26" s="155" customFormat="1" hidden="1" x14ac:dyDescent="0.2">
      <c r="D393" s="183"/>
      <c r="F393" s="184"/>
      <c r="K393" s="148"/>
      <c r="L393" s="185"/>
      <c r="S393" s="187"/>
      <c r="T393" s="148"/>
      <c r="Z393" s="148"/>
    </row>
    <row r="394" spans="4:26" s="155" customFormat="1" hidden="1" x14ac:dyDescent="0.2">
      <c r="D394" s="183"/>
      <c r="F394" s="184"/>
      <c r="K394" s="148"/>
      <c r="L394" s="185"/>
      <c r="S394" s="187"/>
      <c r="T394" s="148"/>
      <c r="Z394" s="148"/>
    </row>
    <row r="395" spans="4:26" s="155" customFormat="1" hidden="1" x14ac:dyDescent="0.2">
      <c r="D395" s="183"/>
      <c r="F395" s="184"/>
      <c r="K395" s="148"/>
      <c r="L395" s="185"/>
      <c r="S395" s="187"/>
      <c r="T395" s="148"/>
      <c r="Z395" s="148"/>
    </row>
    <row r="396" spans="4:26" s="155" customFormat="1" hidden="1" x14ac:dyDescent="0.2">
      <c r="D396" s="183"/>
      <c r="F396" s="184"/>
      <c r="K396" s="148"/>
      <c r="L396" s="185"/>
      <c r="S396" s="187"/>
      <c r="T396" s="148"/>
      <c r="Z396" s="148"/>
    </row>
    <row r="397" spans="4:26" s="155" customFormat="1" hidden="1" x14ac:dyDescent="0.2">
      <c r="D397" s="183"/>
      <c r="F397" s="184"/>
      <c r="K397" s="148"/>
      <c r="L397" s="185"/>
      <c r="S397" s="187"/>
      <c r="T397" s="148"/>
      <c r="Z397" s="148"/>
    </row>
    <row r="398" spans="4:26" s="155" customFormat="1" hidden="1" x14ac:dyDescent="0.2">
      <c r="D398" s="183"/>
      <c r="F398" s="184"/>
      <c r="K398" s="148"/>
      <c r="L398" s="185"/>
      <c r="S398" s="187"/>
      <c r="T398" s="148"/>
      <c r="Z398" s="148"/>
    </row>
    <row r="399" spans="4:26" s="155" customFormat="1" hidden="1" x14ac:dyDescent="0.2">
      <c r="D399" s="183"/>
      <c r="F399" s="184"/>
      <c r="K399" s="148"/>
      <c r="L399" s="185"/>
      <c r="S399" s="187"/>
      <c r="T399" s="148"/>
      <c r="Z399" s="148"/>
    </row>
    <row r="400" spans="4:26" s="155" customFormat="1" hidden="1" x14ac:dyDescent="0.2">
      <c r="D400" s="183"/>
      <c r="F400" s="184"/>
      <c r="K400" s="148"/>
      <c r="L400" s="185"/>
      <c r="S400" s="187"/>
      <c r="T400" s="148"/>
      <c r="Z400" s="148"/>
    </row>
    <row r="401" spans="4:26" s="155" customFormat="1" hidden="1" x14ac:dyDescent="0.2">
      <c r="D401" s="183"/>
      <c r="F401" s="184"/>
      <c r="K401" s="148"/>
      <c r="L401" s="185"/>
      <c r="S401" s="187"/>
      <c r="T401" s="148"/>
      <c r="Z401" s="148"/>
    </row>
    <row r="402" spans="4:26" s="155" customFormat="1" hidden="1" x14ac:dyDescent="0.2">
      <c r="D402" s="183"/>
      <c r="F402" s="184"/>
      <c r="K402" s="148"/>
      <c r="L402" s="185"/>
      <c r="S402" s="187"/>
      <c r="T402" s="148"/>
      <c r="Z402" s="148"/>
    </row>
    <row r="403" spans="4:26" s="155" customFormat="1" hidden="1" x14ac:dyDescent="0.2">
      <c r="D403" s="183"/>
      <c r="F403" s="184"/>
      <c r="K403" s="148"/>
      <c r="L403" s="185"/>
      <c r="S403" s="187"/>
      <c r="T403" s="148"/>
      <c r="Z403" s="148"/>
    </row>
    <row r="404" spans="4:26" s="155" customFormat="1" hidden="1" x14ac:dyDescent="0.2">
      <c r="D404" s="183"/>
      <c r="F404" s="184"/>
      <c r="K404" s="148"/>
      <c r="L404" s="185"/>
      <c r="S404" s="187"/>
      <c r="T404" s="148"/>
      <c r="Z404" s="148"/>
    </row>
    <row r="405" spans="4:26" s="155" customFormat="1" hidden="1" x14ac:dyDescent="0.2">
      <c r="D405" s="183"/>
      <c r="F405" s="184"/>
      <c r="K405" s="148"/>
      <c r="L405" s="185"/>
      <c r="S405" s="187"/>
      <c r="T405" s="148"/>
      <c r="Z405" s="148"/>
    </row>
    <row r="406" spans="4:26" s="155" customFormat="1" hidden="1" x14ac:dyDescent="0.2">
      <c r="D406" s="183"/>
      <c r="F406" s="184"/>
      <c r="K406" s="148"/>
      <c r="L406" s="185"/>
      <c r="S406" s="187"/>
      <c r="T406" s="148"/>
      <c r="Z406" s="148"/>
    </row>
    <row r="407" spans="4:26" s="155" customFormat="1" hidden="1" x14ac:dyDescent="0.2">
      <c r="D407" s="183"/>
      <c r="F407" s="184"/>
      <c r="K407" s="148"/>
      <c r="L407" s="185"/>
      <c r="S407" s="187"/>
      <c r="T407" s="148"/>
      <c r="Z407" s="148"/>
    </row>
    <row r="408" spans="4:26" s="155" customFormat="1" hidden="1" x14ac:dyDescent="0.2">
      <c r="D408" s="183"/>
      <c r="F408" s="184"/>
      <c r="K408" s="148"/>
      <c r="L408" s="185"/>
      <c r="S408" s="187"/>
      <c r="T408" s="148"/>
      <c r="Z408" s="148"/>
    </row>
    <row r="409" spans="4:26" s="155" customFormat="1" hidden="1" x14ac:dyDescent="0.2">
      <c r="D409" s="183"/>
      <c r="F409" s="184"/>
      <c r="K409" s="148"/>
      <c r="L409" s="185"/>
      <c r="S409" s="187"/>
      <c r="T409" s="148"/>
      <c r="Z409" s="148"/>
    </row>
    <row r="410" spans="4:26" s="155" customFormat="1" hidden="1" x14ac:dyDescent="0.2">
      <c r="D410" s="183"/>
      <c r="F410" s="184"/>
      <c r="K410" s="148"/>
      <c r="L410" s="185"/>
      <c r="S410" s="187"/>
      <c r="T410" s="148"/>
      <c r="Z410" s="148"/>
    </row>
    <row r="411" spans="4:26" s="155" customFormat="1" hidden="1" x14ac:dyDescent="0.2">
      <c r="D411" s="183"/>
      <c r="F411" s="184"/>
      <c r="K411" s="148"/>
      <c r="L411" s="185"/>
      <c r="S411" s="187"/>
      <c r="T411" s="148"/>
      <c r="Z411" s="148"/>
    </row>
    <row r="412" spans="4:26" s="155" customFormat="1" hidden="1" x14ac:dyDescent="0.2">
      <c r="D412" s="183"/>
      <c r="F412" s="184"/>
      <c r="K412" s="148"/>
      <c r="L412" s="185"/>
      <c r="S412" s="187"/>
      <c r="T412" s="148"/>
      <c r="Z412" s="148"/>
    </row>
    <row r="413" spans="4:26" s="155" customFormat="1" hidden="1" x14ac:dyDescent="0.2">
      <c r="D413" s="183"/>
      <c r="F413" s="184"/>
      <c r="K413" s="148"/>
      <c r="L413" s="185"/>
      <c r="S413" s="187"/>
      <c r="T413" s="148"/>
      <c r="Z413" s="148"/>
    </row>
    <row r="414" spans="4:26" s="155" customFormat="1" hidden="1" x14ac:dyDescent="0.2">
      <c r="D414" s="183"/>
      <c r="F414" s="184"/>
      <c r="K414" s="148"/>
      <c r="L414" s="185"/>
      <c r="S414" s="187"/>
      <c r="T414" s="148"/>
      <c r="Z414" s="148"/>
    </row>
    <row r="415" spans="4:26" s="155" customFormat="1" hidden="1" x14ac:dyDescent="0.2">
      <c r="D415" s="183"/>
      <c r="F415" s="184"/>
      <c r="K415" s="148"/>
      <c r="L415" s="185"/>
      <c r="S415" s="187"/>
      <c r="T415" s="148"/>
      <c r="Z415" s="148"/>
    </row>
    <row r="416" spans="4:26" s="155" customFormat="1" hidden="1" x14ac:dyDescent="0.2">
      <c r="D416" s="183"/>
      <c r="F416" s="184"/>
      <c r="K416" s="148"/>
      <c r="L416" s="185"/>
      <c r="S416" s="187"/>
      <c r="T416" s="148"/>
      <c r="Z416" s="148"/>
    </row>
    <row r="417" spans="4:26" s="155" customFormat="1" hidden="1" x14ac:dyDescent="0.2">
      <c r="D417" s="183"/>
      <c r="F417" s="184"/>
      <c r="K417" s="148"/>
      <c r="L417" s="185"/>
      <c r="S417" s="187"/>
      <c r="T417" s="148"/>
      <c r="Z417" s="148"/>
    </row>
    <row r="418" spans="4:26" s="155" customFormat="1" hidden="1" x14ac:dyDescent="0.2">
      <c r="D418" s="183"/>
      <c r="F418" s="184"/>
      <c r="K418" s="148"/>
      <c r="L418" s="185"/>
      <c r="S418" s="187"/>
      <c r="T418" s="148"/>
      <c r="Z418" s="148"/>
    </row>
    <row r="419" spans="4:26" s="155" customFormat="1" hidden="1" x14ac:dyDescent="0.2">
      <c r="D419" s="183"/>
      <c r="F419" s="184"/>
      <c r="K419" s="148"/>
      <c r="L419" s="185"/>
      <c r="S419" s="187"/>
      <c r="T419" s="148"/>
      <c r="Z419" s="148"/>
    </row>
    <row r="420" spans="4:26" s="155" customFormat="1" hidden="1" x14ac:dyDescent="0.2">
      <c r="D420" s="183"/>
      <c r="F420" s="184"/>
      <c r="K420" s="148"/>
      <c r="L420" s="185"/>
      <c r="S420" s="187"/>
      <c r="T420" s="148"/>
      <c r="Z420" s="148"/>
    </row>
    <row r="421" spans="4:26" s="155" customFormat="1" hidden="1" x14ac:dyDescent="0.2">
      <c r="D421" s="183"/>
      <c r="F421" s="184"/>
      <c r="K421" s="148"/>
      <c r="L421" s="185"/>
      <c r="S421" s="187"/>
      <c r="T421" s="148"/>
      <c r="Z421" s="148"/>
    </row>
    <row r="422" spans="4:26" s="155" customFormat="1" hidden="1" x14ac:dyDescent="0.2">
      <c r="D422" s="183"/>
      <c r="F422" s="184"/>
      <c r="K422" s="148"/>
      <c r="L422" s="185"/>
      <c r="S422" s="187"/>
      <c r="T422" s="148"/>
      <c r="Z422" s="148"/>
    </row>
    <row r="423" spans="4:26" s="155" customFormat="1" hidden="1" x14ac:dyDescent="0.2">
      <c r="D423" s="183"/>
      <c r="F423" s="184"/>
      <c r="K423" s="148"/>
      <c r="L423" s="185"/>
      <c r="S423" s="187"/>
      <c r="T423" s="148"/>
      <c r="Z423" s="148"/>
    </row>
    <row r="424" spans="4:26" s="155" customFormat="1" hidden="1" x14ac:dyDescent="0.2">
      <c r="D424" s="183"/>
      <c r="F424" s="184"/>
      <c r="K424" s="148"/>
      <c r="L424" s="185"/>
      <c r="S424" s="187"/>
      <c r="T424" s="148"/>
      <c r="Z424" s="148"/>
    </row>
    <row r="425" spans="4:26" s="155" customFormat="1" hidden="1" x14ac:dyDescent="0.2">
      <c r="D425" s="183"/>
      <c r="F425" s="184"/>
      <c r="K425" s="148"/>
      <c r="L425" s="185"/>
      <c r="S425" s="187"/>
      <c r="T425" s="148"/>
      <c r="Z425" s="148"/>
    </row>
    <row r="426" spans="4:26" s="155" customFormat="1" hidden="1" x14ac:dyDescent="0.2">
      <c r="D426" s="183"/>
      <c r="F426" s="184"/>
      <c r="K426" s="148"/>
      <c r="L426" s="185"/>
      <c r="S426" s="187"/>
      <c r="T426" s="148"/>
      <c r="Z426" s="148"/>
    </row>
    <row r="427" spans="4:26" s="155" customFormat="1" hidden="1" x14ac:dyDescent="0.2">
      <c r="D427" s="183"/>
      <c r="F427" s="184"/>
      <c r="K427" s="148"/>
      <c r="L427" s="185"/>
      <c r="S427" s="187"/>
      <c r="T427" s="148"/>
      <c r="Z427" s="148"/>
    </row>
    <row r="428" spans="4:26" s="155" customFormat="1" hidden="1" x14ac:dyDescent="0.2">
      <c r="D428" s="183"/>
      <c r="F428" s="184"/>
      <c r="K428" s="148"/>
      <c r="L428" s="185"/>
      <c r="S428" s="187"/>
      <c r="T428" s="148"/>
      <c r="Z428" s="148"/>
    </row>
    <row r="429" spans="4:26" s="155" customFormat="1" hidden="1" x14ac:dyDescent="0.2">
      <c r="D429" s="183"/>
      <c r="F429" s="184"/>
      <c r="K429" s="148"/>
      <c r="L429" s="185"/>
      <c r="S429" s="187"/>
      <c r="T429" s="148"/>
      <c r="Z429" s="148"/>
    </row>
    <row r="430" spans="4:26" s="155" customFormat="1" hidden="1" x14ac:dyDescent="0.2">
      <c r="D430" s="183"/>
      <c r="F430" s="184"/>
      <c r="K430" s="148"/>
      <c r="L430" s="185"/>
      <c r="S430" s="187"/>
      <c r="T430" s="148"/>
      <c r="Z430" s="148"/>
    </row>
    <row r="431" spans="4:26" s="155" customFormat="1" hidden="1" x14ac:dyDescent="0.2">
      <c r="D431" s="183"/>
      <c r="F431" s="184"/>
      <c r="K431" s="148"/>
      <c r="L431" s="185"/>
      <c r="S431" s="187"/>
      <c r="T431" s="148"/>
      <c r="Z431" s="148"/>
    </row>
    <row r="432" spans="4:26" s="155" customFormat="1" hidden="1" x14ac:dyDescent="0.2">
      <c r="D432" s="183"/>
      <c r="F432" s="184"/>
      <c r="K432" s="148"/>
      <c r="L432" s="185"/>
      <c r="S432" s="187"/>
      <c r="T432" s="148"/>
      <c r="Z432" s="148"/>
    </row>
    <row r="433" spans="4:26" s="155" customFormat="1" hidden="1" x14ac:dyDescent="0.2">
      <c r="D433" s="183"/>
      <c r="F433" s="184"/>
      <c r="K433" s="148"/>
      <c r="L433" s="185"/>
      <c r="S433" s="187"/>
      <c r="T433" s="148"/>
      <c r="Z433" s="148"/>
    </row>
    <row r="434" spans="4:26" s="155" customFormat="1" hidden="1" x14ac:dyDescent="0.2">
      <c r="D434" s="183"/>
      <c r="F434" s="184"/>
      <c r="K434" s="148"/>
      <c r="L434" s="185"/>
      <c r="S434" s="187"/>
      <c r="T434" s="148"/>
      <c r="Z434" s="148"/>
    </row>
    <row r="435" spans="4:26" s="155" customFormat="1" hidden="1" x14ac:dyDescent="0.2">
      <c r="D435" s="183"/>
      <c r="F435" s="184"/>
      <c r="K435" s="148"/>
      <c r="L435" s="185"/>
      <c r="S435" s="187"/>
      <c r="T435" s="148"/>
      <c r="Z435" s="148"/>
    </row>
    <row r="436" spans="4:26" s="155" customFormat="1" hidden="1" x14ac:dyDescent="0.2">
      <c r="D436" s="183"/>
      <c r="F436" s="184"/>
      <c r="K436" s="148"/>
      <c r="L436" s="185"/>
      <c r="S436" s="187"/>
      <c r="T436" s="148"/>
      <c r="Z436" s="148"/>
    </row>
    <row r="437" spans="4:26" s="155" customFormat="1" hidden="1" x14ac:dyDescent="0.2">
      <c r="D437" s="183"/>
      <c r="F437" s="184"/>
      <c r="K437" s="148"/>
      <c r="L437" s="185"/>
      <c r="S437" s="187"/>
      <c r="T437" s="148"/>
      <c r="Z437" s="148"/>
    </row>
    <row r="438" spans="4:26" s="155" customFormat="1" hidden="1" x14ac:dyDescent="0.2">
      <c r="D438" s="183"/>
      <c r="F438" s="184"/>
      <c r="K438" s="148"/>
      <c r="L438" s="185"/>
      <c r="S438" s="187"/>
      <c r="T438" s="148"/>
      <c r="Z438" s="148"/>
    </row>
    <row r="439" spans="4:26" s="155" customFormat="1" hidden="1" x14ac:dyDescent="0.2">
      <c r="D439" s="183"/>
      <c r="F439" s="184"/>
      <c r="K439" s="148"/>
      <c r="L439" s="185"/>
      <c r="S439" s="187"/>
      <c r="T439" s="148"/>
      <c r="Z439" s="148"/>
    </row>
    <row r="440" spans="4:26" s="155" customFormat="1" hidden="1" x14ac:dyDescent="0.2">
      <c r="D440" s="183"/>
      <c r="F440" s="184"/>
      <c r="K440" s="148"/>
      <c r="L440" s="185"/>
      <c r="S440" s="187"/>
      <c r="T440" s="148"/>
      <c r="Z440" s="148"/>
    </row>
    <row r="441" spans="4:26" s="155" customFormat="1" hidden="1" x14ac:dyDescent="0.2">
      <c r="D441" s="183"/>
      <c r="F441" s="184"/>
      <c r="K441" s="148"/>
      <c r="L441" s="185"/>
      <c r="S441" s="187"/>
      <c r="T441" s="148"/>
      <c r="Z441" s="148"/>
    </row>
    <row r="442" spans="4:26" s="155" customFormat="1" hidden="1" x14ac:dyDescent="0.2">
      <c r="D442" s="183"/>
      <c r="F442" s="184"/>
      <c r="K442" s="148"/>
      <c r="L442" s="185"/>
      <c r="S442" s="187"/>
      <c r="T442" s="148"/>
      <c r="Z442" s="148"/>
    </row>
    <row r="443" spans="4:26" s="155" customFormat="1" hidden="1" x14ac:dyDescent="0.2">
      <c r="D443" s="183"/>
      <c r="F443" s="184"/>
      <c r="K443" s="148"/>
      <c r="L443" s="185"/>
      <c r="S443" s="187"/>
      <c r="T443" s="148"/>
      <c r="Z443" s="148"/>
    </row>
    <row r="444" spans="4:26" s="155" customFormat="1" hidden="1" x14ac:dyDescent="0.2">
      <c r="D444" s="183"/>
      <c r="F444" s="184"/>
      <c r="K444" s="148"/>
      <c r="L444" s="185"/>
      <c r="S444" s="187"/>
      <c r="T444" s="148"/>
      <c r="Z444" s="148"/>
    </row>
    <row r="445" spans="4:26" s="155" customFormat="1" hidden="1" x14ac:dyDescent="0.2">
      <c r="D445" s="183"/>
      <c r="F445" s="184"/>
      <c r="K445" s="148"/>
      <c r="L445" s="185"/>
      <c r="S445" s="187"/>
      <c r="T445" s="148"/>
      <c r="Z445" s="148"/>
    </row>
    <row r="446" spans="4:26" s="155" customFormat="1" hidden="1" x14ac:dyDescent="0.2">
      <c r="D446" s="183"/>
      <c r="F446" s="184"/>
      <c r="K446" s="148"/>
      <c r="L446" s="185"/>
      <c r="S446" s="187"/>
      <c r="T446" s="148"/>
      <c r="Z446" s="148"/>
    </row>
    <row r="447" spans="4:26" s="155" customFormat="1" hidden="1" x14ac:dyDescent="0.2">
      <c r="D447" s="183"/>
      <c r="F447" s="184"/>
      <c r="K447" s="148"/>
      <c r="L447" s="185"/>
      <c r="S447" s="187"/>
      <c r="T447" s="148"/>
      <c r="Z447" s="148"/>
    </row>
    <row r="448" spans="4:26" s="155" customFormat="1" hidden="1" x14ac:dyDescent="0.2">
      <c r="D448" s="183"/>
      <c r="F448" s="184"/>
      <c r="K448" s="148"/>
      <c r="L448" s="185"/>
      <c r="S448" s="187"/>
      <c r="T448" s="148"/>
      <c r="Z448" s="148"/>
    </row>
    <row r="449" spans="4:26" s="155" customFormat="1" hidden="1" x14ac:dyDescent="0.2">
      <c r="D449" s="183"/>
      <c r="F449" s="184"/>
      <c r="K449" s="148"/>
      <c r="L449" s="185"/>
      <c r="S449" s="187"/>
      <c r="T449" s="148"/>
      <c r="Z449" s="148"/>
    </row>
    <row r="450" spans="4:26" s="155" customFormat="1" hidden="1" x14ac:dyDescent="0.2">
      <c r="D450" s="183"/>
      <c r="F450" s="184"/>
      <c r="K450" s="148"/>
      <c r="L450" s="185"/>
      <c r="S450" s="187"/>
      <c r="T450" s="148"/>
      <c r="Z450" s="148"/>
    </row>
    <row r="451" spans="4:26" s="155" customFormat="1" hidden="1" x14ac:dyDescent="0.2">
      <c r="D451" s="183"/>
      <c r="F451" s="184"/>
      <c r="K451" s="148"/>
      <c r="L451" s="185"/>
      <c r="S451" s="187"/>
      <c r="T451" s="148"/>
      <c r="Z451" s="148"/>
    </row>
    <row r="452" spans="4:26" s="155" customFormat="1" hidden="1" x14ac:dyDescent="0.2">
      <c r="D452" s="183"/>
      <c r="F452" s="184"/>
      <c r="K452" s="148"/>
      <c r="L452" s="185"/>
      <c r="S452" s="187"/>
      <c r="T452" s="148"/>
      <c r="Z452" s="148"/>
    </row>
    <row r="453" spans="4:26" s="155" customFormat="1" hidden="1" x14ac:dyDescent="0.2">
      <c r="D453" s="183"/>
      <c r="F453" s="184"/>
      <c r="K453" s="148"/>
      <c r="L453" s="185"/>
      <c r="S453" s="187"/>
      <c r="T453" s="148"/>
      <c r="Z453" s="148"/>
    </row>
    <row r="454" spans="4:26" s="155" customFormat="1" hidden="1" x14ac:dyDescent="0.2">
      <c r="D454" s="183"/>
      <c r="F454" s="184"/>
      <c r="K454" s="148"/>
      <c r="L454" s="185"/>
      <c r="S454" s="187"/>
      <c r="T454" s="148"/>
      <c r="Z454" s="148"/>
    </row>
    <row r="455" spans="4:26" s="155" customFormat="1" hidden="1" x14ac:dyDescent="0.2">
      <c r="D455" s="183"/>
      <c r="F455" s="184"/>
      <c r="K455" s="148"/>
      <c r="L455" s="185"/>
      <c r="S455" s="187"/>
      <c r="T455" s="148"/>
      <c r="Z455" s="148"/>
    </row>
    <row r="456" spans="4:26" s="155" customFormat="1" hidden="1" x14ac:dyDescent="0.2">
      <c r="D456" s="183"/>
      <c r="F456" s="184"/>
      <c r="K456" s="148"/>
      <c r="L456" s="185"/>
      <c r="S456" s="187"/>
      <c r="T456" s="148"/>
      <c r="Z456" s="148"/>
    </row>
    <row r="457" spans="4:26" s="155" customFormat="1" hidden="1" x14ac:dyDescent="0.2">
      <c r="D457" s="183"/>
      <c r="F457" s="184"/>
      <c r="K457" s="148"/>
      <c r="L457" s="185"/>
      <c r="S457" s="187"/>
      <c r="T457" s="148"/>
      <c r="Z457" s="148"/>
    </row>
    <row r="458" spans="4:26" s="155" customFormat="1" hidden="1" x14ac:dyDescent="0.2">
      <c r="D458" s="183"/>
      <c r="F458" s="184"/>
      <c r="K458" s="148"/>
      <c r="L458" s="185"/>
      <c r="S458" s="187"/>
      <c r="T458" s="148"/>
      <c r="Z458" s="148"/>
    </row>
    <row r="459" spans="4:26" s="155" customFormat="1" hidden="1" x14ac:dyDescent="0.2">
      <c r="D459" s="183"/>
      <c r="F459" s="184"/>
      <c r="K459" s="148"/>
      <c r="L459" s="185"/>
      <c r="S459" s="187"/>
      <c r="T459" s="148"/>
      <c r="Z459" s="148"/>
    </row>
    <row r="460" spans="4:26" s="155" customFormat="1" hidden="1" x14ac:dyDescent="0.2">
      <c r="D460" s="183"/>
      <c r="F460" s="184"/>
      <c r="K460" s="148"/>
      <c r="L460" s="185"/>
      <c r="S460" s="187"/>
      <c r="T460" s="148"/>
      <c r="Z460" s="148"/>
    </row>
    <row r="461" spans="4:26" s="155" customFormat="1" hidden="1" x14ac:dyDescent="0.2">
      <c r="D461" s="183"/>
      <c r="F461" s="184"/>
      <c r="K461" s="148"/>
      <c r="L461" s="185"/>
      <c r="S461" s="187"/>
      <c r="T461" s="148"/>
      <c r="Z461" s="148"/>
    </row>
    <row r="462" spans="4:26" s="155" customFormat="1" hidden="1" x14ac:dyDescent="0.2">
      <c r="D462" s="183"/>
      <c r="F462" s="184"/>
      <c r="K462" s="148"/>
      <c r="L462" s="185"/>
      <c r="S462" s="187"/>
      <c r="T462" s="148"/>
      <c r="Z462" s="148"/>
    </row>
    <row r="463" spans="4:26" s="155" customFormat="1" hidden="1" x14ac:dyDescent="0.2">
      <c r="D463" s="183"/>
      <c r="F463" s="184"/>
      <c r="K463" s="148"/>
      <c r="L463" s="185"/>
      <c r="S463" s="187"/>
      <c r="T463" s="148"/>
      <c r="Z463" s="148"/>
    </row>
    <row r="464" spans="4:26" s="155" customFormat="1" hidden="1" x14ac:dyDescent="0.2">
      <c r="D464" s="183"/>
      <c r="F464" s="184"/>
      <c r="K464" s="148"/>
      <c r="L464" s="185"/>
      <c r="S464" s="187"/>
      <c r="T464" s="148"/>
      <c r="Z464" s="148"/>
    </row>
    <row r="465" spans="4:26" s="155" customFormat="1" hidden="1" x14ac:dyDescent="0.2">
      <c r="D465" s="183"/>
      <c r="F465" s="184"/>
      <c r="K465" s="148"/>
      <c r="L465" s="185"/>
      <c r="S465" s="187"/>
      <c r="T465" s="148"/>
      <c r="Z465" s="148"/>
    </row>
    <row r="466" spans="4:26" s="155" customFormat="1" hidden="1" x14ac:dyDescent="0.2">
      <c r="D466" s="183"/>
      <c r="F466" s="184"/>
      <c r="K466" s="148"/>
      <c r="L466" s="185"/>
      <c r="S466" s="187"/>
      <c r="T466" s="148"/>
      <c r="Z466" s="148"/>
    </row>
    <row r="467" spans="4:26" s="155" customFormat="1" hidden="1" x14ac:dyDescent="0.2">
      <c r="D467" s="183"/>
      <c r="F467" s="184"/>
      <c r="K467" s="148"/>
      <c r="L467" s="185"/>
      <c r="S467" s="187"/>
      <c r="T467" s="148"/>
      <c r="Z467" s="148"/>
    </row>
    <row r="468" spans="4:26" s="155" customFormat="1" hidden="1" x14ac:dyDescent="0.2">
      <c r="D468" s="183"/>
      <c r="F468" s="184"/>
      <c r="K468" s="148"/>
      <c r="L468" s="185"/>
      <c r="S468" s="187"/>
      <c r="T468" s="148"/>
      <c r="Z468" s="148"/>
    </row>
    <row r="469" spans="4:26" s="155" customFormat="1" hidden="1" x14ac:dyDescent="0.2">
      <c r="D469" s="183"/>
      <c r="F469" s="184"/>
      <c r="K469" s="148"/>
      <c r="L469" s="185"/>
      <c r="S469" s="187"/>
      <c r="T469" s="148"/>
      <c r="Z469" s="148"/>
    </row>
    <row r="470" spans="4:26" s="155" customFormat="1" hidden="1" x14ac:dyDescent="0.2">
      <c r="D470" s="183"/>
      <c r="F470" s="184"/>
      <c r="K470" s="148"/>
      <c r="L470" s="185"/>
      <c r="S470" s="187"/>
      <c r="T470" s="148"/>
      <c r="Z470" s="148"/>
    </row>
    <row r="471" spans="4:26" s="155" customFormat="1" hidden="1" x14ac:dyDescent="0.2">
      <c r="D471" s="183"/>
      <c r="F471" s="184"/>
      <c r="K471" s="148"/>
      <c r="L471" s="185"/>
      <c r="S471" s="187"/>
      <c r="T471" s="148"/>
      <c r="Z471" s="148"/>
    </row>
    <row r="472" spans="4:26" s="155" customFormat="1" hidden="1" x14ac:dyDescent="0.2">
      <c r="D472" s="183"/>
      <c r="F472" s="184"/>
      <c r="K472" s="148"/>
      <c r="L472" s="185"/>
      <c r="S472" s="187"/>
      <c r="T472" s="148"/>
      <c r="Z472" s="148"/>
    </row>
    <row r="473" spans="4:26" s="155" customFormat="1" hidden="1" x14ac:dyDescent="0.2">
      <c r="D473" s="183"/>
      <c r="F473" s="184"/>
      <c r="K473" s="148"/>
      <c r="L473" s="185"/>
      <c r="S473" s="187"/>
      <c r="T473" s="148"/>
      <c r="Z473" s="148"/>
    </row>
    <row r="474" spans="4:26" s="155" customFormat="1" hidden="1" x14ac:dyDescent="0.2">
      <c r="D474" s="183"/>
      <c r="F474" s="184"/>
      <c r="K474" s="148"/>
      <c r="L474" s="185"/>
      <c r="S474" s="187"/>
      <c r="T474" s="148"/>
      <c r="Z474" s="148"/>
    </row>
    <row r="475" spans="4:26" s="155" customFormat="1" hidden="1" x14ac:dyDescent="0.2">
      <c r="D475" s="183"/>
      <c r="F475" s="184"/>
      <c r="K475" s="148"/>
      <c r="L475" s="185"/>
      <c r="S475" s="187"/>
      <c r="T475" s="148"/>
      <c r="Z475" s="148"/>
    </row>
    <row r="476" spans="4:26" s="155" customFormat="1" hidden="1" x14ac:dyDescent="0.2">
      <c r="D476" s="183"/>
      <c r="F476" s="184"/>
      <c r="K476" s="148"/>
      <c r="L476" s="185"/>
      <c r="S476" s="187"/>
      <c r="T476" s="148"/>
      <c r="Z476" s="148"/>
    </row>
    <row r="477" spans="4:26" s="155" customFormat="1" hidden="1" x14ac:dyDescent="0.2">
      <c r="D477" s="183"/>
      <c r="F477" s="184"/>
      <c r="K477" s="148"/>
      <c r="L477" s="185"/>
      <c r="S477" s="187"/>
      <c r="T477" s="148"/>
      <c r="Z477" s="148"/>
    </row>
    <row r="478" spans="4:26" s="155" customFormat="1" hidden="1" x14ac:dyDescent="0.2">
      <c r="D478" s="183"/>
      <c r="F478" s="184"/>
      <c r="K478" s="148"/>
      <c r="L478" s="185"/>
      <c r="S478" s="187"/>
      <c r="T478" s="148"/>
      <c r="Z478" s="148"/>
    </row>
    <row r="479" spans="4:26" s="155" customFormat="1" hidden="1" x14ac:dyDescent="0.2">
      <c r="D479" s="183"/>
      <c r="F479" s="184"/>
      <c r="K479" s="148"/>
      <c r="L479" s="185"/>
      <c r="S479" s="187"/>
      <c r="T479" s="148"/>
      <c r="Z479" s="148"/>
    </row>
    <row r="480" spans="4:26" s="155" customFormat="1" hidden="1" x14ac:dyDescent="0.2">
      <c r="D480" s="183"/>
      <c r="F480" s="184"/>
      <c r="K480" s="148"/>
      <c r="L480" s="185"/>
      <c r="S480" s="187"/>
      <c r="T480" s="148"/>
      <c r="Z480" s="148"/>
    </row>
    <row r="481" spans="4:26" s="155" customFormat="1" hidden="1" x14ac:dyDescent="0.2">
      <c r="D481" s="183"/>
      <c r="F481" s="184"/>
      <c r="K481" s="148"/>
      <c r="L481" s="185"/>
      <c r="S481" s="187"/>
      <c r="T481" s="148"/>
      <c r="Z481" s="148"/>
    </row>
    <row r="482" spans="4:26" s="155" customFormat="1" hidden="1" x14ac:dyDescent="0.2">
      <c r="D482" s="183"/>
      <c r="F482" s="184"/>
      <c r="K482" s="148"/>
      <c r="L482" s="185"/>
      <c r="S482" s="187"/>
      <c r="T482" s="148"/>
      <c r="Z482" s="148"/>
    </row>
    <row r="483" spans="4:26" s="155" customFormat="1" hidden="1" x14ac:dyDescent="0.2">
      <c r="D483" s="183"/>
      <c r="F483" s="184"/>
      <c r="K483" s="148"/>
      <c r="L483" s="185"/>
      <c r="S483" s="187"/>
      <c r="T483" s="148"/>
      <c r="Z483" s="148"/>
    </row>
    <row r="484" spans="4:26" s="155" customFormat="1" hidden="1" x14ac:dyDescent="0.2">
      <c r="D484" s="183"/>
      <c r="F484" s="184"/>
      <c r="K484" s="148"/>
      <c r="L484" s="185"/>
      <c r="S484" s="187"/>
      <c r="T484" s="148"/>
      <c r="Z484" s="148"/>
    </row>
    <row r="485" spans="4:26" s="155" customFormat="1" hidden="1" x14ac:dyDescent="0.2">
      <c r="D485" s="183"/>
      <c r="F485" s="184"/>
      <c r="K485" s="148"/>
      <c r="L485" s="185"/>
      <c r="S485" s="187"/>
      <c r="T485" s="148"/>
      <c r="Z485" s="148"/>
    </row>
    <row r="486" spans="4:26" s="155" customFormat="1" hidden="1" x14ac:dyDescent="0.2">
      <c r="D486" s="183"/>
      <c r="F486" s="184"/>
      <c r="K486" s="148"/>
      <c r="L486" s="185"/>
      <c r="S486" s="187"/>
      <c r="T486" s="148"/>
      <c r="Z486" s="148"/>
    </row>
    <row r="487" spans="4:26" s="155" customFormat="1" hidden="1" x14ac:dyDescent="0.2">
      <c r="D487" s="183"/>
      <c r="F487" s="184"/>
      <c r="K487" s="148"/>
      <c r="L487" s="185"/>
      <c r="S487" s="187"/>
      <c r="T487" s="148"/>
      <c r="Z487" s="148"/>
    </row>
    <row r="488" spans="4:26" s="155" customFormat="1" hidden="1" x14ac:dyDescent="0.2">
      <c r="D488" s="183"/>
      <c r="F488" s="184"/>
      <c r="K488" s="148"/>
      <c r="L488" s="185"/>
      <c r="S488" s="187"/>
      <c r="T488" s="148"/>
      <c r="Z488" s="148"/>
    </row>
    <row r="489" spans="4:26" s="155" customFormat="1" hidden="1" x14ac:dyDescent="0.2">
      <c r="D489" s="183"/>
      <c r="F489" s="184"/>
      <c r="K489" s="148"/>
      <c r="L489" s="185"/>
      <c r="S489" s="187"/>
      <c r="T489" s="148"/>
      <c r="Z489" s="148"/>
    </row>
    <row r="490" spans="4:26" s="155" customFormat="1" hidden="1" x14ac:dyDescent="0.2">
      <c r="D490" s="183"/>
      <c r="F490" s="184"/>
      <c r="K490" s="148"/>
      <c r="L490" s="185"/>
      <c r="S490" s="187"/>
      <c r="T490" s="148"/>
      <c r="Z490" s="148"/>
    </row>
    <row r="491" spans="4:26" s="155" customFormat="1" hidden="1" x14ac:dyDescent="0.2">
      <c r="D491" s="183"/>
      <c r="F491" s="184"/>
      <c r="K491" s="148"/>
      <c r="L491" s="185"/>
      <c r="S491" s="187"/>
      <c r="T491" s="148"/>
      <c r="Z491" s="148"/>
    </row>
    <row r="492" spans="4:26" s="155" customFormat="1" hidden="1" x14ac:dyDescent="0.2">
      <c r="D492" s="183"/>
      <c r="F492" s="184"/>
      <c r="K492" s="148"/>
      <c r="L492" s="185"/>
      <c r="S492" s="187"/>
      <c r="T492" s="148"/>
      <c r="Z492" s="148"/>
    </row>
    <row r="493" spans="4:26" s="155" customFormat="1" hidden="1" x14ac:dyDescent="0.2">
      <c r="D493" s="183"/>
      <c r="F493" s="184"/>
      <c r="K493" s="148"/>
      <c r="L493" s="185"/>
      <c r="S493" s="187"/>
      <c r="T493" s="148"/>
      <c r="Z493" s="148"/>
    </row>
    <row r="494" spans="4:26" s="155" customFormat="1" hidden="1" x14ac:dyDescent="0.2">
      <c r="D494" s="183"/>
      <c r="F494" s="184"/>
      <c r="K494" s="148"/>
      <c r="L494" s="185"/>
      <c r="S494" s="187"/>
      <c r="T494" s="148"/>
      <c r="Z494" s="148"/>
    </row>
    <row r="495" spans="4:26" s="155" customFormat="1" hidden="1" x14ac:dyDescent="0.2">
      <c r="D495" s="183"/>
      <c r="F495" s="184"/>
      <c r="K495" s="148"/>
      <c r="L495" s="185"/>
      <c r="S495" s="187"/>
      <c r="T495" s="148"/>
      <c r="Z495" s="148"/>
    </row>
    <row r="496" spans="4:26" s="155" customFormat="1" hidden="1" x14ac:dyDescent="0.2">
      <c r="D496" s="183"/>
      <c r="F496" s="184"/>
      <c r="K496" s="148"/>
      <c r="L496" s="185"/>
      <c r="S496" s="187"/>
      <c r="T496" s="148"/>
      <c r="Z496" s="148"/>
    </row>
    <row r="497" spans="4:26" s="155" customFormat="1" hidden="1" x14ac:dyDescent="0.2">
      <c r="D497" s="183"/>
      <c r="F497" s="184"/>
      <c r="K497" s="148"/>
      <c r="L497" s="185"/>
      <c r="S497" s="187"/>
      <c r="T497" s="148"/>
      <c r="Z497" s="148"/>
    </row>
    <row r="498" spans="4:26" s="155" customFormat="1" hidden="1" x14ac:dyDescent="0.2">
      <c r="D498" s="183"/>
      <c r="F498" s="184"/>
      <c r="K498" s="148"/>
      <c r="L498" s="185"/>
      <c r="S498" s="187"/>
      <c r="T498" s="148"/>
      <c r="Z498" s="148"/>
    </row>
    <row r="499" spans="4:26" s="155" customFormat="1" hidden="1" x14ac:dyDescent="0.2">
      <c r="D499" s="183"/>
      <c r="F499" s="184"/>
      <c r="K499" s="148"/>
      <c r="L499" s="185"/>
      <c r="S499" s="187"/>
      <c r="T499" s="148"/>
      <c r="Z499" s="148"/>
    </row>
    <row r="500" spans="4:26" s="155" customFormat="1" hidden="1" x14ac:dyDescent="0.2">
      <c r="D500" s="183"/>
      <c r="F500" s="184"/>
      <c r="K500" s="148"/>
      <c r="L500" s="185"/>
      <c r="S500" s="187"/>
      <c r="T500" s="148"/>
      <c r="Z500" s="148"/>
    </row>
    <row r="501" spans="4:26" s="155" customFormat="1" hidden="1" x14ac:dyDescent="0.2">
      <c r="D501" s="183"/>
      <c r="F501" s="184"/>
      <c r="K501" s="148"/>
      <c r="L501" s="185"/>
      <c r="S501" s="187"/>
      <c r="T501" s="148"/>
      <c r="Z501" s="148"/>
    </row>
    <row r="502" spans="4:26" s="155" customFormat="1" hidden="1" x14ac:dyDescent="0.2">
      <c r="D502" s="183"/>
      <c r="F502" s="184"/>
      <c r="K502" s="148"/>
      <c r="L502" s="185"/>
      <c r="S502" s="187"/>
      <c r="T502" s="148"/>
      <c r="Z502" s="148"/>
    </row>
    <row r="503" spans="4:26" s="155" customFormat="1" hidden="1" x14ac:dyDescent="0.2">
      <c r="D503" s="183"/>
      <c r="F503" s="184"/>
      <c r="K503" s="148"/>
      <c r="L503" s="185"/>
      <c r="S503" s="187"/>
      <c r="T503" s="148"/>
      <c r="Z503" s="148"/>
    </row>
    <row r="504" spans="4:26" s="155" customFormat="1" hidden="1" x14ac:dyDescent="0.2">
      <c r="D504" s="183"/>
      <c r="F504" s="184"/>
      <c r="K504" s="148"/>
      <c r="L504" s="185"/>
      <c r="S504" s="187"/>
      <c r="T504" s="148"/>
      <c r="Z504" s="148"/>
    </row>
    <row r="505" spans="4:26" s="155" customFormat="1" hidden="1" x14ac:dyDescent="0.2">
      <c r="D505" s="183"/>
      <c r="F505" s="184"/>
      <c r="K505" s="148"/>
      <c r="L505" s="185"/>
      <c r="S505" s="187"/>
      <c r="T505" s="148"/>
      <c r="Z505" s="148"/>
    </row>
    <row r="506" spans="4:26" s="155" customFormat="1" hidden="1" x14ac:dyDescent="0.2">
      <c r="D506" s="183"/>
      <c r="F506" s="184"/>
      <c r="K506" s="148"/>
      <c r="L506" s="185"/>
      <c r="S506" s="187"/>
      <c r="T506" s="148"/>
      <c r="Z506" s="148"/>
    </row>
    <row r="507" spans="4:26" s="155" customFormat="1" hidden="1" x14ac:dyDescent="0.2">
      <c r="D507" s="183"/>
      <c r="F507" s="184"/>
      <c r="K507" s="148"/>
      <c r="L507" s="185"/>
      <c r="S507" s="187"/>
      <c r="T507" s="148"/>
      <c r="Z507" s="148"/>
    </row>
    <row r="508" spans="4:26" s="155" customFormat="1" hidden="1" x14ac:dyDescent="0.2">
      <c r="D508" s="183"/>
      <c r="F508" s="184"/>
      <c r="K508" s="148"/>
      <c r="L508" s="185"/>
      <c r="S508" s="187"/>
      <c r="T508" s="148"/>
      <c r="Z508" s="148"/>
    </row>
    <row r="509" spans="4:26" s="155" customFormat="1" hidden="1" x14ac:dyDescent="0.2">
      <c r="D509" s="183"/>
      <c r="F509" s="184"/>
      <c r="K509" s="148"/>
      <c r="L509" s="185"/>
      <c r="S509" s="187"/>
      <c r="T509" s="148"/>
      <c r="Z509" s="148"/>
    </row>
    <row r="510" spans="4:26" s="155" customFormat="1" hidden="1" x14ac:dyDescent="0.2">
      <c r="D510" s="183"/>
      <c r="F510" s="184"/>
      <c r="K510" s="148"/>
      <c r="L510" s="185"/>
      <c r="S510" s="187"/>
      <c r="T510" s="148"/>
      <c r="Z510" s="148"/>
    </row>
    <row r="511" spans="4:26" s="155" customFormat="1" hidden="1" x14ac:dyDescent="0.2">
      <c r="D511" s="183"/>
      <c r="F511" s="184"/>
      <c r="K511" s="148"/>
      <c r="L511" s="185"/>
      <c r="S511" s="187"/>
      <c r="T511" s="148"/>
      <c r="Z511" s="148"/>
    </row>
    <row r="512" spans="4:26" s="155" customFormat="1" hidden="1" x14ac:dyDescent="0.2">
      <c r="D512" s="183"/>
      <c r="F512" s="184"/>
      <c r="K512" s="148"/>
      <c r="L512" s="185"/>
      <c r="S512" s="187"/>
      <c r="T512" s="148"/>
      <c r="Z512" s="148"/>
    </row>
    <row r="513" spans="4:26" s="155" customFormat="1" hidden="1" x14ac:dyDescent="0.2">
      <c r="D513" s="183"/>
      <c r="F513" s="184"/>
      <c r="K513" s="148"/>
      <c r="L513" s="185"/>
      <c r="S513" s="187"/>
      <c r="T513" s="148"/>
      <c r="Z513" s="148"/>
    </row>
    <row r="514" spans="4:26" s="155" customFormat="1" hidden="1" x14ac:dyDescent="0.2">
      <c r="D514" s="183"/>
      <c r="F514" s="184"/>
      <c r="K514" s="148"/>
      <c r="L514" s="185"/>
      <c r="S514" s="187"/>
      <c r="T514" s="148"/>
      <c r="Z514" s="148"/>
    </row>
    <row r="515" spans="4:26" s="155" customFormat="1" hidden="1" x14ac:dyDescent="0.2">
      <c r="D515" s="183"/>
      <c r="F515" s="184"/>
      <c r="K515" s="148"/>
      <c r="L515" s="185"/>
      <c r="S515" s="187"/>
      <c r="T515" s="148"/>
      <c r="Z515" s="148"/>
    </row>
    <row r="516" spans="4:26" s="155" customFormat="1" hidden="1" x14ac:dyDescent="0.2">
      <c r="D516" s="183"/>
      <c r="F516" s="184"/>
      <c r="K516" s="148"/>
      <c r="L516" s="185"/>
      <c r="S516" s="187"/>
      <c r="T516" s="148"/>
      <c r="Z516" s="148"/>
    </row>
    <row r="517" spans="4:26" s="155" customFormat="1" hidden="1" x14ac:dyDescent="0.2">
      <c r="D517" s="183"/>
      <c r="F517" s="184"/>
      <c r="K517" s="148"/>
      <c r="L517" s="185"/>
      <c r="S517" s="187"/>
      <c r="T517" s="148"/>
      <c r="Z517" s="148"/>
    </row>
    <row r="518" spans="4:26" s="155" customFormat="1" hidden="1" x14ac:dyDescent="0.2">
      <c r="D518" s="183"/>
      <c r="F518" s="184"/>
      <c r="K518" s="148"/>
      <c r="L518" s="185"/>
      <c r="S518" s="187"/>
      <c r="T518" s="148"/>
      <c r="Z518" s="148"/>
    </row>
    <row r="519" spans="4:26" s="155" customFormat="1" hidden="1" x14ac:dyDescent="0.2">
      <c r="D519" s="183"/>
      <c r="F519" s="184"/>
      <c r="K519" s="148"/>
      <c r="L519" s="185"/>
      <c r="S519" s="187"/>
      <c r="T519" s="148"/>
      <c r="Z519" s="148"/>
    </row>
    <row r="520" spans="4:26" s="155" customFormat="1" hidden="1" x14ac:dyDescent="0.2">
      <c r="D520" s="183"/>
      <c r="F520" s="184"/>
      <c r="K520" s="148"/>
      <c r="L520" s="185"/>
      <c r="S520" s="187"/>
      <c r="T520" s="148"/>
      <c r="Z520" s="148"/>
    </row>
    <row r="521" spans="4:26" s="155" customFormat="1" hidden="1" x14ac:dyDescent="0.2">
      <c r="D521" s="183"/>
      <c r="F521" s="184"/>
      <c r="K521" s="148"/>
      <c r="L521" s="185"/>
      <c r="S521" s="187"/>
      <c r="T521" s="148"/>
      <c r="Z521" s="148"/>
    </row>
    <row r="522" spans="4:26" s="155" customFormat="1" hidden="1" x14ac:dyDescent="0.2">
      <c r="D522" s="183"/>
      <c r="F522" s="184"/>
      <c r="K522" s="148"/>
      <c r="L522" s="185"/>
      <c r="S522" s="187"/>
      <c r="T522" s="148"/>
      <c r="Z522" s="148"/>
    </row>
    <row r="523" spans="4:26" s="155" customFormat="1" hidden="1" x14ac:dyDescent="0.2">
      <c r="D523" s="183"/>
      <c r="F523" s="184"/>
      <c r="K523" s="148"/>
      <c r="L523" s="185"/>
      <c r="S523" s="187"/>
      <c r="T523" s="148"/>
      <c r="Z523" s="148"/>
    </row>
    <row r="524" spans="4:26" s="155" customFormat="1" hidden="1" x14ac:dyDescent="0.2">
      <c r="D524" s="183"/>
      <c r="F524" s="184"/>
      <c r="K524" s="148"/>
      <c r="L524" s="185"/>
      <c r="S524" s="187"/>
      <c r="T524" s="148"/>
      <c r="Z524" s="148"/>
    </row>
    <row r="525" spans="4:26" s="155" customFormat="1" hidden="1" x14ac:dyDescent="0.2">
      <c r="D525" s="183"/>
      <c r="F525" s="184"/>
      <c r="K525" s="148"/>
      <c r="L525" s="185"/>
      <c r="S525" s="187"/>
      <c r="T525" s="148"/>
      <c r="Z525" s="148"/>
    </row>
    <row r="526" spans="4:26" s="155" customFormat="1" hidden="1" x14ac:dyDescent="0.2">
      <c r="D526" s="183"/>
      <c r="F526" s="184"/>
      <c r="K526" s="148"/>
      <c r="L526" s="185"/>
      <c r="S526" s="187"/>
      <c r="T526" s="148"/>
      <c r="Z526" s="148"/>
    </row>
    <row r="527" spans="4:26" s="155" customFormat="1" hidden="1" x14ac:dyDescent="0.2">
      <c r="D527" s="183"/>
      <c r="F527" s="184"/>
      <c r="K527" s="148"/>
      <c r="L527" s="185"/>
      <c r="S527" s="187"/>
      <c r="T527" s="148"/>
      <c r="Z527" s="148"/>
    </row>
    <row r="528" spans="4:26" s="155" customFormat="1" hidden="1" x14ac:dyDescent="0.2">
      <c r="D528" s="183"/>
      <c r="F528" s="184"/>
      <c r="K528" s="148"/>
      <c r="L528" s="185"/>
      <c r="S528" s="187"/>
      <c r="T528" s="148"/>
      <c r="Z528" s="148"/>
    </row>
    <row r="529" spans="4:26" s="155" customFormat="1" hidden="1" x14ac:dyDescent="0.2">
      <c r="D529" s="183"/>
      <c r="F529" s="184"/>
      <c r="K529" s="148"/>
      <c r="L529" s="185"/>
      <c r="S529" s="187"/>
      <c r="T529" s="148"/>
      <c r="Z529" s="148"/>
    </row>
    <row r="530" spans="4:26" s="155" customFormat="1" hidden="1" x14ac:dyDescent="0.2">
      <c r="D530" s="183"/>
      <c r="F530" s="184"/>
      <c r="K530" s="148"/>
      <c r="L530" s="185"/>
      <c r="S530" s="187"/>
      <c r="T530" s="148"/>
      <c r="Z530" s="148"/>
    </row>
    <row r="531" spans="4:26" s="155" customFormat="1" hidden="1" x14ac:dyDescent="0.2">
      <c r="D531" s="183"/>
      <c r="F531" s="184"/>
      <c r="K531" s="148"/>
      <c r="L531" s="185"/>
      <c r="S531" s="187"/>
      <c r="T531" s="148"/>
      <c r="Z531" s="148"/>
    </row>
    <row r="532" spans="4:26" s="155" customFormat="1" hidden="1" x14ac:dyDescent="0.2">
      <c r="D532" s="183"/>
      <c r="F532" s="184"/>
      <c r="K532" s="148"/>
      <c r="L532" s="185"/>
      <c r="S532" s="187"/>
      <c r="T532" s="148"/>
      <c r="Z532" s="148"/>
    </row>
    <row r="533" spans="4:26" s="155" customFormat="1" hidden="1" x14ac:dyDescent="0.2">
      <c r="D533" s="183"/>
      <c r="F533" s="184"/>
      <c r="K533" s="148"/>
      <c r="L533" s="185"/>
      <c r="S533" s="187"/>
      <c r="T533" s="148"/>
      <c r="Z533" s="148"/>
    </row>
    <row r="534" spans="4:26" s="155" customFormat="1" hidden="1" x14ac:dyDescent="0.2">
      <c r="D534" s="183"/>
      <c r="F534" s="184"/>
      <c r="K534" s="148"/>
      <c r="L534" s="185"/>
      <c r="S534" s="187"/>
      <c r="T534" s="148"/>
      <c r="Z534" s="148"/>
    </row>
    <row r="535" spans="4:26" s="155" customFormat="1" hidden="1" x14ac:dyDescent="0.2">
      <c r="D535" s="183"/>
      <c r="F535" s="184"/>
      <c r="K535" s="148"/>
      <c r="L535" s="185"/>
      <c r="S535" s="187"/>
      <c r="T535" s="148"/>
      <c r="Z535" s="148"/>
    </row>
    <row r="536" spans="4:26" s="155" customFormat="1" hidden="1" x14ac:dyDescent="0.2">
      <c r="D536" s="183"/>
      <c r="F536" s="184"/>
      <c r="K536" s="148"/>
      <c r="L536" s="185"/>
      <c r="S536" s="187"/>
      <c r="T536" s="148"/>
      <c r="Z536" s="148"/>
    </row>
    <row r="537" spans="4:26" s="155" customFormat="1" hidden="1" x14ac:dyDescent="0.2">
      <c r="D537" s="183"/>
      <c r="F537" s="184"/>
      <c r="K537" s="148"/>
      <c r="L537" s="185"/>
      <c r="S537" s="187"/>
      <c r="T537" s="148"/>
      <c r="Z537" s="148"/>
    </row>
    <row r="538" spans="4:26" s="155" customFormat="1" hidden="1" x14ac:dyDescent="0.2">
      <c r="D538" s="183"/>
      <c r="F538" s="184"/>
      <c r="K538" s="148"/>
      <c r="L538" s="185"/>
      <c r="S538" s="187"/>
      <c r="T538" s="148"/>
      <c r="Z538" s="148"/>
    </row>
    <row r="539" spans="4:26" s="155" customFormat="1" hidden="1" x14ac:dyDescent="0.2">
      <c r="D539" s="183"/>
      <c r="F539" s="184"/>
      <c r="K539" s="148"/>
      <c r="L539" s="185"/>
      <c r="S539" s="187"/>
      <c r="T539" s="148"/>
      <c r="Z539" s="148"/>
    </row>
    <row r="540" spans="4:26" s="155" customFormat="1" hidden="1" x14ac:dyDescent="0.2">
      <c r="D540" s="183"/>
      <c r="F540" s="184"/>
      <c r="K540" s="148"/>
      <c r="L540" s="185"/>
      <c r="S540" s="187"/>
      <c r="T540" s="148"/>
      <c r="Z540" s="148"/>
    </row>
    <row r="541" spans="4:26" s="155" customFormat="1" hidden="1" x14ac:dyDescent="0.2">
      <c r="D541" s="183"/>
      <c r="F541" s="184"/>
      <c r="K541" s="148"/>
      <c r="L541" s="185"/>
      <c r="S541" s="187"/>
      <c r="T541" s="148"/>
      <c r="Z541" s="148"/>
    </row>
    <row r="542" spans="4:26" s="155" customFormat="1" hidden="1" x14ac:dyDescent="0.2">
      <c r="D542" s="183"/>
      <c r="F542" s="184"/>
      <c r="K542" s="148"/>
      <c r="L542" s="185"/>
      <c r="S542" s="187"/>
      <c r="T542" s="148"/>
      <c r="Z542" s="148"/>
    </row>
    <row r="543" spans="4:26" s="155" customFormat="1" hidden="1" x14ac:dyDescent="0.2">
      <c r="D543" s="183"/>
      <c r="F543" s="184"/>
      <c r="K543" s="148"/>
      <c r="L543" s="185"/>
      <c r="S543" s="187"/>
      <c r="T543" s="148"/>
      <c r="Z543" s="148"/>
    </row>
    <row r="544" spans="4:26" s="155" customFormat="1" hidden="1" x14ac:dyDescent="0.2">
      <c r="D544" s="183"/>
      <c r="F544" s="184"/>
      <c r="K544" s="148"/>
      <c r="L544" s="185"/>
      <c r="S544" s="187"/>
      <c r="T544" s="148"/>
      <c r="Z544" s="148"/>
    </row>
    <row r="545" spans="4:26" s="155" customFormat="1" hidden="1" x14ac:dyDescent="0.2">
      <c r="D545" s="183"/>
      <c r="F545" s="184"/>
      <c r="K545" s="148"/>
      <c r="L545" s="185"/>
      <c r="S545" s="187"/>
      <c r="T545" s="148"/>
      <c r="Z545" s="148"/>
    </row>
    <row r="546" spans="4:26" s="155" customFormat="1" hidden="1" x14ac:dyDescent="0.2">
      <c r="D546" s="183"/>
      <c r="F546" s="184"/>
      <c r="K546" s="148"/>
      <c r="L546" s="185"/>
      <c r="S546" s="187"/>
      <c r="T546" s="148"/>
      <c r="Z546" s="148"/>
    </row>
    <row r="547" spans="4:26" s="155" customFormat="1" hidden="1" x14ac:dyDescent="0.2">
      <c r="D547" s="183"/>
      <c r="F547" s="184"/>
      <c r="K547" s="148"/>
      <c r="L547" s="185"/>
      <c r="S547" s="187"/>
      <c r="T547" s="148"/>
      <c r="Z547" s="148"/>
    </row>
    <row r="548" spans="4:26" s="155" customFormat="1" hidden="1" x14ac:dyDescent="0.2">
      <c r="D548" s="183"/>
      <c r="F548" s="184"/>
      <c r="K548" s="148"/>
      <c r="L548" s="185"/>
      <c r="S548" s="187"/>
      <c r="T548" s="148"/>
      <c r="Z548" s="148"/>
    </row>
    <row r="549" spans="4:26" s="155" customFormat="1" hidden="1" x14ac:dyDescent="0.2">
      <c r="D549" s="183"/>
      <c r="F549" s="184"/>
      <c r="K549" s="148"/>
      <c r="L549" s="185"/>
      <c r="S549" s="187"/>
      <c r="T549" s="148"/>
      <c r="Z549" s="148"/>
    </row>
    <row r="550" spans="4:26" s="155" customFormat="1" hidden="1" x14ac:dyDescent="0.2">
      <c r="D550" s="183"/>
      <c r="F550" s="184"/>
      <c r="K550" s="148"/>
      <c r="L550" s="185"/>
      <c r="S550" s="187"/>
      <c r="T550" s="148"/>
      <c r="Z550" s="148"/>
    </row>
    <row r="551" spans="4:26" s="155" customFormat="1" hidden="1" x14ac:dyDescent="0.2">
      <c r="D551" s="183"/>
      <c r="F551" s="184"/>
      <c r="K551" s="148"/>
      <c r="L551" s="185"/>
      <c r="S551" s="187"/>
      <c r="T551" s="148"/>
      <c r="Z551" s="148"/>
    </row>
    <row r="552" spans="4:26" s="155" customFormat="1" hidden="1" x14ac:dyDescent="0.2">
      <c r="D552" s="183"/>
      <c r="F552" s="184"/>
      <c r="K552" s="148"/>
      <c r="L552" s="185"/>
      <c r="S552" s="187"/>
      <c r="T552" s="148"/>
      <c r="Z552" s="148"/>
    </row>
    <row r="553" spans="4:26" s="155" customFormat="1" hidden="1" x14ac:dyDescent="0.2">
      <c r="D553" s="183"/>
      <c r="F553" s="184"/>
      <c r="K553" s="148"/>
      <c r="L553" s="185"/>
      <c r="S553" s="187"/>
      <c r="T553" s="148"/>
      <c r="Z553" s="148"/>
    </row>
    <row r="554" spans="4:26" s="155" customFormat="1" hidden="1" x14ac:dyDescent="0.2">
      <c r="D554" s="183"/>
      <c r="F554" s="184"/>
      <c r="K554" s="148"/>
      <c r="L554" s="185"/>
      <c r="S554" s="187"/>
      <c r="T554" s="148"/>
      <c r="Z554" s="148"/>
    </row>
    <row r="555" spans="4:26" s="155" customFormat="1" hidden="1" x14ac:dyDescent="0.2">
      <c r="D555" s="183"/>
      <c r="F555" s="184"/>
      <c r="K555" s="148"/>
      <c r="L555" s="185"/>
      <c r="S555" s="187"/>
      <c r="T555" s="148"/>
      <c r="Z555" s="148"/>
    </row>
    <row r="556" spans="4:26" s="155" customFormat="1" hidden="1" x14ac:dyDescent="0.2">
      <c r="D556" s="183"/>
      <c r="F556" s="184"/>
      <c r="K556" s="148"/>
      <c r="L556" s="185"/>
      <c r="S556" s="187"/>
      <c r="T556" s="148"/>
      <c r="Z556" s="148"/>
    </row>
    <row r="557" spans="4:26" s="155" customFormat="1" hidden="1" x14ac:dyDescent="0.2">
      <c r="D557" s="183"/>
      <c r="F557" s="184"/>
      <c r="K557" s="148"/>
      <c r="L557" s="185"/>
      <c r="S557" s="187"/>
      <c r="T557" s="148"/>
      <c r="Z557" s="148"/>
    </row>
    <row r="558" spans="4:26" s="155" customFormat="1" hidden="1" x14ac:dyDescent="0.2">
      <c r="D558" s="183"/>
      <c r="F558" s="184"/>
      <c r="K558" s="148"/>
      <c r="L558" s="185"/>
      <c r="S558" s="187"/>
      <c r="T558" s="148"/>
      <c r="Z558" s="148"/>
    </row>
    <row r="559" spans="4:26" s="155" customFormat="1" hidden="1" x14ac:dyDescent="0.2">
      <c r="D559" s="183"/>
      <c r="F559" s="184"/>
      <c r="K559" s="148"/>
      <c r="L559" s="185"/>
      <c r="S559" s="187"/>
      <c r="T559" s="148"/>
      <c r="Z559" s="148"/>
    </row>
    <row r="560" spans="4:26" s="155" customFormat="1" hidden="1" x14ac:dyDescent="0.2">
      <c r="D560" s="183"/>
      <c r="F560" s="184"/>
      <c r="K560" s="148"/>
      <c r="L560" s="185"/>
      <c r="S560" s="187"/>
      <c r="T560" s="148"/>
      <c r="Z560" s="148"/>
    </row>
    <row r="561" spans="4:26" s="155" customFormat="1" hidden="1" x14ac:dyDescent="0.2">
      <c r="D561" s="183"/>
      <c r="F561" s="184"/>
      <c r="K561" s="148"/>
      <c r="L561" s="185"/>
      <c r="S561" s="187"/>
      <c r="T561" s="148"/>
      <c r="Z561" s="148"/>
    </row>
    <row r="562" spans="4:26" s="155" customFormat="1" hidden="1" x14ac:dyDescent="0.2">
      <c r="D562" s="183"/>
      <c r="F562" s="184"/>
      <c r="K562" s="148"/>
      <c r="L562" s="185"/>
      <c r="S562" s="187"/>
      <c r="T562" s="148"/>
      <c r="Z562" s="148"/>
    </row>
    <row r="563" spans="4:26" s="155" customFormat="1" hidden="1" x14ac:dyDescent="0.2">
      <c r="D563" s="183"/>
      <c r="F563" s="184"/>
      <c r="K563" s="148"/>
      <c r="L563" s="185"/>
      <c r="S563" s="187"/>
      <c r="T563" s="148"/>
      <c r="Z563" s="148"/>
    </row>
    <row r="564" spans="4:26" s="155" customFormat="1" hidden="1" x14ac:dyDescent="0.2">
      <c r="D564" s="183"/>
      <c r="F564" s="184"/>
      <c r="K564" s="148"/>
      <c r="L564" s="185"/>
      <c r="S564" s="187"/>
      <c r="T564" s="148"/>
      <c r="Z564" s="148"/>
    </row>
    <row r="565" spans="4:26" s="155" customFormat="1" hidden="1" x14ac:dyDescent="0.2">
      <c r="D565" s="183"/>
      <c r="F565" s="184"/>
      <c r="K565" s="148"/>
      <c r="L565" s="185"/>
      <c r="S565" s="187"/>
      <c r="T565" s="148"/>
      <c r="Z565" s="148"/>
    </row>
    <row r="566" spans="4:26" s="155" customFormat="1" hidden="1" x14ac:dyDescent="0.2">
      <c r="D566" s="183"/>
      <c r="F566" s="184"/>
      <c r="K566" s="148"/>
      <c r="L566" s="185"/>
      <c r="S566" s="187"/>
      <c r="T566" s="148"/>
      <c r="Z566" s="148"/>
    </row>
    <row r="567" spans="4:26" s="155" customFormat="1" hidden="1" x14ac:dyDescent="0.2">
      <c r="D567" s="183"/>
      <c r="F567" s="184"/>
      <c r="K567" s="148"/>
      <c r="L567" s="185"/>
      <c r="S567" s="187"/>
      <c r="T567" s="148"/>
      <c r="Z567" s="148"/>
    </row>
    <row r="568" spans="4:26" s="155" customFormat="1" hidden="1" x14ac:dyDescent="0.2">
      <c r="D568" s="183"/>
      <c r="F568" s="184"/>
      <c r="K568" s="148"/>
      <c r="L568" s="185"/>
      <c r="S568" s="187"/>
      <c r="T568" s="148"/>
      <c r="Z568" s="148"/>
    </row>
    <row r="569" spans="4:26" s="155" customFormat="1" hidden="1" x14ac:dyDescent="0.2">
      <c r="D569" s="183"/>
      <c r="F569" s="184"/>
      <c r="K569" s="148"/>
      <c r="L569" s="185"/>
      <c r="S569" s="187"/>
      <c r="T569" s="148"/>
      <c r="Z569" s="148"/>
    </row>
    <row r="570" spans="4:26" s="155" customFormat="1" hidden="1" x14ac:dyDescent="0.2">
      <c r="D570" s="183"/>
      <c r="F570" s="184"/>
      <c r="K570" s="148"/>
      <c r="L570" s="185"/>
      <c r="S570" s="187"/>
      <c r="T570" s="148"/>
      <c r="Z570" s="148"/>
    </row>
    <row r="571" spans="4:26" s="155" customFormat="1" hidden="1" x14ac:dyDescent="0.2">
      <c r="D571" s="183"/>
      <c r="F571" s="184"/>
      <c r="K571" s="148"/>
      <c r="L571" s="185"/>
      <c r="S571" s="187"/>
      <c r="T571" s="148"/>
      <c r="Z571" s="148"/>
    </row>
    <row r="572" spans="4:26" s="155" customFormat="1" hidden="1" x14ac:dyDescent="0.2">
      <c r="D572" s="183"/>
      <c r="F572" s="184"/>
      <c r="K572" s="148"/>
      <c r="L572" s="185"/>
      <c r="S572" s="187"/>
      <c r="T572" s="148"/>
      <c r="Z572" s="148"/>
    </row>
    <row r="573" spans="4:26" s="155" customFormat="1" hidden="1" x14ac:dyDescent="0.2">
      <c r="D573" s="183"/>
      <c r="F573" s="184"/>
      <c r="K573" s="148"/>
      <c r="L573" s="185"/>
      <c r="S573" s="187"/>
      <c r="T573" s="148"/>
      <c r="Z573" s="148"/>
    </row>
    <row r="574" spans="4:26" s="155" customFormat="1" hidden="1" x14ac:dyDescent="0.2">
      <c r="D574" s="183"/>
      <c r="F574" s="184"/>
      <c r="K574" s="148"/>
      <c r="L574" s="185"/>
      <c r="S574" s="187"/>
      <c r="T574" s="148"/>
      <c r="Z574" s="148"/>
    </row>
    <row r="575" spans="4:26" s="155" customFormat="1" hidden="1" x14ac:dyDescent="0.2">
      <c r="D575" s="183"/>
      <c r="F575" s="184"/>
      <c r="K575" s="148"/>
      <c r="L575" s="185"/>
      <c r="S575" s="187"/>
      <c r="T575" s="148"/>
      <c r="Z575" s="148"/>
    </row>
    <row r="576" spans="4:26" s="155" customFormat="1" hidden="1" x14ac:dyDescent="0.2">
      <c r="D576" s="183"/>
      <c r="F576" s="184"/>
      <c r="K576" s="148"/>
      <c r="L576" s="185"/>
      <c r="S576" s="187"/>
      <c r="T576" s="148"/>
      <c r="Z576" s="148"/>
    </row>
    <row r="577" spans="4:26" s="155" customFormat="1" hidden="1" x14ac:dyDescent="0.2">
      <c r="D577" s="183"/>
      <c r="F577" s="184"/>
      <c r="K577" s="148"/>
      <c r="L577" s="185"/>
      <c r="S577" s="187"/>
      <c r="T577" s="148"/>
      <c r="Z577" s="148"/>
    </row>
    <row r="578" spans="4:26" s="155" customFormat="1" hidden="1" x14ac:dyDescent="0.2">
      <c r="D578" s="183"/>
      <c r="F578" s="184"/>
      <c r="K578" s="148"/>
      <c r="L578" s="185"/>
      <c r="S578" s="187"/>
      <c r="T578" s="148"/>
      <c r="Z578" s="148"/>
    </row>
    <row r="579" spans="4:26" s="155" customFormat="1" hidden="1" x14ac:dyDescent="0.2">
      <c r="D579" s="183"/>
      <c r="F579" s="184"/>
      <c r="K579" s="148"/>
      <c r="L579" s="185"/>
      <c r="S579" s="187"/>
      <c r="T579" s="148"/>
      <c r="Z579" s="148"/>
    </row>
    <row r="580" spans="4:26" s="155" customFormat="1" hidden="1" x14ac:dyDescent="0.2">
      <c r="D580" s="183"/>
      <c r="F580" s="184"/>
      <c r="K580" s="148"/>
      <c r="L580" s="185"/>
      <c r="S580" s="187"/>
      <c r="T580" s="148"/>
      <c r="Z580" s="148"/>
    </row>
    <row r="581" spans="4:26" s="155" customFormat="1" hidden="1" x14ac:dyDescent="0.2">
      <c r="D581" s="183"/>
      <c r="F581" s="184"/>
      <c r="K581" s="148"/>
      <c r="L581" s="185"/>
      <c r="S581" s="187"/>
      <c r="T581" s="148"/>
      <c r="Z581" s="148"/>
    </row>
    <row r="582" spans="4:26" s="155" customFormat="1" hidden="1" x14ac:dyDescent="0.2">
      <c r="D582" s="183"/>
      <c r="F582" s="184"/>
      <c r="K582" s="148"/>
      <c r="L582" s="185"/>
      <c r="S582" s="187"/>
      <c r="T582" s="148"/>
      <c r="Z582" s="148"/>
    </row>
    <row r="583" spans="4:26" s="155" customFormat="1" hidden="1" x14ac:dyDescent="0.2">
      <c r="D583" s="183"/>
      <c r="F583" s="184"/>
      <c r="K583" s="148"/>
      <c r="L583" s="185"/>
      <c r="S583" s="187"/>
      <c r="T583" s="148"/>
      <c r="Z583" s="148"/>
    </row>
    <row r="584" spans="4:26" s="155" customFormat="1" hidden="1" x14ac:dyDescent="0.2">
      <c r="D584" s="183"/>
      <c r="F584" s="184"/>
      <c r="K584" s="148"/>
      <c r="L584" s="185"/>
      <c r="S584" s="187"/>
      <c r="T584" s="148"/>
      <c r="Z584" s="148"/>
    </row>
    <row r="585" spans="4:26" s="155" customFormat="1" hidden="1" x14ac:dyDescent="0.2">
      <c r="D585" s="183"/>
      <c r="F585" s="184"/>
      <c r="K585" s="148"/>
      <c r="L585" s="185"/>
      <c r="S585" s="187"/>
      <c r="T585" s="148"/>
      <c r="Z585" s="148"/>
    </row>
    <row r="586" spans="4:26" s="155" customFormat="1" hidden="1" x14ac:dyDescent="0.2">
      <c r="D586" s="183"/>
      <c r="F586" s="184"/>
      <c r="K586" s="148"/>
      <c r="L586" s="185"/>
      <c r="S586" s="187"/>
      <c r="T586" s="148"/>
      <c r="Z586" s="148"/>
    </row>
    <row r="587" spans="4:26" s="155" customFormat="1" hidden="1" x14ac:dyDescent="0.2">
      <c r="D587" s="183"/>
      <c r="F587" s="184"/>
      <c r="K587" s="148"/>
      <c r="L587" s="185"/>
      <c r="S587" s="187"/>
      <c r="T587" s="148"/>
      <c r="Z587" s="148"/>
    </row>
    <row r="588" spans="4:26" s="155" customFormat="1" hidden="1" x14ac:dyDescent="0.2">
      <c r="D588" s="183"/>
      <c r="F588" s="184"/>
      <c r="K588" s="148"/>
      <c r="L588" s="185"/>
      <c r="S588" s="187"/>
      <c r="T588" s="148"/>
      <c r="Z588" s="148"/>
    </row>
    <row r="589" spans="4:26" s="155" customFormat="1" hidden="1" x14ac:dyDescent="0.2">
      <c r="D589" s="183"/>
      <c r="F589" s="184"/>
      <c r="K589" s="148"/>
      <c r="L589" s="185"/>
      <c r="S589" s="187"/>
      <c r="T589" s="148"/>
      <c r="Z589" s="148"/>
    </row>
    <row r="590" spans="4:26" s="155" customFormat="1" hidden="1" x14ac:dyDescent="0.2">
      <c r="D590" s="183"/>
      <c r="F590" s="184"/>
      <c r="K590" s="148"/>
      <c r="L590" s="185"/>
      <c r="S590" s="187"/>
      <c r="T590" s="148"/>
      <c r="Z590" s="148"/>
    </row>
    <row r="591" spans="4:26" s="155" customFormat="1" hidden="1" x14ac:dyDescent="0.2">
      <c r="D591" s="183"/>
      <c r="F591" s="184"/>
      <c r="K591" s="148"/>
      <c r="L591" s="185"/>
      <c r="S591" s="187"/>
      <c r="T591" s="148"/>
      <c r="Z591" s="148"/>
    </row>
    <row r="592" spans="4:26" s="155" customFormat="1" hidden="1" x14ac:dyDescent="0.2">
      <c r="D592" s="183"/>
      <c r="F592" s="184"/>
      <c r="K592" s="148"/>
      <c r="L592" s="185"/>
      <c r="S592" s="187"/>
      <c r="T592" s="148"/>
      <c r="Z592" s="148"/>
    </row>
    <row r="593" spans="4:26" s="155" customFormat="1" hidden="1" x14ac:dyDescent="0.2">
      <c r="D593" s="183"/>
      <c r="F593" s="184"/>
      <c r="K593" s="148"/>
      <c r="L593" s="185"/>
      <c r="S593" s="187"/>
      <c r="T593" s="148"/>
      <c r="Z593" s="148"/>
    </row>
    <row r="594" spans="4:26" s="155" customFormat="1" hidden="1" x14ac:dyDescent="0.2">
      <c r="D594" s="183"/>
      <c r="F594" s="184"/>
      <c r="K594" s="148"/>
      <c r="L594" s="185"/>
      <c r="S594" s="187"/>
      <c r="T594" s="148"/>
      <c r="Z594" s="148"/>
    </row>
    <row r="595" spans="4:26" s="155" customFormat="1" hidden="1" x14ac:dyDescent="0.2">
      <c r="D595" s="183"/>
      <c r="F595" s="184"/>
      <c r="K595" s="148"/>
      <c r="L595" s="185"/>
      <c r="S595" s="187"/>
      <c r="T595" s="148"/>
      <c r="Z595" s="148"/>
    </row>
    <row r="596" spans="4:26" s="155" customFormat="1" hidden="1" x14ac:dyDescent="0.2">
      <c r="D596" s="183"/>
      <c r="F596" s="184"/>
      <c r="K596" s="148"/>
      <c r="L596" s="185"/>
      <c r="S596" s="187"/>
      <c r="T596" s="148"/>
      <c r="Z596" s="148"/>
    </row>
    <row r="597" spans="4:26" s="155" customFormat="1" hidden="1" x14ac:dyDescent="0.2">
      <c r="D597" s="183"/>
      <c r="F597" s="184"/>
      <c r="K597" s="148"/>
      <c r="L597" s="185"/>
      <c r="S597" s="187"/>
      <c r="T597" s="148"/>
      <c r="Z597" s="148"/>
    </row>
    <row r="598" spans="4:26" s="155" customFormat="1" hidden="1" x14ac:dyDescent="0.2">
      <c r="D598" s="183"/>
      <c r="F598" s="184"/>
      <c r="K598" s="148"/>
      <c r="L598" s="185"/>
      <c r="S598" s="187"/>
      <c r="T598" s="148"/>
      <c r="Z598" s="148"/>
    </row>
    <row r="599" spans="4:26" s="155" customFormat="1" hidden="1" x14ac:dyDescent="0.2">
      <c r="D599" s="183"/>
      <c r="F599" s="184"/>
      <c r="K599" s="148"/>
      <c r="L599" s="185"/>
      <c r="S599" s="187"/>
      <c r="T599" s="148"/>
      <c r="Z599" s="148"/>
    </row>
    <row r="600" spans="4:26" s="155" customFormat="1" hidden="1" x14ac:dyDescent="0.2">
      <c r="D600" s="183"/>
      <c r="F600" s="184"/>
      <c r="K600" s="148"/>
      <c r="L600" s="185"/>
      <c r="S600" s="187"/>
      <c r="T600" s="148"/>
      <c r="Z600" s="148"/>
    </row>
    <row r="601" spans="4:26" s="155" customFormat="1" hidden="1" x14ac:dyDescent="0.2">
      <c r="D601" s="183"/>
      <c r="F601" s="184"/>
      <c r="K601" s="148"/>
      <c r="L601" s="185"/>
      <c r="S601" s="187"/>
      <c r="T601" s="148"/>
      <c r="Z601" s="148"/>
    </row>
    <row r="602" spans="4:26" s="155" customFormat="1" hidden="1" x14ac:dyDescent="0.2">
      <c r="D602" s="183"/>
      <c r="F602" s="184"/>
      <c r="K602" s="148"/>
      <c r="L602" s="185"/>
      <c r="S602" s="187"/>
      <c r="T602" s="148"/>
      <c r="Z602" s="148"/>
    </row>
    <row r="603" spans="4:26" s="155" customFormat="1" hidden="1" x14ac:dyDescent="0.2">
      <c r="D603" s="183"/>
      <c r="F603" s="184"/>
      <c r="K603" s="148"/>
      <c r="L603" s="185"/>
      <c r="S603" s="187"/>
      <c r="T603" s="148"/>
      <c r="Z603" s="148"/>
    </row>
    <row r="604" spans="4:26" s="155" customFormat="1" hidden="1" x14ac:dyDescent="0.2">
      <c r="D604" s="183"/>
      <c r="F604" s="184"/>
      <c r="K604" s="148"/>
      <c r="L604" s="185"/>
      <c r="S604" s="187"/>
      <c r="T604" s="148"/>
      <c r="Z604" s="148"/>
    </row>
    <row r="605" spans="4:26" s="155" customFormat="1" hidden="1" x14ac:dyDescent="0.2">
      <c r="D605" s="183"/>
      <c r="F605" s="184"/>
      <c r="K605" s="148"/>
      <c r="L605" s="185"/>
      <c r="S605" s="187"/>
      <c r="T605" s="148"/>
      <c r="Z605" s="148"/>
    </row>
    <row r="606" spans="4:26" s="155" customFormat="1" hidden="1" x14ac:dyDescent="0.2">
      <c r="D606" s="183"/>
      <c r="F606" s="184"/>
      <c r="K606" s="148"/>
      <c r="L606" s="185"/>
      <c r="S606" s="187"/>
      <c r="T606" s="148"/>
      <c r="Z606" s="148"/>
    </row>
    <row r="607" spans="4:26" s="155" customFormat="1" hidden="1" x14ac:dyDescent="0.2">
      <c r="D607" s="183"/>
      <c r="F607" s="184"/>
      <c r="K607" s="148"/>
      <c r="L607" s="185"/>
      <c r="S607" s="187"/>
      <c r="T607" s="148"/>
      <c r="Z607" s="148"/>
    </row>
    <row r="608" spans="4:26" s="155" customFormat="1" hidden="1" x14ac:dyDescent="0.2">
      <c r="D608" s="183"/>
      <c r="F608" s="184"/>
      <c r="K608" s="148"/>
      <c r="L608" s="185"/>
      <c r="S608" s="187"/>
      <c r="T608" s="148"/>
      <c r="Z608" s="148"/>
    </row>
    <row r="609" spans="4:26" s="155" customFormat="1" hidden="1" x14ac:dyDescent="0.2">
      <c r="D609" s="183"/>
      <c r="F609" s="184"/>
      <c r="K609" s="148"/>
      <c r="L609" s="185"/>
      <c r="S609" s="187"/>
      <c r="T609" s="148"/>
      <c r="Z609" s="148"/>
    </row>
    <row r="610" spans="4:26" s="155" customFormat="1" hidden="1" x14ac:dyDescent="0.2">
      <c r="D610" s="183"/>
      <c r="F610" s="184"/>
      <c r="K610" s="148"/>
      <c r="L610" s="185"/>
      <c r="S610" s="187"/>
      <c r="T610" s="148"/>
      <c r="Z610" s="148"/>
    </row>
    <row r="611" spans="4:26" s="155" customFormat="1" hidden="1" x14ac:dyDescent="0.2">
      <c r="D611" s="183"/>
      <c r="F611" s="184"/>
      <c r="K611" s="148"/>
      <c r="L611" s="185"/>
      <c r="S611" s="187"/>
      <c r="T611" s="148"/>
      <c r="Z611" s="148"/>
    </row>
    <row r="612" spans="4:26" s="155" customFormat="1" hidden="1" x14ac:dyDescent="0.2">
      <c r="D612" s="183"/>
      <c r="F612" s="184"/>
      <c r="K612" s="148"/>
      <c r="L612" s="185"/>
      <c r="S612" s="187"/>
      <c r="T612" s="148"/>
      <c r="Z612" s="148"/>
    </row>
    <row r="613" spans="4:26" s="155" customFormat="1" hidden="1" x14ac:dyDescent="0.2">
      <c r="D613" s="183"/>
      <c r="F613" s="184"/>
      <c r="K613" s="148"/>
      <c r="L613" s="185"/>
      <c r="S613" s="187"/>
      <c r="T613" s="148"/>
      <c r="Z613" s="148"/>
    </row>
    <row r="614" spans="4:26" s="155" customFormat="1" hidden="1" x14ac:dyDescent="0.2">
      <c r="D614" s="183"/>
      <c r="F614" s="184"/>
      <c r="K614" s="148"/>
      <c r="L614" s="185"/>
      <c r="S614" s="187"/>
      <c r="T614" s="148"/>
      <c r="Z614" s="148"/>
    </row>
    <row r="615" spans="4:26" s="155" customFormat="1" hidden="1" x14ac:dyDescent="0.2">
      <c r="D615" s="183"/>
      <c r="F615" s="184"/>
      <c r="K615" s="148"/>
      <c r="L615" s="185"/>
      <c r="S615" s="187"/>
      <c r="T615" s="148"/>
      <c r="Z615" s="148"/>
    </row>
    <row r="616" spans="4:26" s="155" customFormat="1" hidden="1" x14ac:dyDescent="0.2">
      <c r="D616" s="183"/>
      <c r="F616" s="184"/>
      <c r="K616" s="148"/>
      <c r="L616" s="185"/>
      <c r="S616" s="187"/>
      <c r="T616" s="148"/>
      <c r="Z616" s="148"/>
    </row>
    <row r="617" spans="4:26" s="155" customFormat="1" hidden="1" x14ac:dyDescent="0.2">
      <c r="D617" s="183"/>
      <c r="F617" s="184"/>
      <c r="K617" s="148"/>
      <c r="L617" s="185"/>
      <c r="S617" s="187"/>
      <c r="T617" s="148"/>
      <c r="Z617" s="148"/>
    </row>
    <row r="618" spans="4:26" s="155" customFormat="1" hidden="1" x14ac:dyDescent="0.2">
      <c r="D618" s="183"/>
      <c r="F618" s="184"/>
      <c r="K618" s="148"/>
      <c r="L618" s="185"/>
      <c r="S618" s="187"/>
      <c r="T618" s="148"/>
      <c r="Z618" s="148"/>
    </row>
    <row r="619" spans="4:26" s="155" customFormat="1" hidden="1" x14ac:dyDescent="0.2">
      <c r="D619" s="183"/>
      <c r="F619" s="184"/>
      <c r="K619" s="148"/>
      <c r="L619" s="185"/>
      <c r="S619" s="187"/>
      <c r="T619" s="148"/>
      <c r="Z619" s="148"/>
    </row>
    <row r="620" spans="4:26" s="155" customFormat="1" hidden="1" x14ac:dyDescent="0.2">
      <c r="D620" s="183"/>
      <c r="F620" s="184"/>
      <c r="K620" s="148"/>
      <c r="L620" s="185"/>
      <c r="S620" s="187"/>
      <c r="T620" s="148"/>
      <c r="Z620" s="148"/>
    </row>
    <row r="621" spans="4:26" s="155" customFormat="1" hidden="1" x14ac:dyDescent="0.2">
      <c r="D621" s="183"/>
      <c r="F621" s="184"/>
      <c r="K621" s="148"/>
      <c r="L621" s="185"/>
      <c r="S621" s="187"/>
      <c r="T621" s="148"/>
      <c r="Z621" s="148"/>
    </row>
    <row r="622" spans="4:26" s="155" customFormat="1" hidden="1" x14ac:dyDescent="0.2">
      <c r="D622" s="183"/>
      <c r="F622" s="184"/>
      <c r="K622" s="148"/>
      <c r="L622" s="185"/>
      <c r="S622" s="187"/>
      <c r="T622" s="148"/>
      <c r="Z622" s="148"/>
    </row>
    <row r="623" spans="4:26" s="155" customFormat="1" hidden="1" x14ac:dyDescent="0.2">
      <c r="D623" s="183"/>
      <c r="F623" s="184"/>
      <c r="K623" s="148"/>
      <c r="L623" s="185"/>
      <c r="S623" s="187"/>
      <c r="T623" s="148"/>
      <c r="Z623" s="148"/>
    </row>
    <row r="624" spans="4:26" s="155" customFormat="1" hidden="1" x14ac:dyDescent="0.2">
      <c r="D624" s="183"/>
      <c r="F624" s="184"/>
      <c r="K624" s="148"/>
      <c r="L624" s="185"/>
      <c r="S624" s="187"/>
      <c r="T624" s="148"/>
      <c r="Z624" s="148"/>
    </row>
    <row r="625" spans="4:26" s="155" customFormat="1" hidden="1" x14ac:dyDescent="0.2">
      <c r="D625" s="183"/>
      <c r="F625" s="184"/>
      <c r="K625" s="148"/>
      <c r="L625" s="185"/>
      <c r="S625" s="187"/>
      <c r="T625" s="148"/>
      <c r="Z625" s="148"/>
    </row>
    <row r="626" spans="4:26" s="155" customFormat="1" hidden="1" x14ac:dyDescent="0.2">
      <c r="D626" s="183"/>
      <c r="F626" s="184"/>
      <c r="K626" s="148"/>
      <c r="L626" s="185"/>
      <c r="S626" s="187"/>
      <c r="T626" s="148"/>
      <c r="Z626" s="148"/>
    </row>
    <row r="627" spans="4:26" s="155" customFormat="1" hidden="1" x14ac:dyDescent="0.2">
      <c r="D627" s="183"/>
      <c r="F627" s="184"/>
      <c r="K627" s="148"/>
      <c r="L627" s="185"/>
      <c r="S627" s="187"/>
      <c r="T627" s="148"/>
      <c r="Z627" s="148"/>
    </row>
    <row r="628" spans="4:26" s="155" customFormat="1" hidden="1" x14ac:dyDescent="0.2">
      <c r="D628" s="183"/>
      <c r="F628" s="184"/>
      <c r="K628" s="148"/>
      <c r="L628" s="185"/>
      <c r="S628" s="187"/>
      <c r="T628" s="148"/>
      <c r="Z628" s="148"/>
    </row>
    <row r="629" spans="4:26" s="155" customFormat="1" hidden="1" x14ac:dyDescent="0.2">
      <c r="D629" s="183"/>
      <c r="F629" s="184"/>
      <c r="K629" s="148"/>
      <c r="L629" s="185"/>
      <c r="S629" s="187"/>
      <c r="T629" s="148"/>
      <c r="Z629" s="148"/>
    </row>
    <row r="630" spans="4:26" s="155" customFormat="1" hidden="1" x14ac:dyDescent="0.2">
      <c r="D630" s="183"/>
      <c r="F630" s="184"/>
      <c r="K630" s="148"/>
      <c r="L630" s="185"/>
      <c r="S630" s="187"/>
      <c r="T630" s="148"/>
      <c r="Z630" s="148"/>
    </row>
    <row r="631" spans="4:26" s="155" customFormat="1" hidden="1" x14ac:dyDescent="0.2">
      <c r="D631" s="183"/>
      <c r="F631" s="184"/>
      <c r="K631" s="148"/>
      <c r="L631" s="185"/>
      <c r="S631" s="187"/>
      <c r="T631" s="148"/>
      <c r="Z631" s="148"/>
    </row>
    <row r="632" spans="4:26" s="155" customFormat="1" hidden="1" x14ac:dyDescent="0.2">
      <c r="D632" s="183"/>
      <c r="F632" s="184"/>
      <c r="K632" s="148"/>
      <c r="L632" s="185"/>
      <c r="S632" s="187"/>
      <c r="T632" s="148"/>
      <c r="Z632" s="148"/>
    </row>
    <row r="633" spans="4:26" s="155" customFormat="1" hidden="1" x14ac:dyDescent="0.2">
      <c r="D633" s="183"/>
      <c r="F633" s="184"/>
      <c r="K633" s="148"/>
      <c r="L633" s="185"/>
      <c r="S633" s="187"/>
      <c r="T633" s="148"/>
      <c r="Z633" s="148"/>
    </row>
    <row r="634" spans="4:26" s="155" customFormat="1" hidden="1" x14ac:dyDescent="0.2">
      <c r="D634" s="183"/>
      <c r="F634" s="184"/>
      <c r="K634" s="148"/>
      <c r="L634" s="185"/>
      <c r="S634" s="187"/>
      <c r="T634" s="148"/>
      <c r="Z634" s="148"/>
    </row>
    <row r="635" spans="4:26" s="155" customFormat="1" hidden="1" x14ac:dyDescent="0.2">
      <c r="D635" s="183"/>
      <c r="F635" s="184"/>
      <c r="K635" s="148"/>
      <c r="L635" s="185"/>
      <c r="S635" s="187"/>
      <c r="T635" s="148"/>
      <c r="Z635" s="148"/>
    </row>
    <row r="636" spans="4:26" s="155" customFormat="1" hidden="1" x14ac:dyDescent="0.2">
      <c r="D636" s="183"/>
      <c r="F636" s="184"/>
      <c r="K636" s="148"/>
      <c r="L636" s="185"/>
      <c r="S636" s="187"/>
      <c r="T636" s="148"/>
      <c r="Z636" s="148"/>
    </row>
    <row r="637" spans="4:26" s="155" customFormat="1" hidden="1" x14ac:dyDescent="0.2">
      <c r="D637" s="183"/>
      <c r="F637" s="184"/>
      <c r="K637" s="148"/>
      <c r="L637" s="185"/>
      <c r="S637" s="187"/>
      <c r="T637" s="148"/>
      <c r="Z637" s="148"/>
    </row>
    <row r="638" spans="4:26" s="155" customFormat="1" hidden="1" x14ac:dyDescent="0.2">
      <c r="D638" s="183"/>
      <c r="F638" s="184"/>
      <c r="K638" s="148"/>
      <c r="L638" s="185"/>
      <c r="S638" s="187"/>
      <c r="T638" s="148"/>
      <c r="Z638" s="148"/>
    </row>
    <row r="639" spans="4:26" s="155" customFormat="1" hidden="1" x14ac:dyDescent="0.2">
      <c r="D639" s="183"/>
      <c r="F639" s="184"/>
      <c r="K639" s="148"/>
      <c r="L639" s="185"/>
      <c r="S639" s="187"/>
      <c r="T639" s="148"/>
      <c r="Z639" s="148"/>
    </row>
    <row r="640" spans="4:26" s="155" customFormat="1" hidden="1" x14ac:dyDescent="0.2">
      <c r="D640" s="183"/>
      <c r="F640" s="184"/>
      <c r="K640" s="148"/>
      <c r="L640" s="185"/>
      <c r="S640" s="187"/>
      <c r="T640" s="148"/>
      <c r="Z640" s="148"/>
    </row>
    <row r="641" spans="4:26" s="155" customFormat="1" hidden="1" x14ac:dyDescent="0.2">
      <c r="D641" s="183"/>
      <c r="F641" s="184"/>
      <c r="K641" s="148"/>
      <c r="L641" s="185"/>
      <c r="S641" s="187"/>
      <c r="T641" s="148"/>
      <c r="Z641" s="148"/>
    </row>
    <row r="642" spans="4:26" s="155" customFormat="1" hidden="1" x14ac:dyDescent="0.2">
      <c r="D642" s="183"/>
      <c r="F642" s="184"/>
      <c r="K642" s="148"/>
      <c r="L642" s="185"/>
      <c r="S642" s="187"/>
      <c r="T642" s="148"/>
      <c r="Z642" s="148"/>
    </row>
    <row r="643" spans="4:26" s="155" customFormat="1" hidden="1" x14ac:dyDescent="0.2">
      <c r="D643" s="183"/>
      <c r="F643" s="184"/>
      <c r="K643" s="148"/>
      <c r="L643" s="185"/>
      <c r="S643" s="187"/>
      <c r="T643" s="148"/>
      <c r="Z643" s="148"/>
    </row>
    <row r="644" spans="4:26" s="155" customFormat="1" hidden="1" x14ac:dyDescent="0.2">
      <c r="D644" s="183"/>
      <c r="F644" s="184"/>
      <c r="K644" s="148"/>
      <c r="L644" s="185"/>
      <c r="S644" s="187"/>
      <c r="T644" s="148"/>
      <c r="Z644" s="148"/>
    </row>
    <row r="645" spans="4:26" s="155" customFormat="1" hidden="1" x14ac:dyDescent="0.2">
      <c r="D645" s="183"/>
      <c r="F645" s="184"/>
      <c r="K645" s="148"/>
      <c r="L645" s="185"/>
      <c r="S645" s="187"/>
      <c r="T645" s="148"/>
      <c r="Z645" s="148"/>
    </row>
    <row r="646" spans="4:26" s="155" customFormat="1" hidden="1" x14ac:dyDescent="0.2">
      <c r="D646" s="183"/>
      <c r="F646" s="184"/>
      <c r="K646" s="148"/>
      <c r="L646" s="185"/>
      <c r="S646" s="187"/>
      <c r="T646" s="148"/>
      <c r="Z646" s="148"/>
    </row>
    <row r="647" spans="4:26" s="155" customFormat="1" hidden="1" x14ac:dyDescent="0.2">
      <c r="D647" s="183"/>
      <c r="F647" s="184"/>
      <c r="K647" s="148"/>
      <c r="L647" s="185"/>
      <c r="S647" s="187"/>
      <c r="T647" s="148"/>
      <c r="Z647" s="148"/>
    </row>
    <row r="648" spans="4:26" s="155" customFormat="1" hidden="1" x14ac:dyDescent="0.2">
      <c r="D648" s="183"/>
      <c r="F648" s="184"/>
      <c r="K648" s="148"/>
      <c r="L648" s="185"/>
      <c r="S648" s="187"/>
      <c r="T648" s="148"/>
      <c r="Z648" s="148"/>
    </row>
    <row r="649" spans="4:26" s="155" customFormat="1" hidden="1" x14ac:dyDescent="0.2">
      <c r="D649" s="183"/>
      <c r="F649" s="184"/>
      <c r="K649" s="148"/>
      <c r="L649" s="185"/>
      <c r="S649" s="187"/>
      <c r="T649" s="148"/>
      <c r="Z649" s="148"/>
    </row>
    <row r="650" spans="4:26" s="155" customFormat="1" hidden="1" x14ac:dyDescent="0.2">
      <c r="D650" s="183"/>
      <c r="F650" s="184"/>
      <c r="K650" s="148"/>
      <c r="L650" s="185"/>
      <c r="S650" s="187"/>
      <c r="T650" s="148"/>
      <c r="Z650" s="148"/>
    </row>
    <row r="651" spans="4:26" s="155" customFormat="1" hidden="1" x14ac:dyDescent="0.2">
      <c r="D651" s="183"/>
      <c r="F651" s="184"/>
      <c r="K651" s="148"/>
      <c r="L651" s="185"/>
      <c r="S651" s="187"/>
      <c r="T651" s="148"/>
      <c r="Z651" s="148"/>
    </row>
    <row r="652" spans="4:26" s="155" customFormat="1" hidden="1" x14ac:dyDescent="0.2">
      <c r="D652" s="183"/>
      <c r="F652" s="184"/>
      <c r="K652" s="148"/>
      <c r="L652" s="185"/>
      <c r="S652" s="187"/>
      <c r="T652" s="148"/>
      <c r="Z652" s="148"/>
    </row>
    <row r="653" spans="4:26" s="155" customFormat="1" hidden="1" x14ac:dyDescent="0.2">
      <c r="D653" s="183"/>
      <c r="F653" s="184"/>
      <c r="K653" s="148"/>
      <c r="L653" s="185"/>
      <c r="S653" s="187"/>
      <c r="T653" s="148"/>
      <c r="Z653" s="148"/>
    </row>
    <row r="654" spans="4:26" s="155" customFormat="1" hidden="1" x14ac:dyDescent="0.2">
      <c r="D654" s="183"/>
      <c r="F654" s="184"/>
      <c r="K654" s="148"/>
      <c r="L654" s="185"/>
      <c r="S654" s="187"/>
      <c r="T654" s="148"/>
      <c r="Z654" s="148"/>
    </row>
    <row r="655" spans="4:26" s="155" customFormat="1" hidden="1" x14ac:dyDescent="0.2">
      <c r="D655" s="183"/>
      <c r="F655" s="184"/>
      <c r="K655" s="148"/>
      <c r="L655" s="185"/>
      <c r="S655" s="187"/>
      <c r="T655" s="148"/>
      <c r="Z655" s="148"/>
    </row>
    <row r="656" spans="4:26" s="155" customFormat="1" hidden="1" x14ac:dyDescent="0.2">
      <c r="D656" s="183"/>
      <c r="F656" s="184"/>
      <c r="K656" s="148"/>
      <c r="L656" s="185"/>
      <c r="S656" s="187"/>
      <c r="T656" s="148"/>
      <c r="Z656" s="148"/>
    </row>
    <row r="657" spans="4:26" s="155" customFormat="1" hidden="1" x14ac:dyDescent="0.2">
      <c r="D657" s="183"/>
      <c r="F657" s="184"/>
      <c r="K657" s="148"/>
      <c r="L657" s="185"/>
      <c r="S657" s="187"/>
      <c r="T657" s="148"/>
      <c r="Z657" s="148"/>
    </row>
    <row r="658" spans="4:26" s="155" customFormat="1" hidden="1" x14ac:dyDescent="0.2">
      <c r="D658" s="183"/>
      <c r="F658" s="184"/>
      <c r="K658" s="148"/>
      <c r="L658" s="185"/>
      <c r="S658" s="187"/>
      <c r="T658" s="148"/>
      <c r="Z658" s="148"/>
    </row>
    <row r="659" spans="4:26" s="155" customFormat="1" hidden="1" x14ac:dyDescent="0.2">
      <c r="D659" s="183"/>
      <c r="F659" s="184"/>
      <c r="K659" s="148"/>
      <c r="L659" s="185"/>
      <c r="S659" s="187"/>
      <c r="T659" s="148"/>
      <c r="Z659" s="148"/>
    </row>
    <row r="660" spans="4:26" s="155" customFormat="1" hidden="1" x14ac:dyDescent="0.2">
      <c r="D660" s="183"/>
      <c r="F660" s="184"/>
      <c r="K660" s="148"/>
      <c r="L660" s="185"/>
      <c r="S660" s="187"/>
      <c r="T660" s="148"/>
      <c r="Z660" s="148"/>
    </row>
    <row r="661" spans="4:26" s="155" customFormat="1" hidden="1" x14ac:dyDescent="0.2">
      <c r="D661" s="183"/>
      <c r="F661" s="184"/>
      <c r="K661" s="148"/>
      <c r="L661" s="185"/>
      <c r="S661" s="187"/>
      <c r="T661" s="148"/>
      <c r="Z661" s="148"/>
    </row>
    <row r="662" spans="4:26" s="155" customFormat="1" hidden="1" x14ac:dyDescent="0.2">
      <c r="D662" s="183"/>
      <c r="F662" s="184"/>
      <c r="K662" s="148"/>
      <c r="L662" s="185"/>
      <c r="S662" s="187"/>
      <c r="T662" s="148"/>
      <c r="Z662" s="148"/>
    </row>
    <row r="663" spans="4:26" s="155" customFormat="1" hidden="1" x14ac:dyDescent="0.2">
      <c r="D663" s="183"/>
      <c r="F663" s="184"/>
      <c r="K663" s="148"/>
      <c r="L663" s="185"/>
      <c r="S663" s="187"/>
      <c r="T663" s="148"/>
      <c r="Z663" s="148"/>
    </row>
    <row r="664" spans="4:26" s="155" customFormat="1" hidden="1" x14ac:dyDescent="0.2">
      <c r="D664" s="183"/>
      <c r="F664" s="184"/>
      <c r="K664" s="148"/>
      <c r="L664" s="185"/>
      <c r="S664" s="187"/>
      <c r="T664" s="148"/>
      <c r="Z664" s="148"/>
    </row>
    <row r="665" spans="4:26" s="155" customFormat="1" hidden="1" x14ac:dyDescent="0.2">
      <c r="D665" s="183"/>
      <c r="F665" s="184"/>
      <c r="K665" s="148"/>
      <c r="L665" s="185"/>
      <c r="S665" s="187"/>
      <c r="T665" s="148"/>
      <c r="Z665" s="148"/>
    </row>
    <row r="666" spans="4:26" s="155" customFormat="1" hidden="1" x14ac:dyDescent="0.2">
      <c r="D666" s="183"/>
      <c r="F666" s="184"/>
      <c r="K666" s="148"/>
      <c r="L666" s="185"/>
      <c r="S666" s="187"/>
      <c r="T666" s="148"/>
      <c r="Z666" s="148"/>
    </row>
    <row r="667" spans="4:26" s="155" customFormat="1" hidden="1" x14ac:dyDescent="0.2">
      <c r="D667" s="183"/>
      <c r="F667" s="184"/>
      <c r="K667" s="148"/>
      <c r="L667" s="185"/>
      <c r="S667" s="187"/>
      <c r="T667" s="148"/>
      <c r="Z667" s="148"/>
    </row>
    <row r="668" spans="4:26" s="155" customFormat="1" hidden="1" x14ac:dyDescent="0.2">
      <c r="D668" s="183"/>
      <c r="F668" s="184"/>
      <c r="K668" s="148"/>
      <c r="L668" s="185"/>
      <c r="S668" s="187"/>
      <c r="T668" s="148"/>
      <c r="Z668" s="148"/>
    </row>
    <row r="669" spans="4:26" s="155" customFormat="1" hidden="1" x14ac:dyDescent="0.2">
      <c r="D669" s="183"/>
      <c r="F669" s="184"/>
      <c r="K669" s="148"/>
      <c r="L669" s="185"/>
      <c r="S669" s="187"/>
      <c r="T669" s="148"/>
      <c r="Z669" s="148"/>
    </row>
    <row r="670" spans="4:26" s="155" customFormat="1" hidden="1" x14ac:dyDescent="0.2">
      <c r="D670" s="183"/>
      <c r="F670" s="184"/>
      <c r="K670" s="148"/>
      <c r="L670" s="185"/>
      <c r="S670" s="187"/>
      <c r="T670" s="148"/>
      <c r="Z670" s="148"/>
    </row>
    <row r="671" spans="4:26" s="155" customFormat="1" hidden="1" x14ac:dyDescent="0.2">
      <c r="D671" s="183"/>
      <c r="F671" s="184"/>
      <c r="K671" s="148"/>
      <c r="L671" s="185"/>
      <c r="S671" s="187"/>
      <c r="T671" s="148"/>
      <c r="Z671" s="148"/>
    </row>
    <row r="672" spans="4:26" s="155" customFormat="1" hidden="1" x14ac:dyDescent="0.2">
      <c r="D672" s="183"/>
      <c r="F672" s="184"/>
      <c r="K672" s="148"/>
      <c r="L672" s="185"/>
      <c r="S672" s="187"/>
      <c r="T672" s="148"/>
      <c r="Z672" s="148"/>
    </row>
    <row r="673" spans="4:26" s="155" customFormat="1" hidden="1" x14ac:dyDescent="0.2">
      <c r="D673" s="183"/>
      <c r="F673" s="184"/>
      <c r="K673" s="148"/>
      <c r="L673" s="185"/>
      <c r="S673" s="187"/>
      <c r="T673" s="148"/>
      <c r="Z673" s="148"/>
    </row>
    <row r="674" spans="4:26" s="155" customFormat="1" hidden="1" x14ac:dyDescent="0.2">
      <c r="D674" s="183"/>
      <c r="F674" s="184"/>
      <c r="K674" s="148"/>
      <c r="L674" s="185"/>
      <c r="S674" s="187"/>
      <c r="T674" s="148"/>
      <c r="Z674" s="148"/>
    </row>
    <row r="675" spans="4:26" s="155" customFormat="1" hidden="1" x14ac:dyDescent="0.2">
      <c r="D675" s="183"/>
      <c r="F675" s="184"/>
      <c r="K675" s="148"/>
      <c r="L675" s="185"/>
      <c r="S675" s="187"/>
      <c r="T675" s="148"/>
      <c r="Z675" s="148"/>
    </row>
    <row r="676" spans="4:26" s="155" customFormat="1" hidden="1" x14ac:dyDescent="0.2">
      <c r="D676" s="183"/>
      <c r="F676" s="184"/>
      <c r="K676" s="148"/>
      <c r="L676" s="185"/>
      <c r="S676" s="187"/>
      <c r="T676" s="148"/>
      <c r="Z676" s="148"/>
    </row>
    <row r="677" spans="4:26" s="155" customFormat="1" hidden="1" x14ac:dyDescent="0.2">
      <c r="D677" s="183"/>
      <c r="F677" s="184"/>
      <c r="K677" s="148"/>
      <c r="L677" s="185"/>
      <c r="S677" s="187"/>
      <c r="T677" s="148"/>
      <c r="Z677" s="148"/>
    </row>
    <row r="678" spans="4:26" s="155" customFormat="1" hidden="1" x14ac:dyDescent="0.2">
      <c r="D678" s="183"/>
      <c r="F678" s="184"/>
      <c r="K678" s="148"/>
      <c r="L678" s="185"/>
      <c r="S678" s="187"/>
      <c r="T678" s="148"/>
      <c r="Z678" s="148"/>
    </row>
    <row r="679" spans="4:26" s="155" customFormat="1" hidden="1" x14ac:dyDescent="0.2">
      <c r="D679" s="183"/>
      <c r="F679" s="184"/>
      <c r="K679" s="148"/>
      <c r="L679" s="185"/>
      <c r="S679" s="187"/>
      <c r="T679" s="148"/>
      <c r="Z679" s="148"/>
    </row>
    <row r="680" spans="4:26" s="155" customFormat="1" hidden="1" x14ac:dyDescent="0.2">
      <c r="D680" s="183"/>
      <c r="F680" s="184"/>
      <c r="K680" s="148"/>
      <c r="L680" s="185"/>
      <c r="S680" s="187"/>
      <c r="T680" s="148"/>
      <c r="Z680" s="148"/>
    </row>
    <row r="681" spans="4:26" s="155" customFormat="1" hidden="1" x14ac:dyDescent="0.2">
      <c r="D681" s="183"/>
      <c r="F681" s="184"/>
      <c r="K681" s="148"/>
      <c r="L681" s="185"/>
      <c r="S681" s="187"/>
      <c r="T681" s="148"/>
      <c r="Z681" s="148"/>
    </row>
    <row r="682" spans="4:26" s="155" customFormat="1" hidden="1" x14ac:dyDescent="0.2">
      <c r="D682" s="183"/>
      <c r="F682" s="184"/>
      <c r="K682" s="148"/>
      <c r="L682" s="185"/>
      <c r="S682" s="187"/>
      <c r="T682" s="148"/>
      <c r="Z682" s="148"/>
    </row>
    <row r="683" spans="4:26" s="155" customFormat="1" hidden="1" x14ac:dyDescent="0.2">
      <c r="D683" s="183"/>
      <c r="F683" s="184"/>
      <c r="K683" s="148"/>
      <c r="L683" s="185"/>
      <c r="S683" s="187"/>
      <c r="T683" s="148"/>
      <c r="Z683" s="148"/>
    </row>
    <row r="684" spans="4:26" s="155" customFormat="1" hidden="1" x14ac:dyDescent="0.2">
      <c r="D684" s="183"/>
      <c r="F684" s="184"/>
      <c r="K684" s="148"/>
      <c r="L684" s="185"/>
      <c r="S684" s="187"/>
      <c r="T684" s="148"/>
      <c r="Z684" s="148"/>
    </row>
    <row r="685" spans="4:26" s="155" customFormat="1" hidden="1" x14ac:dyDescent="0.2">
      <c r="D685" s="183"/>
      <c r="F685" s="184"/>
      <c r="K685" s="148"/>
      <c r="L685" s="185"/>
      <c r="S685" s="187"/>
      <c r="T685" s="148"/>
      <c r="Z685" s="148"/>
    </row>
    <row r="686" spans="4:26" s="155" customFormat="1" hidden="1" x14ac:dyDescent="0.2">
      <c r="D686" s="183"/>
      <c r="F686" s="184"/>
      <c r="K686" s="148"/>
      <c r="L686" s="185"/>
      <c r="S686" s="187"/>
      <c r="T686" s="148"/>
      <c r="Z686" s="148"/>
    </row>
    <row r="687" spans="4:26" s="155" customFormat="1" hidden="1" x14ac:dyDescent="0.2">
      <c r="D687" s="183"/>
      <c r="F687" s="184"/>
      <c r="K687" s="148"/>
      <c r="L687" s="185"/>
      <c r="S687" s="187"/>
      <c r="T687" s="148"/>
      <c r="Z687" s="148"/>
    </row>
    <row r="688" spans="4:26" s="155" customFormat="1" hidden="1" x14ac:dyDescent="0.2">
      <c r="D688" s="183"/>
      <c r="F688" s="184"/>
      <c r="K688" s="148"/>
      <c r="L688" s="185"/>
      <c r="S688" s="187"/>
      <c r="T688" s="148"/>
      <c r="Z688" s="148"/>
    </row>
    <row r="689" spans="4:26" s="155" customFormat="1" hidden="1" x14ac:dyDescent="0.2">
      <c r="D689" s="183"/>
      <c r="F689" s="184"/>
      <c r="K689" s="148"/>
      <c r="L689" s="185"/>
      <c r="S689" s="187"/>
      <c r="T689" s="148"/>
      <c r="Z689" s="148"/>
    </row>
    <row r="690" spans="4:26" s="155" customFormat="1" hidden="1" x14ac:dyDescent="0.2">
      <c r="D690" s="183"/>
      <c r="F690" s="184"/>
      <c r="K690" s="148"/>
      <c r="L690" s="185"/>
      <c r="S690" s="187"/>
      <c r="T690" s="148"/>
      <c r="Z690" s="148"/>
    </row>
    <row r="691" spans="4:26" s="155" customFormat="1" hidden="1" x14ac:dyDescent="0.2">
      <c r="D691" s="183"/>
      <c r="F691" s="184"/>
      <c r="K691" s="148"/>
      <c r="L691" s="185"/>
      <c r="S691" s="187"/>
      <c r="T691" s="148"/>
      <c r="Z691" s="148"/>
    </row>
    <row r="692" spans="4:26" s="155" customFormat="1" hidden="1" x14ac:dyDescent="0.2">
      <c r="D692" s="183"/>
      <c r="F692" s="184"/>
      <c r="K692" s="148"/>
      <c r="L692" s="185"/>
      <c r="S692" s="187"/>
      <c r="T692" s="148"/>
      <c r="Z692" s="148"/>
    </row>
    <row r="693" spans="4:26" s="155" customFormat="1" hidden="1" x14ac:dyDescent="0.2">
      <c r="D693" s="183"/>
      <c r="F693" s="184"/>
      <c r="K693" s="148"/>
      <c r="L693" s="185"/>
      <c r="S693" s="187"/>
      <c r="T693" s="148"/>
      <c r="Z693" s="148"/>
    </row>
    <row r="694" spans="4:26" s="155" customFormat="1" hidden="1" x14ac:dyDescent="0.2">
      <c r="D694" s="183"/>
      <c r="F694" s="184"/>
      <c r="K694" s="148"/>
      <c r="L694" s="185"/>
      <c r="S694" s="187"/>
      <c r="T694" s="148"/>
      <c r="Z694" s="148"/>
    </row>
    <row r="695" spans="4:26" s="155" customFormat="1" hidden="1" x14ac:dyDescent="0.2">
      <c r="D695" s="183"/>
      <c r="F695" s="184"/>
      <c r="K695" s="148"/>
      <c r="L695" s="185"/>
      <c r="S695" s="187"/>
      <c r="T695" s="148"/>
      <c r="Z695" s="148"/>
    </row>
    <row r="696" spans="4:26" s="155" customFormat="1" hidden="1" x14ac:dyDescent="0.2">
      <c r="D696" s="183"/>
      <c r="F696" s="184"/>
      <c r="K696" s="148"/>
      <c r="L696" s="185"/>
      <c r="S696" s="187"/>
      <c r="T696" s="148"/>
      <c r="Z696" s="148"/>
    </row>
    <row r="697" spans="4:26" s="155" customFormat="1" hidden="1" x14ac:dyDescent="0.2">
      <c r="D697" s="183"/>
      <c r="F697" s="184"/>
      <c r="K697" s="148"/>
      <c r="L697" s="185"/>
      <c r="S697" s="187"/>
      <c r="T697" s="148"/>
      <c r="Z697" s="148"/>
    </row>
    <row r="698" spans="4:26" s="155" customFormat="1" hidden="1" x14ac:dyDescent="0.2">
      <c r="D698" s="183"/>
      <c r="F698" s="184"/>
      <c r="K698" s="148"/>
      <c r="L698" s="185"/>
      <c r="S698" s="187"/>
      <c r="T698" s="148"/>
      <c r="Z698" s="148"/>
    </row>
    <row r="699" spans="4:26" s="155" customFormat="1" hidden="1" x14ac:dyDescent="0.2">
      <c r="D699" s="183"/>
      <c r="F699" s="184"/>
      <c r="K699" s="148"/>
      <c r="L699" s="185"/>
      <c r="S699" s="187"/>
      <c r="T699" s="148"/>
      <c r="Z699" s="148"/>
    </row>
    <row r="700" spans="4:26" s="155" customFormat="1" hidden="1" x14ac:dyDescent="0.2">
      <c r="D700" s="183"/>
      <c r="F700" s="184"/>
      <c r="K700" s="148"/>
      <c r="L700" s="185"/>
      <c r="S700" s="187"/>
      <c r="T700" s="148"/>
      <c r="Z700" s="148"/>
    </row>
    <row r="701" spans="4:26" s="155" customFormat="1" hidden="1" x14ac:dyDescent="0.2">
      <c r="D701" s="183"/>
      <c r="F701" s="184"/>
      <c r="K701" s="148"/>
      <c r="L701" s="185"/>
      <c r="S701" s="187"/>
      <c r="T701" s="148"/>
      <c r="Z701" s="148"/>
    </row>
    <row r="702" spans="4:26" s="155" customFormat="1" hidden="1" x14ac:dyDescent="0.2">
      <c r="D702" s="183"/>
      <c r="F702" s="184"/>
      <c r="K702" s="148"/>
      <c r="L702" s="185"/>
      <c r="S702" s="187"/>
      <c r="T702" s="148"/>
      <c r="Z702" s="148"/>
    </row>
    <row r="703" spans="4:26" s="155" customFormat="1" hidden="1" x14ac:dyDescent="0.2">
      <c r="D703" s="183"/>
      <c r="F703" s="184"/>
      <c r="K703" s="148"/>
      <c r="L703" s="185"/>
      <c r="S703" s="187"/>
      <c r="T703" s="148"/>
      <c r="Z703" s="148"/>
    </row>
    <row r="704" spans="4:26" s="155" customFormat="1" hidden="1" x14ac:dyDescent="0.2">
      <c r="D704" s="183"/>
      <c r="F704" s="184"/>
      <c r="K704" s="148"/>
      <c r="L704" s="185"/>
      <c r="S704" s="187"/>
      <c r="T704" s="148"/>
      <c r="Z704" s="148"/>
    </row>
    <row r="705" spans="4:26" s="155" customFormat="1" hidden="1" x14ac:dyDescent="0.2">
      <c r="D705" s="183"/>
      <c r="F705" s="184"/>
      <c r="K705" s="148"/>
      <c r="L705" s="185"/>
      <c r="S705" s="187"/>
      <c r="T705" s="148"/>
      <c r="Z705" s="148"/>
    </row>
    <row r="706" spans="4:26" s="155" customFormat="1" hidden="1" x14ac:dyDescent="0.2">
      <c r="D706" s="183"/>
      <c r="F706" s="184"/>
      <c r="K706" s="148"/>
      <c r="L706" s="185"/>
      <c r="S706" s="187"/>
      <c r="T706" s="148"/>
      <c r="Z706" s="148"/>
    </row>
    <row r="707" spans="4:26" s="155" customFormat="1" hidden="1" x14ac:dyDescent="0.2">
      <c r="D707" s="183"/>
      <c r="F707" s="184"/>
      <c r="K707" s="148"/>
      <c r="L707" s="185"/>
      <c r="S707" s="187"/>
      <c r="T707" s="148"/>
      <c r="Z707" s="148"/>
    </row>
    <row r="708" spans="4:26" s="155" customFormat="1" hidden="1" x14ac:dyDescent="0.2">
      <c r="D708" s="183"/>
      <c r="F708" s="184"/>
      <c r="K708" s="148"/>
      <c r="L708" s="185"/>
      <c r="S708" s="187"/>
      <c r="T708" s="148"/>
      <c r="Z708" s="148"/>
    </row>
    <row r="709" spans="4:26" s="155" customFormat="1" hidden="1" x14ac:dyDescent="0.2">
      <c r="D709" s="183"/>
      <c r="F709" s="184"/>
      <c r="K709" s="148"/>
      <c r="L709" s="185"/>
      <c r="S709" s="187"/>
      <c r="T709" s="148"/>
      <c r="Z709" s="148"/>
    </row>
    <row r="710" spans="4:26" s="155" customFormat="1" hidden="1" x14ac:dyDescent="0.2">
      <c r="D710" s="183"/>
      <c r="F710" s="184"/>
      <c r="K710" s="148"/>
      <c r="L710" s="185"/>
      <c r="S710" s="187"/>
      <c r="T710" s="148"/>
      <c r="Z710" s="148"/>
    </row>
    <row r="711" spans="4:26" s="155" customFormat="1" hidden="1" x14ac:dyDescent="0.2">
      <c r="D711" s="183"/>
      <c r="F711" s="184"/>
      <c r="K711" s="148"/>
      <c r="L711" s="185"/>
      <c r="S711" s="187"/>
      <c r="T711" s="148"/>
      <c r="Z711" s="148"/>
    </row>
    <row r="712" spans="4:26" s="155" customFormat="1" hidden="1" x14ac:dyDescent="0.2">
      <c r="D712" s="183"/>
      <c r="F712" s="184"/>
      <c r="K712" s="148"/>
      <c r="L712" s="185"/>
      <c r="S712" s="187"/>
      <c r="T712" s="148"/>
      <c r="Z712" s="148"/>
    </row>
    <row r="713" spans="4:26" s="155" customFormat="1" hidden="1" x14ac:dyDescent="0.2">
      <c r="D713" s="183"/>
      <c r="F713" s="184"/>
      <c r="K713" s="148"/>
      <c r="L713" s="185"/>
      <c r="S713" s="187"/>
      <c r="T713" s="148"/>
      <c r="Z713" s="148"/>
    </row>
    <row r="714" spans="4:26" s="155" customFormat="1" hidden="1" x14ac:dyDescent="0.2">
      <c r="D714" s="183"/>
      <c r="F714" s="184"/>
      <c r="K714" s="148"/>
      <c r="L714" s="185"/>
      <c r="S714" s="187"/>
      <c r="T714" s="148"/>
      <c r="Z714" s="148"/>
    </row>
    <row r="715" spans="4:26" s="155" customFormat="1" hidden="1" x14ac:dyDescent="0.2">
      <c r="D715" s="183"/>
      <c r="F715" s="184"/>
      <c r="K715" s="148"/>
      <c r="L715" s="185"/>
      <c r="S715" s="187"/>
      <c r="T715" s="148"/>
      <c r="Z715" s="148"/>
    </row>
    <row r="716" spans="4:26" s="155" customFormat="1" hidden="1" x14ac:dyDescent="0.2">
      <c r="D716" s="183"/>
      <c r="F716" s="184"/>
      <c r="K716" s="148"/>
      <c r="L716" s="185"/>
      <c r="S716" s="187"/>
      <c r="T716" s="148"/>
      <c r="Z716" s="148"/>
    </row>
    <row r="717" spans="4:26" s="155" customFormat="1" hidden="1" x14ac:dyDescent="0.2">
      <c r="D717" s="183"/>
      <c r="F717" s="184"/>
      <c r="K717" s="148"/>
      <c r="L717" s="185"/>
      <c r="S717" s="187"/>
      <c r="T717" s="148"/>
      <c r="Z717" s="148"/>
    </row>
    <row r="718" spans="4:26" s="155" customFormat="1" hidden="1" x14ac:dyDescent="0.2">
      <c r="D718" s="183"/>
      <c r="F718" s="184"/>
      <c r="K718" s="148"/>
      <c r="L718" s="185"/>
      <c r="S718" s="187"/>
      <c r="T718" s="148"/>
      <c r="Z718" s="148"/>
    </row>
    <row r="719" spans="4:26" s="155" customFormat="1" hidden="1" x14ac:dyDescent="0.2">
      <c r="D719" s="183"/>
      <c r="F719" s="184"/>
      <c r="K719" s="148"/>
      <c r="L719" s="185"/>
      <c r="S719" s="187"/>
      <c r="T719" s="148"/>
      <c r="Z719" s="148"/>
    </row>
    <row r="720" spans="4:26" s="155" customFormat="1" hidden="1" x14ac:dyDescent="0.2">
      <c r="D720" s="183"/>
      <c r="F720" s="184"/>
      <c r="K720" s="148"/>
      <c r="L720" s="185"/>
      <c r="S720" s="187"/>
      <c r="T720" s="148"/>
      <c r="Z720" s="148"/>
    </row>
    <row r="721" spans="4:26" s="155" customFormat="1" hidden="1" x14ac:dyDescent="0.2">
      <c r="D721" s="183"/>
      <c r="F721" s="184"/>
      <c r="K721" s="148"/>
      <c r="L721" s="185"/>
      <c r="S721" s="187"/>
      <c r="T721" s="148"/>
      <c r="Z721" s="148"/>
    </row>
    <row r="722" spans="4:26" s="155" customFormat="1" hidden="1" x14ac:dyDescent="0.2">
      <c r="D722" s="183"/>
      <c r="F722" s="184"/>
      <c r="K722" s="148"/>
      <c r="L722" s="185"/>
      <c r="S722" s="187"/>
      <c r="T722" s="148"/>
      <c r="Z722" s="148"/>
    </row>
    <row r="723" spans="4:26" s="155" customFormat="1" hidden="1" x14ac:dyDescent="0.2">
      <c r="D723" s="183"/>
      <c r="F723" s="184"/>
      <c r="K723" s="148"/>
      <c r="L723" s="185"/>
      <c r="S723" s="187"/>
      <c r="T723" s="148"/>
      <c r="Z723" s="148"/>
    </row>
    <row r="724" spans="4:26" s="155" customFormat="1" hidden="1" x14ac:dyDescent="0.2">
      <c r="D724" s="183"/>
      <c r="F724" s="184"/>
      <c r="K724" s="148"/>
      <c r="L724" s="185"/>
      <c r="S724" s="187"/>
      <c r="T724" s="148"/>
      <c r="Z724" s="148"/>
    </row>
    <row r="725" spans="4:26" s="155" customFormat="1" hidden="1" x14ac:dyDescent="0.2">
      <c r="D725" s="183"/>
      <c r="F725" s="184"/>
      <c r="K725" s="148"/>
      <c r="L725" s="185"/>
      <c r="S725" s="187"/>
      <c r="T725" s="148"/>
      <c r="Z725" s="148"/>
    </row>
    <row r="726" spans="4:26" s="155" customFormat="1" hidden="1" x14ac:dyDescent="0.2">
      <c r="D726" s="183"/>
      <c r="F726" s="184"/>
      <c r="K726" s="148"/>
      <c r="L726" s="185"/>
      <c r="S726" s="187"/>
      <c r="T726" s="148"/>
      <c r="Z726" s="148"/>
    </row>
    <row r="727" spans="4:26" s="155" customFormat="1" hidden="1" x14ac:dyDescent="0.2">
      <c r="D727" s="183"/>
      <c r="F727" s="184"/>
      <c r="K727" s="148"/>
      <c r="L727" s="185"/>
      <c r="S727" s="187"/>
      <c r="T727" s="148"/>
      <c r="Z727" s="148"/>
    </row>
    <row r="728" spans="4:26" s="155" customFormat="1" hidden="1" x14ac:dyDescent="0.2">
      <c r="D728" s="183"/>
      <c r="F728" s="184"/>
      <c r="K728" s="148"/>
      <c r="L728" s="185"/>
      <c r="S728" s="187"/>
      <c r="T728" s="148"/>
      <c r="Z728" s="148"/>
    </row>
    <row r="729" spans="4:26" s="155" customFormat="1" hidden="1" x14ac:dyDescent="0.2">
      <c r="D729" s="183"/>
      <c r="F729" s="184"/>
      <c r="K729" s="148"/>
      <c r="L729" s="185"/>
      <c r="S729" s="187"/>
      <c r="T729" s="148"/>
      <c r="Z729" s="148"/>
    </row>
    <row r="730" spans="4:26" s="155" customFormat="1" hidden="1" x14ac:dyDescent="0.2">
      <c r="D730" s="183"/>
      <c r="F730" s="184"/>
      <c r="K730" s="148"/>
      <c r="L730" s="185"/>
      <c r="S730" s="187"/>
      <c r="T730" s="148"/>
      <c r="Z730" s="148"/>
    </row>
    <row r="731" spans="4:26" s="155" customFormat="1" hidden="1" x14ac:dyDescent="0.2">
      <c r="D731" s="183"/>
      <c r="F731" s="184"/>
      <c r="K731" s="148"/>
      <c r="L731" s="185"/>
      <c r="S731" s="187"/>
      <c r="T731" s="148"/>
      <c r="Z731" s="148"/>
    </row>
    <row r="732" spans="4:26" s="155" customFormat="1" hidden="1" x14ac:dyDescent="0.2">
      <c r="D732" s="183"/>
      <c r="F732" s="184"/>
      <c r="K732" s="148"/>
      <c r="L732" s="185"/>
      <c r="S732" s="187"/>
      <c r="T732" s="148"/>
      <c r="Z732" s="148"/>
    </row>
    <row r="733" spans="4:26" s="155" customFormat="1" hidden="1" x14ac:dyDescent="0.2">
      <c r="D733" s="183"/>
      <c r="F733" s="184"/>
      <c r="K733" s="148"/>
      <c r="L733" s="185"/>
      <c r="S733" s="187"/>
      <c r="T733" s="148"/>
      <c r="Z733" s="148"/>
    </row>
    <row r="734" spans="4:26" s="155" customFormat="1" hidden="1" x14ac:dyDescent="0.2">
      <c r="D734" s="183"/>
      <c r="F734" s="184"/>
      <c r="K734" s="148"/>
      <c r="L734" s="185"/>
      <c r="S734" s="187"/>
      <c r="T734" s="148"/>
      <c r="Z734" s="148"/>
    </row>
    <row r="735" spans="4:26" s="155" customFormat="1" hidden="1" x14ac:dyDescent="0.2">
      <c r="D735" s="183"/>
      <c r="F735" s="184"/>
      <c r="K735" s="148"/>
      <c r="L735" s="185"/>
      <c r="S735" s="187"/>
      <c r="T735" s="148"/>
      <c r="Z735" s="148"/>
    </row>
    <row r="736" spans="4:26" s="155" customFormat="1" hidden="1" x14ac:dyDescent="0.2">
      <c r="D736" s="183"/>
      <c r="F736" s="184"/>
      <c r="K736" s="148"/>
      <c r="L736" s="185"/>
      <c r="S736" s="187"/>
      <c r="T736" s="148"/>
      <c r="Z736" s="148"/>
    </row>
    <row r="737" spans="4:26" s="155" customFormat="1" hidden="1" x14ac:dyDescent="0.2">
      <c r="D737" s="183"/>
      <c r="F737" s="184"/>
      <c r="K737" s="148"/>
      <c r="L737" s="185"/>
      <c r="S737" s="187"/>
      <c r="T737" s="148"/>
      <c r="Z737" s="148"/>
    </row>
    <row r="738" spans="4:26" s="155" customFormat="1" hidden="1" x14ac:dyDescent="0.2">
      <c r="D738" s="183"/>
      <c r="F738" s="184"/>
      <c r="K738" s="148"/>
      <c r="L738" s="185"/>
      <c r="S738" s="187"/>
      <c r="T738" s="148"/>
      <c r="Z738" s="148"/>
    </row>
    <row r="739" spans="4:26" s="155" customFormat="1" hidden="1" x14ac:dyDescent="0.2">
      <c r="D739" s="183"/>
      <c r="F739" s="184"/>
      <c r="K739" s="148"/>
      <c r="L739" s="185"/>
      <c r="S739" s="187"/>
      <c r="T739" s="148"/>
      <c r="Z739" s="148"/>
    </row>
    <row r="740" spans="4:26" s="155" customFormat="1" hidden="1" x14ac:dyDescent="0.2">
      <c r="D740" s="183"/>
      <c r="F740" s="184"/>
      <c r="K740" s="148"/>
      <c r="L740" s="185"/>
      <c r="S740" s="187"/>
      <c r="T740" s="148"/>
      <c r="Z740" s="148"/>
    </row>
    <row r="741" spans="4:26" s="155" customFormat="1" hidden="1" x14ac:dyDescent="0.2">
      <c r="D741" s="183"/>
      <c r="F741" s="184"/>
      <c r="K741" s="148"/>
      <c r="L741" s="185"/>
      <c r="S741" s="187"/>
      <c r="T741" s="148"/>
      <c r="Z741" s="148"/>
    </row>
    <row r="742" spans="4:26" s="155" customFormat="1" hidden="1" x14ac:dyDescent="0.2">
      <c r="D742" s="183"/>
      <c r="F742" s="184"/>
      <c r="K742" s="148"/>
      <c r="L742" s="185"/>
      <c r="S742" s="187"/>
      <c r="T742" s="148"/>
      <c r="Z742" s="148"/>
    </row>
    <row r="743" spans="4:26" s="155" customFormat="1" hidden="1" x14ac:dyDescent="0.2">
      <c r="D743" s="183"/>
      <c r="F743" s="184"/>
      <c r="K743" s="148"/>
      <c r="L743" s="185"/>
      <c r="S743" s="187"/>
      <c r="T743" s="148"/>
      <c r="Z743" s="148"/>
    </row>
    <row r="744" spans="4:26" s="155" customFormat="1" hidden="1" x14ac:dyDescent="0.2">
      <c r="D744" s="183"/>
      <c r="F744" s="184"/>
      <c r="K744" s="148"/>
      <c r="L744" s="185"/>
      <c r="S744" s="187"/>
      <c r="T744" s="148"/>
      <c r="Z744" s="148"/>
    </row>
    <row r="745" spans="4:26" s="155" customFormat="1" hidden="1" x14ac:dyDescent="0.2">
      <c r="D745" s="183"/>
      <c r="F745" s="184"/>
      <c r="K745" s="148"/>
      <c r="L745" s="185"/>
      <c r="S745" s="187"/>
      <c r="T745" s="148"/>
      <c r="Z745" s="148"/>
    </row>
    <row r="746" spans="4:26" s="155" customFormat="1" hidden="1" x14ac:dyDescent="0.2">
      <c r="D746" s="183"/>
      <c r="F746" s="184"/>
      <c r="K746" s="148"/>
      <c r="L746" s="185"/>
      <c r="S746" s="187"/>
      <c r="T746" s="148"/>
      <c r="Z746" s="148"/>
    </row>
    <row r="747" spans="4:26" s="155" customFormat="1" hidden="1" x14ac:dyDescent="0.2">
      <c r="D747" s="183"/>
      <c r="F747" s="184"/>
      <c r="K747" s="148"/>
      <c r="L747" s="185"/>
      <c r="S747" s="187"/>
      <c r="T747" s="148"/>
      <c r="Z747" s="148"/>
    </row>
    <row r="748" spans="4:26" s="155" customFormat="1" hidden="1" x14ac:dyDescent="0.2">
      <c r="D748" s="183"/>
      <c r="F748" s="184"/>
      <c r="K748" s="148"/>
      <c r="L748" s="185"/>
      <c r="S748" s="187"/>
      <c r="T748" s="148"/>
      <c r="Z748" s="148"/>
    </row>
    <row r="749" spans="4:26" s="155" customFormat="1" hidden="1" x14ac:dyDescent="0.2">
      <c r="D749" s="183"/>
      <c r="F749" s="184"/>
      <c r="K749" s="148"/>
      <c r="L749" s="185"/>
      <c r="S749" s="187"/>
      <c r="T749" s="148"/>
      <c r="Z749" s="148"/>
    </row>
    <row r="750" spans="4:26" s="155" customFormat="1" hidden="1" x14ac:dyDescent="0.2">
      <c r="D750" s="183"/>
      <c r="F750" s="184"/>
      <c r="K750" s="148"/>
      <c r="L750" s="185"/>
      <c r="S750" s="187"/>
      <c r="T750" s="148"/>
      <c r="Z750" s="148"/>
    </row>
    <row r="751" spans="4:26" s="155" customFormat="1" hidden="1" x14ac:dyDescent="0.2">
      <c r="D751" s="183"/>
      <c r="F751" s="184"/>
      <c r="K751" s="148"/>
      <c r="L751" s="185"/>
      <c r="S751" s="187"/>
      <c r="T751" s="148"/>
      <c r="Z751" s="148"/>
    </row>
    <row r="752" spans="4:26" s="155" customFormat="1" hidden="1" x14ac:dyDescent="0.2">
      <c r="D752" s="183"/>
      <c r="F752" s="184"/>
      <c r="K752" s="148"/>
      <c r="L752" s="185"/>
      <c r="S752" s="187"/>
      <c r="T752" s="148"/>
      <c r="Z752" s="148"/>
    </row>
    <row r="753" spans="4:26" s="155" customFormat="1" hidden="1" x14ac:dyDescent="0.2">
      <c r="D753" s="183"/>
      <c r="F753" s="184"/>
      <c r="K753" s="148"/>
      <c r="L753" s="185"/>
      <c r="S753" s="187"/>
      <c r="T753" s="148"/>
      <c r="Z753" s="148"/>
    </row>
    <row r="754" spans="4:26" s="155" customFormat="1" hidden="1" x14ac:dyDescent="0.2">
      <c r="D754" s="183"/>
      <c r="F754" s="184"/>
      <c r="K754" s="148"/>
      <c r="L754" s="185"/>
      <c r="S754" s="187"/>
      <c r="T754" s="148"/>
      <c r="Z754" s="148"/>
    </row>
    <row r="755" spans="4:26" s="155" customFormat="1" hidden="1" x14ac:dyDescent="0.2">
      <c r="D755" s="183"/>
      <c r="F755" s="184"/>
      <c r="K755" s="148"/>
      <c r="L755" s="185"/>
      <c r="S755" s="187"/>
      <c r="T755" s="148"/>
      <c r="Z755" s="148"/>
    </row>
    <row r="756" spans="4:26" s="155" customFormat="1" hidden="1" x14ac:dyDescent="0.2">
      <c r="D756" s="183"/>
      <c r="F756" s="184"/>
      <c r="K756" s="148"/>
      <c r="L756" s="185"/>
      <c r="S756" s="187"/>
      <c r="T756" s="148"/>
      <c r="Z756" s="148"/>
    </row>
    <row r="757" spans="4:26" s="155" customFormat="1" hidden="1" x14ac:dyDescent="0.2">
      <c r="D757" s="183"/>
      <c r="F757" s="184"/>
      <c r="K757" s="148"/>
      <c r="L757" s="185"/>
      <c r="S757" s="187"/>
      <c r="T757" s="148"/>
      <c r="Z757" s="148"/>
    </row>
    <row r="758" spans="4:26" s="155" customFormat="1" hidden="1" x14ac:dyDescent="0.2">
      <c r="D758" s="183"/>
      <c r="F758" s="184"/>
      <c r="K758" s="148"/>
      <c r="L758" s="185"/>
      <c r="S758" s="187"/>
      <c r="T758" s="148"/>
      <c r="Z758" s="148"/>
    </row>
    <row r="759" spans="4:26" s="155" customFormat="1" hidden="1" x14ac:dyDescent="0.2">
      <c r="D759" s="183"/>
      <c r="F759" s="184"/>
      <c r="K759" s="148"/>
      <c r="L759" s="185"/>
      <c r="S759" s="187"/>
      <c r="T759" s="148"/>
      <c r="Z759" s="148"/>
    </row>
    <row r="760" spans="4:26" s="155" customFormat="1" hidden="1" x14ac:dyDescent="0.2">
      <c r="D760" s="183"/>
      <c r="F760" s="184"/>
      <c r="K760" s="148"/>
      <c r="L760" s="185"/>
      <c r="S760" s="187"/>
      <c r="T760" s="148"/>
      <c r="Z760" s="148"/>
    </row>
    <row r="761" spans="4:26" s="155" customFormat="1" hidden="1" x14ac:dyDescent="0.2">
      <c r="D761" s="183"/>
      <c r="F761" s="184"/>
      <c r="K761" s="148"/>
      <c r="L761" s="185"/>
      <c r="S761" s="187"/>
      <c r="T761" s="148"/>
      <c r="Z761" s="148"/>
    </row>
    <row r="762" spans="4:26" s="155" customFormat="1" hidden="1" x14ac:dyDescent="0.2">
      <c r="D762" s="183"/>
      <c r="F762" s="184"/>
      <c r="K762" s="148"/>
      <c r="L762" s="185"/>
      <c r="S762" s="187"/>
      <c r="T762" s="148"/>
      <c r="Z762" s="148"/>
    </row>
    <row r="763" spans="4:26" s="155" customFormat="1" hidden="1" x14ac:dyDescent="0.2">
      <c r="D763" s="183"/>
      <c r="F763" s="184"/>
      <c r="K763" s="148"/>
      <c r="L763" s="185"/>
      <c r="S763" s="187"/>
      <c r="T763" s="148"/>
      <c r="Z763" s="148"/>
    </row>
    <row r="764" spans="4:26" s="155" customFormat="1" hidden="1" x14ac:dyDescent="0.2">
      <c r="D764" s="183"/>
      <c r="F764" s="184"/>
      <c r="K764" s="148"/>
      <c r="L764" s="185"/>
      <c r="S764" s="187"/>
      <c r="T764" s="148"/>
      <c r="Z764" s="148"/>
    </row>
    <row r="765" spans="4:26" s="155" customFormat="1" hidden="1" x14ac:dyDescent="0.2">
      <c r="D765" s="183"/>
      <c r="F765" s="184"/>
      <c r="K765" s="148"/>
      <c r="L765" s="185"/>
      <c r="S765" s="187"/>
      <c r="T765" s="148"/>
      <c r="Z765" s="148"/>
    </row>
    <row r="766" spans="4:26" s="155" customFormat="1" hidden="1" x14ac:dyDescent="0.2">
      <c r="D766" s="183"/>
      <c r="F766" s="184"/>
      <c r="K766" s="148"/>
      <c r="L766" s="185"/>
      <c r="S766" s="187"/>
      <c r="T766" s="148"/>
      <c r="Z766" s="148"/>
    </row>
    <row r="767" spans="4:26" s="155" customFormat="1" hidden="1" x14ac:dyDescent="0.2">
      <c r="D767" s="183"/>
      <c r="F767" s="184"/>
      <c r="K767" s="148"/>
      <c r="L767" s="185"/>
      <c r="S767" s="187"/>
      <c r="T767" s="148"/>
      <c r="Z767" s="148"/>
    </row>
    <row r="768" spans="4:26" s="155" customFormat="1" hidden="1" x14ac:dyDescent="0.2">
      <c r="D768" s="183"/>
      <c r="F768" s="184"/>
      <c r="K768" s="148"/>
      <c r="L768" s="185"/>
      <c r="S768" s="187"/>
      <c r="T768" s="148"/>
      <c r="Z768" s="148"/>
    </row>
    <row r="769" spans="4:26" s="155" customFormat="1" hidden="1" x14ac:dyDescent="0.2">
      <c r="D769" s="183"/>
      <c r="F769" s="184"/>
      <c r="K769" s="148"/>
      <c r="L769" s="185"/>
      <c r="S769" s="187"/>
      <c r="T769" s="148"/>
      <c r="Z769" s="148"/>
    </row>
    <row r="770" spans="4:26" s="155" customFormat="1" hidden="1" x14ac:dyDescent="0.2">
      <c r="D770" s="183"/>
      <c r="F770" s="184"/>
      <c r="K770" s="148"/>
      <c r="L770" s="185"/>
      <c r="S770" s="187"/>
      <c r="T770" s="148"/>
      <c r="Z770" s="148"/>
    </row>
    <row r="771" spans="4:26" s="155" customFormat="1" hidden="1" x14ac:dyDescent="0.2">
      <c r="D771" s="183"/>
      <c r="F771" s="184"/>
      <c r="K771" s="148"/>
      <c r="L771" s="185"/>
      <c r="S771" s="187"/>
      <c r="T771" s="148"/>
      <c r="Z771" s="148"/>
    </row>
    <row r="772" spans="4:26" s="155" customFormat="1" hidden="1" x14ac:dyDescent="0.2">
      <c r="D772" s="183"/>
      <c r="F772" s="184"/>
      <c r="K772" s="148"/>
      <c r="L772" s="185"/>
      <c r="S772" s="187"/>
      <c r="T772" s="148"/>
      <c r="Z772" s="148"/>
    </row>
    <row r="773" spans="4:26" s="155" customFormat="1" hidden="1" x14ac:dyDescent="0.2">
      <c r="D773" s="183"/>
      <c r="F773" s="184"/>
      <c r="K773" s="148"/>
      <c r="L773" s="185"/>
      <c r="S773" s="187"/>
      <c r="T773" s="148"/>
      <c r="Z773" s="148"/>
    </row>
    <row r="774" spans="4:26" s="155" customFormat="1" hidden="1" x14ac:dyDescent="0.2">
      <c r="D774" s="183"/>
      <c r="F774" s="184"/>
      <c r="K774" s="148"/>
      <c r="L774" s="185"/>
      <c r="S774" s="187"/>
      <c r="T774" s="148"/>
      <c r="Z774" s="148"/>
    </row>
    <row r="775" spans="4:26" s="155" customFormat="1" hidden="1" x14ac:dyDescent="0.2">
      <c r="D775" s="183"/>
      <c r="F775" s="184"/>
      <c r="K775" s="148"/>
      <c r="L775" s="185"/>
      <c r="S775" s="187"/>
      <c r="T775" s="148"/>
      <c r="Z775" s="148"/>
    </row>
    <row r="776" spans="4:26" s="155" customFormat="1" hidden="1" x14ac:dyDescent="0.2">
      <c r="D776" s="183"/>
      <c r="F776" s="184"/>
      <c r="K776" s="148"/>
      <c r="L776" s="185"/>
      <c r="S776" s="187"/>
      <c r="T776" s="148"/>
      <c r="Z776" s="148"/>
    </row>
    <row r="777" spans="4:26" s="155" customFormat="1" hidden="1" x14ac:dyDescent="0.2">
      <c r="D777" s="183"/>
      <c r="F777" s="184"/>
      <c r="K777" s="148"/>
      <c r="L777" s="185"/>
      <c r="S777" s="187"/>
      <c r="T777" s="148"/>
      <c r="Z777" s="148"/>
    </row>
    <row r="778" spans="4:26" s="155" customFormat="1" hidden="1" x14ac:dyDescent="0.2">
      <c r="D778" s="183"/>
      <c r="F778" s="184"/>
      <c r="K778" s="148"/>
      <c r="L778" s="185"/>
      <c r="S778" s="187"/>
      <c r="T778" s="148"/>
      <c r="Z778" s="148"/>
    </row>
    <row r="779" spans="4:26" s="155" customFormat="1" hidden="1" x14ac:dyDescent="0.2">
      <c r="D779" s="183"/>
      <c r="F779" s="184"/>
      <c r="K779" s="148"/>
      <c r="L779" s="185"/>
      <c r="S779" s="187"/>
      <c r="T779" s="148"/>
      <c r="Z779" s="148"/>
    </row>
    <row r="780" spans="4:26" s="155" customFormat="1" hidden="1" x14ac:dyDescent="0.2">
      <c r="D780" s="183"/>
      <c r="F780" s="184"/>
      <c r="K780" s="148"/>
      <c r="L780" s="185"/>
      <c r="S780" s="187"/>
      <c r="T780" s="148"/>
      <c r="Z780" s="148"/>
    </row>
    <row r="781" spans="4:26" s="155" customFormat="1" hidden="1" x14ac:dyDescent="0.2">
      <c r="D781" s="183"/>
      <c r="F781" s="184"/>
      <c r="K781" s="148"/>
      <c r="L781" s="185"/>
      <c r="S781" s="187"/>
      <c r="T781" s="148"/>
      <c r="Z781" s="148"/>
    </row>
    <row r="782" spans="4:26" s="155" customFormat="1" hidden="1" x14ac:dyDescent="0.2">
      <c r="D782" s="183"/>
      <c r="F782" s="184"/>
      <c r="K782" s="148"/>
      <c r="L782" s="185"/>
      <c r="S782" s="187"/>
      <c r="T782" s="148"/>
      <c r="Z782" s="148"/>
    </row>
    <row r="783" spans="4:26" s="155" customFormat="1" hidden="1" x14ac:dyDescent="0.2">
      <c r="D783" s="183"/>
      <c r="F783" s="184"/>
      <c r="K783" s="148"/>
      <c r="L783" s="185"/>
      <c r="S783" s="187"/>
      <c r="T783" s="148"/>
      <c r="Z783" s="148"/>
    </row>
    <row r="784" spans="4:26" s="155" customFormat="1" hidden="1" x14ac:dyDescent="0.2">
      <c r="D784" s="183"/>
      <c r="F784" s="184"/>
      <c r="K784" s="148"/>
      <c r="L784" s="185"/>
      <c r="S784" s="187"/>
      <c r="T784" s="148"/>
      <c r="Z784" s="148"/>
    </row>
    <row r="785" spans="4:26" s="155" customFormat="1" hidden="1" x14ac:dyDescent="0.2">
      <c r="D785" s="183"/>
      <c r="F785" s="184"/>
      <c r="K785" s="148"/>
      <c r="L785" s="185"/>
      <c r="S785" s="187"/>
      <c r="T785" s="148"/>
      <c r="Z785" s="148"/>
    </row>
    <row r="786" spans="4:26" s="155" customFormat="1" hidden="1" x14ac:dyDescent="0.2">
      <c r="D786" s="183"/>
      <c r="F786" s="184"/>
      <c r="K786" s="148"/>
      <c r="L786" s="185"/>
      <c r="S786" s="187"/>
      <c r="T786" s="148"/>
      <c r="Z786" s="148"/>
    </row>
    <row r="787" spans="4:26" s="155" customFormat="1" hidden="1" x14ac:dyDescent="0.2">
      <c r="D787" s="183"/>
      <c r="F787" s="184"/>
      <c r="K787" s="148"/>
      <c r="L787" s="185"/>
      <c r="S787" s="187"/>
      <c r="T787" s="148"/>
      <c r="Z787" s="148"/>
    </row>
    <row r="788" spans="4:26" s="155" customFormat="1" hidden="1" x14ac:dyDescent="0.2">
      <c r="D788" s="183"/>
      <c r="F788" s="184"/>
      <c r="K788" s="148"/>
      <c r="L788" s="185"/>
      <c r="S788" s="187"/>
      <c r="T788" s="148"/>
      <c r="Z788" s="148"/>
    </row>
    <row r="789" spans="4:26" s="155" customFormat="1" hidden="1" x14ac:dyDescent="0.2">
      <c r="D789" s="183"/>
      <c r="F789" s="184"/>
      <c r="K789" s="148"/>
      <c r="L789" s="185"/>
      <c r="S789" s="187"/>
      <c r="T789" s="148"/>
      <c r="Z789" s="148"/>
    </row>
    <row r="790" spans="4:26" s="155" customFormat="1" hidden="1" x14ac:dyDescent="0.2">
      <c r="D790" s="183"/>
      <c r="F790" s="184"/>
      <c r="K790" s="148"/>
      <c r="L790" s="185"/>
      <c r="S790" s="187"/>
      <c r="T790" s="148"/>
      <c r="Z790" s="148"/>
    </row>
    <row r="791" spans="4:26" s="155" customFormat="1" hidden="1" x14ac:dyDescent="0.2">
      <c r="D791" s="183"/>
      <c r="F791" s="184"/>
      <c r="K791" s="148"/>
      <c r="L791" s="185"/>
      <c r="S791" s="187"/>
      <c r="T791" s="148"/>
      <c r="Z791" s="148"/>
    </row>
    <row r="792" spans="4:26" s="155" customFormat="1" hidden="1" x14ac:dyDescent="0.2">
      <c r="D792" s="183"/>
      <c r="F792" s="184"/>
      <c r="K792" s="148"/>
      <c r="L792" s="185"/>
      <c r="S792" s="187"/>
      <c r="T792" s="148"/>
      <c r="Z792" s="148"/>
    </row>
    <row r="793" spans="4:26" s="155" customFormat="1" hidden="1" x14ac:dyDescent="0.2">
      <c r="D793" s="183"/>
      <c r="F793" s="184"/>
      <c r="K793" s="148"/>
      <c r="L793" s="185"/>
      <c r="S793" s="187"/>
      <c r="T793" s="148"/>
      <c r="Z793" s="148"/>
    </row>
    <row r="794" spans="4:26" s="155" customFormat="1" hidden="1" x14ac:dyDescent="0.2">
      <c r="D794" s="183"/>
      <c r="F794" s="184"/>
      <c r="K794" s="148"/>
      <c r="L794" s="185"/>
      <c r="S794" s="187"/>
      <c r="T794" s="148"/>
      <c r="Z794" s="148"/>
    </row>
    <row r="795" spans="4:26" s="155" customFormat="1" hidden="1" x14ac:dyDescent="0.2">
      <c r="D795" s="183"/>
      <c r="F795" s="184"/>
      <c r="K795" s="148"/>
      <c r="L795" s="185"/>
      <c r="S795" s="187"/>
      <c r="T795" s="148"/>
      <c r="Z795" s="148"/>
    </row>
    <row r="796" spans="4:26" s="155" customFormat="1" hidden="1" x14ac:dyDescent="0.2">
      <c r="D796" s="183"/>
      <c r="F796" s="184"/>
      <c r="K796" s="148"/>
      <c r="L796" s="185"/>
      <c r="S796" s="187"/>
      <c r="T796" s="148"/>
      <c r="Z796" s="148"/>
    </row>
    <row r="797" spans="4:26" s="155" customFormat="1" hidden="1" x14ac:dyDescent="0.2">
      <c r="D797" s="183"/>
      <c r="F797" s="184"/>
      <c r="K797" s="148"/>
      <c r="L797" s="185"/>
      <c r="S797" s="187"/>
      <c r="T797" s="148"/>
      <c r="Z797" s="148"/>
    </row>
    <row r="798" spans="4:26" s="155" customFormat="1" hidden="1" x14ac:dyDescent="0.2">
      <c r="D798" s="183"/>
      <c r="F798" s="184"/>
      <c r="K798" s="148"/>
      <c r="L798" s="185"/>
      <c r="S798" s="187"/>
      <c r="T798" s="148"/>
      <c r="Z798" s="148"/>
    </row>
    <row r="799" spans="4:26" s="155" customFormat="1" hidden="1" x14ac:dyDescent="0.2">
      <c r="D799" s="183"/>
      <c r="F799" s="184"/>
      <c r="K799" s="148"/>
      <c r="L799" s="185"/>
      <c r="S799" s="187"/>
      <c r="T799" s="148"/>
      <c r="Z799" s="148"/>
    </row>
    <row r="800" spans="4:26" s="155" customFormat="1" hidden="1" x14ac:dyDescent="0.2">
      <c r="D800" s="183"/>
      <c r="F800" s="184"/>
      <c r="K800" s="148"/>
      <c r="L800" s="185"/>
      <c r="S800" s="187"/>
      <c r="T800" s="148"/>
      <c r="Z800" s="148"/>
    </row>
    <row r="801" spans="4:26" s="155" customFormat="1" hidden="1" x14ac:dyDescent="0.2">
      <c r="D801" s="183"/>
      <c r="F801" s="184"/>
      <c r="K801" s="148"/>
      <c r="L801" s="185"/>
      <c r="S801" s="187"/>
      <c r="T801" s="148"/>
      <c r="Z801" s="148"/>
    </row>
    <row r="802" spans="4:26" s="155" customFormat="1" hidden="1" x14ac:dyDescent="0.2">
      <c r="D802" s="183"/>
      <c r="F802" s="184"/>
      <c r="K802" s="148"/>
      <c r="L802" s="185"/>
      <c r="S802" s="187"/>
      <c r="T802" s="148"/>
      <c r="Z802" s="148"/>
    </row>
    <row r="803" spans="4:26" s="155" customFormat="1" hidden="1" x14ac:dyDescent="0.2">
      <c r="D803" s="183"/>
      <c r="F803" s="184"/>
      <c r="K803" s="148"/>
      <c r="L803" s="185"/>
      <c r="S803" s="187"/>
      <c r="T803" s="148"/>
      <c r="Z803" s="148"/>
    </row>
    <row r="804" spans="4:26" s="155" customFormat="1" hidden="1" x14ac:dyDescent="0.2">
      <c r="D804" s="183"/>
      <c r="F804" s="184"/>
      <c r="K804" s="148"/>
      <c r="L804" s="185"/>
      <c r="S804" s="187"/>
      <c r="T804" s="148"/>
      <c r="Z804" s="148"/>
    </row>
    <row r="805" spans="4:26" s="155" customFormat="1" hidden="1" x14ac:dyDescent="0.2">
      <c r="D805" s="183"/>
      <c r="F805" s="184"/>
      <c r="K805" s="148"/>
      <c r="L805" s="185"/>
      <c r="S805" s="187"/>
      <c r="T805" s="148"/>
      <c r="Z805" s="148"/>
    </row>
    <row r="806" spans="4:26" s="155" customFormat="1" hidden="1" x14ac:dyDescent="0.2">
      <c r="D806" s="183"/>
      <c r="F806" s="184"/>
      <c r="K806" s="148"/>
      <c r="L806" s="185"/>
      <c r="S806" s="187"/>
      <c r="T806" s="148"/>
      <c r="Z806" s="148"/>
    </row>
    <row r="807" spans="4:26" s="155" customFormat="1" hidden="1" x14ac:dyDescent="0.2">
      <c r="D807" s="183"/>
      <c r="F807" s="184"/>
      <c r="K807" s="148"/>
      <c r="L807" s="185"/>
      <c r="S807" s="187"/>
      <c r="T807" s="148"/>
      <c r="Z807" s="148"/>
    </row>
    <row r="808" spans="4:26" s="155" customFormat="1" hidden="1" x14ac:dyDescent="0.2">
      <c r="D808" s="183"/>
      <c r="F808" s="184"/>
      <c r="K808" s="148"/>
      <c r="L808" s="185"/>
      <c r="S808" s="187"/>
      <c r="T808" s="148"/>
      <c r="Z808" s="148"/>
    </row>
    <row r="809" spans="4:26" s="155" customFormat="1" hidden="1" x14ac:dyDescent="0.2">
      <c r="D809" s="183"/>
      <c r="F809" s="184"/>
      <c r="K809" s="148"/>
      <c r="L809" s="185"/>
      <c r="S809" s="187"/>
      <c r="T809" s="148"/>
      <c r="Z809" s="148"/>
    </row>
    <row r="810" spans="4:26" s="155" customFormat="1" hidden="1" x14ac:dyDescent="0.2">
      <c r="D810" s="183"/>
      <c r="F810" s="184"/>
      <c r="K810" s="148"/>
      <c r="L810" s="185"/>
      <c r="S810" s="187"/>
      <c r="T810" s="148"/>
      <c r="Z810" s="148"/>
    </row>
    <row r="811" spans="4:26" s="155" customFormat="1" hidden="1" x14ac:dyDescent="0.2">
      <c r="D811" s="183"/>
      <c r="F811" s="184"/>
      <c r="K811" s="148"/>
      <c r="L811" s="185"/>
      <c r="S811" s="187"/>
      <c r="T811" s="148"/>
      <c r="Z811" s="148"/>
    </row>
    <row r="812" spans="4:26" s="155" customFormat="1" hidden="1" x14ac:dyDescent="0.2">
      <c r="D812" s="183"/>
      <c r="F812" s="184"/>
      <c r="K812" s="148"/>
      <c r="L812" s="185"/>
      <c r="S812" s="187"/>
      <c r="T812" s="148"/>
      <c r="Z812" s="148"/>
    </row>
    <row r="813" spans="4:26" s="155" customFormat="1" hidden="1" x14ac:dyDescent="0.2">
      <c r="D813" s="183"/>
      <c r="F813" s="184"/>
      <c r="K813" s="148"/>
      <c r="L813" s="185"/>
      <c r="S813" s="187"/>
      <c r="T813" s="148"/>
      <c r="Z813" s="148"/>
    </row>
    <row r="814" spans="4:26" s="155" customFormat="1" hidden="1" x14ac:dyDescent="0.2">
      <c r="D814" s="183"/>
      <c r="F814" s="184"/>
      <c r="K814" s="148"/>
      <c r="L814" s="185"/>
      <c r="S814" s="187"/>
      <c r="T814" s="148"/>
      <c r="Z814" s="148"/>
    </row>
    <row r="815" spans="4:26" s="155" customFormat="1" hidden="1" x14ac:dyDescent="0.2">
      <c r="D815" s="183"/>
      <c r="F815" s="184"/>
      <c r="K815" s="148"/>
      <c r="L815" s="185"/>
      <c r="S815" s="187"/>
      <c r="T815" s="148"/>
      <c r="Z815" s="148"/>
    </row>
    <row r="816" spans="4:26" s="155" customFormat="1" hidden="1" x14ac:dyDescent="0.2">
      <c r="D816" s="183"/>
      <c r="F816" s="184"/>
      <c r="K816" s="148"/>
      <c r="L816" s="185"/>
      <c r="S816" s="187"/>
      <c r="T816" s="148"/>
      <c r="Z816" s="148"/>
    </row>
    <row r="817" spans="4:26" s="155" customFormat="1" hidden="1" x14ac:dyDescent="0.2">
      <c r="D817" s="183"/>
      <c r="F817" s="184"/>
      <c r="K817" s="148"/>
      <c r="L817" s="185"/>
      <c r="S817" s="187"/>
      <c r="T817" s="148"/>
      <c r="Z817" s="148"/>
    </row>
    <row r="818" spans="4:26" s="155" customFormat="1" hidden="1" x14ac:dyDescent="0.2">
      <c r="D818" s="183"/>
      <c r="F818" s="184"/>
      <c r="K818" s="148"/>
      <c r="L818" s="185"/>
      <c r="S818" s="187"/>
      <c r="T818" s="148"/>
      <c r="Z818" s="148"/>
    </row>
    <row r="819" spans="4:26" s="155" customFormat="1" hidden="1" x14ac:dyDescent="0.2">
      <c r="D819" s="183"/>
      <c r="F819" s="184"/>
      <c r="K819" s="148"/>
      <c r="L819" s="185"/>
      <c r="S819" s="187"/>
      <c r="T819" s="148"/>
      <c r="Z819" s="148"/>
    </row>
    <row r="820" spans="4:26" s="155" customFormat="1" hidden="1" x14ac:dyDescent="0.2">
      <c r="D820" s="183"/>
      <c r="F820" s="184"/>
      <c r="K820" s="148"/>
      <c r="L820" s="185"/>
      <c r="S820" s="187"/>
      <c r="T820" s="148"/>
      <c r="Z820" s="148"/>
    </row>
    <row r="821" spans="4:26" s="155" customFormat="1" hidden="1" x14ac:dyDescent="0.2">
      <c r="D821" s="183"/>
      <c r="F821" s="184"/>
      <c r="K821" s="148"/>
      <c r="L821" s="185"/>
      <c r="S821" s="187"/>
      <c r="T821" s="148"/>
      <c r="Z821" s="148"/>
    </row>
    <row r="822" spans="4:26" s="155" customFormat="1" hidden="1" x14ac:dyDescent="0.2">
      <c r="D822" s="183"/>
      <c r="F822" s="184"/>
      <c r="K822" s="148"/>
      <c r="L822" s="185"/>
      <c r="S822" s="187"/>
      <c r="T822" s="148"/>
      <c r="Z822" s="148"/>
    </row>
    <row r="823" spans="4:26" s="155" customFormat="1" hidden="1" x14ac:dyDescent="0.2">
      <c r="D823" s="183"/>
      <c r="F823" s="184"/>
      <c r="K823" s="148"/>
      <c r="L823" s="185"/>
      <c r="S823" s="187"/>
      <c r="T823" s="148"/>
      <c r="Z823" s="148"/>
    </row>
    <row r="824" spans="4:26" s="155" customFormat="1" hidden="1" x14ac:dyDescent="0.2">
      <c r="D824" s="183"/>
      <c r="F824" s="184"/>
      <c r="K824" s="148"/>
      <c r="L824" s="185"/>
      <c r="S824" s="187"/>
      <c r="T824" s="148"/>
      <c r="Z824" s="148"/>
    </row>
    <row r="825" spans="4:26" s="155" customFormat="1" hidden="1" x14ac:dyDescent="0.2">
      <c r="D825" s="183"/>
      <c r="F825" s="184"/>
      <c r="K825" s="148"/>
      <c r="L825" s="185"/>
      <c r="S825" s="187"/>
      <c r="T825" s="148"/>
      <c r="Z825" s="148"/>
    </row>
    <row r="826" spans="4:26" s="155" customFormat="1" hidden="1" x14ac:dyDescent="0.2">
      <c r="D826" s="183"/>
      <c r="F826" s="184"/>
      <c r="K826" s="148"/>
      <c r="L826" s="185"/>
      <c r="S826" s="187"/>
      <c r="T826" s="148"/>
      <c r="Z826" s="148"/>
    </row>
    <row r="827" spans="4:26" s="155" customFormat="1" hidden="1" x14ac:dyDescent="0.2">
      <c r="D827" s="183"/>
      <c r="F827" s="184"/>
      <c r="K827" s="148"/>
      <c r="L827" s="185"/>
      <c r="S827" s="187"/>
      <c r="T827" s="148"/>
      <c r="Z827" s="148"/>
    </row>
    <row r="828" spans="4:26" s="155" customFormat="1" hidden="1" x14ac:dyDescent="0.2">
      <c r="D828" s="183"/>
      <c r="F828" s="184"/>
      <c r="K828" s="148"/>
      <c r="L828" s="185"/>
      <c r="S828" s="187"/>
      <c r="T828" s="148"/>
      <c r="Z828" s="148"/>
    </row>
    <row r="829" spans="4:26" s="155" customFormat="1" hidden="1" x14ac:dyDescent="0.2">
      <c r="D829" s="183"/>
      <c r="F829" s="184"/>
      <c r="K829" s="148"/>
      <c r="L829" s="185"/>
      <c r="S829" s="187"/>
      <c r="T829" s="148"/>
      <c r="Z829" s="148"/>
    </row>
    <row r="830" spans="4:26" s="155" customFormat="1" hidden="1" x14ac:dyDescent="0.2">
      <c r="D830" s="183"/>
      <c r="F830" s="184"/>
      <c r="K830" s="148"/>
      <c r="L830" s="185"/>
      <c r="S830" s="187"/>
      <c r="T830" s="148"/>
      <c r="Z830" s="148"/>
    </row>
    <row r="831" spans="4:26" s="155" customFormat="1" hidden="1" x14ac:dyDescent="0.2">
      <c r="D831" s="183"/>
      <c r="F831" s="184"/>
      <c r="K831" s="148"/>
      <c r="L831" s="185"/>
      <c r="S831" s="187"/>
      <c r="T831" s="148"/>
      <c r="Z831" s="148"/>
    </row>
    <row r="832" spans="4:26" s="155" customFormat="1" hidden="1" x14ac:dyDescent="0.2">
      <c r="D832" s="183"/>
      <c r="F832" s="184"/>
      <c r="K832" s="148"/>
      <c r="L832" s="185"/>
      <c r="S832" s="187"/>
      <c r="T832" s="148"/>
      <c r="Z832" s="148"/>
    </row>
    <row r="833" spans="4:26" s="155" customFormat="1" hidden="1" x14ac:dyDescent="0.2">
      <c r="D833" s="183"/>
      <c r="F833" s="184"/>
      <c r="K833" s="148"/>
      <c r="L833" s="185"/>
      <c r="S833" s="187"/>
      <c r="T833" s="148"/>
      <c r="Z833" s="148"/>
    </row>
    <row r="834" spans="4:26" s="155" customFormat="1" hidden="1" x14ac:dyDescent="0.2">
      <c r="D834" s="183"/>
      <c r="F834" s="184"/>
      <c r="K834" s="148"/>
      <c r="L834" s="185"/>
      <c r="S834" s="187"/>
      <c r="T834" s="148"/>
      <c r="Z834" s="148"/>
    </row>
    <row r="835" spans="4:26" s="155" customFormat="1" hidden="1" x14ac:dyDescent="0.2">
      <c r="D835" s="183"/>
      <c r="F835" s="184"/>
      <c r="K835" s="148"/>
      <c r="L835" s="185"/>
      <c r="S835" s="187"/>
      <c r="T835" s="148"/>
      <c r="Z835" s="148"/>
    </row>
    <row r="836" spans="4:26" s="155" customFormat="1" hidden="1" x14ac:dyDescent="0.2">
      <c r="D836" s="183"/>
      <c r="F836" s="184"/>
      <c r="K836" s="148"/>
      <c r="L836" s="185"/>
      <c r="S836" s="187"/>
      <c r="T836" s="148"/>
      <c r="Z836" s="148"/>
    </row>
    <row r="837" spans="4:26" s="155" customFormat="1" hidden="1" x14ac:dyDescent="0.2">
      <c r="D837" s="183"/>
      <c r="F837" s="184"/>
      <c r="K837" s="148"/>
      <c r="L837" s="185"/>
      <c r="S837" s="187"/>
      <c r="T837" s="148"/>
      <c r="Z837" s="148"/>
    </row>
    <row r="838" spans="4:26" s="155" customFormat="1" hidden="1" x14ac:dyDescent="0.2">
      <c r="D838" s="183"/>
      <c r="F838" s="184"/>
      <c r="K838" s="148"/>
      <c r="L838" s="185"/>
      <c r="S838" s="187"/>
      <c r="T838" s="148"/>
      <c r="Z838" s="148"/>
    </row>
    <row r="839" spans="4:26" s="155" customFormat="1" hidden="1" x14ac:dyDescent="0.2">
      <c r="D839" s="183"/>
      <c r="F839" s="184"/>
      <c r="K839" s="148"/>
      <c r="L839" s="185"/>
      <c r="S839" s="187"/>
      <c r="T839" s="148"/>
      <c r="Z839" s="148"/>
    </row>
    <row r="840" spans="4:26" s="155" customFormat="1" hidden="1" x14ac:dyDescent="0.2">
      <c r="D840" s="183"/>
      <c r="F840" s="184"/>
      <c r="K840" s="148"/>
      <c r="L840" s="185"/>
      <c r="S840" s="187"/>
      <c r="T840" s="148"/>
      <c r="Z840" s="148"/>
    </row>
    <row r="841" spans="4:26" s="155" customFormat="1" hidden="1" x14ac:dyDescent="0.2">
      <c r="D841" s="183"/>
      <c r="F841" s="184"/>
      <c r="K841" s="148"/>
      <c r="L841" s="185"/>
      <c r="S841" s="187"/>
      <c r="T841" s="148"/>
      <c r="Z841" s="148"/>
    </row>
    <row r="842" spans="4:26" s="155" customFormat="1" hidden="1" x14ac:dyDescent="0.2">
      <c r="D842" s="183"/>
      <c r="F842" s="184"/>
      <c r="K842" s="148"/>
      <c r="L842" s="185"/>
      <c r="S842" s="187"/>
      <c r="T842" s="148"/>
      <c r="Z842" s="148"/>
    </row>
    <row r="843" spans="4:26" s="155" customFormat="1" hidden="1" x14ac:dyDescent="0.2">
      <c r="D843" s="183"/>
      <c r="F843" s="184"/>
      <c r="K843" s="148"/>
      <c r="L843" s="185"/>
      <c r="S843" s="187"/>
      <c r="T843" s="148"/>
      <c r="Z843" s="148"/>
    </row>
    <row r="844" spans="4:26" s="155" customFormat="1" hidden="1" x14ac:dyDescent="0.2">
      <c r="D844" s="183"/>
      <c r="F844" s="184"/>
      <c r="K844" s="148"/>
      <c r="L844" s="185"/>
      <c r="S844" s="187"/>
      <c r="T844" s="148"/>
      <c r="Z844" s="148"/>
    </row>
    <row r="845" spans="4:26" s="155" customFormat="1" hidden="1" x14ac:dyDescent="0.2">
      <c r="D845" s="183"/>
      <c r="F845" s="184"/>
      <c r="K845" s="148"/>
      <c r="L845" s="185"/>
      <c r="S845" s="187"/>
      <c r="T845" s="148"/>
      <c r="Z845" s="148"/>
    </row>
    <row r="846" spans="4:26" s="155" customFormat="1" hidden="1" x14ac:dyDescent="0.2">
      <c r="D846" s="183"/>
      <c r="F846" s="184"/>
      <c r="K846" s="148"/>
      <c r="L846" s="185"/>
      <c r="S846" s="187"/>
      <c r="T846" s="148"/>
      <c r="Z846" s="148"/>
    </row>
    <row r="847" spans="4:26" s="155" customFormat="1" hidden="1" x14ac:dyDescent="0.2">
      <c r="D847" s="183"/>
      <c r="F847" s="184"/>
      <c r="K847" s="148"/>
      <c r="L847" s="185"/>
      <c r="S847" s="187"/>
      <c r="T847" s="148"/>
      <c r="Z847" s="148"/>
    </row>
    <row r="848" spans="4:26" s="155" customFormat="1" hidden="1" x14ac:dyDescent="0.2">
      <c r="D848" s="183"/>
      <c r="F848" s="184"/>
      <c r="K848" s="148"/>
      <c r="L848" s="185"/>
      <c r="S848" s="187"/>
      <c r="T848" s="148"/>
      <c r="Z848" s="148"/>
    </row>
    <row r="849" spans="4:26" s="155" customFormat="1" hidden="1" x14ac:dyDescent="0.2">
      <c r="D849" s="183"/>
      <c r="F849" s="184"/>
      <c r="K849" s="148"/>
      <c r="L849" s="185"/>
      <c r="S849" s="187"/>
      <c r="T849" s="148"/>
      <c r="Z849" s="148"/>
    </row>
    <row r="850" spans="4:26" s="155" customFormat="1" hidden="1" x14ac:dyDescent="0.2">
      <c r="D850" s="183"/>
      <c r="F850" s="184"/>
      <c r="K850" s="148"/>
      <c r="L850" s="185"/>
      <c r="S850" s="187"/>
      <c r="T850" s="148"/>
      <c r="Z850" s="148"/>
    </row>
    <row r="851" spans="4:26" s="155" customFormat="1" hidden="1" x14ac:dyDescent="0.2">
      <c r="D851" s="183"/>
      <c r="F851" s="184"/>
      <c r="K851" s="148"/>
      <c r="L851" s="185"/>
      <c r="S851" s="187"/>
      <c r="T851" s="148"/>
      <c r="Z851" s="148"/>
    </row>
    <row r="852" spans="4:26" s="155" customFormat="1" hidden="1" x14ac:dyDescent="0.2">
      <c r="D852" s="183"/>
      <c r="F852" s="184"/>
      <c r="K852" s="148"/>
      <c r="L852" s="185"/>
      <c r="S852" s="187"/>
      <c r="T852" s="148"/>
      <c r="Z852" s="148"/>
    </row>
    <row r="853" spans="4:26" s="155" customFormat="1" hidden="1" x14ac:dyDescent="0.2">
      <c r="D853" s="183"/>
      <c r="F853" s="184"/>
      <c r="K853" s="148"/>
      <c r="L853" s="185"/>
      <c r="S853" s="187"/>
      <c r="T853" s="148"/>
      <c r="Z853" s="148"/>
    </row>
    <row r="854" spans="4:26" s="155" customFormat="1" hidden="1" x14ac:dyDescent="0.2">
      <c r="D854" s="183"/>
      <c r="F854" s="184"/>
      <c r="K854" s="148"/>
      <c r="L854" s="185"/>
      <c r="S854" s="187"/>
      <c r="T854" s="148"/>
      <c r="Z854" s="148"/>
    </row>
    <row r="855" spans="4:26" s="155" customFormat="1" hidden="1" x14ac:dyDescent="0.2">
      <c r="D855" s="183"/>
      <c r="F855" s="184"/>
      <c r="K855" s="148"/>
      <c r="L855" s="185"/>
      <c r="S855" s="187"/>
      <c r="T855" s="148"/>
      <c r="Z855" s="148"/>
    </row>
    <row r="856" spans="4:26" s="155" customFormat="1" hidden="1" x14ac:dyDescent="0.2">
      <c r="D856" s="183"/>
      <c r="F856" s="184"/>
      <c r="K856" s="148"/>
      <c r="L856" s="185"/>
      <c r="S856" s="187"/>
      <c r="T856" s="148"/>
      <c r="Z856" s="148"/>
    </row>
    <row r="857" spans="4:26" s="155" customFormat="1" hidden="1" x14ac:dyDescent="0.2">
      <c r="D857" s="183"/>
      <c r="F857" s="184"/>
      <c r="K857" s="148"/>
      <c r="L857" s="185"/>
      <c r="S857" s="187"/>
      <c r="T857" s="148"/>
      <c r="Z857" s="148"/>
    </row>
    <row r="858" spans="4:26" s="155" customFormat="1" hidden="1" x14ac:dyDescent="0.2">
      <c r="D858" s="183"/>
      <c r="F858" s="184"/>
      <c r="K858" s="148"/>
      <c r="L858" s="185"/>
      <c r="S858" s="187"/>
      <c r="T858" s="148"/>
      <c r="Z858" s="148"/>
    </row>
    <row r="859" spans="4:26" s="155" customFormat="1" hidden="1" x14ac:dyDescent="0.2">
      <c r="D859" s="183"/>
      <c r="F859" s="184"/>
      <c r="K859" s="148"/>
      <c r="L859" s="185"/>
      <c r="S859" s="187"/>
      <c r="T859" s="148"/>
      <c r="Z859" s="148"/>
    </row>
    <row r="860" spans="4:26" s="155" customFormat="1" hidden="1" x14ac:dyDescent="0.2">
      <c r="D860" s="183"/>
      <c r="F860" s="184"/>
      <c r="K860" s="148"/>
      <c r="L860" s="185"/>
      <c r="S860" s="187"/>
      <c r="T860" s="148"/>
      <c r="Z860" s="148"/>
    </row>
    <row r="861" spans="4:26" s="155" customFormat="1" hidden="1" x14ac:dyDescent="0.2">
      <c r="D861" s="183"/>
      <c r="F861" s="184"/>
      <c r="K861" s="148"/>
      <c r="L861" s="185"/>
      <c r="S861" s="187"/>
      <c r="T861" s="148"/>
      <c r="Z861" s="148"/>
    </row>
    <row r="862" spans="4:26" s="155" customFormat="1" hidden="1" x14ac:dyDescent="0.2">
      <c r="D862" s="183"/>
      <c r="F862" s="184"/>
      <c r="K862" s="148"/>
      <c r="L862" s="185"/>
      <c r="S862" s="187"/>
      <c r="T862" s="148"/>
      <c r="Z862" s="148"/>
    </row>
    <row r="863" spans="4:26" s="155" customFormat="1" hidden="1" x14ac:dyDescent="0.2">
      <c r="D863" s="183"/>
      <c r="F863" s="184"/>
      <c r="K863" s="148"/>
      <c r="L863" s="185"/>
      <c r="S863" s="187"/>
      <c r="T863" s="148"/>
      <c r="Z863" s="148"/>
    </row>
    <row r="864" spans="4:26" s="155" customFormat="1" hidden="1" x14ac:dyDescent="0.2">
      <c r="D864" s="183"/>
      <c r="F864" s="184"/>
      <c r="K864" s="148"/>
      <c r="L864" s="185"/>
      <c r="S864" s="187"/>
      <c r="T864" s="148"/>
      <c r="Z864" s="148"/>
    </row>
    <row r="865" spans="4:26" s="155" customFormat="1" hidden="1" x14ac:dyDescent="0.2">
      <c r="D865" s="183"/>
      <c r="F865" s="184"/>
      <c r="K865" s="148"/>
      <c r="L865" s="185"/>
      <c r="S865" s="187"/>
      <c r="T865" s="148"/>
      <c r="Z865" s="148"/>
    </row>
    <row r="866" spans="4:26" s="155" customFormat="1" hidden="1" x14ac:dyDescent="0.2">
      <c r="D866" s="183"/>
      <c r="F866" s="184"/>
      <c r="K866" s="148"/>
      <c r="L866" s="185"/>
      <c r="S866" s="187"/>
      <c r="T866" s="148"/>
      <c r="Z866" s="148"/>
    </row>
    <row r="867" spans="4:26" s="155" customFormat="1" hidden="1" x14ac:dyDescent="0.2">
      <c r="D867" s="183"/>
      <c r="F867" s="184"/>
      <c r="K867" s="148"/>
      <c r="L867" s="185"/>
      <c r="S867" s="187"/>
      <c r="T867" s="148"/>
      <c r="Z867" s="148"/>
    </row>
    <row r="868" spans="4:26" s="155" customFormat="1" hidden="1" x14ac:dyDescent="0.2">
      <c r="D868" s="183"/>
      <c r="F868" s="184"/>
      <c r="K868" s="148"/>
      <c r="L868" s="185"/>
      <c r="S868" s="187"/>
      <c r="T868" s="148"/>
      <c r="Z868" s="148"/>
    </row>
    <row r="869" spans="4:26" s="155" customFormat="1" hidden="1" x14ac:dyDescent="0.2">
      <c r="D869" s="183"/>
      <c r="F869" s="184"/>
      <c r="K869" s="148"/>
      <c r="L869" s="185"/>
      <c r="S869" s="187"/>
      <c r="T869" s="148"/>
      <c r="Z869" s="148"/>
    </row>
    <row r="870" spans="4:26" s="155" customFormat="1" hidden="1" x14ac:dyDescent="0.2">
      <c r="D870" s="183"/>
      <c r="F870" s="184"/>
      <c r="K870" s="148"/>
      <c r="L870" s="185"/>
      <c r="S870" s="187"/>
      <c r="T870" s="148"/>
      <c r="Z870" s="148"/>
    </row>
    <row r="871" spans="4:26" s="155" customFormat="1" hidden="1" x14ac:dyDescent="0.2">
      <c r="D871" s="183"/>
      <c r="F871" s="184"/>
      <c r="K871" s="148"/>
      <c r="L871" s="185"/>
      <c r="S871" s="187"/>
      <c r="T871" s="148"/>
      <c r="Z871" s="148"/>
    </row>
    <row r="872" spans="4:26" s="155" customFormat="1" hidden="1" x14ac:dyDescent="0.2">
      <c r="D872" s="183"/>
      <c r="F872" s="184"/>
      <c r="K872" s="148"/>
      <c r="L872" s="185"/>
      <c r="S872" s="187"/>
      <c r="T872" s="148"/>
      <c r="Z872" s="148"/>
    </row>
    <row r="873" spans="4:26" s="155" customFormat="1" hidden="1" x14ac:dyDescent="0.2">
      <c r="D873" s="183"/>
      <c r="F873" s="184"/>
      <c r="K873" s="148"/>
      <c r="L873" s="185"/>
      <c r="S873" s="187"/>
      <c r="T873" s="148"/>
      <c r="Z873" s="148"/>
    </row>
    <row r="874" spans="4:26" s="155" customFormat="1" hidden="1" x14ac:dyDescent="0.2">
      <c r="D874" s="183"/>
      <c r="F874" s="184"/>
      <c r="K874" s="148"/>
      <c r="L874" s="185"/>
      <c r="S874" s="187"/>
      <c r="T874" s="148"/>
      <c r="Z874" s="148"/>
    </row>
    <row r="875" spans="4:26" s="155" customFormat="1" hidden="1" x14ac:dyDescent="0.2">
      <c r="D875" s="183"/>
      <c r="F875" s="184"/>
      <c r="K875" s="148"/>
      <c r="L875" s="185"/>
      <c r="S875" s="187"/>
      <c r="T875" s="148"/>
      <c r="Z875" s="148"/>
    </row>
    <row r="876" spans="4:26" s="155" customFormat="1" hidden="1" x14ac:dyDescent="0.2">
      <c r="D876" s="183"/>
      <c r="F876" s="184"/>
      <c r="K876" s="148"/>
      <c r="L876" s="185"/>
      <c r="S876" s="187"/>
      <c r="T876" s="148"/>
      <c r="Z876" s="148"/>
    </row>
    <row r="877" spans="4:26" s="155" customFormat="1" hidden="1" x14ac:dyDescent="0.2">
      <c r="D877" s="183"/>
      <c r="F877" s="184"/>
      <c r="K877" s="148"/>
      <c r="L877" s="185"/>
      <c r="S877" s="187"/>
      <c r="T877" s="148"/>
      <c r="Z877" s="148"/>
    </row>
    <row r="878" spans="4:26" s="155" customFormat="1" hidden="1" x14ac:dyDescent="0.2">
      <c r="D878" s="183"/>
      <c r="F878" s="184"/>
      <c r="K878" s="148"/>
      <c r="L878" s="185"/>
      <c r="S878" s="187"/>
      <c r="T878" s="148"/>
      <c r="Z878" s="148"/>
    </row>
    <row r="879" spans="4:26" s="155" customFormat="1" hidden="1" x14ac:dyDescent="0.2">
      <c r="D879" s="183"/>
      <c r="F879" s="184"/>
      <c r="K879" s="148"/>
      <c r="L879" s="185"/>
      <c r="S879" s="187"/>
      <c r="T879" s="148"/>
      <c r="Z879" s="148"/>
    </row>
    <row r="880" spans="4:26" s="155" customFormat="1" hidden="1" x14ac:dyDescent="0.2">
      <c r="D880" s="183"/>
      <c r="F880" s="184"/>
      <c r="K880" s="148"/>
      <c r="L880" s="185"/>
      <c r="S880" s="187"/>
      <c r="T880" s="148"/>
      <c r="Z880" s="148"/>
    </row>
    <row r="881" spans="4:26" s="155" customFormat="1" hidden="1" x14ac:dyDescent="0.2">
      <c r="D881" s="183"/>
      <c r="F881" s="184"/>
      <c r="K881" s="148"/>
      <c r="L881" s="185"/>
      <c r="S881" s="187"/>
      <c r="T881" s="148"/>
      <c r="Z881" s="148"/>
    </row>
    <row r="882" spans="4:26" s="155" customFormat="1" hidden="1" x14ac:dyDescent="0.2">
      <c r="D882" s="183"/>
      <c r="F882" s="184"/>
      <c r="K882" s="148"/>
      <c r="L882" s="185"/>
      <c r="S882" s="187"/>
      <c r="T882" s="148"/>
      <c r="Z882" s="148"/>
    </row>
    <row r="883" spans="4:26" s="155" customFormat="1" hidden="1" x14ac:dyDescent="0.2">
      <c r="D883" s="183"/>
      <c r="F883" s="184"/>
      <c r="K883" s="148"/>
      <c r="L883" s="185"/>
      <c r="S883" s="187"/>
      <c r="T883" s="148"/>
      <c r="Z883" s="148"/>
    </row>
    <row r="884" spans="4:26" s="155" customFormat="1" hidden="1" x14ac:dyDescent="0.2">
      <c r="D884" s="183"/>
      <c r="F884" s="184"/>
      <c r="K884" s="148"/>
      <c r="L884" s="185"/>
      <c r="S884" s="187"/>
      <c r="T884" s="148"/>
      <c r="Z884" s="148"/>
    </row>
    <row r="885" spans="4:26" s="155" customFormat="1" hidden="1" x14ac:dyDescent="0.2">
      <c r="D885" s="183"/>
      <c r="F885" s="184"/>
      <c r="K885" s="148"/>
      <c r="L885" s="185"/>
      <c r="S885" s="187"/>
      <c r="T885" s="148"/>
      <c r="Z885" s="148"/>
    </row>
    <row r="886" spans="4:26" s="155" customFormat="1" hidden="1" x14ac:dyDescent="0.2">
      <c r="D886" s="183"/>
      <c r="F886" s="184"/>
      <c r="K886" s="148"/>
      <c r="L886" s="185"/>
      <c r="S886" s="187"/>
      <c r="T886" s="148"/>
      <c r="Z886" s="148"/>
    </row>
    <row r="887" spans="4:26" s="155" customFormat="1" hidden="1" x14ac:dyDescent="0.2">
      <c r="D887" s="183"/>
      <c r="F887" s="184"/>
      <c r="K887" s="148"/>
      <c r="L887" s="185"/>
      <c r="S887" s="187"/>
      <c r="T887" s="148"/>
      <c r="Z887" s="148"/>
    </row>
    <row r="888" spans="4:26" s="155" customFormat="1" hidden="1" x14ac:dyDescent="0.2">
      <c r="D888" s="183"/>
      <c r="F888" s="184"/>
      <c r="K888" s="148"/>
      <c r="L888" s="185"/>
      <c r="S888" s="187"/>
      <c r="T888" s="148"/>
      <c r="Z888" s="148"/>
    </row>
    <row r="889" spans="4:26" s="155" customFormat="1" hidden="1" x14ac:dyDescent="0.2">
      <c r="D889" s="183"/>
      <c r="F889" s="184"/>
      <c r="K889" s="148"/>
      <c r="L889" s="185"/>
      <c r="S889" s="187"/>
      <c r="T889" s="148"/>
      <c r="Z889" s="148"/>
    </row>
    <row r="890" spans="4:26" s="155" customFormat="1" hidden="1" x14ac:dyDescent="0.2">
      <c r="D890" s="183"/>
      <c r="F890" s="184"/>
      <c r="K890" s="148"/>
      <c r="L890" s="185"/>
      <c r="S890" s="187"/>
      <c r="T890" s="148"/>
      <c r="Z890" s="148"/>
    </row>
    <row r="891" spans="4:26" s="155" customFormat="1" hidden="1" x14ac:dyDescent="0.2">
      <c r="D891" s="183"/>
      <c r="F891" s="184"/>
      <c r="K891" s="148"/>
      <c r="L891" s="185"/>
      <c r="S891" s="187"/>
      <c r="T891" s="148"/>
      <c r="Z891" s="148"/>
    </row>
    <row r="892" spans="4:26" s="155" customFormat="1" hidden="1" x14ac:dyDescent="0.2">
      <c r="D892" s="183"/>
      <c r="F892" s="184"/>
      <c r="K892" s="148"/>
      <c r="L892" s="185"/>
      <c r="S892" s="187"/>
      <c r="T892" s="148"/>
      <c r="Z892" s="148"/>
    </row>
    <row r="893" spans="4:26" s="155" customFormat="1" hidden="1" x14ac:dyDescent="0.2">
      <c r="D893" s="183"/>
      <c r="F893" s="184"/>
      <c r="K893" s="148"/>
      <c r="L893" s="185"/>
      <c r="S893" s="187"/>
      <c r="T893" s="148"/>
      <c r="Z893" s="148"/>
    </row>
    <row r="894" spans="4:26" s="155" customFormat="1" hidden="1" x14ac:dyDescent="0.2">
      <c r="D894" s="183"/>
      <c r="F894" s="184"/>
      <c r="K894" s="148"/>
      <c r="L894" s="185"/>
      <c r="S894" s="187"/>
      <c r="T894" s="148"/>
      <c r="Z894" s="148"/>
    </row>
    <row r="895" spans="4:26" s="155" customFormat="1" hidden="1" x14ac:dyDescent="0.2">
      <c r="D895" s="183"/>
      <c r="F895" s="184"/>
      <c r="K895" s="148"/>
      <c r="L895" s="185"/>
      <c r="S895" s="187"/>
      <c r="T895" s="148"/>
      <c r="Z895" s="148"/>
    </row>
    <row r="896" spans="4:26" s="155" customFormat="1" hidden="1" x14ac:dyDescent="0.2">
      <c r="D896" s="183"/>
      <c r="F896" s="184"/>
      <c r="K896" s="148"/>
      <c r="L896" s="185"/>
      <c r="S896" s="187"/>
      <c r="T896" s="148"/>
      <c r="Z896" s="148"/>
    </row>
    <row r="897" spans="4:26" s="155" customFormat="1" hidden="1" x14ac:dyDescent="0.2">
      <c r="D897" s="183"/>
      <c r="F897" s="184"/>
      <c r="K897" s="148"/>
      <c r="L897" s="185"/>
      <c r="S897" s="187"/>
      <c r="T897" s="148"/>
      <c r="Z897" s="148"/>
    </row>
    <row r="898" spans="4:26" s="155" customFormat="1" hidden="1" x14ac:dyDescent="0.2">
      <c r="D898" s="183"/>
      <c r="F898" s="184"/>
      <c r="K898" s="148"/>
      <c r="L898" s="185"/>
      <c r="S898" s="187"/>
      <c r="T898" s="148"/>
      <c r="Z898" s="148"/>
    </row>
    <row r="899" spans="4:26" s="155" customFormat="1" hidden="1" x14ac:dyDescent="0.2">
      <c r="D899" s="183"/>
      <c r="F899" s="184"/>
      <c r="K899" s="148"/>
      <c r="L899" s="185"/>
      <c r="S899" s="187"/>
      <c r="T899" s="148"/>
      <c r="Z899" s="148"/>
    </row>
    <row r="900" spans="4:26" s="155" customFormat="1" hidden="1" x14ac:dyDescent="0.2">
      <c r="D900" s="183"/>
      <c r="F900" s="184"/>
      <c r="K900" s="148"/>
      <c r="L900" s="185"/>
      <c r="S900" s="187"/>
      <c r="T900" s="148"/>
      <c r="Z900" s="148"/>
    </row>
    <row r="901" spans="4:26" s="155" customFormat="1" hidden="1" x14ac:dyDescent="0.2">
      <c r="D901" s="183"/>
      <c r="F901" s="184"/>
      <c r="K901" s="148"/>
      <c r="L901" s="185"/>
      <c r="S901" s="187"/>
      <c r="T901" s="148"/>
      <c r="Z901" s="148"/>
    </row>
    <row r="902" spans="4:26" s="155" customFormat="1" hidden="1" x14ac:dyDescent="0.2">
      <c r="D902" s="183"/>
      <c r="F902" s="184"/>
      <c r="K902" s="148"/>
      <c r="L902" s="185"/>
      <c r="S902" s="187"/>
      <c r="T902" s="148"/>
      <c r="Z902" s="148"/>
    </row>
    <row r="903" spans="4:26" s="155" customFormat="1" hidden="1" x14ac:dyDescent="0.2">
      <c r="D903" s="183"/>
      <c r="F903" s="184"/>
      <c r="K903" s="148"/>
      <c r="L903" s="185"/>
      <c r="S903" s="187"/>
      <c r="T903" s="148"/>
      <c r="Z903" s="148"/>
    </row>
    <row r="904" spans="4:26" s="155" customFormat="1" hidden="1" x14ac:dyDescent="0.2">
      <c r="D904" s="183"/>
      <c r="F904" s="184"/>
      <c r="K904" s="148"/>
      <c r="L904" s="185"/>
      <c r="S904" s="187"/>
      <c r="T904" s="148"/>
      <c r="Z904" s="148"/>
    </row>
    <row r="905" spans="4:26" s="155" customFormat="1" hidden="1" x14ac:dyDescent="0.2">
      <c r="D905" s="183"/>
      <c r="F905" s="184"/>
      <c r="K905" s="148"/>
      <c r="L905" s="185"/>
      <c r="S905" s="187"/>
      <c r="T905" s="148"/>
      <c r="Z905" s="148"/>
    </row>
    <row r="906" spans="4:26" s="155" customFormat="1" hidden="1" x14ac:dyDescent="0.2">
      <c r="D906" s="183"/>
      <c r="F906" s="184"/>
      <c r="K906" s="148"/>
      <c r="L906" s="185"/>
      <c r="S906" s="187"/>
      <c r="T906" s="148"/>
      <c r="Z906" s="148"/>
    </row>
    <row r="907" spans="4:26" s="155" customFormat="1" hidden="1" x14ac:dyDescent="0.2">
      <c r="D907" s="183"/>
      <c r="F907" s="184"/>
      <c r="K907" s="148"/>
      <c r="L907" s="185"/>
      <c r="S907" s="187"/>
      <c r="T907" s="148"/>
      <c r="Z907" s="148"/>
    </row>
    <row r="908" spans="4:26" s="155" customFormat="1" hidden="1" x14ac:dyDescent="0.2">
      <c r="D908" s="183"/>
      <c r="F908" s="184"/>
      <c r="K908" s="148"/>
      <c r="L908" s="185"/>
      <c r="S908" s="187"/>
      <c r="T908" s="148"/>
      <c r="Z908" s="148"/>
    </row>
    <row r="909" spans="4:26" s="155" customFormat="1" hidden="1" x14ac:dyDescent="0.2">
      <c r="D909" s="183"/>
      <c r="F909" s="184"/>
      <c r="K909" s="148"/>
      <c r="L909" s="185"/>
      <c r="S909" s="187"/>
      <c r="T909" s="148"/>
      <c r="Z909" s="148"/>
    </row>
    <row r="910" spans="4:26" s="155" customFormat="1" hidden="1" x14ac:dyDescent="0.2">
      <c r="D910" s="183"/>
      <c r="F910" s="184"/>
      <c r="K910" s="148"/>
      <c r="L910" s="185"/>
      <c r="S910" s="187"/>
      <c r="T910" s="148"/>
      <c r="Z910" s="148"/>
    </row>
    <row r="911" spans="4:26" s="155" customFormat="1" hidden="1" x14ac:dyDescent="0.2">
      <c r="D911" s="183"/>
      <c r="F911" s="184"/>
      <c r="K911" s="148"/>
      <c r="L911" s="185"/>
      <c r="S911" s="187"/>
      <c r="T911" s="148"/>
      <c r="Z911" s="148"/>
    </row>
    <row r="912" spans="4:26" s="155" customFormat="1" hidden="1" x14ac:dyDescent="0.2">
      <c r="D912" s="183"/>
      <c r="F912" s="184"/>
      <c r="K912" s="148"/>
      <c r="L912" s="185"/>
      <c r="S912" s="187"/>
      <c r="T912" s="148"/>
      <c r="Z912" s="148"/>
    </row>
    <row r="913" spans="4:26" s="155" customFormat="1" hidden="1" x14ac:dyDescent="0.2">
      <c r="D913" s="183"/>
      <c r="F913" s="184"/>
      <c r="K913" s="148"/>
      <c r="L913" s="185"/>
      <c r="S913" s="187"/>
      <c r="T913" s="148"/>
      <c r="Z913" s="148"/>
    </row>
    <row r="914" spans="4:26" s="155" customFormat="1" hidden="1" x14ac:dyDescent="0.2">
      <c r="D914" s="183"/>
      <c r="F914" s="184"/>
      <c r="K914" s="148"/>
      <c r="L914" s="185"/>
      <c r="S914" s="187"/>
      <c r="T914" s="148"/>
      <c r="Z914" s="148"/>
    </row>
    <row r="915" spans="4:26" s="155" customFormat="1" hidden="1" x14ac:dyDescent="0.2">
      <c r="D915" s="183"/>
      <c r="F915" s="184"/>
      <c r="K915" s="148"/>
      <c r="L915" s="185"/>
      <c r="S915" s="187"/>
      <c r="T915" s="148"/>
      <c r="Z915" s="148"/>
    </row>
    <row r="916" spans="4:26" s="155" customFormat="1" hidden="1" x14ac:dyDescent="0.2">
      <c r="D916" s="183"/>
      <c r="F916" s="184"/>
      <c r="K916" s="148"/>
      <c r="L916" s="185"/>
      <c r="S916" s="187"/>
      <c r="T916" s="148"/>
      <c r="Z916" s="148"/>
    </row>
    <row r="917" spans="4:26" s="155" customFormat="1" hidden="1" x14ac:dyDescent="0.2">
      <c r="D917" s="183"/>
      <c r="F917" s="184"/>
      <c r="K917" s="148"/>
      <c r="L917" s="185"/>
      <c r="S917" s="187"/>
      <c r="T917" s="148"/>
      <c r="Z917" s="148"/>
    </row>
    <row r="918" spans="4:26" s="155" customFormat="1" hidden="1" x14ac:dyDescent="0.2">
      <c r="D918" s="183"/>
      <c r="F918" s="184"/>
      <c r="K918" s="148"/>
      <c r="L918" s="185"/>
      <c r="S918" s="187"/>
      <c r="T918" s="148"/>
      <c r="Z918" s="148"/>
    </row>
    <row r="919" spans="4:26" s="155" customFormat="1" hidden="1" x14ac:dyDescent="0.2">
      <c r="D919" s="183"/>
      <c r="F919" s="184"/>
      <c r="K919" s="148"/>
      <c r="L919" s="185"/>
      <c r="S919" s="187"/>
      <c r="T919" s="148"/>
      <c r="Z919" s="148"/>
    </row>
    <row r="920" spans="4:26" s="155" customFormat="1" hidden="1" x14ac:dyDescent="0.2">
      <c r="D920" s="183"/>
      <c r="F920" s="184"/>
      <c r="K920" s="148"/>
      <c r="L920" s="185"/>
      <c r="S920" s="187"/>
      <c r="T920" s="148"/>
      <c r="Z920" s="148"/>
    </row>
    <row r="921" spans="4:26" s="155" customFormat="1" hidden="1" x14ac:dyDescent="0.2">
      <c r="D921" s="183"/>
      <c r="F921" s="184"/>
      <c r="K921" s="148"/>
      <c r="L921" s="185"/>
      <c r="S921" s="187"/>
      <c r="T921" s="148"/>
      <c r="Z921" s="148"/>
    </row>
    <row r="922" spans="4:26" s="155" customFormat="1" hidden="1" x14ac:dyDescent="0.2">
      <c r="D922" s="183"/>
      <c r="F922" s="184"/>
      <c r="K922" s="148"/>
      <c r="L922" s="185"/>
      <c r="S922" s="187"/>
      <c r="T922" s="148"/>
      <c r="Z922" s="148"/>
    </row>
    <row r="923" spans="4:26" s="155" customFormat="1" hidden="1" x14ac:dyDescent="0.2">
      <c r="D923" s="183"/>
      <c r="F923" s="184"/>
      <c r="K923" s="148"/>
      <c r="L923" s="185"/>
      <c r="S923" s="187"/>
      <c r="T923" s="148"/>
      <c r="Z923" s="148"/>
    </row>
    <row r="924" spans="4:26" s="155" customFormat="1" hidden="1" x14ac:dyDescent="0.2">
      <c r="D924" s="183"/>
      <c r="F924" s="184"/>
      <c r="K924" s="148"/>
      <c r="L924" s="185"/>
      <c r="S924" s="187"/>
      <c r="T924" s="148"/>
      <c r="Z924" s="148"/>
    </row>
    <row r="925" spans="4:26" s="155" customFormat="1" hidden="1" x14ac:dyDescent="0.2">
      <c r="D925" s="183"/>
      <c r="F925" s="184"/>
      <c r="K925" s="148"/>
      <c r="L925" s="185"/>
      <c r="S925" s="187"/>
      <c r="T925" s="148"/>
      <c r="Z925" s="148"/>
    </row>
    <row r="926" spans="4:26" s="155" customFormat="1" hidden="1" x14ac:dyDescent="0.2">
      <c r="D926" s="183"/>
      <c r="F926" s="184"/>
      <c r="K926" s="148"/>
      <c r="L926" s="185"/>
      <c r="S926" s="187"/>
      <c r="T926" s="148"/>
      <c r="Z926" s="148"/>
    </row>
    <row r="927" spans="4:26" s="155" customFormat="1" hidden="1" x14ac:dyDescent="0.2">
      <c r="D927" s="183"/>
      <c r="F927" s="184"/>
      <c r="K927" s="148"/>
      <c r="L927" s="185"/>
      <c r="S927" s="187"/>
      <c r="T927" s="148"/>
      <c r="Z927" s="148"/>
    </row>
    <row r="928" spans="4:26" s="155" customFormat="1" hidden="1" x14ac:dyDescent="0.2">
      <c r="D928" s="183"/>
      <c r="F928" s="184"/>
      <c r="K928" s="148"/>
      <c r="L928" s="185"/>
      <c r="S928" s="187"/>
      <c r="T928" s="148"/>
      <c r="Z928" s="148"/>
    </row>
    <row r="929" spans="4:26" s="155" customFormat="1" hidden="1" x14ac:dyDescent="0.2">
      <c r="D929" s="183"/>
      <c r="F929" s="184"/>
      <c r="K929" s="148"/>
      <c r="L929" s="185"/>
      <c r="S929" s="187"/>
      <c r="T929" s="148"/>
      <c r="Z929" s="148"/>
    </row>
    <row r="930" spans="4:26" s="155" customFormat="1" hidden="1" x14ac:dyDescent="0.2">
      <c r="D930" s="183"/>
      <c r="F930" s="184"/>
      <c r="K930" s="148"/>
      <c r="L930" s="185"/>
      <c r="S930" s="187"/>
      <c r="T930" s="148"/>
      <c r="Z930" s="148"/>
    </row>
    <row r="931" spans="4:26" s="155" customFormat="1" hidden="1" x14ac:dyDescent="0.2">
      <c r="D931" s="183"/>
      <c r="F931" s="184"/>
      <c r="K931" s="148"/>
      <c r="L931" s="185"/>
      <c r="S931" s="187"/>
      <c r="T931" s="148"/>
      <c r="Z931" s="148"/>
    </row>
    <row r="932" spans="4:26" s="155" customFormat="1" hidden="1" x14ac:dyDescent="0.2">
      <c r="D932" s="183"/>
      <c r="F932" s="184"/>
      <c r="K932" s="148"/>
      <c r="L932" s="185"/>
      <c r="S932" s="187"/>
      <c r="T932" s="148"/>
      <c r="Z932" s="148"/>
    </row>
    <row r="933" spans="4:26" s="155" customFormat="1" hidden="1" x14ac:dyDescent="0.2">
      <c r="D933" s="183"/>
      <c r="F933" s="184"/>
      <c r="K933" s="148"/>
      <c r="L933" s="185"/>
      <c r="S933" s="187"/>
      <c r="T933" s="148"/>
      <c r="Z933" s="148"/>
    </row>
    <row r="934" spans="4:26" s="155" customFormat="1" hidden="1" x14ac:dyDescent="0.2">
      <c r="D934" s="183"/>
      <c r="F934" s="184"/>
      <c r="K934" s="148"/>
      <c r="L934" s="185"/>
      <c r="S934" s="187"/>
      <c r="T934" s="148"/>
      <c r="Z934" s="148"/>
    </row>
    <row r="935" spans="4:26" s="155" customFormat="1" hidden="1" x14ac:dyDescent="0.2">
      <c r="D935" s="183"/>
      <c r="F935" s="184"/>
      <c r="K935" s="148"/>
      <c r="L935" s="185"/>
      <c r="S935" s="187"/>
      <c r="T935" s="148"/>
      <c r="Z935" s="148"/>
    </row>
    <row r="936" spans="4:26" s="155" customFormat="1" hidden="1" x14ac:dyDescent="0.2">
      <c r="D936" s="183"/>
      <c r="F936" s="184"/>
      <c r="K936" s="148"/>
      <c r="L936" s="185"/>
      <c r="S936" s="187"/>
      <c r="T936" s="148"/>
      <c r="Z936" s="148"/>
    </row>
    <row r="937" spans="4:26" s="155" customFormat="1" hidden="1" x14ac:dyDescent="0.2">
      <c r="D937" s="183"/>
      <c r="F937" s="184"/>
      <c r="K937" s="148"/>
      <c r="L937" s="185"/>
      <c r="S937" s="187"/>
      <c r="T937" s="148"/>
      <c r="Z937" s="148"/>
    </row>
    <row r="938" spans="4:26" s="155" customFormat="1" hidden="1" x14ac:dyDescent="0.2">
      <c r="D938" s="183"/>
      <c r="F938" s="184"/>
      <c r="K938" s="148"/>
      <c r="L938" s="185"/>
      <c r="S938" s="187"/>
      <c r="T938" s="148"/>
      <c r="Z938" s="148"/>
    </row>
    <row r="939" spans="4:26" s="155" customFormat="1" hidden="1" x14ac:dyDescent="0.2">
      <c r="D939" s="183"/>
      <c r="F939" s="184"/>
      <c r="K939" s="148"/>
      <c r="L939" s="185"/>
      <c r="S939" s="187"/>
      <c r="T939" s="148"/>
      <c r="Z939" s="148"/>
    </row>
    <row r="940" spans="4:26" s="155" customFormat="1" hidden="1" x14ac:dyDescent="0.2">
      <c r="D940" s="183"/>
      <c r="F940" s="184"/>
      <c r="K940" s="148"/>
      <c r="L940" s="185"/>
      <c r="S940" s="187"/>
      <c r="T940" s="148"/>
      <c r="Z940" s="148"/>
    </row>
    <row r="941" spans="4:26" s="155" customFormat="1" hidden="1" x14ac:dyDescent="0.2">
      <c r="D941" s="183"/>
      <c r="F941" s="184"/>
      <c r="K941" s="148"/>
      <c r="L941" s="185"/>
      <c r="S941" s="187"/>
      <c r="T941" s="148"/>
      <c r="Z941" s="148"/>
    </row>
    <row r="942" spans="4:26" s="155" customFormat="1" hidden="1" x14ac:dyDescent="0.2">
      <c r="D942" s="183"/>
      <c r="F942" s="184"/>
      <c r="K942" s="148"/>
      <c r="L942" s="185"/>
      <c r="S942" s="187"/>
      <c r="T942" s="148"/>
      <c r="Z942" s="148"/>
    </row>
    <row r="943" spans="4:26" s="155" customFormat="1" hidden="1" x14ac:dyDescent="0.2">
      <c r="D943" s="183"/>
      <c r="F943" s="184"/>
      <c r="K943" s="148"/>
      <c r="L943" s="185"/>
      <c r="S943" s="187"/>
      <c r="T943" s="148"/>
      <c r="Z943" s="148"/>
    </row>
    <row r="944" spans="4:26" s="155" customFormat="1" hidden="1" x14ac:dyDescent="0.2">
      <c r="D944" s="183"/>
      <c r="F944" s="184"/>
      <c r="K944" s="148"/>
      <c r="L944" s="185"/>
      <c r="S944" s="187"/>
      <c r="T944" s="148"/>
      <c r="Z944" s="148"/>
    </row>
    <row r="945" spans="4:26" s="155" customFormat="1" hidden="1" x14ac:dyDescent="0.2">
      <c r="D945" s="183"/>
      <c r="F945" s="184"/>
      <c r="K945" s="148"/>
      <c r="L945" s="185"/>
      <c r="S945" s="187"/>
      <c r="T945" s="148"/>
      <c r="Z945" s="148"/>
    </row>
    <row r="946" spans="4:26" s="155" customFormat="1" hidden="1" x14ac:dyDescent="0.2">
      <c r="D946" s="183"/>
      <c r="F946" s="184"/>
      <c r="K946" s="148"/>
      <c r="L946" s="185"/>
      <c r="S946" s="187"/>
      <c r="T946" s="148"/>
      <c r="Z946" s="148"/>
    </row>
    <row r="947" spans="4:26" s="155" customFormat="1" hidden="1" x14ac:dyDescent="0.2">
      <c r="D947" s="183"/>
      <c r="F947" s="184"/>
      <c r="K947" s="148"/>
      <c r="L947" s="185"/>
      <c r="S947" s="187"/>
      <c r="T947" s="148"/>
      <c r="Z947" s="148"/>
    </row>
    <row r="948" spans="4:26" s="155" customFormat="1" hidden="1" x14ac:dyDescent="0.2">
      <c r="D948" s="183"/>
      <c r="F948" s="184"/>
      <c r="K948" s="148"/>
      <c r="L948" s="185"/>
      <c r="S948" s="187"/>
      <c r="T948" s="148"/>
      <c r="Z948" s="148"/>
    </row>
    <row r="949" spans="4:26" s="155" customFormat="1" hidden="1" x14ac:dyDescent="0.2">
      <c r="D949" s="183"/>
      <c r="F949" s="184"/>
      <c r="K949" s="148"/>
      <c r="L949" s="185"/>
      <c r="S949" s="187"/>
      <c r="T949" s="148"/>
      <c r="Z949" s="148"/>
    </row>
    <row r="950" spans="4:26" s="155" customFormat="1" hidden="1" x14ac:dyDescent="0.2">
      <c r="D950" s="183"/>
      <c r="F950" s="184"/>
      <c r="K950" s="148"/>
      <c r="L950" s="185"/>
      <c r="S950" s="187"/>
      <c r="T950" s="148"/>
      <c r="Z950" s="148"/>
    </row>
    <row r="951" spans="4:26" s="155" customFormat="1" hidden="1" x14ac:dyDescent="0.2">
      <c r="D951" s="183"/>
      <c r="F951" s="184"/>
      <c r="K951" s="148"/>
      <c r="L951" s="185"/>
      <c r="S951" s="187"/>
      <c r="T951" s="148"/>
      <c r="Z951" s="148"/>
    </row>
    <row r="952" spans="4:26" s="155" customFormat="1" hidden="1" x14ac:dyDescent="0.2">
      <c r="D952" s="183"/>
      <c r="F952" s="184"/>
      <c r="K952" s="148"/>
      <c r="L952" s="185"/>
      <c r="S952" s="187"/>
      <c r="T952" s="148"/>
      <c r="Z952" s="148"/>
    </row>
    <row r="953" spans="4:26" s="155" customFormat="1" hidden="1" x14ac:dyDescent="0.2">
      <c r="D953" s="183"/>
      <c r="F953" s="184"/>
      <c r="K953" s="148"/>
      <c r="L953" s="185"/>
      <c r="S953" s="187"/>
      <c r="T953" s="148"/>
      <c r="Z953" s="148"/>
    </row>
    <row r="954" spans="4:26" s="155" customFormat="1" hidden="1" x14ac:dyDescent="0.2">
      <c r="D954" s="183"/>
      <c r="F954" s="184"/>
      <c r="K954" s="148"/>
      <c r="L954" s="185"/>
      <c r="S954" s="187"/>
      <c r="T954" s="148"/>
      <c r="Z954" s="148"/>
    </row>
    <row r="955" spans="4:26" s="155" customFormat="1" hidden="1" x14ac:dyDescent="0.2">
      <c r="D955" s="183"/>
      <c r="F955" s="184"/>
      <c r="K955" s="148"/>
      <c r="L955" s="185"/>
      <c r="S955" s="187"/>
      <c r="T955" s="148"/>
      <c r="Z955" s="148"/>
    </row>
    <row r="956" spans="4:26" s="155" customFormat="1" hidden="1" x14ac:dyDescent="0.2">
      <c r="D956" s="183"/>
      <c r="F956" s="184"/>
      <c r="K956" s="148"/>
      <c r="L956" s="185"/>
      <c r="S956" s="187"/>
      <c r="T956" s="148"/>
      <c r="Z956" s="148"/>
    </row>
    <row r="957" spans="4:26" s="155" customFormat="1" hidden="1" x14ac:dyDescent="0.2">
      <c r="D957" s="183"/>
      <c r="F957" s="184"/>
      <c r="K957" s="148"/>
      <c r="L957" s="185"/>
      <c r="S957" s="187"/>
      <c r="T957" s="148"/>
      <c r="Z957" s="148"/>
    </row>
    <row r="958" spans="4:26" s="155" customFormat="1" hidden="1" x14ac:dyDescent="0.2">
      <c r="D958" s="183"/>
      <c r="F958" s="184"/>
      <c r="K958" s="148"/>
      <c r="L958" s="185"/>
      <c r="S958" s="187"/>
      <c r="T958" s="148"/>
      <c r="Z958" s="148"/>
    </row>
    <row r="959" spans="4:26" s="155" customFormat="1" hidden="1" x14ac:dyDescent="0.2">
      <c r="D959" s="183"/>
      <c r="F959" s="184"/>
      <c r="K959" s="148"/>
      <c r="L959" s="185"/>
      <c r="S959" s="187"/>
      <c r="T959" s="148"/>
      <c r="Z959" s="148"/>
    </row>
    <row r="960" spans="4:26" s="155" customFormat="1" hidden="1" x14ac:dyDescent="0.2">
      <c r="D960" s="183"/>
      <c r="F960" s="184"/>
      <c r="K960" s="148"/>
      <c r="L960" s="185"/>
      <c r="S960" s="187"/>
      <c r="T960" s="148"/>
      <c r="Z960" s="148"/>
    </row>
    <row r="961" spans="4:26" s="155" customFormat="1" hidden="1" x14ac:dyDescent="0.2">
      <c r="D961" s="183"/>
      <c r="F961" s="184"/>
      <c r="K961" s="148"/>
      <c r="L961" s="185"/>
      <c r="S961" s="187"/>
      <c r="T961" s="148"/>
      <c r="Z961" s="148"/>
    </row>
    <row r="962" spans="4:26" s="155" customFormat="1" hidden="1" x14ac:dyDescent="0.2">
      <c r="D962" s="183"/>
      <c r="F962" s="184"/>
      <c r="K962" s="148"/>
      <c r="L962" s="185"/>
      <c r="S962" s="187"/>
      <c r="T962" s="148"/>
      <c r="Z962" s="148"/>
    </row>
    <row r="963" spans="4:26" s="155" customFormat="1" hidden="1" x14ac:dyDescent="0.2">
      <c r="D963" s="183"/>
      <c r="F963" s="184"/>
      <c r="K963" s="148"/>
      <c r="L963" s="185"/>
      <c r="S963" s="187"/>
      <c r="T963" s="148"/>
      <c r="Z963" s="148"/>
    </row>
    <row r="964" spans="4:26" s="155" customFormat="1" hidden="1" x14ac:dyDescent="0.2">
      <c r="D964" s="183"/>
      <c r="F964" s="184"/>
      <c r="K964" s="148"/>
      <c r="L964" s="185"/>
      <c r="S964" s="187"/>
      <c r="T964" s="148"/>
      <c r="Z964" s="148"/>
    </row>
    <row r="965" spans="4:26" s="155" customFormat="1" hidden="1" x14ac:dyDescent="0.2">
      <c r="D965" s="183"/>
      <c r="F965" s="184"/>
      <c r="K965" s="148"/>
      <c r="L965" s="185"/>
      <c r="S965" s="187"/>
      <c r="T965" s="148"/>
      <c r="Z965" s="148"/>
    </row>
    <row r="966" spans="4:26" s="155" customFormat="1" hidden="1" x14ac:dyDescent="0.2">
      <c r="D966" s="183"/>
      <c r="F966" s="184"/>
      <c r="K966" s="148"/>
      <c r="L966" s="185"/>
      <c r="S966" s="187"/>
      <c r="T966" s="148"/>
      <c r="Z966" s="148"/>
    </row>
    <row r="967" spans="4:26" s="155" customFormat="1" hidden="1" x14ac:dyDescent="0.2">
      <c r="D967" s="183"/>
      <c r="F967" s="184"/>
      <c r="K967" s="148"/>
      <c r="L967" s="185"/>
      <c r="S967" s="187"/>
      <c r="T967" s="148"/>
      <c r="Z967" s="148"/>
    </row>
    <row r="968" spans="4:26" s="155" customFormat="1" hidden="1" x14ac:dyDescent="0.2">
      <c r="D968" s="183"/>
      <c r="F968" s="184"/>
      <c r="K968" s="148"/>
      <c r="L968" s="185"/>
      <c r="S968" s="187"/>
      <c r="T968" s="148"/>
      <c r="Z968" s="148"/>
    </row>
    <row r="969" spans="4:26" s="155" customFormat="1" hidden="1" x14ac:dyDescent="0.2">
      <c r="D969" s="183"/>
      <c r="F969" s="184"/>
      <c r="K969" s="148"/>
      <c r="L969" s="185"/>
      <c r="S969" s="187"/>
      <c r="T969" s="148"/>
      <c r="Z969" s="148"/>
    </row>
    <row r="970" spans="4:26" s="155" customFormat="1" hidden="1" x14ac:dyDescent="0.2">
      <c r="D970" s="183"/>
      <c r="F970" s="184"/>
      <c r="K970" s="148"/>
      <c r="L970" s="185"/>
      <c r="S970" s="187"/>
      <c r="T970" s="148"/>
      <c r="Z970" s="148"/>
    </row>
    <row r="971" spans="4:26" s="155" customFormat="1" hidden="1" x14ac:dyDescent="0.2">
      <c r="D971" s="183"/>
      <c r="F971" s="184"/>
      <c r="K971" s="148"/>
      <c r="L971" s="185"/>
      <c r="S971" s="187"/>
      <c r="T971" s="148"/>
      <c r="Z971" s="148"/>
    </row>
    <row r="972" spans="4:26" s="155" customFormat="1" hidden="1" x14ac:dyDescent="0.2">
      <c r="D972" s="183"/>
      <c r="F972" s="184"/>
      <c r="K972" s="148"/>
      <c r="L972" s="185"/>
      <c r="S972" s="187"/>
      <c r="T972" s="148"/>
      <c r="Z972" s="148"/>
    </row>
    <row r="973" spans="4:26" s="155" customFormat="1" hidden="1" x14ac:dyDescent="0.2">
      <c r="D973" s="183"/>
      <c r="F973" s="184"/>
      <c r="K973" s="148"/>
      <c r="L973" s="185"/>
      <c r="S973" s="187"/>
      <c r="T973" s="148"/>
      <c r="Z973" s="148"/>
    </row>
    <row r="974" spans="4:26" s="155" customFormat="1" hidden="1" x14ac:dyDescent="0.2">
      <c r="D974" s="183"/>
      <c r="F974" s="184"/>
      <c r="K974" s="148"/>
      <c r="L974" s="185"/>
      <c r="S974" s="187"/>
      <c r="T974" s="148"/>
      <c r="Z974" s="148"/>
    </row>
    <row r="975" spans="4:26" s="155" customFormat="1" hidden="1" x14ac:dyDescent="0.2">
      <c r="D975" s="183"/>
      <c r="F975" s="184"/>
      <c r="K975" s="148"/>
      <c r="L975" s="185"/>
      <c r="S975" s="187"/>
      <c r="T975" s="148"/>
      <c r="Z975" s="148"/>
    </row>
    <row r="976" spans="4:26" s="155" customFormat="1" hidden="1" x14ac:dyDescent="0.2">
      <c r="D976" s="183"/>
      <c r="F976" s="184"/>
      <c r="K976" s="148"/>
      <c r="L976" s="185"/>
      <c r="S976" s="187"/>
      <c r="T976" s="148"/>
      <c r="Z976" s="148"/>
    </row>
    <row r="977" spans="4:26" s="155" customFormat="1" hidden="1" x14ac:dyDescent="0.2">
      <c r="D977" s="183"/>
      <c r="F977" s="184"/>
      <c r="K977" s="148"/>
      <c r="L977" s="185"/>
      <c r="S977" s="187"/>
      <c r="T977" s="148"/>
      <c r="Z977" s="148"/>
    </row>
    <row r="978" spans="4:26" s="155" customFormat="1" hidden="1" x14ac:dyDescent="0.2">
      <c r="D978" s="183"/>
      <c r="F978" s="184"/>
      <c r="K978" s="148"/>
      <c r="L978" s="185"/>
      <c r="S978" s="187"/>
      <c r="T978" s="148"/>
      <c r="Z978" s="148"/>
    </row>
    <row r="979" spans="4:26" s="155" customFormat="1" hidden="1" x14ac:dyDescent="0.2">
      <c r="D979" s="183"/>
      <c r="F979" s="184"/>
      <c r="K979" s="148"/>
      <c r="L979" s="185"/>
      <c r="S979" s="187"/>
      <c r="T979" s="148"/>
      <c r="Z979" s="148"/>
    </row>
    <row r="980" spans="4:26" s="155" customFormat="1" hidden="1" x14ac:dyDescent="0.2">
      <c r="D980" s="183"/>
      <c r="F980" s="184"/>
      <c r="K980" s="148"/>
      <c r="L980" s="185"/>
      <c r="S980" s="187"/>
      <c r="T980" s="148"/>
      <c r="Z980" s="148"/>
    </row>
    <row r="981" spans="4:26" s="155" customFormat="1" hidden="1" x14ac:dyDescent="0.2">
      <c r="D981" s="183"/>
      <c r="F981" s="184"/>
      <c r="K981" s="148"/>
      <c r="L981" s="185"/>
      <c r="S981" s="187"/>
      <c r="T981" s="148"/>
      <c r="Z981" s="148"/>
    </row>
    <row r="982" spans="4:26" s="155" customFormat="1" hidden="1" x14ac:dyDescent="0.2">
      <c r="D982" s="183"/>
      <c r="F982" s="184"/>
      <c r="K982" s="148"/>
      <c r="L982" s="185"/>
      <c r="S982" s="187"/>
      <c r="T982" s="148"/>
      <c r="Z982" s="148"/>
    </row>
    <row r="983" spans="4:26" s="155" customFormat="1" hidden="1" x14ac:dyDescent="0.2">
      <c r="D983" s="183"/>
      <c r="F983" s="184"/>
      <c r="K983" s="148"/>
      <c r="L983" s="185"/>
      <c r="S983" s="187"/>
      <c r="T983" s="148"/>
      <c r="Z983" s="148"/>
    </row>
    <row r="984" spans="4:26" s="155" customFormat="1" hidden="1" x14ac:dyDescent="0.2">
      <c r="D984" s="183"/>
      <c r="F984" s="184"/>
      <c r="K984" s="148"/>
      <c r="L984" s="185"/>
      <c r="S984" s="187"/>
      <c r="T984" s="148"/>
      <c r="Z984" s="148"/>
    </row>
    <row r="985" spans="4:26" s="155" customFormat="1" hidden="1" x14ac:dyDescent="0.2">
      <c r="D985" s="183"/>
      <c r="F985" s="184"/>
      <c r="K985" s="148"/>
      <c r="L985" s="185"/>
      <c r="S985" s="187"/>
      <c r="T985" s="148"/>
      <c r="Z985" s="148"/>
    </row>
    <row r="986" spans="4:26" s="155" customFormat="1" hidden="1" x14ac:dyDescent="0.2">
      <c r="D986" s="183"/>
      <c r="F986" s="184"/>
      <c r="K986" s="148"/>
      <c r="L986" s="185"/>
      <c r="S986" s="187"/>
      <c r="T986" s="148"/>
      <c r="Z986" s="148"/>
    </row>
    <row r="987" spans="4:26" s="155" customFormat="1" hidden="1" x14ac:dyDescent="0.2">
      <c r="D987" s="183"/>
      <c r="F987" s="184"/>
      <c r="K987" s="148"/>
      <c r="L987" s="185"/>
      <c r="S987" s="187"/>
      <c r="T987" s="148"/>
      <c r="Z987" s="148"/>
    </row>
    <row r="988" spans="4:26" s="155" customFormat="1" hidden="1" x14ac:dyDescent="0.2">
      <c r="D988" s="183"/>
      <c r="F988" s="184"/>
      <c r="K988" s="148"/>
      <c r="L988" s="185"/>
      <c r="S988" s="187"/>
      <c r="T988" s="148"/>
      <c r="Z988" s="148"/>
    </row>
    <row r="989" spans="4:26" s="155" customFormat="1" hidden="1" x14ac:dyDescent="0.2">
      <c r="D989" s="183"/>
      <c r="F989" s="184"/>
      <c r="K989" s="148"/>
      <c r="L989" s="185"/>
      <c r="S989" s="187"/>
      <c r="T989" s="148"/>
      <c r="Z989" s="148"/>
    </row>
    <row r="990" spans="4:26" s="155" customFormat="1" hidden="1" x14ac:dyDescent="0.2">
      <c r="D990" s="183"/>
      <c r="F990" s="184"/>
      <c r="K990" s="148"/>
      <c r="L990" s="185"/>
      <c r="S990" s="187"/>
      <c r="T990" s="148"/>
      <c r="Z990" s="148"/>
    </row>
    <row r="991" spans="4:26" s="155" customFormat="1" hidden="1" x14ac:dyDescent="0.2">
      <c r="D991" s="183"/>
      <c r="F991" s="184"/>
      <c r="K991" s="148"/>
      <c r="L991" s="185"/>
      <c r="S991" s="187"/>
      <c r="T991" s="148"/>
      <c r="Z991" s="148"/>
    </row>
    <row r="992" spans="4:26" s="155" customFormat="1" hidden="1" x14ac:dyDescent="0.2">
      <c r="D992" s="183"/>
      <c r="F992" s="184"/>
      <c r="K992" s="148"/>
      <c r="L992" s="185"/>
      <c r="S992" s="187"/>
      <c r="T992" s="148"/>
      <c r="Z992" s="148"/>
    </row>
    <row r="993" spans="4:26" s="155" customFormat="1" hidden="1" x14ac:dyDescent="0.2">
      <c r="D993" s="183"/>
      <c r="F993" s="184"/>
      <c r="K993" s="148"/>
      <c r="L993" s="185"/>
      <c r="S993" s="187"/>
      <c r="T993" s="148"/>
      <c r="Z993" s="148"/>
    </row>
    <row r="994" spans="4:26" s="155" customFormat="1" hidden="1" x14ac:dyDescent="0.2">
      <c r="D994" s="183"/>
      <c r="F994" s="184"/>
      <c r="K994" s="148"/>
      <c r="L994" s="185"/>
      <c r="S994" s="187"/>
      <c r="T994" s="148"/>
      <c r="Z994" s="148"/>
    </row>
    <row r="995" spans="4:26" s="155" customFormat="1" hidden="1" x14ac:dyDescent="0.2">
      <c r="D995" s="183"/>
      <c r="F995" s="184"/>
      <c r="K995" s="148"/>
      <c r="L995" s="185"/>
      <c r="S995" s="187"/>
      <c r="T995" s="148"/>
      <c r="Z995" s="148"/>
    </row>
    <row r="996" spans="4:26" s="155" customFormat="1" hidden="1" x14ac:dyDescent="0.2">
      <c r="D996" s="183"/>
      <c r="F996" s="184"/>
      <c r="K996" s="148"/>
      <c r="L996" s="185"/>
      <c r="S996" s="187"/>
      <c r="T996" s="148"/>
      <c r="Z996" s="148"/>
    </row>
    <row r="997" spans="4:26" s="155" customFormat="1" hidden="1" x14ac:dyDescent="0.2">
      <c r="D997" s="183"/>
      <c r="F997" s="184"/>
      <c r="K997" s="148"/>
      <c r="L997" s="185"/>
      <c r="S997" s="187"/>
      <c r="T997" s="148"/>
      <c r="Z997" s="148"/>
    </row>
    <row r="998" spans="4:26" s="155" customFormat="1" hidden="1" x14ac:dyDescent="0.2">
      <c r="D998" s="183"/>
      <c r="F998" s="184"/>
      <c r="K998" s="148"/>
      <c r="L998" s="185"/>
      <c r="S998" s="187"/>
      <c r="T998" s="148"/>
      <c r="Z998" s="148"/>
    </row>
    <row r="999" spans="4:26" s="155" customFormat="1" hidden="1" x14ac:dyDescent="0.2">
      <c r="D999" s="183"/>
      <c r="F999" s="184"/>
      <c r="K999" s="148"/>
      <c r="L999" s="185"/>
      <c r="S999" s="187"/>
      <c r="T999" s="148"/>
      <c r="Z999" s="148"/>
    </row>
    <row r="1000" spans="4:26" s="155" customFormat="1" hidden="1" x14ac:dyDescent="0.2">
      <c r="D1000" s="183"/>
      <c r="F1000" s="184"/>
      <c r="K1000" s="148"/>
      <c r="L1000" s="185"/>
      <c r="S1000" s="187"/>
      <c r="T1000" s="148"/>
      <c r="Z1000" s="148"/>
    </row>
    <row r="1001" spans="4:26" s="155" customFormat="1" hidden="1" x14ac:dyDescent="0.2">
      <c r="D1001" s="183"/>
      <c r="F1001" s="184"/>
      <c r="K1001" s="148"/>
      <c r="L1001" s="185"/>
      <c r="S1001" s="187"/>
      <c r="T1001" s="148"/>
      <c r="Z1001" s="148"/>
    </row>
    <row r="1002" spans="4:26" s="155" customFormat="1" hidden="1" x14ac:dyDescent="0.2">
      <c r="D1002" s="183"/>
      <c r="F1002" s="184"/>
      <c r="K1002" s="148"/>
      <c r="L1002" s="185"/>
      <c r="S1002" s="187"/>
      <c r="T1002" s="148"/>
      <c r="Z1002" s="148"/>
    </row>
    <row r="1003" spans="4:26" s="155" customFormat="1" hidden="1" x14ac:dyDescent="0.2">
      <c r="D1003" s="183"/>
      <c r="F1003" s="184"/>
      <c r="K1003" s="148"/>
      <c r="L1003" s="185"/>
      <c r="S1003" s="187"/>
      <c r="T1003" s="148"/>
      <c r="Z1003" s="148"/>
    </row>
    <row r="1004" spans="4:26" s="155" customFormat="1" hidden="1" x14ac:dyDescent="0.2">
      <c r="D1004" s="183"/>
      <c r="F1004" s="184"/>
      <c r="K1004" s="148"/>
      <c r="L1004" s="185"/>
      <c r="S1004" s="187"/>
      <c r="T1004" s="148"/>
      <c r="Z1004" s="148"/>
    </row>
    <row r="1005" spans="4:26" s="155" customFormat="1" hidden="1" x14ac:dyDescent="0.2">
      <c r="D1005" s="183"/>
      <c r="F1005" s="184"/>
      <c r="K1005" s="148"/>
      <c r="L1005" s="185"/>
      <c r="S1005" s="187"/>
      <c r="T1005" s="148"/>
      <c r="Z1005" s="148"/>
    </row>
    <row r="1006" spans="4:26" s="155" customFormat="1" hidden="1" x14ac:dyDescent="0.2">
      <c r="D1006" s="183"/>
      <c r="F1006" s="184"/>
      <c r="K1006" s="148"/>
      <c r="L1006" s="185"/>
      <c r="S1006" s="187"/>
      <c r="T1006" s="148"/>
      <c r="Z1006" s="148"/>
    </row>
    <row r="1007" spans="4:26" s="155" customFormat="1" hidden="1" x14ac:dyDescent="0.2">
      <c r="D1007" s="183"/>
      <c r="F1007" s="184"/>
      <c r="K1007" s="148"/>
      <c r="L1007" s="185"/>
      <c r="S1007" s="187"/>
      <c r="T1007" s="148"/>
      <c r="Z1007" s="148"/>
    </row>
    <row r="1008" spans="4:26" s="155" customFormat="1" hidden="1" x14ac:dyDescent="0.2">
      <c r="D1008" s="183"/>
      <c r="F1008" s="184"/>
      <c r="K1008" s="148"/>
      <c r="L1008" s="185"/>
      <c r="S1008" s="187"/>
      <c r="T1008" s="148"/>
      <c r="Z1008" s="148"/>
    </row>
    <row r="1009" spans="4:26" s="155" customFormat="1" hidden="1" x14ac:dyDescent="0.2">
      <c r="D1009" s="183"/>
      <c r="F1009" s="184"/>
      <c r="K1009" s="148"/>
      <c r="L1009" s="185"/>
      <c r="S1009" s="187"/>
      <c r="T1009" s="148"/>
      <c r="Z1009" s="148"/>
    </row>
    <row r="1010" spans="4:26" s="155" customFormat="1" hidden="1" x14ac:dyDescent="0.2">
      <c r="D1010" s="183"/>
      <c r="F1010" s="184"/>
      <c r="K1010" s="148"/>
      <c r="L1010" s="185"/>
      <c r="S1010" s="187"/>
      <c r="T1010" s="148"/>
      <c r="Z1010" s="148"/>
    </row>
    <row r="1011" spans="4:26" s="155" customFormat="1" hidden="1" x14ac:dyDescent="0.2">
      <c r="D1011" s="183"/>
      <c r="F1011" s="184"/>
      <c r="K1011" s="148"/>
      <c r="L1011" s="185"/>
      <c r="S1011" s="187"/>
      <c r="T1011" s="148"/>
      <c r="Z1011" s="148"/>
    </row>
    <row r="1012" spans="4:26" s="155" customFormat="1" hidden="1" x14ac:dyDescent="0.2">
      <c r="D1012" s="183"/>
      <c r="F1012" s="184"/>
      <c r="K1012" s="148"/>
      <c r="L1012" s="185"/>
      <c r="S1012" s="187"/>
      <c r="T1012" s="148"/>
      <c r="Z1012" s="148"/>
    </row>
    <row r="1013" spans="4:26" s="155" customFormat="1" hidden="1" x14ac:dyDescent="0.2">
      <c r="D1013" s="183"/>
      <c r="F1013" s="184"/>
      <c r="K1013" s="148"/>
      <c r="L1013" s="185"/>
      <c r="S1013" s="187"/>
      <c r="T1013" s="148"/>
      <c r="Z1013" s="148"/>
    </row>
    <row r="1014" spans="4:26" s="155" customFormat="1" hidden="1" x14ac:dyDescent="0.2">
      <c r="D1014" s="183"/>
      <c r="F1014" s="184"/>
      <c r="K1014" s="148"/>
      <c r="L1014" s="185"/>
      <c r="S1014" s="187"/>
      <c r="T1014" s="148"/>
      <c r="Z1014" s="148"/>
    </row>
    <row r="1015" spans="4:26" s="155" customFormat="1" hidden="1" x14ac:dyDescent="0.2">
      <c r="D1015" s="183"/>
      <c r="F1015" s="184"/>
      <c r="K1015" s="148"/>
      <c r="L1015" s="185"/>
      <c r="S1015" s="187"/>
      <c r="T1015" s="148"/>
      <c r="Z1015" s="148"/>
    </row>
    <row r="1016" spans="4:26" s="155" customFormat="1" hidden="1" x14ac:dyDescent="0.2">
      <c r="D1016" s="183"/>
      <c r="F1016" s="184"/>
      <c r="K1016" s="148"/>
      <c r="L1016" s="185"/>
      <c r="S1016" s="187"/>
      <c r="T1016" s="148"/>
      <c r="Z1016" s="148"/>
    </row>
    <row r="1017" spans="4:26" s="155" customFormat="1" hidden="1" x14ac:dyDescent="0.2">
      <c r="D1017" s="183"/>
      <c r="F1017" s="184"/>
      <c r="K1017" s="148"/>
      <c r="L1017" s="185"/>
      <c r="S1017" s="187"/>
      <c r="T1017" s="148"/>
      <c r="Z1017" s="148"/>
    </row>
    <row r="1018" spans="4:26" s="155" customFormat="1" hidden="1" x14ac:dyDescent="0.2">
      <c r="D1018" s="183"/>
      <c r="F1018" s="184"/>
      <c r="K1018" s="148"/>
      <c r="L1018" s="185"/>
      <c r="S1018" s="187"/>
      <c r="T1018" s="148"/>
      <c r="Z1018" s="148"/>
    </row>
    <row r="1019" spans="4:26" s="155" customFormat="1" hidden="1" x14ac:dyDescent="0.2">
      <c r="D1019" s="183"/>
      <c r="F1019" s="184"/>
      <c r="K1019" s="148"/>
      <c r="L1019" s="185"/>
      <c r="S1019" s="187"/>
      <c r="T1019" s="148"/>
      <c r="Z1019" s="148"/>
    </row>
    <row r="1020" spans="4:26" s="155" customFormat="1" hidden="1" x14ac:dyDescent="0.2">
      <c r="D1020" s="183"/>
      <c r="F1020" s="184"/>
      <c r="K1020" s="148"/>
      <c r="L1020" s="185"/>
      <c r="S1020" s="187"/>
      <c r="T1020" s="148"/>
      <c r="Z1020" s="148"/>
    </row>
    <row r="1021" spans="4:26" s="155" customFormat="1" hidden="1" x14ac:dyDescent="0.2">
      <c r="D1021" s="183"/>
      <c r="F1021" s="184"/>
      <c r="K1021" s="148"/>
      <c r="L1021" s="185"/>
      <c r="S1021" s="187"/>
      <c r="T1021" s="148"/>
      <c r="Z1021" s="148"/>
    </row>
    <row r="1022" spans="4:26" s="155" customFormat="1" hidden="1" x14ac:dyDescent="0.2">
      <c r="D1022" s="183"/>
      <c r="F1022" s="184"/>
      <c r="K1022" s="148"/>
      <c r="L1022" s="185"/>
      <c r="S1022" s="187"/>
      <c r="T1022" s="148"/>
      <c r="Z1022" s="148"/>
    </row>
    <row r="1023" spans="4:26" s="155" customFormat="1" hidden="1" x14ac:dyDescent="0.2">
      <c r="D1023" s="183"/>
      <c r="F1023" s="184"/>
      <c r="K1023" s="148"/>
      <c r="L1023" s="185"/>
      <c r="S1023" s="187"/>
      <c r="T1023" s="148"/>
      <c r="Z1023" s="148"/>
    </row>
    <row r="1024" spans="4:26" s="155" customFormat="1" hidden="1" x14ac:dyDescent="0.2">
      <c r="D1024" s="183"/>
      <c r="F1024" s="184"/>
      <c r="K1024" s="148"/>
      <c r="L1024" s="185"/>
      <c r="S1024" s="187"/>
      <c r="T1024" s="148"/>
      <c r="Z1024" s="148"/>
    </row>
    <row r="1025" spans="4:26" s="155" customFormat="1" hidden="1" x14ac:dyDescent="0.2">
      <c r="D1025" s="183"/>
      <c r="F1025" s="184"/>
      <c r="K1025" s="148"/>
      <c r="L1025" s="185"/>
      <c r="S1025" s="187"/>
      <c r="T1025" s="148"/>
      <c r="Z1025" s="148"/>
    </row>
    <row r="1026" spans="4:26" s="155" customFormat="1" hidden="1" x14ac:dyDescent="0.2">
      <c r="D1026" s="183"/>
      <c r="F1026" s="184"/>
      <c r="K1026" s="148"/>
      <c r="L1026" s="185"/>
      <c r="S1026" s="187"/>
      <c r="T1026" s="148"/>
      <c r="Z1026" s="148"/>
    </row>
    <row r="1027" spans="4:26" s="155" customFormat="1" hidden="1" x14ac:dyDescent="0.2">
      <c r="D1027" s="183"/>
      <c r="F1027" s="184"/>
      <c r="K1027" s="148"/>
      <c r="L1027" s="185"/>
      <c r="S1027" s="187"/>
      <c r="T1027" s="148"/>
      <c r="Z1027" s="148"/>
    </row>
    <row r="1028" spans="4:26" s="155" customFormat="1" hidden="1" x14ac:dyDescent="0.2">
      <c r="D1028" s="183"/>
      <c r="F1028" s="184"/>
      <c r="K1028" s="148"/>
      <c r="L1028" s="185"/>
      <c r="S1028" s="187"/>
      <c r="T1028" s="148"/>
      <c r="Z1028" s="148"/>
    </row>
    <row r="1029" spans="4:26" s="155" customFormat="1" hidden="1" x14ac:dyDescent="0.2">
      <c r="D1029" s="183"/>
      <c r="F1029" s="184"/>
      <c r="K1029" s="148"/>
      <c r="L1029" s="185"/>
      <c r="S1029" s="187"/>
      <c r="T1029" s="148"/>
      <c r="Z1029" s="148"/>
    </row>
    <row r="1030" spans="4:26" s="155" customFormat="1" hidden="1" x14ac:dyDescent="0.2">
      <c r="D1030" s="183"/>
      <c r="F1030" s="184"/>
      <c r="K1030" s="148"/>
      <c r="L1030" s="185"/>
      <c r="S1030" s="187"/>
      <c r="T1030" s="148"/>
      <c r="Z1030" s="148"/>
    </row>
    <row r="1031" spans="4:26" s="155" customFormat="1" hidden="1" x14ac:dyDescent="0.2">
      <c r="D1031" s="183"/>
      <c r="F1031" s="184"/>
      <c r="K1031" s="148"/>
      <c r="L1031" s="185"/>
      <c r="S1031" s="187"/>
      <c r="T1031" s="148"/>
      <c r="Z1031" s="148"/>
    </row>
    <row r="1032" spans="4:26" s="155" customFormat="1" hidden="1" x14ac:dyDescent="0.2">
      <c r="D1032" s="183"/>
      <c r="F1032" s="184"/>
      <c r="K1032" s="148"/>
      <c r="L1032" s="185"/>
      <c r="S1032" s="187"/>
      <c r="T1032" s="148"/>
      <c r="Z1032" s="148"/>
    </row>
    <row r="1033" spans="4:26" s="155" customFormat="1" hidden="1" x14ac:dyDescent="0.2">
      <c r="D1033" s="183"/>
      <c r="F1033" s="184"/>
      <c r="K1033" s="148"/>
      <c r="L1033" s="185"/>
      <c r="S1033" s="187"/>
      <c r="T1033" s="148"/>
      <c r="Z1033" s="148"/>
    </row>
    <row r="1034" spans="4:26" s="155" customFormat="1" hidden="1" x14ac:dyDescent="0.2">
      <c r="D1034" s="183"/>
      <c r="F1034" s="184"/>
      <c r="K1034" s="148"/>
      <c r="L1034" s="185"/>
      <c r="S1034" s="187"/>
      <c r="T1034" s="148"/>
      <c r="Z1034" s="148"/>
    </row>
    <row r="1035" spans="4:26" s="155" customFormat="1" hidden="1" x14ac:dyDescent="0.2">
      <c r="D1035" s="183"/>
      <c r="F1035" s="184"/>
      <c r="K1035" s="148"/>
      <c r="L1035" s="185"/>
      <c r="S1035" s="187"/>
      <c r="T1035" s="148"/>
      <c r="Z1035" s="148"/>
    </row>
    <row r="1036" spans="4:26" s="155" customFormat="1" hidden="1" x14ac:dyDescent="0.2">
      <c r="D1036" s="183"/>
      <c r="F1036" s="184"/>
      <c r="K1036" s="148"/>
      <c r="L1036" s="185"/>
      <c r="S1036" s="187"/>
      <c r="T1036" s="148"/>
      <c r="Z1036" s="148"/>
    </row>
    <row r="1037" spans="4:26" s="155" customFormat="1" hidden="1" x14ac:dyDescent="0.2">
      <c r="D1037" s="183"/>
      <c r="F1037" s="184"/>
      <c r="K1037" s="148"/>
      <c r="L1037" s="185"/>
      <c r="S1037" s="187"/>
      <c r="T1037" s="148"/>
      <c r="Z1037" s="148"/>
    </row>
    <row r="1038" spans="4:26" s="155" customFormat="1" hidden="1" x14ac:dyDescent="0.2">
      <c r="D1038" s="183"/>
      <c r="F1038" s="184"/>
      <c r="K1038" s="148"/>
      <c r="L1038" s="185"/>
      <c r="S1038" s="187"/>
      <c r="T1038" s="148"/>
      <c r="Z1038" s="148"/>
    </row>
    <row r="1039" spans="4:26" s="155" customFormat="1" hidden="1" x14ac:dyDescent="0.2">
      <c r="D1039" s="183"/>
      <c r="F1039" s="184"/>
      <c r="K1039" s="148"/>
      <c r="L1039" s="185"/>
      <c r="S1039" s="187"/>
      <c r="T1039" s="148"/>
      <c r="Z1039" s="148"/>
    </row>
    <row r="1040" spans="4:26" s="155" customFormat="1" hidden="1" x14ac:dyDescent="0.2">
      <c r="D1040" s="183"/>
      <c r="F1040" s="184"/>
      <c r="K1040" s="148"/>
      <c r="L1040" s="185"/>
      <c r="S1040" s="187"/>
      <c r="T1040" s="148"/>
      <c r="Z1040" s="148"/>
    </row>
    <row r="1041" spans="4:26" s="155" customFormat="1" hidden="1" x14ac:dyDescent="0.2">
      <c r="D1041" s="183"/>
      <c r="F1041" s="184"/>
      <c r="K1041" s="148"/>
      <c r="L1041" s="185"/>
      <c r="S1041" s="187"/>
      <c r="T1041" s="148"/>
      <c r="Z1041" s="148"/>
    </row>
    <row r="1042" spans="4:26" s="155" customFormat="1" hidden="1" x14ac:dyDescent="0.2">
      <c r="D1042" s="183"/>
      <c r="F1042" s="184"/>
      <c r="K1042" s="148"/>
      <c r="L1042" s="185"/>
      <c r="S1042" s="187"/>
      <c r="T1042" s="148"/>
      <c r="Z1042" s="148"/>
    </row>
    <row r="1043" spans="4:26" s="155" customFormat="1" hidden="1" x14ac:dyDescent="0.2">
      <c r="D1043" s="183"/>
      <c r="F1043" s="184"/>
      <c r="K1043" s="148"/>
      <c r="L1043" s="185"/>
      <c r="S1043" s="187"/>
      <c r="T1043" s="148"/>
      <c r="Z1043" s="148"/>
    </row>
    <row r="1044" spans="4:26" s="155" customFormat="1" hidden="1" x14ac:dyDescent="0.2">
      <c r="D1044" s="183"/>
      <c r="F1044" s="184"/>
      <c r="K1044" s="148"/>
      <c r="L1044" s="185"/>
      <c r="S1044" s="187"/>
      <c r="T1044" s="148"/>
      <c r="Z1044" s="148"/>
    </row>
    <row r="1045" spans="4:26" s="155" customFormat="1" hidden="1" x14ac:dyDescent="0.2">
      <c r="D1045" s="183"/>
      <c r="F1045" s="184"/>
      <c r="K1045" s="148"/>
      <c r="L1045" s="185"/>
      <c r="S1045" s="187"/>
      <c r="T1045" s="148"/>
      <c r="Z1045" s="148"/>
    </row>
    <row r="1046" spans="4:26" s="155" customFormat="1" hidden="1" x14ac:dyDescent="0.2">
      <c r="D1046" s="183"/>
      <c r="F1046" s="184"/>
      <c r="K1046" s="148"/>
      <c r="L1046" s="185"/>
      <c r="S1046" s="187"/>
      <c r="T1046" s="148"/>
      <c r="Z1046" s="148"/>
    </row>
    <row r="1047" spans="4:26" s="155" customFormat="1" hidden="1" x14ac:dyDescent="0.2">
      <c r="D1047" s="183"/>
      <c r="F1047" s="184"/>
      <c r="K1047" s="148"/>
      <c r="L1047" s="185"/>
      <c r="S1047" s="187"/>
      <c r="T1047" s="148"/>
      <c r="Z1047" s="148"/>
    </row>
    <row r="1048" spans="4:26" s="155" customFormat="1" hidden="1" x14ac:dyDescent="0.2">
      <c r="D1048" s="183"/>
      <c r="F1048" s="184"/>
      <c r="K1048" s="148"/>
      <c r="L1048" s="185"/>
      <c r="S1048" s="187"/>
      <c r="T1048" s="148"/>
      <c r="Z1048" s="148"/>
    </row>
    <row r="1049" spans="4:26" s="155" customFormat="1" hidden="1" x14ac:dyDescent="0.2">
      <c r="D1049" s="183"/>
      <c r="F1049" s="184"/>
      <c r="K1049" s="148"/>
      <c r="L1049" s="185"/>
      <c r="S1049" s="187"/>
      <c r="T1049" s="148"/>
      <c r="Z1049" s="148"/>
    </row>
    <row r="1050" spans="4:26" s="155" customFormat="1" hidden="1" x14ac:dyDescent="0.2">
      <c r="D1050" s="183"/>
      <c r="F1050" s="184"/>
      <c r="K1050" s="148"/>
      <c r="L1050" s="185"/>
      <c r="S1050" s="187"/>
      <c r="T1050" s="148"/>
      <c r="Z1050" s="148"/>
    </row>
    <row r="1051" spans="4:26" s="155" customFormat="1" hidden="1" x14ac:dyDescent="0.2">
      <c r="D1051" s="183"/>
      <c r="F1051" s="184"/>
      <c r="K1051" s="148"/>
      <c r="L1051" s="185"/>
      <c r="S1051" s="187"/>
      <c r="T1051" s="148"/>
      <c r="Z1051" s="148"/>
    </row>
    <row r="1052" spans="4:26" s="155" customFormat="1" hidden="1" x14ac:dyDescent="0.2">
      <c r="D1052" s="183"/>
      <c r="F1052" s="184"/>
      <c r="K1052" s="148"/>
      <c r="L1052" s="185"/>
      <c r="S1052" s="187"/>
      <c r="T1052" s="148"/>
      <c r="Z1052" s="148"/>
    </row>
    <row r="1053" spans="4:26" s="155" customFormat="1" hidden="1" x14ac:dyDescent="0.2">
      <c r="D1053" s="183"/>
      <c r="F1053" s="184"/>
      <c r="K1053" s="148"/>
      <c r="L1053" s="185"/>
      <c r="S1053" s="187"/>
      <c r="T1053" s="148"/>
      <c r="Z1053" s="148"/>
    </row>
    <row r="1054" spans="4:26" s="155" customFormat="1" hidden="1" x14ac:dyDescent="0.2">
      <c r="D1054" s="183"/>
      <c r="F1054" s="184"/>
      <c r="K1054" s="148"/>
      <c r="L1054" s="185"/>
      <c r="S1054" s="187"/>
      <c r="T1054" s="148"/>
      <c r="Z1054" s="148"/>
    </row>
    <row r="1055" spans="4:26" s="155" customFormat="1" hidden="1" x14ac:dyDescent="0.2">
      <c r="D1055" s="183"/>
      <c r="F1055" s="184"/>
      <c r="K1055" s="148"/>
      <c r="L1055" s="185"/>
      <c r="S1055" s="187"/>
      <c r="T1055" s="148"/>
      <c r="Z1055" s="148"/>
    </row>
    <row r="1056" spans="4:26" s="155" customFormat="1" hidden="1" x14ac:dyDescent="0.2">
      <c r="D1056" s="183"/>
      <c r="F1056" s="184"/>
      <c r="K1056" s="148"/>
      <c r="L1056" s="185"/>
      <c r="S1056" s="187"/>
      <c r="T1056" s="148"/>
      <c r="Z1056" s="148"/>
    </row>
    <row r="1057" spans="4:26" s="155" customFormat="1" hidden="1" x14ac:dyDescent="0.2">
      <c r="D1057" s="183"/>
      <c r="F1057" s="184"/>
      <c r="K1057" s="148"/>
      <c r="L1057" s="185"/>
      <c r="S1057" s="187"/>
      <c r="T1057" s="148"/>
      <c r="Z1057" s="148"/>
    </row>
    <row r="1058" spans="4:26" s="155" customFormat="1" hidden="1" x14ac:dyDescent="0.2">
      <c r="D1058" s="183"/>
      <c r="F1058" s="184"/>
      <c r="K1058" s="148"/>
      <c r="L1058" s="185"/>
      <c r="S1058" s="187"/>
      <c r="T1058" s="148"/>
      <c r="Z1058" s="148"/>
    </row>
    <row r="1059" spans="4:26" s="155" customFormat="1" hidden="1" x14ac:dyDescent="0.2">
      <c r="D1059" s="183"/>
      <c r="F1059" s="184"/>
      <c r="K1059" s="148"/>
      <c r="L1059" s="185"/>
      <c r="S1059" s="187"/>
      <c r="T1059" s="148"/>
      <c r="Z1059" s="148"/>
    </row>
    <row r="1060" spans="4:26" s="155" customFormat="1" hidden="1" x14ac:dyDescent="0.2">
      <c r="D1060" s="183"/>
      <c r="F1060" s="184"/>
      <c r="K1060" s="148"/>
      <c r="L1060" s="185"/>
      <c r="S1060" s="187"/>
      <c r="T1060" s="148"/>
      <c r="Z1060" s="148"/>
    </row>
    <row r="1061" spans="4:26" s="155" customFormat="1" hidden="1" x14ac:dyDescent="0.2">
      <c r="D1061" s="183"/>
      <c r="F1061" s="184"/>
      <c r="K1061" s="148"/>
      <c r="L1061" s="185"/>
      <c r="S1061" s="187"/>
      <c r="T1061" s="148"/>
      <c r="Z1061" s="148"/>
    </row>
    <row r="1062" spans="4:26" s="155" customFormat="1" hidden="1" x14ac:dyDescent="0.2">
      <c r="D1062" s="183"/>
      <c r="F1062" s="184"/>
      <c r="K1062" s="148"/>
      <c r="L1062" s="185"/>
      <c r="S1062" s="187"/>
      <c r="T1062" s="148"/>
      <c r="Z1062" s="148"/>
    </row>
    <row r="1063" spans="4:26" s="155" customFormat="1" hidden="1" x14ac:dyDescent="0.2">
      <c r="D1063" s="183"/>
      <c r="F1063" s="184"/>
      <c r="K1063" s="148"/>
      <c r="L1063" s="185"/>
      <c r="S1063" s="187"/>
      <c r="T1063" s="148"/>
      <c r="Z1063" s="148"/>
    </row>
    <row r="1064" spans="4:26" s="155" customFormat="1" hidden="1" x14ac:dyDescent="0.2">
      <c r="D1064" s="183"/>
      <c r="F1064" s="184"/>
      <c r="K1064" s="148"/>
      <c r="L1064" s="185"/>
      <c r="S1064" s="187"/>
      <c r="T1064" s="148"/>
      <c r="Z1064" s="148"/>
    </row>
    <row r="1065" spans="4:26" s="155" customFormat="1" hidden="1" x14ac:dyDescent="0.2">
      <c r="D1065" s="183"/>
      <c r="F1065" s="184"/>
      <c r="K1065" s="148"/>
      <c r="L1065" s="185"/>
      <c r="S1065" s="187"/>
      <c r="T1065" s="148"/>
      <c r="Z1065" s="148"/>
    </row>
    <row r="1066" spans="4:26" s="155" customFormat="1" hidden="1" x14ac:dyDescent="0.2">
      <c r="D1066" s="183"/>
      <c r="F1066" s="184"/>
      <c r="K1066" s="148"/>
      <c r="L1066" s="185"/>
      <c r="S1066" s="187"/>
      <c r="T1066" s="148"/>
      <c r="Z1066" s="148"/>
    </row>
    <row r="1067" spans="4:26" s="155" customFormat="1" hidden="1" x14ac:dyDescent="0.2">
      <c r="D1067" s="183"/>
      <c r="F1067" s="184"/>
      <c r="K1067" s="148"/>
      <c r="L1067" s="185"/>
      <c r="S1067" s="187"/>
      <c r="T1067" s="148"/>
      <c r="Z1067" s="148"/>
    </row>
    <row r="1068" spans="4:26" s="155" customFormat="1" hidden="1" x14ac:dyDescent="0.2">
      <c r="D1068" s="183"/>
      <c r="F1068" s="184"/>
      <c r="K1068" s="148"/>
      <c r="L1068" s="185"/>
      <c r="S1068" s="187"/>
      <c r="T1068" s="148"/>
      <c r="Z1068" s="148"/>
    </row>
    <row r="1069" spans="4:26" s="155" customFormat="1" hidden="1" x14ac:dyDescent="0.2">
      <c r="D1069" s="183"/>
      <c r="F1069" s="184"/>
      <c r="K1069" s="148"/>
      <c r="L1069" s="185"/>
      <c r="S1069" s="187"/>
      <c r="T1069" s="148"/>
      <c r="Z1069" s="148"/>
    </row>
    <row r="1070" spans="4:26" s="155" customFormat="1" hidden="1" x14ac:dyDescent="0.2">
      <c r="D1070" s="183"/>
      <c r="F1070" s="184"/>
      <c r="K1070" s="148"/>
      <c r="L1070" s="185"/>
      <c r="S1070" s="187"/>
      <c r="T1070" s="148"/>
      <c r="Z1070" s="148"/>
    </row>
    <row r="1071" spans="4:26" s="155" customFormat="1" hidden="1" x14ac:dyDescent="0.2">
      <c r="D1071" s="183"/>
      <c r="F1071" s="184"/>
      <c r="K1071" s="148"/>
      <c r="L1071" s="185"/>
      <c r="S1071" s="187"/>
      <c r="T1071" s="148"/>
      <c r="Z1071" s="148"/>
    </row>
    <row r="1072" spans="4:26" s="155" customFormat="1" hidden="1" x14ac:dyDescent="0.2">
      <c r="D1072" s="183"/>
      <c r="F1072" s="184"/>
      <c r="K1072" s="148"/>
      <c r="L1072" s="185"/>
      <c r="S1072" s="187"/>
      <c r="T1072" s="148"/>
      <c r="Z1072" s="148"/>
    </row>
    <row r="1073" spans="4:26" s="155" customFormat="1" hidden="1" x14ac:dyDescent="0.2">
      <c r="D1073" s="183"/>
      <c r="F1073" s="184"/>
      <c r="K1073" s="148"/>
      <c r="L1073" s="185"/>
      <c r="S1073" s="187"/>
      <c r="T1073" s="148"/>
      <c r="Z1073" s="148"/>
    </row>
    <row r="1074" spans="4:26" s="155" customFormat="1" hidden="1" x14ac:dyDescent="0.2">
      <c r="D1074" s="183"/>
      <c r="F1074" s="184"/>
      <c r="K1074" s="148"/>
      <c r="L1074" s="185"/>
      <c r="S1074" s="187"/>
      <c r="T1074" s="148"/>
      <c r="Z1074" s="148"/>
    </row>
    <row r="1075" spans="4:26" s="155" customFormat="1" hidden="1" x14ac:dyDescent="0.2">
      <c r="D1075" s="183"/>
      <c r="F1075" s="184"/>
      <c r="K1075" s="148"/>
      <c r="L1075" s="185"/>
      <c r="S1075" s="187"/>
      <c r="T1075" s="148"/>
      <c r="Z1075" s="148"/>
    </row>
    <row r="1076" spans="4:26" s="155" customFormat="1" hidden="1" x14ac:dyDescent="0.2">
      <c r="D1076" s="183"/>
      <c r="F1076" s="184"/>
      <c r="K1076" s="148"/>
      <c r="L1076" s="185"/>
      <c r="S1076" s="187"/>
      <c r="T1076" s="148"/>
      <c r="Z1076" s="148"/>
    </row>
    <row r="1077" spans="4:26" s="155" customFormat="1" hidden="1" x14ac:dyDescent="0.2">
      <c r="D1077" s="183"/>
      <c r="F1077" s="184"/>
      <c r="K1077" s="148"/>
      <c r="L1077" s="185"/>
      <c r="S1077" s="187"/>
      <c r="T1077" s="148"/>
      <c r="Z1077" s="148"/>
    </row>
    <row r="1078" spans="4:26" s="155" customFormat="1" hidden="1" x14ac:dyDescent="0.2">
      <c r="D1078" s="183"/>
      <c r="F1078" s="184"/>
      <c r="K1078" s="148"/>
      <c r="L1078" s="185"/>
      <c r="S1078" s="187"/>
      <c r="T1078" s="148"/>
      <c r="Z1078" s="148"/>
    </row>
    <row r="1079" spans="4:26" s="155" customFormat="1" hidden="1" x14ac:dyDescent="0.2">
      <c r="D1079" s="183"/>
      <c r="F1079" s="184"/>
      <c r="K1079" s="148"/>
      <c r="L1079" s="185"/>
      <c r="S1079" s="187"/>
      <c r="T1079" s="148"/>
      <c r="Z1079" s="148"/>
    </row>
    <row r="1080" spans="4:26" s="155" customFormat="1" hidden="1" x14ac:dyDescent="0.2">
      <c r="D1080" s="183"/>
      <c r="F1080" s="184"/>
      <c r="K1080" s="148"/>
      <c r="L1080" s="185"/>
      <c r="S1080" s="187"/>
      <c r="T1080" s="148"/>
      <c r="Z1080" s="148"/>
    </row>
    <row r="1081" spans="4:26" s="155" customFormat="1" hidden="1" x14ac:dyDescent="0.2">
      <c r="D1081" s="183"/>
      <c r="F1081" s="184"/>
      <c r="K1081" s="148"/>
      <c r="L1081" s="185"/>
      <c r="S1081" s="187"/>
      <c r="T1081" s="148"/>
      <c r="Z1081" s="148"/>
    </row>
    <row r="1082" spans="4:26" s="155" customFormat="1" hidden="1" x14ac:dyDescent="0.2">
      <c r="D1082" s="183"/>
      <c r="F1082" s="184"/>
      <c r="K1082" s="148"/>
      <c r="L1082" s="185"/>
      <c r="S1082" s="187"/>
      <c r="T1082" s="148"/>
      <c r="Z1082" s="148"/>
    </row>
    <row r="1083" spans="4:26" s="155" customFormat="1" hidden="1" x14ac:dyDescent="0.2">
      <c r="D1083" s="183"/>
      <c r="F1083" s="184"/>
      <c r="K1083" s="148"/>
      <c r="L1083" s="185"/>
      <c r="S1083" s="187"/>
      <c r="T1083" s="148"/>
      <c r="Z1083" s="148"/>
    </row>
    <row r="1084" spans="4:26" s="155" customFormat="1" hidden="1" x14ac:dyDescent="0.2">
      <c r="D1084" s="183"/>
      <c r="F1084" s="184"/>
      <c r="K1084" s="148"/>
      <c r="L1084" s="185"/>
      <c r="S1084" s="187"/>
      <c r="T1084" s="148"/>
      <c r="Z1084" s="148"/>
    </row>
    <row r="1085" spans="4:26" s="155" customFormat="1" hidden="1" x14ac:dyDescent="0.2">
      <c r="D1085" s="183"/>
      <c r="F1085" s="184"/>
      <c r="K1085" s="148"/>
      <c r="L1085" s="185"/>
      <c r="S1085" s="187"/>
      <c r="T1085" s="148"/>
      <c r="Z1085" s="148"/>
    </row>
    <row r="1086" spans="4:26" s="155" customFormat="1" hidden="1" x14ac:dyDescent="0.2">
      <c r="D1086" s="183"/>
      <c r="F1086" s="184"/>
      <c r="K1086" s="148"/>
      <c r="L1086" s="185"/>
      <c r="S1086" s="187"/>
      <c r="T1086" s="148"/>
      <c r="Z1086" s="148"/>
    </row>
    <row r="1087" spans="4:26" s="155" customFormat="1" hidden="1" x14ac:dyDescent="0.2">
      <c r="D1087" s="183"/>
      <c r="F1087" s="184"/>
      <c r="K1087" s="148"/>
      <c r="L1087" s="185"/>
      <c r="S1087" s="187"/>
      <c r="T1087" s="148"/>
      <c r="Z1087" s="148"/>
    </row>
    <row r="1088" spans="4:26" s="155" customFormat="1" hidden="1" x14ac:dyDescent="0.2">
      <c r="D1088" s="183"/>
      <c r="F1088" s="184"/>
      <c r="K1088" s="148"/>
      <c r="L1088" s="185"/>
      <c r="S1088" s="187"/>
      <c r="T1088" s="148"/>
      <c r="Z1088" s="148"/>
    </row>
    <row r="1089" spans="4:26" s="155" customFormat="1" hidden="1" x14ac:dyDescent="0.2">
      <c r="D1089" s="183"/>
      <c r="F1089" s="184"/>
      <c r="K1089" s="148"/>
      <c r="L1089" s="185"/>
      <c r="S1089" s="187"/>
      <c r="T1089" s="148"/>
      <c r="Z1089" s="148"/>
    </row>
    <row r="1090" spans="4:26" s="155" customFormat="1" hidden="1" x14ac:dyDescent="0.2">
      <c r="D1090" s="183"/>
      <c r="F1090" s="184"/>
      <c r="K1090" s="148"/>
      <c r="L1090" s="185"/>
      <c r="S1090" s="187"/>
      <c r="T1090" s="148"/>
      <c r="Z1090" s="148"/>
    </row>
    <row r="1091" spans="4:26" s="155" customFormat="1" hidden="1" x14ac:dyDescent="0.2">
      <c r="D1091" s="183"/>
      <c r="F1091" s="184"/>
      <c r="K1091" s="148"/>
      <c r="L1091" s="185"/>
      <c r="S1091" s="187"/>
      <c r="T1091" s="148"/>
      <c r="Z1091" s="148"/>
    </row>
    <row r="1092" spans="4:26" s="155" customFormat="1" hidden="1" x14ac:dyDescent="0.2">
      <c r="D1092" s="183"/>
      <c r="F1092" s="184"/>
      <c r="K1092" s="148"/>
      <c r="L1092" s="185"/>
      <c r="S1092" s="187"/>
      <c r="T1092" s="148"/>
      <c r="Z1092" s="148"/>
    </row>
    <row r="1093" spans="4:26" s="155" customFormat="1" hidden="1" x14ac:dyDescent="0.2">
      <c r="D1093" s="183"/>
      <c r="F1093" s="184"/>
      <c r="K1093" s="148"/>
      <c r="L1093" s="185"/>
      <c r="S1093" s="187"/>
      <c r="T1093" s="148"/>
      <c r="Z1093" s="148"/>
    </row>
    <row r="1094" spans="4:26" s="155" customFormat="1" hidden="1" x14ac:dyDescent="0.2">
      <c r="D1094" s="183"/>
      <c r="F1094" s="184"/>
      <c r="K1094" s="148"/>
      <c r="L1094" s="185"/>
      <c r="S1094" s="187"/>
      <c r="T1094" s="148"/>
      <c r="Z1094" s="148"/>
    </row>
    <row r="1095" spans="4:26" s="155" customFormat="1" hidden="1" x14ac:dyDescent="0.2">
      <c r="D1095" s="183"/>
      <c r="F1095" s="184"/>
      <c r="K1095" s="148"/>
      <c r="L1095" s="185"/>
      <c r="S1095" s="187"/>
      <c r="T1095" s="148"/>
      <c r="Z1095" s="148"/>
    </row>
    <row r="1096" spans="4:26" s="155" customFormat="1" hidden="1" x14ac:dyDescent="0.2">
      <c r="D1096" s="183"/>
      <c r="F1096" s="184"/>
      <c r="K1096" s="148"/>
      <c r="L1096" s="185"/>
      <c r="S1096" s="187"/>
      <c r="T1096" s="148"/>
      <c r="Z1096" s="148"/>
    </row>
    <row r="1097" spans="4:26" s="155" customFormat="1" hidden="1" x14ac:dyDescent="0.2">
      <c r="D1097" s="183"/>
      <c r="F1097" s="184"/>
      <c r="K1097" s="148"/>
      <c r="L1097" s="185"/>
      <c r="S1097" s="187"/>
      <c r="T1097" s="148"/>
      <c r="Z1097" s="148"/>
    </row>
    <row r="1098" spans="4:26" s="155" customFormat="1" hidden="1" x14ac:dyDescent="0.2">
      <c r="D1098" s="183"/>
      <c r="F1098" s="184"/>
      <c r="K1098" s="148"/>
      <c r="L1098" s="185"/>
      <c r="S1098" s="187"/>
      <c r="T1098" s="148"/>
      <c r="Z1098" s="148"/>
    </row>
    <row r="1099" spans="4:26" s="155" customFormat="1" hidden="1" x14ac:dyDescent="0.2">
      <c r="D1099" s="183"/>
      <c r="F1099" s="184"/>
      <c r="K1099" s="148"/>
      <c r="L1099" s="185"/>
      <c r="S1099" s="187"/>
      <c r="T1099" s="148"/>
      <c r="Z1099" s="148"/>
    </row>
    <row r="1100" spans="4:26" s="155" customFormat="1" hidden="1" x14ac:dyDescent="0.2">
      <c r="D1100" s="183"/>
      <c r="F1100" s="184"/>
      <c r="K1100" s="148"/>
      <c r="L1100" s="185"/>
      <c r="S1100" s="187"/>
      <c r="T1100" s="148"/>
      <c r="Z1100" s="148"/>
    </row>
    <row r="1101" spans="4:26" s="155" customFormat="1" hidden="1" x14ac:dyDescent="0.2">
      <c r="D1101" s="183"/>
      <c r="F1101" s="184"/>
      <c r="K1101" s="148"/>
      <c r="L1101" s="185"/>
      <c r="S1101" s="187"/>
      <c r="T1101" s="148"/>
      <c r="Z1101" s="148"/>
    </row>
    <row r="1102" spans="4:26" s="155" customFormat="1" hidden="1" x14ac:dyDescent="0.2">
      <c r="D1102" s="183"/>
      <c r="F1102" s="184"/>
      <c r="K1102" s="148"/>
      <c r="L1102" s="185"/>
      <c r="S1102" s="187"/>
      <c r="T1102" s="148"/>
      <c r="Z1102" s="148"/>
    </row>
    <row r="1103" spans="4:26" s="155" customFormat="1" hidden="1" x14ac:dyDescent="0.2">
      <c r="D1103" s="183"/>
      <c r="F1103" s="184"/>
      <c r="K1103" s="148"/>
      <c r="L1103" s="185"/>
      <c r="S1103" s="187"/>
      <c r="T1103" s="148"/>
      <c r="Z1103" s="148"/>
    </row>
    <row r="1104" spans="4:26" s="155" customFormat="1" hidden="1" x14ac:dyDescent="0.2">
      <c r="D1104" s="183"/>
      <c r="F1104" s="184"/>
      <c r="K1104" s="148"/>
      <c r="L1104" s="185"/>
      <c r="S1104" s="187"/>
      <c r="T1104" s="148"/>
      <c r="Z1104" s="148"/>
    </row>
    <row r="1105" spans="4:26" s="155" customFormat="1" hidden="1" x14ac:dyDescent="0.2">
      <c r="D1105" s="183"/>
      <c r="F1105" s="184"/>
      <c r="K1105" s="148"/>
      <c r="L1105" s="185"/>
      <c r="S1105" s="187"/>
      <c r="T1105" s="148"/>
      <c r="Z1105" s="148"/>
    </row>
    <row r="1106" spans="4:26" s="155" customFormat="1" hidden="1" x14ac:dyDescent="0.2">
      <c r="D1106" s="183"/>
      <c r="F1106" s="184"/>
      <c r="K1106" s="148"/>
      <c r="L1106" s="185"/>
      <c r="S1106" s="187"/>
      <c r="T1106" s="148"/>
      <c r="Z1106" s="148"/>
    </row>
    <row r="1107" spans="4:26" s="155" customFormat="1" hidden="1" x14ac:dyDescent="0.2">
      <c r="D1107" s="183"/>
      <c r="F1107" s="184"/>
      <c r="K1107" s="148"/>
      <c r="L1107" s="185"/>
      <c r="S1107" s="187"/>
      <c r="T1107" s="148"/>
      <c r="Z1107" s="148"/>
    </row>
    <row r="1108" spans="4:26" s="155" customFormat="1" hidden="1" x14ac:dyDescent="0.2">
      <c r="D1108" s="183"/>
      <c r="F1108" s="184"/>
      <c r="K1108" s="148"/>
      <c r="L1108" s="185"/>
      <c r="S1108" s="187"/>
      <c r="T1108" s="148"/>
      <c r="Z1108" s="148"/>
    </row>
    <row r="1109" spans="4:26" s="155" customFormat="1" hidden="1" x14ac:dyDescent="0.2">
      <c r="D1109" s="183"/>
      <c r="F1109" s="184"/>
      <c r="K1109" s="148"/>
      <c r="L1109" s="185"/>
      <c r="S1109" s="187"/>
      <c r="T1109" s="148"/>
      <c r="Z1109" s="148"/>
    </row>
    <row r="1110" spans="4:26" s="155" customFormat="1" hidden="1" x14ac:dyDescent="0.2">
      <c r="D1110" s="183"/>
      <c r="F1110" s="184"/>
      <c r="K1110" s="148"/>
      <c r="L1110" s="185"/>
      <c r="S1110" s="187"/>
      <c r="T1110" s="148"/>
      <c r="Z1110" s="148"/>
    </row>
    <row r="1111" spans="4:26" s="155" customFormat="1" hidden="1" x14ac:dyDescent="0.2">
      <c r="D1111" s="183"/>
      <c r="F1111" s="184"/>
      <c r="K1111" s="148"/>
      <c r="L1111" s="185"/>
      <c r="S1111" s="187"/>
      <c r="T1111" s="148"/>
      <c r="Z1111" s="148"/>
    </row>
    <row r="1112" spans="4:26" s="155" customFormat="1" hidden="1" x14ac:dyDescent="0.2">
      <c r="D1112" s="183"/>
      <c r="F1112" s="184"/>
      <c r="K1112" s="148"/>
      <c r="L1112" s="185"/>
      <c r="S1112" s="187"/>
      <c r="T1112" s="148"/>
      <c r="Z1112" s="148"/>
    </row>
    <row r="1113" spans="4:26" s="155" customFormat="1" hidden="1" x14ac:dyDescent="0.2">
      <c r="D1113" s="183"/>
      <c r="F1113" s="184"/>
      <c r="K1113" s="148"/>
      <c r="L1113" s="185"/>
      <c r="S1113" s="187"/>
      <c r="T1113" s="148"/>
      <c r="Z1113" s="148"/>
    </row>
    <row r="1114" spans="4:26" s="155" customFormat="1" hidden="1" x14ac:dyDescent="0.2">
      <c r="D1114" s="183"/>
      <c r="F1114" s="184"/>
      <c r="K1114" s="148"/>
      <c r="L1114" s="185"/>
      <c r="S1114" s="187"/>
      <c r="T1114" s="148"/>
      <c r="Z1114" s="148"/>
    </row>
    <row r="1115" spans="4:26" s="155" customFormat="1" hidden="1" x14ac:dyDescent="0.2">
      <c r="D1115" s="183"/>
      <c r="F1115" s="184"/>
      <c r="K1115" s="148"/>
      <c r="L1115" s="185"/>
      <c r="S1115" s="187"/>
      <c r="T1115" s="148"/>
      <c r="Z1115" s="148"/>
    </row>
    <row r="1116" spans="4:26" s="155" customFormat="1" hidden="1" x14ac:dyDescent="0.2">
      <c r="D1116" s="183"/>
      <c r="F1116" s="184"/>
      <c r="K1116" s="148"/>
      <c r="L1116" s="185"/>
      <c r="S1116" s="187"/>
      <c r="T1116" s="148"/>
      <c r="Z1116" s="148"/>
    </row>
    <row r="1117" spans="4:26" s="155" customFormat="1" hidden="1" x14ac:dyDescent="0.2">
      <c r="D1117" s="183"/>
      <c r="F1117" s="184"/>
      <c r="K1117" s="148"/>
      <c r="L1117" s="185"/>
      <c r="S1117" s="187"/>
      <c r="T1117" s="148"/>
      <c r="Z1117" s="148"/>
    </row>
    <row r="1118" spans="4:26" s="155" customFormat="1" hidden="1" x14ac:dyDescent="0.2">
      <c r="D1118" s="183"/>
      <c r="F1118" s="184"/>
      <c r="K1118" s="148"/>
      <c r="L1118" s="185"/>
      <c r="S1118" s="187"/>
      <c r="T1118" s="148"/>
      <c r="Z1118" s="148"/>
    </row>
    <row r="1119" spans="4:26" s="155" customFormat="1" hidden="1" x14ac:dyDescent="0.2">
      <c r="D1119" s="183"/>
      <c r="F1119" s="184"/>
      <c r="K1119" s="148"/>
      <c r="L1119" s="185"/>
      <c r="S1119" s="187"/>
      <c r="T1119" s="148"/>
      <c r="Z1119" s="148"/>
    </row>
    <row r="1120" spans="4:26" s="155" customFormat="1" hidden="1" x14ac:dyDescent="0.2">
      <c r="D1120" s="183"/>
      <c r="F1120" s="184"/>
      <c r="K1120" s="148"/>
      <c r="L1120" s="185"/>
      <c r="S1120" s="187"/>
      <c r="T1120" s="148"/>
      <c r="Z1120" s="148"/>
    </row>
    <row r="1121" spans="4:26" s="155" customFormat="1" hidden="1" x14ac:dyDescent="0.2">
      <c r="D1121" s="183"/>
      <c r="F1121" s="184"/>
      <c r="K1121" s="148"/>
      <c r="L1121" s="185"/>
      <c r="S1121" s="187"/>
      <c r="T1121" s="148"/>
      <c r="Z1121" s="148"/>
    </row>
    <row r="1122" spans="4:26" s="155" customFormat="1" hidden="1" x14ac:dyDescent="0.2">
      <c r="D1122" s="183"/>
      <c r="F1122" s="184"/>
      <c r="K1122" s="148"/>
      <c r="L1122" s="185"/>
      <c r="S1122" s="187"/>
      <c r="T1122" s="148"/>
      <c r="Z1122" s="148"/>
    </row>
    <row r="1123" spans="4:26" s="155" customFormat="1" hidden="1" x14ac:dyDescent="0.2">
      <c r="D1123" s="183"/>
      <c r="F1123" s="184"/>
      <c r="K1123" s="148"/>
      <c r="L1123" s="185"/>
      <c r="S1123" s="187"/>
      <c r="T1123" s="148"/>
      <c r="Z1123" s="148"/>
    </row>
    <row r="1124" spans="4:26" s="155" customFormat="1" hidden="1" x14ac:dyDescent="0.2">
      <c r="D1124" s="183"/>
      <c r="F1124" s="184"/>
      <c r="K1124" s="148"/>
      <c r="L1124" s="185"/>
      <c r="S1124" s="187"/>
      <c r="T1124" s="148"/>
      <c r="Z1124" s="148"/>
    </row>
    <row r="1125" spans="4:26" s="155" customFormat="1" hidden="1" x14ac:dyDescent="0.2">
      <c r="D1125" s="183"/>
      <c r="F1125" s="184"/>
      <c r="K1125" s="148"/>
      <c r="L1125" s="185"/>
      <c r="S1125" s="187"/>
      <c r="T1125" s="148"/>
      <c r="Z1125" s="148"/>
    </row>
    <row r="1126" spans="4:26" s="155" customFormat="1" hidden="1" x14ac:dyDescent="0.2">
      <c r="D1126" s="183"/>
      <c r="F1126" s="184"/>
      <c r="K1126" s="148"/>
      <c r="L1126" s="185"/>
      <c r="S1126" s="187"/>
      <c r="T1126" s="148"/>
      <c r="Z1126" s="148"/>
    </row>
    <row r="1127" spans="4:26" s="155" customFormat="1" hidden="1" x14ac:dyDescent="0.2">
      <c r="D1127" s="183"/>
      <c r="F1127" s="184"/>
      <c r="K1127" s="148"/>
      <c r="L1127" s="185"/>
      <c r="S1127" s="187"/>
      <c r="T1127" s="148"/>
      <c r="Z1127" s="148"/>
    </row>
    <row r="1128" spans="4:26" s="155" customFormat="1" hidden="1" x14ac:dyDescent="0.2">
      <c r="D1128" s="183"/>
      <c r="F1128" s="184"/>
      <c r="K1128" s="148"/>
      <c r="L1128" s="185"/>
      <c r="S1128" s="187"/>
      <c r="T1128" s="148"/>
      <c r="Z1128" s="148"/>
    </row>
    <row r="1129" spans="4:26" s="155" customFormat="1" hidden="1" x14ac:dyDescent="0.2">
      <c r="D1129" s="183"/>
      <c r="F1129" s="184"/>
      <c r="K1129" s="148"/>
      <c r="L1129" s="185"/>
      <c r="S1129" s="187"/>
      <c r="T1129" s="148"/>
      <c r="Z1129" s="148"/>
    </row>
    <row r="1130" spans="4:26" s="155" customFormat="1" hidden="1" x14ac:dyDescent="0.2">
      <c r="D1130" s="183"/>
      <c r="F1130" s="184"/>
      <c r="K1130" s="148"/>
      <c r="L1130" s="185"/>
      <c r="S1130" s="187"/>
      <c r="T1130" s="148"/>
      <c r="Z1130" s="148"/>
    </row>
    <row r="1131" spans="4:26" s="155" customFormat="1" hidden="1" x14ac:dyDescent="0.2">
      <c r="D1131" s="183"/>
      <c r="F1131" s="184"/>
      <c r="K1131" s="148"/>
      <c r="L1131" s="185"/>
      <c r="S1131" s="187"/>
      <c r="T1131" s="148"/>
      <c r="Z1131" s="148"/>
    </row>
    <row r="1132" spans="4:26" s="155" customFormat="1" hidden="1" x14ac:dyDescent="0.2">
      <c r="D1132" s="183"/>
      <c r="F1132" s="184"/>
      <c r="K1132" s="148"/>
      <c r="L1132" s="185"/>
      <c r="S1132" s="187"/>
      <c r="T1132" s="148"/>
      <c r="Z1132" s="148"/>
    </row>
    <row r="1133" spans="4:26" s="155" customFormat="1" hidden="1" x14ac:dyDescent="0.2">
      <c r="D1133" s="183"/>
      <c r="F1133" s="184"/>
      <c r="K1133" s="148"/>
      <c r="L1133" s="185"/>
      <c r="S1133" s="187"/>
      <c r="T1133" s="148"/>
      <c r="Z1133" s="148"/>
    </row>
    <row r="1134" spans="4:26" s="155" customFormat="1" hidden="1" x14ac:dyDescent="0.2">
      <c r="D1134" s="183"/>
      <c r="F1134" s="184"/>
      <c r="K1134" s="148"/>
      <c r="L1134" s="185"/>
      <c r="S1134" s="187"/>
      <c r="T1134" s="148"/>
      <c r="Z1134" s="148"/>
    </row>
    <row r="1135" spans="4:26" s="155" customFormat="1" hidden="1" x14ac:dyDescent="0.2">
      <c r="D1135" s="183"/>
      <c r="F1135" s="184"/>
      <c r="K1135" s="148"/>
      <c r="L1135" s="185"/>
      <c r="S1135" s="187"/>
      <c r="T1135" s="148"/>
      <c r="Z1135" s="148"/>
    </row>
    <row r="1136" spans="4:26" s="155" customFormat="1" hidden="1" x14ac:dyDescent="0.2">
      <c r="D1136" s="183"/>
      <c r="F1136" s="184"/>
      <c r="K1136" s="148"/>
      <c r="L1136" s="185"/>
      <c r="S1136" s="187"/>
      <c r="T1136" s="148"/>
      <c r="Z1136" s="148"/>
    </row>
    <row r="1137" spans="4:26" s="155" customFormat="1" hidden="1" x14ac:dyDescent="0.2">
      <c r="D1137" s="183"/>
      <c r="F1137" s="184"/>
      <c r="K1137" s="148"/>
      <c r="L1137" s="185"/>
      <c r="S1137" s="187"/>
      <c r="T1137" s="148"/>
      <c r="Z1137" s="148"/>
    </row>
    <row r="1138" spans="4:26" s="155" customFormat="1" hidden="1" x14ac:dyDescent="0.2">
      <c r="D1138" s="183"/>
      <c r="F1138" s="184"/>
      <c r="K1138" s="148"/>
      <c r="L1138" s="185"/>
      <c r="S1138" s="187"/>
      <c r="T1138" s="148"/>
      <c r="Z1138" s="148"/>
    </row>
    <row r="1139" spans="4:26" s="155" customFormat="1" hidden="1" x14ac:dyDescent="0.2">
      <c r="D1139" s="183"/>
      <c r="F1139" s="184"/>
      <c r="K1139" s="148"/>
      <c r="L1139" s="185"/>
      <c r="S1139" s="187"/>
      <c r="T1139" s="148"/>
      <c r="Z1139" s="148"/>
    </row>
    <row r="1140" spans="4:26" s="155" customFormat="1" hidden="1" x14ac:dyDescent="0.2">
      <c r="D1140" s="183"/>
      <c r="F1140" s="184"/>
      <c r="K1140" s="148"/>
      <c r="L1140" s="185"/>
      <c r="S1140" s="187"/>
      <c r="T1140" s="148"/>
      <c r="Z1140" s="148"/>
    </row>
    <row r="1141" spans="4:26" s="155" customFormat="1" hidden="1" x14ac:dyDescent="0.2">
      <c r="D1141" s="183"/>
      <c r="F1141" s="184"/>
      <c r="K1141" s="148"/>
      <c r="L1141" s="185"/>
      <c r="S1141" s="187"/>
      <c r="T1141" s="148"/>
      <c r="Z1141" s="148"/>
    </row>
    <row r="1142" spans="4:26" s="155" customFormat="1" hidden="1" x14ac:dyDescent="0.2">
      <c r="D1142" s="183"/>
      <c r="F1142" s="184"/>
      <c r="K1142" s="148"/>
      <c r="L1142" s="185"/>
      <c r="S1142" s="187"/>
      <c r="T1142" s="148"/>
      <c r="Z1142" s="148"/>
    </row>
    <row r="1143" spans="4:26" s="155" customFormat="1" hidden="1" x14ac:dyDescent="0.2">
      <c r="D1143" s="183"/>
      <c r="F1143" s="184"/>
      <c r="K1143" s="148"/>
      <c r="L1143" s="185"/>
      <c r="S1143" s="187"/>
      <c r="T1143" s="148"/>
      <c r="Z1143" s="148"/>
    </row>
    <row r="1144" spans="4:26" s="155" customFormat="1" hidden="1" x14ac:dyDescent="0.2">
      <c r="D1144" s="183"/>
      <c r="F1144" s="184"/>
      <c r="K1144" s="148"/>
      <c r="L1144" s="185"/>
      <c r="S1144" s="187"/>
      <c r="T1144" s="148"/>
      <c r="Z1144" s="148"/>
    </row>
    <row r="1145" spans="4:26" s="155" customFormat="1" hidden="1" x14ac:dyDescent="0.2">
      <c r="D1145" s="183"/>
      <c r="F1145" s="184"/>
      <c r="K1145" s="148"/>
      <c r="L1145" s="185"/>
      <c r="S1145" s="187"/>
      <c r="T1145" s="148"/>
      <c r="Z1145" s="148"/>
    </row>
    <row r="1146" spans="4:26" s="155" customFormat="1" hidden="1" x14ac:dyDescent="0.2">
      <c r="D1146" s="183"/>
      <c r="F1146" s="184"/>
      <c r="K1146" s="148"/>
      <c r="L1146" s="185"/>
      <c r="S1146" s="187"/>
      <c r="T1146" s="148"/>
      <c r="Z1146" s="148"/>
    </row>
    <row r="1147" spans="4:26" s="155" customFormat="1" hidden="1" x14ac:dyDescent="0.2">
      <c r="D1147" s="183"/>
      <c r="F1147" s="184"/>
      <c r="K1147" s="148"/>
      <c r="L1147" s="185"/>
      <c r="S1147" s="187"/>
      <c r="T1147" s="148"/>
      <c r="Z1147" s="148"/>
    </row>
    <row r="1148" spans="4:26" s="155" customFormat="1" hidden="1" x14ac:dyDescent="0.2">
      <c r="D1148" s="183"/>
      <c r="F1148" s="184"/>
      <c r="K1148" s="148"/>
      <c r="L1148" s="185"/>
      <c r="S1148" s="187"/>
      <c r="T1148" s="148"/>
      <c r="Z1148" s="148"/>
    </row>
    <row r="1149" spans="4:26" s="155" customFormat="1" hidden="1" x14ac:dyDescent="0.2">
      <c r="D1149" s="183"/>
      <c r="F1149" s="184"/>
      <c r="K1149" s="148"/>
      <c r="L1149" s="185"/>
      <c r="S1149" s="187"/>
      <c r="T1149" s="148"/>
      <c r="Z1149" s="148"/>
    </row>
    <row r="1150" spans="4:26" s="155" customFormat="1" hidden="1" x14ac:dyDescent="0.2">
      <c r="D1150" s="183"/>
      <c r="F1150" s="184"/>
      <c r="K1150" s="148"/>
      <c r="L1150" s="185"/>
      <c r="S1150" s="187"/>
      <c r="T1150" s="148"/>
      <c r="Z1150" s="148"/>
    </row>
    <row r="1151" spans="4:26" s="155" customFormat="1" hidden="1" x14ac:dyDescent="0.2">
      <c r="D1151" s="183"/>
      <c r="F1151" s="184"/>
      <c r="K1151" s="148"/>
      <c r="L1151" s="185"/>
      <c r="S1151" s="187"/>
      <c r="T1151" s="148"/>
      <c r="Z1151" s="148"/>
    </row>
    <row r="1152" spans="4:26" s="155" customFormat="1" hidden="1" x14ac:dyDescent="0.2">
      <c r="D1152" s="183"/>
      <c r="F1152" s="184"/>
      <c r="K1152" s="148"/>
      <c r="L1152" s="185"/>
      <c r="S1152" s="187"/>
      <c r="T1152" s="148"/>
      <c r="Z1152" s="148"/>
    </row>
    <row r="1153" spans="4:26" s="155" customFormat="1" hidden="1" x14ac:dyDescent="0.2">
      <c r="D1153" s="183"/>
      <c r="F1153" s="184"/>
      <c r="K1153" s="148"/>
      <c r="L1153" s="185"/>
      <c r="S1153" s="187"/>
      <c r="T1153" s="148"/>
      <c r="Z1153" s="148"/>
    </row>
    <row r="1154" spans="4:26" s="155" customFormat="1" hidden="1" x14ac:dyDescent="0.2">
      <c r="D1154" s="183"/>
      <c r="F1154" s="184"/>
      <c r="K1154" s="148"/>
      <c r="L1154" s="185"/>
      <c r="S1154" s="187"/>
      <c r="T1154" s="148"/>
      <c r="Z1154" s="148"/>
    </row>
    <row r="1155" spans="4:26" s="155" customFormat="1" hidden="1" x14ac:dyDescent="0.2">
      <c r="D1155" s="183"/>
      <c r="F1155" s="184"/>
      <c r="K1155" s="148"/>
      <c r="L1155" s="185"/>
      <c r="S1155" s="187"/>
      <c r="T1155" s="148"/>
      <c r="Z1155" s="148"/>
    </row>
    <row r="1156" spans="4:26" s="155" customFormat="1" hidden="1" x14ac:dyDescent="0.2">
      <c r="D1156" s="183"/>
      <c r="F1156" s="184"/>
      <c r="K1156" s="148"/>
      <c r="L1156" s="185"/>
      <c r="S1156" s="187"/>
      <c r="T1156" s="148"/>
      <c r="Z1156" s="148"/>
    </row>
    <row r="1157" spans="4:26" s="155" customFormat="1" hidden="1" x14ac:dyDescent="0.2">
      <c r="D1157" s="183"/>
      <c r="F1157" s="184"/>
      <c r="K1157" s="148"/>
      <c r="L1157" s="185"/>
      <c r="S1157" s="187"/>
      <c r="T1157" s="148"/>
      <c r="Z1157" s="148"/>
    </row>
    <row r="1158" spans="4:26" s="155" customFormat="1" hidden="1" x14ac:dyDescent="0.2">
      <c r="D1158" s="183"/>
      <c r="F1158" s="184"/>
      <c r="K1158" s="148"/>
      <c r="L1158" s="185"/>
      <c r="S1158" s="187"/>
      <c r="T1158" s="148"/>
      <c r="Z1158" s="148"/>
    </row>
    <row r="1159" spans="4:26" s="155" customFormat="1" hidden="1" x14ac:dyDescent="0.2">
      <c r="D1159" s="183"/>
      <c r="F1159" s="184"/>
      <c r="K1159" s="148"/>
      <c r="L1159" s="185"/>
      <c r="S1159" s="187"/>
      <c r="T1159" s="148"/>
      <c r="Z1159" s="148"/>
    </row>
    <row r="1160" spans="4:26" s="155" customFormat="1" hidden="1" x14ac:dyDescent="0.2">
      <c r="D1160" s="183"/>
      <c r="F1160" s="184"/>
      <c r="K1160" s="148"/>
      <c r="L1160" s="185"/>
      <c r="S1160" s="187"/>
      <c r="T1160" s="148"/>
      <c r="Z1160" s="148"/>
    </row>
    <row r="1161" spans="4:26" s="155" customFormat="1" hidden="1" x14ac:dyDescent="0.2">
      <c r="D1161" s="183"/>
      <c r="F1161" s="184"/>
      <c r="K1161" s="148"/>
      <c r="L1161" s="185"/>
      <c r="S1161" s="187"/>
      <c r="T1161" s="148"/>
      <c r="Z1161" s="148"/>
    </row>
    <row r="1162" spans="4:26" s="155" customFormat="1" hidden="1" x14ac:dyDescent="0.2">
      <c r="D1162" s="183"/>
      <c r="F1162" s="184"/>
      <c r="K1162" s="148"/>
      <c r="L1162" s="185"/>
      <c r="S1162" s="187"/>
      <c r="T1162" s="148"/>
      <c r="Z1162" s="148"/>
    </row>
    <row r="1163" spans="4:26" s="155" customFormat="1" hidden="1" x14ac:dyDescent="0.2">
      <c r="D1163" s="183"/>
      <c r="F1163" s="184"/>
      <c r="K1163" s="148"/>
      <c r="L1163" s="185"/>
      <c r="S1163" s="187"/>
      <c r="T1163" s="148"/>
      <c r="Z1163" s="148"/>
    </row>
    <row r="1164" spans="4:26" s="155" customFormat="1" hidden="1" x14ac:dyDescent="0.2">
      <c r="D1164" s="183"/>
      <c r="F1164" s="184"/>
      <c r="K1164" s="148"/>
      <c r="L1164" s="185"/>
      <c r="S1164" s="187"/>
      <c r="T1164" s="148"/>
      <c r="Z1164" s="148"/>
    </row>
    <row r="1165" spans="4:26" s="155" customFormat="1" hidden="1" x14ac:dyDescent="0.2">
      <c r="D1165" s="183"/>
      <c r="F1165" s="184"/>
      <c r="K1165" s="148"/>
      <c r="L1165" s="185"/>
      <c r="S1165" s="187"/>
      <c r="T1165" s="148"/>
      <c r="Z1165" s="148"/>
    </row>
    <row r="1166" spans="4:26" s="155" customFormat="1" hidden="1" x14ac:dyDescent="0.2">
      <c r="D1166" s="183"/>
      <c r="F1166" s="184"/>
      <c r="K1166" s="148"/>
      <c r="L1166" s="185"/>
      <c r="S1166" s="187"/>
      <c r="T1166" s="148"/>
      <c r="Z1166" s="148"/>
    </row>
    <row r="1167" spans="4:26" s="155" customFormat="1" hidden="1" x14ac:dyDescent="0.2">
      <c r="D1167" s="183"/>
      <c r="F1167" s="184"/>
      <c r="K1167" s="148"/>
      <c r="L1167" s="185"/>
      <c r="S1167" s="187"/>
      <c r="T1167" s="148"/>
      <c r="Z1167" s="148"/>
    </row>
    <row r="1168" spans="4:26" s="155" customFormat="1" hidden="1" x14ac:dyDescent="0.2">
      <c r="D1168" s="183"/>
      <c r="F1168" s="184"/>
      <c r="K1168" s="148"/>
      <c r="L1168" s="185"/>
      <c r="S1168" s="187"/>
      <c r="T1168" s="148"/>
      <c r="Z1168" s="148"/>
    </row>
    <row r="1169" spans="4:26" s="155" customFormat="1" hidden="1" x14ac:dyDescent="0.2">
      <c r="D1169" s="183"/>
      <c r="F1169" s="184"/>
      <c r="K1169" s="148"/>
      <c r="L1169" s="185"/>
      <c r="S1169" s="187"/>
      <c r="T1169" s="148"/>
      <c r="Z1169" s="148"/>
    </row>
    <row r="1170" spans="4:26" s="155" customFormat="1" hidden="1" x14ac:dyDescent="0.2">
      <c r="D1170" s="183"/>
      <c r="F1170" s="184"/>
      <c r="K1170" s="148"/>
      <c r="L1170" s="185"/>
      <c r="S1170" s="187"/>
      <c r="T1170" s="148"/>
      <c r="Z1170" s="148"/>
    </row>
    <row r="1171" spans="4:26" s="155" customFormat="1" hidden="1" x14ac:dyDescent="0.2">
      <c r="D1171" s="183"/>
      <c r="F1171" s="184"/>
      <c r="K1171" s="148"/>
      <c r="L1171" s="185"/>
      <c r="S1171" s="187"/>
      <c r="T1171" s="148"/>
      <c r="Z1171" s="148"/>
    </row>
    <row r="1172" spans="4:26" s="155" customFormat="1" hidden="1" x14ac:dyDescent="0.2">
      <c r="D1172" s="183"/>
      <c r="F1172" s="184"/>
      <c r="K1172" s="148"/>
      <c r="L1172" s="185"/>
      <c r="S1172" s="187"/>
      <c r="T1172" s="148"/>
      <c r="Z1172" s="148"/>
    </row>
    <row r="1173" spans="4:26" s="155" customFormat="1" hidden="1" x14ac:dyDescent="0.2">
      <c r="D1173" s="183"/>
      <c r="F1173" s="184"/>
      <c r="K1173" s="148"/>
      <c r="L1173" s="185"/>
      <c r="S1173" s="187"/>
      <c r="T1173" s="148"/>
      <c r="Z1173" s="148"/>
    </row>
    <row r="1174" spans="4:26" s="155" customFormat="1" hidden="1" x14ac:dyDescent="0.2">
      <c r="D1174" s="183"/>
      <c r="F1174" s="184"/>
      <c r="K1174" s="148"/>
      <c r="L1174" s="185"/>
      <c r="S1174" s="187"/>
      <c r="T1174" s="148"/>
      <c r="Z1174" s="148"/>
    </row>
    <row r="1175" spans="4:26" s="155" customFormat="1" hidden="1" x14ac:dyDescent="0.2">
      <c r="D1175" s="183"/>
      <c r="F1175" s="184"/>
      <c r="K1175" s="148"/>
      <c r="L1175" s="185"/>
      <c r="S1175" s="187"/>
      <c r="T1175" s="148"/>
      <c r="Z1175" s="148"/>
    </row>
    <row r="1176" spans="4:26" s="155" customFormat="1" hidden="1" x14ac:dyDescent="0.2">
      <c r="D1176" s="183"/>
      <c r="F1176" s="184"/>
      <c r="K1176" s="148"/>
      <c r="L1176" s="185"/>
      <c r="S1176" s="187"/>
      <c r="T1176" s="148"/>
      <c r="Z1176" s="148"/>
    </row>
    <row r="1177" spans="4:26" s="155" customFormat="1" hidden="1" x14ac:dyDescent="0.2">
      <c r="D1177" s="183"/>
      <c r="F1177" s="184"/>
      <c r="K1177" s="148"/>
      <c r="L1177" s="185"/>
      <c r="S1177" s="187"/>
      <c r="T1177" s="148"/>
      <c r="Z1177" s="148"/>
    </row>
    <row r="1178" spans="4:26" s="155" customFormat="1" hidden="1" x14ac:dyDescent="0.2">
      <c r="D1178" s="183"/>
      <c r="F1178" s="184"/>
      <c r="K1178" s="148"/>
      <c r="L1178" s="185"/>
      <c r="S1178" s="187"/>
      <c r="T1178" s="148"/>
      <c r="Z1178" s="148"/>
    </row>
    <row r="1179" spans="4:26" s="155" customFormat="1" hidden="1" x14ac:dyDescent="0.2">
      <c r="D1179" s="183"/>
      <c r="F1179" s="184"/>
      <c r="K1179" s="148"/>
      <c r="L1179" s="185"/>
      <c r="S1179" s="187"/>
      <c r="T1179" s="148"/>
      <c r="Z1179" s="148"/>
    </row>
    <row r="1180" spans="4:26" s="155" customFormat="1" hidden="1" x14ac:dyDescent="0.2">
      <c r="D1180" s="183"/>
      <c r="F1180" s="184"/>
      <c r="K1180" s="148"/>
      <c r="L1180" s="185"/>
      <c r="S1180" s="187"/>
      <c r="T1180" s="148"/>
      <c r="Z1180" s="148"/>
    </row>
    <row r="1181" spans="4:26" s="155" customFormat="1" hidden="1" x14ac:dyDescent="0.2">
      <c r="D1181" s="183"/>
      <c r="F1181" s="184"/>
      <c r="K1181" s="148"/>
      <c r="L1181" s="185"/>
      <c r="S1181" s="187"/>
      <c r="T1181" s="148"/>
      <c r="Z1181" s="148"/>
    </row>
    <row r="1182" spans="4:26" s="155" customFormat="1" hidden="1" x14ac:dyDescent="0.2">
      <c r="D1182" s="183"/>
      <c r="F1182" s="184"/>
      <c r="K1182" s="148"/>
      <c r="L1182" s="185"/>
      <c r="S1182" s="187"/>
      <c r="T1182" s="148"/>
      <c r="Z1182" s="148"/>
    </row>
    <row r="1183" spans="4:26" s="155" customFormat="1" hidden="1" x14ac:dyDescent="0.2">
      <c r="D1183" s="183"/>
      <c r="F1183" s="184"/>
      <c r="K1183" s="148"/>
      <c r="L1183" s="185"/>
      <c r="S1183" s="187"/>
      <c r="T1183" s="148"/>
      <c r="Z1183" s="148"/>
    </row>
    <row r="1184" spans="4:26" s="155" customFormat="1" hidden="1" x14ac:dyDescent="0.2">
      <c r="D1184" s="183"/>
      <c r="F1184" s="184"/>
      <c r="K1184" s="148"/>
      <c r="L1184" s="185"/>
      <c r="S1184" s="187"/>
      <c r="T1184" s="148"/>
      <c r="Z1184" s="148"/>
    </row>
    <row r="1185" spans="4:26" s="155" customFormat="1" hidden="1" x14ac:dyDescent="0.2">
      <c r="D1185" s="183"/>
      <c r="F1185" s="184"/>
      <c r="K1185" s="148"/>
      <c r="L1185" s="185"/>
      <c r="S1185" s="187"/>
      <c r="T1185" s="148"/>
      <c r="Z1185" s="148"/>
    </row>
    <row r="1186" spans="4:26" s="155" customFormat="1" hidden="1" x14ac:dyDescent="0.2">
      <c r="D1186" s="183"/>
      <c r="F1186" s="184"/>
      <c r="K1186" s="148"/>
      <c r="L1186" s="185"/>
      <c r="S1186" s="187"/>
      <c r="T1186" s="148"/>
      <c r="Z1186" s="148"/>
    </row>
    <row r="1187" spans="4:26" s="155" customFormat="1" hidden="1" x14ac:dyDescent="0.2">
      <c r="D1187" s="183"/>
      <c r="F1187" s="184"/>
      <c r="K1187" s="148"/>
      <c r="L1187" s="185"/>
      <c r="S1187" s="187"/>
      <c r="T1187" s="148"/>
      <c r="Z1187" s="148"/>
    </row>
    <row r="1188" spans="4:26" s="155" customFormat="1" hidden="1" x14ac:dyDescent="0.2">
      <c r="D1188" s="183"/>
      <c r="F1188" s="184"/>
      <c r="K1188" s="148"/>
      <c r="L1188" s="185"/>
      <c r="S1188" s="187"/>
      <c r="T1188" s="148"/>
      <c r="Z1188" s="148"/>
    </row>
    <row r="1189" spans="4:26" s="155" customFormat="1" hidden="1" x14ac:dyDescent="0.2">
      <c r="D1189" s="183"/>
      <c r="F1189" s="184"/>
      <c r="K1189" s="148"/>
      <c r="L1189" s="185"/>
      <c r="S1189" s="187"/>
      <c r="T1189" s="148"/>
      <c r="Z1189" s="148"/>
    </row>
    <row r="1190" spans="4:26" s="155" customFormat="1" hidden="1" x14ac:dyDescent="0.2">
      <c r="D1190" s="183"/>
      <c r="F1190" s="184"/>
      <c r="K1190" s="148"/>
      <c r="L1190" s="185"/>
      <c r="S1190" s="187"/>
      <c r="T1190" s="148"/>
      <c r="Z1190" s="148"/>
    </row>
    <row r="1191" spans="4:26" s="155" customFormat="1" hidden="1" x14ac:dyDescent="0.2">
      <c r="D1191" s="183"/>
      <c r="F1191" s="184"/>
      <c r="K1191" s="148"/>
      <c r="L1191" s="185"/>
      <c r="S1191" s="187"/>
      <c r="T1191" s="148"/>
      <c r="Z1191" s="148"/>
    </row>
    <row r="1192" spans="4:26" s="155" customFormat="1" hidden="1" x14ac:dyDescent="0.2">
      <c r="D1192" s="183"/>
      <c r="F1192" s="184"/>
      <c r="K1192" s="148"/>
      <c r="L1192" s="185"/>
      <c r="S1192" s="187"/>
      <c r="T1192" s="148"/>
      <c r="Z1192" s="148"/>
    </row>
    <row r="1193" spans="4:26" s="155" customFormat="1" hidden="1" x14ac:dyDescent="0.2">
      <c r="D1193" s="183"/>
      <c r="F1193" s="184"/>
      <c r="K1193" s="148"/>
      <c r="L1193" s="185"/>
      <c r="S1193" s="187"/>
      <c r="T1193" s="148"/>
      <c r="Z1193" s="148"/>
    </row>
    <row r="1194" spans="4:26" s="155" customFormat="1" hidden="1" x14ac:dyDescent="0.2">
      <c r="D1194" s="183"/>
      <c r="F1194" s="184"/>
      <c r="K1194" s="148"/>
      <c r="L1194" s="185"/>
      <c r="S1194" s="187"/>
      <c r="T1194" s="148"/>
      <c r="Z1194" s="148"/>
    </row>
    <row r="1195" spans="4:26" s="155" customFormat="1" hidden="1" x14ac:dyDescent="0.2">
      <c r="D1195" s="183"/>
      <c r="F1195" s="184"/>
      <c r="K1195" s="148"/>
      <c r="L1195" s="185"/>
      <c r="S1195" s="187"/>
      <c r="T1195" s="148"/>
      <c r="Z1195" s="148"/>
    </row>
    <row r="1196" spans="4:26" s="155" customFormat="1" hidden="1" x14ac:dyDescent="0.2">
      <c r="D1196" s="183"/>
      <c r="F1196" s="184"/>
      <c r="K1196" s="148"/>
      <c r="L1196" s="185"/>
      <c r="S1196" s="187"/>
      <c r="T1196" s="148"/>
      <c r="Z1196" s="148"/>
    </row>
    <row r="1197" spans="4:26" s="155" customFormat="1" hidden="1" x14ac:dyDescent="0.2">
      <c r="D1197" s="183"/>
      <c r="F1197" s="184"/>
      <c r="K1197" s="148"/>
      <c r="L1197" s="185"/>
      <c r="S1197" s="187"/>
      <c r="T1197" s="148"/>
      <c r="Z1197" s="148"/>
    </row>
    <row r="1198" spans="4:26" s="155" customFormat="1" hidden="1" x14ac:dyDescent="0.2">
      <c r="D1198" s="183"/>
      <c r="F1198" s="184"/>
      <c r="K1198" s="148"/>
      <c r="L1198" s="185"/>
      <c r="S1198" s="187"/>
      <c r="T1198" s="148"/>
      <c r="Z1198" s="148"/>
    </row>
    <row r="1199" spans="4:26" s="155" customFormat="1" hidden="1" x14ac:dyDescent="0.2">
      <c r="D1199" s="183"/>
      <c r="F1199" s="184"/>
      <c r="K1199" s="148"/>
      <c r="L1199" s="185"/>
      <c r="S1199" s="187"/>
      <c r="T1199" s="148"/>
      <c r="Z1199" s="148"/>
    </row>
    <row r="1200" spans="4:26" s="155" customFormat="1" hidden="1" x14ac:dyDescent="0.2">
      <c r="D1200" s="183"/>
      <c r="F1200" s="184"/>
      <c r="K1200" s="148"/>
      <c r="L1200" s="185"/>
      <c r="S1200" s="187"/>
      <c r="T1200" s="148"/>
      <c r="Z1200" s="148"/>
    </row>
    <row r="1201" spans="4:26" s="155" customFormat="1" hidden="1" x14ac:dyDescent="0.2">
      <c r="D1201" s="183"/>
      <c r="F1201" s="184"/>
      <c r="K1201" s="148"/>
      <c r="L1201" s="185"/>
      <c r="S1201" s="187"/>
      <c r="T1201" s="148"/>
      <c r="Z1201" s="148"/>
    </row>
    <row r="1202" spans="4:26" s="155" customFormat="1" hidden="1" x14ac:dyDescent="0.2">
      <c r="D1202" s="183"/>
      <c r="F1202" s="184"/>
      <c r="K1202" s="148"/>
      <c r="L1202" s="185"/>
      <c r="S1202" s="187"/>
      <c r="T1202" s="148"/>
      <c r="Z1202" s="148"/>
    </row>
    <row r="1203" spans="4:26" s="155" customFormat="1" hidden="1" x14ac:dyDescent="0.2">
      <c r="D1203" s="183"/>
      <c r="F1203" s="184"/>
      <c r="K1203" s="148"/>
      <c r="L1203" s="185"/>
      <c r="S1203" s="187"/>
      <c r="T1203" s="148"/>
      <c r="Z1203" s="148"/>
    </row>
    <row r="1204" spans="4:26" s="155" customFormat="1" hidden="1" x14ac:dyDescent="0.2">
      <c r="D1204" s="183"/>
      <c r="F1204" s="184"/>
      <c r="K1204" s="148"/>
      <c r="L1204" s="185"/>
      <c r="S1204" s="187"/>
      <c r="T1204" s="148"/>
      <c r="Z1204" s="148"/>
    </row>
    <row r="1205" spans="4:26" s="155" customFormat="1" hidden="1" x14ac:dyDescent="0.2">
      <c r="D1205" s="183"/>
      <c r="F1205" s="184"/>
      <c r="K1205" s="148"/>
      <c r="L1205" s="185"/>
      <c r="S1205" s="187"/>
      <c r="T1205" s="148"/>
      <c r="Z1205" s="148"/>
    </row>
    <row r="1206" spans="4:26" s="155" customFormat="1" hidden="1" x14ac:dyDescent="0.2">
      <c r="D1206" s="183"/>
      <c r="F1206" s="184"/>
      <c r="K1206" s="148"/>
      <c r="L1206" s="185"/>
      <c r="S1206" s="187"/>
      <c r="T1206" s="148"/>
      <c r="Z1206" s="148"/>
    </row>
    <row r="1207" spans="4:26" s="155" customFormat="1" hidden="1" x14ac:dyDescent="0.2">
      <c r="D1207" s="183"/>
      <c r="F1207" s="184"/>
      <c r="K1207" s="148"/>
      <c r="L1207" s="185"/>
      <c r="S1207" s="187"/>
      <c r="T1207" s="148"/>
      <c r="Z1207" s="148"/>
    </row>
    <row r="1208" spans="4:26" s="155" customFormat="1" hidden="1" x14ac:dyDescent="0.2">
      <c r="D1208" s="183"/>
      <c r="F1208" s="184"/>
      <c r="K1208" s="148"/>
      <c r="L1208" s="185"/>
      <c r="S1208" s="187"/>
      <c r="T1208" s="148"/>
      <c r="Z1208" s="148"/>
    </row>
    <row r="1209" spans="4:26" s="155" customFormat="1" hidden="1" x14ac:dyDescent="0.2">
      <c r="D1209" s="183"/>
      <c r="F1209" s="184"/>
      <c r="K1209" s="148"/>
      <c r="L1209" s="185"/>
      <c r="S1209" s="187"/>
      <c r="T1209" s="148"/>
      <c r="Z1209" s="148"/>
    </row>
    <row r="1210" spans="4:26" s="155" customFormat="1" hidden="1" x14ac:dyDescent="0.2">
      <c r="D1210" s="183"/>
      <c r="F1210" s="184"/>
      <c r="K1210" s="148"/>
      <c r="L1210" s="185"/>
      <c r="S1210" s="187"/>
      <c r="T1210" s="148"/>
      <c r="Z1210" s="148"/>
    </row>
    <row r="1211" spans="4:26" s="155" customFormat="1" hidden="1" x14ac:dyDescent="0.2">
      <c r="D1211" s="183"/>
      <c r="F1211" s="184"/>
      <c r="K1211" s="148"/>
      <c r="L1211" s="185"/>
      <c r="S1211" s="187"/>
      <c r="T1211" s="148"/>
      <c r="Z1211" s="148"/>
    </row>
    <row r="1212" spans="4:26" s="155" customFormat="1" hidden="1" x14ac:dyDescent="0.2">
      <c r="D1212" s="183"/>
      <c r="F1212" s="184"/>
      <c r="K1212" s="148"/>
      <c r="L1212" s="185"/>
      <c r="S1212" s="187"/>
      <c r="T1212" s="148"/>
      <c r="Z1212" s="148"/>
    </row>
    <row r="1213" spans="4:26" s="155" customFormat="1" hidden="1" x14ac:dyDescent="0.2">
      <c r="D1213" s="183"/>
      <c r="F1213" s="184"/>
      <c r="K1213" s="148"/>
      <c r="L1213" s="185"/>
      <c r="S1213" s="187"/>
      <c r="T1213" s="148"/>
      <c r="Z1213" s="148"/>
    </row>
    <row r="1214" spans="4:26" s="155" customFormat="1" hidden="1" x14ac:dyDescent="0.2">
      <c r="D1214" s="183"/>
      <c r="F1214" s="184"/>
      <c r="K1214" s="148"/>
      <c r="L1214" s="185"/>
      <c r="S1214" s="187"/>
      <c r="T1214" s="148"/>
      <c r="Z1214" s="148"/>
    </row>
    <row r="1215" spans="4:26" s="155" customFormat="1" hidden="1" x14ac:dyDescent="0.2">
      <c r="D1215" s="183"/>
      <c r="F1215" s="184"/>
      <c r="K1215" s="148"/>
      <c r="L1215" s="185"/>
      <c r="S1215" s="187"/>
      <c r="T1215" s="148"/>
      <c r="Z1215" s="148"/>
    </row>
    <row r="1216" spans="4:26" s="155" customFormat="1" hidden="1" x14ac:dyDescent="0.2">
      <c r="D1216" s="183"/>
      <c r="F1216" s="184"/>
      <c r="K1216" s="148"/>
      <c r="L1216" s="185"/>
      <c r="S1216" s="187"/>
      <c r="T1216" s="148"/>
      <c r="Z1216" s="148"/>
    </row>
    <row r="1217" spans="4:26" s="155" customFormat="1" hidden="1" x14ac:dyDescent="0.2">
      <c r="D1217" s="183"/>
      <c r="F1217" s="184"/>
      <c r="K1217" s="148"/>
      <c r="L1217" s="185"/>
      <c r="S1217" s="187"/>
      <c r="T1217" s="148"/>
      <c r="Z1217" s="148"/>
    </row>
    <row r="1218" spans="4:26" s="155" customFormat="1" hidden="1" x14ac:dyDescent="0.2">
      <c r="D1218" s="183"/>
      <c r="F1218" s="184"/>
      <c r="K1218" s="148"/>
      <c r="L1218" s="185"/>
      <c r="S1218" s="187"/>
      <c r="T1218" s="148"/>
      <c r="Z1218" s="148"/>
    </row>
    <row r="1219" spans="4:26" s="155" customFormat="1" hidden="1" x14ac:dyDescent="0.2">
      <c r="D1219" s="183"/>
      <c r="F1219" s="184"/>
      <c r="K1219" s="148"/>
      <c r="L1219" s="185"/>
      <c r="S1219" s="187"/>
      <c r="T1219" s="148"/>
      <c r="Z1219" s="148"/>
    </row>
    <row r="1220" spans="4:26" s="155" customFormat="1" hidden="1" x14ac:dyDescent="0.2">
      <c r="D1220" s="183"/>
      <c r="F1220" s="184"/>
      <c r="K1220" s="148"/>
      <c r="L1220" s="185"/>
      <c r="S1220" s="187"/>
      <c r="T1220" s="148"/>
      <c r="Z1220" s="148"/>
    </row>
    <row r="1221" spans="4:26" s="155" customFormat="1" hidden="1" x14ac:dyDescent="0.2">
      <c r="D1221" s="183"/>
      <c r="F1221" s="184"/>
      <c r="K1221" s="148"/>
      <c r="L1221" s="185"/>
      <c r="S1221" s="187"/>
      <c r="T1221" s="148"/>
      <c r="Z1221" s="148"/>
    </row>
    <row r="1222" spans="4:26" s="155" customFormat="1" hidden="1" x14ac:dyDescent="0.2">
      <c r="D1222" s="183"/>
      <c r="F1222" s="184"/>
      <c r="K1222" s="148"/>
      <c r="L1222" s="185"/>
      <c r="S1222" s="187"/>
      <c r="T1222" s="148"/>
      <c r="Z1222" s="148"/>
    </row>
    <row r="1223" spans="4:26" s="155" customFormat="1" hidden="1" x14ac:dyDescent="0.2">
      <c r="D1223" s="183"/>
      <c r="F1223" s="184"/>
      <c r="K1223" s="148"/>
      <c r="L1223" s="185"/>
      <c r="S1223" s="187"/>
      <c r="T1223" s="148"/>
      <c r="Z1223" s="148"/>
    </row>
    <row r="1224" spans="4:26" s="155" customFormat="1" hidden="1" x14ac:dyDescent="0.2">
      <c r="D1224" s="183"/>
      <c r="F1224" s="184"/>
      <c r="K1224" s="148"/>
      <c r="L1224" s="185"/>
      <c r="S1224" s="187"/>
      <c r="T1224" s="148"/>
      <c r="Z1224" s="148"/>
    </row>
    <row r="1225" spans="4:26" s="155" customFormat="1" hidden="1" x14ac:dyDescent="0.2">
      <c r="D1225" s="183"/>
      <c r="F1225" s="184"/>
      <c r="K1225" s="148"/>
      <c r="L1225" s="185"/>
      <c r="S1225" s="187"/>
      <c r="T1225" s="148"/>
      <c r="Z1225" s="148"/>
    </row>
    <row r="1226" spans="4:26" s="155" customFormat="1" hidden="1" x14ac:dyDescent="0.2">
      <c r="D1226" s="183"/>
      <c r="F1226" s="184"/>
      <c r="K1226" s="148"/>
      <c r="L1226" s="185"/>
      <c r="S1226" s="187"/>
      <c r="T1226" s="148"/>
      <c r="Z1226" s="148"/>
    </row>
    <row r="1227" spans="4:26" s="155" customFormat="1" hidden="1" x14ac:dyDescent="0.2">
      <c r="D1227" s="183"/>
      <c r="F1227" s="184"/>
      <c r="K1227" s="148"/>
      <c r="L1227" s="185"/>
      <c r="S1227" s="187"/>
      <c r="T1227" s="148"/>
      <c r="Z1227" s="148"/>
    </row>
    <row r="1228" spans="4:26" s="155" customFormat="1" hidden="1" x14ac:dyDescent="0.2">
      <c r="D1228" s="183"/>
      <c r="F1228" s="184"/>
      <c r="K1228" s="148"/>
      <c r="L1228" s="185"/>
      <c r="S1228" s="187"/>
      <c r="T1228" s="148"/>
      <c r="Z1228" s="148"/>
    </row>
    <row r="1229" spans="4:26" s="155" customFormat="1" hidden="1" x14ac:dyDescent="0.2">
      <c r="D1229" s="183"/>
      <c r="F1229" s="184"/>
      <c r="K1229" s="148"/>
      <c r="L1229" s="185"/>
      <c r="S1229" s="187"/>
      <c r="T1229" s="148"/>
      <c r="Z1229" s="148"/>
    </row>
    <row r="1230" spans="4:26" s="155" customFormat="1" hidden="1" x14ac:dyDescent="0.2">
      <c r="D1230" s="183"/>
      <c r="F1230" s="184"/>
      <c r="K1230" s="148"/>
      <c r="L1230" s="185"/>
      <c r="S1230" s="187"/>
      <c r="T1230" s="148"/>
      <c r="Z1230" s="148"/>
    </row>
    <row r="1231" spans="4:26" s="155" customFormat="1" hidden="1" x14ac:dyDescent="0.2">
      <c r="D1231" s="183"/>
      <c r="F1231" s="184"/>
      <c r="K1231" s="148"/>
      <c r="L1231" s="185"/>
      <c r="S1231" s="187"/>
      <c r="T1231" s="148"/>
      <c r="Z1231" s="148"/>
    </row>
    <row r="1232" spans="4:26" s="155" customFormat="1" hidden="1" x14ac:dyDescent="0.2">
      <c r="D1232" s="183"/>
      <c r="F1232" s="184"/>
      <c r="K1232" s="148"/>
      <c r="L1232" s="185"/>
      <c r="S1232" s="187"/>
      <c r="T1232" s="148"/>
      <c r="Z1232" s="148"/>
    </row>
    <row r="1233" spans="4:26" s="155" customFormat="1" hidden="1" x14ac:dyDescent="0.2">
      <c r="D1233" s="183"/>
      <c r="F1233" s="184"/>
      <c r="K1233" s="148"/>
      <c r="L1233" s="185"/>
      <c r="S1233" s="187"/>
      <c r="T1233" s="148"/>
      <c r="Z1233" s="148"/>
    </row>
    <row r="1234" spans="4:26" s="155" customFormat="1" hidden="1" x14ac:dyDescent="0.2">
      <c r="D1234" s="183"/>
      <c r="F1234" s="184"/>
      <c r="K1234" s="148"/>
      <c r="L1234" s="185"/>
      <c r="S1234" s="187"/>
      <c r="T1234" s="148"/>
      <c r="Z1234" s="148"/>
    </row>
    <row r="1235" spans="4:26" s="155" customFormat="1" hidden="1" x14ac:dyDescent="0.2">
      <c r="D1235" s="183"/>
      <c r="F1235" s="184"/>
      <c r="K1235" s="148"/>
      <c r="L1235" s="185"/>
      <c r="S1235" s="187"/>
      <c r="T1235" s="148"/>
      <c r="Z1235" s="148"/>
    </row>
    <row r="1236" spans="4:26" s="155" customFormat="1" hidden="1" x14ac:dyDescent="0.2">
      <c r="D1236" s="183"/>
      <c r="F1236" s="184"/>
      <c r="K1236" s="148"/>
      <c r="L1236" s="185"/>
      <c r="S1236" s="187"/>
      <c r="T1236" s="148"/>
      <c r="Z1236" s="148"/>
    </row>
    <row r="1237" spans="4:26" s="155" customFormat="1" hidden="1" x14ac:dyDescent="0.2">
      <c r="D1237" s="183"/>
      <c r="F1237" s="184"/>
      <c r="K1237" s="148"/>
      <c r="L1237" s="185"/>
      <c r="S1237" s="187"/>
      <c r="T1237" s="148"/>
      <c r="Z1237" s="148"/>
    </row>
    <row r="1238" spans="4:26" s="155" customFormat="1" hidden="1" x14ac:dyDescent="0.2">
      <c r="D1238" s="183"/>
      <c r="F1238" s="184"/>
      <c r="K1238" s="148"/>
      <c r="L1238" s="185"/>
      <c r="S1238" s="187"/>
      <c r="T1238" s="148"/>
      <c r="Z1238" s="148"/>
    </row>
    <row r="1239" spans="4:26" s="155" customFormat="1" hidden="1" x14ac:dyDescent="0.2">
      <c r="D1239" s="183"/>
      <c r="F1239" s="184"/>
      <c r="K1239" s="148"/>
      <c r="L1239" s="185"/>
      <c r="S1239" s="187"/>
      <c r="T1239" s="148"/>
      <c r="Z1239" s="148"/>
    </row>
    <row r="1240" spans="4:26" s="155" customFormat="1" hidden="1" x14ac:dyDescent="0.2">
      <c r="D1240" s="183"/>
      <c r="F1240" s="184"/>
      <c r="K1240" s="148"/>
      <c r="L1240" s="185"/>
      <c r="S1240" s="187"/>
      <c r="T1240" s="148"/>
      <c r="Z1240" s="148"/>
    </row>
    <row r="1241" spans="4:26" s="155" customFormat="1" hidden="1" x14ac:dyDescent="0.2">
      <c r="D1241" s="183"/>
      <c r="F1241" s="184"/>
      <c r="K1241" s="148"/>
      <c r="L1241" s="185"/>
      <c r="S1241" s="187"/>
      <c r="T1241" s="148"/>
      <c r="Z1241" s="148"/>
    </row>
    <row r="1242" spans="4:26" s="155" customFormat="1" hidden="1" x14ac:dyDescent="0.2">
      <c r="D1242" s="183"/>
      <c r="F1242" s="184"/>
      <c r="K1242" s="148"/>
      <c r="L1242" s="185"/>
      <c r="S1242" s="187"/>
      <c r="T1242" s="148"/>
      <c r="Z1242" s="148"/>
    </row>
    <row r="1243" spans="4:26" s="155" customFormat="1" hidden="1" x14ac:dyDescent="0.2">
      <c r="D1243" s="183"/>
      <c r="F1243" s="184"/>
      <c r="K1243" s="148"/>
      <c r="L1243" s="185"/>
      <c r="S1243" s="187"/>
      <c r="T1243" s="148"/>
      <c r="Z1243" s="148"/>
    </row>
    <row r="1244" spans="4:26" s="155" customFormat="1" hidden="1" x14ac:dyDescent="0.2">
      <c r="D1244" s="183"/>
      <c r="F1244" s="184"/>
      <c r="K1244" s="148"/>
      <c r="L1244" s="185"/>
      <c r="S1244" s="187"/>
      <c r="T1244" s="148"/>
      <c r="Z1244" s="148"/>
    </row>
    <row r="1245" spans="4:26" s="155" customFormat="1" hidden="1" x14ac:dyDescent="0.2">
      <c r="D1245" s="183"/>
      <c r="F1245" s="184"/>
      <c r="K1245" s="148"/>
      <c r="L1245" s="185"/>
      <c r="S1245" s="187"/>
      <c r="T1245" s="148"/>
      <c r="Z1245" s="148"/>
    </row>
    <row r="1246" spans="4:26" s="155" customFormat="1" hidden="1" x14ac:dyDescent="0.2">
      <c r="D1246" s="183"/>
      <c r="F1246" s="184"/>
      <c r="K1246" s="148"/>
      <c r="L1246" s="185"/>
      <c r="S1246" s="187"/>
      <c r="T1246" s="148"/>
      <c r="Z1246" s="148"/>
    </row>
    <row r="1247" spans="4:26" s="155" customFormat="1" hidden="1" x14ac:dyDescent="0.2">
      <c r="D1247" s="183"/>
      <c r="F1247" s="184"/>
      <c r="K1247" s="148"/>
      <c r="L1247" s="185"/>
      <c r="S1247" s="187"/>
      <c r="T1247" s="148"/>
      <c r="Z1247" s="148"/>
    </row>
    <row r="1248" spans="4:26" s="155" customFormat="1" hidden="1" x14ac:dyDescent="0.2">
      <c r="D1248" s="183"/>
      <c r="F1248" s="184"/>
      <c r="K1248" s="148"/>
      <c r="L1248" s="185"/>
      <c r="S1248" s="187"/>
      <c r="T1248" s="148"/>
      <c r="Z1248" s="148"/>
    </row>
    <row r="1249" spans="4:26" s="155" customFormat="1" hidden="1" x14ac:dyDescent="0.2">
      <c r="D1249" s="183"/>
      <c r="F1249" s="184"/>
      <c r="K1249" s="148"/>
      <c r="L1249" s="185"/>
      <c r="S1249" s="187"/>
      <c r="T1249" s="148"/>
      <c r="Z1249" s="148"/>
    </row>
    <row r="1250" spans="4:26" s="155" customFormat="1" hidden="1" x14ac:dyDescent="0.2">
      <c r="D1250" s="183"/>
      <c r="F1250" s="184"/>
      <c r="K1250" s="148"/>
      <c r="L1250" s="185"/>
      <c r="S1250" s="187"/>
      <c r="T1250" s="148"/>
      <c r="Z1250" s="148"/>
    </row>
    <row r="1251" spans="4:26" s="155" customFormat="1" hidden="1" x14ac:dyDescent="0.2">
      <c r="D1251" s="183"/>
      <c r="F1251" s="184"/>
      <c r="K1251" s="148"/>
      <c r="L1251" s="185"/>
      <c r="S1251" s="187"/>
      <c r="T1251" s="148"/>
      <c r="Z1251" s="148"/>
    </row>
    <row r="1252" spans="4:26" s="155" customFormat="1" hidden="1" x14ac:dyDescent="0.2">
      <c r="D1252" s="183"/>
      <c r="F1252" s="184"/>
      <c r="K1252" s="148"/>
      <c r="L1252" s="185"/>
      <c r="S1252" s="187"/>
      <c r="T1252" s="148"/>
      <c r="Z1252" s="148"/>
    </row>
    <row r="1253" spans="4:26" s="155" customFormat="1" hidden="1" x14ac:dyDescent="0.2">
      <c r="D1253" s="183"/>
      <c r="F1253" s="184"/>
      <c r="K1253" s="148"/>
      <c r="L1253" s="185"/>
      <c r="S1253" s="187"/>
      <c r="T1253" s="148"/>
      <c r="Z1253" s="148"/>
    </row>
    <row r="1254" spans="4:26" s="155" customFormat="1" hidden="1" x14ac:dyDescent="0.2">
      <c r="D1254" s="183"/>
      <c r="F1254" s="184"/>
      <c r="K1254" s="148"/>
      <c r="L1254" s="185"/>
      <c r="S1254" s="187"/>
      <c r="T1254" s="148"/>
      <c r="Z1254" s="148"/>
    </row>
    <row r="1255" spans="4:26" s="155" customFormat="1" hidden="1" x14ac:dyDescent="0.2">
      <c r="D1255" s="183"/>
      <c r="F1255" s="184"/>
      <c r="K1255" s="148"/>
      <c r="L1255" s="185"/>
      <c r="S1255" s="187"/>
      <c r="T1255" s="148"/>
      <c r="Z1255" s="148"/>
    </row>
    <row r="1256" spans="4:26" s="155" customFormat="1" hidden="1" x14ac:dyDescent="0.2">
      <c r="D1256" s="183"/>
      <c r="F1256" s="184"/>
      <c r="K1256" s="148"/>
      <c r="L1256" s="185"/>
      <c r="S1256" s="187"/>
      <c r="T1256" s="148"/>
      <c r="Z1256" s="148"/>
    </row>
    <row r="1257" spans="4:26" s="155" customFormat="1" hidden="1" x14ac:dyDescent="0.2">
      <c r="D1257" s="183"/>
      <c r="F1257" s="184"/>
      <c r="K1257" s="148"/>
      <c r="L1257" s="185"/>
      <c r="S1257" s="187"/>
      <c r="T1257" s="148"/>
      <c r="Z1257" s="148"/>
    </row>
    <row r="1258" spans="4:26" s="155" customFormat="1" hidden="1" x14ac:dyDescent="0.2">
      <c r="D1258" s="183"/>
      <c r="F1258" s="184"/>
      <c r="K1258" s="148"/>
      <c r="L1258" s="185"/>
      <c r="S1258" s="187"/>
      <c r="T1258" s="148"/>
      <c r="Z1258" s="148"/>
    </row>
    <row r="1259" spans="4:26" s="155" customFormat="1" hidden="1" x14ac:dyDescent="0.2">
      <c r="D1259" s="183"/>
      <c r="F1259" s="184"/>
      <c r="K1259" s="148"/>
      <c r="L1259" s="185"/>
      <c r="S1259" s="187"/>
      <c r="T1259" s="148"/>
      <c r="Z1259" s="148"/>
    </row>
    <row r="1260" spans="4:26" s="155" customFormat="1" hidden="1" x14ac:dyDescent="0.2">
      <c r="D1260" s="183"/>
      <c r="F1260" s="184"/>
      <c r="K1260" s="148"/>
      <c r="L1260" s="185"/>
      <c r="S1260" s="187"/>
      <c r="T1260" s="148"/>
      <c r="Z1260" s="148"/>
    </row>
    <row r="1261" spans="4:26" s="155" customFormat="1" hidden="1" x14ac:dyDescent="0.2">
      <c r="D1261" s="183"/>
      <c r="F1261" s="184"/>
      <c r="K1261" s="148"/>
      <c r="L1261" s="185"/>
      <c r="S1261" s="187"/>
      <c r="T1261" s="148"/>
      <c r="Z1261" s="148"/>
    </row>
    <row r="1262" spans="4:26" s="155" customFormat="1" hidden="1" x14ac:dyDescent="0.2">
      <c r="D1262" s="183"/>
      <c r="F1262" s="184"/>
      <c r="K1262" s="148"/>
      <c r="L1262" s="185"/>
      <c r="S1262" s="187"/>
      <c r="T1262" s="148"/>
      <c r="Z1262" s="148"/>
    </row>
    <row r="1263" spans="4:26" s="155" customFormat="1" hidden="1" x14ac:dyDescent="0.2">
      <c r="D1263" s="183"/>
      <c r="F1263" s="184"/>
      <c r="K1263" s="148"/>
      <c r="L1263" s="185"/>
      <c r="S1263" s="187"/>
      <c r="T1263" s="148"/>
      <c r="Z1263" s="148"/>
    </row>
    <row r="1264" spans="4:26" s="155" customFormat="1" hidden="1" x14ac:dyDescent="0.2">
      <c r="D1264" s="183"/>
      <c r="F1264" s="184"/>
      <c r="K1264" s="148"/>
      <c r="L1264" s="185"/>
      <c r="S1264" s="187"/>
      <c r="T1264" s="148"/>
      <c r="Z1264" s="148"/>
    </row>
    <row r="1265" spans="4:26" s="155" customFormat="1" hidden="1" x14ac:dyDescent="0.2">
      <c r="D1265" s="183"/>
      <c r="F1265" s="184"/>
      <c r="K1265" s="148"/>
      <c r="L1265" s="185"/>
      <c r="S1265" s="187"/>
      <c r="T1265" s="148"/>
      <c r="Z1265" s="148"/>
    </row>
    <row r="1266" spans="4:26" s="155" customFormat="1" hidden="1" x14ac:dyDescent="0.2">
      <c r="D1266" s="183"/>
      <c r="F1266" s="184"/>
      <c r="K1266" s="148"/>
      <c r="L1266" s="185"/>
      <c r="S1266" s="187"/>
      <c r="T1266" s="148"/>
      <c r="Z1266" s="148"/>
    </row>
    <row r="1267" spans="4:26" s="155" customFormat="1" hidden="1" x14ac:dyDescent="0.2">
      <c r="D1267" s="183"/>
      <c r="F1267" s="184"/>
      <c r="K1267" s="148"/>
      <c r="L1267" s="185"/>
      <c r="S1267" s="187"/>
      <c r="T1267" s="148"/>
      <c r="Z1267" s="148"/>
    </row>
    <row r="1268" spans="4:26" s="155" customFormat="1" hidden="1" x14ac:dyDescent="0.2">
      <c r="D1268" s="183"/>
      <c r="F1268" s="184"/>
      <c r="K1268" s="148"/>
      <c r="L1268" s="185"/>
      <c r="S1268" s="187"/>
      <c r="T1268" s="148"/>
      <c r="Z1268" s="148"/>
    </row>
    <row r="1269" spans="4:26" s="155" customFormat="1" hidden="1" x14ac:dyDescent="0.2">
      <c r="D1269" s="183"/>
      <c r="F1269" s="184"/>
      <c r="K1269" s="148"/>
      <c r="L1269" s="185"/>
      <c r="S1269" s="187"/>
      <c r="T1269" s="148"/>
      <c r="Z1269" s="148"/>
    </row>
    <row r="1270" spans="4:26" s="155" customFormat="1" hidden="1" x14ac:dyDescent="0.2">
      <c r="D1270" s="183"/>
      <c r="F1270" s="184"/>
      <c r="K1270" s="148"/>
      <c r="L1270" s="185"/>
      <c r="S1270" s="187"/>
      <c r="T1270" s="148"/>
      <c r="Z1270" s="148"/>
    </row>
    <row r="1271" spans="4:26" s="155" customFormat="1" hidden="1" x14ac:dyDescent="0.2">
      <c r="D1271" s="183"/>
      <c r="F1271" s="184"/>
      <c r="K1271" s="148"/>
      <c r="L1271" s="185"/>
      <c r="S1271" s="187"/>
      <c r="T1271" s="148"/>
      <c r="Z1271" s="148"/>
    </row>
    <row r="1272" spans="4:26" s="155" customFormat="1" hidden="1" x14ac:dyDescent="0.2">
      <c r="D1272" s="183"/>
      <c r="F1272" s="184"/>
      <c r="K1272" s="148"/>
      <c r="L1272" s="185"/>
      <c r="S1272" s="187"/>
      <c r="T1272" s="148"/>
      <c r="Z1272" s="148"/>
    </row>
    <row r="1273" spans="4:26" s="155" customFormat="1" hidden="1" x14ac:dyDescent="0.2">
      <c r="D1273" s="183"/>
      <c r="F1273" s="184"/>
      <c r="K1273" s="148"/>
      <c r="L1273" s="185"/>
      <c r="S1273" s="187"/>
      <c r="T1273" s="148"/>
      <c r="Z1273" s="148"/>
    </row>
    <row r="1274" spans="4:26" s="155" customFormat="1" hidden="1" x14ac:dyDescent="0.2">
      <c r="D1274" s="183"/>
      <c r="F1274" s="184"/>
      <c r="K1274" s="148"/>
      <c r="L1274" s="185"/>
      <c r="S1274" s="187"/>
      <c r="T1274" s="148"/>
      <c r="Z1274" s="148"/>
    </row>
    <row r="1275" spans="4:26" s="155" customFormat="1" hidden="1" x14ac:dyDescent="0.2">
      <c r="D1275" s="183"/>
      <c r="F1275" s="184"/>
      <c r="K1275" s="148"/>
      <c r="L1275" s="185"/>
      <c r="S1275" s="187"/>
      <c r="T1275" s="148"/>
      <c r="Z1275" s="148"/>
    </row>
    <row r="1276" spans="4:26" s="155" customFormat="1" hidden="1" x14ac:dyDescent="0.2">
      <c r="D1276" s="183"/>
      <c r="F1276" s="184"/>
      <c r="K1276" s="148"/>
      <c r="L1276" s="185"/>
      <c r="S1276" s="187"/>
      <c r="T1276" s="148"/>
      <c r="Z1276" s="148"/>
    </row>
    <row r="1277" spans="4:26" s="155" customFormat="1" hidden="1" x14ac:dyDescent="0.2">
      <c r="D1277" s="183"/>
      <c r="F1277" s="184"/>
      <c r="K1277" s="148"/>
      <c r="L1277" s="185"/>
      <c r="S1277" s="187"/>
      <c r="T1277" s="148"/>
      <c r="Z1277" s="148"/>
    </row>
    <row r="1278" spans="4:26" s="155" customFormat="1" hidden="1" x14ac:dyDescent="0.2">
      <c r="D1278" s="183"/>
      <c r="F1278" s="184"/>
      <c r="K1278" s="148"/>
      <c r="L1278" s="185"/>
      <c r="S1278" s="187"/>
      <c r="T1278" s="148"/>
      <c r="Z1278" s="148"/>
    </row>
    <row r="1279" spans="4:26" s="155" customFormat="1" hidden="1" x14ac:dyDescent="0.2">
      <c r="D1279" s="183"/>
      <c r="F1279" s="184"/>
      <c r="K1279" s="148"/>
      <c r="L1279" s="185"/>
      <c r="S1279" s="187"/>
      <c r="T1279" s="148"/>
      <c r="Z1279" s="148"/>
    </row>
    <row r="1280" spans="4:26" s="155" customFormat="1" hidden="1" x14ac:dyDescent="0.2">
      <c r="D1280" s="183"/>
      <c r="F1280" s="184"/>
      <c r="K1280" s="148"/>
      <c r="L1280" s="185"/>
      <c r="S1280" s="187"/>
      <c r="T1280" s="148"/>
      <c r="Z1280" s="148"/>
    </row>
    <row r="1281" spans="4:26" s="155" customFormat="1" hidden="1" x14ac:dyDescent="0.2">
      <c r="D1281" s="183"/>
      <c r="F1281" s="184"/>
      <c r="K1281" s="148"/>
      <c r="L1281" s="185"/>
      <c r="S1281" s="187"/>
      <c r="T1281" s="148"/>
      <c r="Z1281" s="148"/>
    </row>
    <row r="1282" spans="4:26" s="155" customFormat="1" hidden="1" x14ac:dyDescent="0.2">
      <c r="D1282" s="183"/>
      <c r="F1282" s="184"/>
      <c r="K1282" s="148"/>
      <c r="L1282" s="185"/>
      <c r="S1282" s="187"/>
      <c r="T1282" s="148"/>
      <c r="Z1282" s="148"/>
    </row>
    <row r="1283" spans="4:26" s="155" customFormat="1" hidden="1" x14ac:dyDescent="0.2">
      <c r="D1283" s="183"/>
      <c r="F1283" s="184"/>
      <c r="K1283" s="148"/>
      <c r="L1283" s="185"/>
      <c r="S1283" s="187"/>
      <c r="T1283" s="148"/>
      <c r="Z1283" s="148"/>
    </row>
    <row r="1284" spans="4:26" s="155" customFormat="1" hidden="1" x14ac:dyDescent="0.2">
      <c r="D1284" s="183"/>
      <c r="F1284" s="184"/>
      <c r="K1284" s="148"/>
      <c r="L1284" s="185"/>
      <c r="S1284" s="187"/>
      <c r="T1284" s="148"/>
      <c r="Z1284" s="148"/>
    </row>
    <row r="1285" spans="4:26" s="155" customFormat="1" hidden="1" x14ac:dyDescent="0.2">
      <c r="D1285" s="183"/>
      <c r="F1285" s="184"/>
      <c r="K1285" s="148"/>
      <c r="L1285" s="185"/>
      <c r="S1285" s="187"/>
      <c r="T1285" s="148"/>
      <c r="Z1285" s="148"/>
    </row>
    <row r="1286" spans="4:26" s="155" customFormat="1" hidden="1" x14ac:dyDescent="0.2">
      <c r="D1286" s="183"/>
      <c r="F1286" s="184"/>
      <c r="K1286" s="148"/>
      <c r="L1286" s="185"/>
      <c r="S1286" s="187"/>
      <c r="T1286" s="148"/>
      <c r="Z1286" s="148"/>
    </row>
    <row r="1287" spans="4:26" s="155" customFormat="1" hidden="1" x14ac:dyDescent="0.2">
      <c r="D1287" s="183"/>
      <c r="F1287" s="184"/>
      <c r="K1287" s="148"/>
      <c r="L1287" s="185"/>
      <c r="S1287" s="187"/>
      <c r="T1287" s="148"/>
      <c r="Z1287" s="148"/>
    </row>
    <row r="1288" spans="4:26" s="155" customFormat="1" hidden="1" x14ac:dyDescent="0.2">
      <c r="D1288" s="183"/>
      <c r="F1288" s="184"/>
      <c r="K1288" s="148"/>
      <c r="L1288" s="185"/>
      <c r="S1288" s="187"/>
      <c r="T1288" s="148"/>
      <c r="Z1288" s="148"/>
    </row>
    <row r="1289" spans="4:26" s="155" customFormat="1" hidden="1" x14ac:dyDescent="0.2">
      <c r="D1289" s="183"/>
      <c r="F1289" s="184"/>
      <c r="K1289" s="148"/>
      <c r="L1289" s="185"/>
      <c r="S1289" s="187"/>
      <c r="T1289" s="148"/>
      <c r="Z1289" s="148"/>
    </row>
    <row r="1290" spans="4:26" s="155" customFormat="1" hidden="1" x14ac:dyDescent="0.2">
      <c r="D1290" s="183"/>
      <c r="F1290" s="184"/>
      <c r="K1290" s="148"/>
      <c r="L1290" s="185"/>
      <c r="S1290" s="187"/>
      <c r="T1290" s="148"/>
      <c r="Z1290" s="148"/>
    </row>
    <row r="1291" spans="4:26" s="155" customFormat="1" hidden="1" x14ac:dyDescent="0.2">
      <c r="D1291" s="183"/>
      <c r="F1291" s="184"/>
      <c r="K1291" s="148"/>
      <c r="L1291" s="185"/>
      <c r="S1291" s="187"/>
      <c r="T1291" s="148"/>
      <c r="Z1291" s="148"/>
    </row>
    <row r="1292" spans="4:26" s="155" customFormat="1" hidden="1" x14ac:dyDescent="0.2">
      <c r="D1292" s="183"/>
      <c r="F1292" s="184"/>
      <c r="K1292" s="148"/>
      <c r="L1292" s="185"/>
      <c r="S1292" s="187"/>
      <c r="T1292" s="148"/>
      <c r="Z1292" s="148"/>
    </row>
    <row r="1293" spans="4:26" s="155" customFormat="1" hidden="1" x14ac:dyDescent="0.2">
      <c r="D1293" s="183"/>
      <c r="F1293" s="184"/>
      <c r="K1293" s="148"/>
      <c r="L1293" s="185"/>
      <c r="S1293" s="187"/>
      <c r="T1293" s="148"/>
      <c r="Z1293" s="148"/>
    </row>
    <row r="1294" spans="4:26" s="155" customFormat="1" hidden="1" x14ac:dyDescent="0.2">
      <c r="D1294" s="183"/>
      <c r="F1294" s="184"/>
      <c r="K1294" s="148"/>
      <c r="L1294" s="185"/>
      <c r="S1294" s="187"/>
      <c r="T1294" s="148"/>
      <c r="Z1294" s="148"/>
    </row>
    <row r="1295" spans="4:26" s="155" customFormat="1" hidden="1" x14ac:dyDescent="0.2">
      <c r="D1295" s="183"/>
      <c r="F1295" s="184"/>
      <c r="K1295" s="148"/>
      <c r="L1295" s="185"/>
      <c r="S1295" s="187"/>
      <c r="T1295" s="148"/>
      <c r="Z1295" s="148"/>
    </row>
    <row r="1296" spans="4:26" s="155" customFormat="1" hidden="1" x14ac:dyDescent="0.2">
      <c r="D1296" s="183"/>
      <c r="F1296" s="184"/>
      <c r="K1296" s="148"/>
      <c r="L1296" s="185"/>
      <c r="S1296" s="187"/>
      <c r="T1296" s="148"/>
      <c r="Z1296" s="148"/>
    </row>
    <row r="1297" spans="4:26" s="155" customFormat="1" hidden="1" x14ac:dyDescent="0.2">
      <c r="D1297" s="183"/>
      <c r="F1297" s="184"/>
      <c r="K1297" s="148"/>
      <c r="L1297" s="185"/>
      <c r="S1297" s="187"/>
      <c r="T1297" s="148"/>
      <c r="Z1297" s="148"/>
    </row>
    <row r="1298" spans="4:26" s="155" customFormat="1" hidden="1" x14ac:dyDescent="0.2">
      <c r="D1298" s="183"/>
      <c r="F1298" s="184"/>
      <c r="K1298" s="148"/>
      <c r="L1298" s="185"/>
      <c r="S1298" s="187"/>
      <c r="T1298" s="148"/>
      <c r="Z1298" s="148"/>
    </row>
    <row r="1299" spans="4:26" s="155" customFormat="1" hidden="1" x14ac:dyDescent="0.2">
      <c r="D1299" s="183"/>
      <c r="F1299" s="184"/>
      <c r="K1299" s="148"/>
      <c r="L1299" s="185"/>
      <c r="S1299" s="187"/>
      <c r="T1299" s="148"/>
      <c r="Z1299" s="148"/>
    </row>
    <row r="1300" spans="4:26" s="155" customFormat="1" hidden="1" x14ac:dyDescent="0.2">
      <c r="D1300" s="183"/>
      <c r="F1300" s="184"/>
      <c r="K1300" s="148"/>
      <c r="L1300" s="185"/>
      <c r="S1300" s="187"/>
      <c r="T1300" s="148"/>
      <c r="Z1300" s="148"/>
    </row>
    <row r="1301" spans="4:26" s="155" customFormat="1" hidden="1" x14ac:dyDescent="0.2">
      <c r="D1301" s="183"/>
      <c r="F1301" s="184"/>
      <c r="K1301" s="148"/>
      <c r="L1301" s="185"/>
      <c r="S1301" s="187"/>
      <c r="T1301" s="148"/>
      <c r="Z1301" s="148"/>
    </row>
    <row r="1302" spans="4:26" s="155" customFormat="1" hidden="1" x14ac:dyDescent="0.2">
      <c r="D1302" s="183"/>
      <c r="F1302" s="184"/>
      <c r="K1302" s="148"/>
      <c r="L1302" s="185"/>
      <c r="S1302" s="187"/>
      <c r="T1302" s="148"/>
      <c r="Z1302" s="148"/>
    </row>
    <row r="1303" spans="4:26" s="155" customFormat="1" hidden="1" x14ac:dyDescent="0.2">
      <c r="D1303" s="183"/>
      <c r="F1303" s="184"/>
      <c r="K1303" s="148"/>
      <c r="L1303" s="185"/>
      <c r="S1303" s="187"/>
      <c r="T1303" s="148"/>
      <c r="Z1303" s="148"/>
    </row>
    <row r="1304" spans="4:26" s="155" customFormat="1" hidden="1" x14ac:dyDescent="0.2">
      <c r="D1304" s="183"/>
      <c r="F1304" s="184"/>
      <c r="K1304" s="148"/>
      <c r="L1304" s="185"/>
      <c r="S1304" s="187"/>
      <c r="T1304" s="148"/>
      <c r="Z1304" s="148"/>
    </row>
    <row r="1305" spans="4:26" s="155" customFormat="1" hidden="1" x14ac:dyDescent="0.2">
      <c r="D1305" s="183"/>
      <c r="F1305" s="184"/>
      <c r="K1305" s="148"/>
      <c r="L1305" s="185"/>
      <c r="S1305" s="187"/>
      <c r="T1305" s="148"/>
      <c r="Z1305" s="148"/>
    </row>
    <row r="1306" spans="4:26" s="155" customFormat="1" hidden="1" x14ac:dyDescent="0.2">
      <c r="D1306" s="183"/>
      <c r="F1306" s="184"/>
      <c r="K1306" s="148"/>
      <c r="L1306" s="185"/>
      <c r="S1306" s="187"/>
      <c r="T1306" s="148"/>
      <c r="Z1306" s="148"/>
    </row>
    <row r="1307" spans="4:26" s="155" customFormat="1" hidden="1" x14ac:dyDescent="0.2">
      <c r="D1307" s="183"/>
      <c r="F1307" s="184"/>
      <c r="K1307" s="148"/>
      <c r="L1307" s="185"/>
      <c r="S1307" s="187"/>
      <c r="T1307" s="148"/>
      <c r="Z1307" s="148"/>
    </row>
    <row r="1308" spans="4:26" s="155" customFormat="1" hidden="1" x14ac:dyDescent="0.2">
      <c r="D1308" s="183"/>
      <c r="F1308" s="184"/>
      <c r="K1308" s="148"/>
      <c r="L1308" s="185"/>
      <c r="S1308" s="187"/>
      <c r="T1308" s="148"/>
      <c r="Z1308" s="148"/>
    </row>
    <row r="1309" spans="4:26" s="155" customFormat="1" hidden="1" x14ac:dyDescent="0.2">
      <c r="D1309" s="183"/>
      <c r="F1309" s="184"/>
      <c r="K1309" s="148"/>
      <c r="L1309" s="185"/>
      <c r="S1309" s="187"/>
      <c r="T1309" s="148"/>
      <c r="Z1309" s="148"/>
    </row>
    <row r="1310" spans="4:26" s="155" customFormat="1" hidden="1" x14ac:dyDescent="0.2">
      <c r="D1310" s="183"/>
      <c r="F1310" s="184"/>
      <c r="K1310" s="148"/>
      <c r="L1310" s="185"/>
      <c r="S1310" s="187"/>
      <c r="T1310" s="148"/>
      <c r="Z1310" s="148"/>
    </row>
    <row r="1311" spans="4:26" s="155" customFormat="1" hidden="1" x14ac:dyDescent="0.2">
      <c r="D1311" s="183"/>
      <c r="F1311" s="184"/>
      <c r="K1311" s="148"/>
      <c r="L1311" s="185"/>
      <c r="S1311" s="187"/>
      <c r="T1311" s="148"/>
      <c r="Z1311" s="148"/>
    </row>
    <row r="1312" spans="4:26" s="155" customFormat="1" hidden="1" x14ac:dyDescent="0.2">
      <c r="D1312" s="183"/>
      <c r="F1312" s="184"/>
      <c r="K1312" s="148"/>
      <c r="L1312" s="185"/>
      <c r="S1312" s="187"/>
      <c r="T1312" s="148"/>
      <c r="Z1312" s="148"/>
    </row>
    <row r="1313" spans="4:26" s="155" customFormat="1" hidden="1" x14ac:dyDescent="0.2">
      <c r="D1313" s="183"/>
      <c r="F1313" s="184"/>
      <c r="K1313" s="148"/>
      <c r="L1313" s="185"/>
      <c r="S1313" s="187"/>
      <c r="T1313" s="148"/>
      <c r="Z1313" s="148"/>
    </row>
    <row r="1314" spans="4:26" s="155" customFormat="1" hidden="1" x14ac:dyDescent="0.2">
      <c r="D1314" s="183"/>
      <c r="F1314" s="184"/>
      <c r="K1314" s="148"/>
      <c r="L1314" s="185"/>
      <c r="S1314" s="187"/>
      <c r="T1314" s="148"/>
      <c r="Z1314" s="148"/>
    </row>
    <row r="1315" spans="4:26" s="155" customFormat="1" hidden="1" x14ac:dyDescent="0.2">
      <c r="D1315" s="183"/>
      <c r="F1315" s="184"/>
      <c r="K1315" s="148"/>
      <c r="L1315" s="185"/>
      <c r="S1315" s="187"/>
      <c r="T1315" s="148"/>
      <c r="Z1315" s="148"/>
    </row>
    <row r="1316" spans="4:26" s="155" customFormat="1" hidden="1" x14ac:dyDescent="0.2">
      <c r="D1316" s="183"/>
      <c r="F1316" s="184"/>
      <c r="K1316" s="148"/>
      <c r="L1316" s="185"/>
      <c r="S1316" s="187"/>
      <c r="T1316" s="148"/>
      <c r="Z1316" s="148"/>
    </row>
    <row r="1317" spans="4:26" s="155" customFormat="1" hidden="1" x14ac:dyDescent="0.2">
      <c r="D1317" s="183"/>
      <c r="F1317" s="184"/>
      <c r="K1317" s="148"/>
      <c r="L1317" s="185"/>
      <c r="S1317" s="187"/>
      <c r="T1317" s="148"/>
      <c r="Z1317" s="148"/>
    </row>
    <row r="1318" spans="4:26" s="155" customFormat="1" hidden="1" x14ac:dyDescent="0.2">
      <c r="D1318" s="183"/>
      <c r="F1318" s="184"/>
      <c r="K1318" s="148"/>
      <c r="L1318" s="185"/>
      <c r="S1318" s="187"/>
      <c r="T1318" s="148"/>
      <c r="Z1318" s="148"/>
    </row>
    <row r="1319" spans="4:26" s="155" customFormat="1" hidden="1" x14ac:dyDescent="0.2">
      <c r="D1319" s="183"/>
      <c r="F1319" s="184"/>
      <c r="K1319" s="148"/>
      <c r="L1319" s="185"/>
      <c r="S1319" s="187"/>
      <c r="T1319" s="148"/>
      <c r="Z1319" s="148"/>
    </row>
    <row r="1320" spans="4:26" s="155" customFormat="1" hidden="1" x14ac:dyDescent="0.2">
      <c r="D1320" s="183"/>
      <c r="F1320" s="184"/>
      <c r="K1320" s="148"/>
      <c r="L1320" s="185"/>
      <c r="S1320" s="187"/>
      <c r="T1320" s="148"/>
      <c r="Z1320" s="148"/>
    </row>
    <row r="1321" spans="4:26" s="155" customFormat="1" hidden="1" x14ac:dyDescent="0.2">
      <c r="D1321" s="183"/>
      <c r="F1321" s="184"/>
      <c r="K1321" s="148"/>
      <c r="L1321" s="185"/>
      <c r="S1321" s="187"/>
      <c r="T1321" s="148"/>
      <c r="Z1321" s="148"/>
    </row>
    <row r="1322" spans="4:26" s="155" customFormat="1" hidden="1" x14ac:dyDescent="0.2">
      <c r="D1322" s="183"/>
      <c r="F1322" s="184"/>
      <c r="K1322" s="148"/>
      <c r="L1322" s="185"/>
      <c r="S1322" s="187"/>
      <c r="T1322" s="148"/>
      <c r="Z1322" s="148"/>
    </row>
    <row r="1323" spans="4:26" s="155" customFormat="1" hidden="1" x14ac:dyDescent="0.2">
      <c r="D1323" s="183"/>
      <c r="F1323" s="184"/>
      <c r="K1323" s="148"/>
      <c r="L1323" s="185"/>
      <c r="S1323" s="187"/>
      <c r="T1323" s="148"/>
      <c r="Z1323" s="148"/>
    </row>
    <row r="1324" spans="4:26" s="155" customFormat="1" hidden="1" x14ac:dyDescent="0.2">
      <c r="D1324" s="183"/>
      <c r="F1324" s="184"/>
      <c r="K1324" s="148"/>
      <c r="L1324" s="185"/>
      <c r="S1324" s="187"/>
      <c r="T1324" s="148"/>
      <c r="Z1324" s="148"/>
    </row>
    <row r="1325" spans="4:26" s="155" customFormat="1" hidden="1" x14ac:dyDescent="0.2">
      <c r="D1325" s="183"/>
      <c r="F1325" s="184"/>
      <c r="K1325" s="148"/>
      <c r="L1325" s="185"/>
      <c r="S1325" s="187"/>
      <c r="T1325" s="148"/>
      <c r="Z1325" s="148"/>
    </row>
    <row r="1326" spans="4:26" s="155" customFormat="1" hidden="1" x14ac:dyDescent="0.2">
      <c r="D1326" s="183"/>
      <c r="F1326" s="184"/>
      <c r="K1326" s="148"/>
      <c r="L1326" s="185"/>
      <c r="S1326" s="187"/>
      <c r="T1326" s="148"/>
      <c r="Z1326" s="148"/>
    </row>
    <row r="1327" spans="4:26" s="155" customFormat="1" hidden="1" x14ac:dyDescent="0.2">
      <c r="D1327" s="183"/>
      <c r="F1327" s="184"/>
      <c r="K1327" s="148"/>
      <c r="L1327" s="185"/>
      <c r="S1327" s="187"/>
      <c r="T1327" s="148"/>
      <c r="Z1327" s="148"/>
    </row>
    <row r="1328" spans="4:26" s="155" customFormat="1" hidden="1" x14ac:dyDescent="0.2">
      <c r="D1328" s="183"/>
      <c r="F1328" s="184"/>
      <c r="K1328" s="148"/>
      <c r="L1328" s="185"/>
      <c r="S1328" s="187"/>
      <c r="T1328" s="148"/>
      <c r="Z1328" s="148"/>
    </row>
    <row r="1329" spans="4:26" s="155" customFormat="1" hidden="1" x14ac:dyDescent="0.2">
      <c r="D1329" s="183"/>
      <c r="F1329" s="184"/>
      <c r="K1329" s="148"/>
      <c r="L1329" s="185"/>
      <c r="S1329" s="187"/>
      <c r="T1329" s="148"/>
      <c r="Z1329" s="148"/>
    </row>
    <row r="1330" spans="4:26" s="155" customFormat="1" hidden="1" x14ac:dyDescent="0.2">
      <c r="D1330" s="183"/>
      <c r="F1330" s="184"/>
      <c r="K1330" s="148"/>
      <c r="L1330" s="185"/>
      <c r="S1330" s="187"/>
      <c r="T1330" s="148"/>
      <c r="Z1330" s="148"/>
    </row>
    <row r="1331" spans="4:26" s="155" customFormat="1" hidden="1" x14ac:dyDescent="0.2">
      <c r="D1331" s="183"/>
      <c r="F1331" s="184"/>
      <c r="K1331" s="148"/>
      <c r="L1331" s="185"/>
      <c r="S1331" s="187"/>
      <c r="T1331" s="148"/>
      <c r="Z1331" s="148"/>
    </row>
    <row r="1332" spans="4:26" s="155" customFormat="1" hidden="1" x14ac:dyDescent="0.2">
      <c r="D1332" s="183"/>
      <c r="F1332" s="184"/>
      <c r="K1332" s="148"/>
      <c r="L1332" s="185"/>
      <c r="S1332" s="187"/>
      <c r="T1332" s="148"/>
      <c r="Z1332" s="148"/>
    </row>
    <row r="1333" spans="4:26" s="155" customFormat="1" hidden="1" x14ac:dyDescent="0.2">
      <c r="D1333" s="183"/>
      <c r="F1333" s="184"/>
      <c r="K1333" s="148"/>
      <c r="L1333" s="185"/>
      <c r="S1333" s="187"/>
      <c r="T1333" s="148"/>
      <c r="Z1333" s="148"/>
    </row>
    <row r="1334" spans="4:26" s="155" customFormat="1" hidden="1" x14ac:dyDescent="0.2">
      <c r="D1334" s="183"/>
      <c r="F1334" s="184"/>
      <c r="K1334" s="148"/>
      <c r="L1334" s="185"/>
      <c r="S1334" s="187"/>
      <c r="T1334" s="148"/>
      <c r="Z1334" s="148"/>
    </row>
    <row r="1335" spans="4:26" s="155" customFormat="1" hidden="1" x14ac:dyDescent="0.2">
      <c r="D1335" s="183"/>
      <c r="F1335" s="184"/>
      <c r="K1335" s="148"/>
      <c r="L1335" s="185"/>
      <c r="S1335" s="187"/>
      <c r="T1335" s="148"/>
      <c r="Z1335" s="148"/>
    </row>
    <row r="1336" spans="4:26" s="155" customFormat="1" hidden="1" x14ac:dyDescent="0.2">
      <c r="D1336" s="183"/>
      <c r="F1336" s="184"/>
      <c r="K1336" s="148"/>
      <c r="L1336" s="185"/>
      <c r="S1336" s="187"/>
      <c r="T1336" s="148"/>
      <c r="Z1336" s="148"/>
    </row>
    <row r="1337" spans="4:26" s="155" customFormat="1" hidden="1" x14ac:dyDescent="0.2">
      <c r="D1337" s="183"/>
      <c r="F1337" s="184"/>
      <c r="K1337" s="148"/>
      <c r="L1337" s="185"/>
      <c r="S1337" s="187"/>
      <c r="T1337" s="148"/>
      <c r="Z1337" s="148"/>
    </row>
    <row r="1338" spans="4:26" s="155" customFormat="1" hidden="1" x14ac:dyDescent="0.2">
      <c r="D1338" s="183"/>
      <c r="F1338" s="184"/>
      <c r="K1338" s="148"/>
      <c r="L1338" s="185"/>
      <c r="S1338" s="187"/>
      <c r="T1338" s="148"/>
      <c r="Z1338" s="148"/>
    </row>
    <row r="1339" spans="4:26" s="155" customFormat="1" hidden="1" x14ac:dyDescent="0.2">
      <c r="D1339" s="183"/>
      <c r="F1339" s="184"/>
      <c r="K1339" s="148"/>
      <c r="L1339" s="185"/>
      <c r="S1339" s="187"/>
      <c r="T1339" s="148"/>
      <c r="Z1339" s="148"/>
    </row>
    <row r="1340" spans="4:26" s="155" customFormat="1" hidden="1" x14ac:dyDescent="0.2">
      <c r="D1340" s="183"/>
      <c r="F1340" s="184"/>
      <c r="K1340" s="148"/>
      <c r="L1340" s="185"/>
      <c r="S1340" s="187"/>
      <c r="T1340" s="148"/>
      <c r="Z1340" s="148"/>
    </row>
    <row r="1341" spans="4:26" s="155" customFormat="1" hidden="1" x14ac:dyDescent="0.2">
      <c r="D1341" s="183"/>
      <c r="F1341" s="184"/>
      <c r="K1341" s="148"/>
      <c r="L1341" s="185"/>
      <c r="S1341" s="187"/>
      <c r="T1341" s="148"/>
      <c r="Z1341" s="148"/>
    </row>
    <row r="1342" spans="4:26" s="155" customFormat="1" hidden="1" x14ac:dyDescent="0.2">
      <c r="D1342" s="183"/>
      <c r="F1342" s="184"/>
      <c r="K1342" s="148"/>
      <c r="L1342" s="185"/>
      <c r="S1342" s="187"/>
      <c r="T1342" s="148"/>
      <c r="Z1342" s="148"/>
    </row>
    <row r="1343" spans="4:26" s="155" customFormat="1" hidden="1" x14ac:dyDescent="0.2">
      <c r="D1343" s="183"/>
      <c r="F1343" s="184"/>
      <c r="K1343" s="148"/>
      <c r="L1343" s="185"/>
      <c r="S1343" s="187"/>
      <c r="T1343" s="148"/>
      <c r="Z1343" s="148"/>
    </row>
    <row r="1344" spans="4:26" s="155" customFormat="1" hidden="1" x14ac:dyDescent="0.2">
      <c r="D1344" s="183"/>
      <c r="F1344" s="184"/>
      <c r="K1344" s="148"/>
      <c r="L1344" s="185"/>
      <c r="S1344" s="187"/>
      <c r="T1344" s="148"/>
      <c r="Z1344" s="148"/>
    </row>
    <row r="1345" spans="2:26" s="155" customFormat="1" hidden="1" x14ac:dyDescent="0.2">
      <c r="D1345" s="183"/>
      <c r="F1345" s="184"/>
      <c r="K1345" s="148"/>
      <c r="L1345" s="185"/>
      <c r="S1345" s="187"/>
      <c r="T1345" s="148"/>
      <c r="Z1345" s="148"/>
    </row>
    <row r="1346" spans="2:26" s="155" customFormat="1" hidden="1" x14ac:dyDescent="0.2">
      <c r="D1346" s="183"/>
      <c r="F1346" s="184"/>
      <c r="K1346" s="148"/>
      <c r="L1346" s="185"/>
      <c r="S1346" s="187"/>
      <c r="T1346" s="148"/>
      <c r="Z1346" s="148"/>
    </row>
    <row r="1347" spans="2:26" s="155" customFormat="1" hidden="1" x14ac:dyDescent="0.2">
      <c r="D1347" s="183"/>
      <c r="F1347" s="184"/>
      <c r="K1347" s="148"/>
      <c r="L1347" s="185"/>
      <c r="S1347" s="187"/>
      <c r="T1347" s="148"/>
      <c r="Z1347" s="148"/>
    </row>
    <row r="1348" spans="2:26" s="155" customFormat="1" hidden="1" x14ac:dyDescent="0.2">
      <c r="D1348" s="183"/>
      <c r="F1348" s="184"/>
      <c r="K1348" s="148"/>
      <c r="L1348" s="185"/>
      <c r="S1348" s="187"/>
      <c r="T1348" s="148"/>
      <c r="Z1348" s="148"/>
    </row>
    <row r="1349" spans="2:26" s="155" customFormat="1" hidden="1" x14ac:dyDescent="0.2">
      <c r="D1349" s="183"/>
      <c r="F1349" s="184"/>
      <c r="K1349" s="148"/>
      <c r="L1349" s="185"/>
      <c r="S1349" s="187"/>
      <c r="T1349" s="148"/>
      <c r="Z1349" s="148"/>
    </row>
    <row r="1350" spans="2:26" s="155" customFormat="1" hidden="1" x14ac:dyDescent="0.2">
      <c r="D1350" s="183"/>
      <c r="F1350" s="184"/>
      <c r="K1350" s="148"/>
      <c r="L1350" s="185"/>
      <c r="S1350" s="187"/>
      <c r="T1350" s="148"/>
      <c r="Z1350" s="148"/>
    </row>
    <row r="1351" spans="2:26" s="155" customFormat="1" hidden="1" x14ac:dyDescent="0.2">
      <c r="D1351" s="183"/>
      <c r="F1351" s="184"/>
      <c r="K1351" s="148"/>
      <c r="L1351" s="185"/>
      <c r="S1351" s="187"/>
      <c r="T1351" s="148"/>
      <c r="Z1351" s="148"/>
    </row>
    <row r="1352" spans="2:26" s="155" customFormat="1" hidden="1" x14ac:dyDescent="0.2">
      <c r="D1352" s="183"/>
      <c r="F1352" s="184"/>
      <c r="K1352" s="148"/>
      <c r="L1352" s="185"/>
      <c r="S1352" s="187"/>
      <c r="T1352" s="148"/>
      <c r="Z1352" s="148"/>
    </row>
    <row r="1353" spans="2:26" s="155" customFormat="1" hidden="1" x14ac:dyDescent="0.2">
      <c r="D1353" s="183"/>
      <c r="F1353" s="184"/>
      <c r="K1353" s="148"/>
      <c r="L1353" s="185"/>
      <c r="S1353" s="187"/>
      <c r="T1353" s="148"/>
      <c r="Z1353" s="148"/>
    </row>
    <row r="1354" spans="2:26" s="155" customFormat="1" hidden="1" x14ac:dyDescent="0.2">
      <c r="D1354" s="183"/>
      <c r="F1354" s="184"/>
      <c r="K1354" s="148"/>
      <c r="L1354" s="185"/>
      <c r="S1354" s="187"/>
      <c r="T1354" s="148"/>
      <c r="Z1354" s="148"/>
    </row>
    <row r="1355" spans="2:26" s="155" customFormat="1" hidden="1" x14ac:dyDescent="0.2">
      <c r="D1355" s="183"/>
      <c r="F1355" s="184"/>
      <c r="K1355" s="148"/>
      <c r="L1355" s="185"/>
      <c r="S1355" s="187"/>
      <c r="T1355" s="148"/>
      <c r="Z1355" s="148"/>
    </row>
    <row r="1356" spans="2:26" s="155" customFormat="1" hidden="1" x14ac:dyDescent="0.2">
      <c r="D1356" s="183"/>
      <c r="F1356" s="184"/>
      <c r="K1356" s="148"/>
      <c r="L1356" s="185"/>
      <c r="S1356" s="187"/>
      <c r="T1356" s="148"/>
      <c r="Z1356" s="148"/>
    </row>
    <row r="1357" spans="2:26" s="155" customFormat="1" hidden="1" x14ac:dyDescent="0.2">
      <c r="D1357" s="183"/>
      <c r="F1357" s="184"/>
      <c r="K1357" s="148"/>
      <c r="L1357" s="185"/>
      <c r="S1357" s="187"/>
      <c r="T1357" s="148"/>
      <c r="Z1357" s="148"/>
    </row>
    <row r="1358" spans="2:26" s="155" customFormat="1" ht="11" hidden="1" thickBot="1" x14ac:dyDescent="0.25">
      <c r="B1358" s="156" t="s">
        <v>72</v>
      </c>
      <c r="C1358" s="156" t="s">
        <v>61</v>
      </c>
      <c r="D1358" s="156" t="s">
        <v>59</v>
      </c>
      <c r="E1358" s="162" t="s">
        <v>68</v>
      </c>
      <c r="F1358" s="162" t="s">
        <v>66</v>
      </c>
      <c r="G1358" s="164" t="s">
        <v>56</v>
      </c>
      <c r="H1358" s="156" t="s">
        <v>57</v>
      </c>
      <c r="I1358" s="156" t="s">
        <v>58</v>
      </c>
      <c r="J1358" s="156" t="s">
        <v>65</v>
      </c>
      <c r="K1358" s="156" t="s">
        <v>67</v>
      </c>
      <c r="L1358" s="156" t="s">
        <v>60</v>
      </c>
      <c r="S1358" s="187"/>
      <c r="T1358" s="148"/>
      <c r="Z1358" s="148"/>
    </row>
    <row r="1359" spans="2:26" s="155" customFormat="1" hidden="1" x14ac:dyDescent="0.2">
      <c r="B1359" s="155" t="str">
        <f>IF(D2075=0,"",D2075)</f>
        <v>2025M01</v>
      </c>
      <c r="C1359" s="155" t="str">
        <f>IF(L2075=0,"",L2075)</f>
        <v>Brazil</v>
      </c>
      <c r="D1359" s="155" t="str">
        <f>IF(M2075=0,"",M2075)</f>
        <v>Paranagua</v>
      </c>
      <c r="E1359" s="204">
        <f>IF(J2075=0,"",J2075)</f>
        <v>34.978999999999999</v>
      </c>
      <c r="F1359" s="204">
        <f>IF(K2075=0,"",K2075)</f>
        <v>14.282999999999999</v>
      </c>
      <c r="G1359" s="204" t="str">
        <f>IF(F2075=0,"",F2075)</f>
        <v>Russia</v>
      </c>
      <c r="H1359" s="204" t="str">
        <f>IF(G2075=0,"",G2075)</f>
        <v>Uralkali</v>
      </c>
      <c r="I1359" s="204" t="str">
        <f>IF(H2075=0,"",H2075)</f>
        <v>St Petersburg</v>
      </c>
      <c r="J1359" s="204" t="str">
        <f>IF(I2075=0,"",I2075)</f>
        <v>Puma</v>
      </c>
      <c r="K1359" s="186">
        <f>IF(N2075=0,"",N2075)</f>
        <v>45602.439050925925</v>
      </c>
      <c r="L1359" s="186">
        <f>IF(O2075=0,"",O2075)</f>
        <v>45661.073310185187</v>
      </c>
      <c r="S1359" s="187"/>
      <c r="T1359" s="148"/>
      <c r="Z1359" s="148"/>
    </row>
    <row r="1360" spans="2:26" s="155" customFormat="1" hidden="1" x14ac:dyDescent="0.2">
      <c r="B1360" s="155" t="str">
        <f t="shared" ref="B1360:B1394" si="25">IF(D2076=0,"",D2076)</f>
        <v>2025M01</v>
      </c>
      <c r="C1360" s="155" t="str">
        <f t="shared" ref="C1360:D1360" si="26">IF(L2076=0,"",L2076)</f>
        <v>Brazil</v>
      </c>
      <c r="D1360" s="155" t="str">
        <f t="shared" si="26"/>
        <v>Paranagua</v>
      </c>
      <c r="E1360" s="204">
        <f t="shared" ref="E1360:F1360" si="27">IF(J2076=0,"",J2076)</f>
        <v>34.978999999999999</v>
      </c>
      <c r="F1360" s="204">
        <f t="shared" si="27"/>
        <v>19.995999999999999</v>
      </c>
      <c r="G1360" s="204" t="str">
        <f t="shared" ref="G1360:J1360" si="28">IF(F2076=0,"",F2076)</f>
        <v>Russia</v>
      </c>
      <c r="H1360" s="204" t="str">
        <f t="shared" si="28"/>
        <v>Uralkali</v>
      </c>
      <c r="I1360" s="204" t="str">
        <f t="shared" si="28"/>
        <v>St Petersburg</v>
      </c>
      <c r="J1360" s="204" t="str">
        <f t="shared" si="28"/>
        <v>Puma</v>
      </c>
      <c r="K1360" s="186">
        <f t="shared" ref="K1360:L1360" si="29">IF(N2076=0,"",N2076)</f>
        <v>45602.439050925925</v>
      </c>
      <c r="L1360" s="186">
        <f t="shared" si="29"/>
        <v>45661.073449074072</v>
      </c>
      <c r="S1360" s="187"/>
      <c r="T1360" s="148"/>
      <c r="Z1360" s="148"/>
    </row>
    <row r="1361" spans="2:26" s="155" customFormat="1" hidden="1" x14ac:dyDescent="0.2">
      <c r="B1361" s="155" t="str">
        <f t="shared" si="25"/>
        <v>2025M01</v>
      </c>
      <c r="C1361" s="155" t="str">
        <f t="shared" ref="C1361:D1361" si="30">IF(L2077=0,"",L2077)</f>
        <v>Brazil</v>
      </c>
      <c r="D1361" s="155" t="str">
        <f t="shared" si="30"/>
        <v>Paranagua</v>
      </c>
      <c r="E1361" s="204">
        <f t="shared" ref="E1361:F1361" si="31">IF(J2077=0,"",J2077)</f>
        <v>35.064</v>
      </c>
      <c r="F1361" s="204">
        <f t="shared" si="31"/>
        <v>22.312999999999999</v>
      </c>
      <c r="G1361" s="204" t="str">
        <f t="shared" ref="G1361:J1361" si="32">IF(F2077=0,"",F2077)</f>
        <v>Russia</v>
      </c>
      <c r="H1361" s="204" t="str">
        <f t="shared" si="32"/>
        <v>Unknown</v>
      </c>
      <c r="I1361" s="204" t="str">
        <f t="shared" si="32"/>
        <v>Ust-Luga</v>
      </c>
      <c r="J1361" s="204" t="str">
        <f t="shared" si="32"/>
        <v>Union Groove</v>
      </c>
      <c r="K1361" s="186">
        <f t="shared" ref="K1361:L1361" si="33">IF(N2077=0,"",N2077)</f>
        <v>45620.72519675926</v>
      </c>
      <c r="L1361" s="186">
        <f t="shared" si="33"/>
        <v>45681.906423611108</v>
      </c>
      <c r="S1361" s="187"/>
      <c r="T1361" s="148"/>
      <c r="Z1361" s="148"/>
    </row>
    <row r="1362" spans="2:26" s="155" customFormat="1" hidden="1" x14ac:dyDescent="0.2">
      <c r="B1362" s="155" t="str">
        <f t="shared" si="25"/>
        <v>2025M01</v>
      </c>
      <c r="C1362" s="155" t="str">
        <f t="shared" ref="C1362:D1362" si="34">IF(L2078=0,"",L2078)</f>
        <v>Brazil</v>
      </c>
      <c r="D1362" s="155" t="str">
        <f t="shared" si="34"/>
        <v>Paranagua</v>
      </c>
      <c r="E1362" s="204">
        <f t="shared" ref="E1362:F1362" si="35">IF(J2078=0,"",J2078)</f>
        <v>40.006999999999998</v>
      </c>
      <c r="F1362" s="204">
        <f t="shared" si="35"/>
        <v>3.5219999999999998</v>
      </c>
      <c r="G1362" s="204" t="str">
        <f t="shared" ref="G1362:J1362" si="36">IF(F2078=0,"",F2078)</f>
        <v>Russia</v>
      </c>
      <c r="H1362" s="204" t="str">
        <f t="shared" si="36"/>
        <v>Unknown</v>
      </c>
      <c r="I1362" s="204" t="str">
        <f t="shared" si="36"/>
        <v>Ust-Luga</v>
      </c>
      <c r="J1362" s="204" t="str">
        <f t="shared" si="36"/>
        <v>Rostrum America</v>
      </c>
      <c r="K1362" s="186">
        <f t="shared" ref="K1362:L1362" si="37">IF(N2078=0,"",N2078)</f>
        <v>45649.488391203704</v>
      </c>
      <c r="L1362" s="186">
        <f t="shared" si="37"/>
        <v>45685.363136574073</v>
      </c>
      <c r="S1362" s="187"/>
      <c r="T1362" s="148"/>
      <c r="Z1362" s="148"/>
    </row>
    <row r="1363" spans="2:26" s="155" customFormat="1" hidden="1" x14ac:dyDescent="0.2">
      <c r="B1363" s="155" t="str">
        <f t="shared" si="25"/>
        <v>2025M01</v>
      </c>
      <c r="C1363" s="155" t="str">
        <f t="shared" ref="C1363:D1363" si="38">IF(L2079=0,"",L2079)</f>
        <v>Brazil</v>
      </c>
      <c r="D1363" s="155" t="str">
        <f t="shared" si="38"/>
        <v>Paranagua</v>
      </c>
      <c r="E1363" s="204">
        <f t="shared" ref="E1363:F1363" si="39">IF(J2079=0,"",J2079)</f>
        <v>40.006999999999998</v>
      </c>
      <c r="F1363" s="204">
        <f t="shared" si="39"/>
        <v>3.55</v>
      </c>
      <c r="G1363" s="204" t="str">
        <f t="shared" ref="G1363:J1363" si="40">IF(F2079=0,"",F2079)</f>
        <v>Russia</v>
      </c>
      <c r="H1363" s="204" t="str">
        <f t="shared" si="40"/>
        <v>Unknown</v>
      </c>
      <c r="I1363" s="204" t="str">
        <f t="shared" si="40"/>
        <v>Ust-Luga</v>
      </c>
      <c r="J1363" s="204" t="str">
        <f t="shared" si="40"/>
        <v>Rostrum America</v>
      </c>
      <c r="K1363" s="186">
        <f t="shared" ref="K1363:L1363" si="41">IF(N2079=0,"",N2079)</f>
        <v>45649.488391203704</v>
      </c>
      <c r="L1363" s="186">
        <f t="shared" si="41"/>
        <v>45685.36314814815</v>
      </c>
      <c r="S1363" s="187"/>
      <c r="T1363" s="148"/>
      <c r="Z1363" s="148"/>
    </row>
    <row r="1364" spans="2:26" s="155" customFormat="1" hidden="1" x14ac:dyDescent="0.2">
      <c r="B1364" s="155" t="str">
        <f t="shared" si="25"/>
        <v>2025M01</v>
      </c>
      <c r="C1364" s="155" t="str">
        <f t="shared" ref="C1364:D1364" si="42">IF(L2080=0,"",L2080)</f>
        <v>Brazil</v>
      </c>
      <c r="D1364" s="155" t="str">
        <f t="shared" si="42"/>
        <v>Paranagua</v>
      </c>
      <c r="E1364" s="204">
        <f t="shared" ref="E1364:F1364" si="43">IF(J2080=0,"",J2080)</f>
        <v>40.006999999999998</v>
      </c>
      <c r="F1364" s="204">
        <f t="shared" si="43"/>
        <v>2.085</v>
      </c>
      <c r="G1364" s="204" t="str">
        <f>IF(F2080=0,"",F2080)</f>
        <v>Russia</v>
      </c>
      <c r="H1364" s="204" t="str">
        <f t="shared" ref="H1364:J1364" si="44">IF(G2080=0,"",G2080)</f>
        <v>Unknown</v>
      </c>
      <c r="I1364" s="204" t="str">
        <f t="shared" si="44"/>
        <v>Ust-Luga</v>
      </c>
      <c r="J1364" s="204" t="str">
        <f t="shared" si="44"/>
        <v>Rostrum America</v>
      </c>
      <c r="K1364" s="186">
        <f t="shared" ref="K1364:L1364" si="45">IF(N2080=0,"",N2080)</f>
        <v>45649.488391203704</v>
      </c>
      <c r="L1364" s="186">
        <f t="shared" si="45"/>
        <v>45685.363171296296</v>
      </c>
      <c r="S1364" s="187"/>
      <c r="T1364" s="148"/>
      <c r="Z1364" s="148"/>
    </row>
    <row r="1365" spans="2:26" s="155" customFormat="1" hidden="1" x14ac:dyDescent="0.2">
      <c r="B1365" s="155" t="str">
        <f t="shared" si="25"/>
        <v>2025M01</v>
      </c>
      <c r="C1365" s="155" t="str">
        <f t="shared" ref="C1365:D1365" si="46">IF(L2081=0,"",L2081)</f>
        <v>Brazil</v>
      </c>
      <c r="D1365" s="155" t="str">
        <f t="shared" si="46"/>
        <v>Paranagua</v>
      </c>
      <c r="E1365" s="204">
        <f t="shared" ref="E1365:F1365" si="47">IF(J2081=0,"",J2081)</f>
        <v>39.927999999999997</v>
      </c>
      <c r="F1365" s="204">
        <f t="shared" si="47"/>
        <v>26.151</v>
      </c>
      <c r="G1365" s="204" t="str">
        <f t="shared" ref="G1365:J1365" si="48">IF(F2081=0,"",F2081)</f>
        <v>Russia</v>
      </c>
      <c r="H1365" s="204" t="str">
        <f t="shared" si="48"/>
        <v>Uralkali</v>
      </c>
      <c r="I1365" s="204" t="str">
        <f t="shared" si="48"/>
        <v>St Petersburg</v>
      </c>
      <c r="J1365" s="204" t="str">
        <f t="shared" si="48"/>
        <v>Harmony</v>
      </c>
      <c r="K1365" s="186">
        <f t="shared" ref="K1365:L1365" si="49">IF(N2081=0,"",N2081)</f>
        <v>45620.803576388891</v>
      </c>
      <c r="L1365" s="186">
        <f t="shared" si="49"/>
        <v>45685.645543981482</v>
      </c>
      <c r="S1365" s="187"/>
      <c r="T1365" s="148"/>
      <c r="Z1365" s="148"/>
    </row>
    <row r="1366" spans="2:26" s="155" customFormat="1" hidden="1" x14ac:dyDescent="0.2">
      <c r="B1366" s="155" t="str">
        <f t="shared" si="25"/>
        <v>2025M02</v>
      </c>
      <c r="C1366" s="155" t="str">
        <f t="shared" ref="C1366:D1366" si="50">IF(L2082=0,"",L2082)</f>
        <v>Brazil</v>
      </c>
      <c r="D1366" s="155" t="str">
        <f t="shared" si="50"/>
        <v>Paranagua</v>
      </c>
      <c r="E1366" s="204">
        <f t="shared" ref="E1366:F1366" si="51">IF(J2082=0,"",J2082)</f>
        <v>60.308999999999997</v>
      </c>
      <c r="F1366" s="204">
        <f t="shared" si="51"/>
        <v>22.597000000000001</v>
      </c>
      <c r="G1366" s="204" t="str">
        <f t="shared" ref="G1366:J1366" si="52">IF(F2082=0,"",F2082)</f>
        <v>Canada</v>
      </c>
      <c r="H1366" s="204" t="str">
        <f t="shared" si="52"/>
        <v>K+S</v>
      </c>
      <c r="I1366" s="204" t="str">
        <f t="shared" si="52"/>
        <v>Vancouver (Canada)</v>
      </c>
      <c r="J1366" s="204" t="str">
        <f t="shared" si="52"/>
        <v>Dsi Aquarius</v>
      </c>
      <c r="K1366" s="186">
        <f t="shared" ref="K1366:L1366" si="53">IF(N2082=0,"",N2082)</f>
        <v>45653.845196759263</v>
      </c>
      <c r="L1366" s="186">
        <f t="shared" si="53"/>
        <v>45694.558356481481</v>
      </c>
      <c r="S1366" s="187"/>
      <c r="T1366" s="148"/>
      <c r="Z1366" s="148"/>
    </row>
    <row r="1367" spans="2:26" s="155" customFormat="1" hidden="1" x14ac:dyDescent="0.2">
      <c r="B1367" s="155" t="str">
        <f t="shared" si="25"/>
        <v>2025M02</v>
      </c>
      <c r="C1367" s="155" t="str">
        <f t="shared" ref="C1367:D1367" si="54">IF(L2083=0,"",L2083)</f>
        <v>Brazil</v>
      </c>
      <c r="D1367" s="155" t="str">
        <f t="shared" si="54"/>
        <v>Paranagua</v>
      </c>
      <c r="E1367" s="204">
        <f t="shared" ref="E1367:F1367" si="55">IF(J2083=0,"",J2083)</f>
        <v>45.475999999999999</v>
      </c>
      <c r="F1367" s="204">
        <f t="shared" si="55"/>
        <v>41.704999999999998</v>
      </c>
      <c r="G1367" s="204" t="str">
        <f t="shared" ref="G1367:J1367" si="56">IF(F2083=0,"",F2083)</f>
        <v>Russia</v>
      </c>
      <c r="H1367" s="204" t="str">
        <f t="shared" si="56"/>
        <v>Eurochem</v>
      </c>
      <c r="I1367" s="204" t="str">
        <f t="shared" si="56"/>
        <v>Murmansk</v>
      </c>
      <c r="J1367" s="204" t="str">
        <f t="shared" si="56"/>
        <v>Midjur</v>
      </c>
      <c r="K1367" s="186">
        <f t="shared" ref="K1367:L1367" si="57">IF(N2083=0,"",N2083)</f>
        <v>45645.889768518522</v>
      </c>
      <c r="L1367" s="186">
        <f t="shared" si="57"/>
        <v>45695.728495370371</v>
      </c>
      <c r="S1367" s="187"/>
      <c r="T1367" s="148"/>
      <c r="Z1367" s="148"/>
    </row>
    <row r="1368" spans="2:26" s="155" customFormat="1" hidden="1" x14ac:dyDescent="0.2">
      <c r="B1368" s="155" t="str">
        <f t="shared" si="25"/>
        <v>2025M02</v>
      </c>
      <c r="C1368" s="155" t="str">
        <f t="shared" ref="C1368:D1368" si="58">IF(L2084=0,"",L2084)</f>
        <v>Brazil</v>
      </c>
      <c r="D1368" s="155" t="str">
        <f t="shared" si="58"/>
        <v>Paranagua</v>
      </c>
      <c r="E1368" s="204">
        <f t="shared" ref="E1368:F1368" si="59">IF(J2084=0,"",J2084)</f>
        <v>60.308999999999997</v>
      </c>
      <c r="F1368" s="204">
        <f t="shared" si="59"/>
        <v>36.506</v>
      </c>
      <c r="G1368" s="204" t="str">
        <f t="shared" ref="G1368:J1368" si="60">IF(F2084=0,"",F2084)</f>
        <v>Canada</v>
      </c>
      <c r="H1368" s="204" t="str">
        <f t="shared" si="60"/>
        <v>K+S</v>
      </c>
      <c r="I1368" s="204" t="str">
        <f t="shared" si="60"/>
        <v>Vancouver (Canada)</v>
      </c>
      <c r="J1368" s="204" t="str">
        <f t="shared" si="60"/>
        <v>Dsi Aquarius</v>
      </c>
      <c r="K1368" s="186">
        <f t="shared" ref="K1368:L1368" si="61">IF(N2084=0,"",N2084)</f>
        <v>45653.845196759263</v>
      </c>
      <c r="L1368" s="186">
        <f t="shared" si="61"/>
        <v>45699.723182870373</v>
      </c>
      <c r="S1368" s="187"/>
      <c r="T1368" s="148"/>
      <c r="Z1368" s="148"/>
    </row>
    <row r="1369" spans="2:26" s="155" customFormat="1" hidden="1" x14ac:dyDescent="0.2">
      <c r="B1369" s="155" t="str">
        <f t="shared" si="25"/>
        <v>2025M02</v>
      </c>
      <c r="C1369" s="155" t="str">
        <f t="shared" ref="C1369:D1369" si="62">IF(L2085=0,"",L2085)</f>
        <v>Brazil</v>
      </c>
      <c r="D1369" s="155" t="str">
        <f t="shared" si="62"/>
        <v>Paranagua</v>
      </c>
      <c r="E1369" s="204">
        <f t="shared" ref="E1369:F1369" si="63">IF(J2085=0,"",J2085)</f>
        <v>64.722999999999999</v>
      </c>
      <c r="F1369" s="204">
        <f t="shared" si="63"/>
        <v>1.966</v>
      </c>
      <c r="G1369" s="204" t="str">
        <f t="shared" ref="G1369:J1369" si="64">IF(F2085=0,"",F2085)</f>
        <v>Israel</v>
      </c>
      <c r="H1369" s="204" t="str">
        <f t="shared" si="64"/>
        <v>ICL</v>
      </c>
      <c r="I1369" s="204" t="str">
        <f t="shared" si="64"/>
        <v>Ashdod</v>
      </c>
      <c r="J1369" s="204" t="str">
        <f t="shared" si="64"/>
        <v>Maroudio</v>
      </c>
      <c r="K1369" s="186">
        <f t="shared" ref="K1369:L1369" si="65">IF(N2085=0,"",N2085)</f>
        <v>45615.334930555553</v>
      </c>
      <c r="L1369" s="186">
        <f t="shared" si="65"/>
        <v>45700.997800925928</v>
      </c>
      <c r="S1369" s="187"/>
      <c r="T1369" s="148"/>
      <c r="Z1369" s="148"/>
    </row>
    <row r="1370" spans="2:26" s="155" customFormat="1" hidden="1" x14ac:dyDescent="0.2">
      <c r="B1370" s="155" t="str">
        <f t="shared" si="25"/>
        <v>2025M02</v>
      </c>
      <c r="C1370" s="155" t="str">
        <f t="shared" ref="C1370:D1370" si="66">IF(L2086=0,"",L2086)</f>
        <v>Brazil</v>
      </c>
      <c r="D1370" s="155" t="str">
        <f t="shared" si="66"/>
        <v>Paranagua</v>
      </c>
      <c r="E1370" s="204">
        <f t="shared" ref="E1370:F1370" si="67">IF(J2086=0,"",J2086)</f>
        <v>64.722999999999999</v>
      </c>
      <c r="F1370" s="204">
        <f t="shared" si="67"/>
        <v>0.64300000000000002</v>
      </c>
      <c r="G1370" s="204" t="str">
        <f t="shared" ref="G1370:J1370" si="68">IF(F2086=0,"",F2086)</f>
        <v>Israel</v>
      </c>
      <c r="H1370" s="204" t="str">
        <f t="shared" si="68"/>
        <v>ICL</v>
      </c>
      <c r="I1370" s="204" t="str">
        <f t="shared" si="68"/>
        <v>Ashdod</v>
      </c>
      <c r="J1370" s="204" t="str">
        <f t="shared" si="68"/>
        <v>Maroudio</v>
      </c>
      <c r="K1370" s="186">
        <f t="shared" ref="K1370:L1370" si="69">IF(N2086=0,"",N2086)</f>
        <v>45628.376539351855</v>
      </c>
      <c r="L1370" s="186">
        <f t="shared" si="69"/>
        <v>45700.997800925928</v>
      </c>
      <c r="S1370" s="187"/>
      <c r="T1370" s="148"/>
      <c r="Z1370" s="148"/>
    </row>
    <row r="1371" spans="2:26" s="155" customFormat="1" hidden="1" x14ac:dyDescent="0.2">
      <c r="B1371" s="155" t="str">
        <f t="shared" si="25"/>
        <v>2025M02</v>
      </c>
      <c r="C1371" s="155" t="str">
        <f t="shared" ref="C1371:D1371" si="70">IF(L2087=0,"",L2087)</f>
        <v>Brazil</v>
      </c>
      <c r="D1371" s="155" t="str">
        <f t="shared" si="70"/>
        <v>Paranagua</v>
      </c>
      <c r="E1371" s="204">
        <f t="shared" ref="E1371:F1371" si="71">IF(J2087=0,"",J2087)</f>
        <v>64.722999999999999</v>
      </c>
      <c r="F1371" s="204">
        <f t="shared" si="71"/>
        <v>19.001000000000001</v>
      </c>
      <c r="G1371" s="204" t="str">
        <f t="shared" ref="G1371:J1371" si="72">IF(F2087=0,"",F2087)</f>
        <v>Israel</v>
      </c>
      <c r="H1371" s="204" t="str">
        <f t="shared" si="72"/>
        <v>ICL</v>
      </c>
      <c r="I1371" s="204" t="str">
        <f t="shared" si="72"/>
        <v>Ashdod</v>
      </c>
      <c r="J1371" s="204" t="str">
        <f t="shared" si="72"/>
        <v>Maroudio</v>
      </c>
      <c r="K1371" s="186">
        <f t="shared" ref="K1371:L1371" si="73">IF(N2087=0,"",N2087)</f>
        <v>45615.334930555553</v>
      </c>
      <c r="L1371" s="186">
        <f t="shared" si="73"/>
        <v>45700.997939814813</v>
      </c>
      <c r="S1371" s="187"/>
      <c r="T1371" s="148"/>
      <c r="Z1371" s="148"/>
    </row>
    <row r="1372" spans="2:26" s="155" customFormat="1" hidden="1" x14ac:dyDescent="0.2">
      <c r="B1372" s="155" t="str">
        <f t="shared" si="25"/>
        <v>2025M02</v>
      </c>
      <c r="C1372" s="155" t="str">
        <f t="shared" ref="C1372:D1372" si="74">IF(L2088=0,"",L2088)</f>
        <v>Brazil</v>
      </c>
      <c r="D1372" s="155" t="str">
        <f t="shared" si="74"/>
        <v>Paranagua</v>
      </c>
      <c r="E1372" s="204">
        <f t="shared" ref="E1372:F1372" si="75">IF(J2088=0,"",J2088)</f>
        <v>64.722999999999999</v>
      </c>
      <c r="F1372" s="204">
        <f t="shared" si="75"/>
        <v>6.21</v>
      </c>
      <c r="G1372" s="204" t="str">
        <f t="shared" ref="G1372:J1372" si="76">IF(F2088=0,"",F2088)</f>
        <v>Israel</v>
      </c>
      <c r="H1372" s="204" t="str">
        <f t="shared" si="76"/>
        <v>ICL</v>
      </c>
      <c r="I1372" s="204" t="str">
        <f t="shared" si="76"/>
        <v>Ashdod</v>
      </c>
      <c r="J1372" s="204" t="str">
        <f t="shared" si="76"/>
        <v>Maroudio</v>
      </c>
      <c r="K1372" s="186">
        <f t="shared" ref="K1372:L1372" si="77">IF(N2088=0,"",N2088)</f>
        <v>45628.376539351855</v>
      </c>
      <c r="L1372" s="186">
        <f t="shared" si="77"/>
        <v>45700.997939814813</v>
      </c>
      <c r="S1372" s="187"/>
      <c r="T1372" s="148"/>
      <c r="Z1372" s="148"/>
    </row>
    <row r="1373" spans="2:26" s="155" customFormat="1" hidden="1" x14ac:dyDescent="0.2">
      <c r="B1373" s="155" t="str">
        <f t="shared" si="25"/>
        <v>2025M02</v>
      </c>
      <c r="C1373" s="155" t="str">
        <f t="shared" ref="C1373:D1373" si="78">IF(L2089=0,"",L2089)</f>
        <v>Brazil</v>
      </c>
      <c r="D1373" s="155" t="str">
        <f t="shared" si="78"/>
        <v>Paranagua</v>
      </c>
      <c r="E1373" s="204">
        <f t="shared" ref="E1373:F1373" si="79">IF(J2089=0,"",J2089)</f>
        <v>61.347000000000001</v>
      </c>
      <c r="F1373" s="204">
        <f t="shared" si="79"/>
        <v>11.269</v>
      </c>
      <c r="G1373" s="204" t="str">
        <f t="shared" ref="G1373:J1373" si="80">IF(F2089=0,"",F2089)</f>
        <v>Russia</v>
      </c>
      <c r="H1373" s="204" t="str">
        <f t="shared" si="80"/>
        <v>Uralkali</v>
      </c>
      <c r="I1373" s="204" t="str">
        <f>IF(H2089=0,"",H2089)</f>
        <v>St Petersburg</v>
      </c>
      <c r="J1373" s="204" t="str">
        <f t="shared" si="80"/>
        <v>Star Lutas</v>
      </c>
      <c r="K1373" s="186">
        <f t="shared" ref="K1373:L1373" si="81">IF(N2089=0,"",N2089)</f>
        <v>45671.469594907408</v>
      </c>
      <c r="L1373" s="186">
        <f t="shared" si="81"/>
        <v>45705.704675925925</v>
      </c>
      <c r="S1373" s="187"/>
      <c r="T1373" s="148"/>
      <c r="Z1373" s="148"/>
    </row>
    <row r="1374" spans="2:26" s="155" customFormat="1" hidden="1" x14ac:dyDescent="0.2">
      <c r="B1374" s="155" t="str">
        <f t="shared" si="25"/>
        <v>2025M02</v>
      </c>
      <c r="C1374" s="155" t="str">
        <f t="shared" ref="C1374:D1374" si="82">IF(L2090=0,"",L2090)</f>
        <v>Brazil</v>
      </c>
      <c r="D1374" s="155" t="str">
        <f t="shared" si="82"/>
        <v>Paranagua</v>
      </c>
      <c r="E1374" s="204">
        <f t="shared" ref="E1374:F1374" si="83">IF(J2090=0,"",J2090)</f>
        <v>64.725999999999999</v>
      </c>
      <c r="F1374" s="204">
        <f t="shared" si="83"/>
        <v>9.3030000000000008</v>
      </c>
      <c r="G1374" s="204" t="str">
        <f t="shared" ref="G1374:J1374" si="84">IF(F2090=0,"",F2090)</f>
        <v>Germany</v>
      </c>
      <c r="H1374" s="204" t="str">
        <f t="shared" si="84"/>
        <v>K+S</v>
      </c>
      <c r="I1374" s="204" t="str">
        <f t="shared" si="84"/>
        <v>Hamburg</v>
      </c>
      <c r="J1374" s="204" t="str">
        <f t="shared" si="84"/>
        <v>Cl Changsha</v>
      </c>
      <c r="K1374" s="186">
        <f t="shared" ref="K1374:L1374" si="85">IF(N2090=0,"",N2090)</f>
        <v>45680.02175925926</v>
      </c>
      <c r="L1374" s="186">
        <f t="shared" si="85"/>
        <v>45707.552233796298</v>
      </c>
      <c r="S1374" s="187"/>
      <c r="T1374" s="148"/>
      <c r="Z1374" s="148"/>
    </row>
    <row r="1375" spans="2:26" s="155" customFormat="1" hidden="1" x14ac:dyDescent="0.2">
      <c r="B1375" s="155" t="str">
        <f t="shared" si="25"/>
        <v>2025M02</v>
      </c>
      <c r="C1375" s="155" t="str">
        <f t="shared" ref="C1375:D1375" si="86">IF(L2091=0,"",L2091)</f>
        <v>Brazil</v>
      </c>
      <c r="D1375" s="155" t="str">
        <f t="shared" si="86"/>
        <v>Paranagua</v>
      </c>
      <c r="E1375" s="204">
        <f t="shared" ref="E1375:F1375" si="87">IF(J2091=0,"",J2091)</f>
        <v>64.611000000000004</v>
      </c>
      <c r="F1375" s="204">
        <f t="shared" si="87"/>
        <v>60.915999999999997</v>
      </c>
      <c r="G1375" s="204" t="str">
        <f t="shared" ref="G1375:J1375" si="88">IF(F2091=0,"",F2091)</f>
        <v>Canada</v>
      </c>
      <c r="H1375" s="204" t="str">
        <f t="shared" si="88"/>
        <v>Canpotex</v>
      </c>
      <c r="I1375" s="204" t="str">
        <f t="shared" si="88"/>
        <v>Vancouver (Canada)</v>
      </c>
      <c r="J1375" s="204" t="str">
        <f t="shared" si="88"/>
        <v>Port Nagasaki</v>
      </c>
      <c r="K1375" s="186">
        <f t="shared" ref="K1375:L1375" si="89">IF(N2091=0,"",N2091)</f>
        <v>45643.230706018519</v>
      </c>
      <c r="L1375" s="186">
        <f t="shared" si="89"/>
        <v>45708.862187500003</v>
      </c>
      <c r="S1375" s="187"/>
      <c r="T1375" s="148"/>
      <c r="Z1375" s="148"/>
    </row>
    <row r="1376" spans="2:26" s="155" customFormat="1" hidden="1" x14ac:dyDescent="0.2">
      <c r="B1376" s="155" t="str">
        <f t="shared" si="25"/>
        <v>2025M02</v>
      </c>
      <c r="C1376" s="155" t="str">
        <f t="shared" ref="C1376:D1376" si="90">IF(L2092=0,"",L2092)</f>
        <v>Brazil</v>
      </c>
      <c r="D1376" s="155" t="str">
        <f t="shared" si="90"/>
        <v>Paranagua</v>
      </c>
      <c r="E1376" s="204">
        <f t="shared" ref="E1376:F1376" si="91">IF(J2092=0,"",J2092)</f>
        <v>40.006999999999998</v>
      </c>
      <c r="F1376" s="204">
        <f t="shared" si="91"/>
        <v>16.981000000000002</v>
      </c>
      <c r="G1376" s="204" t="str">
        <f t="shared" ref="G1376:J1376" si="92">IF(F2092=0,"",F2092)</f>
        <v>Russia</v>
      </c>
      <c r="H1376" s="204" t="str">
        <f t="shared" si="92"/>
        <v>Unknown</v>
      </c>
      <c r="I1376" s="204" t="str">
        <f t="shared" si="92"/>
        <v>Ust-Luga</v>
      </c>
      <c r="J1376" s="204" t="str">
        <f t="shared" si="92"/>
        <v>Rostrum America</v>
      </c>
      <c r="K1376" s="186">
        <f t="shared" ref="K1376:L1376" si="93">IF(N2092=0,"",N2092)</f>
        <v>45649.488391203704</v>
      </c>
      <c r="L1376" s="186">
        <f t="shared" si="93"/>
        <v>45708.948020833333</v>
      </c>
      <c r="S1376" s="187"/>
      <c r="T1376" s="148"/>
      <c r="Z1376" s="148"/>
    </row>
    <row r="1377" spans="2:26" s="155" customFormat="1" hidden="1" x14ac:dyDescent="0.2">
      <c r="B1377" s="155" t="str">
        <f t="shared" si="25"/>
        <v>2025M02</v>
      </c>
      <c r="C1377" s="155" t="str">
        <f t="shared" ref="C1377:D1377" si="94">IF(L2093=0,"",L2093)</f>
        <v>Brazil</v>
      </c>
      <c r="D1377" s="155" t="str">
        <f t="shared" si="94"/>
        <v>Paranagua</v>
      </c>
      <c r="E1377" s="204">
        <f t="shared" ref="E1377:F1377" si="95">IF(J2093=0,"",J2093)</f>
        <v>45.189</v>
      </c>
      <c r="F1377" s="204">
        <f t="shared" si="95"/>
        <v>39.567999999999998</v>
      </c>
      <c r="G1377" s="204" t="str">
        <f t="shared" ref="G1377:J1377" si="96">IF(F2093=0,"",F2093)</f>
        <v>Russia</v>
      </c>
      <c r="H1377" s="204" t="str">
        <f t="shared" si="96"/>
        <v>Eurochem</v>
      </c>
      <c r="I1377" s="204" t="str">
        <f t="shared" si="96"/>
        <v>Murmansk</v>
      </c>
      <c r="J1377" s="204" t="str">
        <f t="shared" si="96"/>
        <v>Trapezitza</v>
      </c>
      <c r="K1377" s="186">
        <f t="shared" ref="K1377:L1377" si="97">IF(N2093=0,"",N2093)</f>
        <v>45681.202893518515</v>
      </c>
      <c r="L1377" s="186">
        <f t="shared" si="97"/>
        <v>45711.768622685187</v>
      </c>
      <c r="S1377" s="187"/>
      <c r="T1377" s="148"/>
      <c r="Z1377" s="148"/>
    </row>
    <row r="1378" spans="2:26" s="155" customFormat="1" hidden="1" x14ac:dyDescent="0.2">
      <c r="B1378" s="155" t="str">
        <f t="shared" si="25"/>
        <v>2025M02</v>
      </c>
      <c r="C1378" s="155" t="str">
        <f t="shared" ref="C1378:D1378" si="98">IF(L2094=0,"",L2094)</f>
        <v>Brazil</v>
      </c>
      <c r="D1378" s="155" t="str">
        <f t="shared" si="98"/>
        <v>Paranagua</v>
      </c>
      <c r="E1378" s="204">
        <f t="shared" ref="E1378:F1378" si="99">IF(J2094=0,"",J2094)</f>
        <v>78.055999999999997</v>
      </c>
      <c r="F1378" s="204">
        <f t="shared" si="99"/>
        <v>35.985999999999997</v>
      </c>
      <c r="G1378" s="204" t="str">
        <f t="shared" ref="G1378:J1378" si="100">IF(F2094=0,"",F2094)</f>
        <v>United States of America</v>
      </c>
      <c r="H1378" s="204" t="str">
        <f t="shared" si="100"/>
        <v>Canpotex</v>
      </c>
      <c r="I1378" s="204" t="str">
        <f t="shared" si="100"/>
        <v>Portland (USA-Oregon)</v>
      </c>
      <c r="J1378" s="204" t="str">
        <f t="shared" si="100"/>
        <v>Cymona Pride</v>
      </c>
      <c r="K1378" s="186">
        <f t="shared" ref="K1378:L1378" si="101">IF(N2094=0,"",N2094)</f>
        <v>45673.220324074071</v>
      </c>
      <c r="L1378" s="186">
        <f t="shared" si="101"/>
        <v>45715.583796296298</v>
      </c>
      <c r="S1378" s="187"/>
      <c r="T1378" s="148"/>
      <c r="Z1378" s="148"/>
    </row>
    <row r="1379" spans="2:26" s="155" customFormat="1" hidden="1" x14ac:dyDescent="0.2">
      <c r="B1379" s="155" t="str">
        <f t="shared" si="25"/>
        <v>2025M03</v>
      </c>
      <c r="C1379" s="155" t="str">
        <f t="shared" ref="C1379:D1379" si="102">IF(L2095=0,"",L2095)</f>
        <v>Brazil</v>
      </c>
      <c r="D1379" s="155" t="str">
        <f t="shared" si="102"/>
        <v>Paranagua</v>
      </c>
      <c r="E1379" s="204">
        <f t="shared" ref="E1379:F1379" si="103">IF(J2095=0,"",J2095)</f>
        <v>60.435000000000002</v>
      </c>
      <c r="F1379" s="204">
        <f t="shared" si="103"/>
        <v>55.223999999999997</v>
      </c>
      <c r="G1379" s="204" t="str">
        <f t="shared" ref="G1379:J1379" si="104">IF(F2095=0,"",F2095)</f>
        <v>Russia</v>
      </c>
      <c r="H1379" s="204" t="str">
        <f t="shared" si="104"/>
        <v>Unknown</v>
      </c>
      <c r="I1379" s="204" t="str">
        <f t="shared" si="104"/>
        <v>St Petersburg</v>
      </c>
      <c r="J1379" s="204" t="str">
        <f t="shared" si="104"/>
        <v>Scarabe</v>
      </c>
      <c r="K1379" s="186">
        <f t="shared" ref="K1379:L1379" si="105">IF(N2095=0,"",N2095)</f>
        <v>45682.361805555556</v>
      </c>
      <c r="L1379" s="186">
        <f t="shared" si="105"/>
        <v>45717.896215277775</v>
      </c>
      <c r="S1379" s="187"/>
      <c r="T1379" s="148"/>
      <c r="Z1379" s="148"/>
    </row>
    <row r="1380" spans="2:26" s="155" customFormat="1" hidden="1" x14ac:dyDescent="0.2">
      <c r="B1380" s="155" t="str">
        <f t="shared" si="25"/>
        <v>2025M03</v>
      </c>
      <c r="C1380" s="155" t="str">
        <f t="shared" ref="C1380:D1380" si="106">IF(L2096=0,"",L2096)</f>
        <v>Brazil</v>
      </c>
      <c r="D1380" s="155" t="str">
        <f t="shared" si="106"/>
        <v>Paranagua</v>
      </c>
      <c r="E1380" s="204">
        <f t="shared" ref="E1380:F1380" si="107">IF(J2096=0,"",J2096)</f>
        <v>33.357999999999997</v>
      </c>
      <c r="F1380" s="204">
        <f t="shared" si="107"/>
        <v>27.263999999999999</v>
      </c>
      <c r="G1380" s="204" t="str">
        <f t="shared" ref="G1380:J1380" si="108">IF(F2096=0,"",F2096)</f>
        <v>Russia</v>
      </c>
      <c r="H1380" s="204" t="str">
        <f t="shared" si="108"/>
        <v>Unknown</v>
      </c>
      <c r="I1380" s="204" t="str">
        <f t="shared" si="108"/>
        <v>Ust-Luga</v>
      </c>
      <c r="J1380" s="204" t="str">
        <f t="shared" si="108"/>
        <v>Orcun C</v>
      </c>
      <c r="K1380" s="186">
        <f t="shared" ref="K1380:L1380" si="109">IF(N2096=0,"",N2096)</f>
        <v>45694.385613425926</v>
      </c>
      <c r="L1380" s="186">
        <f t="shared" si="109"/>
        <v>45725.385833333334</v>
      </c>
      <c r="S1380" s="187"/>
      <c r="T1380" s="148"/>
      <c r="Z1380" s="148"/>
    </row>
    <row r="1381" spans="2:26" s="155" customFormat="1" hidden="1" x14ac:dyDescent="0.2">
      <c r="B1381" s="155" t="str">
        <f t="shared" si="25"/>
        <v>2025M03</v>
      </c>
      <c r="C1381" s="155" t="str">
        <f t="shared" ref="C1381:D1381" si="110">IF(L2097=0,"",L2097)</f>
        <v>Brazil</v>
      </c>
      <c r="D1381" s="155" t="str">
        <f t="shared" si="110"/>
        <v>Paranagua</v>
      </c>
      <c r="E1381" s="204">
        <f t="shared" ref="E1381:F1381" si="111">IF(J2097=0,"",J2097)</f>
        <v>81.944000000000003</v>
      </c>
      <c r="F1381" s="204">
        <f t="shared" si="111"/>
        <v>70.679000000000002</v>
      </c>
      <c r="G1381" s="204" t="str">
        <f t="shared" ref="G1381:J1381" si="112">IF(F2097=0,"",F2097)</f>
        <v>Canada</v>
      </c>
      <c r="H1381" s="204" t="str">
        <f t="shared" si="112"/>
        <v>Canpotex</v>
      </c>
      <c r="I1381" s="204" t="str">
        <f t="shared" si="112"/>
        <v>Vancouver (Canada)</v>
      </c>
      <c r="J1381" s="204" t="str">
        <f t="shared" si="112"/>
        <v>Nord Kudu</v>
      </c>
      <c r="K1381" s="186">
        <f t="shared" ref="K1381:L1381" si="113">IF(N2097=0,"",N2097)</f>
        <v>45690.823773148149</v>
      </c>
      <c r="L1381" s="186">
        <f t="shared" si="113"/>
        <v>45729.290949074071</v>
      </c>
      <c r="S1381" s="187"/>
      <c r="T1381" s="148"/>
      <c r="Z1381" s="148"/>
    </row>
    <row r="1382" spans="2:26" s="155" customFormat="1" hidden="1" x14ac:dyDescent="0.2">
      <c r="B1382" s="155" t="str">
        <f t="shared" si="25"/>
        <v>2025M03</v>
      </c>
      <c r="C1382" s="155" t="str">
        <f t="shared" ref="C1382:D1382" si="114">IF(L2098=0,"",L2098)</f>
        <v>Brazil</v>
      </c>
      <c r="D1382" s="155" t="str">
        <f t="shared" si="114"/>
        <v>Paranagua</v>
      </c>
      <c r="E1382" s="204">
        <f t="shared" ref="E1382:F1382" si="115">IF(J2098=0,"",J2098)</f>
        <v>61.201000000000001</v>
      </c>
      <c r="F1382" s="204">
        <f t="shared" si="115"/>
        <v>22.559000000000001</v>
      </c>
      <c r="G1382" s="204" t="str">
        <f t="shared" ref="G1382:J1382" si="116">IF(F2098=0,"",F2098)</f>
        <v>Russia</v>
      </c>
      <c r="H1382" s="204" t="str">
        <f t="shared" si="116"/>
        <v>Uralkali</v>
      </c>
      <c r="I1382" s="204" t="str">
        <f t="shared" si="116"/>
        <v>St Petersburg</v>
      </c>
      <c r="J1382" s="204" t="str">
        <f t="shared" si="116"/>
        <v>Royal</v>
      </c>
      <c r="K1382" s="186">
        <f t="shared" ref="K1382:L1382" si="117">IF(N2098=0,"",N2098)</f>
        <v>45697.92863425926</v>
      </c>
      <c r="L1382" s="186">
        <f t="shared" si="117"/>
        <v>45733.852569444447</v>
      </c>
      <c r="S1382" s="187"/>
      <c r="T1382" s="148"/>
      <c r="Z1382" s="148"/>
    </row>
    <row r="1383" spans="2:26" s="155" customFormat="1" hidden="1" x14ac:dyDescent="0.2">
      <c r="B1383" s="155" t="str">
        <f t="shared" si="25"/>
        <v>2025M03</v>
      </c>
      <c r="C1383" s="155" t="str">
        <f t="shared" ref="C1383:D1383" si="118">IF(L2099=0,"",L2099)</f>
        <v>Brazil</v>
      </c>
      <c r="D1383" s="155" t="str">
        <f t="shared" si="118"/>
        <v>Paranagua</v>
      </c>
      <c r="E1383" s="204">
        <f t="shared" ref="E1383:F1383" si="119">IF(J2099=0,"",J2099)</f>
        <v>61.201000000000001</v>
      </c>
      <c r="F1383" s="204">
        <f t="shared" si="119"/>
        <v>5.7110000000000003</v>
      </c>
      <c r="G1383" s="204" t="str">
        <f t="shared" ref="G1383:J1383" si="120">IF(F2099=0,"",F2099)</f>
        <v>Russia</v>
      </c>
      <c r="H1383" s="204" t="str">
        <f t="shared" si="120"/>
        <v>Uralkali</v>
      </c>
      <c r="I1383" s="204" t="str">
        <f t="shared" si="120"/>
        <v>St Petersburg</v>
      </c>
      <c r="J1383" s="204" t="str">
        <f t="shared" si="120"/>
        <v>Royal</v>
      </c>
      <c r="K1383" s="186">
        <f t="shared" ref="K1383:L1383" si="121">IF(N2099=0,"",N2099)</f>
        <v>45697.92863425926</v>
      </c>
      <c r="L1383" s="186">
        <f t="shared" si="121"/>
        <v>45733.85260416667</v>
      </c>
      <c r="S1383" s="187"/>
      <c r="T1383" s="148"/>
      <c r="Z1383" s="148"/>
    </row>
    <row r="1384" spans="2:26" s="155" customFormat="1" hidden="1" x14ac:dyDescent="0.2">
      <c r="B1384" s="155" t="str">
        <f t="shared" si="25"/>
        <v>2025M03</v>
      </c>
      <c r="C1384" s="155" t="str">
        <f t="shared" ref="C1384:D1384" si="122">IF(L2100=0,"",L2100)</f>
        <v>Brazil</v>
      </c>
      <c r="D1384" s="155" t="str">
        <f t="shared" si="122"/>
        <v>Paranagua</v>
      </c>
      <c r="E1384" s="204">
        <f t="shared" ref="E1384:F1384" si="123">IF(J2100=0,"",J2100)</f>
        <v>61.201000000000001</v>
      </c>
      <c r="F1384" s="204">
        <f t="shared" si="123"/>
        <v>6.8520000000000003</v>
      </c>
      <c r="G1384" s="204" t="str">
        <f t="shared" ref="G1384:J1384" si="124">IF(F2100=0,"",F2100)</f>
        <v>Russia</v>
      </c>
      <c r="H1384" s="204" t="str">
        <f t="shared" si="124"/>
        <v>Uralkali</v>
      </c>
      <c r="I1384" s="204" t="str">
        <f t="shared" si="124"/>
        <v>St Petersburg</v>
      </c>
      <c r="J1384" s="204" t="str">
        <f t="shared" si="124"/>
        <v>Royal</v>
      </c>
      <c r="K1384" s="186">
        <f t="shared" ref="K1384:L1384" si="125">IF(N2100=0,"",N2100)</f>
        <v>45697.92863425926</v>
      </c>
      <c r="L1384" s="186">
        <f t="shared" si="125"/>
        <v>45733.85261574074</v>
      </c>
      <c r="S1384" s="187"/>
      <c r="T1384" s="148"/>
      <c r="Z1384" s="148"/>
    </row>
    <row r="1385" spans="2:26" s="155" customFormat="1" hidden="1" x14ac:dyDescent="0.2">
      <c r="B1385" s="155" t="str">
        <f t="shared" si="25"/>
        <v>2025M04</v>
      </c>
      <c r="C1385" s="155" t="str">
        <f t="shared" ref="C1385:D1385" si="126">IF(L2101=0,"",L2101)</f>
        <v>Brazil</v>
      </c>
      <c r="D1385" s="155" t="str">
        <f t="shared" si="126"/>
        <v>Paranagua</v>
      </c>
      <c r="E1385" s="204">
        <f t="shared" ref="E1385:F1385" si="127">IF(J2101=0,"",J2101)</f>
        <v>61.155999999999999</v>
      </c>
      <c r="F1385" s="204">
        <f t="shared" si="127"/>
        <v>8.9610000000000003</v>
      </c>
      <c r="G1385" s="204" t="str">
        <f t="shared" ref="G1385:J1385" si="128">IF(F2101=0,"",F2101)</f>
        <v>Canada</v>
      </c>
      <c r="H1385" s="204" t="str">
        <f t="shared" si="128"/>
        <v>K+S</v>
      </c>
      <c r="I1385" s="204" t="str">
        <f t="shared" si="128"/>
        <v>Vancouver (Canada)</v>
      </c>
      <c r="J1385" s="204" t="str">
        <f t="shared" si="128"/>
        <v>Eptalofos</v>
      </c>
      <c r="K1385" s="186">
        <f t="shared" ref="K1385:L1385" si="129">IF(N2101=0,"",N2101)</f>
        <v>45712.845104166663</v>
      </c>
      <c r="L1385" s="186">
        <f t="shared" si="129"/>
        <v>45748.738634259258</v>
      </c>
      <c r="S1385" s="187"/>
      <c r="T1385" s="148"/>
      <c r="Z1385" s="148"/>
    </row>
    <row r="1386" spans="2:26" s="155" customFormat="1" hidden="1" x14ac:dyDescent="0.2">
      <c r="B1386" s="155" t="str">
        <f t="shared" si="25"/>
        <v>2025M04</v>
      </c>
      <c r="C1386" s="155" t="str">
        <f t="shared" ref="C1386:D1386" si="130">IF(L2102=0,"",L2102)</f>
        <v>Brazil</v>
      </c>
      <c r="D1386" s="155" t="str">
        <f t="shared" si="130"/>
        <v>Paranagua</v>
      </c>
      <c r="E1386" s="204">
        <f t="shared" ref="E1386:F1386" si="131">IF(J2102=0,"",J2102)</f>
        <v>61.155999999999999</v>
      </c>
      <c r="F1386" s="204">
        <f t="shared" si="131"/>
        <v>2.0230000000000001</v>
      </c>
      <c r="G1386" s="204" t="str">
        <f t="shared" ref="G1386:J1386" si="132">IF(F2102=0,"",F2102)</f>
        <v>Canada</v>
      </c>
      <c r="H1386" s="204" t="str">
        <f t="shared" si="132"/>
        <v>K+S</v>
      </c>
      <c r="I1386" s="204" t="str">
        <f t="shared" si="132"/>
        <v>Vancouver (Canada)</v>
      </c>
      <c r="J1386" s="204" t="str">
        <f t="shared" si="132"/>
        <v>Eptalofos</v>
      </c>
      <c r="K1386" s="186">
        <f t="shared" ref="K1386:L1386" si="133">IF(N2102=0,"",N2102)</f>
        <v>45712.845104166663</v>
      </c>
      <c r="L1386" s="186">
        <f t="shared" si="133"/>
        <v>45748.738645833335</v>
      </c>
      <c r="S1386" s="187"/>
      <c r="T1386" s="148"/>
      <c r="Z1386" s="148"/>
    </row>
    <row r="1387" spans="2:26" s="155" customFormat="1" hidden="1" x14ac:dyDescent="0.2">
      <c r="B1387" s="155" t="str">
        <f t="shared" si="25"/>
        <v>2025M04</v>
      </c>
      <c r="C1387" s="155" t="str">
        <f t="shared" ref="C1387:D1387" si="134">IF(L2103=0,"",L2103)</f>
        <v>Brazil</v>
      </c>
      <c r="D1387" s="155" t="str">
        <f t="shared" si="134"/>
        <v>Paranagua</v>
      </c>
      <c r="E1387" s="204">
        <f t="shared" ref="E1387:F1387" si="135">IF(J2103=0,"",J2103)</f>
        <v>61.155999999999999</v>
      </c>
      <c r="F1387" s="204">
        <f t="shared" si="135"/>
        <v>3.1360000000000001</v>
      </c>
      <c r="G1387" s="204" t="str">
        <f t="shared" ref="G1387:J1387" si="136">IF(F2103=0,"",F2103)</f>
        <v>Canada</v>
      </c>
      <c r="H1387" s="204" t="str">
        <f t="shared" si="136"/>
        <v>K+S</v>
      </c>
      <c r="I1387" s="204" t="str">
        <f t="shared" si="136"/>
        <v>Vancouver (Canada)</v>
      </c>
      <c r="J1387" s="204" t="str">
        <f t="shared" si="136"/>
        <v>Eptalofos</v>
      </c>
      <c r="K1387" s="186">
        <f t="shared" ref="K1387:L1387" si="137">IF(N2103=0,"",N2103)</f>
        <v>45712.845104166663</v>
      </c>
      <c r="L1387" s="186">
        <f t="shared" si="137"/>
        <v>45748.738680555558</v>
      </c>
      <c r="S1387" s="187"/>
      <c r="T1387" s="148"/>
      <c r="Z1387" s="148"/>
    </row>
    <row r="1388" spans="2:26" s="155" customFormat="1" hidden="1" x14ac:dyDescent="0.2">
      <c r="B1388" s="155" t="str">
        <f t="shared" si="25"/>
        <v>2025M04</v>
      </c>
      <c r="C1388" s="155" t="str">
        <f t="shared" ref="C1388:D1388" si="138">IF(L2104=0,"",L2104)</f>
        <v>Brazil</v>
      </c>
      <c r="D1388" s="155" t="str">
        <f t="shared" si="138"/>
        <v>Paranagua</v>
      </c>
      <c r="E1388" s="204">
        <f t="shared" ref="E1388:F1388" si="139">IF(J2104=0,"",J2104)</f>
        <v>61.155999999999999</v>
      </c>
      <c r="F1388" s="204">
        <f t="shared" si="139"/>
        <v>18.908000000000001</v>
      </c>
      <c r="G1388" s="204" t="str">
        <f t="shared" ref="G1388:J1388" si="140">IF(F2104=0,"",F2104)</f>
        <v>Canada</v>
      </c>
      <c r="H1388" s="204" t="str">
        <f t="shared" si="140"/>
        <v>K+S</v>
      </c>
      <c r="I1388" s="204" t="str">
        <f t="shared" si="140"/>
        <v>Vancouver (Canada)</v>
      </c>
      <c r="J1388" s="204" t="str">
        <f t="shared" si="140"/>
        <v>Eptalofos</v>
      </c>
      <c r="K1388" s="186">
        <f t="shared" ref="K1388:L1388" si="141">IF(N2104=0,"",N2104)</f>
        <v>45712.845104166663</v>
      </c>
      <c r="L1388" s="186">
        <f t="shared" si="141"/>
        <v>45748.738703703704</v>
      </c>
      <c r="S1388" s="187"/>
      <c r="T1388" s="148"/>
      <c r="Z1388" s="148"/>
    </row>
    <row r="1389" spans="2:26" s="155" customFormat="1" hidden="1" x14ac:dyDescent="0.2">
      <c r="B1389" s="155" t="str">
        <f t="shared" si="25"/>
        <v>2025M04</v>
      </c>
      <c r="C1389" s="155" t="str">
        <f t="shared" ref="C1389:D1389" si="142">IF(L2105=0,"",L2105)</f>
        <v>Brazil</v>
      </c>
      <c r="D1389" s="155" t="str">
        <f t="shared" si="142"/>
        <v>Paranagua</v>
      </c>
      <c r="E1389" s="204">
        <f t="shared" ref="E1389:F1389" si="143">IF(J2105=0,"",J2105)</f>
        <v>82.001999999999995</v>
      </c>
      <c r="F1389" s="204">
        <f t="shared" si="143"/>
        <v>69.340999999999994</v>
      </c>
      <c r="G1389" s="204" t="str">
        <f t="shared" ref="G1389:J1389" si="144">IF(F2105=0,"",F2105)</f>
        <v>Canada</v>
      </c>
      <c r="H1389" s="204" t="str">
        <f t="shared" si="144"/>
        <v>Canpotex</v>
      </c>
      <c r="I1389" s="204" t="str">
        <f t="shared" si="144"/>
        <v>Vancouver (Canada)</v>
      </c>
      <c r="J1389" s="204" t="str">
        <f t="shared" si="144"/>
        <v>Navios Amitie</v>
      </c>
      <c r="K1389" s="186">
        <f t="shared" ref="K1389:L1389" si="145">IF(N2105=0,"",N2105)</f>
        <v>45715.615937499999</v>
      </c>
      <c r="L1389" s="186">
        <f t="shared" si="145"/>
        <v>45753.760636574072</v>
      </c>
      <c r="S1389" s="187"/>
      <c r="T1389" s="148"/>
      <c r="Z1389" s="148"/>
    </row>
    <row r="1390" spans="2:26" s="155" customFormat="1" hidden="1" x14ac:dyDescent="0.2">
      <c r="B1390" s="155" t="str">
        <f t="shared" si="25"/>
        <v>2025M04</v>
      </c>
      <c r="C1390" s="155" t="str">
        <f t="shared" ref="C1390:D1390" si="146">IF(L2106=0,"",L2106)</f>
        <v>Brazil</v>
      </c>
      <c r="D1390" s="155" t="str">
        <f t="shared" si="146"/>
        <v>Paranagua</v>
      </c>
      <c r="E1390" s="204">
        <f t="shared" ref="E1390:F1390" si="147">IF(J2106=0,"",J2106)</f>
        <v>57.97</v>
      </c>
      <c r="F1390" s="204">
        <f t="shared" si="147"/>
        <v>4.343</v>
      </c>
      <c r="G1390" s="204" t="str">
        <f t="shared" ref="G1390:J1390" si="148">IF(F2106=0,"",F2106)</f>
        <v>Estonia</v>
      </c>
      <c r="H1390" s="204" t="str">
        <f t="shared" si="148"/>
        <v>Enbel</v>
      </c>
      <c r="I1390" s="204" t="str">
        <f t="shared" si="148"/>
        <v>Tallinn</v>
      </c>
      <c r="J1390" s="204" t="str">
        <f t="shared" si="148"/>
        <v>Lale S</v>
      </c>
      <c r="K1390" s="186">
        <f t="shared" ref="K1390:L1390" si="149">IF(N2106=0,"",N2106)</f>
        <v>45723.480682870373</v>
      </c>
      <c r="L1390" s="186">
        <f t="shared" si="149"/>
        <v>45757.726712962962</v>
      </c>
      <c r="S1390" s="187"/>
      <c r="T1390" s="148"/>
      <c r="Z1390" s="148"/>
    </row>
    <row r="1391" spans="2:26" s="155" customFormat="1" hidden="1" x14ac:dyDescent="0.2">
      <c r="B1391" s="155" t="str">
        <f t="shared" si="25"/>
        <v>2025M04</v>
      </c>
      <c r="C1391" s="155" t="str">
        <f t="shared" ref="C1391:D1391" si="150">IF(L2107=0,"",L2107)</f>
        <v>Brazil</v>
      </c>
      <c r="D1391" s="155" t="str">
        <f t="shared" si="150"/>
        <v>Paranagua</v>
      </c>
      <c r="E1391" s="204">
        <f t="shared" ref="E1391:F1391" si="151">IF(J2107=0,"",J2107)</f>
        <v>57.97</v>
      </c>
      <c r="F1391" s="204">
        <f t="shared" si="151"/>
        <v>4.343</v>
      </c>
      <c r="G1391" s="204" t="str">
        <f t="shared" ref="G1391:J1391" si="152">IF(F2107=0,"",F2107)</f>
        <v>Estonia</v>
      </c>
      <c r="H1391" s="204" t="str">
        <f t="shared" si="152"/>
        <v>Enbel</v>
      </c>
      <c r="I1391" s="204" t="str">
        <f t="shared" si="152"/>
        <v>Tallinn</v>
      </c>
      <c r="J1391" s="204" t="str">
        <f t="shared" si="152"/>
        <v>Lale S</v>
      </c>
      <c r="K1391" s="186">
        <f t="shared" ref="K1391:L1391" si="153">IF(N2107=0,"",N2107)</f>
        <v>45723.480682870373</v>
      </c>
      <c r="L1391" s="186">
        <f t="shared" si="153"/>
        <v>45757.726851851854</v>
      </c>
      <c r="S1391" s="187"/>
      <c r="T1391" s="148"/>
      <c r="Z1391" s="148"/>
    </row>
    <row r="1392" spans="2:26" s="155" customFormat="1" hidden="1" x14ac:dyDescent="0.2">
      <c r="B1392" s="155" t="str">
        <f t="shared" si="25"/>
        <v>2025M04</v>
      </c>
      <c r="C1392" s="155" t="str">
        <f t="shared" ref="C1392:D1392" si="154">IF(L2108=0,"",L2108)</f>
        <v>Brazil</v>
      </c>
      <c r="D1392" s="155" t="str">
        <f t="shared" si="154"/>
        <v>Paranagua</v>
      </c>
      <c r="E1392" s="204">
        <f t="shared" ref="E1392:F1392" si="155">IF(J2108=0,"",J2108)</f>
        <v>57.97</v>
      </c>
      <c r="F1392" s="204">
        <f t="shared" si="155"/>
        <v>4.343</v>
      </c>
      <c r="G1392" s="204" t="str">
        <f t="shared" ref="G1392:J1392" si="156">IF(F2108=0,"",F2108)</f>
        <v>Estonia</v>
      </c>
      <c r="H1392" s="204" t="str">
        <f t="shared" si="156"/>
        <v>Enbel</v>
      </c>
      <c r="I1392" s="204" t="str">
        <f t="shared" si="156"/>
        <v>Tallinn</v>
      </c>
      <c r="J1392" s="204" t="str">
        <f t="shared" si="156"/>
        <v>Lale S</v>
      </c>
      <c r="K1392" s="186">
        <f t="shared" ref="K1392:L1392" si="157">IF(N2108=0,"",N2108)</f>
        <v>45723.480682870373</v>
      </c>
      <c r="L1392" s="186">
        <f t="shared" si="157"/>
        <v>45757.726863425924</v>
      </c>
      <c r="S1392" s="187"/>
      <c r="T1392" s="148"/>
      <c r="Z1392" s="148"/>
    </row>
    <row r="1393" spans="2:26" s="155" customFormat="1" hidden="1" x14ac:dyDescent="0.2">
      <c r="B1393" s="155" t="str">
        <f t="shared" si="25"/>
        <v>2025M04</v>
      </c>
      <c r="C1393" s="155" t="str">
        <f t="shared" ref="C1393:D1393" si="158">IF(L2109=0,"",L2109)</f>
        <v>Brazil</v>
      </c>
      <c r="D1393" s="155" t="str">
        <f t="shared" si="158"/>
        <v>Paranagua</v>
      </c>
      <c r="E1393" s="204">
        <f t="shared" ref="E1393:F1393" si="159">IF(J2109=0,"",J2109)</f>
        <v>57.97</v>
      </c>
      <c r="F1393" s="204">
        <f t="shared" si="159"/>
        <v>4.343</v>
      </c>
      <c r="G1393" s="204" t="str">
        <f t="shared" ref="G1393:J1393" si="160">IF(F2109=0,"",F2109)</f>
        <v>Estonia</v>
      </c>
      <c r="H1393" s="204" t="str">
        <f t="shared" si="160"/>
        <v>Enbel</v>
      </c>
      <c r="I1393" s="204" t="str">
        <f t="shared" si="160"/>
        <v>Tallinn</v>
      </c>
      <c r="J1393" s="204" t="str">
        <f t="shared" si="160"/>
        <v>Lale S</v>
      </c>
      <c r="K1393" s="186">
        <f t="shared" ref="K1393:L1393" si="161">IF(N2109=0,"",N2109)</f>
        <v>45723.480682870373</v>
      </c>
      <c r="L1393" s="186">
        <f t="shared" si="161"/>
        <v>45757.726875</v>
      </c>
      <c r="S1393" s="187"/>
      <c r="T1393" s="148"/>
      <c r="Z1393" s="148"/>
    </row>
    <row r="1394" spans="2:26" s="155" customFormat="1" hidden="1" x14ac:dyDescent="0.2">
      <c r="B1394" s="155" t="str">
        <f t="shared" si="25"/>
        <v>2025M04</v>
      </c>
      <c r="C1394" s="155" t="str">
        <f t="shared" ref="C1394:D1394" si="162">IF(L2110=0,"",L2110)</f>
        <v>Brazil</v>
      </c>
      <c r="D1394" s="155" t="str">
        <f t="shared" si="162"/>
        <v>Paranagua</v>
      </c>
      <c r="E1394" s="204">
        <f t="shared" ref="E1394:F1394" si="163">IF(J2110=0,"",J2110)</f>
        <v>57.97</v>
      </c>
      <c r="F1394" s="204">
        <f t="shared" si="163"/>
        <v>4.343</v>
      </c>
      <c r="G1394" s="204" t="str">
        <f t="shared" ref="G1394:J1394" si="164">IF(F2110=0,"",F2110)</f>
        <v>Estonia</v>
      </c>
      <c r="H1394" s="204" t="str">
        <f t="shared" si="164"/>
        <v>Enbel</v>
      </c>
      <c r="I1394" s="204" t="str">
        <f t="shared" si="164"/>
        <v>Tallinn</v>
      </c>
      <c r="J1394" s="204" t="str">
        <f t="shared" si="164"/>
        <v>Lale S</v>
      </c>
      <c r="K1394" s="186">
        <f t="shared" ref="K1394:L1394" si="165">IF(N2110=0,"",N2110)</f>
        <v>45723.480682870373</v>
      </c>
      <c r="L1394" s="186">
        <f t="shared" si="165"/>
        <v>45757.726886574077</v>
      </c>
      <c r="S1394" s="187"/>
      <c r="T1394" s="148"/>
      <c r="Z1394" s="148"/>
    </row>
    <row r="1395" spans="2:26" s="155" customFormat="1" hidden="1" x14ac:dyDescent="0.2">
      <c r="B1395" s="155" t="str">
        <f t="shared" ref="B1395:B1405" si="166">IF(D2111=0,"",D2111)</f>
        <v>2025M04</v>
      </c>
      <c r="C1395" s="155" t="str">
        <f t="shared" ref="C1395:C1405" si="167">IF(L2111=0,"",L2111)</f>
        <v>Brazil</v>
      </c>
      <c r="D1395" s="155" t="str">
        <f t="shared" ref="D1395:D1405" si="168">IF(M2111=0,"",M2111)</f>
        <v>Paranagua</v>
      </c>
      <c r="E1395" s="204">
        <f t="shared" ref="E1395:E1405" si="169">IF(J2111=0,"",J2111)</f>
        <v>57.97</v>
      </c>
      <c r="F1395" s="204">
        <f t="shared" ref="F1395:F1405" si="170">IF(K2111=0,"",K2111)</f>
        <v>4.343</v>
      </c>
      <c r="G1395" s="204" t="str">
        <f>IF(F2111=0,"",F2111)</f>
        <v>Estonia</v>
      </c>
      <c r="H1395" s="204" t="str">
        <f>IF(G2111=0,"",G2111)</f>
        <v>Enbel</v>
      </c>
      <c r="I1395" s="204" t="str">
        <f>IF(H2111=0,"",H2111)</f>
        <v>Tallinn</v>
      </c>
      <c r="J1395" s="204" t="str">
        <f>IF(I2111=0,"",I2111)</f>
        <v>Lale S</v>
      </c>
      <c r="K1395" s="186">
        <f t="shared" ref="K1395:K1405" si="171">IF(N2111=0,"",N2111)</f>
        <v>45723.480682870373</v>
      </c>
      <c r="L1395" s="186">
        <f t="shared" ref="L1395:L1405" si="172">IF(O2111=0,"",O2111)</f>
        <v>45757.726898148147</v>
      </c>
      <c r="S1395" s="187"/>
      <c r="T1395" s="148"/>
      <c r="Z1395" s="148"/>
    </row>
    <row r="1396" spans="2:26" s="155" customFormat="1" hidden="1" x14ac:dyDescent="0.2">
      <c r="B1396" s="155" t="str">
        <f t="shared" si="166"/>
        <v>2025M04</v>
      </c>
      <c r="C1396" s="155" t="str">
        <f t="shared" si="167"/>
        <v>Brazil</v>
      </c>
      <c r="D1396" s="155" t="str">
        <f t="shared" si="168"/>
        <v>Paranagua</v>
      </c>
      <c r="E1396" s="204">
        <f t="shared" si="169"/>
        <v>82.209000000000003</v>
      </c>
      <c r="F1396" s="204">
        <f t="shared" si="170"/>
        <v>11.010999999999999</v>
      </c>
      <c r="G1396" s="204" t="str">
        <f t="shared" ref="G1396:J1396" si="173">IF(F2112=0,"",F2112)</f>
        <v>Canada</v>
      </c>
      <c r="H1396" s="204" t="str">
        <f t="shared" si="173"/>
        <v>Canpotex</v>
      </c>
      <c r="I1396" s="204" t="str">
        <f t="shared" si="173"/>
        <v>Vancouver (Canada)</v>
      </c>
      <c r="J1396" s="204" t="str">
        <f t="shared" si="173"/>
        <v>Frieda</v>
      </c>
      <c r="K1396" s="186">
        <f t="shared" si="171"/>
        <v>45719.647291666668</v>
      </c>
      <c r="L1396" s="186">
        <f t="shared" si="172"/>
        <v>45759.353807870371</v>
      </c>
      <c r="S1396" s="187"/>
      <c r="T1396" s="148"/>
      <c r="Z1396" s="148"/>
    </row>
    <row r="1397" spans="2:26" s="155" customFormat="1" hidden="1" x14ac:dyDescent="0.2">
      <c r="B1397" s="155" t="str">
        <f t="shared" si="166"/>
        <v>2025M04</v>
      </c>
      <c r="C1397" s="155" t="str">
        <f t="shared" si="167"/>
        <v>Brazil</v>
      </c>
      <c r="D1397" s="155" t="str">
        <f t="shared" si="168"/>
        <v>Paranagua</v>
      </c>
      <c r="E1397" s="204">
        <f t="shared" si="169"/>
        <v>82.209000000000003</v>
      </c>
      <c r="F1397" s="204">
        <f t="shared" si="170"/>
        <v>7.6050000000000004</v>
      </c>
      <c r="G1397" s="204" t="str">
        <f t="shared" ref="G1397:J1397" si="174">IF(F2113=0,"",F2113)</f>
        <v>Canada</v>
      </c>
      <c r="H1397" s="204" t="str">
        <f t="shared" si="174"/>
        <v>Canpotex</v>
      </c>
      <c r="I1397" s="204" t="str">
        <f t="shared" si="174"/>
        <v>Vancouver (Canada)</v>
      </c>
      <c r="J1397" s="204" t="str">
        <f t="shared" si="174"/>
        <v>Frieda</v>
      </c>
      <c r="K1397" s="186">
        <f t="shared" si="171"/>
        <v>45719.647291666668</v>
      </c>
      <c r="L1397" s="186">
        <f t="shared" si="172"/>
        <v>45759.353946759256</v>
      </c>
      <c r="S1397" s="187"/>
      <c r="T1397" s="148"/>
      <c r="Z1397" s="148"/>
    </row>
    <row r="1398" spans="2:26" s="155" customFormat="1" hidden="1" x14ac:dyDescent="0.2">
      <c r="B1398" s="155" t="str">
        <f t="shared" si="166"/>
        <v>2025M04</v>
      </c>
      <c r="C1398" s="155" t="str">
        <f t="shared" si="167"/>
        <v>Brazil</v>
      </c>
      <c r="D1398" s="155" t="str">
        <f t="shared" si="168"/>
        <v>Paranagua</v>
      </c>
      <c r="E1398" s="204">
        <f t="shared" si="169"/>
        <v>63.411000000000001</v>
      </c>
      <c r="F1398" s="204">
        <f t="shared" si="170"/>
        <v>46.938000000000002</v>
      </c>
      <c r="G1398" s="204" t="str">
        <f t="shared" ref="G1398:J1398" si="175">IF(F2114=0,"",F2114)</f>
        <v>Russia</v>
      </c>
      <c r="H1398" s="204" t="str">
        <f t="shared" si="175"/>
        <v>Uralkali</v>
      </c>
      <c r="I1398" s="204" t="str">
        <f t="shared" si="175"/>
        <v>St Petersburg</v>
      </c>
      <c r="J1398" s="204" t="str">
        <f t="shared" si="175"/>
        <v>Ernest Vinberg</v>
      </c>
      <c r="K1398" s="186">
        <f t="shared" si="171"/>
        <v>45737.771111111113</v>
      </c>
      <c r="L1398" s="186">
        <f t="shared" si="172"/>
        <v>45770.145497685182</v>
      </c>
      <c r="S1398" s="187"/>
      <c r="T1398" s="148"/>
      <c r="Z1398" s="148"/>
    </row>
    <row r="1399" spans="2:26" s="155" customFormat="1" hidden="1" x14ac:dyDescent="0.2">
      <c r="B1399" s="155" t="str">
        <f t="shared" si="166"/>
        <v>2025M05</v>
      </c>
      <c r="C1399" s="155" t="str">
        <f t="shared" si="167"/>
        <v>Brazil</v>
      </c>
      <c r="D1399" s="155" t="str">
        <f t="shared" si="168"/>
        <v>Paranagua</v>
      </c>
      <c r="E1399" s="204">
        <f t="shared" si="169"/>
        <v>35.139000000000003</v>
      </c>
      <c r="F1399" s="204">
        <f t="shared" si="170"/>
        <v>34.1</v>
      </c>
      <c r="G1399" s="204" t="str">
        <f t="shared" ref="G1399:J1399" si="176">IF(F2115=0,"",F2115)</f>
        <v>Russia</v>
      </c>
      <c r="H1399" s="204" t="str">
        <f t="shared" si="176"/>
        <v>Eurochem</v>
      </c>
      <c r="I1399" s="204" t="str">
        <f t="shared" si="176"/>
        <v>Murmansk</v>
      </c>
      <c r="J1399" s="204" t="str">
        <f t="shared" si="176"/>
        <v>Charlie</v>
      </c>
      <c r="K1399" s="186">
        <f t="shared" si="171"/>
        <v>45745.835960648146</v>
      </c>
      <c r="L1399" s="186">
        <f t="shared" si="172"/>
        <v>45781.78229166667</v>
      </c>
      <c r="S1399" s="187"/>
      <c r="T1399" s="148"/>
      <c r="Z1399" s="148"/>
    </row>
    <row r="1400" spans="2:26" s="155" customFormat="1" hidden="1" x14ac:dyDescent="0.2">
      <c r="B1400" s="155" t="str">
        <f t="shared" si="166"/>
        <v>2025M05</v>
      </c>
      <c r="C1400" s="155" t="str">
        <f t="shared" si="167"/>
        <v>Brazil</v>
      </c>
      <c r="D1400" s="155" t="str">
        <f t="shared" si="168"/>
        <v>Paranagua</v>
      </c>
      <c r="E1400" s="204">
        <f t="shared" si="169"/>
        <v>50.991999999999997</v>
      </c>
      <c r="F1400" s="204">
        <f t="shared" si="170"/>
        <v>24.052</v>
      </c>
      <c r="G1400" s="204" t="str">
        <f t="shared" ref="G1400:J1400" si="177">IF(F2116=0,"",F2116)</f>
        <v>Israel</v>
      </c>
      <c r="H1400" s="204" t="str">
        <f t="shared" si="177"/>
        <v>Unknown</v>
      </c>
      <c r="I1400" s="204" t="str">
        <f t="shared" si="177"/>
        <v>Ashdod</v>
      </c>
      <c r="J1400" s="204" t="str">
        <f t="shared" si="177"/>
        <v>Eleni M</v>
      </c>
      <c r="K1400" s="186">
        <f t="shared" si="171"/>
        <v>45743.126562500001</v>
      </c>
      <c r="L1400" s="186">
        <f t="shared" si="172"/>
        <v>45782.812847222223</v>
      </c>
      <c r="S1400" s="187"/>
      <c r="T1400" s="148"/>
      <c r="Z1400" s="148"/>
    </row>
    <row r="1401" spans="2:26" s="155" customFormat="1" hidden="1" x14ac:dyDescent="0.2">
      <c r="B1401" s="155" t="str">
        <f t="shared" si="166"/>
        <v>2025M05</v>
      </c>
      <c r="C1401" s="155" t="str">
        <f t="shared" si="167"/>
        <v>Brazil</v>
      </c>
      <c r="D1401" s="155" t="str">
        <f t="shared" si="168"/>
        <v>Paranagua</v>
      </c>
      <c r="E1401" s="204">
        <f t="shared" si="169"/>
        <v>55.856999999999999</v>
      </c>
      <c r="F1401" s="204">
        <f t="shared" si="170"/>
        <v>48.773000000000003</v>
      </c>
      <c r="G1401" s="204" t="str">
        <f t="shared" ref="G1401:J1401" si="178">IF(F2117=0,"",F2117)</f>
        <v>Russia</v>
      </c>
      <c r="H1401" s="204" t="str">
        <f t="shared" si="178"/>
        <v>Uralkali</v>
      </c>
      <c r="I1401" s="204" t="str">
        <f t="shared" si="178"/>
        <v>St Petersburg</v>
      </c>
      <c r="J1401" s="204" t="str">
        <f t="shared" si="178"/>
        <v>Iokasti Gs</v>
      </c>
      <c r="K1401" s="186">
        <f t="shared" si="171"/>
        <v>45744.938877314817</v>
      </c>
      <c r="L1401" s="186">
        <f t="shared" si="172"/>
        <v>45783.322662037041</v>
      </c>
      <c r="S1401" s="187"/>
      <c r="T1401" s="148"/>
      <c r="Z1401" s="148"/>
    </row>
    <row r="1402" spans="2:26" s="155" customFormat="1" hidden="1" x14ac:dyDescent="0.2">
      <c r="B1402" s="155" t="str">
        <f t="shared" si="166"/>
        <v>2025M05</v>
      </c>
      <c r="C1402" s="155" t="str">
        <f t="shared" si="167"/>
        <v>Brazil</v>
      </c>
      <c r="D1402" s="155" t="str">
        <f t="shared" si="168"/>
        <v>Paranagua</v>
      </c>
      <c r="E1402" s="204">
        <f t="shared" si="169"/>
        <v>34.79</v>
      </c>
      <c r="F1402" s="204">
        <f t="shared" si="170"/>
        <v>30.716999999999999</v>
      </c>
      <c r="G1402" s="204" t="str">
        <f t="shared" ref="G1402:J1402" si="179">IF(F2118=0,"",F2118)</f>
        <v>Russia</v>
      </c>
      <c r="H1402" s="204" t="str">
        <f t="shared" si="179"/>
        <v>Uralkali</v>
      </c>
      <c r="I1402" s="204" t="str">
        <f t="shared" si="179"/>
        <v>St Petersburg</v>
      </c>
      <c r="J1402" s="204" t="str">
        <f t="shared" si="179"/>
        <v>Tulpar</v>
      </c>
      <c r="K1402" s="186">
        <f t="shared" si="171"/>
        <v>45769.126608796294</v>
      </c>
      <c r="L1402" s="186">
        <f t="shared" si="172"/>
        <v>45799.372303240743</v>
      </c>
      <c r="S1402" s="187"/>
      <c r="T1402" s="148"/>
      <c r="Z1402" s="148"/>
    </row>
    <row r="1403" spans="2:26" s="155" customFormat="1" hidden="1" x14ac:dyDescent="0.2">
      <c r="B1403" s="155" t="str">
        <f t="shared" si="166"/>
        <v>2025M05</v>
      </c>
      <c r="C1403" s="155" t="str">
        <f t="shared" si="167"/>
        <v>Brazil</v>
      </c>
      <c r="D1403" s="155" t="str">
        <f t="shared" si="168"/>
        <v>Paranagua</v>
      </c>
      <c r="E1403" s="204">
        <f t="shared" si="169"/>
        <v>82.23</v>
      </c>
      <c r="F1403" s="204">
        <f t="shared" si="170"/>
        <v>72.855000000000004</v>
      </c>
      <c r="G1403" s="204" t="str">
        <f t="shared" ref="G1403:J1403" si="180">IF(F2119=0,"",F2119)</f>
        <v>Canada</v>
      </c>
      <c r="H1403" s="204" t="str">
        <f t="shared" si="180"/>
        <v>Canpotex</v>
      </c>
      <c r="I1403" s="204" t="str">
        <f t="shared" si="180"/>
        <v>Vancouver (Canada)</v>
      </c>
      <c r="J1403" s="204" t="str">
        <f t="shared" si="180"/>
        <v>Pescadores Sw</v>
      </c>
      <c r="K1403" s="186">
        <f t="shared" si="171"/>
        <v>45767.293113425927</v>
      </c>
      <c r="L1403" s="186">
        <f t="shared" si="172"/>
        <v>45801.666666666664</v>
      </c>
      <c r="S1403" s="187"/>
      <c r="T1403" s="148"/>
      <c r="Z1403" s="148"/>
    </row>
    <row r="1404" spans="2:26" s="155" customFormat="1" hidden="1" x14ac:dyDescent="0.2">
      <c r="B1404" s="155" t="str">
        <f t="shared" si="166"/>
        <v>2025M05</v>
      </c>
      <c r="C1404" s="155" t="str">
        <f t="shared" si="167"/>
        <v>Brazil</v>
      </c>
      <c r="D1404" s="155" t="str">
        <f t="shared" si="168"/>
        <v>Paranagua</v>
      </c>
      <c r="E1404" s="204">
        <f t="shared" si="169"/>
        <v>36.231999999999999</v>
      </c>
      <c r="F1404" s="204">
        <f t="shared" si="170"/>
        <v>31.096</v>
      </c>
      <c r="G1404" s="204" t="str">
        <f t="shared" ref="G1404:J1404" si="181">IF(F2120=0,"",F2120)</f>
        <v>Russia</v>
      </c>
      <c r="H1404" s="204" t="str">
        <f t="shared" si="181"/>
        <v>Eurochem</v>
      </c>
      <c r="I1404" s="204" t="str">
        <f t="shared" si="181"/>
        <v>Murmansk</v>
      </c>
      <c r="J1404" s="204" t="str">
        <f t="shared" si="181"/>
        <v>Trust Star</v>
      </c>
      <c r="K1404" s="186">
        <f t="shared" si="171"/>
        <v>45769.799131944441</v>
      </c>
      <c r="L1404" s="186">
        <f t="shared" si="172"/>
        <v>45803.125</v>
      </c>
      <c r="S1404" s="187"/>
      <c r="T1404" s="148"/>
      <c r="Z1404" s="148"/>
    </row>
    <row r="1405" spans="2:26" s="155" customFormat="1" hidden="1" x14ac:dyDescent="0.2">
      <c r="B1405" s="155" t="str">
        <f t="shared" si="166"/>
        <v>2025M06</v>
      </c>
      <c r="C1405" s="155" t="str">
        <f t="shared" si="167"/>
        <v>Brazil</v>
      </c>
      <c r="D1405" s="155" t="str">
        <f t="shared" si="168"/>
        <v>Paranagua</v>
      </c>
      <c r="E1405" s="204">
        <f t="shared" si="169"/>
        <v>82.138999999999996</v>
      </c>
      <c r="F1405" s="204">
        <f t="shared" si="170"/>
        <v>64.891999999999996</v>
      </c>
      <c r="G1405" s="204" t="str">
        <f t="shared" ref="G1405:J1405" si="182">IF(F2121=0,"",F2121)</f>
        <v>Canada</v>
      </c>
      <c r="H1405" s="204" t="str">
        <f t="shared" si="182"/>
        <v>K+S</v>
      </c>
      <c r="I1405" s="204" t="str">
        <f t="shared" si="182"/>
        <v>Vancouver (Canada)</v>
      </c>
      <c r="J1405" s="204" t="str">
        <f t="shared" si="182"/>
        <v>Diamantina</v>
      </c>
      <c r="K1405" s="186">
        <f t="shared" si="171"/>
        <v>45776.751539351855</v>
      </c>
      <c r="L1405" s="186">
        <f t="shared" si="172"/>
        <v>45820.611828703702</v>
      </c>
      <c r="S1405" s="187"/>
      <c r="T1405" s="148"/>
      <c r="Z1405" s="148"/>
    </row>
    <row r="1406" spans="2:26" s="155" customFormat="1" hidden="1" x14ac:dyDescent="0.2">
      <c r="B1406" s="155" t="str">
        <f t="shared" ref="B1406:B1419" si="183">IF(D2122=0,"",D2122)</f>
        <v/>
      </c>
      <c r="C1406" s="155" t="str">
        <f t="shared" ref="C1406:C1419" si="184">IF(L2122=0,"",L2122)</f>
        <v/>
      </c>
      <c r="D1406" s="155" t="str">
        <f t="shared" ref="D1406:D1419" si="185">IF(M2122=0,"",M2122)</f>
        <v/>
      </c>
      <c r="E1406" s="204" t="str">
        <f t="shared" ref="E1406:E1419" si="186">IF(J2122=0,"",J2122)</f>
        <v/>
      </c>
      <c r="F1406" s="204" t="str">
        <f t="shared" ref="F1406:F1419" si="187">IF(K2122=0,"",K2122)</f>
        <v/>
      </c>
      <c r="G1406" s="204" t="str">
        <f t="shared" ref="G1406:J1406" si="188">IF(F2122=0,"",F2122)</f>
        <v/>
      </c>
      <c r="H1406" s="204" t="str">
        <f t="shared" si="188"/>
        <v/>
      </c>
      <c r="I1406" s="204" t="str">
        <f t="shared" si="188"/>
        <v/>
      </c>
      <c r="J1406" s="204" t="str">
        <f t="shared" si="188"/>
        <v/>
      </c>
      <c r="K1406" s="186" t="str">
        <f t="shared" ref="K1406:K1419" si="189">IF(N2122=0,"",N2122)</f>
        <v/>
      </c>
      <c r="L1406" s="186" t="str">
        <f t="shared" ref="L1406:L1419" si="190">IF(O2122=0,"",O2122)</f>
        <v/>
      </c>
      <c r="S1406" s="187"/>
      <c r="T1406" s="148"/>
      <c r="Z1406" s="148"/>
    </row>
    <row r="1407" spans="2:26" s="155" customFormat="1" hidden="1" x14ac:dyDescent="0.2">
      <c r="B1407" s="155" t="str">
        <f t="shared" si="183"/>
        <v/>
      </c>
      <c r="C1407" s="155" t="str">
        <f t="shared" si="184"/>
        <v/>
      </c>
      <c r="D1407" s="155" t="str">
        <f t="shared" si="185"/>
        <v/>
      </c>
      <c r="E1407" s="204" t="str">
        <f t="shared" si="186"/>
        <v/>
      </c>
      <c r="F1407" s="204" t="str">
        <f t="shared" si="187"/>
        <v/>
      </c>
      <c r="G1407" s="204" t="str">
        <f t="shared" ref="G1407:J1407" si="191">IF(F2123=0,"",F2123)</f>
        <v/>
      </c>
      <c r="H1407" s="204" t="str">
        <f t="shared" si="191"/>
        <v/>
      </c>
      <c r="I1407" s="204" t="str">
        <f t="shared" si="191"/>
        <v/>
      </c>
      <c r="J1407" s="204" t="str">
        <f t="shared" si="191"/>
        <v/>
      </c>
      <c r="K1407" s="186" t="str">
        <f t="shared" si="189"/>
        <v/>
      </c>
      <c r="L1407" s="186" t="str">
        <f t="shared" si="190"/>
        <v/>
      </c>
      <c r="S1407" s="187"/>
      <c r="T1407" s="148"/>
      <c r="Z1407" s="148"/>
    </row>
    <row r="1408" spans="2:26" s="155" customFormat="1" hidden="1" x14ac:dyDescent="0.2">
      <c r="B1408" s="155" t="str">
        <f t="shared" si="183"/>
        <v/>
      </c>
      <c r="C1408" s="155" t="str">
        <f t="shared" si="184"/>
        <v/>
      </c>
      <c r="D1408" s="155" t="str">
        <f t="shared" si="185"/>
        <v/>
      </c>
      <c r="E1408" s="204" t="str">
        <f t="shared" si="186"/>
        <v/>
      </c>
      <c r="F1408" s="204" t="str">
        <f t="shared" si="187"/>
        <v/>
      </c>
      <c r="G1408" s="204" t="str">
        <f t="shared" ref="G1408:J1408" si="192">IF(F2124=0,"",F2124)</f>
        <v/>
      </c>
      <c r="H1408" s="204" t="str">
        <f t="shared" si="192"/>
        <v/>
      </c>
      <c r="I1408" s="204" t="str">
        <f t="shared" si="192"/>
        <v/>
      </c>
      <c r="J1408" s="204" t="str">
        <f t="shared" si="192"/>
        <v/>
      </c>
      <c r="K1408" s="186" t="str">
        <f t="shared" si="189"/>
        <v/>
      </c>
      <c r="L1408" s="186" t="str">
        <f t="shared" si="190"/>
        <v/>
      </c>
      <c r="S1408" s="187"/>
      <c r="T1408" s="148"/>
      <c r="Z1408" s="148"/>
    </row>
    <row r="1409" spans="2:26" s="155" customFormat="1" hidden="1" x14ac:dyDescent="0.2">
      <c r="B1409" s="155" t="str">
        <f t="shared" si="183"/>
        <v/>
      </c>
      <c r="C1409" s="155" t="str">
        <f t="shared" si="184"/>
        <v/>
      </c>
      <c r="D1409" s="155" t="str">
        <f t="shared" si="185"/>
        <v/>
      </c>
      <c r="E1409" s="204" t="str">
        <f t="shared" si="186"/>
        <v/>
      </c>
      <c r="F1409" s="204" t="str">
        <f t="shared" si="187"/>
        <v/>
      </c>
      <c r="G1409" s="204" t="str">
        <f t="shared" ref="G1409:J1409" si="193">IF(F2125=0,"",F2125)</f>
        <v/>
      </c>
      <c r="H1409" s="204" t="str">
        <f t="shared" si="193"/>
        <v/>
      </c>
      <c r="I1409" s="204" t="str">
        <f t="shared" si="193"/>
        <v/>
      </c>
      <c r="J1409" s="204" t="str">
        <f t="shared" si="193"/>
        <v/>
      </c>
      <c r="K1409" s="186" t="str">
        <f t="shared" si="189"/>
        <v/>
      </c>
      <c r="L1409" s="186" t="str">
        <f t="shared" si="190"/>
        <v/>
      </c>
      <c r="S1409" s="187"/>
      <c r="T1409" s="148"/>
      <c r="Z1409" s="148"/>
    </row>
    <row r="1410" spans="2:26" s="155" customFormat="1" hidden="1" x14ac:dyDescent="0.2">
      <c r="B1410" s="155" t="str">
        <f t="shared" si="183"/>
        <v/>
      </c>
      <c r="C1410" s="155" t="str">
        <f t="shared" si="184"/>
        <v/>
      </c>
      <c r="D1410" s="155" t="str">
        <f t="shared" si="185"/>
        <v/>
      </c>
      <c r="E1410" s="204" t="str">
        <f t="shared" si="186"/>
        <v/>
      </c>
      <c r="F1410" s="204" t="str">
        <f t="shared" si="187"/>
        <v/>
      </c>
      <c r="G1410" s="204" t="str">
        <f t="shared" ref="G1410:J1410" si="194">IF(F2126=0,"",F2126)</f>
        <v/>
      </c>
      <c r="H1410" s="204" t="str">
        <f t="shared" si="194"/>
        <v/>
      </c>
      <c r="I1410" s="204" t="str">
        <f t="shared" si="194"/>
        <v/>
      </c>
      <c r="J1410" s="204" t="str">
        <f t="shared" si="194"/>
        <v/>
      </c>
      <c r="K1410" s="186" t="str">
        <f t="shared" si="189"/>
        <v/>
      </c>
      <c r="L1410" s="186" t="str">
        <f t="shared" si="190"/>
        <v/>
      </c>
      <c r="S1410" s="187"/>
      <c r="T1410" s="148"/>
      <c r="Z1410" s="148"/>
    </row>
    <row r="1411" spans="2:26" s="155" customFormat="1" hidden="1" x14ac:dyDescent="0.2">
      <c r="B1411" s="155" t="str">
        <f t="shared" si="183"/>
        <v/>
      </c>
      <c r="C1411" s="155" t="str">
        <f t="shared" si="184"/>
        <v/>
      </c>
      <c r="D1411" s="155" t="str">
        <f t="shared" si="185"/>
        <v/>
      </c>
      <c r="E1411" s="204" t="str">
        <f t="shared" si="186"/>
        <v/>
      </c>
      <c r="F1411" s="204" t="str">
        <f t="shared" si="187"/>
        <v/>
      </c>
      <c r="G1411" s="204" t="str">
        <f t="shared" ref="G1411:J1411" si="195">IF(F2127=0,"",F2127)</f>
        <v/>
      </c>
      <c r="H1411" s="204" t="str">
        <f t="shared" si="195"/>
        <v/>
      </c>
      <c r="I1411" s="204" t="str">
        <f t="shared" si="195"/>
        <v/>
      </c>
      <c r="J1411" s="204" t="str">
        <f t="shared" si="195"/>
        <v/>
      </c>
      <c r="K1411" s="186" t="str">
        <f t="shared" si="189"/>
        <v/>
      </c>
      <c r="L1411" s="186" t="str">
        <f t="shared" si="190"/>
        <v/>
      </c>
      <c r="S1411" s="187"/>
      <c r="T1411" s="148"/>
      <c r="Z1411" s="148"/>
    </row>
    <row r="1412" spans="2:26" s="155" customFormat="1" hidden="1" x14ac:dyDescent="0.2">
      <c r="B1412" s="155" t="str">
        <f t="shared" si="183"/>
        <v/>
      </c>
      <c r="C1412" s="155" t="str">
        <f t="shared" si="184"/>
        <v/>
      </c>
      <c r="D1412" s="155" t="str">
        <f t="shared" si="185"/>
        <v/>
      </c>
      <c r="E1412" s="204" t="str">
        <f t="shared" si="186"/>
        <v/>
      </c>
      <c r="F1412" s="204" t="str">
        <f t="shared" si="187"/>
        <v/>
      </c>
      <c r="G1412" s="204" t="str">
        <f t="shared" ref="G1412:J1412" si="196">IF(F2128=0,"",F2128)</f>
        <v/>
      </c>
      <c r="H1412" s="204" t="str">
        <f t="shared" si="196"/>
        <v/>
      </c>
      <c r="I1412" s="204" t="str">
        <f t="shared" si="196"/>
        <v/>
      </c>
      <c r="J1412" s="204" t="str">
        <f t="shared" si="196"/>
        <v/>
      </c>
      <c r="K1412" s="186" t="str">
        <f t="shared" si="189"/>
        <v/>
      </c>
      <c r="L1412" s="186" t="str">
        <f t="shared" si="190"/>
        <v/>
      </c>
      <c r="S1412" s="187"/>
      <c r="T1412" s="148"/>
      <c r="Z1412" s="148"/>
    </row>
    <row r="1413" spans="2:26" s="155" customFormat="1" hidden="1" x14ac:dyDescent="0.2">
      <c r="B1413" s="155" t="str">
        <f t="shared" si="183"/>
        <v/>
      </c>
      <c r="C1413" s="155" t="str">
        <f t="shared" si="184"/>
        <v/>
      </c>
      <c r="D1413" s="155" t="str">
        <f t="shared" si="185"/>
        <v/>
      </c>
      <c r="E1413" s="204" t="str">
        <f t="shared" si="186"/>
        <v/>
      </c>
      <c r="F1413" s="204" t="str">
        <f t="shared" si="187"/>
        <v/>
      </c>
      <c r="G1413" s="204" t="str">
        <f t="shared" ref="G1413:J1413" si="197">IF(F2129=0,"",F2129)</f>
        <v/>
      </c>
      <c r="H1413" s="204" t="str">
        <f t="shared" si="197"/>
        <v/>
      </c>
      <c r="I1413" s="204" t="str">
        <f t="shared" si="197"/>
        <v/>
      </c>
      <c r="J1413" s="204" t="str">
        <f t="shared" si="197"/>
        <v/>
      </c>
      <c r="K1413" s="186" t="str">
        <f t="shared" si="189"/>
        <v/>
      </c>
      <c r="L1413" s="186" t="str">
        <f t="shared" si="190"/>
        <v/>
      </c>
      <c r="S1413" s="187"/>
      <c r="T1413" s="148"/>
      <c r="Z1413" s="148"/>
    </row>
    <row r="1414" spans="2:26" s="155" customFormat="1" hidden="1" x14ac:dyDescent="0.2">
      <c r="B1414" s="155" t="str">
        <f t="shared" si="183"/>
        <v/>
      </c>
      <c r="C1414" s="155" t="str">
        <f t="shared" si="184"/>
        <v/>
      </c>
      <c r="D1414" s="155" t="str">
        <f t="shared" si="185"/>
        <v/>
      </c>
      <c r="E1414" s="204" t="str">
        <f t="shared" si="186"/>
        <v/>
      </c>
      <c r="F1414" s="204" t="str">
        <f t="shared" si="187"/>
        <v/>
      </c>
      <c r="G1414" s="204" t="str">
        <f t="shared" ref="G1414:J1414" si="198">IF(F2130=0,"",F2130)</f>
        <v/>
      </c>
      <c r="H1414" s="204" t="str">
        <f t="shared" si="198"/>
        <v/>
      </c>
      <c r="I1414" s="204" t="str">
        <f t="shared" si="198"/>
        <v/>
      </c>
      <c r="J1414" s="204" t="str">
        <f t="shared" si="198"/>
        <v/>
      </c>
      <c r="K1414" s="186" t="str">
        <f t="shared" si="189"/>
        <v/>
      </c>
      <c r="L1414" s="186" t="str">
        <f t="shared" si="190"/>
        <v/>
      </c>
      <c r="S1414" s="187"/>
      <c r="T1414" s="148"/>
      <c r="Z1414" s="148"/>
    </row>
    <row r="1415" spans="2:26" s="155" customFormat="1" hidden="1" x14ac:dyDescent="0.2">
      <c r="B1415" s="155" t="str">
        <f t="shared" si="183"/>
        <v/>
      </c>
      <c r="C1415" s="155" t="str">
        <f t="shared" si="184"/>
        <v/>
      </c>
      <c r="D1415" s="155" t="str">
        <f t="shared" si="185"/>
        <v/>
      </c>
      <c r="E1415" s="204" t="str">
        <f t="shared" si="186"/>
        <v/>
      </c>
      <c r="F1415" s="204" t="str">
        <f t="shared" si="187"/>
        <v/>
      </c>
      <c r="G1415" s="204" t="str">
        <f t="shared" ref="G1415:J1415" si="199">IF(F2131=0,"",F2131)</f>
        <v/>
      </c>
      <c r="H1415" s="204" t="str">
        <f t="shared" si="199"/>
        <v/>
      </c>
      <c r="I1415" s="204" t="str">
        <f t="shared" si="199"/>
        <v/>
      </c>
      <c r="J1415" s="204" t="str">
        <f t="shared" si="199"/>
        <v/>
      </c>
      <c r="K1415" s="186" t="str">
        <f t="shared" si="189"/>
        <v/>
      </c>
      <c r="L1415" s="186" t="str">
        <f t="shared" si="190"/>
        <v/>
      </c>
      <c r="S1415" s="187"/>
      <c r="T1415" s="148"/>
      <c r="Z1415" s="148"/>
    </row>
    <row r="1416" spans="2:26" s="155" customFormat="1" hidden="1" x14ac:dyDescent="0.2">
      <c r="B1416" s="155" t="str">
        <f t="shared" si="183"/>
        <v/>
      </c>
      <c r="C1416" s="155" t="str">
        <f t="shared" si="184"/>
        <v/>
      </c>
      <c r="D1416" s="155" t="str">
        <f t="shared" si="185"/>
        <v/>
      </c>
      <c r="E1416" s="204" t="str">
        <f t="shared" si="186"/>
        <v/>
      </c>
      <c r="F1416" s="204" t="str">
        <f t="shared" si="187"/>
        <v/>
      </c>
      <c r="G1416" s="204" t="str">
        <f t="shared" ref="G1416:J1416" si="200">IF(F2132=0,"",F2132)</f>
        <v/>
      </c>
      <c r="H1416" s="204" t="str">
        <f t="shared" si="200"/>
        <v/>
      </c>
      <c r="I1416" s="204" t="str">
        <f t="shared" si="200"/>
        <v/>
      </c>
      <c r="J1416" s="204" t="str">
        <f t="shared" si="200"/>
        <v/>
      </c>
      <c r="K1416" s="186" t="str">
        <f t="shared" si="189"/>
        <v/>
      </c>
      <c r="L1416" s="186" t="str">
        <f t="shared" si="190"/>
        <v/>
      </c>
      <c r="S1416" s="187"/>
      <c r="T1416" s="148"/>
      <c r="Z1416" s="148"/>
    </row>
    <row r="1417" spans="2:26" s="155" customFormat="1" hidden="1" x14ac:dyDescent="0.2">
      <c r="B1417" s="155" t="str">
        <f t="shared" si="183"/>
        <v/>
      </c>
      <c r="C1417" s="155" t="str">
        <f t="shared" si="184"/>
        <v/>
      </c>
      <c r="D1417" s="155" t="str">
        <f t="shared" si="185"/>
        <v/>
      </c>
      <c r="E1417" s="204" t="str">
        <f t="shared" si="186"/>
        <v/>
      </c>
      <c r="F1417" s="204" t="str">
        <f t="shared" si="187"/>
        <v/>
      </c>
      <c r="G1417" s="204" t="str">
        <f t="shared" ref="G1417:J1417" si="201">IF(F2133=0,"",F2133)</f>
        <v/>
      </c>
      <c r="H1417" s="204" t="str">
        <f t="shared" si="201"/>
        <v/>
      </c>
      <c r="I1417" s="204" t="str">
        <f t="shared" si="201"/>
        <v/>
      </c>
      <c r="J1417" s="204" t="str">
        <f t="shared" si="201"/>
        <v/>
      </c>
      <c r="K1417" s="186" t="str">
        <f t="shared" si="189"/>
        <v/>
      </c>
      <c r="L1417" s="186" t="str">
        <f t="shared" si="190"/>
        <v/>
      </c>
      <c r="S1417" s="187"/>
      <c r="T1417" s="148"/>
      <c r="Z1417" s="148"/>
    </row>
    <row r="1418" spans="2:26" s="155" customFormat="1" hidden="1" x14ac:dyDescent="0.2">
      <c r="B1418" s="155" t="str">
        <f t="shared" si="183"/>
        <v/>
      </c>
      <c r="C1418" s="155" t="str">
        <f t="shared" si="184"/>
        <v/>
      </c>
      <c r="D1418" s="155" t="str">
        <f t="shared" si="185"/>
        <v/>
      </c>
      <c r="E1418" s="204" t="str">
        <f t="shared" si="186"/>
        <v/>
      </c>
      <c r="F1418" s="204" t="str">
        <f t="shared" si="187"/>
        <v/>
      </c>
      <c r="G1418" s="204" t="str">
        <f t="shared" ref="G1418:J1418" si="202">IF(F2134=0,"",F2134)</f>
        <v/>
      </c>
      <c r="H1418" s="204" t="str">
        <f t="shared" si="202"/>
        <v/>
      </c>
      <c r="I1418" s="204" t="str">
        <f t="shared" si="202"/>
        <v/>
      </c>
      <c r="J1418" s="204" t="str">
        <f t="shared" si="202"/>
        <v/>
      </c>
      <c r="K1418" s="186" t="str">
        <f t="shared" si="189"/>
        <v/>
      </c>
      <c r="L1418" s="186" t="str">
        <f t="shared" si="190"/>
        <v/>
      </c>
      <c r="S1418" s="187"/>
      <c r="T1418" s="148"/>
      <c r="Z1418" s="148"/>
    </row>
    <row r="1419" spans="2:26" s="155" customFormat="1" hidden="1" x14ac:dyDescent="0.2">
      <c r="B1419" s="155" t="str">
        <f t="shared" si="183"/>
        <v/>
      </c>
      <c r="C1419" s="155" t="str">
        <f t="shared" si="184"/>
        <v/>
      </c>
      <c r="D1419" s="155" t="str">
        <f t="shared" si="185"/>
        <v/>
      </c>
      <c r="E1419" s="204" t="str">
        <f t="shared" si="186"/>
        <v/>
      </c>
      <c r="F1419" s="204" t="str">
        <f t="shared" si="187"/>
        <v/>
      </c>
      <c r="G1419" s="204" t="str">
        <f t="shared" ref="G1419:J1419" si="203">IF(F2135=0,"",F2135)</f>
        <v/>
      </c>
      <c r="H1419" s="204" t="str">
        <f t="shared" si="203"/>
        <v/>
      </c>
      <c r="I1419" s="204" t="str">
        <f t="shared" si="203"/>
        <v/>
      </c>
      <c r="J1419" s="204" t="str">
        <f t="shared" si="203"/>
        <v/>
      </c>
      <c r="K1419" s="186" t="str">
        <f t="shared" si="189"/>
        <v/>
      </c>
      <c r="L1419" s="186" t="str">
        <f t="shared" si="190"/>
        <v/>
      </c>
      <c r="S1419" s="187"/>
      <c r="T1419" s="148"/>
      <c r="Z1419" s="148"/>
    </row>
    <row r="1420" spans="2:26" s="155" customFormat="1" hidden="1" x14ac:dyDescent="0.2">
      <c r="B1420" s="155" t="str">
        <f t="shared" ref="B1420:B1483" si="204">IF(D2136=0,"",D2136)</f>
        <v/>
      </c>
      <c r="C1420" s="155" t="str">
        <f t="shared" ref="C1420:C1483" si="205">IF(L2136=0,"",L2136)</f>
        <v/>
      </c>
      <c r="D1420" s="155" t="str">
        <f t="shared" ref="D1420:D1483" si="206">IF(M2136=0,"",M2136)</f>
        <v/>
      </c>
      <c r="E1420" s="204" t="str">
        <f t="shared" ref="E1420:E1483" si="207">IF(J2136=0,"",J2136)</f>
        <v/>
      </c>
      <c r="F1420" s="204" t="str">
        <f t="shared" ref="F1420:F1483" si="208">IF(K2136=0,"",K2136)</f>
        <v/>
      </c>
      <c r="G1420" s="204" t="str">
        <f t="shared" ref="G1420:J1420" si="209">IF(F2136=0,"",F2136)</f>
        <v/>
      </c>
      <c r="H1420" s="204" t="str">
        <f t="shared" si="209"/>
        <v/>
      </c>
      <c r="I1420" s="204" t="str">
        <f t="shared" si="209"/>
        <v/>
      </c>
      <c r="J1420" s="204" t="str">
        <f t="shared" si="209"/>
        <v/>
      </c>
      <c r="K1420" s="186" t="str">
        <f t="shared" ref="K1420:K1483" si="210">IF(N2136=0,"",N2136)</f>
        <v/>
      </c>
      <c r="L1420" s="186" t="str">
        <f t="shared" ref="L1420:L1483" si="211">IF(O2136=0,"",O2136)</f>
        <v/>
      </c>
      <c r="S1420" s="187"/>
      <c r="T1420" s="148"/>
      <c r="Z1420" s="148"/>
    </row>
    <row r="1421" spans="2:26" s="155" customFormat="1" hidden="1" x14ac:dyDescent="0.2">
      <c r="B1421" s="155" t="str">
        <f t="shared" si="204"/>
        <v/>
      </c>
      <c r="C1421" s="155" t="str">
        <f t="shared" si="205"/>
        <v/>
      </c>
      <c r="D1421" s="155" t="str">
        <f t="shared" si="206"/>
        <v/>
      </c>
      <c r="E1421" s="204" t="str">
        <f t="shared" si="207"/>
        <v/>
      </c>
      <c r="F1421" s="204" t="str">
        <f t="shared" si="208"/>
        <v/>
      </c>
      <c r="G1421" s="204" t="str">
        <f t="shared" ref="G1421:J1421" si="212">IF(F2137=0,"",F2137)</f>
        <v/>
      </c>
      <c r="H1421" s="204" t="str">
        <f t="shared" si="212"/>
        <v/>
      </c>
      <c r="I1421" s="204" t="str">
        <f t="shared" si="212"/>
        <v/>
      </c>
      <c r="J1421" s="204" t="str">
        <f t="shared" si="212"/>
        <v/>
      </c>
      <c r="K1421" s="186" t="str">
        <f t="shared" si="210"/>
        <v/>
      </c>
      <c r="L1421" s="186" t="str">
        <f t="shared" si="211"/>
        <v/>
      </c>
      <c r="S1421" s="187"/>
      <c r="T1421" s="148"/>
      <c r="Z1421" s="148"/>
    </row>
    <row r="1422" spans="2:26" s="155" customFormat="1" hidden="1" x14ac:dyDescent="0.2">
      <c r="B1422" s="155" t="str">
        <f t="shared" si="204"/>
        <v/>
      </c>
      <c r="C1422" s="155" t="str">
        <f t="shared" si="205"/>
        <v/>
      </c>
      <c r="D1422" s="155" t="str">
        <f t="shared" si="206"/>
        <v/>
      </c>
      <c r="E1422" s="204" t="str">
        <f t="shared" si="207"/>
        <v/>
      </c>
      <c r="F1422" s="204" t="str">
        <f t="shared" si="208"/>
        <v/>
      </c>
      <c r="G1422" s="204" t="str">
        <f t="shared" ref="G1422:J1422" si="213">IF(F2138=0,"",F2138)</f>
        <v/>
      </c>
      <c r="H1422" s="204" t="str">
        <f t="shared" si="213"/>
        <v/>
      </c>
      <c r="I1422" s="204" t="str">
        <f t="shared" si="213"/>
        <v/>
      </c>
      <c r="J1422" s="204" t="str">
        <f t="shared" si="213"/>
        <v/>
      </c>
      <c r="K1422" s="186" t="str">
        <f t="shared" si="210"/>
        <v/>
      </c>
      <c r="L1422" s="186" t="str">
        <f t="shared" si="211"/>
        <v/>
      </c>
      <c r="S1422" s="187"/>
      <c r="T1422" s="148"/>
      <c r="Z1422" s="148"/>
    </row>
    <row r="1423" spans="2:26" s="155" customFormat="1" hidden="1" x14ac:dyDescent="0.2">
      <c r="B1423" s="155" t="str">
        <f t="shared" si="204"/>
        <v/>
      </c>
      <c r="C1423" s="155" t="str">
        <f t="shared" si="205"/>
        <v/>
      </c>
      <c r="D1423" s="155" t="str">
        <f t="shared" si="206"/>
        <v/>
      </c>
      <c r="E1423" s="204" t="str">
        <f t="shared" si="207"/>
        <v/>
      </c>
      <c r="F1423" s="204" t="str">
        <f t="shared" si="208"/>
        <v/>
      </c>
      <c r="G1423" s="204" t="str">
        <f t="shared" ref="G1423:J1423" si="214">IF(F2139=0,"",F2139)</f>
        <v/>
      </c>
      <c r="H1423" s="204" t="str">
        <f t="shared" si="214"/>
        <v/>
      </c>
      <c r="I1423" s="204" t="str">
        <f t="shared" si="214"/>
        <v/>
      </c>
      <c r="J1423" s="204" t="str">
        <f t="shared" si="214"/>
        <v/>
      </c>
      <c r="K1423" s="186" t="str">
        <f t="shared" si="210"/>
        <v/>
      </c>
      <c r="L1423" s="186" t="str">
        <f t="shared" si="211"/>
        <v/>
      </c>
      <c r="S1423" s="187"/>
      <c r="T1423" s="148"/>
      <c r="Z1423" s="148"/>
    </row>
    <row r="1424" spans="2:26" s="155" customFormat="1" hidden="1" x14ac:dyDescent="0.2">
      <c r="B1424" s="155" t="str">
        <f t="shared" si="204"/>
        <v/>
      </c>
      <c r="C1424" s="155" t="str">
        <f t="shared" si="205"/>
        <v/>
      </c>
      <c r="D1424" s="155" t="str">
        <f t="shared" si="206"/>
        <v/>
      </c>
      <c r="E1424" s="204" t="str">
        <f t="shared" si="207"/>
        <v/>
      </c>
      <c r="F1424" s="204" t="str">
        <f t="shared" si="208"/>
        <v/>
      </c>
      <c r="G1424" s="204" t="str">
        <f t="shared" ref="G1424:J1424" si="215">IF(F2140=0,"",F2140)</f>
        <v/>
      </c>
      <c r="H1424" s="204" t="str">
        <f t="shared" si="215"/>
        <v/>
      </c>
      <c r="I1424" s="204" t="str">
        <f t="shared" si="215"/>
        <v/>
      </c>
      <c r="J1424" s="204" t="str">
        <f t="shared" si="215"/>
        <v/>
      </c>
      <c r="K1424" s="186" t="str">
        <f t="shared" si="210"/>
        <v/>
      </c>
      <c r="L1424" s="186" t="str">
        <f t="shared" si="211"/>
        <v/>
      </c>
      <c r="S1424" s="187"/>
      <c r="T1424" s="148"/>
      <c r="Z1424" s="148"/>
    </row>
    <row r="1425" spans="2:26" s="155" customFormat="1" hidden="1" x14ac:dyDescent="0.2">
      <c r="B1425" s="155" t="str">
        <f t="shared" si="204"/>
        <v/>
      </c>
      <c r="C1425" s="155" t="str">
        <f t="shared" si="205"/>
        <v/>
      </c>
      <c r="D1425" s="155" t="str">
        <f t="shared" si="206"/>
        <v/>
      </c>
      <c r="E1425" s="204" t="str">
        <f t="shared" si="207"/>
        <v/>
      </c>
      <c r="F1425" s="204" t="str">
        <f t="shared" si="208"/>
        <v/>
      </c>
      <c r="G1425" s="204" t="str">
        <f t="shared" ref="G1425:J1425" si="216">IF(F2141=0,"",F2141)</f>
        <v/>
      </c>
      <c r="H1425" s="204" t="str">
        <f t="shared" si="216"/>
        <v/>
      </c>
      <c r="I1425" s="204" t="str">
        <f t="shared" si="216"/>
        <v/>
      </c>
      <c r="J1425" s="204" t="str">
        <f t="shared" si="216"/>
        <v/>
      </c>
      <c r="K1425" s="186" t="str">
        <f t="shared" si="210"/>
        <v/>
      </c>
      <c r="L1425" s="186" t="str">
        <f t="shared" si="211"/>
        <v/>
      </c>
      <c r="S1425" s="187"/>
      <c r="T1425" s="148"/>
      <c r="Z1425" s="148"/>
    </row>
    <row r="1426" spans="2:26" s="155" customFormat="1" hidden="1" x14ac:dyDescent="0.2">
      <c r="B1426" s="155" t="str">
        <f t="shared" si="204"/>
        <v/>
      </c>
      <c r="C1426" s="155" t="str">
        <f t="shared" si="205"/>
        <v/>
      </c>
      <c r="D1426" s="155" t="str">
        <f t="shared" si="206"/>
        <v/>
      </c>
      <c r="E1426" s="204" t="str">
        <f t="shared" si="207"/>
        <v/>
      </c>
      <c r="F1426" s="204" t="str">
        <f t="shared" si="208"/>
        <v/>
      </c>
      <c r="G1426" s="204" t="str">
        <f t="shared" ref="G1426:J1426" si="217">IF(F2142=0,"",F2142)</f>
        <v/>
      </c>
      <c r="H1426" s="204" t="str">
        <f t="shared" si="217"/>
        <v/>
      </c>
      <c r="I1426" s="204" t="str">
        <f t="shared" si="217"/>
        <v/>
      </c>
      <c r="J1426" s="204" t="str">
        <f t="shared" si="217"/>
        <v/>
      </c>
      <c r="K1426" s="186" t="str">
        <f t="shared" si="210"/>
        <v/>
      </c>
      <c r="L1426" s="186" t="str">
        <f t="shared" si="211"/>
        <v/>
      </c>
      <c r="S1426" s="187"/>
      <c r="T1426" s="148"/>
      <c r="Z1426" s="148"/>
    </row>
    <row r="1427" spans="2:26" s="155" customFormat="1" hidden="1" x14ac:dyDescent="0.2">
      <c r="B1427" s="155" t="str">
        <f t="shared" si="204"/>
        <v/>
      </c>
      <c r="C1427" s="155" t="str">
        <f t="shared" si="205"/>
        <v/>
      </c>
      <c r="D1427" s="155" t="str">
        <f t="shared" si="206"/>
        <v/>
      </c>
      <c r="E1427" s="204" t="str">
        <f t="shared" si="207"/>
        <v/>
      </c>
      <c r="F1427" s="204" t="str">
        <f t="shared" si="208"/>
        <v/>
      </c>
      <c r="G1427" s="204" t="str">
        <f t="shared" ref="G1427:J1427" si="218">IF(F2143=0,"",F2143)</f>
        <v/>
      </c>
      <c r="H1427" s="204" t="str">
        <f t="shared" si="218"/>
        <v/>
      </c>
      <c r="I1427" s="204" t="str">
        <f t="shared" si="218"/>
        <v/>
      </c>
      <c r="J1427" s="204" t="str">
        <f t="shared" si="218"/>
        <v/>
      </c>
      <c r="K1427" s="186" t="str">
        <f t="shared" si="210"/>
        <v/>
      </c>
      <c r="L1427" s="186" t="str">
        <f t="shared" si="211"/>
        <v/>
      </c>
      <c r="S1427" s="187"/>
      <c r="T1427" s="148"/>
      <c r="Z1427" s="148"/>
    </row>
    <row r="1428" spans="2:26" s="155" customFormat="1" hidden="1" x14ac:dyDescent="0.2">
      <c r="B1428" s="155" t="str">
        <f t="shared" si="204"/>
        <v/>
      </c>
      <c r="C1428" s="155" t="str">
        <f t="shared" si="205"/>
        <v/>
      </c>
      <c r="D1428" s="155" t="str">
        <f t="shared" si="206"/>
        <v/>
      </c>
      <c r="E1428" s="204" t="str">
        <f t="shared" si="207"/>
        <v/>
      </c>
      <c r="F1428" s="204" t="str">
        <f t="shared" si="208"/>
        <v/>
      </c>
      <c r="G1428" s="204" t="str">
        <f t="shared" ref="G1428:J1428" si="219">IF(F2144=0,"",F2144)</f>
        <v/>
      </c>
      <c r="H1428" s="204" t="str">
        <f t="shared" si="219"/>
        <v/>
      </c>
      <c r="I1428" s="204" t="str">
        <f t="shared" si="219"/>
        <v/>
      </c>
      <c r="J1428" s="204" t="str">
        <f t="shared" si="219"/>
        <v/>
      </c>
      <c r="K1428" s="186" t="str">
        <f t="shared" si="210"/>
        <v/>
      </c>
      <c r="L1428" s="186" t="str">
        <f t="shared" si="211"/>
        <v/>
      </c>
      <c r="S1428" s="187"/>
      <c r="T1428" s="148"/>
      <c r="Z1428" s="148"/>
    </row>
    <row r="1429" spans="2:26" s="155" customFormat="1" hidden="1" x14ac:dyDescent="0.2">
      <c r="B1429" s="155" t="str">
        <f t="shared" si="204"/>
        <v/>
      </c>
      <c r="C1429" s="155" t="str">
        <f t="shared" si="205"/>
        <v/>
      </c>
      <c r="D1429" s="155" t="str">
        <f t="shared" si="206"/>
        <v/>
      </c>
      <c r="E1429" s="204" t="str">
        <f t="shared" si="207"/>
        <v/>
      </c>
      <c r="F1429" s="204" t="str">
        <f t="shared" si="208"/>
        <v/>
      </c>
      <c r="G1429" s="204" t="str">
        <f t="shared" ref="G1429:J1429" si="220">IF(F2145=0,"",F2145)</f>
        <v/>
      </c>
      <c r="H1429" s="204" t="str">
        <f t="shared" si="220"/>
        <v/>
      </c>
      <c r="I1429" s="204" t="str">
        <f t="shared" si="220"/>
        <v/>
      </c>
      <c r="J1429" s="204" t="str">
        <f t="shared" si="220"/>
        <v/>
      </c>
      <c r="K1429" s="186" t="str">
        <f t="shared" si="210"/>
        <v/>
      </c>
      <c r="L1429" s="186" t="str">
        <f t="shared" si="211"/>
        <v/>
      </c>
      <c r="S1429" s="187"/>
      <c r="T1429" s="148"/>
      <c r="Z1429" s="148"/>
    </row>
    <row r="1430" spans="2:26" s="155" customFormat="1" hidden="1" x14ac:dyDescent="0.2">
      <c r="B1430" s="155" t="str">
        <f t="shared" si="204"/>
        <v/>
      </c>
      <c r="C1430" s="155" t="str">
        <f t="shared" si="205"/>
        <v/>
      </c>
      <c r="D1430" s="155" t="str">
        <f t="shared" si="206"/>
        <v/>
      </c>
      <c r="E1430" s="204" t="str">
        <f t="shared" si="207"/>
        <v/>
      </c>
      <c r="F1430" s="204" t="str">
        <f t="shared" si="208"/>
        <v/>
      </c>
      <c r="G1430" s="204" t="str">
        <f t="shared" ref="G1430:J1430" si="221">IF(F2146=0,"",F2146)</f>
        <v/>
      </c>
      <c r="H1430" s="204" t="str">
        <f t="shared" si="221"/>
        <v/>
      </c>
      <c r="I1430" s="204" t="str">
        <f t="shared" si="221"/>
        <v/>
      </c>
      <c r="J1430" s="204" t="str">
        <f t="shared" si="221"/>
        <v/>
      </c>
      <c r="K1430" s="186" t="str">
        <f t="shared" si="210"/>
        <v/>
      </c>
      <c r="L1430" s="186" t="str">
        <f t="shared" si="211"/>
        <v/>
      </c>
      <c r="S1430" s="187"/>
      <c r="T1430" s="148"/>
      <c r="Z1430" s="148"/>
    </row>
    <row r="1431" spans="2:26" s="155" customFormat="1" hidden="1" x14ac:dyDescent="0.2">
      <c r="B1431" s="155" t="str">
        <f t="shared" si="204"/>
        <v/>
      </c>
      <c r="C1431" s="155" t="str">
        <f t="shared" si="205"/>
        <v/>
      </c>
      <c r="D1431" s="155" t="str">
        <f t="shared" si="206"/>
        <v/>
      </c>
      <c r="E1431" s="204" t="str">
        <f t="shared" si="207"/>
        <v/>
      </c>
      <c r="F1431" s="204" t="str">
        <f t="shared" si="208"/>
        <v/>
      </c>
      <c r="G1431" s="204" t="str">
        <f t="shared" ref="G1431:J1431" si="222">IF(F2147=0,"",F2147)</f>
        <v/>
      </c>
      <c r="H1431" s="204" t="str">
        <f t="shared" si="222"/>
        <v/>
      </c>
      <c r="I1431" s="204" t="str">
        <f t="shared" si="222"/>
        <v/>
      </c>
      <c r="J1431" s="204" t="str">
        <f t="shared" si="222"/>
        <v/>
      </c>
      <c r="K1431" s="186" t="str">
        <f t="shared" si="210"/>
        <v/>
      </c>
      <c r="L1431" s="186" t="str">
        <f t="shared" si="211"/>
        <v/>
      </c>
      <c r="S1431" s="187"/>
      <c r="T1431" s="148"/>
      <c r="Z1431" s="148"/>
    </row>
    <row r="1432" spans="2:26" s="155" customFormat="1" hidden="1" x14ac:dyDescent="0.2">
      <c r="B1432" s="155" t="str">
        <f t="shared" si="204"/>
        <v/>
      </c>
      <c r="C1432" s="155" t="str">
        <f t="shared" si="205"/>
        <v/>
      </c>
      <c r="D1432" s="155" t="str">
        <f t="shared" si="206"/>
        <v/>
      </c>
      <c r="E1432" s="204" t="str">
        <f t="shared" si="207"/>
        <v/>
      </c>
      <c r="F1432" s="204" t="str">
        <f t="shared" si="208"/>
        <v/>
      </c>
      <c r="G1432" s="204" t="str">
        <f t="shared" ref="G1432:J1432" si="223">IF(F2148=0,"",F2148)</f>
        <v/>
      </c>
      <c r="H1432" s="204" t="str">
        <f t="shared" si="223"/>
        <v/>
      </c>
      <c r="I1432" s="204" t="str">
        <f t="shared" si="223"/>
        <v/>
      </c>
      <c r="J1432" s="204" t="str">
        <f t="shared" si="223"/>
        <v/>
      </c>
      <c r="K1432" s="186" t="str">
        <f t="shared" si="210"/>
        <v/>
      </c>
      <c r="L1432" s="186" t="str">
        <f t="shared" si="211"/>
        <v/>
      </c>
      <c r="S1432" s="187"/>
      <c r="T1432" s="148"/>
      <c r="Z1432" s="148"/>
    </row>
    <row r="1433" spans="2:26" s="155" customFormat="1" hidden="1" x14ac:dyDescent="0.2">
      <c r="B1433" s="155" t="str">
        <f t="shared" si="204"/>
        <v/>
      </c>
      <c r="C1433" s="155" t="str">
        <f t="shared" si="205"/>
        <v/>
      </c>
      <c r="D1433" s="155" t="str">
        <f t="shared" si="206"/>
        <v/>
      </c>
      <c r="E1433" s="204" t="str">
        <f t="shared" si="207"/>
        <v/>
      </c>
      <c r="F1433" s="204" t="str">
        <f t="shared" si="208"/>
        <v/>
      </c>
      <c r="G1433" s="204" t="str">
        <f t="shared" ref="G1433:J1433" si="224">IF(F2149=0,"",F2149)</f>
        <v/>
      </c>
      <c r="H1433" s="204" t="str">
        <f t="shared" si="224"/>
        <v/>
      </c>
      <c r="I1433" s="204" t="str">
        <f t="shared" si="224"/>
        <v/>
      </c>
      <c r="J1433" s="204" t="str">
        <f t="shared" si="224"/>
        <v/>
      </c>
      <c r="K1433" s="186" t="str">
        <f t="shared" si="210"/>
        <v/>
      </c>
      <c r="L1433" s="186" t="str">
        <f t="shared" si="211"/>
        <v/>
      </c>
      <c r="S1433" s="187"/>
      <c r="T1433" s="148"/>
      <c r="Z1433" s="148"/>
    </row>
    <row r="1434" spans="2:26" s="155" customFormat="1" hidden="1" x14ac:dyDescent="0.2">
      <c r="B1434" s="155" t="str">
        <f t="shared" si="204"/>
        <v/>
      </c>
      <c r="C1434" s="155" t="str">
        <f t="shared" si="205"/>
        <v/>
      </c>
      <c r="D1434" s="155" t="str">
        <f t="shared" si="206"/>
        <v/>
      </c>
      <c r="E1434" s="204" t="str">
        <f t="shared" si="207"/>
        <v/>
      </c>
      <c r="F1434" s="204" t="str">
        <f t="shared" si="208"/>
        <v/>
      </c>
      <c r="G1434" s="204" t="str">
        <f t="shared" ref="G1434:J1434" si="225">IF(F2150=0,"",F2150)</f>
        <v/>
      </c>
      <c r="H1434" s="204" t="str">
        <f t="shared" si="225"/>
        <v/>
      </c>
      <c r="I1434" s="204" t="str">
        <f t="shared" si="225"/>
        <v/>
      </c>
      <c r="J1434" s="204" t="str">
        <f t="shared" si="225"/>
        <v/>
      </c>
      <c r="K1434" s="186" t="str">
        <f t="shared" si="210"/>
        <v/>
      </c>
      <c r="L1434" s="186" t="str">
        <f t="shared" si="211"/>
        <v/>
      </c>
      <c r="S1434" s="187"/>
      <c r="T1434" s="148"/>
      <c r="Z1434" s="148"/>
    </row>
    <row r="1435" spans="2:26" s="155" customFormat="1" hidden="1" x14ac:dyDescent="0.2">
      <c r="B1435" s="155" t="str">
        <f t="shared" si="204"/>
        <v/>
      </c>
      <c r="C1435" s="155" t="str">
        <f t="shared" si="205"/>
        <v/>
      </c>
      <c r="D1435" s="155" t="str">
        <f t="shared" si="206"/>
        <v/>
      </c>
      <c r="E1435" s="204" t="str">
        <f t="shared" si="207"/>
        <v/>
      </c>
      <c r="F1435" s="204" t="str">
        <f t="shared" si="208"/>
        <v/>
      </c>
      <c r="G1435" s="204" t="str">
        <f t="shared" ref="G1435:J1435" si="226">IF(F2151=0,"",F2151)</f>
        <v/>
      </c>
      <c r="H1435" s="204" t="str">
        <f t="shared" si="226"/>
        <v/>
      </c>
      <c r="I1435" s="204" t="str">
        <f t="shared" si="226"/>
        <v/>
      </c>
      <c r="J1435" s="204" t="str">
        <f t="shared" si="226"/>
        <v/>
      </c>
      <c r="K1435" s="186" t="str">
        <f t="shared" si="210"/>
        <v/>
      </c>
      <c r="L1435" s="186" t="str">
        <f t="shared" si="211"/>
        <v/>
      </c>
      <c r="S1435" s="187"/>
      <c r="T1435" s="148"/>
      <c r="Z1435" s="148"/>
    </row>
    <row r="1436" spans="2:26" s="155" customFormat="1" hidden="1" x14ac:dyDescent="0.2">
      <c r="B1436" s="155" t="str">
        <f t="shared" si="204"/>
        <v/>
      </c>
      <c r="C1436" s="155" t="str">
        <f t="shared" si="205"/>
        <v/>
      </c>
      <c r="D1436" s="155" t="str">
        <f t="shared" si="206"/>
        <v/>
      </c>
      <c r="E1436" s="204" t="str">
        <f t="shared" si="207"/>
        <v/>
      </c>
      <c r="F1436" s="204" t="str">
        <f t="shared" si="208"/>
        <v/>
      </c>
      <c r="G1436" s="204" t="str">
        <f t="shared" ref="G1436:J1436" si="227">IF(F2152=0,"",F2152)</f>
        <v/>
      </c>
      <c r="H1436" s="204" t="str">
        <f t="shared" si="227"/>
        <v/>
      </c>
      <c r="I1436" s="204" t="str">
        <f t="shared" si="227"/>
        <v/>
      </c>
      <c r="J1436" s="204" t="str">
        <f t="shared" si="227"/>
        <v/>
      </c>
      <c r="K1436" s="186" t="str">
        <f t="shared" si="210"/>
        <v/>
      </c>
      <c r="L1436" s="186" t="str">
        <f t="shared" si="211"/>
        <v/>
      </c>
      <c r="S1436" s="187"/>
      <c r="T1436" s="148"/>
      <c r="Z1436" s="148"/>
    </row>
    <row r="1437" spans="2:26" s="155" customFormat="1" hidden="1" x14ac:dyDescent="0.2">
      <c r="B1437" s="155" t="str">
        <f t="shared" si="204"/>
        <v/>
      </c>
      <c r="C1437" s="155" t="str">
        <f t="shared" si="205"/>
        <v/>
      </c>
      <c r="D1437" s="155" t="str">
        <f t="shared" si="206"/>
        <v/>
      </c>
      <c r="E1437" s="204" t="str">
        <f t="shared" si="207"/>
        <v/>
      </c>
      <c r="F1437" s="204" t="str">
        <f t="shared" si="208"/>
        <v/>
      </c>
      <c r="G1437" s="204" t="str">
        <f t="shared" ref="G1437:J1437" si="228">IF(F2153=0,"",F2153)</f>
        <v/>
      </c>
      <c r="H1437" s="204" t="str">
        <f t="shared" si="228"/>
        <v/>
      </c>
      <c r="I1437" s="204" t="str">
        <f t="shared" si="228"/>
        <v/>
      </c>
      <c r="J1437" s="204" t="str">
        <f t="shared" si="228"/>
        <v/>
      </c>
      <c r="K1437" s="186" t="str">
        <f t="shared" si="210"/>
        <v/>
      </c>
      <c r="L1437" s="186" t="str">
        <f t="shared" si="211"/>
        <v/>
      </c>
      <c r="S1437" s="187"/>
      <c r="T1437" s="148"/>
      <c r="Z1437" s="148"/>
    </row>
    <row r="1438" spans="2:26" s="155" customFormat="1" hidden="1" x14ac:dyDescent="0.2">
      <c r="B1438" s="155" t="str">
        <f t="shared" si="204"/>
        <v/>
      </c>
      <c r="C1438" s="155" t="str">
        <f t="shared" si="205"/>
        <v/>
      </c>
      <c r="D1438" s="155" t="str">
        <f t="shared" si="206"/>
        <v/>
      </c>
      <c r="E1438" s="204" t="str">
        <f t="shared" si="207"/>
        <v/>
      </c>
      <c r="F1438" s="204" t="str">
        <f t="shared" si="208"/>
        <v/>
      </c>
      <c r="G1438" s="204" t="str">
        <f t="shared" ref="G1438:J1438" si="229">IF(F2154=0,"",F2154)</f>
        <v/>
      </c>
      <c r="H1438" s="204" t="str">
        <f t="shared" si="229"/>
        <v/>
      </c>
      <c r="I1438" s="204" t="str">
        <f t="shared" si="229"/>
        <v/>
      </c>
      <c r="J1438" s="204" t="str">
        <f t="shared" si="229"/>
        <v/>
      </c>
      <c r="K1438" s="186" t="str">
        <f t="shared" si="210"/>
        <v/>
      </c>
      <c r="L1438" s="186" t="str">
        <f t="shared" si="211"/>
        <v/>
      </c>
      <c r="S1438" s="187"/>
      <c r="T1438" s="148"/>
      <c r="Z1438" s="148"/>
    </row>
    <row r="1439" spans="2:26" s="155" customFormat="1" hidden="1" x14ac:dyDescent="0.2">
      <c r="B1439" s="155" t="str">
        <f t="shared" si="204"/>
        <v/>
      </c>
      <c r="C1439" s="155" t="str">
        <f t="shared" si="205"/>
        <v/>
      </c>
      <c r="D1439" s="155" t="str">
        <f t="shared" si="206"/>
        <v/>
      </c>
      <c r="E1439" s="204" t="str">
        <f t="shared" si="207"/>
        <v/>
      </c>
      <c r="F1439" s="204" t="str">
        <f t="shared" si="208"/>
        <v/>
      </c>
      <c r="G1439" s="204" t="str">
        <f t="shared" ref="G1439:J1439" si="230">IF(F2155=0,"",F2155)</f>
        <v/>
      </c>
      <c r="H1439" s="204" t="str">
        <f t="shared" si="230"/>
        <v/>
      </c>
      <c r="I1439" s="204" t="str">
        <f t="shared" si="230"/>
        <v/>
      </c>
      <c r="J1439" s="204" t="str">
        <f t="shared" si="230"/>
        <v/>
      </c>
      <c r="K1439" s="186" t="str">
        <f t="shared" si="210"/>
        <v/>
      </c>
      <c r="L1439" s="186" t="str">
        <f t="shared" si="211"/>
        <v/>
      </c>
      <c r="S1439" s="187"/>
      <c r="T1439" s="148"/>
      <c r="Z1439" s="148"/>
    </row>
    <row r="1440" spans="2:26" s="155" customFormat="1" hidden="1" x14ac:dyDescent="0.2">
      <c r="B1440" s="155" t="str">
        <f t="shared" si="204"/>
        <v/>
      </c>
      <c r="C1440" s="155" t="str">
        <f t="shared" si="205"/>
        <v/>
      </c>
      <c r="D1440" s="155" t="str">
        <f t="shared" si="206"/>
        <v/>
      </c>
      <c r="E1440" s="204" t="str">
        <f t="shared" si="207"/>
        <v/>
      </c>
      <c r="F1440" s="204" t="str">
        <f t="shared" si="208"/>
        <v/>
      </c>
      <c r="G1440" s="204" t="str">
        <f t="shared" ref="G1440:J1440" si="231">IF(F2156=0,"",F2156)</f>
        <v/>
      </c>
      <c r="H1440" s="204" t="str">
        <f t="shared" si="231"/>
        <v/>
      </c>
      <c r="I1440" s="204" t="str">
        <f t="shared" si="231"/>
        <v/>
      </c>
      <c r="J1440" s="204" t="str">
        <f t="shared" si="231"/>
        <v/>
      </c>
      <c r="K1440" s="186" t="str">
        <f t="shared" si="210"/>
        <v/>
      </c>
      <c r="L1440" s="186" t="str">
        <f t="shared" si="211"/>
        <v/>
      </c>
      <c r="S1440" s="187"/>
      <c r="T1440" s="148"/>
      <c r="Z1440" s="148"/>
    </row>
    <row r="1441" spans="2:26" s="155" customFormat="1" hidden="1" x14ac:dyDescent="0.2">
      <c r="B1441" s="155" t="str">
        <f t="shared" si="204"/>
        <v/>
      </c>
      <c r="C1441" s="155" t="str">
        <f t="shared" si="205"/>
        <v/>
      </c>
      <c r="D1441" s="155" t="str">
        <f t="shared" si="206"/>
        <v/>
      </c>
      <c r="E1441" s="204" t="str">
        <f t="shared" si="207"/>
        <v/>
      </c>
      <c r="F1441" s="204" t="str">
        <f t="shared" si="208"/>
        <v/>
      </c>
      <c r="G1441" s="204" t="str">
        <f t="shared" ref="G1441:J1441" si="232">IF(F2157=0,"",F2157)</f>
        <v/>
      </c>
      <c r="H1441" s="204" t="str">
        <f t="shared" si="232"/>
        <v/>
      </c>
      <c r="I1441" s="204" t="str">
        <f t="shared" si="232"/>
        <v/>
      </c>
      <c r="J1441" s="204" t="str">
        <f t="shared" si="232"/>
        <v/>
      </c>
      <c r="K1441" s="186" t="str">
        <f t="shared" si="210"/>
        <v/>
      </c>
      <c r="L1441" s="186" t="str">
        <f t="shared" si="211"/>
        <v/>
      </c>
      <c r="S1441" s="187"/>
      <c r="T1441" s="148"/>
      <c r="Z1441" s="148"/>
    </row>
    <row r="1442" spans="2:26" s="155" customFormat="1" hidden="1" x14ac:dyDescent="0.2">
      <c r="B1442" s="155" t="str">
        <f t="shared" si="204"/>
        <v/>
      </c>
      <c r="C1442" s="155" t="str">
        <f t="shared" si="205"/>
        <v/>
      </c>
      <c r="D1442" s="155" t="str">
        <f t="shared" si="206"/>
        <v/>
      </c>
      <c r="E1442" s="204" t="str">
        <f t="shared" si="207"/>
        <v/>
      </c>
      <c r="F1442" s="204" t="str">
        <f t="shared" si="208"/>
        <v/>
      </c>
      <c r="G1442" s="204" t="str">
        <f t="shared" ref="G1442:J1442" si="233">IF(F2158=0,"",F2158)</f>
        <v/>
      </c>
      <c r="H1442" s="204" t="str">
        <f t="shared" si="233"/>
        <v/>
      </c>
      <c r="I1442" s="204" t="str">
        <f t="shared" si="233"/>
        <v/>
      </c>
      <c r="J1442" s="204" t="str">
        <f t="shared" si="233"/>
        <v/>
      </c>
      <c r="K1442" s="186" t="str">
        <f t="shared" si="210"/>
        <v/>
      </c>
      <c r="L1442" s="186" t="str">
        <f t="shared" si="211"/>
        <v/>
      </c>
      <c r="S1442" s="187"/>
      <c r="T1442" s="148"/>
      <c r="Z1442" s="148"/>
    </row>
    <row r="1443" spans="2:26" s="155" customFormat="1" hidden="1" x14ac:dyDescent="0.2">
      <c r="B1443" s="155" t="str">
        <f t="shared" si="204"/>
        <v/>
      </c>
      <c r="C1443" s="155" t="str">
        <f t="shared" si="205"/>
        <v/>
      </c>
      <c r="D1443" s="155" t="str">
        <f t="shared" si="206"/>
        <v/>
      </c>
      <c r="E1443" s="204" t="str">
        <f t="shared" si="207"/>
        <v/>
      </c>
      <c r="F1443" s="204" t="str">
        <f t="shared" si="208"/>
        <v/>
      </c>
      <c r="G1443" s="204" t="str">
        <f t="shared" ref="G1443:J1443" si="234">IF(F2159=0,"",F2159)</f>
        <v/>
      </c>
      <c r="H1443" s="204" t="str">
        <f t="shared" si="234"/>
        <v/>
      </c>
      <c r="I1443" s="204" t="str">
        <f t="shared" si="234"/>
        <v/>
      </c>
      <c r="J1443" s="204" t="str">
        <f t="shared" si="234"/>
        <v/>
      </c>
      <c r="K1443" s="186" t="str">
        <f t="shared" si="210"/>
        <v/>
      </c>
      <c r="L1443" s="186" t="str">
        <f t="shared" si="211"/>
        <v/>
      </c>
      <c r="S1443" s="187"/>
      <c r="T1443" s="148"/>
      <c r="Z1443" s="148"/>
    </row>
    <row r="1444" spans="2:26" s="155" customFormat="1" hidden="1" x14ac:dyDescent="0.2">
      <c r="B1444" s="155" t="str">
        <f t="shared" si="204"/>
        <v/>
      </c>
      <c r="C1444" s="155" t="str">
        <f t="shared" si="205"/>
        <v/>
      </c>
      <c r="D1444" s="155" t="str">
        <f t="shared" si="206"/>
        <v/>
      </c>
      <c r="E1444" s="204" t="str">
        <f t="shared" si="207"/>
        <v/>
      </c>
      <c r="F1444" s="204" t="str">
        <f t="shared" si="208"/>
        <v/>
      </c>
      <c r="G1444" s="204" t="str">
        <f t="shared" ref="G1444:J1444" si="235">IF(F2160=0,"",F2160)</f>
        <v/>
      </c>
      <c r="H1444" s="204" t="str">
        <f t="shared" si="235"/>
        <v/>
      </c>
      <c r="I1444" s="204" t="str">
        <f t="shared" si="235"/>
        <v/>
      </c>
      <c r="J1444" s="204" t="str">
        <f t="shared" si="235"/>
        <v/>
      </c>
      <c r="K1444" s="186" t="str">
        <f t="shared" si="210"/>
        <v/>
      </c>
      <c r="L1444" s="186" t="str">
        <f t="shared" si="211"/>
        <v/>
      </c>
      <c r="S1444" s="187"/>
      <c r="T1444" s="148"/>
      <c r="Z1444" s="148"/>
    </row>
    <row r="1445" spans="2:26" s="155" customFormat="1" hidden="1" x14ac:dyDescent="0.2">
      <c r="B1445" s="155" t="str">
        <f t="shared" si="204"/>
        <v/>
      </c>
      <c r="C1445" s="155" t="str">
        <f t="shared" si="205"/>
        <v/>
      </c>
      <c r="D1445" s="155" t="str">
        <f t="shared" si="206"/>
        <v/>
      </c>
      <c r="E1445" s="204" t="str">
        <f t="shared" si="207"/>
        <v/>
      </c>
      <c r="F1445" s="204" t="str">
        <f t="shared" si="208"/>
        <v/>
      </c>
      <c r="G1445" s="204" t="str">
        <f t="shared" ref="G1445:J1445" si="236">IF(F2161=0,"",F2161)</f>
        <v/>
      </c>
      <c r="H1445" s="204" t="str">
        <f t="shared" si="236"/>
        <v/>
      </c>
      <c r="I1445" s="204" t="str">
        <f t="shared" si="236"/>
        <v/>
      </c>
      <c r="J1445" s="204" t="str">
        <f t="shared" si="236"/>
        <v/>
      </c>
      <c r="K1445" s="186" t="str">
        <f t="shared" si="210"/>
        <v/>
      </c>
      <c r="L1445" s="186" t="str">
        <f t="shared" si="211"/>
        <v/>
      </c>
      <c r="S1445" s="187"/>
      <c r="T1445" s="148"/>
      <c r="Z1445" s="148"/>
    </row>
    <row r="1446" spans="2:26" s="155" customFormat="1" hidden="1" x14ac:dyDescent="0.2">
      <c r="B1446" s="155" t="str">
        <f t="shared" si="204"/>
        <v/>
      </c>
      <c r="C1446" s="155" t="str">
        <f t="shared" si="205"/>
        <v/>
      </c>
      <c r="D1446" s="155" t="str">
        <f t="shared" si="206"/>
        <v/>
      </c>
      <c r="E1446" s="204" t="str">
        <f t="shared" si="207"/>
        <v/>
      </c>
      <c r="F1446" s="204" t="str">
        <f t="shared" si="208"/>
        <v/>
      </c>
      <c r="G1446" s="204" t="str">
        <f t="shared" ref="G1446:J1446" si="237">IF(F2162=0,"",F2162)</f>
        <v/>
      </c>
      <c r="H1446" s="204" t="str">
        <f t="shared" si="237"/>
        <v/>
      </c>
      <c r="I1446" s="204" t="str">
        <f t="shared" si="237"/>
        <v/>
      </c>
      <c r="J1446" s="204" t="str">
        <f t="shared" si="237"/>
        <v/>
      </c>
      <c r="K1446" s="186" t="str">
        <f t="shared" si="210"/>
        <v/>
      </c>
      <c r="L1446" s="186" t="str">
        <f t="shared" si="211"/>
        <v/>
      </c>
      <c r="S1446" s="187"/>
      <c r="T1446" s="148"/>
      <c r="Z1446" s="148"/>
    </row>
    <row r="1447" spans="2:26" s="155" customFormat="1" hidden="1" x14ac:dyDescent="0.2">
      <c r="B1447" s="155" t="str">
        <f t="shared" si="204"/>
        <v/>
      </c>
      <c r="C1447" s="155" t="str">
        <f t="shared" si="205"/>
        <v/>
      </c>
      <c r="D1447" s="155" t="str">
        <f t="shared" si="206"/>
        <v/>
      </c>
      <c r="E1447" s="204" t="str">
        <f t="shared" si="207"/>
        <v/>
      </c>
      <c r="F1447" s="204" t="str">
        <f t="shared" si="208"/>
        <v/>
      </c>
      <c r="G1447" s="204" t="str">
        <f t="shared" ref="G1447:J1447" si="238">IF(F2163=0,"",F2163)</f>
        <v/>
      </c>
      <c r="H1447" s="204" t="str">
        <f t="shared" si="238"/>
        <v/>
      </c>
      <c r="I1447" s="204" t="str">
        <f t="shared" si="238"/>
        <v/>
      </c>
      <c r="J1447" s="204" t="str">
        <f t="shared" si="238"/>
        <v/>
      </c>
      <c r="K1447" s="186" t="str">
        <f t="shared" si="210"/>
        <v/>
      </c>
      <c r="L1447" s="186" t="str">
        <f t="shared" si="211"/>
        <v/>
      </c>
      <c r="S1447" s="187"/>
      <c r="T1447" s="148"/>
      <c r="Z1447" s="148"/>
    </row>
    <row r="1448" spans="2:26" s="155" customFormat="1" hidden="1" x14ac:dyDescent="0.2">
      <c r="B1448" s="155" t="str">
        <f t="shared" si="204"/>
        <v/>
      </c>
      <c r="C1448" s="155" t="str">
        <f t="shared" si="205"/>
        <v/>
      </c>
      <c r="D1448" s="155" t="str">
        <f t="shared" si="206"/>
        <v/>
      </c>
      <c r="E1448" s="204" t="str">
        <f t="shared" si="207"/>
        <v/>
      </c>
      <c r="F1448" s="204" t="str">
        <f t="shared" si="208"/>
        <v/>
      </c>
      <c r="G1448" s="204" t="str">
        <f t="shared" ref="G1448:J1448" si="239">IF(F2164=0,"",F2164)</f>
        <v/>
      </c>
      <c r="H1448" s="204" t="str">
        <f t="shared" si="239"/>
        <v/>
      </c>
      <c r="I1448" s="204" t="str">
        <f t="shared" si="239"/>
        <v/>
      </c>
      <c r="J1448" s="204" t="str">
        <f t="shared" si="239"/>
        <v/>
      </c>
      <c r="K1448" s="186" t="str">
        <f t="shared" si="210"/>
        <v/>
      </c>
      <c r="L1448" s="186" t="str">
        <f t="shared" si="211"/>
        <v/>
      </c>
      <c r="S1448" s="187"/>
      <c r="T1448" s="148"/>
      <c r="Z1448" s="148"/>
    </row>
    <row r="1449" spans="2:26" s="155" customFormat="1" hidden="1" x14ac:dyDescent="0.2">
      <c r="B1449" s="155" t="str">
        <f t="shared" si="204"/>
        <v/>
      </c>
      <c r="C1449" s="155" t="str">
        <f t="shared" si="205"/>
        <v/>
      </c>
      <c r="D1449" s="155" t="str">
        <f t="shared" si="206"/>
        <v/>
      </c>
      <c r="E1449" s="204" t="str">
        <f t="shared" si="207"/>
        <v/>
      </c>
      <c r="F1449" s="204" t="str">
        <f t="shared" si="208"/>
        <v/>
      </c>
      <c r="G1449" s="204" t="str">
        <f t="shared" ref="G1449:J1449" si="240">IF(F2165=0,"",F2165)</f>
        <v/>
      </c>
      <c r="H1449" s="204" t="str">
        <f t="shared" si="240"/>
        <v/>
      </c>
      <c r="I1449" s="204" t="str">
        <f t="shared" si="240"/>
        <v/>
      </c>
      <c r="J1449" s="204" t="str">
        <f t="shared" si="240"/>
        <v/>
      </c>
      <c r="K1449" s="186" t="str">
        <f t="shared" si="210"/>
        <v/>
      </c>
      <c r="L1449" s="186" t="str">
        <f t="shared" si="211"/>
        <v/>
      </c>
      <c r="S1449" s="187"/>
      <c r="T1449" s="148"/>
      <c r="Z1449" s="148"/>
    </row>
    <row r="1450" spans="2:26" s="155" customFormat="1" hidden="1" x14ac:dyDescent="0.2">
      <c r="B1450" s="155" t="str">
        <f t="shared" si="204"/>
        <v/>
      </c>
      <c r="C1450" s="155" t="str">
        <f t="shared" si="205"/>
        <v/>
      </c>
      <c r="D1450" s="155" t="str">
        <f t="shared" si="206"/>
        <v/>
      </c>
      <c r="E1450" s="204" t="str">
        <f t="shared" si="207"/>
        <v/>
      </c>
      <c r="F1450" s="204" t="str">
        <f t="shared" si="208"/>
        <v/>
      </c>
      <c r="G1450" s="204" t="str">
        <f t="shared" ref="G1450:J1450" si="241">IF(F2166=0,"",F2166)</f>
        <v/>
      </c>
      <c r="H1450" s="204" t="str">
        <f t="shared" si="241"/>
        <v/>
      </c>
      <c r="I1450" s="204" t="str">
        <f t="shared" si="241"/>
        <v/>
      </c>
      <c r="J1450" s="204" t="str">
        <f t="shared" si="241"/>
        <v/>
      </c>
      <c r="K1450" s="186" t="str">
        <f t="shared" si="210"/>
        <v/>
      </c>
      <c r="L1450" s="186" t="str">
        <f t="shared" si="211"/>
        <v/>
      </c>
      <c r="S1450" s="187"/>
      <c r="T1450" s="148"/>
      <c r="Z1450" s="148"/>
    </row>
    <row r="1451" spans="2:26" s="155" customFormat="1" hidden="1" x14ac:dyDescent="0.2">
      <c r="B1451" s="155" t="str">
        <f t="shared" si="204"/>
        <v/>
      </c>
      <c r="C1451" s="155" t="str">
        <f t="shared" si="205"/>
        <v/>
      </c>
      <c r="D1451" s="155" t="str">
        <f t="shared" si="206"/>
        <v/>
      </c>
      <c r="E1451" s="204" t="str">
        <f t="shared" si="207"/>
        <v/>
      </c>
      <c r="F1451" s="204" t="str">
        <f t="shared" si="208"/>
        <v/>
      </c>
      <c r="G1451" s="204" t="str">
        <f t="shared" ref="G1451:J1451" si="242">IF(F2167=0,"",F2167)</f>
        <v/>
      </c>
      <c r="H1451" s="204" t="str">
        <f t="shared" si="242"/>
        <v/>
      </c>
      <c r="I1451" s="204" t="str">
        <f t="shared" si="242"/>
        <v/>
      </c>
      <c r="J1451" s="204" t="str">
        <f t="shared" si="242"/>
        <v/>
      </c>
      <c r="K1451" s="186" t="str">
        <f t="shared" si="210"/>
        <v/>
      </c>
      <c r="L1451" s="186" t="str">
        <f t="shared" si="211"/>
        <v/>
      </c>
      <c r="S1451" s="187"/>
      <c r="T1451" s="148"/>
      <c r="Z1451" s="148"/>
    </row>
    <row r="1452" spans="2:26" s="155" customFormat="1" hidden="1" x14ac:dyDescent="0.2">
      <c r="B1452" s="155" t="str">
        <f t="shared" si="204"/>
        <v/>
      </c>
      <c r="C1452" s="155" t="str">
        <f t="shared" si="205"/>
        <v/>
      </c>
      <c r="D1452" s="155" t="str">
        <f t="shared" si="206"/>
        <v/>
      </c>
      <c r="E1452" s="204" t="str">
        <f t="shared" si="207"/>
        <v/>
      </c>
      <c r="F1452" s="204" t="str">
        <f t="shared" si="208"/>
        <v/>
      </c>
      <c r="G1452" s="204" t="str">
        <f t="shared" ref="G1452:J1452" si="243">IF(F2168=0,"",F2168)</f>
        <v/>
      </c>
      <c r="H1452" s="204" t="str">
        <f t="shared" si="243"/>
        <v/>
      </c>
      <c r="I1452" s="204" t="str">
        <f t="shared" si="243"/>
        <v/>
      </c>
      <c r="J1452" s="204" t="str">
        <f t="shared" si="243"/>
        <v/>
      </c>
      <c r="K1452" s="186" t="str">
        <f t="shared" si="210"/>
        <v/>
      </c>
      <c r="L1452" s="186" t="str">
        <f t="shared" si="211"/>
        <v/>
      </c>
      <c r="S1452" s="187"/>
      <c r="T1452" s="148"/>
      <c r="Z1452" s="148"/>
    </row>
    <row r="1453" spans="2:26" s="155" customFormat="1" hidden="1" x14ac:dyDescent="0.2">
      <c r="B1453" s="155" t="str">
        <f t="shared" si="204"/>
        <v/>
      </c>
      <c r="C1453" s="155" t="str">
        <f t="shared" si="205"/>
        <v/>
      </c>
      <c r="D1453" s="155" t="str">
        <f t="shared" si="206"/>
        <v/>
      </c>
      <c r="E1453" s="204" t="str">
        <f t="shared" si="207"/>
        <v/>
      </c>
      <c r="F1453" s="204" t="str">
        <f t="shared" si="208"/>
        <v/>
      </c>
      <c r="G1453" s="204" t="str">
        <f t="shared" ref="G1453:J1453" si="244">IF(F2169=0,"",F2169)</f>
        <v/>
      </c>
      <c r="H1453" s="204" t="str">
        <f t="shared" si="244"/>
        <v/>
      </c>
      <c r="I1453" s="204" t="str">
        <f t="shared" si="244"/>
        <v/>
      </c>
      <c r="J1453" s="204" t="str">
        <f t="shared" si="244"/>
        <v/>
      </c>
      <c r="K1453" s="186" t="str">
        <f t="shared" si="210"/>
        <v/>
      </c>
      <c r="L1453" s="186" t="str">
        <f t="shared" si="211"/>
        <v/>
      </c>
      <c r="S1453" s="187"/>
      <c r="T1453" s="148"/>
      <c r="Z1453" s="148"/>
    </row>
    <row r="1454" spans="2:26" s="155" customFormat="1" hidden="1" x14ac:dyDescent="0.2">
      <c r="B1454" s="155" t="str">
        <f t="shared" si="204"/>
        <v/>
      </c>
      <c r="C1454" s="155" t="str">
        <f t="shared" si="205"/>
        <v/>
      </c>
      <c r="D1454" s="155" t="str">
        <f t="shared" si="206"/>
        <v/>
      </c>
      <c r="E1454" s="204" t="str">
        <f t="shared" si="207"/>
        <v/>
      </c>
      <c r="F1454" s="204" t="str">
        <f t="shared" si="208"/>
        <v/>
      </c>
      <c r="G1454" s="204" t="str">
        <f t="shared" ref="G1454:J1454" si="245">IF(F2170=0,"",F2170)</f>
        <v/>
      </c>
      <c r="H1454" s="204" t="str">
        <f t="shared" si="245"/>
        <v/>
      </c>
      <c r="I1454" s="204" t="str">
        <f t="shared" si="245"/>
        <v/>
      </c>
      <c r="J1454" s="204" t="str">
        <f t="shared" si="245"/>
        <v/>
      </c>
      <c r="K1454" s="186" t="str">
        <f t="shared" si="210"/>
        <v/>
      </c>
      <c r="L1454" s="186" t="str">
        <f t="shared" si="211"/>
        <v/>
      </c>
      <c r="S1454" s="187"/>
      <c r="T1454" s="148"/>
      <c r="Z1454" s="148"/>
    </row>
    <row r="1455" spans="2:26" s="155" customFormat="1" hidden="1" x14ac:dyDescent="0.2">
      <c r="B1455" s="155" t="str">
        <f t="shared" si="204"/>
        <v/>
      </c>
      <c r="C1455" s="155" t="str">
        <f t="shared" si="205"/>
        <v/>
      </c>
      <c r="D1455" s="155" t="str">
        <f t="shared" si="206"/>
        <v/>
      </c>
      <c r="E1455" s="204" t="str">
        <f t="shared" si="207"/>
        <v/>
      </c>
      <c r="F1455" s="204" t="str">
        <f t="shared" si="208"/>
        <v/>
      </c>
      <c r="G1455" s="204" t="str">
        <f t="shared" ref="G1455:J1455" si="246">IF(F2171=0,"",F2171)</f>
        <v/>
      </c>
      <c r="H1455" s="204" t="str">
        <f t="shared" si="246"/>
        <v/>
      </c>
      <c r="I1455" s="204" t="str">
        <f t="shared" si="246"/>
        <v/>
      </c>
      <c r="J1455" s="204" t="str">
        <f t="shared" si="246"/>
        <v/>
      </c>
      <c r="K1455" s="186" t="str">
        <f t="shared" si="210"/>
        <v/>
      </c>
      <c r="L1455" s="186" t="str">
        <f t="shared" si="211"/>
        <v/>
      </c>
      <c r="S1455" s="187"/>
      <c r="T1455" s="148"/>
      <c r="Z1455" s="148"/>
    </row>
    <row r="1456" spans="2:26" s="155" customFormat="1" hidden="1" x14ac:dyDescent="0.2">
      <c r="B1456" s="155" t="str">
        <f t="shared" si="204"/>
        <v/>
      </c>
      <c r="C1456" s="155" t="str">
        <f t="shared" si="205"/>
        <v/>
      </c>
      <c r="D1456" s="155" t="str">
        <f t="shared" si="206"/>
        <v/>
      </c>
      <c r="E1456" s="204" t="str">
        <f t="shared" si="207"/>
        <v/>
      </c>
      <c r="F1456" s="204" t="str">
        <f t="shared" si="208"/>
        <v/>
      </c>
      <c r="G1456" s="204" t="str">
        <f t="shared" ref="G1456:J1456" si="247">IF(F2172=0,"",F2172)</f>
        <v/>
      </c>
      <c r="H1456" s="204" t="str">
        <f t="shared" si="247"/>
        <v/>
      </c>
      <c r="I1456" s="204" t="str">
        <f t="shared" si="247"/>
        <v/>
      </c>
      <c r="J1456" s="204" t="str">
        <f t="shared" si="247"/>
        <v/>
      </c>
      <c r="K1456" s="186" t="str">
        <f t="shared" si="210"/>
        <v/>
      </c>
      <c r="L1456" s="186" t="str">
        <f t="shared" si="211"/>
        <v/>
      </c>
      <c r="S1456" s="187"/>
      <c r="T1456" s="148"/>
      <c r="Z1456" s="148"/>
    </row>
    <row r="1457" spans="2:26" s="155" customFormat="1" hidden="1" x14ac:dyDescent="0.2">
      <c r="B1457" s="155" t="str">
        <f t="shared" si="204"/>
        <v/>
      </c>
      <c r="C1457" s="155" t="str">
        <f t="shared" si="205"/>
        <v/>
      </c>
      <c r="D1457" s="155" t="str">
        <f t="shared" si="206"/>
        <v/>
      </c>
      <c r="E1457" s="204" t="str">
        <f t="shared" si="207"/>
        <v/>
      </c>
      <c r="F1457" s="204" t="str">
        <f t="shared" si="208"/>
        <v/>
      </c>
      <c r="G1457" s="204" t="str">
        <f t="shared" ref="G1457:J1457" si="248">IF(F2173=0,"",F2173)</f>
        <v/>
      </c>
      <c r="H1457" s="204" t="str">
        <f t="shared" si="248"/>
        <v/>
      </c>
      <c r="I1457" s="204" t="str">
        <f t="shared" si="248"/>
        <v/>
      </c>
      <c r="J1457" s="204" t="str">
        <f t="shared" si="248"/>
        <v/>
      </c>
      <c r="K1457" s="186" t="str">
        <f t="shared" si="210"/>
        <v/>
      </c>
      <c r="L1457" s="186" t="str">
        <f t="shared" si="211"/>
        <v/>
      </c>
      <c r="S1457" s="187"/>
      <c r="T1457" s="148"/>
      <c r="Z1457" s="148"/>
    </row>
    <row r="1458" spans="2:26" s="155" customFormat="1" hidden="1" x14ac:dyDescent="0.2">
      <c r="B1458" s="155" t="str">
        <f t="shared" si="204"/>
        <v/>
      </c>
      <c r="C1458" s="155" t="str">
        <f t="shared" si="205"/>
        <v/>
      </c>
      <c r="D1458" s="155" t="str">
        <f t="shared" si="206"/>
        <v/>
      </c>
      <c r="E1458" s="204" t="str">
        <f t="shared" si="207"/>
        <v/>
      </c>
      <c r="F1458" s="204" t="str">
        <f t="shared" si="208"/>
        <v/>
      </c>
      <c r="G1458" s="204" t="str">
        <f t="shared" ref="G1458:J1458" si="249">IF(F2174=0,"",F2174)</f>
        <v/>
      </c>
      <c r="H1458" s="204" t="str">
        <f t="shared" si="249"/>
        <v/>
      </c>
      <c r="I1458" s="204" t="str">
        <f t="shared" si="249"/>
        <v/>
      </c>
      <c r="J1458" s="204" t="str">
        <f t="shared" si="249"/>
        <v/>
      </c>
      <c r="K1458" s="186" t="str">
        <f t="shared" si="210"/>
        <v/>
      </c>
      <c r="L1458" s="186" t="str">
        <f t="shared" si="211"/>
        <v/>
      </c>
      <c r="S1458" s="187"/>
      <c r="T1458" s="148"/>
      <c r="Z1458" s="148"/>
    </row>
    <row r="1459" spans="2:26" s="155" customFormat="1" hidden="1" x14ac:dyDescent="0.2">
      <c r="B1459" s="155" t="str">
        <f t="shared" si="204"/>
        <v/>
      </c>
      <c r="C1459" s="155" t="str">
        <f t="shared" si="205"/>
        <v/>
      </c>
      <c r="D1459" s="155" t="str">
        <f t="shared" si="206"/>
        <v/>
      </c>
      <c r="E1459" s="204" t="str">
        <f t="shared" si="207"/>
        <v/>
      </c>
      <c r="F1459" s="204" t="str">
        <f t="shared" si="208"/>
        <v/>
      </c>
      <c r="G1459" s="204" t="str">
        <f t="shared" ref="G1459:J1459" si="250">IF(F2175=0,"",F2175)</f>
        <v/>
      </c>
      <c r="H1459" s="204" t="str">
        <f t="shared" si="250"/>
        <v/>
      </c>
      <c r="I1459" s="204" t="str">
        <f t="shared" si="250"/>
        <v/>
      </c>
      <c r="J1459" s="204" t="str">
        <f t="shared" si="250"/>
        <v/>
      </c>
      <c r="K1459" s="186" t="str">
        <f t="shared" si="210"/>
        <v/>
      </c>
      <c r="L1459" s="186" t="str">
        <f t="shared" si="211"/>
        <v/>
      </c>
      <c r="S1459" s="187"/>
      <c r="T1459" s="148"/>
      <c r="Z1459" s="148"/>
    </row>
    <row r="1460" spans="2:26" s="155" customFormat="1" hidden="1" x14ac:dyDescent="0.2">
      <c r="B1460" s="155" t="str">
        <f t="shared" si="204"/>
        <v/>
      </c>
      <c r="C1460" s="155" t="str">
        <f t="shared" si="205"/>
        <v/>
      </c>
      <c r="D1460" s="155" t="str">
        <f t="shared" si="206"/>
        <v/>
      </c>
      <c r="E1460" s="204" t="str">
        <f t="shared" si="207"/>
        <v/>
      </c>
      <c r="F1460" s="204" t="str">
        <f t="shared" si="208"/>
        <v/>
      </c>
      <c r="G1460" s="204" t="str">
        <f t="shared" ref="G1460:J1460" si="251">IF(F2176=0,"",F2176)</f>
        <v/>
      </c>
      <c r="H1460" s="204" t="str">
        <f t="shared" si="251"/>
        <v/>
      </c>
      <c r="I1460" s="204" t="str">
        <f t="shared" si="251"/>
        <v/>
      </c>
      <c r="J1460" s="204" t="str">
        <f t="shared" si="251"/>
        <v/>
      </c>
      <c r="K1460" s="186" t="str">
        <f t="shared" si="210"/>
        <v/>
      </c>
      <c r="L1460" s="186" t="str">
        <f t="shared" si="211"/>
        <v/>
      </c>
      <c r="S1460" s="187"/>
      <c r="T1460" s="148"/>
      <c r="Z1460" s="148"/>
    </row>
    <row r="1461" spans="2:26" s="155" customFormat="1" hidden="1" x14ac:dyDescent="0.2">
      <c r="B1461" s="155" t="str">
        <f t="shared" si="204"/>
        <v/>
      </c>
      <c r="C1461" s="155" t="str">
        <f t="shared" si="205"/>
        <v/>
      </c>
      <c r="D1461" s="155" t="str">
        <f t="shared" si="206"/>
        <v/>
      </c>
      <c r="E1461" s="204" t="str">
        <f t="shared" si="207"/>
        <v/>
      </c>
      <c r="F1461" s="204" t="str">
        <f t="shared" si="208"/>
        <v/>
      </c>
      <c r="G1461" s="204" t="str">
        <f t="shared" ref="G1461:J1461" si="252">IF(F2177=0,"",F2177)</f>
        <v/>
      </c>
      <c r="H1461" s="204" t="str">
        <f t="shared" si="252"/>
        <v/>
      </c>
      <c r="I1461" s="204" t="str">
        <f t="shared" si="252"/>
        <v/>
      </c>
      <c r="J1461" s="204" t="str">
        <f t="shared" si="252"/>
        <v/>
      </c>
      <c r="K1461" s="186" t="str">
        <f t="shared" si="210"/>
        <v/>
      </c>
      <c r="L1461" s="186" t="str">
        <f t="shared" si="211"/>
        <v/>
      </c>
      <c r="S1461" s="187"/>
      <c r="T1461" s="148"/>
      <c r="Z1461" s="148"/>
    </row>
    <row r="1462" spans="2:26" s="155" customFormat="1" hidden="1" x14ac:dyDescent="0.2">
      <c r="B1462" s="155" t="str">
        <f t="shared" si="204"/>
        <v/>
      </c>
      <c r="C1462" s="155" t="str">
        <f t="shared" si="205"/>
        <v/>
      </c>
      <c r="D1462" s="155" t="str">
        <f t="shared" si="206"/>
        <v/>
      </c>
      <c r="E1462" s="204" t="str">
        <f t="shared" si="207"/>
        <v/>
      </c>
      <c r="F1462" s="204" t="str">
        <f t="shared" si="208"/>
        <v/>
      </c>
      <c r="G1462" s="204" t="str">
        <f t="shared" ref="G1462:J1462" si="253">IF(F2178=0,"",F2178)</f>
        <v/>
      </c>
      <c r="H1462" s="204" t="str">
        <f t="shared" si="253"/>
        <v/>
      </c>
      <c r="I1462" s="204" t="str">
        <f t="shared" si="253"/>
        <v/>
      </c>
      <c r="J1462" s="204" t="str">
        <f t="shared" si="253"/>
        <v/>
      </c>
      <c r="K1462" s="186" t="str">
        <f t="shared" si="210"/>
        <v/>
      </c>
      <c r="L1462" s="186" t="str">
        <f t="shared" si="211"/>
        <v/>
      </c>
      <c r="S1462" s="187"/>
      <c r="T1462" s="148"/>
      <c r="Z1462" s="148"/>
    </row>
    <row r="1463" spans="2:26" s="155" customFormat="1" hidden="1" x14ac:dyDescent="0.2">
      <c r="B1463" s="155" t="str">
        <f t="shared" si="204"/>
        <v/>
      </c>
      <c r="C1463" s="155" t="str">
        <f t="shared" si="205"/>
        <v/>
      </c>
      <c r="D1463" s="155" t="str">
        <f t="shared" si="206"/>
        <v/>
      </c>
      <c r="E1463" s="204" t="str">
        <f t="shared" si="207"/>
        <v/>
      </c>
      <c r="F1463" s="204" t="str">
        <f t="shared" si="208"/>
        <v/>
      </c>
      <c r="G1463" s="204" t="str">
        <f t="shared" ref="G1463:J1463" si="254">IF(F2179=0,"",F2179)</f>
        <v/>
      </c>
      <c r="H1463" s="204" t="str">
        <f t="shared" si="254"/>
        <v/>
      </c>
      <c r="I1463" s="204" t="str">
        <f t="shared" si="254"/>
        <v/>
      </c>
      <c r="J1463" s="204" t="str">
        <f t="shared" si="254"/>
        <v/>
      </c>
      <c r="K1463" s="186" t="str">
        <f t="shared" si="210"/>
        <v/>
      </c>
      <c r="L1463" s="186" t="str">
        <f t="shared" si="211"/>
        <v/>
      </c>
      <c r="S1463" s="187"/>
      <c r="T1463" s="148"/>
      <c r="Z1463" s="148"/>
    </row>
    <row r="1464" spans="2:26" s="155" customFormat="1" hidden="1" x14ac:dyDescent="0.2">
      <c r="B1464" s="155" t="str">
        <f t="shared" si="204"/>
        <v/>
      </c>
      <c r="C1464" s="155" t="str">
        <f t="shared" si="205"/>
        <v/>
      </c>
      <c r="D1464" s="155" t="str">
        <f t="shared" si="206"/>
        <v/>
      </c>
      <c r="E1464" s="204" t="str">
        <f t="shared" si="207"/>
        <v/>
      </c>
      <c r="F1464" s="204" t="str">
        <f t="shared" si="208"/>
        <v/>
      </c>
      <c r="G1464" s="204" t="str">
        <f t="shared" ref="G1464:J1464" si="255">IF(F2180=0,"",F2180)</f>
        <v/>
      </c>
      <c r="H1464" s="204" t="str">
        <f t="shared" si="255"/>
        <v/>
      </c>
      <c r="I1464" s="204" t="str">
        <f t="shared" si="255"/>
        <v/>
      </c>
      <c r="J1464" s="204" t="str">
        <f t="shared" si="255"/>
        <v/>
      </c>
      <c r="K1464" s="186" t="str">
        <f t="shared" si="210"/>
        <v/>
      </c>
      <c r="L1464" s="186" t="str">
        <f t="shared" si="211"/>
        <v/>
      </c>
      <c r="S1464" s="187"/>
      <c r="T1464" s="148"/>
      <c r="Z1464" s="148"/>
    </row>
    <row r="1465" spans="2:26" s="155" customFormat="1" hidden="1" x14ac:dyDescent="0.2">
      <c r="B1465" s="155" t="str">
        <f t="shared" si="204"/>
        <v/>
      </c>
      <c r="C1465" s="155" t="str">
        <f t="shared" si="205"/>
        <v/>
      </c>
      <c r="D1465" s="155" t="str">
        <f t="shared" si="206"/>
        <v/>
      </c>
      <c r="E1465" s="204" t="str">
        <f t="shared" si="207"/>
        <v/>
      </c>
      <c r="F1465" s="204" t="str">
        <f t="shared" si="208"/>
        <v/>
      </c>
      <c r="G1465" s="204" t="str">
        <f t="shared" ref="G1465:J1465" si="256">IF(F2181=0,"",F2181)</f>
        <v/>
      </c>
      <c r="H1465" s="204" t="str">
        <f t="shared" si="256"/>
        <v/>
      </c>
      <c r="I1465" s="204" t="str">
        <f t="shared" si="256"/>
        <v/>
      </c>
      <c r="J1465" s="204" t="str">
        <f t="shared" si="256"/>
        <v/>
      </c>
      <c r="K1465" s="186" t="str">
        <f t="shared" si="210"/>
        <v/>
      </c>
      <c r="L1465" s="186" t="str">
        <f t="shared" si="211"/>
        <v/>
      </c>
      <c r="S1465" s="187"/>
      <c r="T1465" s="148"/>
      <c r="Z1465" s="148"/>
    </row>
    <row r="1466" spans="2:26" s="155" customFormat="1" hidden="1" x14ac:dyDescent="0.2">
      <c r="B1466" s="155" t="str">
        <f t="shared" si="204"/>
        <v/>
      </c>
      <c r="C1466" s="155" t="str">
        <f t="shared" si="205"/>
        <v/>
      </c>
      <c r="D1466" s="155" t="str">
        <f t="shared" si="206"/>
        <v/>
      </c>
      <c r="E1466" s="204" t="str">
        <f t="shared" si="207"/>
        <v/>
      </c>
      <c r="F1466" s="204" t="str">
        <f t="shared" si="208"/>
        <v/>
      </c>
      <c r="G1466" s="204" t="str">
        <f t="shared" ref="G1466:J1466" si="257">IF(F2182=0,"",F2182)</f>
        <v/>
      </c>
      <c r="H1466" s="204" t="str">
        <f t="shared" si="257"/>
        <v/>
      </c>
      <c r="I1466" s="204" t="str">
        <f t="shared" si="257"/>
        <v/>
      </c>
      <c r="J1466" s="204" t="str">
        <f t="shared" si="257"/>
        <v/>
      </c>
      <c r="K1466" s="186" t="str">
        <f t="shared" si="210"/>
        <v/>
      </c>
      <c r="L1466" s="186" t="str">
        <f t="shared" si="211"/>
        <v/>
      </c>
      <c r="S1466" s="187"/>
      <c r="T1466" s="148"/>
      <c r="Z1466" s="148"/>
    </row>
    <row r="1467" spans="2:26" s="155" customFormat="1" hidden="1" x14ac:dyDescent="0.2">
      <c r="B1467" s="155" t="str">
        <f t="shared" si="204"/>
        <v/>
      </c>
      <c r="C1467" s="155" t="str">
        <f t="shared" si="205"/>
        <v/>
      </c>
      <c r="D1467" s="155" t="str">
        <f t="shared" si="206"/>
        <v/>
      </c>
      <c r="E1467" s="204" t="str">
        <f t="shared" si="207"/>
        <v/>
      </c>
      <c r="F1467" s="204" t="str">
        <f t="shared" si="208"/>
        <v/>
      </c>
      <c r="G1467" s="204" t="str">
        <f t="shared" ref="G1467:J1467" si="258">IF(F2183=0,"",F2183)</f>
        <v/>
      </c>
      <c r="H1467" s="204" t="str">
        <f t="shared" si="258"/>
        <v/>
      </c>
      <c r="I1467" s="204" t="str">
        <f t="shared" si="258"/>
        <v/>
      </c>
      <c r="J1467" s="204" t="str">
        <f t="shared" si="258"/>
        <v/>
      </c>
      <c r="K1467" s="186" t="str">
        <f t="shared" si="210"/>
        <v/>
      </c>
      <c r="L1467" s="186" t="str">
        <f t="shared" si="211"/>
        <v/>
      </c>
      <c r="S1467" s="187"/>
      <c r="T1467" s="148"/>
      <c r="Z1467" s="148"/>
    </row>
    <row r="1468" spans="2:26" s="155" customFormat="1" hidden="1" x14ac:dyDescent="0.2">
      <c r="B1468" s="155" t="str">
        <f t="shared" si="204"/>
        <v/>
      </c>
      <c r="C1468" s="155" t="str">
        <f t="shared" si="205"/>
        <v/>
      </c>
      <c r="D1468" s="155" t="str">
        <f t="shared" si="206"/>
        <v/>
      </c>
      <c r="E1468" s="204" t="str">
        <f t="shared" si="207"/>
        <v/>
      </c>
      <c r="F1468" s="204" t="str">
        <f t="shared" si="208"/>
        <v/>
      </c>
      <c r="G1468" s="204" t="str">
        <f t="shared" ref="G1468:J1468" si="259">IF(F2184=0,"",F2184)</f>
        <v/>
      </c>
      <c r="H1468" s="204" t="str">
        <f t="shared" si="259"/>
        <v/>
      </c>
      <c r="I1468" s="204" t="str">
        <f t="shared" si="259"/>
        <v/>
      </c>
      <c r="J1468" s="204" t="str">
        <f t="shared" si="259"/>
        <v/>
      </c>
      <c r="K1468" s="186" t="str">
        <f t="shared" si="210"/>
        <v/>
      </c>
      <c r="L1468" s="186" t="str">
        <f t="shared" si="211"/>
        <v/>
      </c>
      <c r="S1468" s="187"/>
      <c r="T1468" s="148"/>
      <c r="Z1468" s="148"/>
    </row>
    <row r="1469" spans="2:26" s="155" customFormat="1" hidden="1" x14ac:dyDescent="0.2">
      <c r="B1469" s="155" t="str">
        <f t="shared" si="204"/>
        <v/>
      </c>
      <c r="C1469" s="155" t="str">
        <f t="shared" si="205"/>
        <v/>
      </c>
      <c r="D1469" s="155" t="str">
        <f t="shared" si="206"/>
        <v/>
      </c>
      <c r="E1469" s="204" t="str">
        <f t="shared" si="207"/>
        <v/>
      </c>
      <c r="F1469" s="204" t="str">
        <f t="shared" si="208"/>
        <v/>
      </c>
      <c r="G1469" s="204" t="str">
        <f t="shared" ref="G1469:J1469" si="260">IF(F2185=0,"",F2185)</f>
        <v/>
      </c>
      <c r="H1469" s="204" t="str">
        <f t="shared" si="260"/>
        <v/>
      </c>
      <c r="I1469" s="204" t="str">
        <f t="shared" si="260"/>
        <v/>
      </c>
      <c r="J1469" s="204" t="str">
        <f t="shared" si="260"/>
        <v/>
      </c>
      <c r="K1469" s="186" t="str">
        <f t="shared" si="210"/>
        <v/>
      </c>
      <c r="L1469" s="186" t="str">
        <f t="shared" si="211"/>
        <v/>
      </c>
      <c r="S1469" s="187"/>
      <c r="T1469" s="148"/>
      <c r="Z1469" s="148"/>
    </row>
    <row r="1470" spans="2:26" s="155" customFormat="1" hidden="1" x14ac:dyDescent="0.2">
      <c r="B1470" s="155" t="str">
        <f t="shared" si="204"/>
        <v/>
      </c>
      <c r="C1470" s="155" t="str">
        <f t="shared" si="205"/>
        <v/>
      </c>
      <c r="D1470" s="155" t="str">
        <f t="shared" si="206"/>
        <v/>
      </c>
      <c r="E1470" s="204" t="str">
        <f t="shared" si="207"/>
        <v/>
      </c>
      <c r="F1470" s="204" t="str">
        <f t="shared" si="208"/>
        <v/>
      </c>
      <c r="G1470" s="204" t="str">
        <f t="shared" ref="G1470:J1470" si="261">IF(F2186=0,"",F2186)</f>
        <v/>
      </c>
      <c r="H1470" s="204" t="str">
        <f t="shared" si="261"/>
        <v/>
      </c>
      <c r="I1470" s="204" t="str">
        <f t="shared" si="261"/>
        <v/>
      </c>
      <c r="J1470" s="204" t="str">
        <f t="shared" si="261"/>
        <v/>
      </c>
      <c r="K1470" s="186" t="str">
        <f t="shared" si="210"/>
        <v/>
      </c>
      <c r="L1470" s="186" t="str">
        <f t="shared" si="211"/>
        <v/>
      </c>
      <c r="S1470" s="187"/>
      <c r="T1470" s="148"/>
      <c r="Z1470" s="148"/>
    </row>
    <row r="1471" spans="2:26" s="155" customFormat="1" hidden="1" x14ac:dyDescent="0.2">
      <c r="B1471" s="155" t="str">
        <f t="shared" si="204"/>
        <v/>
      </c>
      <c r="C1471" s="155" t="str">
        <f t="shared" si="205"/>
        <v/>
      </c>
      <c r="D1471" s="155" t="str">
        <f t="shared" si="206"/>
        <v/>
      </c>
      <c r="E1471" s="204" t="str">
        <f t="shared" si="207"/>
        <v/>
      </c>
      <c r="F1471" s="204" t="str">
        <f t="shared" si="208"/>
        <v/>
      </c>
      <c r="G1471" s="204" t="str">
        <f t="shared" ref="G1471:J1471" si="262">IF(F2187=0,"",F2187)</f>
        <v/>
      </c>
      <c r="H1471" s="204" t="str">
        <f t="shared" si="262"/>
        <v/>
      </c>
      <c r="I1471" s="204" t="str">
        <f t="shared" si="262"/>
        <v/>
      </c>
      <c r="J1471" s="204" t="str">
        <f t="shared" si="262"/>
        <v/>
      </c>
      <c r="K1471" s="186" t="str">
        <f t="shared" si="210"/>
        <v/>
      </c>
      <c r="L1471" s="186" t="str">
        <f t="shared" si="211"/>
        <v/>
      </c>
      <c r="S1471" s="187"/>
      <c r="T1471" s="148"/>
      <c r="Z1471" s="148"/>
    </row>
    <row r="1472" spans="2:26" s="155" customFormat="1" hidden="1" x14ac:dyDescent="0.2">
      <c r="B1472" s="155" t="str">
        <f t="shared" si="204"/>
        <v/>
      </c>
      <c r="C1472" s="155" t="str">
        <f t="shared" si="205"/>
        <v/>
      </c>
      <c r="D1472" s="155" t="str">
        <f t="shared" si="206"/>
        <v/>
      </c>
      <c r="E1472" s="204" t="str">
        <f t="shared" si="207"/>
        <v/>
      </c>
      <c r="F1472" s="204" t="str">
        <f t="shared" si="208"/>
        <v/>
      </c>
      <c r="G1472" s="204" t="str">
        <f t="shared" ref="G1472:J1472" si="263">IF(F2188=0,"",F2188)</f>
        <v/>
      </c>
      <c r="H1472" s="204" t="str">
        <f t="shared" si="263"/>
        <v/>
      </c>
      <c r="I1472" s="204" t="str">
        <f t="shared" si="263"/>
        <v/>
      </c>
      <c r="J1472" s="204" t="str">
        <f t="shared" si="263"/>
        <v/>
      </c>
      <c r="K1472" s="186" t="str">
        <f t="shared" si="210"/>
        <v/>
      </c>
      <c r="L1472" s="186" t="str">
        <f t="shared" si="211"/>
        <v/>
      </c>
      <c r="S1472" s="187"/>
      <c r="T1472" s="148"/>
      <c r="Z1472" s="148"/>
    </row>
    <row r="1473" spans="2:26" s="155" customFormat="1" hidden="1" x14ac:dyDescent="0.2">
      <c r="B1473" s="155" t="str">
        <f t="shared" si="204"/>
        <v/>
      </c>
      <c r="C1473" s="155" t="str">
        <f t="shared" si="205"/>
        <v/>
      </c>
      <c r="D1473" s="155" t="str">
        <f t="shared" si="206"/>
        <v/>
      </c>
      <c r="E1473" s="204" t="str">
        <f t="shared" si="207"/>
        <v/>
      </c>
      <c r="F1473" s="204" t="str">
        <f t="shared" si="208"/>
        <v/>
      </c>
      <c r="G1473" s="204" t="str">
        <f t="shared" ref="G1473:J1473" si="264">IF(F2189=0,"",F2189)</f>
        <v/>
      </c>
      <c r="H1473" s="204" t="str">
        <f t="shared" si="264"/>
        <v/>
      </c>
      <c r="I1473" s="204" t="str">
        <f t="shared" si="264"/>
        <v/>
      </c>
      <c r="J1473" s="204" t="str">
        <f t="shared" si="264"/>
        <v/>
      </c>
      <c r="K1473" s="186" t="str">
        <f t="shared" si="210"/>
        <v/>
      </c>
      <c r="L1473" s="186" t="str">
        <f t="shared" si="211"/>
        <v/>
      </c>
      <c r="S1473" s="187"/>
      <c r="T1473" s="148"/>
      <c r="Z1473" s="148"/>
    </row>
    <row r="1474" spans="2:26" s="155" customFormat="1" hidden="1" x14ac:dyDescent="0.2">
      <c r="B1474" s="155" t="str">
        <f t="shared" si="204"/>
        <v/>
      </c>
      <c r="C1474" s="155" t="str">
        <f t="shared" si="205"/>
        <v/>
      </c>
      <c r="D1474" s="155" t="str">
        <f t="shared" si="206"/>
        <v/>
      </c>
      <c r="E1474" s="204" t="str">
        <f t="shared" si="207"/>
        <v/>
      </c>
      <c r="F1474" s="204" t="str">
        <f t="shared" si="208"/>
        <v/>
      </c>
      <c r="G1474" s="204" t="str">
        <f t="shared" ref="G1474:J1474" si="265">IF(F2190=0,"",F2190)</f>
        <v/>
      </c>
      <c r="H1474" s="204" t="str">
        <f t="shared" si="265"/>
        <v/>
      </c>
      <c r="I1474" s="204" t="str">
        <f t="shared" si="265"/>
        <v/>
      </c>
      <c r="J1474" s="204" t="str">
        <f t="shared" si="265"/>
        <v/>
      </c>
      <c r="K1474" s="186" t="str">
        <f t="shared" si="210"/>
        <v/>
      </c>
      <c r="L1474" s="186" t="str">
        <f t="shared" si="211"/>
        <v/>
      </c>
      <c r="S1474" s="187"/>
      <c r="T1474" s="148"/>
      <c r="Z1474" s="148"/>
    </row>
    <row r="1475" spans="2:26" s="155" customFormat="1" hidden="1" x14ac:dyDescent="0.2">
      <c r="B1475" s="155" t="str">
        <f t="shared" si="204"/>
        <v/>
      </c>
      <c r="C1475" s="155" t="str">
        <f t="shared" si="205"/>
        <v/>
      </c>
      <c r="D1475" s="155" t="str">
        <f t="shared" si="206"/>
        <v/>
      </c>
      <c r="E1475" s="204" t="str">
        <f t="shared" si="207"/>
        <v/>
      </c>
      <c r="F1475" s="204" t="str">
        <f t="shared" si="208"/>
        <v/>
      </c>
      <c r="G1475" s="204" t="str">
        <f t="shared" ref="G1475:J1475" si="266">IF(F2191=0,"",F2191)</f>
        <v/>
      </c>
      <c r="H1475" s="204" t="str">
        <f t="shared" si="266"/>
        <v/>
      </c>
      <c r="I1475" s="204" t="str">
        <f t="shared" si="266"/>
        <v/>
      </c>
      <c r="J1475" s="204" t="str">
        <f t="shared" si="266"/>
        <v/>
      </c>
      <c r="K1475" s="186" t="str">
        <f t="shared" si="210"/>
        <v/>
      </c>
      <c r="L1475" s="186" t="str">
        <f t="shared" si="211"/>
        <v/>
      </c>
      <c r="S1475" s="187"/>
      <c r="T1475" s="148"/>
      <c r="Z1475" s="148"/>
    </row>
    <row r="1476" spans="2:26" s="155" customFormat="1" hidden="1" x14ac:dyDescent="0.2">
      <c r="B1476" s="155" t="str">
        <f t="shared" si="204"/>
        <v/>
      </c>
      <c r="C1476" s="155" t="str">
        <f t="shared" si="205"/>
        <v/>
      </c>
      <c r="D1476" s="155" t="str">
        <f t="shared" si="206"/>
        <v/>
      </c>
      <c r="E1476" s="204" t="str">
        <f t="shared" si="207"/>
        <v/>
      </c>
      <c r="F1476" s="204" t="str">
        <f t="shared" si="208"/>
        <v/>
      </c>
      <c r="G1476" s="204" t="str">
        <f t="shared" ref="G1476:J1476" si="267">IF(F2192=0,"",F2192)</f>
        <v/>
      </c>
      <c r="H1476" s="204" t="str">
        <f t="shared" si="267"/>
        <v/>
      </c>
      <c r="I1476" s="204" t="str">
        <f t="shared" si="267"/>
        <v/>
      </c>
      <c r="J1476" s="204" t="str">
        <f t="shared" si="267"/>
        <v/>
      </c>
      <c r="K1476" s="186" t="str">
        <f t="shared" si="210"/>
        <v/>
      </c>
      <c r="L1476" s="186" t="str">
        <f t="shared" si="211"/>
        <v/>
      </c>
      <c r="S1476" s="187"/>
      <c r="T1476" s="148"/>
      <c r="Z1476" s="148"/>
    </row>
    <row r="1477" spans="2:26" s="155" customFormat="1" hidden="1" x14ac:dyDescent="0.2">
      <c r="B1477" s="155" t="str">
        <f t="shared" si="204"/>
        <v/>
      </c>
      <c r="C1477" s="155" t="str">
        <f t="shared" si="205"/>
        <v/>
      </c>
      <c r="D1477" s="155" t="str">
        <f t="shared" si="206"/>
        <v/>
      </c>
      <c r="E1477" s="204" t="str">
        <f t="shared" si="207"/>
        <v/>
      </c>
      <c r="F1477" s="204" t="str">
        <f t="shared" si="208"/>
        <v/>
      </c>
      <c r="G1477" s="204" t="str">
        <f t="shared" ref="G1477:J1477" si="268">IF(F2193=0,"",F2193)</f>
        <v/>
      </c>
      <c r="H1477" s="204" t="str">
        <f t="shared" si="268"/>
        <v/>
      </c>
      <c r="I1477" s="204" t="str">
        <f t="shared" si="268"/>
        <v/>
      </c>
      <c r="J1477" s="204" t="str">
        <f t="shared" si="268"/>
        <v/>
      </c>
      <c r="K1477" s="186" t="str">
        <f t="shared" si="210"/>
        <v/>
      </c>
      <c r="L1477" s="186" t="str">
        <f t="shared" si="211"/>
        <v/>
      </c>
      <c r="S1477" s="187"/>
      <c r="T1477" s="148"/>
      <c r="Z1477" s="148"/>
    </row>
    <row r="1478" spans="2:26" s="155" customFormat="1" hidden="1" x14ac:dyDescent="0.2">
      <c r="B1478" s="155" t="str">
        <f t="shared" si="204"/>
        <v/>
      </c>
      <c r="C1478" s="155" t="str">
        <f t="shared" si="205"/>
        <v/>
      </c>
      <c r="D1478" s="155" t="str">
        <f t="shared" si="206"/>
        <v/>
      </c>
      <c r="E1478" s="204" t="str">
        <f t="shared" si="207"/>
        <v/>
      </c>
      <c r="F1478" s="204" t="str">
        <f t="shared" si="208"/>
        <v/>
      </c>
      <c r="G1478" s="204" t="str">
        <f t="shared" ref="G1478:J1478" si="269">IF(F2194=0,"",F2194)</f>
        <v/>
      </c>
      <c r="H1478" s="204" t="str">
        <f t="shared" si="269"/>
        <v/>
      </c>
      <c r="I1478" s="204" t="str">
        <f t="shared" si="269"/>
        <v/>
      </c>
      <c r="J1478" s="204" t="str">
        <f t="shared" si="269"/>
        <v/>
      </c>
      <c r="K1478" s="186" t="str">
        <f t="shared" si="210"/>
        <v/>
      </c>
      <c r="L1478" s="186" t="str">
        <f t="shared" si="211"/>
        <v/>
      </c>
      <c r="S1478" s="187"/>
      <c r="T1478" s="148"/>
      <c r="Z1478" s="148"/>
    </row>
    <row r="1479" spans="2:26" s="155" customFormat="1" hidden="1" x14ac:dyDescent="0.2">
      <c r="B1479" s="155" t="str">
        <f t="shared" si="204"/>
        <v/>
      </c>
      <c r="C1479" s="155" t="str">
        <f t="shared" si="205"/>
        <v/>
      </c>
      <c r="D1479" s="155" t="str">
        <f t="shared" si="206"/>
        <v/>
      </c>
      <c r="E1479" s="204" t="str">
        <f t="shared" si="207"/>
        <v/>
      </c>
      <c r="F1479" s="204" t="str">
        <f t="shared" si="208"/>
        <v/>
      </c>
      <c r="G1479" s="204" t="str">
        <f t="shared" ref="G1479:J1479" si="270">IF(F2195=0,"",F2195)</f>
        <v/>
      </c>
      <c r="H1479" s="204" t="str">
        <f t="shared" si="270"/>
        <v/>
      </c>
      <c r="I1479" s="204" t="str">
        <f t="shared" si="270"/>
        <v/>
      </c>
      <c r="J1479" s="204" t="str">
        <f t="shared" si="270"/>
        <v/>
      </c>
      <c r="K1479" s="186" t="str">
        <f t="shared" si="210"/>
        <v/>
      </c>
      <c r="L1479" s="186" t="str">
        <f t="shared" si="211"/>
        <v/>
      </c>
      <c r="S1479" s="187"/>
      <c r="T1479" s="148"/>
      <c r="Z1479" s="148"/>
    </row>
    <row r="1480" spans="2:26" s="155" customFormat="1" hidden="1" x14ac:dyDescent="0.2">
      <c r="B1480" s="155" t="str">
        <f t="shared" si="204"/>
        <v/>
      </c>
      <c r="C1480" s="155" t="str">
        <f t="shared" si="205"/>
        <v/>
      </c>
      <c r="D1480" s="155" t="str">
        <f t="shared" si="206"/>
        <v/>
      </c>
      <c r="E1480" s="204" t="str">
        <f t="shared" si="207"/>
        <v/>
      </c>
      <c r="F1480" s="204" t="str">
        <f t="shared" si="208"/>
        <v/>
      </c>
      <c r="G1480" s="204" t="str">
        <f t="shared" ref="G1480:J1480" si="271">IF(F2196=0,"",F2196)</f>
        <v/>
      </c>
      <c r="H1480" s="204" t="str">
        <f t="shared" si="271"/>
        <v/>
      </c>
      <c r="I1480" s="204" t="str">
        <f t="shared" si="271"/>
        <v/>
      </c>
      <c r="J1480" s="204" t="str">
        <f t="shared" si="271"/>
        <v/>
      </c>
      <c r="K1480" s="186" t="str">
        <f t="shared" si="210"/>
        <v/>
      </c>
      <c r="L1480" s="186" t="str">
        <f t="shared" si="211"/>
        <v/>
      </c>
      <c r="S1480" s="187"/>
      <c r="T1480" s="148"/>
      <c r="Z1480" s="148"/>
    </row>
    <row r="1481" spans="2:26" s="155" customFormat="1" hidden="1" x14ac:dyDescent="0.2">
      <c r="B1481" s="155" t="str">
        <f t="shared" si="204"/>
        <v/>
      </c>
      <c r="C1481" s="155" t="str">
        <f t="shared" si="205"/>
        <v/>
      </c>
      <c r="D1481" s="155" t="str">
        <f t="shared" si="206"/>
        <v/>
      </c>
      <c r="E1481" s="204" t="str">
        <f t="shared" si="207"/>
        <v/>
      </c>
      <c r="F1481" s="204" t="str">
        <f t="shared" si="208"/>
        <v/>
      </c>
      <c r="G1481" s="204" t="str">
        <f t="shared" ref="G1481:J1481" si="272">IF(F2197=0,"",F2197)</f>
        <v/>
      </c>
      <c r="H1481" s="204" t="str">
        <f t="shared" si="272"/>
        <v/>
      </c>
      <c r="I1481" s="204" t="str">
        <f t="shared" si="272"/>
        <v/>
      </c>
      <c r="J1481" s="204" t="str">
        <f t="shared" si="272"/>
        <v/>
      </c>
      <c r="K1481" s="186" t="str">
        <f t="shared" si="210"/>
        <v/>
      </c>
      <c r="L1481" s="186" t="str">
        <f t="shared" si="211"/>
        <v/>
      </c>
      <c r="S1481" s="187"/>
      <c r="T1481" s="148"/>
      <c r="Z1481" s="148"/>
    </row>
    <row r="1482" spans="2:26" s="155" customFormat="1" hidden="1" x14ac:dyDescent="0.2">
      <c r="B1482" s="155" t="str">
        <f t="shared" si="204"/>
        <v/>
      </c>
      <c r="C1482" s="155" t="str">
        <f t="shared" si="205"/>
        <v/>
      </c>
      <c r="D1482" s="155" t="str">
        <f t="shared" si="206"/>
        <v/>
      </c>
      <c r="E1482" s="204" t="str">
        <f t="shared" si="207"/>
        <v/>
      </c>
      <c r="F1482" s="204" t="str">
        <f t="shared" si="208"/>
        <v/>
      </c>
      <c r="G1482" s="204" t="str">
        <f t="shared" ref="G1482:J1482" si="273">IF(F2198=0,"",F2198)</f>
        <v/>
      </c>
      <c r="H1482" s="204" t="str">
        <f t="shared" si="273"/>
        <v/>
      </c>
      <c r="I1482" s="204" t="str">
        <f t="shared" si="273"/>
        <v/>
      </c>
      <c r="J1482" s="204" t="str">
        <f t="shared" si="273"/>
        <v/>
      </c>
      <c r="K1482" s="186" t="str">
        <f t="shared" si="210"/>
        <v/>
      </c>
      <c r="L1482" s="186" t="str">
        <f t="shared" si="211"/>
        <v/>
      </c>
      <c r="S1482" s="187"/>
      <c r="T1482" s="148"/>
      <c r="Z1482" s="148"/>
    </row>
    <row r="1483" spans="2:26" s="155" customFormat="1" hidden="1" x14ac:dyDescent="0.2">
      <c r="B1483" s="155" t="str">
        <f t="shared" si="204"/>
        <v/>
      </c>
      <c r="C1483" s="155" t="str">
        <f t="shared" si="205"/>
        <v/>
      </c>
      <c r="D1483" s="155" t="str">
        <f t="shared" si="206"/>
        <v/>
      </c>
      <c r="E1483" s="204" t="str">
        <f t="shared" si="207"/>
        <v/>
      </c>
      <c r="F1483" s="204" t="str">
        <f t="shared" si="208"/>
        <v/>
      </c>
      <c r="G1483" s="204" t="str">
        <f t="shared" ref="G1483:J1483" si="274">IF(F2199=0,"",F2199)</f>
        <v/>
      </c>
      <c r="H1483" s="204" t="str">
        <f t="shared" si="274"/>
        <v/>
      </c>
      <c r="I1483" s="204" t="str">
        <f t="shared" si="274"/>
        <v/>
      </c>
      <c r="J1483" s="204" t="str">
        <f t="shared" si="274"/>
        <v/>
      </c>
      <c r="K1483" s="186" t="str">
        <f t="shared" si="210"/>
        <v/>
      </c>
      <c r="L1483" s="186" t="str">
        <f t="shared" si="211"/>
        <v/>
      </c>
      <c r="S1483" s="187"/>
      <c r="T1483" s="148"/>
      <c r="Z1483" s="148"/>
    </row>
    <row r="1484" spans="2:26" s="155" customFormat="1" hidden="1" x14ac:dyDescent="0.2">
      <c r="B1484" s="155" t="str">
        <f>IF(D2200=0,"",D2200)</f>
        <v/>
      </c>
      <c r="C1484" s="155" t="str">
        <f>IF(L2200=0,"",L2200)</f>
        <v/>
      </c>
      <c r="D1484" s="155" t="str">
        <f>IF(M2200=0,"",M2200)</f>
        <v/>
      </c>
      <c r="E1484" s="204" t="str">
        <f>IF(J2200=0,"",J2200)</f>
        <v/>
      </c>
      <c r="F1484" s="204" t="str">
        <f>IF(K2200=0,"",K2200)</f>
        <v/>
      </c>
      <c r="G1484" s="204" t="str">
        <f t="shared" ref="G1484:J1484" si="275">IF(F2200=0,"",F2200)</f>
        <v/>
      </c>
      <c r="H1484" s="204" t="str">
        <f t="shared" si="275"/>
        <v/>
      </c>
      <c r="I1484" s="204" t="str">
        <f t="shared" si="275"/>
        <v/>
      </c>
      <c r="J1484" s="204" t="str">
        <f t="shared" si="275"/>
        <v/>
      </c>
      <c r="K1484" s="186" t="str">
        <f>IF(N2200=0,"",N2200)</f>
        <v/>
      </c>
      <c r="L1484" s="186" t="str">
        <f>IF(O2200=0,"",O2200)</f>
        <v/>
      </c>
      <c r="S1484" s="187"/>
      <c r="T1484" s="148"/>
      <c r="Z1484" s="148"/>
    </row>
    <row r="1485" spans="2:26" s="155" customFormat="1" hidden="1" x14ac:dyDescent="0.2">
      <c r="B1485" s="155" t="str">
        <f>IF(D2201=0,"",D2201)</f>
        <v/>
      </c>
      <c r="C1485" s="155" t="str">
        <f>IF(L2201=0,"",L2201)</f>
        <v/>
      </c>
      <c r="D1485" s="155" t="str">
        <f>IF(M2201=0,"",M2201)</f>
        <v/>
      </c>
      <c r="E1485" s="204" t="str">
        <f>IF(J2201=0,"",J2201)</f>
        <v/>
      </c>
      <c r="F1485" s="204" t="str">
        <f>IF(K2201=0,"",K2201)</f>
        <v/>
      </c>
      <c r="G1485" s="204" t="str">
        <f t="shared" ref="G1485:J1485" si="276">IF(F2201=0,"",F2201)</f>
        <v/>
      </c>
      <c r="H1485" s="204" t="str">
        <f t="shared" si="276"/>
        <v/>
      </c>
      <c r="I1485" s="204" t="str">
        <f t="shared" si="276"/>
        <v/>
      </c>
      <c r="J1485" s="204" t="str">
        <f t="shared" si="276"/>
        <v/>
      </c>
      <c r="K1485" s="186" t="str">
        <f>IF(N2201=0,"",N2201)</f>
        <v/>
      </c>
      <c r="L1485" s="186" t="str">
        <f>IF(O2201=0,"",O2201)</f>
        <v/>
      </c>
      <c r="S1485" s="187"/>
      <c r="T1485" s="148"/>
      <c r="Z1485" s="148"/>
    </row>
    <row r="1486" spans="2:26" s="155" customFormat="1" hidden="1" x14ac:dyDescent="0.2">
      <c r="B1486" s="155" t="str">
        <f t="shared" ref="B1486:B1520" si="277">IF(D2202=0,"",D2202)</f>
        <v/>
      </c>
      <c r="C1486" s="155" t="str">
        <f t="shared" ref="C1486:C1520" si="278">IF(L2202=0,"",L2202)</f>
        <v/>
      </c>
      <c r="D1486" s="155" t="str">
        <f t="shared" ref="D1486:D1520" si="279">IF(M2202=0,"",M2202)</f>
        <v/>
      </c>
      <c r="E1486" s="204" t="str">
        <f t="shared" ref="E1486:E1520" si="280">IF(J2202=0,"",J2202)</f>
        <v/>
      </c>
      <c r="F1486" s="204" t="str">
        <f t="shared" ref="F1486:F1520" si="281">IF(K2202=0,"",K2202)</f>
        <v/>
      </c>
      <c r="G1486" s="204" t="str">
        <f t="shared" ref="G1486:J1486" si="282">IF(F2202=0,"",F2202)</f>
        <v/>
      </c>
      <c r="H1486" s="204" t="str">
        <f t="shared" si="282"/>
        <v/>
      </c>
      <c r="I1486" s="204" t="str">
        <f t="shared" si="282"/>
        <v/>
      </c>
      <c r="J1486" s="204" t="str">
        <f t="shared" si="282"/>
        <v/>
      </c>
      <c r="K1486" s="186" t="str">
        <f t="shared" ref="K1486:K1520" si="283">IF(N2202=0,"",N2202)</f>
        <v/>
      </c>
      <c r="L1486" s="186" t="str">
        <f t="shared" ref="L1486:L1520" si="284">IF(O2202=0,"",O2202)</f>
        <v/>
      </c>
      <c r="S1486" s="187"/>
      <c r="T1486" s="148"/>
      <c r="Z1486" s="148"/>
    </row>
    <row r="1487" spans="2:26" s="155" customFormat="1" hidden="1" x14ac:dyDescent="0.2">
      <c r="B1487" s="155" t="str">
        <f t="shared" si="277"/>
        <v/>
      </c>
      <c r="C1487" s="155" t="str">
        <f t="shared" si="278"/>
        <v/>
      </c>
      <c r="D1487" s="155" t="str">
        <f t="shared" si="279"/>
        <v/>
      </c>
      <c r="E1487" s="204" t="str">
        <f t="shared" si="280"/>
        <v/>
      </c>
      <c r="F1487" s="204" t="str">
        <f t="shared" si="281"/>
        <v/>
      </c>
      <c r="G1487" s="204" t="str">
        <f t="shared" ref="G1487:J1487" si="285">IF(F2203=0,"",F2203)</f>
        <v/>
      </c>
      <c r="H1487" s="204" t="str">
        <f t="shared" si="285"/>
        <v/>
      </c>
      <c r="I1487" s="204" t="str">
        <f t="shared" si="285"/>
        <v/>
      </c>
      <c r="J1487" s="204" t="str">
        <f t="shared" si="285"/>
        <v/>
      </c>
      <c r="K1487" s="186" t="str">
        <f t="shared" si="283"/>
        <v/>
      </c>
      <c r="L1487" s="186" t="str">
        <f t="shared" si="284"/>
        <v/>
      </c>
      <c r="S1487" s="187"/>
      <c r="T1487" s="148"/>
      <c r="Z1487" s="148"/>
    </row>
    <row r="1488" spans="2:26" s="155" customFormat="1" hidden="1" x14ac:dyDescent="0.2">
      <c r="B1488" s="155" t="str">
        <f t="shared" si="277"/>
        <v/>
      </c>
      <c r="C1488" s="155" t="str">
        <f t="shared" si="278"/>
        <v/>
      </c>
      <c r="D1488" s="155" t="str">
        <f t="shared" si="279"/>
        <v/>
      </c>
      <c r="E1488" s="204" t="str">
        <f t="shared" si="280"/>
        <v/>
      </c>
      <c r="F1488" s="204" t="str">
        <f t="shared" si="281"/>
        <v/>
      </c>
      <c r="G1488" s="204" t="str">
        <f t="shared" ref="G1488:J1488" si="286">IF(F2204=0,"",F2204)</f>
        <v/>
      </c>
      <c r="H1488" s="204" t="str">
        <f t="shared" si="286"/>
        <v/>
      </c>
      <c r="I1488" s="204" t="str">
        <f t="shared" si="286"/>
        <v/>
      </c>
      <c r="J1488" s="204" t="str">
        <f t="shared" si="286"/>
        <v/>
      </c>
      <c r="K1488" s="186" t="str">
        <f t="shared" si="283"/>
        <v/>
      </c>
      <c r="L1488" s="186" t="str">
        <f t="shared" si="284"/>
        <v/>
      </c>
      <c r="S1488" s="187"/>
      <c r="T1488" s="148"/>
      <c r="Z1488" s="148"/>
    </row>
    <row r="1489" spans="2:26" s="155" customFormat="1" hidden="1" x14ac:dyDescent="0.2">
      <c r="B1489" s="155" t="str">
        <f t="shared" si="277"/>
        <v/>
      </c>
      <c r="C1489" s="155" t="str">
        <f t="shared" si="278"/>
        <v/>
      </c>
      <c r="D1489" s="155" t="str">
        <f t="shared" si="279"/>
        <v/>
      </c>
      <c r="E1489" s="204" t="str">
        <f t="shared" si="280"/>
        <v/>
      </c>
      <c r="F1489" s="204" t="str">
        <f t="shared" si="281"/>
        <v/>
      </c>
      <c r="G1489" s="204" t="str">
        <f t="shared" ref="G1489:J1489" si="287">IF(F2205=0,"",F2205)</f>
        <v/>
      </c>
      <c r="H1489" s="204" t="str">
        <f t="shared" si="287"/>
        <v/>
      </c>
      <c r="I1489" s="204" t="str">
        <f t="shared" si="287"/>
        <v/>
      </c>
      <c r="J1489" s="204" t="str">
        <f t="shared" si="287"/>
        <v/>
      </c>
      <c r="K1489" s="186" t="str">
        <f t="shared" si="283"/>
        <v/>
      </c>
      <c r="L1489" s="186" t="str">
        <f t="shared" si="284"/>
        <v/>
      </c>
      <c r="S1489" s="187"/>
      <c r="T1489" s="148"/>
      <c r="Z1489" s="148"/>
    </row>
    <row r="1490" spans="2:26" s="155" customFormat="1" hidden="1" x14ac:dyDescent="0.2">
      <c r="B1490" s="155" t="str">
        <f t="shared" si="277"/>
        <v/>
      </c>
      <c r="C1490" s="155" t="str">
        <f t="shared" si="278"/>
        <v/>
      </c>
      <c r="D1490" s="155" t="str">
        <f t="shared" si="279"/>
        <v/>
      </c>
      <c r="E1490" s="204" t="str">
        <f t="shared" si="280"/>
        <v/>
      </c>
      <c r="F1490" s="204" t="str">
        <f t="shared" si="281"/>
        <v/>
      </c>
      <c r="G1490" s="204" t="str">
        <f t="shared" ref="G1490:J1490" si="288">IF(F2206=0,"",F2206)</f>
        <v/>
      </c>
      <c r="H1490" s="204" t="str">
        <f t="shared" si="288"/>
        <v/>
      </c>
      <c r="I1490" s="204" t="str">
        <f t="shared" si="288"/>
        <v/>
      </c>
      <c r="J1490" s="204" t="str">
        <f t="shared" si="288"/>
        <v/>
      </c>
      <c r="K1490" s="186" t="str">
        <f t="shared" si="283"/>
        <v/>
      </c>
      <c r="L1490" s="186" t="str">
        <f t="shared" si="284"/>
        <v/>
      </c>
      <c r="S1490" s="187"/>
      <c r="T1490" s="148"/>
      <c r="Z1490" s="148"/>
    </row>
    <row r="1491" spans="2:26" s="155" customFormat="1" hidden="1" x14ac:dyDescent="0.2">
      <c r="B1491" s="155" t="str">
        <f t="shared" si="277"/>
        <v/>
      </c>
      <c r="C1491" s="155" t="str">
        <f t="shared" si="278"/>
        <v/>
      </c>
      <c r="D1491" s="155" t="str">
        <f t="shared" si="279"/>
        <v/>
      </c>
      <c r="E1491" s="204" t="str">
        <f t="shared" si="280"/>
        <v/>
      </c>
      <c r="F1491" s="204" t="str">
        <f t="shared" si="281"/>
        <v/>
      </c>
      <c r="G1491" s="204" t="str">
        <f t="shared" ref="G1491:J1491" si="289">IF(F2207=0,"",F2207)</f>
        <v/>
      </c>
      <c r="H1491" s="204" t="str">
        <f t="shared" si="289"/>
        <v/>
      </c>
      <c r="I1491" s="204" t="str">
        <f t="shared" si="289"/>
        <v/>
      </c>
      <c r="J1491" s="204" t="str">
        <f t="shared" si="289"/>
        <v/>
      </c>
      <c r="K1491" s="186" t="str">
        <f t="shared" si="283"/>
        <v/>
      </c>
      <c r="L1491" s="186" t="str">
        <f t="shared" si="284"/>
        <v/>
      </c>
      <c r="S1491" s="187"/>
      <c r="T1491" s="148"/>
      <c r="Z1491" s="148"/>
    </row>
    <row r="1492" spans="2:26" s="155" customFormat="1" hidden="1" x14ac:dyDescent="0.2">
      <c r="B1492" s="155" t="str">
        <f t="shared" si="277"/>
        <v/>
      </c>
      <c r="C1492" s="155" t="str">
        <f t="shared" si="278"/>
        <v/>
      </c>
      <c r="D1492" s="155" t="str">
        <f t="shared" si="279"/>
        <v/>
      </c>
      <c r="E1492" s="204" t="str">
        <f t="shared" si="280"/>
        <v/>
      </c>
      <c r="F1492" s="204" t="str">
        <f t="shared" si="281"/>
        <v/>
      </c>
      <c r="G1492" s="204" t="str">
        <f t="shared" ref="G1492:J1492" si="290">IF(F2208=0,"",F2208)</f>
        <v/>
      </c>
      <c r="H1492" s="204" t="str">
        <f t="shared" si="290"/>
        <v/>
      </c>
      <c r="I1492" s="204" t="str">
        <f t="shared" si="290"/>
        <v/>
      </c>
      <c r="J1492" s="204" t="str">
        <f t="shared" si="290"/>
        <v/>
      </c>
      <c r="K1492" s="186" t="str">
        <f t="shared" si="283"/>
        <v/>
      </c>
      <c r="L1492" s="186" t="str">
        <f t="shared" si="284"/>
        <v/>
      </c>
      <c r="S1492" s="187"/>
      <c r="T1492" s="148"/>
      <c r="Z1492" s="148"/>
    </row>
    <row r="1493" spans="2:26" s="155" customFormat="1" hidden="1" x14ac:dyDescent="0.2">
      <c r="B1493" s="155" t="str">
        <f t="shared" si="277"/>
        <v/>
      </c>
      <c r="C1493" s="155" t="str">
        <f t="shared" si="278"/>
        <v/>
      </c>
      <c r="D1493" s="155" t="str">
        <f t="shared" si="279"/>
        <v/>
      </c>
      <c r="E1493" s="204" t="str">
        <f t="shared" si="280"/>
        <v/>
      </c>
      <c r="F1493" s="204" t="str">
        <f t="shared" si="281"/>
        <v/>
      </c>
      <c r="G1493" s="204" t="str">
        <f t="shared" ref="G1493:J1493" si="291">IF(F2209=0,"",F2209)</f>
        <v/>
      </c>
      <c r="H1493" s="204" t="str">
        <f t="shared" si="291"/>
        <v/>
      </c>
      <c r="I1493" s="204" t="str">
        <f t="shared" si="291"/>
        <v/>
      </c>
      <c r="J1493" s="204" t="str">
        <f t="shared" si="291"/>
        <v/>
      </c>
      <c r="K1493" s="186" t="str">
        <f t="shared" si="283"/>
        <v/>
      </c>
      <c r="L1493" s="186" t="str">
        <f t="shared" si="284"/>
        <v/>
      </c>
      <c r="S1493" s="187"/>
      <c r="T1493" s="148"/>
      <c r="Z1493" s="148"/>
    </row>
    <row r="1494" spans="2:26" s="155" customFormat="1" hidden="1" x14ac:dyDescent="0.2">
      <c r="B1494" s="155" t="str">
        <f t="shared" si="277"/>
        <v/>
      </c>
      <c r="C1494" s="155" t="str">
        <f t="shared" si="278"/>
        <v/>
      </c>
      <c r="D1494" s="155" t="str">
        <f t="shared" si="279"/>
        <v/>
      </c>
      <c r="E1494" s="204" t="str">
        <f t="shared" si="280"/>
        <v/>
      </c>
      <c r="F1494" s="204" t="str">
        <f t="shared" si="281"/>
        <v/>
      </c>
      <c r="G1494" s="204" t="str">
        <f t="shared" ref="G1494:J1494" si="292">IF(F2210=0,"",F2210)</f>
        <v/>
      </c>
      <c r="H1494" s="204" t="str">
        <f t="shared" si="292"/>
        <v/>
      </c>
      <c r="I1494" s="204" t="str">
        <f t="shared" si="292"/>
        <v/>
      </c>
      <c r="J1494" s="204" t="str">
        <f t="shared" si="292"/>
        <v/>
      </c>
      <c r="K1494" s="186" t="str">
        <f t="shared" si="283"/>
        <v/>
      </c>
      <c r="L1494" s="186" t="str">
        <f t="shared" si="284"/>
        <v/>
      </c>
      <c r="S1494" s="187"/>
      <c r="T1494" s="148"/>
      <c r="Z1494" s="148"/>
    </row>
    <row r="1495" spans="2:26" s="155" customFormat="1" hidden="1" x14ac:dyDescent="0.2">
      <c r="B1495" s="155" t="str">
        <f t="shared" si="277"/>
        <v/>
      </c>
      <c r="C1495" s="155" t="str">
        <f t="shared" si="278"/>
        <v/>
      </c>
      <c r="D1495" s="155" t="str">
        <f t="shared" si="279"/>
        <v/>
      </c>
      <c r="E1495" s="204" t="str">
        <f t="shared" si="280"/>
        <v/>
      </c>
      <c r="F1495" s="204" t="str">
        <f t="shared" si="281"/>
        <v/>
      </c>
      <c r="G1495" s="204" t="str">
        <f t="shared" ref="G1495:J1495" si="293">IF(F2211=0,"",F2211)</f>
        <v/>
      </c>
      <c r="H1495" s="204" t="str">
        <f t="shared" si="293"/>
        <v/>
      </c>
      <c r="I1495" s="204" t="str">
        <f t="shared" si="293"/>
        <v/>
      </c>
      <c r="J1495" s="204" t="str">
        <f t="shared" si="293"/>
        <v/>
      </c>
      <c r="K1495" s="186" t="str">
        <f t="shared" si="283"/>
        <v/>
      </c>
      <c r="L1495" s="186" t="str">
        <f t="shared" si="284"/>
        <v/>
      </c>
      <c r="S1495" s="187"/>
      <c r="T1495" s="148"/>
      <c r="Z1495" s="148"/>
    </row>
    <row r="1496" spans="2:26" s="155" customFormat="1" hidden="1" x14ac:dyDescent="0.2">
      <c r="B1496" s="155" t="str">
        <f t="shared" si="277"/>
        <v/>
      </c>
      <c r="C1496" s="155" t="str">
        <f t="shared" si="278"/>
        <v/>
      </c>
      <c r="D1496" s="155" t="str">
        <f t="shared" si="279"/>
        <v/>
      </c>
      <c r="E1496" s="204" t="str">
        <f t="shared" si="280"/>
        <v/>
      </c>
      <c r="F1496" s="204" t="str">
        <f t="shared" si="281"/>
        <v/>
      </c>
      <c r="G1496" s="204" t="str">
        <f t="shared" ref="G1496:J1496" si="294">IF(F2212=0,"",F2212)</f>
        <v/>
      </c>
      <c r="H1496" s="204" t="str">
        <f t="shared" si="294"/>
        <v/>
      </c>
      <c r="I1496" s="204" t="str">
        <f t="shared" si="294"/>
        <v/>
      </c>
      <c r="J1496" s="204" t="str">
        <f t="shared" si="294"/>
        <v/>
      </c>
      <c r="K1496" s="186" t="str">
        <f t="shared" si="283"/>
        <v/>
      </c>
      <c r="L1496" s="186" t="str">
        <f t="shared" si="284"/>
        <v/>
      </c>
      <c r="S1496" s="187"/>
      <c r="T1496" s="148"/>
      <c r="Z1496" s="148"/>
    </row>
    <row r="1497" spans="2:26" s="155" customFormat="1" hidden="1" x14ac:dyDescent="0.2">
      <c r="B1497" s="155" t="str">
        <f t="shared" si="277"/>
        <v/>
      </c>
      <c r="C1497" s="155" t="str">
        <f t="shared" si="278"/>
        <v/>
      </c>
      <c r="D1497" s="155" t="str">
        <f t="shared" si="279"/>
        <v/>
      </c>
      <c r="E1497" s="204" t="str">
        <f t="shared" si="280"/>
        <v/>
      </c>
      <c r="F1497" s="204" t="str">
        <f t="shared" si="281"/>
        <v/>
      </c>
      <c r="G1497" s="204" t="str">
        <f t="shared" ref="G1497:J1497" si="295">IF(F2213=0,"",F2213)</f>
        <v/>
      </c>
      <c r="H1497" s="204" t="str">
        <f t="shared" si="295"/>
        <v/>
      </c>
      <c r="I1497" s="204" t="str">
        <f t="shared" si="295"/>
        <v/>
      </c>
      <c r="J1497" s="204" t="str">
        <f t="shared" si="295"/>
        <v/>
      </c>
      <c r="K1497" s="186" t="str">
        <f t="shared" si="283"/>
        <v/>
      </c>
      <c r="L1497" s="186" t="str">
        <f t="shared" si="284"/>
        <v/>
      </c>
      <c r="S1497" s="187"/>
      <c r="T1497" s="148"/>
      <c r="Z1497" s="148"/>
    </row>
    <row r="1498" spans="2:26" s="155" customFormat="1" hidden="1" x14ac:dyDescent="0.2">
      <c r="B1498" s="155" t="str">
        <f t="shared" si="277"/>
        <v/>
      </c>
      <c r="C1498" s="155" t="str">
        <f t="shared" si="278"/>
        <v/>
      </c>
      <c r="D1498" s="155" t="str">
        <f t="shared" si="279"/>
        <v/>
      </c>
      <c r="E1498" s="204" t="str">
        <f t="shared" si="280"/>
        <v/>
      </c>
      <c r="F1498" s="204" t="str">
        <f t="shared" si="281"/>
        <v/>
      </c>
      <c r="G1498" s="204" t="str">
        <f t="shared" ref="G1498:J1498" si="296">IF(F2214=0,"",F2214)</f>
        <v/>
      </c>
      <c r="H1498" s="204" t="str">
        <f t="shared" si="296"/>
        <v/>
      </c>
      <c r="I1498" s="204" t="str">
        <f t="shared" si="296"/>
        <v/>
      </c>
      <c r="J1498" s="204" t="str">
        <f t="shared" si="296"/>
        <v/>
      </c>
      <c r="K1498" s="186" t="str">
        <f t="shared" si="283"/>
        <v/>
      </c>
      <c r="L1498" s="186" t="str">
        <f t="shared" si="284"/>
        <v/>
      </c>
      <c r="S1498" s="187"/>
      <c r="T1498" s="148"/>
      <c r="Z1498" s="148"/>
    </row>
    <row r="1499" spans="2:26" s="155" customFormat="1" hidden="1" x14ac:dyDescent="0.2">
      <c r="B1499" s="155" t="str">
        <f t="shared" si="277"/>
        <v/>
      </c>
      <c r="C1499" s="155" t="str">
        <f t="shared" si="278"/>
        <v/>
      </c>
      <c r="D1499" s="155" t="str">
        <f t="shared" si="279"/>
        <v/>
      </c>
      <c r="E1499" s="204" t="str">
        <f t="shared" si="280"/>
        <v/>
      </c>
      <c r="F1499" s="204" t="str">
        <f t="shared" si="281"/>
        <v/>
      </c>
      <c r="G1499" s="204" t="str">
        <f t="shared" ref="G1499:J1499" si="297">IF(F2215=0,"",F2215)</f>
        <v/>
      </c>
      <c r="H1499" s="204" t="str">
        <f t="shared" si="297"/>
        <v/>
      </c>
      <c r="I1499" s="204" t="str">
        <f t="shared" si="297"/>
        <v/>
      </c>
      <c r="J1499" s="204" t="str">
        <f t="shared" si="297"/>
        <v/>
      </c>
      <c r="K1499" s="186" t="str">
        <f t="shared" si="283"/>
        <v/>
      </c>
      <c r="L1499" s="186" t="str">
        <f t="shared" si="284"/>
        <v/>
      </c>
      <c r="S1499" s="187"/>
      <c r="T1499" s="148"/>
      <c r="Z1499" s="148"/>
    </row>
    <row r="1500" spans="2:26" s="155" customFormat="1" hidden="1" x14ac:dyDescent="0.2">
      <c r="B1500" s="155" t="str">
        <f t="shared" si="277"/>
        <v/>
      </c>
      <c r="C1500" s="155" t="str">
        <f t="shared" si="278"/>
        <v/>
      </c>
      <c r="D1500" s="155" t="str">
        <f t="shared" si="279"/>
        <v/>
      </c>
      <c r="E1500" s="204" t="str">
        <f t="shared" si="280"/>
        <v/>
      </c>
      <c r="F1500" s="204" t="str">
        <f t="shared" si="281"/>
        <v/>
      </c>
      <c r="G1500" s="204" t="str">
        <f t="shared" ref="G1500:J1500" si="298">IF(F2216=0,"",F2216)</f>
        <v/>
      </c>
      <c r="H1500" s="204" t="str">
        <f t="shared" si="298"/>
        <v/>
      </c>
      <c r="I1500" s="204" t="str">
        <f t="shared" si="298"/>
        <v/>
      </c>
      <c r="J1500" s="204" t="str">
        <f t="shared" si="298"/>
        <v/>
      </c>
      <c r="K1500" s="186" t="str">
        <f t="shared" si="283"/>
        <v/>
      </c>
      <c r="L1500" s="186" t="str">
        <f t="shared" si="284"/>
        <v/>
      </c>
      <c r="S1500" s="187"/>
      <c r="T1500" s="148"/>
      <c r="Z1500" s="148"/>
    </row>
    <row r="1501" spans="2:26" s="155" customFormat="1" hidden="1" x14ac:dyDescent="0.2">
      <c r="B1501" s="155" t="str">
        <f t="shared" si="277"/>
        <v/>
      </c>
      <c r="C1501" s="155" t="str">
        <f t="shared" si="278"/>
        <v/>
      </c>
      <c r="D1501" s="155" t="str">
        <f t="shared" si="279"/>
        <v/>
      </c>
      <c r="E1501" s="204" t="str">
        <f t="shared" si="280"/>
        <v/>
      </c>
      <c r="F1501" s="204" t="str">
        <f t="shared" si="281"/>
        <v/>
      </c>
      <c r="G1501" s="204" t="str">
        <f t="shared" ref="G1501:J1501" si="299">IF(F2217=0,"",F2217)</f>
        <v/>
      </c>
      <c r="H1501" s="204" t="str">
        <f t="shared" si="299"/>
        <v/>
      </c>
      <c r="I1501" s="204" t="str">
        <f t="shared" si="299"/>
        <v/>
      </c>
      <c r="J1501" s="204" t="str">
        <f t="shared" si="299"/>
        <v/>
      </c>
      <c r="K1501" s="186" t="str">
        <f t="shared" si="283"/>
        <v/>
      </c>
      <c r="L1501" s="186" t="str">
        <f t="shared" si="284"/>
        <v/>
      </c>
      <c r="S1501" s="187"/>
      <c r="T1501" s="148"/>
      <c r="Z1501" s="148"/>
    </row>
    <row r="1502" spans="2:26" s="155" customFormat="1" hidden="1" x14ac:dyDescent="0.2">
      <c r="B1502" s="155" t="str">
        <f t="shared" si="277"/>
        <v/>
      </c>
      <c r="C1502" s="155" t="str">
        <f t="shared" si="278"/>
        <v/>
      </c>
      <c r="D1502" s="155" t="str">
        <f t="shared" si="279"/>
        <v/>
      </c>
      <c r="E1502" s="204" t="str">
        <f t="shared" si="280"/>
        <v/>
      </c>
      <c r="F1502" s="204" t="str">
        <f t="shared" si="281"/>
        <v/>
      </c>
      <c r="G1502" s="204" t="str">
        <f t="shared" ref="G1502:J1502" si="300">IF(F2218=0,"",F2218)</f>
        <v/>
      </c>
      <c r="H1502" s="204" t="str">
        <f t="shared" si="300"/>
        <v/>
      </c>
      <c r="I1502" s="204" t="str">
        <f t="shared" si="300"/>
        <v/>
      </c>
      <c r="J1502" s="204" t="str">
        <f t="shared" si="300"/>
        <v/>
      </c>
      <c r="K1502" s="186" t="str">
        <f t="shared" si="283"/>
        <v/>
      </c>
      <c r="L1502" s="186" t="str">
        <f t="shared" si="284"/>
        <v/>
      </c>
      <c r="S1502" s="187"/>
      <c r="T1502" s="148"/>
      <c r="Z1502" s="148"/>
    </row>
    <row r="1503" spans="2:26" s="155" customFormat="1" hidden="1" x14ac:dyDescent="0.2">
      <c r="B1503" s="155" t="str">
        <f t="shared" si="277"/>
        <v/>
      </c>
      <c r="C1503" s="155" t="str">
        <f t="shared" si="278"/>
        <v/>
      </c>
      <c r="D1503" s="155" t="str">
        <f t="shared" si="279"/>
        <v/>
      </c>
      <c r="E1503" s="204" t="str">
        <f t="shared" si="280"/>
        <v/>
      </c>
      <c r="F1503" s="204" t="str">
        <f t="shared" si="281"/>
        <v/>
      </c>
      <c r="G1503" s="204" t="str">
        <f t="shared" ref="G1503:J1503" si="301">IF(F2219=0,"",F2219)</f>
        <v/>
      </c>
      <c r="H1503" s="204" t="str">
        <f t="shared" si="301"/>
        <v/>
      </c>
      <c r="I1503" s="204" t="str">
        <f t="shared" si="301"/>
        <v/>
      </c>
      <c r="J1503" s="204" t="str">
        <f t="shared" si="301"/>
        <v/>
      </c>
      <c r="K1503" s="186" t="str">
        <f t="shared" si="283"/>
        <v/>
      </c>
      <c r="L1503" s="186" t="str">
        <f t="shared" si="284"/>
        <v/>
      </c>
      <c r="S1503" s="187"/>
      <c r="T1503" s="148"/>
      <c r="Z1503" s="148"/>
    </row>
    <row r="1504" spans="2:26" s="155" customFormat="1" hidden="1" x14ac:dyDescent="0.2">
      <c r="B1504" s="155" t="str">
        <f t="shared" si="277"/>
        <v/>
      </c>
      <c r="C1504" s="155" t="str">
        <f t="shared" si="278"/>
        <v/>
      </c>
      <c r="D1504" s="155" t="str">
        <f t="shared" si="279"/>
        <v/>
      </c>
      <c r="E1504" s="204" t="str">
        <f t="shared" si="280"/>
        <v/>
      </c>
      <c r="F1504" s="204" t="str">
        <f t="shared" si="281"/>
        <v/>
      </c>
      <c r="G1504" s="204" t="str">
        <f t="shared" ref="G1504:J1504" si="302">IF(F2220=0,"",F2220)</f>
        <v/>
      </c>
      <c r="H1504" s="204" t="str">
        <f t="shared" si="302"/>
        <v/>
      </c>
      <c r="I1504" s="204" t="str">
        <f t="shared" si="302"/>
        <v/>
      </c>
      <c r="J1504" s="204" t="str">
        <f t="shared" si="302"/>
        <v/>
      </c>
      <c r="K1504" s="186" t="str">
        <f t="shared" si="283"/>
        <v/>
      </c>
      <c r="L1504" s="186" t="str">
        <f t="shared" si="284"/>
        <v/>
      </c>
      <c r="S1504" s="187"/>
      <c r="T1504" s="148"/>
      <c r="Z1504" s="148"/>
    </row>
    <row r="1505" spans="2:26" s="155" customFormat="1" hidden="1" x14ac:dyDescent="0.2">
      <c r="B1505" s="155" t="str">
        <f t="shared" si="277"/>
        <v/>
      </c>
      <c r="C1505" s="155" t="str">
        <f t="shared" si="278"/>
        <v/>
      </c>
      <c r="D1505" s="155" t="str">
        <f t="shared" si="279"/>
        <v/>
      </c>
      <c r="E1505" s="204" t="str">
        <f t="shared" si="280"/>
        <v/>
      </c>
      <c r="F1505" s="204" t="str">
        <f t="shared" si="281"/>
        <v/>
      </c>
      <c r="G1505" s="204" t="str">
        <f t="shared" ref="G1505:J1505" si="303">IF(F2221=0,"",F2221)</f>
        <v/>
      </c>
      <c r="H1505" s="204" t="str">
        <f t="shared" si="303"/>
        <v/>
      </c>
      <c r="I1505" s="204" t="str">
        <f t="shared" si="303"/>
        <v/>
      </c>
      <c r="J1505" s="204" t="str">
        <f t="shared" si="303"/>
        <v/>
      </c>
      <c r="K1505" s="186" t="str">
        <f t="shared" si="283"/>
        <v/>
      </c>
      <c r="L1505" s="186" t="str">
        <f t="shared" si="284"/>
        <v/>
      </c>
      <c r="S1505" s="187"/>
      <c r="T1505" s="148"/>
      <c r="Z1505" s="148"/>
    </row>
    <row r="1506" spans="2:26" s="155" customFormat="1" hidden="1" x14ac:dyDescent="0.2">
      <c r="B1506" s="155" t="str">
        <f t="shared" si="277"/>
        <v/>
      </c>
      <c r="C1506" s="155" t="str">
        <f t="shared" si="278"/>
        <v/>
      </c>
      <c r="D1506" s="155" t="str">
        <f t="shared" si="279"/>
        <v/>
      </c>
      <c r="E1506" s="204" t="str">
        <f t="shared" si="280"/>
        <v/>
      </c>
      <c r="F1506" s="204" t="str">
        <f t="shared" si="281"/>
        <v/>
      </c>
      <c r="G1506" s="204" t="str">
        <f t="shared" ref="G1506:J1506" si="304">IF(F2222=0,"",F2222)</f>
        <v/>
      </c>
      <c r="H1506" s="204" t="str">
        <f t="shared" si="304"/>
        <v/>
      </c>
      <c r="I1506" s="204" t="str">
        <f t="shared" si="304"/>
        <v/>
      </c>
      <c r="J1506" s="204" t="str">
        <f t="shared" si="304"/>
        <v/>
      </c>
      <c r="K1506" s="186" t="str">
        <f t="shared" si="283"/>
        <v/>
      </c>
      <c r="L1506" s="186" t="str">
        <f t="shared" si="284"/>
        <v/>
      </c>
      <c r="S1506" s="187"/>
      <c r="T1506" s="148"/>
      <c r="Z1506" s="148"/>
    </row>
    <row r="1507" spans="2:26" s="155" customFormat="1" hidden="1" x14ac:dyDescent="0.2">
      <c r="B1507" s="155" t="str">
        <f t="shared" si="277"/>
        <v/>
      </c>
      <c r="C1507" s="155" t="str">
        <f t="shared" si="278"/>
        <v/>
      </c>
      <c r="D1507" s="155" t="str">
        <f t="shared" si="279"/>
        <v/>
      </c>
      <c r="E1507" s="204" t="str">
        <f t="shared" si="280"/>
        <v/>
      </c>
      <c r="F1507" s="204" t="str">
        <f t="shared" si="281"/>
        <v/>
      </c>
      <c r="G1507" s="204" t="str">
        <f t="shared" ref="G1507:J1507" si="305">IF(F2223=0,"",F2223)</f>
        <v/>
      </c>
      <c r="H1507" s="204" t="str">
        <f t="shared" si="305"/>
        <v/>
      </c>
      <c r="I1507" s="204" t="str">
        <f t="shared" si="305"/>
        <v/>
      </c>
      <c r="J1507" s="204" t="str">
        <f t="shared" si="305"/>
        <v/>
      </c>
      <c r="K1507" s="186" t="str">
        <f t="shared" si="283"/>
        <v/>
      </c>
      <c r="L1507" s="186" t="str">
        <f t="shared" si="284"/>
        <v/>
      </c>
      <c r="S1507" s="187"/>
      <c r="T1507" s="148"/>
      <c r="Z1507" s="148"/>
    </row>
    <row r="1508" spans="2:26" s="155" customFormat="1" hidden="1" x14ac:dyDescent="0.2">
      <c r="B1508" s="155" t="str">
        <f t="shared" si="277"/>
        <v/>
      </c>
      <c r="C1508" s="155" t="str">
        <f t="shared" si="278"/>
        <v/>
      </c>
      <c r="D1508" s="155" t="str">
        <f t="shared" si="279"/>
        <v/>
      </c>
      <c r="E1508" s="204" t="str">
        <f t="shared" si="280"/>
        <v/>
      </c>
      <c r="F1508" s="204" t="str">
        <f t="shared" si="281"/>
        <v/>
      </c>
      <c r="G1508" s="204" t="str">
        <f t="shared" ref="G1508:J1508" si="306">IF(F2224=0,"",F2224)</f>
        <v/>
      </c>
      <c r="H1508" s="204" t="str">
        <f t="shared" si="306"/>
        <v/>
      </c>
      <c r="I1508" s="204" t="str">
        <f t="shared" si="306"/>
        <v/>
      </c>
      <c r="J1508" s="204" t="str">
        <f t="shared" si="306"/>
        <v/>
      </c>
      <c r="K1508" s="186" t="str">
        <f t="shared" si="283"/>
        <v/>
      </c>
      <c r="L1508" s="186" t="str">
        <f t="shared" si="284"/>
        <v/>
      </c>
      <c r="S1508" s="187"/>
      <c r="T1508" s="148"/>
      <c r="Z1508" s="148"/>
    </row>
    <row r="1509" spans="2:26" s="155" customFormat="1" hidden="1" x14ac:dyDescent="0.2">
      <c r="B1509" s="155" t="str">
        <f t="shared" si="277"/>
        <v/>
      </c>
      <c r="C1509" s="155" t="str">
        <f t="shared" si="278"/>
        <v/>
      </c>
      <c r="D1509" s="155" t="str">
        <f t="shared" si="279"/>
        <v/>
      </c>
      <c r="E1509" s="204" t="str">
        <f t="shared" si="280"/>
        <v/>
      </c>
      <c r="F1509" s="204" t="str">
        <f t="shared" si="281"/>
        <v/>
      </c>
      <c r="G1509" s="204" t="str">
        <f t="shared" ref="G1509:J1509" si="307">IF(F2225=0,"",F2225)</f>
        <v/>
      </c>
      <c r="H1509" s="204" t="str">
        <f t="shared" si="307"/>
        <v/>
      </c>
      <c r="I1509" s="204" t="str">
        <f t="shared" si="307"/>
        <v/>
      </c>
      <c r="J1509" s="204" t="str">
        <f t="shared" si="307"/>
        <v/>
      </c>
      <c r="K1509" s="186" t="str">
        <f t="shared" si="283"/>
        <v/>
      </c>
      <c r="L1509" s="186" t="str">
        <f t="shared" si="284"/>
        <v/>
      </c>
      <c r="S1509" s="187"/>
      <c r="T1509" s="148"/>
      <c r="Z1509" s="148"/>
    </row>
    <row r="1510" spans="2:26" s="155" customFormat="1" hidden="1" x14ac:dyDescent="0.2">
      <c r="B1510" s="155" t="str">
        <f t="shared" si="277"/>
        <v/>
      </c>
      <c r="C1510" s="155" t="str">
        <f t="shared" si="278"/>
        <v/>
      </c>
      <c r="D1510" s="155" t="str">
        <f t="shared" si="279"/>
        <v/>
      </c>
      <c r="E1510" s="204" t="str">
        <f t="shared" si="280"/>
        <v/>
      </c>
      <c r="F1510" s="204" t="str">
        <f t="shared" si="281"/>
        <v/>
      </c>
      <c r="G1510" s="204" t="str">
        <f t="shared" ref="G1510:J1510" si="308">IF(F2226=0,"",F2226)</f>
        <v/>
      </c>
      <c r="H1510" s="204" t="str">
        <f t="shared" si="308"/>
        <v/>
      </c>
      <c r="I1510" s="204" t="str">
        <f t="shared" si="308"/>
        <v/>
      </c>
      <c r="J1510" s="204" t="str">
        <f t="shared" si="308"/>
        <v/>
      </c>
      <c r="K1510" s="186" t="str">
        <f t="shared" si="283"/>
        <v/>
      </c>
      <c r="L1510" s="186" t="str">
        <f t="shared" si="284"/>
        <v/>
      </c>
      <c r="S1510" s="187"/>
      <c r="T1510" s="148"/>
      <c r="Z1510" s="148"/>
    </row>
    <row r="1511" spans="2:26" s="155" customFormat="1" hidden="1" x14ac:dyDescent="0.2">
      <c r="B1511" s="155" t="str">
        <f t="shared" si="277"/>
        <v/>
      </c>
      <c r="C1511" s="155" t="str">
        <f t="shared" si="278"/>
        <v/>
      </c>
      <c r="D1511" s="155" t="str">
        <f t="shared" si="279"/>
        <v/>
      </c>
      <c r="E1511" s="204" t="str">
        <f t="shared" si="280"/>
        <v/>
      </c>
      <c r="F1511" s="204" t="str">
        <f t="shared" si="281"/>
        <v/>
      </c>
      <c r="G1511" s="204" t="str">
        <f t="shared" ref="G1511:J1511" si="309">IF(F2227=0,"",F2227)</f>
        <v/>
      </c>
      <c r="H1511" s="204" t="str">
        <f t="shared" si="309"/>
        <v/>
      </c>
      <c r="I1511" s="204" t="str">
        <f t="shared" si="309"/>
        <v/>
      </c>
      <c r="J1511" s="204" t="str">
        <f t="shared" si="309"/>
        <v/>
      </c>
      <c r="K1511" s="186" t="str">
        <f t="shared" si="283"/>
        <v/>
      </c>
      <c r="L1511" s="186" t="str">
        <f t="shared" si="284"/>
        <v/>
      </c>
      <c r="S1511" s="187"/>
      <c r="T1511" s="148"/>
      <c r="Z1511" s="148"/>
    </row>
    <row r="1512" spans="2:26" s="155" customFormat="1" hidden="1" x14ac:dyDescent="0.2">
      <c r="B1512" s="155" t="str">
        <f t="shared" si="277"/>
        <v/>
      </c>
      <c r="C1512" s="155" t="str">
        <f t="shared" si="278"/>
        <v/>
      </c>
      <c r="D1512" s="155" t="str">
        <f t="shared" si="279"/>
        <v/>
      </c>
      <c r="E1512" s="204" t="str">
        <f t="shared" si="280"/>
        <v/>
      </c>
      <c r="F1512" s="204" t="str">
        <f t="shared" si="281"/>
        <v/>
      </c>
      <c r="G1512" s="204" t="str">
        <f t="shared" ref="G1512:J1512" si="310">IF(F2228=0,"",F2228)</f>
        <v/>
      </c>
      <c r="H1512" s="204" t="str">
        <f t="shared" si="310"/>
        <v/>
      </c>
      <c r="I1512" s="204" t="str">
        <f t="shared" si="310"/>
        <v/>
      </c>
      <c r="J1512" s="204" t="str">
        <f t="shared" si="310"/>
        <v/>
      </c>
      <c r="K1512" s="186" t="str">
        <f t="shared" si="283"/>
        <v/>
      </c>
      <c r="L1512" s="186" t="str">
        <f t="shared" si="284"/>
        <v/>
      </c>
      <c r="S1512" s="187"/>
      <c r="T1512" s="148"/>
      <c r="Z1512" s="148"/>
    </row>
    <row r="1513" spans="2:26" s="155" customFormat="1" hidden="1" x14ac:dyDescent="0.2">
      <c r="B1513" s="155" t="str">
        <f t="shared" si="277"/>
        <v/>
      </c>
      <c r="C1513" s="155" t="str">
        <f t="shared" si="278"/>
        <v/>
      </c>
      <c r="D1513" s="155" t="str">
        <f t="shared" si="279"/>
        <v/>
      </c>
      <c r="E1513" s="204" t="str">
        <f t="shared" si="280"/>
        <v/>
      </c>
      <c r="F1513" s="204" t="str">
        <f t="shared" si="281"/>
        <v/>
      </c>
      <c r="G1513" s="204" t="str">
        <f t="shared" ref="G1513:J1513" si="311">IF(F2229=0,"",F2229)</f>
        <v/>
      </c>
      <c r="H1513" s="204" t="str">
        <f t="shared" si="311"/>
        <v/>
      </c>
      <c r="I1513" s="204" t="str">
        <f t="shared" si="311"/>
        <v/>
      </c>
      <c r="J1513" s="204" t="str">
        <f t="shared" si="311"/>
        <v/>
      </c>
      <c r="K1513" s="186" t="str">
        <f t="shared" si="283"/>
        <v/>
      </c>
      <c r="L1513" s="186" t="str">
        <f t="shared" si="284"/>
        <v/>
      </c>
      <c r="S1513" s="187"/>
      <c r="T1513" s="148"/>
      <c r="Z1513" s="148"/>
    </row>
    <row r="1514" spans="2:26" s="155" customFormat="1" hidden="1" x14ac:dyDescent="0.2">
      <c r="B1514" s="155" t="str">
        <f t="shared" si="277"/>
        <v/>
      </c>
      <c r="C1514" s="155" t="str">
        <f t="shared" si="278"/>
        <v/>
      </c>
      <c r="D1514" s="155" t="str">
        <f t="shared" si="279"/>
        <v/>
      </c>
      <c r="E1514" s="204" t="str">
        <f t="shared" si="280"/>
        <v/>
      </c>
      <c r="F1514" s="204" t="str">
        <f t="shared" si="281"/>
        <v/>
      </c>
      <c r="G1514" s="204" t="str">
        <f t="shared" ref="G1514:J1514" si="312">IF(F2230=0,"",F2230)</f>
        <v/>
      </c>
      <c r="H1514" s="204" t="str">
        <f t="shared" si="312"/>
        <v/>
      </c>
      <c r="I1514" s="204" t="str">
        <f t="shared" si="312"/>
        <v/>
      </c>
      <c r="J1514" s="204" t="str">
        <f t="shared" si="312"/>
        <v/>
      </c>
      <c r="K1514" s="186" t="str">
        <f t="shared" si="283"/>
        <v/>
      </c>
      <c r="L1514" s="186" t="str">
        <f t="shared" si="284"/>
        <v/>
      </c>
      <c r="S1514" s="187"/>
      <c r="T1514" s="148"/>
      <c r="Z1514" s="148"/>
    </row>
    <row r="1515" spans="2:26" s="155" customFormat="1" hidden="1" x14ac:dyDescent="0.2">
      <c r="B1515" s="155" t="str">
        <f t="shared" si="277"/>
        <v/>
      </c>
      <c r="C1515" s="155" t="str">
        <f t="shared" si="278"/>
        <v/>
      </c>
      <c r="D1515" s="155" t="str">
        <f t="shared" si="279"/>
        <v/>
      </c>
      <c r="E1515" s="204" t="str">
        <f t="shared" si="280"/>
        <v/>
      </c>
      <c r="F1515" s="204" t="str">
        <f t="shared" si="281"/>
        <v/>
      </c>
      <c r="G1515" s="204" t="str">
        <f t="shared" ref="G1515:J1515" si="313">IF(F2231=0,"",F2231)</f>
        <v/>
      </c>
      <c r="H1515" s="204" t="str">
        <f t="shared" si="313"/>
        <v/>
      </c>
      <c r="I1515" s="204" t="str">
        <f t="shared" si="313"/>
        <v/>
      </c>
      <c r="J1515" s="204" t="str">
        <f t="shared" si="313"/>
        <v/>
      </c>
      <c r="K1515" s="186" t="str">
        <f t="shared" si="283"/>
        <v/>
      </c>
      <c r="L1515" s="186" t="str">
        <f t="shared" si="284"/>
        <v/>
      </c>
      <c r="S1515" s="187"/>
      <c r="T1515" s="148"/>
      <c r="Z1515" s="148"/>
    </row>
    <row r="1516" spans="2:26" s="155" customFormat="1" hidden="1" x14ac:dyDescent="0.2">
      <c r="B1516" s="155" t="str">
        <f t="shared" si="277"/>
        <v/>
      </c>
      <c r="C1516" s="155" t="str">
        <f t="shared" si="278"/>
        <v/>
      </c>
      <c r="D1516" s="155" t="str">
        <f t="shared" si="279"/>
        <v/>
      </c>
      <c r="E1516" s="204" t="str">
        <f t="shared" si="280"/>
        <v/>
      </c>
      <c r="F1516" s="204" t="str">
        <f t="shared" si="281"/>
        <v/>
      </c>
      <c r="G1516" s="204" t="str">
        <f t="shared" ref="G1516:J1516" si="314">IF(F2232=0,"",F2232)</f>
        <v/>
      </c>
      <c r="H1516" s="204" t="str">
        <f t="shared" si="314"/>
        <v/>
      </c>
      <c r="I1516" s="204" t="str">
        <f t="shared" si="314"/>
        <v/>
      </c>
      <c r="J1516" s="204" t="str">
        <f t="shared" si="314"/>
        <v/>
      </c>
      <c r="K1516" s="186" t="str">
        <f t="shared" si="283"/>
        <v/>
      </c>
      <c r="L1516" s="186" t="str">
        <f t="shared" si="284"/>
        <v/>
      </c>
      <c r="S1516" s="187"/>
      <c r="T1516" s="148"/>
      <c r="Z1516" s="148"/>
    </row>
    <row r="1517" spans="2:26" s="155" customFormat="1" hidden="1" x14ac:dyDescent="0.2">
      <c r="B1517" s="155" t="str">
        <f t="shared" si="277"/>
        <v/>
      </c>
      <c r="C1517" s="155" t="str">
        <f t="shared" si="278"/>
        <v/>
      </c>
      <c r="D1517" s="155" t="str">
        <f t="shared" si="279"/>
        <v/>
      </c>
      <c r="E1517" s="204" t="str">
        <f t="shared" si="280"/>
        <v/>
      </c>
      <c r="F1517" s="204" t="str">
        <f t="shared" si="281"/>
        <v/>
      </c>
      <c r="G1517" s="204" t="str">
        <f t="shared" ref="G1517:J1517" si="315">IF(F2233=0,"",F2233)</f>
        <v/>
      </c>
      <c r="H1517" s="204" t="str">
        <f t="shared" si="315"/>
        <v/>
      </c>
      <c r="I1517" s="204" t="str">
        <f t="shared" si="315"/>
        <v/>
      </c>
      <c r="J1517" s="204" t="str">
        <f t="shared" si="315"/>
        <v/>
      </c>
      <c r="K1517" s="186" t="str">
        <f t="shared" si="283"/>
        <v/>
      </c>
      <c r="L1517" s="186" t="str">
        <f t="shared" si="284"/>
        <v/>
      </c>
      <c r="S1517" s="187"/>
      <c r="T1517" s="148"/>
      <c r="Z1517" s="148"/>
    </row>
    <row r="1518" spans="2:26" s="155" customFormat="1" hidden="1" x14ac:dyDescent="0.2">
      <c r="B1518" s="155" t="str">
        <f t="shared" si="277"/>
        <v/>
      </c>
      <c r="C1518" s="155" t="str">
        <f t="shared" si="278"/>
        <v/>
      </c>
      <c r="D1518" s="155" t="str">
        <f t="shared" si="279"/>
        <v/>
      </c>
      <c r="E1518" s="204" t="str">
        <f t="shared" si="280"/>
        <v/>
      </c>
      <c r="F1518" s="204" t="str">
        <f t="shared" si="281"/>
        <v/>
      </c>
      <c r="G1518" s="204" t="str">
        <f t="shared" ref="G1518:J1518" si="316">IF(F2234=0,"",F2234)</f>
        <v/>
      </c>
      <c r="H1518" s="204" t="str">
        <f t="shared" si="316"/>
        <v/>
      </c>
      <c r="I1518" s="204" t="str">
        <f t="shared" si="316"/>
        <v/>
      </c>
      <c r="J1518" s="204" t="str">
        <f t="shared" si="316"/>
        <v/>
      </c>
      <c r="K1518" s="186" t="str">
        <f t="shared" si="283"/>
        <v/>
      </c>
      <c r="L1518" s="186" t="str">
        <f t="shared" si="284"/>
        <v/>
      </c>
      <c r="S1518" s="187"/>
      <c r="T1518" s="148"/>
      <c r="Z1518" s="148"/>
    </row>
    <row r="1519" spans="2:26" s="155" customFormat="1" hidden="1" x14ac:dyDescent="0.2">
      <c r="B1519" s="155" t="str">
        <f t="shared" si="277"/>
        <v/>
      </c>
      <c r="C1519" s="155" t="str">
        <f t="shared" si="278"/>
        <v/>
      </c>
      <c r="D1519" s="155" t="str">
        <f t="shared" si="279"/>
        <v/>
      </c>
      <c r="E1519" s="204" t="str">
        <f t="shared" si="280"/>
        <v/>
      </c>
      <c r="F1519" s="204" t="str">
        <f t="shared" si="281"/>
        <v/>
      </c>
      <c r="G1519" s="204" t="str">
        <f t="shared" ref="G1519:J1519" si="317">IF(F2235=0,"",F2235)</f>
        <v/>
      </c>
      <c r="H1519" s="204" t="str">
        <f t="shared" si="317"/>
        <v/>
      </c>
      <c r="I1519" s="204" t="str">
        <f t="shared" si="317"/>
        <v/>
      </c>
      <c r="J1519" s="204" t="str">
        <f t="shared" si="317"/>
        <v/>
      </c>
      <c r="K1519" s="186" t="str">
        <f t="shared" si="283"/>
        <v/>
      </c>
      <c r="L1519" s="186" t="str">
        <f t="shared" si="284"/>
        <v/>
      </c>
      <c r="S1519" s="187"/>
      <c r="T1519" s="148"/>
      <c r="Z1519" s="148"/>
    </row>
    <row r="1520" spans="2:26" s="155" customFormat="1" hidden="1" x14ac:dyDescent="0.2">
      <c r="B1520" s="155" t="str">
        <f t="shared" si="277"/>
        <v/>
      </c>
      <c r="C1520" s="155" t="str">
        <f t="shared" si="278"/>
        <v/>
      </c>
      <c r="D1520" s="155" t="str">
        <f t="shared" si="279"/>
        <v/>
      </c>
      <c r="E1520" s="204" t="str">
        <f t="shared" si="280"/>
        <v/>
      </c>
      <c r="F1520" s="204" t="str">
        <f t="shared" si="281"/>
        <v/>
      </c>
      <c r="G1520" s="204" t="str">
        <f t="shared" ref="G1520:J1520" si="318">IF(F2236=0,"",F2236)</f>
        <v/>
      </c>
      <c r="H1520" s="204" t="str">
        <f t="shared" si="318"/>
        <v/>
      </c>
      <c r="I1520" s="204" t="str">
        <f t="shared" si="318"/>
        <v/>
      </c>
      <c r="J1520" s="204" t="str">
        <f t="shared" si="318"/>
        <v/>
      </c>
      <c r="K1520" s="186" t="str">
        <f t="shared" si="283"/>
        <v/>
      </c>
      <c r="L1520" s="186" t="str">
        <f t="shared" si="284"/>
        <v/>
      </c>
      <c r="S1520" s="187"/>
      <c r="T1520" s="148"/>
      <c r="Z1520" s="148"/>
    </row>
    <row r="1521" spans="2:26" s="155" customFormat="1" hidden="1" x14ac:dyDescent="0.2">
      <c r="B1521" s="155" t="str">
        <f t="shared" ref="B1521:B1546" si="319">IF(D2237=0,"",D2237)</f>
        <v/>
      </c>
      <c r="C1521" s="155" t="str">
        <f t="shared" ref="C1521:C1546" si="320">IF(L2237=0,"",L2237)</f>
        <v/>
      </c>
      <c r="D1521" s="155" t="str">
        <f t="shared" ref="D1521:D1546" si="321">IF(M2237=0,"",M2237)</f>
        <v/>
      </c>
      <c r="E1521" s="204" t="str">
        <f t="shared" ref="E1521:E1546" si="322">IF(J2237=0,"",J2237)</f>
        <v/>
      </c>
      <c r="F1521" s="204" t="str">
        <f t="shared" ref="F1521:F1546" si="323">IF(K2237=0,"",K2237)</f>
        <v/>
      </c>
      <c r="G1521" s="204" t="str">
        <f t="shared" ref="G1521:J1521" si="324">IF(F2237=0,"",F2237)</f>
        <v/>
      </c>
      <c r="H1521" s="204" t="str">
        <f t="shared" si="324"/>
        <v/>
      </c>
      <c r="I1521" s="204" t="str">
        <f t="shared" si="324"/>
        <v/>
      </c>
      <c r="J1521" s="204" t="str">
        <f t="shared" si="324"/>
        <v/>
      </c>
      <c r="K1521" s="186" t="str">
        <f t="shared" ref="K1521:K1546" si="325">IF(N2237=0,"",N2237)</f>
        <v/>
      </c>
      <c r="L1521" s="186" t="str">
        <f t="shared" ref="L1521:L1546" si="326">IF(O2237=0,"",O2237)</f>
        <v/>
      </c>
      <c r="S1521" s="187"/>
      <c r="T1521" s="148"/>
      <c r="Z1521" s="148"/>
    </row>
    <row r="1522" spans="2:26" s="155" customFormat="1" hidden="1" x14ac:dyDescent="0.2">
      <c r="B1522" s="155" t="str">
        <f t="shared" si="319"/>
        <v/>
      </c>
      <c r="C1522" s="155" t="str">
        <f t="shared" si="320"/>
        <v/>
      </c>
      <c r="D1522" s="155" t="str">
        <f t="shared" si="321"/>
        <v/>
      </c>
      <c r="E1522" s="204" t="str">
        <f t="shared" si="322"/>
        <v/>
      </c>
      <c r="F1522" s="204" t="str">
        <f t="shared" si="323"/>
        <v/>
      </c>
      <c r="G1522" s="204" t="str">
        <f t="shared" ref="G1522:J1522" si="327">IF(F2238=0,"",F2238)</f>
        <v/>
      </c>
      <c r="H1522" s="204" t="str">
        <f t="shared" si="327"/>
        <v/>
      </c>
      <c r="I1522" s="204" t="str">
        <f t="shared" si="327"/>
        <v/>
      </c>
      <c r="J1522" s="204" t="str">
        <f t="shared" si="327"/>
        <v/>
      </c>
      <c r="K1522" s="186" t="str">
        <f t="shared" si="325"/>
        <v/>
      </c>
      <c r="L1522" s="186" t="str">
        <f t="shared" si="326"/>
        <v/>
      </c>
      <c r="S1522" s="187"/>
      <c r="T1522" s="148"/>
      <c r="Z1522" s="148"/>
    </row>
    <row r="1523" spans="2:26" s="155" customFormat="1" hidden="1" x14ac:dyDescent="0.2">
      <c r="B1523" s="155" t="str">
        <f t="shared" si="319"/>
        <v/>
      </c>
      <c r="C1523" s="155" t="str">
        <f t="shared" si="320"/>
        <v/>
      </c>
      <c r="D1523" s="155" t="str">
        <f t="shared" si="321"/>
        <v/>
      </c>
      <c r="E1523" s="204" t="str">
        <f t="shared" si="322"/>
        <v/>
      </c>
      <c r="F1523" s="204" t="str">
        <f t="shared" si="323"/>
        <v/>
      </c>
      <c r="G1523" s="204" t="str">
        <f t="shared" ref="G1523:J1523" si="328">IF(F2239=0,"",F2239)</f>
        <v/>
      </c>
      <c r="H1523" s="204" t="str">
        <f t="shared" si="328"/>
        <v/>
      </c>
      <c r="I1523" s="204" t="str">
        <f t="shared" si="328"/>
        <v/>
      </c>
      <c r="J1523" s="204" t="str">
        <f t="shared" si="328"/>
        <v/>
      </c>
      <c r="K1523" s="186" t="str">
        <f t="shared" si="325"/>
        <v/>
      </c>
      <c r="L1523" s="186" t="str">
        <f t="shared" si="326"/>
        <v/>
      </c>
      <c r="S1523" s="187"/>
      <c r="T1523" s="148"/>
      <c r="Z1523" s="148"/>
    </row>
    <row r="1524" spans="2:26" s="155" customFormat="1" hidden="1" x14ac:dyDescent="0.2">
      <c r="B1524" s="155" t="str">
        <f t="shared" si="319"/>
        <v/>
      </c>
      <c r="C1524" s="155" t="str">
        <f t="shared" si="320"/>
        <v/>
      </c>
      <c r="D1524" s="155" t="str">
        <f t="shared" si="321"/>
        <v/>
      </c>
      <c r="E1524" s="204" t="str">
        <f t="shared" si="322"/>
        <v/>
      </c>
      <c r="F1524" s="204" t="str">
        <f t="shared" si="323"/>
        <v/>
      </c>
      <c r="G1524" s="204" t="str">
        <f t="shared" ref="G1524:J1524" si="329">IF(F2240=0,"",F2240)</f>
        <v/>
      </c>
      <c r="H1524" s="204" t="str">
        <f t="shared" si="329"/>
        <v/>
      </c>
      <c r="I1524" s="204" t="str">
        <f t="shared" si="329"/>
        <v/>
      </c>
      <c r="J1524" s="204" t="str">
        <f t="shared" si="329"/>
        <v/>
      </c>
      <c r="K1524" s="186" t="str">
        <f t="shared" si="325"/>
        <v/>
      </c>
      <c r="L1524" s="186" t="str">
        <f t="shared" si="326"/>
        <v/>
      </c>
      <c r="S1524" s="187"/>
      <c r="T1524" s="148"/>
      <c r="Z1524" s="148"/>
    </row>
    <row r="1525" spans="2:26" s="155" customFormat="1" hidden="1" x14ac:dyDescent="0.2">
      <c r="B1525" s="155" t="str">
        <f t="shared" si="319"/>
        <v/>
      </c>
      <c r="C1525" s="155" t="str">
        <f t="shared" si="320"/>
        <v/>
      </c>
      <c r="D1525" s="155" t="str">
        <f t="shared" si="321"/>
        <v/>
      </c>
      <c r="E1525" s="204" t="str">
        <f t="shared" si="322"/>
        <v/>
      </c>
      <c r="F1525" s="204" t="str">
        <f t="shared" si="323"/>
        <v/>
      </c>
      <c r="G1525" s="204" t="str">
        <f t="shared" ref="G1525:J1525" si="330">IF(F2241=0,"",F2241)</f>
        <v/>
      </c>
      <c r="H1525" s="204" t="str">
        <f t="shared" si="330"/>
        <v/>
      </c>
      <c r="I1525" s="204" t="str">
        <f t="shared" si="330"/>
        <v/>
      </c>
      <c r="J1525" s="204" t="str">
        <f t="shared" si="330"/>
        <v/>
      </c>
      <c r="K1525" s="186" t="str">
        <f t="shared" si="325"/>
        <v/>
      </c>
      <c r="L1525" s="186" t="str">
        <f t="shared" si="326"/>
        <v/>
      </c>
      <c r="S1525" s="187"/>
      <c r="T1525" s="148"/>
      <c r="Z1525" s="148"/>
    </row>
    <row r="1526" spans="2:26" s="155" customFormat="1" hidden="1" x14ac:dyDescent="0.2">
      <c r="B1526" s="155" t="str">
        <f t="shared" si="319"/>
        <v/>
      </c>
      <c r="C1526" s="155" t="str">
        <f t="shared" si="320"/>
        <v/>
      </c>
      <c r="D1526" s="155" t="str">
        <f t="shared" si="321"/>
        <v/>
      </c>
      <c r="E1526" s="204" t="str">
        <f t="shared" si="322"/>
        <v/>
      </c>
      <c r="F1526" s="204" t="str">
        <f t="shared" si="323"/>
        <v/>
      </c>
      <c r="G1526" s="204" t="str">
        <f t="shared" ref="G1526:J1526" si="331">IF(F2242=0,"",F2242)</f>
        <v/>
      </c>
      <c r="H1526" s="204" t="str">
        <f t="shared" si="331"/>
        <v/>
      </c>
      <c r="I1526" s="204" t="str">
        <f t="shared" si="331"/>
        <v/>
      </c>
      <c r="J1526" s="204" t="str">
        <f t="shared" si="331"/>
        <v/>
      </c>
      <c r="K1526" s="186" t="str">
        <f t="shared" si="325"/>
        <v/>
      </c>
      <c r="L1526" s="186" t="str">
        <f t="shared" si="326"/>
        <v/>
      </c>
      <c r="S1526" s="187"/>
      <c r="T1526" s="148"/>
      <c r="Z1526" s="148"/>
    </row>
    <row r="1527" spans="2:26" s="155" customFormat="1" hidden="1" x14ac:dyDescent="0.2">
      <c r="B1527" s="155" t="str">
        <f t="shared" si="319"/>
        <v/>
      </c>
      <c r="C1527" s="155" t="str">
        <f t="shared" si="320"/>
        <v/>
      </c>
      <c r="D1527" s="155" t="str">
        <f t="shared" si="321"/>
        <v/>
      </c>
      <c r="E1527" s="204" t="str">
        <f t="shared" si="322"/>
        <v/>
      </c>
      <c r="F1527" s="204" t="str">
        <f t="shared" si="323"/>
        <v/>
      </c>
      <c r="G1527" s="204" t="str">
        <f t="shared" ref="G1527:J1527" si="332">IF(F2243=0,"",F2243)</f>
        <v/>
      </c>
      <c r="H1527" s="204" t="str">
        <f t="shared" si="332"/>
        <v/>
      </c>
      <c r="I1527" s="204" t="str">
        <f t="shared" si="332"/>
        <v/>
      </c>
      <c r="J1527" s="204" t="str">
        <f t="shared" si="332"/>
        <v/>
      </c>
      <c r="K1527" s="186" t="str">
        <f t="shared" si="325"/>
        <v/>
      </c>
      <c r="L1527" s="186" t="str">
        <f t="shared" si="326"/>
        <v/>
      </c>
      <c r="S1527" s="187"/>
      <c r="T1527" s="148"/>
      <c r="Z1527" s="148"/>
    </row>
    <row r="1528" spans="2:26" s="155" customFormat="1" hidden="1" x14ac:dyDescent="0.2">
      <c r="B1528" s="155" t="str">
        <f t="shared" si="319"/>
        <v/>
      </c>
      <c r="C1528" s="155" t="str">
        <f t="shared" si="320"/>
        <v/>
      </c>
      <c r="D1528" s="155" t="str">
        <f t="shared" si="321"/>
        <v/>
      </c>
      <c r="E1528" s="204" t="str">
        <f t="shared" si="322"/>
        <v/>
      </c>
      <c r="F1528" s="204" t="str">
        <f t="shared" si="323"/>
        <v/>
      </c>
      <c r="G1528" s="204" t="str">
        <f t="shared" ref="G1528:J1528" si="333">IF(F2244=0,"",F2244)</f>
        <v/>
      </c>
      <c r="H1528" s="204" t="str">
        <f t="shared" si="333"/>
        <v/>
      </c>
      <c r="I1528" s="204" t="str">
        <f t="shared" si="333"/>
        <v/>
      </c>
      <c r="J1528" s="204" t="str">
        <f t="shared" si="333"/>
        <v/>
      </c>
      <c r="K1528" s="186" t="str">
        <f t="shared" si="325"/>
        <v/>
      </c>
      <c r="L1528" s="186" t="str">
        <f t="shared" si="326"/>
        <v/>
      </c>
      <c r="S1528" s="187"/>
      <c r="T1528" s="148"/>
      <c r="Z1528" s="148"/>
    </row>
    <row r="1529" spans="2:26" s="155" customFormat="1" hidden="1" x14ac:dyDescent="0.2">
      <c r="B1529" s="155" t="str">
        <f t="shared" si="319"/>
        <v/>
      </c>
      <c r="C1529" s="155" t="str">
        <f t="shared" si="320"/>
        <v/>
      </c>
      <c r="D1529" s="155" t="str">
        <f t="shared" si="321"/>
        <v/>
      </c>
      <c r="E1529" s="204" t="str">
        <f t="shared" si="322"/>
        <v/>
      </c>
      <c r="F1529" s="204" t="str">
        <f t="shared" si="323"/>
        <v/>
      </c>
      <c r="G1529" s="204" t="str">
        <f t="shared" ref="G1529:J1529" si="334">IF(F2245=0,"",F2245)</f>
        <v/>
      </c>
      <c r="H1529" s="204" t="str">
        <f t="shared" si="334"/>
        <v/>
      </c>
      <c r="I1529" s="204" t="str">
        <f t="shared" si="334"/>
        <v/>
      </c>
      <c r="J1529" s="204" t="str">
        <f t="shared" si="334"/>
        <v/>
      </c>
      <c r="K1529" s="186" t="str">
        <f t="shared" si="325"/>
        <v/>
      </c>
      <c r="L1529" s="186" t="str">
        <f t="shared" si="326"/>
        <v/>
      </c>
      <c r="S1529" s="187"/>
      <c r="T1529" s="148"/>
      <c r="Z1529" s="148"/>
    </row>
    <row r="1530" spans="2:26" s="155" customFormat="1" hidden="1" x14ac:dyDescent="0.2">
      <c r="B1530" s="155" t="str">
        <f t="shared" si="319"/>
        <v/>
      </c>
      <c r="C1530" s="155" t="str">
        <f t="shared" si="320"/>
        <v/>
      </c>
      <c r="D1530" s="155" t="str">
        <f t="shared" si="321"/>
        <v/>
      </c>
      <c r="E1530" s="204" t="str">
        <f t="shared" si="322"/>
        <v/>
      </c>
      <c r="F1530" s="204" t="str">
        <f t="shared" si="323"/>
        <v/>
      </c>
      <c r="G1530" s="204" t="str">
        <f t="shared" ref="G1530:J1530" si="335">IF(F2246=0,"",F2246)</f>
        <v/>
      </c>
      <c r="H1530" s="204" t="str">
        <f t="shared" si="335"/>
        <v/>
      </c>
      <c r="I1530" s="204" t="str">
        <f t="shared" si="335"/>
        <v/>
      </c>
      <c r="J1530" s="204" t="str">
        <f t="shared" si="335"/>
        <v/>
      </c>
      <c r="K1530" s="186" t="str">
        <f t="shared" si="325"/>
        <v/>
      </c>
      <c r="L1530" s="186" t="str">
        <f t="shared" si="326"/>
        <v/>
      </c>
      <c r="S1530" s="187"/>
      <c r="T1530" s="148"/>
      <c r="Z1530" s="148"/>
    </row>
    <row r="1531" spans="2:26" s="155" customFormat="1" hidden="1" x14ac:dyDescent="0.2">
      <c r="B1531" s="155" t="str">
        <f t="shared" si="319"/>
        <v/>
      </c>
      <c r="C1531" s="155" t="str">
        <f t="shared" si="320"/>
        <v/>
      </c>
      <c r="D1531" s="155" t="str">
        <f t="shared" si="321"/>
        <v/>
      </c>
      <c r="E1531" s="204" t="str">
        <f t="shared" si="322"/>
        <v/>
      </c>
      <c r="F1531" s="204" t="str">
        <f t="shared" si="323"/>
        <v/>
      </c>
      <c r="G1531" s="204" t="str">
        <f t="shared" ref="G1531:J1531" si="336">IF(F2247=0,"",F2247)</f>
        <v/>
      </c>
      <c r="H1531" s="204" t="str">
        <f t="shared" si="336"/>
        <v/>
      </c>
      <c r="I1531" s="204" t="str">
        <f t="shared" si="336"/>
        <v/>
      </c>
      <c r="J1531" s="204" t="str">
        <f t="shared" si="336"/>
        <v/>
      </c>
      <c r="K1531" s="186" t="str">
        <f t="shared" si="325"/>
        <v/>
      </c>
      <c r="L1531" s="186" t="str">
        <f t="shared" si="326"/>
        <v/>
      </c>
      <c r="S1531" s="187"/>
      <c r="T1531" s="148"/>
      <c r="Z1531" s="148"/>
    </row>
    <row r="1532" spans="2:26" s="155" customFormat="1" hidden="1" x14ac:dyDescent="0.2">
      <c r="B1532" s="155" t="str">
        <f t="shared" si="319"/>
        <v/>
      </c>
      <c r="C1532" s="155" t="str">
        <f t="shared" si="320"/>
        <v/>
      </c>
      <c r="D1532" s="155" t="str">
        <f t="shared" si="321"/>
        <v/>
      </c>
      <c r="E1532" s="204" t="str">
        <f t="shared" si="322"/>
        <v/>
      </c>
      <c r="F1532" s="204" t="str">
        <f t="shared" si="323"/>
        <v/>
      </c>
      <c r="G1532" s="204" t="str">
        <f t="shared" ref="G1532:J1532" si="337">IF(F2248=0,"",F2248)</f>
        <v/>
      </c>
      <c r="H1532" s="204" t="str">
        <f t="shared" si="337"/>
        <v/>
      </c>
      <c r="I1532" s="204" t="str">
        <f t="shared" si="337"/>
        <v/>
      </c>
      <c r="J1532" s="204" t="str">
        <f t="shared" si="337"/>
        <v/>
      </c>
      <c r="K1532" s="186" t="str">
        <f t="shared" si="325"/>
        <v/>
      </c>
      <c r="L1532" s="186" t="str">
        <f t="shared" si="326"/>
        <v/>
      </c>
      <c r="S1532" s="187"/>
      <c r="T1532" s="148"/>
      <c r="Z1532" s="148"/>
    </row>
    <row r="1533" spans="2:26" s="155" customFormat="1" hidden="1" x14ac:dyDescent="0.2">
      <c r="B1533" s="155" t="str">
        <f t="shared" si="319"/>
        <v/>
      </c>
      <c r="C1533" s="155" t="str">
        <f t="shared" si="320"/>
        <v/>
      </c>
      <c r="D1533" s="155" t="str">
        <f t="shared" si="321"/>
        <v/>
      </c>
      <c r="E1533" s="204" t="str">
        <f t="shared" si="322"/>
        <v/>
      </c>
      <c r="F1533" s="204" t="str">
        <f t="shared" si="323"/>
        <v/>
      </c>
      <c r="G1533" s="204" t="str">
        <f t="shared" ref="G1533:J1533" si="338">IF(F2249=0,"",F2249)</f>
        <v/>
      </c>
      <c r="H1533" s="204" t="str">
        <f t="shared" si="338"/>
        <v/>
      </c>
      <c r="I1533" s="204" t="str">
        <f t="shared" si="338"/>
        <v/>
      </c>
      <c r="J1533" s="204" t="str">
        <f t="shared" si="338"/>
        <v/>
      </c>
      <c r="K1533" s="186" t="str">
        <f t="shared" si="325"/>
        <v/>
      </c>
      <c r="L1533" s="186" t="str">
        <f t="shared" si="326"/>
        <v/>
      </c>
      <c r="S1533" s="187"/>
      <c r="T1533" s="148"/>
      <c r="Z1533" s="148"/>
    </row>
    <row r="1534" spans="2:26" s="155" customFormat="1" hidden="1" x14ac:dyDescent="0.2">
      <c r="B1534" s="155" t="str">
        <f t="shared" si="319"/>
        <v/>
      </c>
      <c r="C1534" s="155" t="str">
        <f t="shared" si="320"/>
        <v/>
      </c>
      <c r="D1534" s="155" t="str">
        <f t="shared" si="321"/>
        <v/>
      </c>
      <c r="E1534" s="204" t="str">
        <f t="shared" si="322"/>
        <v/>
      </c>
      <c r="F1534" s="204" t="str">
        <f t="shared" si="323"/>
        <v/>
      </c>
      <c r="G1534" s="204" t="str">
        <f t="shared" ref="G1534:J1534" si="339">IF(F2250=0,"",F2250)</f>
        <v/>
      </c>
      <c r="H1534" s="204" t="str">
        <f t="shared" si="339"/>
        <v/>
      </c>
      <c r="I1534" s="204" t="str">
        <f t="shared" si="339"/>
        <v/>
      </c>
      <c r="J1534" s="204" t="str">
        <f t="shared" si="339"/>
        <v/>
      </c>
      <c r="K1534" s="186" t="str">
        <f t="shared" si="325"/>
        <v/>
      </c>
      <c r="L1534" s="186" t="str">
        <f t="shared" si="326"/>
        <v/>
      </c>
      <c r="S1534" s="187"/>
      <c r="T1534" s="148"/>
      <c r="Z1534" s="148"/>
    </row>
    <row r="1535" spans="2:26" s="155" customFormat="1" hidden="1" x14ac:dyDescent="0.2">
      <c r="B1535" s="155" t="str">
        <f t="shared" si="319"/>
        <v/>
      </c>
      <c r="C1535" s="155" t="str">
        <f t="shared" si="320"/>
        <v/>
      </c>
      <c r="D1535" s="155" t="str">
        <f t="shared" si="321"/>
        <v/>
      </c>
      <c r="E1535" s="204" t="str">
        <f t="shared" si="322"/>
        <v/>
      </c>
      <c r="F1535" s="204" t="str">
        <f t="shared" si="323"/>
        <v/>
      </c>
      <c r="G1535" s="204" t="str">
        <f t="shared" ref="G1535:J1535" si="340">IF(F2251=0,"",F2251)</f>
        <v/>
      </c>
      <c r="H1535" s="204" t="str">
        <f t="shared" si="340"/>
        <v/>
      </c>
      <c r="I1535" s="204" t="str">
        <f t="shared" si="340"/>
        <v/>
      </c>
      <c r="J1535" s="204" t="str">
        <f t="shared" si="340"/>
        <v/>
      </c>
      <c r="K1535" s="186" t="str">
        <f t="shared" si="325"/>
        <v/>
      </c>
      <c r="L1535" s="186" t="str">
        <f t="shared" si="326"/>
        <v/>
      </c>
      <c r="S1535" s="187"/>
      <c r="T1535" s="148"/>
      <c r="Z1535" s="148"/>
    </row>
    <row r="1536" spans="2:26" s="155" customFormat="1" hidden="1" x14ac:dyDescent="0.2">
      <c r="B1536" s="155" t="str">
        <f t="shared" si="319"/>
        <v/>
      </c>
      <c r="C1536" s="155" t="str">
        <f t="shared" si="320"/>
        <v/>
      </c>
      <c r="D1536" s="155" t="str">
        <f t="shared" si="321"/>
        <v/>
      </c>
      <c r="E1536" s="204" t="str">
        <f t="shared" si="322"/>
        <v/>
      </c>
      <c r="F1536" s="204" t="str">
        <f t="shared" si="323"/>
        <v/>
      </c>
      <c r="G1536" s="204" t="str">
        <f t="shared" ref="G1536:J1536" si="341">IF(F2252=0,"",F2252)</f>
        <v/>
      </c>
      <c r="H1536" s="204" t="str">
        <f t="shared" si="341"/>
        <v/>
      </c>
      <c r="I1536" s="204" t="str">
        <f t="shared" si="341"/>
        <v/>
      </c>
      <c r="J1536" s="204" t="str">
        <f t="shared" si="341"/>
        <v/>
      </c>
      <c r="K1536" s="186" t="str">
        <f t="shared" si="325"/>
        <v/>
      </c>
      <c r="L1536" s="186" t="str">
        <f t="shared" si="326"/>
        <v/>
      </c>
      <c r="S1536" s="187"/>
      <c r="T1536" s="148"/>
      <c r="Z1536" s="148"/>
    </row>
    <row r="1537" spans="2:26" s="155" customFormat="1" hidden="1" x14ac:dyDescent="0.2">
      <c r="B1537" s="155" t="str">
        <f t="shared" si="319"/>
        <v/>
      </c>
      <c r="C1537" s="155" t="str">
        <f t="shared" si="320"/>
        <v/>
      </c>
      <c r="D1537" s="155" t="str">
        <f t="shared" si="321"/>
        <v/>
      </c>
      <c r="E1537" s="204" t="str">
        <f t="shared" si="322"/>
        <v/>
      </c>
      <c r="F1537" s="204" t="str">
        <f t="shared" si="323"/>
        <v/>
      </c>
      <c r="G1537" s="204" t="str">
        <f t="shared" ref="G1537:J1537" si="342">IF(F2253=0,"",F2253)</f>
        <v/>
      </c>
      <c r="H1537" s="204" t="str">
        <f t="shared" si="342"/>
        <v/>
      </c>
      <c r="I1537" s="204" t="str">
        <f t="shared" si="342"/>
        <v/>
      </c>
      <c r="J1537" s="204" t="str">
        <f t="shared" si="342"/>
        <v/>
      </c>
      <c r="K1537" s="186" t="str">
        <f t="shared" si="325"/>
        <v/>
      </c>
      <c r="L1537" s="186" t="str">
        <f t="shared" si="326"/>
        <v/>
      </c>
      <c r="S1537" s="187"/>
      <c r="T1537" s="148"/>
      <c r="Z1537" s="148"/>
    </row>
    <row r="1538" spans="2:26" s="155" customFormat="1" hidden="1" x14ac:dyDescent="0.2">
      <c r="B1538" s="155" t="str">
        <f t="shared" si="319"/>
        <v/>
      </c>
      <c r="C1538" s="155" t="str">
        <f t="shared" si="320"/>
        <v/>
      </c>
      <c r="D1538" s="155" t="str">
        <f t="shared" si="321"/>
        <v/>
      </c>
      <c r="E1538" s="204" t="str">
        <f t="shared" si="322"/>
        <v/>
      </c>
      <c r="F1538" s="204" t="str">
        <f t="shared" si="323"/>
        <v/>
      </c>
      <c r="G1538" s="204" t="str">
        <f t="shared" ref="G1538:J1538" si="343">IF(F2254=0,"",F2254)</f>
        <v/>
      </c>
      <c r="H1538" s="204" t="str">
        <f t="shared" si="343"/>
        <v/>
      </c>
      <c r="I1538" s="204" t="str">
        <f t="shared" si="343"/>
        <v/>
      </c>
      <c r="J1538" s="204" t="str">
        <f t="shared" si="343"/>
        <v/>
      </c>
      <c r="K1538" s="186" t="str">
        <f t="shared" si="325"/>
        <v/>
      </c>
      <c r="L1538" s="186" t="str">
        <f t="shared" si="326"/>
        <v/>
      </c>
      <c r="S1538" s="187"/>
      <c r="T1538" s="148"/>
      <c r="Z1538" s="148"/>
    </row>
    <row r="1539" spans="2:26" s="155" customFormat="1" hidden="1" x14ac:dyDescent="0.2">
      <c r="B1539" s="155" t="str">
        <f t="shared" si="319"/>
        <v/>
      </c>
      <c r="C1539" s="155" t="str">
        <f t="shared" si="320"/>
        <v/>
      </c>
      <c r="D1539" s="155" t="str">
        <f t="shared" si="321"/>
        <v/>
      </c>
      <c r="E1539" s="204" t="str">
        <f t="shared" si="322"/>
        <v/>
      </c>
      <c r="F1539" s="204" t="str">
        <f t="shared" si="323"/>
        <v/>
      </c>
      <c r="G1539" s="204" t="str">
        <f t="shared" ref="G1539:J1539" si="344">IF(F2255=0,"",F2255)</f>
        <v/>
      </c>
      <c r="H1539" s="204" t="str">
        <f t="shared" si="344"/>
        <v/>
      </c>
      <c r="I1539" s="204" t="str">
        <f t="shared" si="344"/>
        <v/>
      </c>
      <c r="J1539" s="204" t="str">
        <f t="shared" si="344"/>
        <v/>
      </c>
      <c r="K1539" s="186" t="str">
        <f t="shared" si="325"/>
        <v/>
      </c>
      <c r="L1539" s="186" t="str">
        <f t="shared" si="326"/>
        <v/>
      </c>
      <c r="S1539" s="187"/>
      <c r="T1539" s="148"/>
      <c r="Z1539" s="148"/>
    </row>
    <row r="1540" spans="2:26" s="155" customFormat="1" hidden="1" x14ac:dyDescent="0.2">
      <c r="B1540" s="155" t="str">
        <f t="shared" si="319"/>
        <v/>
      </c>
      <c r="C1540" s="155" t="str">
        <f t="shared" si="320"/>
        <v/>
      </c>
      <c r="D1540" s="155" t="str">
        <f t="shared" si="321"/>
        <v/>
      </c>
      <c r="E1540" s="204" t="str">
        <f t="shared" si="322"/>
        <v/>
      </c>
      <c r="F1540" s="204" t="str">
        <f t="shared" si="323"/>
        <v/>
      </c>
      <c r="G1540" s="204" t="str">
        <f t="shared" ref="G1540:J1540" si="345">IF(F2256=0,"",F2256)</f>
        <v/>
      </c>
      <c r="H1540" s="204" t="str">
        <f t="shared" si="345"/>
        <v/>
      </c>
      <c r="I1540" s="204" t="str">
        <f t="shared" si="345"/>
        <v/>
      </c>
      <c r="J1540" s="204" t="str">
        <f t="shared" si="345"/>
        <v/>
      </c>
      <c r="K1540" s="186" t="str">
        <f t="shared" si="325"/>
        <v/>
      </c>
      <c r="L1540" s="186" t="str">
        <f t="shared" si="326"/>
        <v/>
      </c>
      <c r="S1540" s="187"/>
      <c r="T1540" s="148"/>
      <c r="Z1540" s="148"/>
    </row>
    <row r="1541" spans="2:26" s="155" customFormat="1" hidden="1" x14ac:dyDescent="0.2">
      <c r="B1541" s="155" t="str">
        <f t="shared" si="319"/>
        <v/>
      </c>
      <c r="C1541" s="155" t="str">
        <f t="shared" si="320"/>
        <v/>
      </c>
      <c r="D1541" s="155" t="str">
        <f t="shared" si="321"/>
        <v/>
      </c>
      <c r="E1541" s="204" t="str">
        <f t="shared" si="322"/>
        <v/>
      </c>
      <c r="F1541" s="204" t="str">
        <f t="shared" si="323"/>
        <v/>
      </c>
      <c r="G1541" s="204" t="str">
        <f t="shared" ref="G1541:J1541" si="346">IF(F2257=0,"",F2257)</f>
        <v/>
      </c>
      <c r="H1541" s="204" t="str">
        <f t="shared" si="346"/>
        <v/>
      </c>
      <c r="I1541" s="204" t="str">
        <f t="shared" si="346"/>
        <v/>
      </c>
      <c r="J1541" s="204" t="str">
        <f t="shared" si="346"/>
        <v/>
      </c>
      <c r="K1541" s="186" t="str">
        <f t="shared" si="325"/>
        <v/>
      </c>
      <c r="L1541" s="186" t="str">
        <f t="shared" si="326"/>
        <v/>
      </c>
      <c r="S1541" s="187"/>
      <c r="T1541" s="148"/>
      <c r="Z1541" s="148"/>
    </row>
    <row r="1542" spans="2:26" s="155" customFormat="1" hidden="1" x14ac:dyDescent="0.2">
      <c r="B1542" s="155" t="str">
        <f t="shared" si="319"/>
        <v/>
      </c>
      <c r="C1542" s="155" t="str">
        <f t="shared" si="320"/>
        <v/>
      </c>
      <c r="D1542" s="155" t="str">
        <f t="shared" si="321"/>
        <v/>
      </c>
      <c r="E1542" s="204" t="str">
        <f t="shared" si="322"/>
        <v/>
      </c>
      <c r="F1542" s="204" t="str">
        <f t="shared" si="323"/>
        <v/>
      </c>
      <c r="G1542" s="204" t="str">
        <f t="shared" ref="G1542:J1542" si="347">IF(F2258=0,"",F2258)</f>
        <v/>
      </c>
      <c r="H1542" s="204" t="str">
        <f t="shared" si="347"/>
        <v/>
      </c>
      <c r="I1542" s="204" t="str">
        <f t="shared" si="347"/>
        <v/>
      </c>
      <c r="J1542" s="204" t="str">
        <f t="shared" si="347"/>
        <v/>
      </c>
      <c r="K1542" s="186" t="str">
        <f t="shared" si="325"/>
        <v/>
      </c>
      <c r="L1542" s="186" t="str">
        <f t="shared" si="326"/>
        <v/>
      </c>
      <c r="S1542" s="187"/>
      <c r="T1542" s="148"/>
      <c r="Z1542" s="148"/>
    </row>
    <row r="1543" spans="2:26" s="155" customFormat="1" hidden="1" x14ac:dyDescent="0.2">
      <c r="B1543" s="155" t="str">
        <f t="shared" si="319"/>
        <v/>
      </c>
      <c r="C1543" s="155" t="str">
        <f t="shared" si="320"/>
        <v/>
      </c>
      <c r="D1543" s="155" t="str">
        <f t="shared" si="321"/>
        <v/>
      </c>
      <c r="E1543" s="204" t="str">
        <f t="shared" si="322"/>
        <v/>
      </c>
      <c r="F1543" s="204" t="str">
        <f t="shared" si="323"/>
        <v/>
      </c>
      <c r="G1543" s="204" t="str">
        <f t="shared" ref="G1543:J1543" si="348">IF(F2259=0,"",F2259)</f>
        <v/>
      </c>
      <c r="H1543" s="204" t="str">
        <f t="shared" si="348"/>
        <v/>
      </c>
      <c r="I1543" s="204" t="str">
        <f t="shared" si="348"/>
        <v/>
      </c>
      <c r="J1543" s="204" t="str">
        <f t="shared" si="348"/>
        <v/>
      </c>
      <c r="K1543" s="186" t="str">
        <f t="shared" si="325"/>
        <v/>
      </c>
      <c r="L1543" s="186" t="str">
        <f t="shared" si="326"/>
        <v/>
      </c>
      <c r="S1543" s="187"/>
      <c r="T1543" s="148"/>
      <c r="Z1543" s="148"/>
    </row>
    <row r="1544" spans="2:26" s="155" customFormat="1" hidden="1" x14ac:dyDescent="0.2">
      <c r="B1544" s="155" t="str">
        <f t="shared" si="319"/>
        <v/>
      </c>
      <c r="C1544" s="155" t="str">
        <f t="shared" si="320"/>
        <v/>
      </c>
      <c r="D1544" s="155" t="str">
        <f t="shared" si="321"/>
        <v/>
      </c>
      <c r="E1544" s="204" t="str">
        <f t="shared" si="322"/>
        <v/>
      </c>
      <c r="F1544" s="204" t="str">
        <f t="shared" si="323"/>
        <v/>
      </c>
      <c r="G1544" s="204" t="str">
        <f t="shared" ref="G1544:J1544" si="349">IF(F2260=0,"",F2260)</f>
        <v/>
      </c>
      <c r="H1544" s="204" t="str">
        <f t="shared" si="349"/>
        <v/>
      </c>
      <c r="I1544" s="204" t="str">
        <f t="shared" si="349"/>
        <v/>
      </c>
      <c r="J1544" s="204" t="str">
        <f t="shared" si="349"/>
        <v/>
      </c>
      <c r="K1544" s="186" t="str">
        <f t="shared" si="325"/>
        <v/>
      </c>
      <c r="L1544" s="186" t="str">
        <f t="shared" si="326"/>
        <v/>
      </c>
      <c r="S1544" s="187"/>
      <c r="T1544" s="148"/>
      <c r="Z1544" s="148"/>
    </row>
    <row r="1545" spans="2:26" s="155" customFormat="1" hidden="1" x14ac:dyDescent="0.2">
      <c r="B1545" s="155" t="str">
        <f t="shared" si="319"/>
        <v/>
      </c>
      <c r="C1545" s="155" t="str">
        <f t="shared" si="320"/>
        <v/>
      </c>
      <c r="D1545" s="155" t="str">
        <f t="shared" si="321"/>
        <v/>
      </c>
      <c r="E1545" s="204" t="str">
        <f t="shared" si="322"/>
        <v/>
      </c>
      <c r="F1545" s="204" t="str">
        <f t="shared" si="323"/>
        <v/>
      </c>
      <c r="G1545" s="204" t="str">
        <f t="shared" ref="G1545:J1545" si="350">IF(F2261=0,"",F2261)</f>
        <v/>
      </c>
      <c r="H1545" s="204" t="str">
        <f t="shared" si="350"/>
        <v/>
      </c>
      <c r="I1545" s="204" t="str">
        <f t="shared" si="350"/>
        <v/>
      </c>
      <c r="J1545" s="204" t="str">
        <f t="shared" si="350"/>
        <v/>
      </c>
      <c r="K1545" s="186" t="str">
        <f t="shared" si="325"/>
        <v/>
      </c>
      <c r="L1545" s="186" t="str">
        <f t="shared" si="326"/>
        <v/>
      </c>
      <c r="S1545" s="187"/>
      <c r="T1545" s="148"/>
      <c r="Z1545" s="148"/>
    </row>
    <row r="1546" spans="2:26" s="155" customFormat="1" hidden="1" x14ac:dyDescent="0.2">
      <c r="B1546" s="155" t="str">
        <f t="shared" si="319"/>
        <v/>
      </c>
      <c r="C1546" s="155" t="str">
        <f t="shared" si="320"/>
        <v/>
      </c>
      <c r="D1546" s="155" t="str">
        <f t="shared" si="321"/>
        <v/>
      </c>
      <c r="E1546" s="204" t="str">
        <f t="shared" si="322"/>
        <v/>
      </c>
      <c r="F1546" s="204" t="str">
        <f t="shared" si="323"/>
        <v/>
      </c>
      <c r="G1546" s="204" t="str">
        <f t="shared" ref="G1546:J1546" si="351">IF(F2262=0,"",F2262)</f>
        <v/>
      </c>
      <c r="H1546" s="204" t="str">
        <f t="shared" si="351"/>
        <v/>
      </c>
      <c r="I1546" s="204" t="str">
        <f t="shared" si="351"/>
        <v/>
      </c>
      <c r="J1546" s="204" t="str">
        <f t="shared" si="351"/>
        <v/>
      </c>
      <c r="K1546" s="186" t="str">
        <f t="shared" si="325"/>
        <v/>
      </c>
      <c r="L1546" s="186" t="str">
        <f t="shared" si="326"/>
        <v/>
      </c>
      <c r="S1546" s="187"/>
      <c r="T1546" s="148"/>
      <c r="Z1546" s="148"/>
    </row>
    <row r="1547" spans="2:26" s="155" customFormat="1" hidden="1" x14ac:dyDescent="0.2">
      <c r="B1547" s="155" t="str">
        <f t="shared" ref="B1547:B1563" si="352">IF(D2263=0,"",D2263)</f>
        <v/>
      </c>
      <c r="C1547" s="155" t="str">
        <f t="shared" ref="C1547:C1563" si="353">IF(L2263=0,"",L2263)</f>
        <v/>
      </c>
      <c r="D1547" s="155" t="str">
        <f t="shared" ref="D1547:D1563" si="354">IF(M2263=0,"",M2263)</f>
        <v/>
      </c>
      <c r="E1547" s="204" t="str">
        <f t="shared" ref="E1547:E1563" si="355">IF(J2263=0,"",J2263)</f>
        <v/>
      </c>
      <c r="F1547" s="204" t="str">
        <f t="shared" ref="F1547:F1563" si="356">IF(K2263=0,"",K2263)</f>
        <v/>
      </c>
      <c r="G1547" s="204" t="str">
        <f t="shared" ref="G1547:G1563" si="357">IF(F2263=0,"",F2263)</f>
        <v/>
      </c>
      <c r="H1547" s="204" t="str">
        <f t="shared" ref="H1547:H1563" si="358">IF(G2263=0,"",G2263)</f>
        <v/>
      </c>
      <c r="I1547" s="204" t="str">
        <f t="shared" ref="I1547:I1563" si="359">IF(H2263=0,"",H2263)</f>
        <v/>
      </c>
      <c r="J1547" s="204" t="str">
        <f t="shared" ref="J1547:J1563" si="360">IF(I2263=0,"",I2263)</f>
        <v/>
      </c>
      <c r="K1547" s="186" t="str">
        <f t="shared" ref="K1547:K1563" si="361">IF(N2263=0,"",N2263)</f>
        <v/>
      </c>
      <c r="L1547" s="186" t="str">
        <f t="shared" ref="L1547:L1563" si="362">IF(O2263=0,"",O2263)</f>
        <v/>
      </c>
      <c r="S1547" s="187"/>
      <c r="T1547" s="148"/>
      <c r="Z1547" s="148"/>
    </row>
    <row r="1548" spans="2:26" s="155" customFormat="1" hidden="1" x14ac:dyDescent="0.2">
      <c r="B1548" s="155" t="str">
        <f t="shared" si="352"/>
        <v/>
      </c>
      <c r="C1548" s="155" t="str">
        <f t="shared" si="353"/>
        <v/>
      </c>
      <c r="D1548" s="155" t="str">
        <f t="shared" si="354"/>
        <v/>
      </c>
      <c r="E1548" s="204" t="str">
        <f t="shared" si="355"/>
        <v/>
      </c>
      <c r="F1548" s="204" t="str">
        <f t="shared" si="356"/>
        <v/>
      </c>
      <c r="G1548" s="204" t="str">
        <f t="shared" si="357"/>
        <v/>
      </c>
      <c r="H1548" s="204" t="str">
        <f t="shared" si="358"/>
        <v/>
      </c>
      <c r="I1548" s="204" t="str">
        <f t="shared" si="359"/>
        <v/>
      </c>
      <c r="J1548" s="204" t="str">
        <f t="shared" si="360"/>
        <v/>
      </c>
      <c r="K1548" s="186" t="str">
        <f t="shared" si="361"/>
        <v/>
      </c>
      <c r="L1548" s="186" t="str">
        <f t="shared" si="362"/>
        <v/>
      </c>
      <c r="S1548" s="187"/>
      <c r="T1548" s="148"/>
      <c r="Z1548" s="148"/>
    </row>
    <row r="1549" spans="2:26" s="155" customFormat="1" hidden="1" x14ac:dyDescent="0.2">
      <c r="B1549" s="155" t="str">
        <f t="shared" si="352"/>
        <v/>
      </c>
      <c r="C1549" s="155" t="str">
        <f t="shared" si="353"/>
        <v/>
      </c>
      <c r="D1549" s="155" t="str">
        <f t="shared" si="354"/>
        <v/>
      </c>
      <c r="E1549" s="204" t="str">
        <f t="shared" si="355"/>
        <v/>
      </c>
      <c r="F1549" s="204" t="str">
        <f t="shared" si="356"/>
        <v/>
      </c>
      <c r="G1549" s="204" t="str">
        <f t="shared" si="357"/>
        <v/>
      </c>
      <c r="H1549" s="204" t="str">
        <f t="shared" si="358"/>
        <v/>
      </c>
      <c r="I1549" s="204" t="str">
        <f t="shared" si="359"/>
        <v/>
      </c>
      <c r="J1549" s="204" t="str">
        <f t="shared" si="360"/>
        <v/>
      </c>
      <c r="K1549" s="186" t="str">
        <f t="shared" si="361"/>
        <v/>
      </c>
      <c r="L1549" s="186" t="str">
        <f t="shared" si="362"/>
        <v/>
      </c>
      <c r="S1549" s="187"/>
      <c r="T1549" s="148"/>
      <c r="Z1549" s="148"/>
    </row>
    <row r="1550" spans="2:26" s="155" customFormat="1" hidden="1" x14ac:dyDescent="0.2">
      <c r="B1550" s="155" t="str">
        <f t="shared" si="352"/>
        <v/>
      </c>
      <c r="C1550" s="155" t="str">
        <f t="shared" si="353"/>
        <v/>
      </c>
      <c r="D1550" s="155" t="str">
        <f t="shared" si="354"/>
        <v/>
      </c>
      <c r="E1550" s="204" t="str">
        <f t="shared" si="355"/>
        <v/>
      </c>
      <c r="F1550" s="204" t="str">
        <f t="shared" si="356"/>
        <v/>
      </c>
      <c r="G1550" s="204" t="str">
        <f t="shared" si="357"/>
        <v/>
      </c>
      <c r="H1550" s="204" t="str">
        <f t="shared" si="358"/>
        <v/>
      </c>
      <c r="I1550" s="204" t="str">
        <f t="shared" si="359"/>
        <v/>
      </c>
      <c r="J1550" s="204" t="str">
        <f t="shared" si="360"/>
        <v/>
      </c>
      <c r="K1550" s="186" t="str">
        <f t="shared" si="361"/>
        <v/>
      </c>
      <c r="L1550" s="186" t="str">
        <f t="shared" si="362"/>
        <v/>
      </c>
      <c r="S1550" s="187"/>
      <c r="T1550" s="148"/>
      <c r="Z1550" s="148"/>
    </row>
    <row r="1551" spans="2:26" s="155" customFormat="1" hidden="1" x14ac:dyDescent="0.2">
      <c r="B1551" s="155" t="str">
        <f t="shared" si="352"/>
        <v/>
      </c>
      <c r="C1551" s="155" t="str">
        <f t="shared" si="353"/>
        <v/>
      </c>
      <c r="D1551" s="155" t="str">
        <f t="shared" si="354"/>
        <v/>
      </c>
      <c r="E1551" s="204" t="str">
        <f t="shared" si="355"/>
        <v/>
      </c>
      <c r="F1551" s="204" t="str">
        <f t="shared" si="356"/>
        <v/>
      </c>
      <c r="G1551" s="204" t="str">
        <f t="shared" si="357"/>
        <v/>
      </c>
      <c r="H1551" s="204" t="str">
        <f t="shared" si="358"/>
        <v/>
      </c>
      <c r="I1551" s="204" t="str">
        <f t="shared" si="359"/>
        <v/>
      </c>
      <c r="J1551" s="204" t="str">
        <f t="shared" si="360"/>
        <v/>
      </c>
      <c r="K1551" s="186" t="str">
        <f t="shared" si="361"/>
        <v/>
      </c>
      <c r="L1551" s="186" t="str">
        <f t="shared" si="362"/>
        <v/>
      </c>
      <c r="S1551" s="187"/>
      <c r="T1551" s="148"/>
      <c r="Z1551" s="148"/>
    </row>
    <row r="1552" spans="2:26" s="155" customFormat="1" hidden="1" x14ac:dyDescent="0.2">
      <c r="B1552" s="155" t="str">
        <f t="shared" si="352"/>
        <v/>
      </c>
      <c r="C1552" s="155" t="str">
        <f t="shared" si="353"/>
        <v/>
      </c>
      <c r="D1552" s="155" t="str">
        <f t="shared" si="354"/>
        <v/>
      </c>
      <c r="E1552" s="204" t="str">
        <f t="shared" si="355"/>
        <v/>
      </c>
      <c r="F1552" s="204" t="str">
        <f t="shared" si="356"/>
        <v/>
      </c>
      <c r="G1552" s="204" t="str">
        <f t="shared" si="357"/>
        <v/>
      </c>
      <c r="H1552" s="204" t="str">
        <f t="shared" si="358"/>
        <v/>
      </c>
      <c r="I1552" s="204" t="str">
        <f t="shared" si="359"/>
        <v/>
      </c>
      <c r="J1552" s="204" t="str">
        <f t="shared" si="360"/>
        <v/>
      </c>
      <c r="K1552" s="186" t="str">
        <f t="shared" si="361"/>
        <v/>
      </c>
      <c r="L1552" s="186" t="str">
        <f t="shared" si="362"/>
        <v/>
      </c>
      <c r="S1552" s="187"/>
      <c r="T1552" s="148"/>
      <c r="Z1552" s="148"/>
    </row>
    <row r="1553" spans="2:26" s="155" customFormat="1" hidden="1" x14ac:dyDescent="0.2">
      <c r="B1553" s="155" t="str">
        <f t="shared" si="352"/>
        <v/>
      </c>
      <c r="C1553" s="155" t="str">
        <f t="shared" si="353"/>
        <v/>
      </c>
      <c r="D1553" s="155" t="str">
        <f t="shared" si="354"/>
        <v/>
      </c>
      <c r="E1553" s="204" t="str">
        <f t="shared" si="355"/>
        <v/>
      </c>
      <c r="F1553" s="204" t="str">
        <f t="shared" si="356"/>
        <v/>
      </c>
      <c r="G1553" s="204" t="str">
        <f t="shared" si="357"/>
        <v/>
      </c>
      <c r="H1553" s="204" t="str">
        <f t="shared" si="358"/>
        <v/>
      </c>
      <c r="I1553" s="204" t="str">
        <f t="shared" si="359"/>
        <v/>
      </c>
      <c r="J1553" s="204" t="str">
        <f t="shared" si="360"/>
        <v/>
      </c>
      <c r="K1553" s="186" t="str">
        <f t="shared" si="361"/>
        <v/>
      </c>
      <c r="L1553" s="186" t="str">
        <f t="shared" si="362"/>
        <v/>
      </c>
      <c r="S1553" s="187"/>
      <c r="T1553" s="148"/>
      <c r="Z1553" s="148"/>
    </row>
    <row r="1554" spans="2:26" s="155" customFormat="1" hidden="1" x14ac:dyDescent="0.2">
      <c r="B1554" s="155" t="str">
        <f t="shared" si="352"/>
        <v/>
      </c>
      <c r="C1554" s="155" t="str">
        <f t="shared" si="353"/>
        <v/>
      </c>
      <c r="D1554" s="155" t="str">
        <f t="shared" si="354"/>
        <v/>
      </c>
      <c r="E1554" s="204" t="str">
        <f t="shared" si="355"/>
        <v/>
      </c>
      <c r="F1554" s="204" t="str">
        <f t="shared" si="356"/>
        <v/>
      </c>
      <c r="G1554" s="204" t="str">
        <f t="shared" si="357"/>
        <v/>
      </c>
      <c r="H1554" s="204" t="str">
        <f t="shared" si="358"/>
        <v/>
      </c>
      <c r="I1554" s="204" t="str">
        <f t="shared" si="359"/>
        <v/>
      </c>
      <c r="J1554" s="204" t="str">
        <f t="shared" si="360"/>
        <v/>
      </c>
      <c r="K1554" s="186" t="str">
        <f t="shared" si="361"/>
        <v/>
      </c>
      <c r="L1554" s="186" t="str">
        <f t="shared" si="362"/>
        <v/>
      </c>
      <c r="S1554" s="187"/>
      <c r="T1554" s="148"/>
      <c r="Z1554" s="148"/>
    </row>
    <row r="1555" spans="2:26" s="155" customFormat="1" hidden="1" x14ac:dyDescent="0.2">
      <c r="B1555" s="155" t="str">
        <f t="shared" si="352"/>
        <v/>
      </c>
      <c r="C1555" s="155" t="str">
        <f t="shared" si="353"/>
        <v/>
      </c>
      <c r="D1555" s="155" t="str">
        <f t="shared" si="354"/>
        <v/>
      </c>
      <c r="E1555" s="204" t="str">
        <f t="shared" si="355"/>
        <v/>
      </c>
      <c r="F1555" s="204" t="str">
        <f t="shared" si="356"/>
        <v/>
      </c>
      <c r="G1555" s="204" t="str">
        <f t="shared" si="357"/>
        <v/>
      </c>
      <c r="H1555" s="204" t="str">
        <f t="shared" si="358"/>
        <v/>
      </c>
      <c r="I1555" s="204" t="str">
        <f t="shared" si="359"/>
        <v/>
      </c>
      <c r="J1555" s="204" t="str">
        <f t="shared" si="360"/>
        <v/>
      </c>
      <c r="K1555" s="186" t="str">
        <f t="shared" si="361"/>
        <v/>
      </c>
      <c r="L1555" s="186" t="str">
        <f t="shared" si="362"/>
        <v/>
      </c>
      <c r="S1555" s="187"/>
      <c r="T1555" s="148"/>
      <c r="Z1555" s="148"/>
    </row>
    <row r="1556" spans="2:26" s="155" customFormat="1" hidden="1" x14ac:dyDescent="0.2">
      <c r="B1556" s="155" t="str">
        <f t="shared" si="352"/>
        <v/>
      </c>
      <c r="C1556" s="155" t="str">
        <f t="shared" si="353"/>
        <v/>
      </c>
      <c r="D1556" s="155" t="str">
        <f t="shared" si="354"/>
        <v/>
      </c>
      <c r="E1556" s="204" t="str">
        <f t="shared" si="355"/>
        <v/>
      </c>
      <c r="F1556" s="204" t="str">
        <f t="shared" si="356"/>
        <v/>
      </c>
      <c r="G1556" s="204" t="str">
        <f t="shared" si="357"/>
        <v/>
      </c>
      <c r="H1556" s="204" t="str">
        <f t="shared" si="358"/>
        <v/>
      </c>
      <c r="I1556" s="204" t="str">
        <f t="shared" si="359"/>
        <v/>
      </c>
      <c r="J1556" s="204" t="str">
        <f t="shared" si="360"/>
        <v/>
      </c>
      <c r="K1556" s="186" t="str">
        <f t="shared" si="361"/>
        <v/>
      </c>
      <c r="L1556" s="186" t="str">
        <f t="shared" si="362"/>
        <v/>
      </c>
      <c r="S1556" s="187"/>
      <c r="T1556" s="148"/>
      <c r="Z1556" s="148"/>
    </row>
    <row r="1557" spans="2:26" s="155" customFormat="1" hidden="1" x14ac:dyDescent="0.2">
      <c r="B1557" s="155" t="str">
        <f t="shared" si="352"/>
        <v/>
      </c>
      <c r="C1557" s="155" t="str">
        <f t="shared" si="353"/>
        <v/>
      </c>
      <c r="D1557" s="155" t="str">
        <f t="shared" si="354"/>
        <v/>
      </c>
      <c r="E1557" s="204" t="str">
        <f t="shared" si="355"/>
        <v/>
      </c>
      <c r="F1557" s="204" t="str">
        <f t="shared" si="356"/>
        <v/>
      </c>
      <c r="G1557" s="204" t="str">
        <f t="shared" si="357"/>
        <v/>
      </c>
      <c r="H1557" s="204" t="str">
        <f t="shared" si="358"/>
        <v/>
      </c>
      <c r="I1557" s="204" t="str">
        <f t="shared" si="359"/>
        <v/>
      </c>
      <c r="J1557" s="204" t="str">
        <f t="shared" si="360"/>
        <v/>
      </c>
      <c r="K1557" s="186" t="str">
        <f t="shared" si="361"/>
        <v/>
      </c>
      <c r="L1557" s="186" t="str">
        <f t="shared" si="362"/>
        <v/>
      </c>
      <c r="S1557" s="187"/>
      <c r="T1557" s="148"/>
      <c r="Z1557" s="148"/>
    </row>
    <row r="1558" spans="2:26" s="155" customFormat="1" hidden="1" x14ac:dyDescent="0.2">
      <c r="B1558" s="155" t="str">
        <f t="shared" si="352"/>
        <v/>
      </c>
      <c r="C1558" s="155" t="str">
        <f t="shared" si="353"/>
        <v/>
      </c>
      <c r="D1558" s="155" t="str">
        <f t="shared" si="354"/>
        <v/>
      </c>
      <c r="E1558" s="204" t="str">
        <f t="shared" si="355"/>
        <v/>
      </c>
      <c r="F1558" s="204" t="str">
        <f t="shared" si="356"/>
        <v/>
      </c>
      <c r="G1558" s="204" t="str">
        <f t="shared" si="357"/>
        <v/>
      </c>
      <c r="H1558" s="204" t="str">
        <f t="shared" si="358"/>
        <v/>
      </c>
      <c r="I1558" s="204" t="str">
        <f t="shared" si="359"/>
        <v/>
      </c>
      <c r="J1558" s="204" t="str">
        <f t="shared" si="360"/>
        <v/>
      </c>
      <c r="K1558" s="186" t="str">
        <f t="shared" si="361"/>
        <v/>
      </c>
      <c r="L1558" s="186" t="str">
        <f t="shared" si="362"/>
        <v/>
      </c>
      <c r="S1558" s="187"/>
      <c r="T1558" s="148"/>
      <c r="Z1558" s="148"/>
    </row>
    <row r="1559" spans="2:26" s="155" customFormat="1" hidden="1" x14ac:dyDescent="0.2">
      <c r="B1559" s="155" t="str">
        <f t="shared" si="352"/>
        <v/>
      </c>
      <c r="C1559" s="155" t="str">
        <f t="shared" si="353"/>
        <v/>
      </c>
      <c r="D1559" s="155" t="str">
        <f t="shared" si="354"/>
        <v/>
      </c>
      <c r="E1559" s="204" t="str">
        <f t="shared" si="355"/>
        <v/>
      </c>
      <c r="F1559" s="204" t="str">
        <f t="shared" si="356"/>
        <v/>
      </c>
      <c r="G1559" s="204" t="str">
        <f t="shared" si="357"/>
        <v/>
      </c>
      <c r="H1559" s="204" t="str">
        <f t="shared" si="358"/>
        <v/>
      </c>
      <c r="I1559" s="204" t="str">
        <f t="shared" si="359"/>
        <v/>
      </c>
      <c r="J1559" s="204" t="str">
        <f t="shared" si="360"/>
        <v/>
      </c>
      <c r="K1559" s="186" t="str">
        <f t="shared" si="361"/>
        <v/>
      </c>
      <c r="L1559" s="186" t="str">
        <f t="shared" si="362"/>
        <v/>
      </c>
      <c r="S1559" s="187"/>
      <c r="T1559" s="148"/>
      <c r="Z1559" s="148"/>
    </row>
    <row r="1560" spans="2:26" s="155" customFormat="1" hidden="1" x14ac:dyDescent="0.2">
      <c r="B1560" s="155" t="str">
        <f t="shared" si="352"/>
        <v/>
      </c>
      <c r="C1560" s="155" t="str">
        <f t="shared" si="353"/>
        <v/>
      </c>
      <c r="D1560" s="155" t="str">
        <f t="shared" si="354"/>
        <v/>
      </c>
      <c r="E1560" s="204" t="str">
        <f t="shared" si="355"/>
        <v/>
      </c>
      <c r="F1560" s="204" t="str">
        <f t="shared" si="356"/>
        <v/>
      </c>
      <c r="G1560" s="204" t="str">
        <f t="shared" si="357"/>
        <v/>
      </c>
      <c r="H1560" s="204" t="str">
        <f t="shared" si="358"/>
        <v/>
      </c>
      <c r="I1560" s="204" t="str">
        <f t="shared" si="359"/>
        <v/>
      </c>
      <c r="J1560" s="204" t="str">
        <f t="shared" si="360"/>
        <v/>
      </c>
      <c r="K1560" s="186" t="str">
        <f t="shared" si="361"/>
        <v/>
      </c>
      <c r="L1560" s="186" t="str">
        <f t="shared" si="362"/>
        <v/>
      </c>
      <c r="S1560" s="187"/>
      <c r="T1560" s="148"/>
      <c r="Z1560" s="148"/>
    </row>
    <row r="1561" spans="2:26" s="155" customFormat="1" hidden="1" x14ac:dyDescent="0.2">
      <c r="B1561" s="155" t="str">
        <f t="shared" si="352"/>
        <v/>
      </c>
      <c r="C1561" s="155" t="str">
        <f t="shared" si="353"/>
        <v/>
      </c>
      <c r="D1561" s="155" t="str">
        <f t="shared" si="354"/>
        <v/>
      </c>
      <c r="E1561" s="204" t="str">
        <f t="shared" si="355"/>
        <v/>
      </c>
      <c r="F1561" s="204" t="str">
        <f t="shared" si="356"/>
        <v/>
      </c>
      <c r="G1561" s="204" t="str">
        <f t="shared" si="357"/>
        <v/>
      </c>
      <c r="H1561" s="204" t="str">
        <f t="shared" si="358"/>
        <v/>
      </c>
      <c r="I1561" s="204" t="str">
        <f t="shared" si="359"/>
        <v/>
      </c>
      <c r="J1561" s="204" t="str">
        <f t="shared" si="360"/>
        <v/>
      </c>
      <c r="K1561" s="186" t="str">
        <f t="shared" si="361"/>
        <v/>
      </c>
      <c r="L1561" s="186" t="str">
        <f t="shared" si="362"/>
        <v/>
      </c>
      <c r="S1561" s="187"/>
      <c r="T1561" s="148"/>
      <c r="Z1561" s="148"/>
    </row>
    <row r="1562" spans="2:26" s="155" customFormat="1" hidden="1" x14ac:dyDescent="0.2">
      <c r="B1562" s="155" t="str">
        <f t="shared" si="352"/>
        <v/>
      </c>
      <c r="C1562" s="155" t="str">
        <f t="shared" si="353"/>
        <v/>
      </c>
      <c r="D1562" s="155" t="str">
        <f t="shared" si="354"/>
        <v/>
      </c>
      <c r="E1562" s="204" t="str">
        <f t="shared" si="355"/>
        <v/>
      </c>
      <c r="F1562" s="204" t="str">
        <f t="shared" si="356"/>
        <v/>
      </c>
      <c r="G1562" s="204" t="str">
        <f t="shared" si="357"/>
        <v/>
      </c>
      <c r="H1562" s="204" t="str">
        <f t="shared" si="358"/>
        <v/>
      </c>
      <c r="I1562" s="204" t="str">
        <f t="shared" si="359"/>
        <v/>
      </c>
      <c r="J1562" s="204" t="str">
        <f t="shared" si="360"/>
        <v/>
      </c>
      <c r="K1562" s="186" t="str">
        <f t="shared" si="361"/>
        <v/>
      </c>
      <c r="L1562" s="186" t="str">
        <f t="shared" si="362"/>
        <v/>
      </c>
      <c r="S1562" s="187"/>
      <c r="T1562" s="148"/>
      <c r="Z1562" s="148"/>
    </row>
    <row r="1563" spans="2:26" s="155" customFormat="1" hidden="1" x14ac:dyDescent="0.2">
      <c r="B1563" s="155" t="str">
        <f t="shared" si="352"/>
        <v/>
      </c>
      <c r="C1563" s="155" t="str">
        <f t="shared" si="353"/>
        <v/>
      </c>
      <c r="D1563" s="155" t="str">
        <f t="shared" si="354"/>
        <v/>
      </c>
      <c r="E1563" s="204" t="str">
        <f t="shared" si="355"/>
        <v/>
      </c>
      <c r="F1563" s="204" t="str">
        <f t="shared" si="356"/>
        <v/>
      </c>
      <c r="G1563" s="204" t="str">
        <f t="shared" si="357"/>
        <v/>
      </c>
      <c r="H1563" s="204" t="str">
        <f t="shared" si="358"/>
        <v/>
      </c>
      <c r="I1563" s="204" t="str">
        <f t="shared" si="359"/>
        <v/>
      </c>
      <c r="J1563" s="204" t="str">
        <f t="shared" si="360"/>
        <v/>
      </c>
      <c r="K1563" s="186" t="str">
        <f t="shared" si="361"/>
        <v/>
      </c>
      <c r="L1563" s="186" t="str">
        <f t="shared" si="362"/>
        <v/>
      </c>
      <c r="S1563" s="187"/>
      <c r="T1563" s="148"/>
      <c r="Z1563" s="148"/>
    </row>
    <row r="1564" spans="2:26" s="155" customFormat="1" hidden="1" x14ac:dyDescent="0.2">
      <c r="B1564" s="155" t="str">
        <f t="shared" ref="B1564:B1612" si="363">IF(D2280=0,"",D2280)</f>
        <v/>
      </c>
      <c r="C1564" s="155" t="str">
        <f t="shared" ref="C1564:C1612" si="364">IF(L2280=0,"",L2280)</f>
        <v/>
      </c>
      <c r="D1564" s="155" t="str">
        <f t="shared" ref="D1564:D1612" si="365">IF(M2280=0,"",M2280)</f>
        <v/>
      </c>
      <c r="E1564" s="204" t="str">
        <f t="shared" ref="E1564:E1612" si="366">IF(J2280=0,"",J2280)</f>
        <v/>
      </c>
      <c r="F1564" s="204" t="str">
        <f t="shared" ref="F1564:F1612" si="367">IF(K2280=0,"",K2280)</f>
        <v/>
      </c>
      <c r="G1564" s="204" t="str">
        <f t="shared" ref="G1564:G1612" si="368">IF(F2280=0,"",F2280)</f>
        <v/>
      </c>
      <c r="H1564" s="204" t="str">
        <f t="shared" ref="H1564:H1612" si="369">IF(G2280=0,"",G2280)</f>
        <v/>
      </c>
      <c r="I1564" s="204" t="str">
        <f t="shared" ref="I1564:I1612" si="370">IF(H2280=0,"",H2280)</f>
        <v/>
      </c>
      <c r="J1564" s="204" t="str">
        <f t="shared" ref="J1564:J1612" si="371">IF(I2280=0,"",I2280)</f>
        <v/>
      </c>
      <c r="K1564" s="186" t="str">
        <f t="shared" ref="K1564:K1612" si="372">IF(N2280=0,"",N2280)</f>
        <v/>
      </c>
      <c r="L1564" s="186" t="str">
        <f t="shared" ref="L1564:L1612" si="373">IF(O2280=0,"",O2280)</f>
        <v/>
      </c>
      <c r="S1564" s="187"/>
      <c r="T1564" s="148"/>
      <c r="Z1564" s="148"/>
    </row>
    <row r="1565" spans="2:26" s="155" customFormat="1" hidden="1" x14ac:dyDescent="0.2">
      <c r="B1565" s="155" t="str">
        <f t="shared" si="363"/>
        <v/>
      </c>
      <c r="C1565" s="155" t="str">
        <f t="shared" si="364"/>
        <v/>
      </c>
      <c r="D1565" s="155" t="str">
        <f t="shared" si="365"/>
        <v/>
      </c>
      <c r="E1565" s="204" t="str">
        <f t="shared" si="366"/>
        <v/>
      </c>
      <c r="F1565" s="204" t="str">
        <f t="shared" si="367"/>
        <v/>
      </c>
      <c r="G1565" s="204" t="str">
        <f t="shared" si="368"/>
        <v/>
      </c>
      <c r="H1565" s="204" t="str">
        <f t="shared" si="369"/>
        <v/>
      </c>
      <c r="I1565" s="204" t="str">
        <f t="shared" si="370"/>
        <v/>
      </c>
      <c r="J1565" s="204" t="str">
        <f t="shared" si="371"/>
        <v/>
      </c>
      <c r="K1565" s="186" t="str">
        <f t="shared" si="372"/>
        <v/>
      </c>
      <c r="L1565" s="186" t="str">
        <f t="shared" si="373"/>
        <v/>
      </c>
      <c r="S1565" s="187"/>
      <c r="T1565" s="148"/>
      <c r="Z1565" s="148"/>
    </row>
    <row r="1566" spans="2:26" s="155" customFormat="1" hidden="1" x14ac:dyDescent="0.2">
      <c r="B1566" s="155" t="str">
        <f t="shared" si="363"/>
        <v/>
      </c>
      <c r="C1566" s="155" t="str">
        <f t="shared" si="364"/>
        <v/>
      </c>
      <c r="D1566" s="155" t="str">
        <f t="shared" si="365"/>
        <v/>
      </c>
      <c r="E1566" s="204" t="str">
        <f t="shared" si="366"/>
        <v/>
      </c>
      <c r="F1566" s="204" t="str">
        <f t="shared" si="367"/>
        <v/>
      </c>
      <c r="G1566" s="204" t="str">
        <f t="shared" si="368"/>
        <v/>
      </c>
      <c r="H1566" s="204" t="str">
        <f t="shared" si="369"/>
        <v/>
      </c>
      <c r="I1566" s="204" t="str">
        <f t="shared" si="370"/>
        <v/>
      </c>
      <c r="J1566" s="204" t="str">
        <f t="shared" si="371"/>
        <v/>
      </c>
      <c r="K1566" s="186" t="str">
        <f t="shared" si="372"/>
        <v/>
      </c>
      <c r="L1566" s="186" t="str">
        <f t="shared" si="373"/>
        <v/>
      </c>
      <c r="S1566" s="187"/>
      <c r="T1566" s="148"/>
      <c r="Z1566" s="148"/>
    </row>
    <row r="1567" spans="2:26" s="155" customFormat="1" hidden="1" x14ac:dyDescent="0.2">
      <c r="B1567" s="155" t="str">
        <f t="shared" si="363"/>
        <v/>
      </c>
      <c r="C1567" s="155" t="str">
        <f t="shared" si="364"/>
        <v/>
      </c>
      <c r="D1567" s="155" t="str">
        <f t="shared" si="365"/>
        <v/>
      </c>
      <c r="E1567" s="204" t="str">
        <f t="shared" si="366"/>
        <v/>
      </c>
      <c r="F1567" s="204" t="str">
        <f t="shared" si="367"/>
        <v/>
      </c>
      <c r="G1567" s="204" t="str">
        <f t="shared" si="368"/>
        <v/>
      </c>
      <c r="H1567" s="204" t="str">
        <f t="shared" si="369"/>
        <v/>
      </c>
      <c r="I1567" s="204" t="str">
        <f t="shared" si="370"/>
        <v/>
      </c>
      <c r="J1567" s="204" t="str">
        <f t="shared" si="371"/>
        <v/>
      </c>
      <c r="K1567" s="186" t="str">
        <f t="shared" si="372"/>
        <v/>
      </c>
      <c r="L1567" s="186" t="str">
        <f t="shared" si="373"/>
        <v/>
      </c>
      <c r="S1567" s="187"/>
      <c r="T1567" s="148"/>
      <c r="Z1567" s="148"/>
    </row>
    <row r="1568" spans="2:26" s="155" customFormat="1" hidden="1" x14ac:dyDescent="0.2">
      <c r="B1568" s="155" t="str">
        <f t="shared" si="363"/>
        <v/>
      </c>
      <c r="C1568" s="155" t="str">
        <f t="shared" si="364"/>
        <v/>
      </c>
      <c r="D1568" s="155" t="str">
        <f t="shared" si="365"/>
        <v/>
      </c>
      <c r="E1568" s="204" t="str">
        <f t="shared" si="366"/>
        <v/>
      </c>
      <c r="F1568" s="204" t="str">
        <f t="shared" si="367"/>
        <v/>
      </c>
      <c r="G1568" s="204" t="str">
        <f t="shared" si="368"/>
        <v/>
      </c>
      <c r="H1568" s="204" t="str">
        <f t="shared" si="369"/>
        <v/>
      </c>
      <c r="I1568" s="204" t="str">
        <f t="shared" si="370"/>
        <v/>
      </c>
      <c r="J1568" s="204" t="str">
        <f t="shared" si="371"/>
        <v/>
      </c>
      <c r="K1568" s="186" t="str">
        <f t="shared" si="372"/>
        <v/>
      </c>
      <c r="L1568" s="186" t="str">
        <f t="shared" si="373"/>
        <v/>
      </c>
      <c r="S1568" s="187"/>
      <c r="T1568" s="148"/>
      <c r="Z1568" s="148"/>
    </row>
    <row r="1569" spans="2:26" s="155" customFormat="1" hidden="1" x14ac:dyDescent="0.2">
      <c r="B1569" s="155" t="str">
        <f t="shared" si="363"/>
        <v/>
      </c>
      <c r="C1569" s="155" t="str">
        <f t="shared" si="364"/>
        <v/>
      </c>
      <c r="D1569" s="155" t="str">
        <f t="shared" si="365"/>
        <v/>
      </c>
      <c r="E1569" s="204" t="str">
        <f t="shared" si="366"/>
        <v/>
      </c>
      <c r="F1569" s="204" t="str">
        <f t="shared" si="367"/>
        <v/>
      </c>
      <c r="G1569" s="204" t="str">
        <f t="shared" si="368"/>
        <v/>
      </c>
      <c r="H1569" s="204" t="str">
        <f t="shared" si="369"/>
        <v/>
      </c>
      <c r="I1569" s="204" t="str">
        <f t="shared" si="370"/>
        <v/>
      </c>
      <c r="J1569" s="204" t="str">
        <f t="shared" si="371"/>
        <v/>
      </c>
      <c r="K1569" s="186" t="str">
        <f t="shared" si="372"/>
        <v/>
      </c>
      <c r="L1569" s="186" t="str">
        <f t="shared" si="373"/>
        <v/>
      </c>
      <c r="S1569" s="187"/>
      <c r="T1569" s="148"/>
      <c r="Z1569" s="148"/>
    </row>
    <row r="1570" spans="2:26" s="155" customFormat="1" hidden="1" x14ac:dyDescent="0.2">
      <c r="B1570" s="155" t="str">
        <f t="shared" si="363"/>
        <v/>
      </c>
      <c r="C1570" s="155" t="str">
        <f t="shared" si="364"/>
        <v/>
      </c>
      <c r="D1570" s="155" t="str">
        <f t="shared" si="365"/>
        <v/>
      </c>
      <c r="E1570" s="204" t="str">
        <f t="shared" si="366"/>
        <v/>
      </c>
      <c r="F1570" s="204" t="str">
        <f t="shared" si="367"/>
        <v/>
      </c>
      <c r="G1570" s="204" t="str">
        <f t="shared" si="368"/>
        <v/>
      </c>
      <c r="H1570" s="204" t="str">
        <f t="shared" si="369"/>
        <v/>
      </c>
      <c r="I1570" s="204" t="str">
        <f t="shared" si="370"/>
        <v/>
      </c>
      <c r="J1570" s="204" t="str">
        <f t="shared" si="371"/>
        <v/>
      </c>
      <c r="K1570" s="186" t="str">
        <f t="shared" si="372"/>
        <v/>
      </c>
      <c r="L1570" s="186" t="str">
        <f t="shared" si="373"/>
        <v/>
      </c>
      <c r="S1570" s="187"/>
      <c r="T1570" s="148"/>
      <c r="Z1570" s="148"/>
    </row>
    <row r="1571" spans="2:26" s="155" customFormat="1" hidden="1" x14ac:dyDescent="0.2">
      <c r="B1571" s="155" t="str">
        <f t="shared" si="363"/>
        <v/>
      </c>
      <c r="C1571" s="155" t="str">
        <f t="shared" si="364"/>
        <v/>
      </c>
      <c r="D1571" s="155" t="str">
        <f t="shared" si="365"/>
        <v/>
      </c>
      <c r="E1571" s="204" t="str">
        <f t="shared" si="366"/>
        <v/>
      </c>
      <c r="F1571" s="204" t="str">
        <f t="shared" si="367"/>
        <v/>
      </c>
      <c r="G1571" s="204" t="str">
        <f t="shared" si="368"/>
        <v/>
      </c>
      <c r="H1571" s="204" t="str">
        <f t="shared" si="369"/>
        <v/>
      </c>
      <c r="I1571" s="204" t="str">
        <f t="shared" si="370"/>
        <v/>
      </c>
      <c r="J1571" s="204" t="str">
        <f t="shared" si="371"/>
        <v/>
      </c>
      <c r="K1571" s="186" t="str">
        <f t="shared" si="372"/>
        <v/>
      </c>
      <c r="L1571" s="186" t="str">
        <f t="shared" si="373"/>
        <v/>
      </c>
      <c r="S1571" s="187"/>
      <c r="T1571" s="148"/>
      <c r="Z1571" s="148"/>
    </row>
    <row r="1572" spans="2:26" s="155" customFormat="1" hidden="1" x14ac:dyDescent="0.2">
      <c r="B1572" s="155" t="str">
        <f t="shared" si="363"/>
        <v/>
      </c>
      <c r="C1572" s="155" t="str">
        <f t="shared" si="364"/>
        <v/>
      </c>
      <c r="D1572" s="155" t="str">
        <f t="shared" si="365"/>
        <v/>
      </c>
      <c r="E1572" s="204" t="str">
        <f t="shared" si="366"/>
        <v/>
      </c>
      <c r="F1572" s="204" t="str">
        <f t="shared" si="367"/>
        <v/>
      </c>
      <c r="G1572" s="204" t="str">
        <f t="shared" si="368"/>
        <v/>
      </c>
      <c r="H1572" s="204" t="str">
        <f t="shared" si="369"/>
        <v/>
      </c>
      <c r="I1572" s="204" t="str">
        <f t="shared" si="370"/>
        <v/>
      </c>
      <c r="J1572" s="204" t="str">
        <f t="shared" si="371"/>
        <v/>
      </c>
      <c r="K1572" s="186" t="str">
        <f t="shared" si="372"/>
        <v/>
      </c>
      <c r="L1572" s="186" t="str">
        <f t="shared" si="373"/>
        <v/>
      </c>
      <c r="S1572" s="187"/>
      <c r="T1572" s="148"/>
      <c r="Z1572" s="148"/>
    </row>
    <row r="1573" spans="2:26" s="155" customFormat="1" hidden="1" x14ac:dyDescent="0.2">
      <c r="B1573" s="155" t="str">
        <f t="shared" si="363"/>
        <v/>
      </c>
      <c r="C1573" s="155" t="str">
        <f t="shared" si="364"/>
        <v/>
      </c>
      <c r="D1573" s="155" t="str">
        <f t="shared" si="365"/>
        <v/>
      </c>
      <c r="E1573" s="204" t="str">
        <f t="shared" si="366"/>
        <v/>
      </c>
      <c r="F1573" s="204" t="str">
        <f t="shared" si="367"/>
        <v/>
      </c>
      <c r="G1573" s="204" t="str">
        <f t="shared" si="368"/>
        <v/>
      </c>
      <c r="H1573" s="204" t="str">
        <f t="shared" si="369"/>
        <v/>
      </c>
      <c r="I1573" s="204" t="str">
        <f t="shared" si="370"/>
        <v/>
      </c>
      <c r="J1573" s="204" t="str">
        <f t="shared" si="371"/>
        <v/>
      </c>
      <c r="K1573" s="186" t="str">
        <f t="shared" si="372"/>
        <v/>
      </c>
      <c r="L1573" s="186" t="str">
        <f t="shared" si="373"/>
        <v/>
      </c>
      <c r="S1573" s="187"/>
      <c r="T1573" s="148"/>
      <c r="Z1573" s="148"/>
    </row>
    <row r="1574" spans="2:26" s="155" customFormat="1" hidden="1" x14ac:dyDescent="0.2">
      <c r="B1574" s="155" t="str">
        <f t="shared" si="363"/>
        <v/>
      </c>
      <c r="C1574" s="155" t="str">
        <f t="shared" si="364"/>
        <v/>
      </c>
      <c r="D1574" s="155" t="str">
        <f t="shared" si="365"/>
        <v/>
      </c>
      <c r="E1574" s="204" t="str">
        <f t="shared" si="366"/>
        <v/>
      </c>
      <c r="F1574" s="204" t="str">
        <f t="shared" si="367"/>
        <v/>
      </c>
      <c r="G1574" s="204" t="str">
        <f t="shared" si="368"/>
        <v/>
      </c>
      <c r="H1574" s="204" t="str">
        <f t="shared" si="369"/>
        <v/>
      </c>
      <c r="I1574" s="204" t="str">
        <f t="shared" si="370"/>
        <v/>
      </c>
      <c r="J1574" s="204" t="str">
        <f t="shared" si="371"/>
        <v/>
      </c>
      <c r="K1574" s="186" t="str">
        <f t="shared" si="372"/>
        <v/>
      </c>
      <c r="L1574" s="186" t="str">
        <f t="shared" si="373"/>
        <v/>
      </c>
      <c r="S1574" s="187"/>
      <c r="T1574" s="148"/>
      <c r="Z1574" s="148"/>
    </row>
    <row r="1575" spans="2:26" s="155" customFormat="1" hidden="1" x14ac:dyDescent="0.2">
      <c r="B1575" s="155" t="str">
        <f t="shared" si="363"/>
        <v/>
      </c>
      <c r="C1575" s="155" t="str">
        <f t="shared" si="364"/>
        <v/>
      </c>
      <c r="D1575" s="155" t="str">
        <f t="shared" si="365"/>
        <v/>
      </c>
      <c r="E1575" s="204" t="str">
        <f t="shared" si="366"/>
        <v/>
      </c>
      <c r="F1575" s="204" t="str">
        <f t="shared" si="367"/>
        <v/>
      </c>
      <c r="G1575" s="204" t="str">
        <f t="shared" si="368"/>
        <v/>
      </c>
      <c r="H1575" s="204" t="str">
        <f t="shared" si="369"/>
        <v/>
      </c>
      <c r="I1575" s="204" t="str">
        <f t="shared" si="370"/>
        <v/>
      </c>
      <c r="J1575" s="204" t="str">
        <f t="shared" si="371"/>
        <v/>
      </c>
      <c r="K1575" s="186" t="str">
        <f t="shared" si="372"/>
        <v/>
      </c>
      <c r="L1575" s="186" t="str">
        <f t="shared" si="373"/>
        <v/>
      </c>
      <c r="S1575" s="187"/>
      <c r="T1575" s="148"/>
      <c r="Z1575" s="148"/>
    </row>
    <row r="1576" spans="2:26" s="155" customFormat="1" hidden="1" x14ac:dyDescent="0.2">
      <c r="B1576" s="155" t="str">
        <f t="shared" si="363"/>
        <v/>
      </c>
      <c r="C1576" s="155" t="str">
        <f t="shared" si="364"/>
        <v/>
      </c>
      <c r="D1576" s="155" t="str">
        <f t="shared" si="365"/>
        <v/>
      </c>
      <c r="E1576" s="204" t="str">
        <f t="shared" si="366"/>
        <v/>
      </c>
      <c r="F1576" s="204" t="str">
        <f t="shared" si="367"/>
        <v/>
      </c>
      <c r="G1576" s="204" t="str">
        <f t="shared" si="368"/>
        <v/>
      </c>
      <c r="H1576" s="204" t="str">
        <f t="shared" si="369"/>
        <v/>
      </c>
      <c r="I1576" s="204" t="str">
        <f t="shared" si="370"/>
        <v/>
      </c>
      <c r="J1576" s="204" t="str">
        <f t="shared" si="371"/>
        <v/>
      </c>
      <c r="K1576" s="186" t="str">
        <f t="shared" si="372"/>
        <v/>
      </c>
      <c r="L1576" s="186" t="str">
        <f t="shared" si="373"/>
        <v/>
      </c>
      <c r="S1576" s="187"/>
      <c r="T1576" s="148"/>
      <c r="Z1576" s="148"/>
    </row>
    <row r="1577" spans="2:26" s="155" customFormat="1" hidden="1" x14ac:dyDescent="0.2">
      <c r="B1577" s="155" t="str">
        <f t="shared" si="363"/>
        <v/>
      </c>
      <c r="C1577" s="155" t="str">
        <f t="shared" si="364"/>
        <v/>
      </c>
      <c r="D1577" s="155" t="str">
        <f t="shared" si="365"/>
        <v/>
      </c>
      <c r="E1577" s="204" t="str">
        <f t="shared" si="366"/>
        <v/>
      </c>
      <c r="F1577" s="204" t="str">
        <f t="shared" si="367"/>
        <v/>
      </c>
      <c r="G1577" s="204" t="str">
        <f t="shared" si="368"/>
        <v/>
      </c>
      <c r="H1577" s="204" t="str">
        <f t="shared" si="369"/>
        <v/>
      </c>
      <c r="I1577" s="204" t="str">
        <f t="shared" si="370"/>
        <v/>
      </c>
      <c r="J1577" s="204" t="str">
        <f t="shared" si="371"/>
        <v/>
      </c>
      <c r="K1577" s="186" t="str">
        <f t="shared" si="372"/>
        <v/>
      </c>
      <c r="L1577" s="186" t="str">
        <f t="shared" si="373"/>
        <v/>
      </c>
      <c r="S1577" s="187"/>
      <c r="T1577" s="148"/>
      <c r="Z1577" s="148"/>
    </row>
    <row r="1578" spans="2:26" s="155" customFormat="1" hidden="1" x14ac:dyDescent="0.2">
      <c r="B1578" s="155" t="str">
        <f t="shared" si="363"/>
        <v/>
      </c>
      <c r="C1578" s="155" t="str">
        <f t="shared" si="364"/>
        <v/>
      </c>
      <c r="D1578" s="155" t="str">
        <f t="shared" si="365"/>
        <v/>
      </c>
      <c r="E1578" s="204" t="str">
        <f t="shared" si="366"/>
        <v/>
      </c>
      <c r="F1578" s="204" t="str">
        <f t="shared" si="367"/>
        <v/>
      </c>
      <c r="G1578" s="204" t="str">
        <f t="shared" si="368"/>
        <v/>
      </c>
      <c r="H1578" s="204" t="str">
        <f t="shared" si="369"/>
        <v/>
      </c>
      <c r="I1578" s="204" t="str">
        <f t="shared" si="370"/>
        <v/>
      </c>
      <c r="J1578" s="204" t="str">
        <f t="shared" si="371"/>
        <v/>
      </c>
      <c r="K1578" s="186" t="str">
        <f t="shared" si="372"/>
        <v/>
      </c>
      <c r="L1578" s="186" t="str">
        <f t="shared" si="373"/>
        <v/>
      </c>
      <c r="S1578" s="187"/>
      <c r="T1578" s="148"/>
      <c r="Z1578" s="148"/>
    </row>
    <row r="1579" spans="2:26" s="155" customFormat="1" hidden="1" x14ac:dyDescent="0.2">
      <c r="B1579" s="155" t="str">
        <f t="shared" si="363"/>
        <v/>
      </c>
      <c r="C1579" s="155" t="str">
        <f t="shared" si="364"/>
        <v/>
      </c>
      <c r="D1579" s="155" t="str">
        <f t="shared" si="365"/>
        <v/>
      </c>
      <c r="E1579" s="204" t="str">
        <f t="shared" si="366"/>
        <v/>
      </c>
      <c r="F1579" s="204" t="str">
        <f t="shared" si="367"/>
        <v/>
      </c>
      <c r="G1579" s="204" t="str">
        <f t="shared" si="368"/>
        <v/>
      </c>
      <c r="H1579" s="204" t="str">
        <f t="shared" si="369"/>
        <v/>
      </c>
      <c r="I1579" s="204" t="str">
        <f t="shared" si="370"/>
        <v/>
      </c>
      <c r="J1579" s="204" t="str">
        <f t="shared" si="371"/>
        <v/>
      </c>
      <c r="K1579" s="186" t="str">
        <f t="shared" si="372"/>
        <v/>
      </c>
      <c r="L1579" s="186" t="str">
        <f t="shared" si="373"/>
        <v/>
      </c>
      <c r="S1579" s="187"/>
      <c r="T1579" s="148"/>
      <c r="Z1579" s="148"/>
    </row>
    <row r="1580" spans="2:26" s="155" customFormat="1" hidden="1" x14ac:dyDescent="0.2">
      <c r="B1580" s="155" t="str">
        <f t="shared" si="363"/>
        <v/>
      </c>
      <c r="C1580" s="155" t="str">
        <f t="shared" si="364"/>
        <v/>
      </c>
      <c r="D1580" s="155" t="str">
        <f t="shared" si="365"/>
        <v/>
      </c>
      <c r="E1580" s="204" t="str">
        <f t="shared" si="366"/>
        <v/>
      </c>
      <c r="F1580" s="204" t="str">
        <f t="shared" si="367"/>
        <v/>
      </c>
      <c r="G1580" s="204" t="str">
        <f t="shared" si="368"/>
        <v/>
      </c>
      <c r="H1580" s="204" t="str">
        <f t="shared" si="369"/>
        <v/>
      </c>
      <c r="I1580" s="204" t="str">
        <f t="shared" si="370"/>
        <v/>
      </c>
      <c r="J1580" s="204" t="str">
        <f t="shared" si="371"/>
        <v/>
      </c>
      <c r="K1580" s="186" t="str">
        <f t="shared" si="372"/>
        <v/>
      </c>
      <c r="L1580" s="186" t="str">
        <f t="shared" si="373"/>
        <v/>
      </c>
      <c r="S1580" s="187"/>
      <c r="T1580" s="148"/>
      <c r="Z1580" s="148"/>
    </row>
    <row r="1581" spans="2:26" s="155" customFormat="1" hidden="1" x14ac:dyDescent="0.2">
      <c r="B1581" s="155" t="str">
        <f t="shared" si="363"/>
        <v/>
      </c>
      <c r="C1581" s="155" t="str">
        <f t="shared" si="364"/>
        <v/>
      </c>
      <c r="D1581" s="155" t="str">
        <f t="shared" si="365"/>
        <v/>
      </c>
      <c r="E1581" s="204" t="str">
        <f t="shared" si="366"/>
        <v/>
      </c>
      <c r="F1581" s="204" t="str">
        <f t="shared" si="367"/>
        <v/>
      </c>
      <c r="G1581" s="204" t="str">
        <f t="shared" si="368"/>
        <v/>
      </c>
      <c r="H1581" s="204" t="str">
        <f t="shared" si="369"/>
        <v/>
      </c>
      <c r="I1581" s="204" t="str">
        <f t="shared" si="370"/>
        <v/>
      </c>
      <c r="J1581" s="204" t="str">
        <f t="shared" si="371"/>
        <v/>
      </c>
      <c r="K1581" s="186" t="str">
        <f t="shared" si="372"/>
        <v/>
      </c>
      <c r="L1581" s="186" t="str">
        <f t="shared" si="373"/>
        <v/>
      </c>
      <c r="S1581" s="187"/>
      <c r="T1581" s="148"/>
      <c r="Z1581" s="148"/>
    </row>
    <row r="1582" spans="2:26" s="155" customFormat="1" hidden="1" x14ac:dyDescent="0.2">
      <c r="B1582" s="155" t="str">
        <f t="shared" si="363"/>
        <v/>
      </c>
      <c r="C1582" s="155" t="str">
        <f t="shared" si="364"/>
        <v/>
      </c>
      <c r="D1582" s="155" t="str">
        <f t="shared" si="365"/>
        <v/>
      </c>
      <c r="E1582" s="204" t="str">
        <f t="shared" si="366"/>
        <v/>
      </c>
      <c r="F1582" s="204" t="str">
        <f t="shared" si="367"/>
        <v/>
      </c>
      <c r="G1582" s="204" t="str">
        <f t="shared" si="368"/>
        <v/>
      </c>
      <c r="H1582" s="204" t="str">
        <f t="shared" si="369"/>
        <v/>
      </c>
      <c r="I1582" s="204" t="str">
        <f t="shared" si="370"/>
        <v/>
      </c>
      <c r="J1582" s="204" t="str">
        <f t="shared" si="371"/>
        <v/>
      </c>
      <c r="K1582" s="186" t="str">
        <f t="shared" si="372"/>
        <v/>
      </c>
      <c r="L1582" s="186" t="str">
        <f t="shared" si="373"/>
        <v/>
      </c>
      <c r="S1582" s="187"/>
      <c r="T1582" s="148"/>
      <c r="Z1582" s="148"/>
    </row>
    <row r="1583" spans="2:26" s="155" customFormat="1" hidden="1" x14ac:dyDescent="0.2">
      <c r="B1583" s="155" t="str">
        <f t="shared" si="363"/>
        <v/>
      </c>
      <c r="C1583" s="155" t="str">
        <f t="shared" si="364"/>
        <v/>
      </c>
      <c r="D1583" s="155" t="str">
        <f t="shared" si="365"/>
        <v/>
      </c>
      <c r="E1583" s="204" t="str">
        <f t="shared" si="366"/>
        <v/>
      </c>
      <c r="F1583" s="204" t="str">
        <f t="shared" si="367"/>
        <v/>
      </c>
      <c r="G1583" s="204" t="str">
        <f t="shared" si="368"/>
        <v/>
      </c>
      <c r="H1583" s="204" t="str">
        <f t="shared" si="369"/>
        <v/>
      </c>
      <c r="I1583" s="204" t="str">
        <f t="shared" si="370"/>
        <v/>
      </c>
      <c r="J1583" s="204" t="str">
        <f t="shared" si="371"/>
        <v/>
      </c>
      <c r="K1583" s="186" t="str">
        <f t="shared" si="372"/>
        <v/>
      </c>
      <c r="L1583" s="186" t="str">
        <f t="shared" si="373"/>
        <v/>
      </c>
      <c r="S1583" s="187"/>
      <c r="T1583" s="148"/>
      <c r="Z1583" s="148"/>
    </row>
    <row r="1584" spans="2:26" s="155" customFormat="1" hidden="1" x14ac:dyDescent="0.2">
      <c r="B1584" s="155" t="str">
        <f t="shared" si="363"/>
        <v/>
      </c>
      <c r="C1584" s="155" t="str">
        <f t="shared" si="364"/>
        <v/>
      </c>
      <c r="D1584" s="155" t="str">
        <f t="shared" si="365"/>
        <v/>
      </c>
      <c r="E1584" s="204" t="str">
        <f t="shared" si="366"/>
        <v/>
      </c>
      <c r="F1584" s="204" t="str">
        <f t="shared" si="367"/>
        <v/>
      </c>
      <c r="G1584" s="204" t="str">
        <f t="shared" si="368"/>
        <v/>
      </c>
      <c r="H1584" s="204" t="str">
        <f t="shared" si="369"/>
        <v/>
      </c>
      <c r="I1584" s="204" t="str">
        <f t="shared" si="370"/>
        <v/>
      </c>
      <c r="J1584" s="204" t="str">
        <f t="shared" si="371"/>
        <v/>
      </c>
      <c r="K1584" s="186" t="str">
        <f t="shared" si="372"/>
        <v/>
      </c>
      <c r="L1584" s="186" t="str">
        <f t="shared" si="373"/>
        <v/>
      </c>
      <c r="S1584" s="187"/>
      <c r="T1584" s="148"/>
      <c r="Z1584" s="148"/>
    </row>
    <row r="1585" spans="2:26" s="155" customFormat="1" hidden="1" x14ac:dyDescent="0.2">
      <c r="B1585" s="155" t="str">
        <f t="shared" si="363"/>
        <v/>
      </c>
      <c r="C1585" s="155" t="str">
        <f t="shared" si="364"/>
        <v/>
      </c>
      <c r="D1585" s="155" t="str">
        <f t="shared" si="365"/>
        <v/>
      </c>
      <c r="E1585" s="204" t="str">
        <f t="shared" si="366"/>
        <v/>
      </c>
      <c r="F1585" s="204" t="str">
        <f t="shared" si="367"/>
        <v/>
      </c>
      <c r="G1585" s="204" t="str">
        <f t="shared" si="368"/>
        <v/>
      </c>
      <c r="H1585" s="204" t="str">
        <f t="shared" si="369"/>
        <v/>
      </c>
      <c r="I1585" s="204" t="str">
        <f t="shared" si="370"/>
        <v/>
      </c>
      <c r="J1585" s="204" t="str">
        <f t="shared" si="371"/>
        <v/>
      </c>
      <c r="K1585" s="186" t="str">
        <f t="shared" si="372"/>
        <v/>
      </c>
      <c r="L1585" s="186" t="str">
        <f t="shared" si="373"/>
        <v/>
      </c>
      <c r="S1585" s="187"/>
      <c r="T1585" s="148"/>
      <c r="Z1585" s="148"/>
    </row>
    <row r="1586" spans="2:26" s="155" customFormat="1" hidden="1" x14ac:dyDescent="0.2">
      <c r="B1586" s="155" t="str">
        <f t="shared" si="363"/>
        <v/>
      </c>
      <c r="C1586" s="155" t="str">
        <f t="shared" si="364"/>
        <v/>
      </c>
      <c r="D1586" s="155" t="str">
        <f t="shared" si="365"/>
        <v/>
      </c>
      <c r="E1586" s="204" t="str">
        <f t="shared" si="366"/>
        <v/>
      </c>
      <c r="F1586" s="204" t="str">
        <f t="shared" si="367"/>
        <v/>
      </c>
      <c r="G1586" s="204" t="str">
        <f t="shared" si="368"/>
        <v/>
      </c>
      <c r="H1586" s="204" t="str">
        <f t="shared" si="369"/>
        <v/>
      </c>
      <c r="I1586" s="204" t="str">
        <f t="shared" si="370"/>
        <v/>
      </c>
      <c r="J1586" s="204" t="str">
        <f t="shared" si="371"/>
        <v/>
      </c>
      <c r="K1586" s="186" t="str">
        <f t="shared" si="372"/>
        <v/>
      </c>
      <c r="L1586" s="186" t="str">
        <f t="shared" si="373"/>
        <v/>
      </c>
      <c r="S1586" s="187"/>
      <c r="T1586" s="148"/>
      <c r="Z1586" s="148"/>
    </row>
    <row r="1587" spans="2:26" s="155" customFormat="1" hidden="1" x14ac:dyDescent="0.2">
      <c r="B1587" s="155" t="str">
        <f t="shared" si="363"/>
        <v/>
      </c>
      <c r="C1587" s="155" t="str">
        <f t="shared" si="364"/>
        <v/>
      </c>
      <c r="D1587" s="155" t="str">
        <f t="shared" si="365"/>
        <v/>
      </c>
      <c r="E1587" s="204" t="str">
        <f t="shared" si="366"/>
        <v/>
      </c>
      <c r="F1587" s="204" t="str">
        <f t="shared" si="367"/>
        <v/>
      </c>
      <c r="G1587" s="204" t="str">
        <f t="shared" si="368"/>
        <v/>
      </c>
      <c r="H1587" s="204" t="str">
        <f t="shared" si="369"/>
        <v/>
      </c>
      <c r="I1587" s="204" t="str">
        <f t="shared" si="370"/>
        <v/>
      </c>
      <c r="J1587" s="204" t="str">
        <f t="shared" si="371"/>
        <v/>
      </c>
      <c r="K1587" s="186" t="str">
        <f t="shared" si="372"/>
        <v/>
      </c>
      <c r="L1587" s="186" t="str">
        <f t="shared" si="373"/>
        <v/>
      </c>
      <c r="S1587" s="187"/>
      <c r="T1587" s="148"/>
      <c r="Z1587" s="148"/>
    </row>
    <row r="1588" spans="2:26" s="155" customFormat="1" hidden="1" x14ac:dyDescent="0.2">
      <c r="B1588" s="155" t="str">
        <f t="shared" si="363"/>
        <v/>
      </c>
      <c r="C1588" s="155" t="str">
        <f t="shared" si="364"/>
        <v/>
      </c>
      <c r="D1588" s="155" t="str">
        <f t="shared" si="365"/>
        <v/>
      </c>
      <c r="E1588" s="204" t="str">
        <f t="shared" si="366"/>
        <v/>
      </c>
      <c r="F1588" s="204" t="str">
        <f t="shared" si="367"/>
        <v/>
      </c>
      <c r="G1588" s="204" t="str">
        <f t="shared" si="368"/>
        <v/>
      </c>
      <c r="H1588" s="204" t="str">
        <f t="shared" si="369"/>
        <v/>
      </c>
      <c r="I1588" s="204" t="str">
        <f t="shared" si="370"/>
        <v/>
      </c>
      <c r="J1588" s="204" t="str">
        <f t="shared" si="371"/>
        <v/>
      </c>
      <c r="K1588" s="186" t="str">
        <f t="shared" si="372"/>
        <v/>
      </c>
      <c r="L1588" s="186" t="str">
        <f t="shared" si="373"/>
        <v/>
      </c>
      <c r="S1588" s="187"/>
      <c r="T1588" s="148"/>
      <c r="Z1588" s="148"/>
    </row>
    <row r="1589" spans="2:26" s="155" customFormat="1" hidden="1" x14ac:dyDescent="0.2">
      <c r="B1589" s="155" t="str">
        <f t="shared" si="363"/>
        <v/>
      </c>
      <c r="C1589" s="155" t="str">
        <f t="shared" si="364"/>
        <v/>
      </c>
      <c r="D1589" s="155" t="str">
        <f t="shared" si="365"/>
        <v/>
      </c>
      <c r="E1589" s="204" t="str">
        <f t="shared" si="366"/>
        <v/>
      </c>
      <c r="F1589" s="204" t="str">
        <f t="shared" si="367"/>
        <v/>
      </c>
      <c r="G1589" s="204" t="str">
        <f t="shared" si="368"/>
        <v/>
      </c>
      <c r="H1589" s="204" t="str">
        <f t="shared" si="369"/>
        <v/>
      </c>
      <c r="I1589" s="204" t="str">
        <f t="shared" si="370"/>
        <v/>
      </c>
      <c r="J1589" s="204" t="str">
        <f t="shared" si="371"/>
        <v/>
      </c>
      <c r="K1589" s="186" t="str">
        <f t="shared" si="372"/>
        <v/>
      </c>
      <c r="L1589" s="186" t="str">
        <f t="shared" si="373"/>
        <v/>
      </c>
      <c r="S1589" s="187"/>
      <c r="T1589" s="148"/>
      <c r="Z1589" s="148"/>
    </row>
    <row r="1590" spans="2:26" s="155" customFormat="1" hidden="1" x14ac:dyDescent="0.2">
      <c r="B1590" s="155" t="str">
        <f t="shared" si="363"/>
        <v/>
      </c>
      <c r="C1590" s="155" t="str">
        <f t="shared" si="364"/>
        <v/>
      </c>
      <c r="D1590" s="155" t="str">
        <f t="shared" si="365"/>
        <v/>
      </c>
      <c r="E1590" s="204" t="str">
        <f t="shared" si="366"/>
        <v/>
      </c>
      <c r="F1590" s="204" t="str">
        <f t="shared" si="367"/>
        <v/>
      </c>
      <c r="G1590" s="204" t="str">
        <f t="shared" si="368"/>
        <v/>
      </c>
      <c r="H1590" s="204" t="str">
        <f t="shared" si="369"/>
        <v/>
      </c>
      <c r="I1590" s="204" t="str">
        <f t="shared" si="370"/>
        <v/>
      </c>
      <c r="J1590" s="204" t="str">
        <f t="shared" si="371"/>
        <v/>
      </c>
      <c r="K1590" s="186" t="str">
        <f t="shared" si="372"/>
        <v/>
      </c>
      <c r="L1590" s="186" t="str">
        <f t="shared" si="373"/>
        <v/>
      </c>
      <c r="S1590" s="187"/>
      <c r="T1590" s="148"/>
      <c r="Z1590" s="148"/>
    </row>
    <row r="1591" spans="2:26" s="155" customFormat="1" hidden="1" x14ac:dyDescent="0.2">
      <c r="B1591" s="155" t="str">
        <f t="shared" si="363"/>
        <v/>
      </c>
      <c r="C1591" s="155" t="str">
        <f t="shared" si="364"/>
        <v/>
      </c>
      <c r="D1591" s="155" t="str">
        <f t="shared" si="365"/>
        <v/>
      </c>
      <c r="E1591" s="204" t="str">
        <f t="shared" si="366"/>
        <v/>
      </c>
      <c r="F1591" s="204" t="str">
        <f t="shared" si="367"/>
        <v/>
      </c>
      <c r="G1591" s="204" t="str">
        <f t="shared" si="368"/>
        <v/>
      </c>
      <c r="H1591" s="204" t="str">
        <f t="shared" si="369"/>
        <v/>
      </c>
      <c r="I1591" s="204" t="str">
        <f t="shared" si="370"/>
        <v/>
      </c>
      <c r="J1591" s="204" t="str">
        <f t="shared" si="371"/>
        <v/>
      </c>
      <c r="K1591" s="186" t="str">
        <f t="shared" si="372"/>
        <v/>
      </c>
      <c r="L1591" s="186" t="str">
        <f t="shared" si="373"/>
        <v/>
      </c>
      <c r="S1591" s="187"/>
      <c r="T1591" s="148"/>
      <c r="Z1591" s="148"/>
    </row>
    <row r="1592" spans="2:26" s="155" customFormat="1" hidden="1" x14ac:dyDescent="0.2">
      <c r="B1592" s="155" t="str">
        <f t="shared" si="363"/>
        <v/>
      </c>
      <c r="C1592" s="155" t="str">
        <f t="shared" si="364"/>
        <v/>
      </c>
      <c r="D1592" s="155" t="str">
        <f t="shared" si="365"/>
        <v/>
      </c>
      <c r="E1592" s="204" t="str">
        <f t="shared" si="366"/>
        <v/>
      </c>
      <c r="F1592" s="204" t="str">
        <f t="shared" si="367"/>
        <v/>
      </c>
      <c r="G1592" s="204" t="str">
        <f t="shared" si="368"/>
        <v/>
      </c>
      <c r="H1592" s="204" t="str">
        <f t="shared" si="369"/>
        <v/>
      </c>
      <c r="I1592" s="204" t="str">
        <f t="shared" si="370"/>
        <v/>
      </c>
      <c r="J1592" s="204" t="str">
        <f t="shared" si="371"/>
        <v/>
      </c>
      <c r="K1592" s="186" t="str">
        <f t="shared" si="372"/>
        <v/>
      </c>
      <c r="L1592" s="186" t="str">
        <f t="shared" si="373"/>
        <v/>
      </c>
      <c r="S1592" s="187"/>
      <c r="T1592" s="148"/>
      <c r="Z1592" s="148"/>
    </row>
    <row r="1593" spans="2:26" s="155" customFormat="1" hidden="1" x14ac:dyDescent="0.2">
      <c r="B1593" s="155" t="str">
        <f t="shared" si="363"/>
        <v/>
      </c>
      <c r="C1593" s="155" t="str">
        <f t="shared" si="364"/>
        <v/>
      </c>
      <c r="D1593" s="155" t="str">
        <f t="shared" si="365"/>
        <v/>
      </c>
      <c r="E1593" s="204" t="str">
        <f t="shared" si="366"/>
        <v/>
      </c>
      <c r="F1593" s="204" t="str">
        <f t="shared" si="367"/>
        <v/>
      </c>
      <c r="G1593" s="204" t="str">
        <f t="shared" si="368"/>
        <v/>
      </c>
      <c r="H1593" s="204" t="str">
        <f t="shared" si="369"/>
        <v/>
      </c>
      <c r="I1593" s="204" t="str">
        <f t="shared" si="370"/>
        <v/>
      </c>
      <c r="J1593" s="204" t="str">
        <f t="shared" si="371"/>
        <v/>
      </c>
      <c r="K1593" s="186" t="str">
        <f t="shared" si="372"/>
        <v/>
      </c>
      <c r="L1593" s="186" t="str">
        <f t="shared" si="373"/>
        <v/>
      </c>
      <c r="S1593" s="187"/>
      <c r="T1593" s="148"/>
      <c r="Z1593" s="148"/>
    </row>
    <row r="1594" spans="2:26" s="155" customFormat="1" hidden="1" x14ac:dyDescent="0.2">
      <c r="B1594" s="155" t="str">
        <f t="shared" si="363"/>
        <v/>
      </c>
      <c r="C1594" s="155" t="str">
        <f t="shared" si="364"/>
        <v/>
      </c>
      <c r="D1594" s="155" t="str">
        <f t="shared" si="365"/>
        <v/>
      </c>
      <c r="E1594" s="204" t="str">
        <f t="shared" si="366"/>
        <v/>
      </c>
      <c r="F1594" s="204" t="str">
        <f t="shared" si="367"/>
        <v/>
      </c>
      <c r="G1594" s="204" t="str">
        <f t="shared" si="368"/>
        <v/>
      </c>
      <c r="H1594" s="204" t="str">
        <f t="shared" si="369"/>
        <v/>
      </c>
      <c r="I1594" s="204" t="str">
        <f t="shared" si="370"/>
        <v/>
      </c>
      <c r="J1594" s="204" t="str">
        <f t="shared" si="371"/>
        <v/>
      </c>
      <c r="K1594" s="186" t="str">
        <f t="shared" si="372"/>
        <v/>
      </c>
      <c r="L1594" s="186" t="str">
        <f t="shared" si="373"/>
        <v/>
      </c>
      <c r="S1594" s="187"/>
      <c r="T1594" s="148"/>
      <c r="Z1594" s="148"/>
    </row>
    <row r="1595" spans="2:26" s="155" customFormat="1" hidden="1" x14ac:dyDescent="0.2">
      <c r="B1595" s="155" t="str">
        <f t="shared" si="363"/>
        <v/>
      </c>
      <c r="C1595" s="155" t="str">
        <f t="shared" si="364"/>
        <v/>
      </c>
      <c r="D1595" s="155" t="str">
        <f t="shared" si="365"/>
        <v/>
      </c>
      <c r="E1595" s="204" t="str">
        <f t="shared" si="366"/>
        <v/>
      </c>
      <c r="F1595" s="204" t="str">
        <f t="shared" si="367"/>
        <v/>
      </c>
      <c r="G1595" s="204" t="str">
        <f t="shared" si="368"/>
        <v/>
      </c>
      <c r="H1595" s="204" t="str">
        <f t="shared" si="369"/>
        <v/>
      </c>
      <c r="I1595" s="204" t="str">
        <f t="shared" si="370"/>
        <v/>
      </c>
      <c r="J1595" s="204" t="str">
        <f t="shared" si="371"/>
        <v/>
      </c>
      <c r="K1595" s="186" t="str">
        <f t="shared" si="372"/>
        <v/>
      </c>
      <c r="L1595" s="186" t="str">
        <f t="shared" si="373"/>
        <v/>
      </c>
      <c r="S1595" s="187"/>
      <c r="T1595" s="148"/>
      <c r="Z1595" s="148"/>
    </row>
    <row r="1596" spans="2:26" s="155" customFormat="1" hidden="1" x14ac:dyDescent="0.2">
      <c r="B1596" s="155" t="str">
        <f t="shared" si="363"/>
        <v/>
      </c>
      <c r="C1596" s="155" t="str">
        <f t="shared" si="364"/>
        <v/>
      </c>
      <c r="D1596" s="155" t="str">
        <f t="shared" si="365"/>
        <v/>
      </c>
      <c r="E1596" s="204" t="str">
        <f t="shared" si="366"/>
        <v/>
      </c>
      <c r="F1596" s="204" t="str">
        <f t="shared" si="367"/>
        <v/>
      </c>
      <c r="G1596" s="204" t="str">
        <f t="shared" si="368"/>
        <v/>
      </c>
      <c r="H1596" s="204" t="str">
        <f t="shared" si="369"/>
        <v/>
      </c>
      <c r="I1596" s="204" t="str">
        <f t="shared" si="370"/>
        <v/>
      </c>
      <c r="J1596" s="204" t="str">
        <f t="shared" si="371"/>
        <v/>
      </c>
      <c r="K1596" s="186" t="str">
        <f t="shared" si="372"/>
        <v/>
      </c>
      <c r="L1596" s="186" t="str">
        <f t="shared" si="373"/>
        <v/>
      </c>
      <c r="S1596" s="187"/>
      <c r="T1596" s="148"/>
      <c r="Z1596" s="148"/>
    </row>
    <row r="1597" spans="2:26" s="155" customFormat="1" hidden="1" x14ac:dyDescent="0.2">
      <c r="B1597" s="155" t="str">
        <f t="shared" si="363"/>
        <v/>
      </c>
      <c r="C1597" s="155" t="str">
        <f t="shared" si="364"/>
        <v/>
      </c>
      <c r="D1597" s="155" t="str">
        <f t="shared" si="365"/>
        <v/>
      </c>
      <c r="E1597" s="204" t="str">
        <f t="shared" si="366"/>
        <v/>
      </c>
      <c r="F1597" s="204" t="str">
        <f t="shared" si="367"/>
        <v/>
      </c>
      <c r="G1597" s="204" t="str">
        <f t="shared" si="368"/>
        <v/>
      </c>
      <c r="H1597" s="204" t="str">
        <f t="shared" si="369"/>
        <v/>
      </c>
      <c r="I1597" s="204" t="str">
        <f t="shared" si="370"/>
        <v/>
      </c>
      <c r="J1597" s="204" t="str">
        <f t="shared" si="371"/>
        <v/>
      </c>
      <c r="K1597" s="186" t="str">
        <f t="shared" si="372"/>
        <v/>
      </c>
      <c r="L1597" s="186" t="str">
        <f t="shared" si="373"/>
        <v/>
      </c>
      <c r="S1597" s="187"/>
      <c r="T1597" s="148"/>
      <c r="Z1597" s="148"/>
    </row>
    <row r="1598" spans="2:26" s="155" customFormat="1" hidden="1" x14ac:dyDescent="0.2">
      <c r="B1598" s="155" t="str">
        <f t="shared" si="363"/>
        <v/>
      </c>
      <c r="C1598" s="155" t="str">
        <f t="shared" si="364"/>
        <v/>
      </c>
      <c r="D1598" s="155" t="str">
        <f t="shared" si="365"/>
        <v/>
      </c>
      <c r="E1598" s="204" t="str">
        <f t="shared" si="366"/>
        <v/>
      </c>
      <c r="F1598" s="204" t="str">
        <f t="shared" si="367"/>
        <v/>
      </c>
      <c r="G1598" s="204" t="str">
        <f t="shared" si="368"/>
        <v/>
      </c>
      <c r="H1598" s="204" t="str">
        <f t="shared" si="369"/>
        <v/>
      </c>
      <c r="I1598" s="204" t="str">
        <f t="shared" si="370"/>
        <v/>
      </c>
      <c r="J1598" s="204" t="str">
        <f t="shared" si="371"/>
        <v/>
      </c>
      <c r="K1598" s="186" t="str">
        <f t="shared" si="372"/>
        <v/>
      </c>
      <c r="L1598" s="186" t="str">
        <f t="shared" si="373"/>
        <v/>
      </c>
      <c r="S1598" s="187"/>
      <c r="T1598" s="148"/>
      <c r="Z1598" s="148"/>
    </row>
    <row r="1599" spans="2:26" s="155" customFormat="1" hidden="1" x14ac:dyDescent="0.2">
      <c r="B1599" s="155" t="str">
        <f t="shared" si="363"/>
        <v/>
      </c>
      <c r="C1599" s="155" t="str">
        <f t="shared" si="364"/>
        <v/>
      </c>
      <c r="D1599" s="155" t="str">
        <f t="shared" si="365"/>
        <v/>
      </c>
      <c r="E1599" s="204" t="str">
        <f t="shared" si="366"/>
        <v/>
      </c>
      <c r="F1599" s="204" t="str">
        <f t="shared" si="367"/>
        <v/>
      </c>
      <c r="G1599" s="204" t="str">
        <f t="shared" si="368"/>
        <v/>
      </c>
      <c r="H1599" s="204" t="str">
        <f t="shared" si="369"/>
        <v/>
      </c>
      <c r="I1599" s="204" t="str">
        <f t="shared" si="370"/>
        <v/>
      </c>
      <c r="J1599" s="204" t="str">
        <f t="shared" si="371"/>
        <v/>
      </c>
      <c r="K1599" s="186" t="str">
        <f t="shared" si="372"/>
        <v/>
      </c>
      <c r="L1599" s="186" t="str">
        <f t="shared" si="373"/>
        <v/>
      </c>
      <c r="S1599" s="187"/>
      <c r="T1599" s="148"/>
      <c r="Z1599" s="148"/>
    </row>
    <row r="1600" spans="2:26" s="155" customFormat="1" hidden="1" x14ac:dyDescent="0.2">
      <c r="B1600" s="155" t="str">
        <f t="shared" si="363"/>
        <v/>
      </c>
      <c r="C1600" s="155" t="str">
        <f t="shared" si="364"/>
        <v/>
      </c>
      <c r="D1600" s="155" t="str">
        <f t="shared" si="365"/>
        <v/>
      </c>
      <c r="E1600" s="204" t="str">
        <f t="shared" si="366"/>
        <v/>
      </c>
      <c r="F1600" s="204" t="str">
        <f t="shared" si="367"/>
        <v/>
      </c>
      <c r="G1600" s="204" t="str">
        <f t="shared" si="368"/>
        <v/>
      </c>
      <c r="H1600" s="204" t="str">
        <f t="shared" si="369"/>
        <v/>
      </c>
      <c r="I1600" s="204" t="str">
        <f t="shared" si="370"/>
        <v/>
      </c>
      <c r="J1600" s="204" t="str">
        <f t="shared" si="371"/>
        <v/>
      </c>
      <c r="K1600" s="186" t="str">
        <f t="shared" si="372"/>
        <v/>
      </c>
      <c r="L1600" s="186" t="str">
        <f t="shared" si="373"/>
        <v/>
      </c>
      <c r="S1600" s="187"/>
      <c r="T1600" s="148"/>
      <c r="Z1600" s="148"/>
    </row>
    <row r="1601" spans="2:26" s="155" customFormat="1" hidden="1" x14ac:dyDescent="0.2">
      <c r="B1601" s="155" t="str">
        <f t="shared" si="363"/>
        <v/>
      </c>
      <c r="C1601" s="155" t="str">
        <f t="shared" si="364"/>
        <v/>
      </c>
      <c r="D1601" s="155" t="str">
        <f t="shared" si="365"/>
        <v/>
      </c>
      <c r="E1601" s="204" t="str">
        <f t="shared" si="366"/>
        <v/>
      </c>
      <c r="F1601" s="204" t="str">
        <f t="shared" si="367"/>
        <v/>
      </c>
      <c r="G1601" s="204" t="str">
        <f t="shared" si="368"/>
        <v/>
      </c>
      <c r="H1601" s="204" t="str">
        <f t="shared" si="369"/>
        <v/>
      </c>
      <c r="I1601" s="204" t="str">
        <f t="shared" si="370"/>
        <v/>
      </c>
      <c r="J1601" s="204" t="str">
        <f t="shared" si="371"/>
        <v/>
      </c>
      <c r="K1601" s="186" t="str">
        <f t="shared" si="372"/>
        <v/>
      </c>
      <c r="L1601" s="186" t="str">
        <f t="shared" si="373"/>
        <v/>
      </c>
      <c r="S1601" s="187"/>
      <c r="T1601" s="148"/>
      <c r="Z1601" s="148"/>
    </row>
    <row r="1602" spans="2:26" s="155" customFormat="1" hidden="1" x14ac:dyDescent="0.2">
      <c r="B1602" s="155" t="str">
        <f t="shared" si="363"/>
        <v/>
      </c>
      <c r="C1602" s="155" t="str">
        <f t="shared" si="364"/>
        <v/>
      </c>
      <c r="D1602" s="155" t="str">
        <f t="shared" si="365"/>
        <v/>
      </c>
      <c r="E1602" s="204" t="str">
        <f t="shared" si="366"/>
        <v/>
      </c>
      <c r="F1602" s="204" t="str">
        <f t="shared" si="367"/>
        <v/>
      </c>
      <c r="G1602" s="204" t="str">
        <f t="shared" si="368"/>
        <v/>
      </c>
      <c r="H1602" s="204" t="str">
        <f t="shared" si="369"/>
        <v/>
      </c>
      <c r="I1602" s="204" t="str">
        <f t="shared" si="370"/>
        <v/>
      </c>
      <c r="J1602" s="204" t="str">
        <f t="shared" si="371"/>
        <v/>
      </c>
      <c r="K1602" s="186" t="str">
        <f t="shared" si="372"/>
        <v/>
      </c>
      <c r="L1602" s="186" t="str">
        <f t="shared" si="373"/>
        <v/>
      </c>
      <c r="S1602" s="187"/>
      <c r="T1602" s="148"/>
      <c r="Z1602" s="148"/>
    </row>
    <row r="1603" spans="2:26" s="155" customFormat="1" hidden="1" x14ac:dyDescent="0.2">
      <c r="B1603" s="155" t="str">
        <f t="shared" si="363"/>
        <v/>
      </c>
      <c r="C1603" s="155" t="str">
        <f t="shared" si="364"/>
        <v/>
      </c>
      <c r="D1603" s="155" t="str">
        <f t="shared" si="365"/>
        <v/>
      </c>
      <c r="E1603" s="204" t="str">
        <f t="shared" si="366"/>
        <v/>
      </c>
      <c r="F1603" s="204" t="str">
        <f t="shared" si="367"/>
        <v/>
      </c>
      <c r="G1603" s="204" t="str">
        <f t="shared" si="368"/>
        <v/>
      </c>
      <c r="H1603" s="204" t="str">
        <f t="shared" si="369"/>
        <v/>
      </c>
      <c r="I1603" s="204" t="str">
        <f t="shared" si="370"/>
        <v/>
      </c>
      <c r="J1603" s="204" t="str">
        <f t="shared" si="371"/>
        <v/>
      </c>
      <c r="K1603" s="186" t="str">
        <f t="shared" si="372"/>
        <v/>
      </c>
      <c r="L1603" s="186" t="str">
        <f t="shared" si="373"/>
        <v/>
      </c>
      <c r="S1603" s="187"/>
      <c r="T1603" s="148"/>
      <c r="Z1603" s="148"/>
    </row>
    <row r="1604" spans="2:26" s="155" customFormat="1" hidden="1" x14ac:dyDescent="0.2">
      <c r="B1604" s="155" t="str">
        <f t="shared" si="363"/>
        <v/>
      </c>
      <c r="C1604" s="155" t="str">
        <f t="shared" si="364"/>
        <v/>
      </c>
      <c r="D1604" s="155" t="str">
        <f t="shared" si="365"/>
        <v/>
      </c>
      <c r="E1604" s="204" t="str">
        <f t="shared" si="366"/>
        <v/>
      </c>
      <c r="F1604" s="204" t="str">
        <f t="shared" si="367"/>
        <v/>
      </c>
      <c r="G1604" s="204" t="str">
        <f t="shared" si="368"/>
        <v/>
      </c>
      <c r="H1604" s="204" t="str">
        <f t="shared" si="369"/>
        <v/>
      </c>
      <c r="I1604" s="204" t="str">
        <f t="shared" si="370"/>
        <v/>
      </c>
      <c r="J1604" s="204" t="str">
        <f t="shared" si="371"/>
        <v/>
      </c>
      <c r="K1604" s="186" t="str">
        <f t="shared" si="372"/>
        <v/>
      </c>
      <c r="L1604" s="186" t="str">
        <f t="shared" si="373"/>
        <v/>
      </c>
      <c r="S1604" s="187"/>
      <c r="T1604" s="148"/>
      <c r="Z1604" s="148"/>
    </row>
    <row r="1605" spans="2:26" s="155" customFormat="1" hidden="1" x14ac:dyDescent="0.2">
      <c r="B1605" s="155" t="str">
        <f t="shared" si="363"/>
        <v/>
      </c>
      <c r="C1605" s="155" t="str">
        <f t="shared" si="364"/>
        <v/>
      </c>
      <c r="D1605" s="155" t="str">
        <f t="shared" si="365"/>
        <v/>
      </c>
      <c r="E1605" s="204" t="str">
        <f t="shared" si="366"/>
        <v/>
      </c>
      <c r="F1605" s="204" t="str">
        <f t="shared" si="367"/>
        <v/>
      </c>
      <c r="G1605" s="204" t="str">
        <f t="shared" si="368"/>
        <v/>
      </c>
      <c r="H1605" s="204" t="str">
        <f t="shared" si="369"/>
        <v/>
      </c>
      <c r="I1605" s="204" t="str">
        <f t="shared" si="370"/>
        <v/>
      </c>
      <c r="J1605" s="204" t="str">
        <f t="shared" si="371"/>
        <v/>
      </c>
      <c r="K1605" s="186" t="str">
        <f t="shared" si="372"/>
        <v/>
      </c>
      <c r="L1605" s="186" t="str">
        <f t="shared" si="373"/>
        <v/>
      </c>
      <c r="S1605" s="187"/>
      <c r="T1605" s="148"/>
      <c r="Z1605" s="148"/>
    </row>
    <row r="1606" spans="2:26" s="155" customFormat="1" hidden="1" x14ac:dyDescent="0.2">
      <c r="B1606" s="155" t="str">
        <f t="shared" si="363"/>
        <v/>
      </c>
      <c r="C1606" s="155" t="str">
        <f t="shared" si="364"/>
        <v/>
      </c>
      <c r="D1606" s="155" t="str">
        <f t="shared" si="365"/>
        <v/>
      </c>
      <c r="E1606" s="204" t="str">
        <f t="shared" si="366"/>
        <v/>
      </c>
      <c r="F1606" s="204" t="str">
        <f t="shared" si="367"/>
        <v/>
      </c>
      <c r="G1606" s="204" t="str">
        <f t="shared" si="368"/>
        <v/>
      </c>
      <c r="H1606" s="204" t="str">
        <f t="shared" si="369"/>
        <v/>
      </c>
      <c r="I1606" s="204" t="str">
        <f t="shared" si="370"/>
        <v/>
      </c>
      <c r="J1606" s="204" t="str">
        <f t="shared" si="371"/>
        <v/>
      </c>
      <c r="K1606" s="186" t="str">
        <f t="shared" si="372"/>
        <v/>
      </c>
      <c r="L1606" s="186" t="str">
        <f t="shared" si="373"/>
        <v/>
      </c>
      <c r="S1606" s="187"/>
      <c r="T1606" s="148"/>
      <c r="Z1606" s="148"/>
    </row>
    <row r="1607" spans="2:26" s="155" customFormat="1" hidden="1" x14ac:dyDescent="0.2">
      <c r="B1607" s="155" t="str">
        <f t="shared" si="363"/>
        <v/>
      </c>
      <c r="C1607" s="155" t="str">
        <f t="shared" si="364"/>
        <v/>
      </c>
      <c r="D1607" s="155" t="str">
        <f t="shared" si="365"/>
        <v/>
      </c>
      <c r="E1607" s="204" t="str">
        <f t="shared" si="366"/>
        <v/>
      </c>
      <c r="F1607" s="204" t="str">
        <f t="shared" si="367"/>
        <v/>
      </c>
      <c r="G1607" s="204" t="str">
        <f t="shared" si="368"/>
        <v/>
      </c>
      <c r="H1607" s="204" t="str">
        <f t="shared" si="369"/>
        <v/>
      </c>
      <c r="I1607" s="204" t="str">
        <f t="shared" si="370"/>
        <v/>
      </c>
      <c r="J1607" s="204" t="str">
        <f t="shared" si="371"/>
        <v/>
      </c>
      <c r="K1607" s="186" t="str">
        <f t="shared" si="372"/>
        <v/>
      </c>
      <c r="L1607" s="186" t="str">
        <f t="shared" si="373"/>
        <v/>
      </c>
      <c r="S1607" s="187"/>
      <c r="T1607" s="148"/>
      <c r="Z1607" s="148"/>
    </row>
    <row r="1608" spans="2:26" s="155" customFormat="1" hidden="1" x14ac:dyDescent="0.2">
      <c r="B1608" s="155" t="str">
        <f t="shared" si="363"/>
        <v/>
      </c>
      <c r="C1608" s="155" t="str">
        <f t="shared" si="364"/>
        <v/>
      </c>
      <c r="D1608" s="155" t="str">
        <f t="shared" si="365"/>
        <v/>
      </c>
      <c r="E1608" s="204" t="str">
        <f t="shared" si="366"/>
        <v/>
      </c>
      <c r="F1608" s="204" t="str">
        <f t="shared" si="367"/>
        <v/>
      </c>
      <c r="G1608" s="204" t="str">
        <f t="shared" si="368"/>
        <v/>
      </c>
      <c r="H1608" s="204" t="str">
        <f t="shared" si="369"/>
        <v/>
      </c>
      <c r="I1608" s="204" t="str">
        <f t="shared" si="370"/>
        <v/>
      </c>
      <c r="J1608" s="204" t="str">
        <f t="shared" si="371"/>
        <v/>
      </c>
      <c r="K1608" s="186" t="str">
        <f t="shared" si="372"/>
        <v/>
      </c>
      <c r="L1608" s="186" t="str">
        <f t="shared" si="373"/>
        <v/>
      </c>
      <c r="S1608" s="187"/>
      <c r="T1608" s="148"/>
      <c r="Z1608" s="148"/>
    </row>
    <row r="1609" spans="2:26" s="155" customFormat="1" hidden="1" x14ac:dyDescent="0.2">
      <c r="B1609" s="155" t="str">
        <f t="shared" si="363"/>
        <v/>
      </c>
      <c r="C1609" s="155" t="str">
        <f t="shared" si="364"/>
        <v/>
      </c>
      <c r="D1609" s="155" t="str">
        <f t="shared" si="365"/>
        <v/>
      </c>
      <c r="E1609" s="204" t="str">
        <f t="shared" si="366"/>
        <v/>
      </c>
      <c r="F1609" s="204" t="str">
        <f t="shared" si="367"/>
        <v/>
      </c>
      <c r="G1609" s="204" t="str">
        <f t="shared" si="368"/>
        <v/>
      </c>
      <c r="H1609" s="204" t="str">
        <f t="shared" si="369"/>
        <v/>
      </c>
      <c r="I1609" s="204" t="str">
        <f t="shared" si="370"/>
        <v/>
      </c>
      <c r="J1609" s="204" t="str">
        <f t="shared" si="371"/>
        <v/>
      </c>
      <c r="K1609" s="186" t="str">
        <f t="shared" si="372"/>
        <v/>
      </c>
      <c r="L1609" s="186" t="str">
        <f t="shared" si="373"/>
        <v/>
      </c>
      <c r="S1609" s="187"/>
      <c r="T1609" s="148"/>
      <c r="Z1609" s="148"/>
    </row>
    <row r="1610" spans="2:26" s="155" customFormat="1" hidden="1" x14ac:dyDescent="0.2">
      <c r="B1610" s="155" t="str">
        <f t="shared" si="363"/>
        <v/>
      </c>
      <c r="C1610" s="155" t="str">
        <f t="shared" si="364"/>
        <v/>
      </c>
      <c r="D1610" s="155" t="str">
        <f t="shared" si="365"/>
        <v/>
      </c>
      <c r="E1610" s="204" t="str">
        <f t="shared" si="366"/>
        <v/>
      </c>
      <c r="F1610" s="204" t="str">
        <f t="shared" si="367"/>
        <v/>
      </c>
      <c r="G1610" s="204" t="str">
        <f t="shared" si="368"/>
        <v/>
      </c>
      <c r="H1610" s="204" t="str">
        <f t="shared" si="369"/>
        <v/>
      </c>
      <c r="I1610" s="204" t="str">
        <f t="shared" si="370"/>
        <v/>
      </c>
      <c r="J1610" s="204" t="str">
        <f t="shared" si="371"/>
        <v/>
      </c>
      <c r="K1610" s="186" t="str">
        <f t="shared" si="372"/>
        <v/>
      </c>
      <c r="L1610" s="186" t="str">
        <f t="shared" si="373"/>
        <v/>
      </c>
      <c r="S1610" s="187"/>
      <c r="T1610" s="148"/>
      <c r="Z1610" s="148"/>
    </row>
    <row r="1611" spans="2:26" s="155" customFormat="1" hidden="1" x14ac:dyDescent="0.2">
      <c r="B1611" s="155" t="str">
        <f t="shared" si="363"/>
        <v/>
      </c>
      <c r="C1611" s="155" t="str">
        <f t="shared" si="364"/>
        <v/>
      </c>
      <c r="D1611" s="155" t="str">
        <f t="shared" si="365"/>
        <v/>
      </c>
      <c r="E1611" s="204" t="str">
        <f t="shared" si="366"/>
        <v/>
      </c>
      <c r="F1611" s="204" t="str">
        <f t="shared" si="367"/>
        <v/>
      </c>
      <c r="G1611" s="204" t="str">
        <f t="shared" si="368"/>
        <v/>
      </c>
      <c r="H1611" s="204" t="str">
        <f t="shared" si="369"/>
        <v/>
      </c>
      <c r="I1611" s="204" t="str">
        <f t="shared" si="370"/>
        <v/>
      </c>
      <c r="J1611" s="204" t="str">
        <f t="shared" si="371"/>
        <v/>
      </c>
      <c r="K1611" s="186" t="str">
        <f t="shared" si="372"/>
        <v/>
      </c>
      <c r="L1611" s="186" t="str">
        <f t="shared" si="373"/>
        <v/>
      </c>
      <c r="S1611" s="187"/>
      <c r="T1611" s="148"/>
      <c r="Z1611" s="148"/>
    </row>
    <row r="1612" spans="2:26" s="155" customFormat="1" hidden="1" x14ac:dyDescent="0.2">
      <c r="B1612" s="155" t="str">
        <f t="shared" si="363"/>
        <v/>
      </c>
      <c r="C1612" s="155" t="str">
        <f t="shared" si="364"/>
        <v/>
      </c>
      <c r="D1612" s="155" t="str">
        <f t="shared" si="365"/>
        <v/>
      </c>
      <c r="E1612" s="204" t="str">
        <f t="shared" si="366"/>
        <v/>
      </c>
      <c r="F1612" s="204" t="str">
        <f t="shared" si="367"/>
        <v/>
      </c>
      <c r="G1612" s="204" t="str">
        <f t="shared" si="368"/>
        <v/>
      </c>
      <c r="H1612" s="204" t="str">
        <f t="shared" si="369"/>
        <v/>
      </c>
      <c r="I1612" s="204" t="str">
        <f t="shared" si="370"/>
        <v/>
      </c>
      <c r="J1612" s="204" t="str">
        <f t="shared" si="371"/>
        <v/>
      </c>
      <c r="K1612" s="186" t="str">
        <f t="shared" si="372"/>
        <v/>
      </c>
      <c r="L1612" s="186" t="str">
        <f t="shared" si="373"/>
        <v/>
      </c>
      <c r="S1612" s="187"/>
      <c r="T1612" s="148"/>
      <c r="Z1612" s="148"/>
    </row>
    <row r="1613" spans="2:26" s="155" customFormat="1" hidden="1" x14ac:dyDescent="0.2">
      <c r="B1613" s="155" t="str">
        <f t="shared" ref="B1613:B1642" si="374">IF(D2329=0,"",D2329)</f>
        <v/>
      </c>
      <c r="C1613" s="155" t="str">
        <f t="shared" ref="C1613:C1642" si="375">IF(L2329=0,"",L2329)</f>
        <v/>
      </c>
      <c r="D1613" s="155" t="str">
        <f t="shared" ref="D1613:D1642" si="376">IF(M2329=0,"",M2329)</f>
        <v/>
      </c>
      <c r="E1613" s="204" t="str">
        <f t="shared" ref="E1613:E1642" si="377">IF(J2329=0,"",J2329)</f>
        <v/>
      </c>
      <c r="F1613" s="204" t="str">
        <f t="shared" ref="F1613:F1642" si="378">IF(K2329=0,"",K2329)</f>
        <v/>
      </c>
      <c r="G1613" s="204" t="str">
        <f t="shared" ref="G1613:G1642" si="379">IF(F2329=0,"",F2329)</f>
        <v/>
      </c>
      <c r="H1613" s="204" t="str">
        <f t="shared" ref="H1613:H1642" si="380">IF(G2329=0,"",G2329)</f>
        <v/>
      </c>
      <c r="I1613" s="204" t="str">
        <f t="shared" ref="I1613:I1642" si="381">IF(H2329=0,"",H2329)</f>
        <v/>
      </c>
      <c r="J1613" s="204" t="str">
        <f t="shared" ref="J1613:J1642" si="382">IF(I2329=0,"",I2329)</f>
        <v/>
      </c>
      <c r="K1613" s="186" t="str">
        <f t="shared" ref="K1613:K1642" si="383">IF(N2329=0,"",N2329)</f>
        <v/>
      </c>
      <c r="L1613" s="186" t="str">
        <f t="shared" ref="L1613:L1642" si="384">IF(O2329=0,"",O2329)</f>
        <v/>
      </c>
      <c r="S1613" s="187"/>
      <c r="T1613" s="148"/>
      <c r="Z1613" s="148"/>
    </row>
    <row r="1614" spans="2:26" s="155" customFormat="1" hidden="1" x14ac:dyDescent="0.2">
      <c r="B1614" s="155" t="str">
        <f t="shared" si="374"/>
        <v/>
      </c>
      <c r="C1614" s="155" t="str">
        <f t="shared" si="375"/>
        <v/>
      </c>
      <c r="D1614" s="155" t="str">
        <f t="shared" si="376"/>
        <v/>
      </c>
      <c r="E1614" s="204" t="str">
        <f t="shared" si="377"/>
        <v/>
      </c>
      <c r="F1614" s="204" t="str">
        <f t="shared" si="378"/>
        <v/>
      </c>
      <c r="G1614" s="204" t="str">
        <f t="shared" si="379"/>
        <v/>
      </c>
      <c r="H1614" s="204" t="str">
        <f t="shared" si="380"/>
        <v/>
      </c>
      <c r="I1614" s="204" t="str">
        <f t="shared" si="381"/>
        <v/>
      </c>
      <c r="J1614" s="204" t="str">
        <f t="shared" si="382"/>
        <v/>
      </c>
      <c r="K1614" s="186" t="str">
        <f t="shared" si="383"/>
        <v/>
      </c>
      <c r="L1614" s="186" t="str">
        <f t="shared" si="384"/>
        <v/>
      </c>
      <c r="S1614" s="187"/>
      <c r="T1614" s="148"/>
      <c r="Z1614" s="148"/>
    </row>
    <row r="1615" spans="2:26" s="155" customFormat="1" hidden="1" x14ac:dyDescent="0.2">
      <c r="B1615" s="155" t="str">
        <f t="shared" si="374"/>
        <v/>
      </c>
      <c r="C1615" s="155" t="str">
        <f t="shared" si="375"/>
        <v/>
      </c>
      <c r="D1615" s="155" t="str">
        <f t="shared" si="376"/>
        <v/>
      </c>
      <c r="E1615" s="204" t="str">
        <f t="shared" si="377"/>
        <v/>
      </c>
      <c r="F1615" s="204" t="str">
        <f t="shared" si="378"/>
        <v/>
      </c>
      <c r="G1615" s="204" t="str">
        <f t="shared" si="379"/>
        <v/>
      </c>
      <c r="H1615" s="204" t="str">
        <f t="shared" si="380"/>
        <v/>
      </c>
      <c r="I1615" s="204" t="str">
        <f t="shared" si="381"/>
        <v/>
      </c>
      <c r="J1615" s="204" t="str">
        <f t="shared" si="382"/>
        <v/>
      </c>
      <c r="K1615" s="186" t="str">
        <f t="shared" si="383"/>
        <v/>
      </c>
      <c r="L1615" s="186" t="str">
        <f t="shared" si="384"/>
        <v/>
      </c>
      <c r="S1615" s="187"/>
      <c r="T1615" s="148"/>
      <c r="Z1615" s="148"/>
    </row>
    <row r="1616" spans="2:26" s="155" customFormat="1" hidden="1" x14ac:dyDescent="0.2">
      <c r="B1616" s="155" t="str">
        <f t="shared" si="374"/>
        <v/>
      </c>
      <c r="C1616" s="155" t="str">
        <f t="shared" si="375"/>
        <v/>
      </c>
      <c r="D1616" s="155" t="str">
        <f t="shared" si="376"/>
        <v/>
      </c>
      <c r="E1616" s="204" t="str">
        <f t="shared" si="377"/>
        <v/>
      </c>
      <c r="F1616" s="204" t="str">
        <f t="shared" si="378"/>
        <v/>
      </c>
      <c r="G1616" s="204" t="str">
        <f t="shared" si="379"/>
        <v/>
      </c>
      <c r="H1616" s="204" t="str">
        <f t="shared" si="380"/>
        <v/>
      </c>
      <c r="I1616" s="204" t="str">
        <f t="shared" si="381"/>
        <v/>
      </c>
      <c r="J1616" s="204" t="str">
        <f t="shared" si="382"/>
        <v/>
      </c>
      <c r="K1616" s="186" t="str">
        <f t="shared" si="383"/>
        <v/>
      </c>
      <c r="L1616" s="186" t="str">
        <f t="shared" si="384"/>
        <v/>
      </c>
      <c r="S1616" s="187"/>
      <c r="T1616" s="148"/>
      <c r="Z1616" s="148"/>
    </row>
    <row r="1617" spans="2:26" s="155" customFormat="1" hidden="1" x14ac:dyDescent="0.2">
      <c r="B1617" s="155" t="str">
        <f t="shared" si="374"/>
        <v/>
      </c>
      <c r="C1617" s="155" t="str">
        <f t="shared" si="375"/>
        <v/>
      </c>
      <c r="D1617" s="155" t="str">
        <f t="shared" si="376"/>
        <v/>
      </c>
      <c r="E1617" s="204" t="str">
        <f t="shared" si="377"/>
        <v/>
      </c>
      <c r="F1617" s="204" t="str">
        <f t="shared" si="378"/>
        <v/>
      </c>
      <c r="G1617" s="204" t="str">
        <f t="shared" si="379"/>
        <v/>
      </c>
      <c r="H1617" s="204" t="str">
        <f t="shared" si="380"/>
        <v/>
      </c>
      <c r="I1617" s="204" t="str">
        <f t="shared" si="381"/>
        <v/>
      </c>
      <c r="J1617" s="204" t="str">
        <f t="shared" si="382"/>
        <v/>
      </c>
      <c r="K1617" s="186" t="str">
        <f t="shared" si="383"/>
        <v/>
      </c>
      <c r="L1617" s="186" t="str">
        <f t="shared" si="384"/>
        <v/>
      </c>
      <c r="S1617" s="187"/>
      <c r="T1617" s="148"/>
      <c r="Z1617" s="148"/>
    </row>
    <row r="1618" spans="2:26" s="155" customFormat="1" hidden="1" x14ac:dyDescent="0.2">
      <c r="B1618" s="155" t="str">
        <f t="shared" si="374"/>
        <v/>
      </c>
      <c r="C1618" s="155" t="str">
        <f t="shared" si="375"/>
        <v/>
      </c>
      <c r="D1618" s="155" t="str">
        <f t="shared" si="376"/>
        <v/>
      </c>
      <c r="E1618" s="204" t="str">
        <f t="shared" si="377"/>
        <v/>
      </c>
      <c r="F1618" s="204" t="str">
        <f t="shared" si="378"/>
        <v/>
      </c>
      <c r="G1618" s="204" t="str">
        <f t="shared" si="379"/>
        <v/>
      </c>
      <c r="H1618" s="204" t="str">
        <f t="shared" si="380"/>
        <v/>
      </c>
      <c r="I1618" s="204" t="str">
        <f t="shared" si="381"/>
        <v/>
      </c>
      <c r="J1618" s="204" t="str">
        <f t="shared" si="382"/>
        <v/>
      </c>
      <c r="K1618" s="186" t="str">
        <f t="shared" si="383"/>
        <v/>
      </c>
      <c r="L1618" s="186" t="str">
        <f t="shared" si="384"/>
        <v/>
      </c>
      <c r="S1618" s="187"/>
      <c r="T1618" s="148"/>
      <c r="Z1618" s="148"/>
    </row>
    <row r="1619" spans="2:26" s="155" customFormat="1" hidden="1" x14ac:dyDescent="0.2">
      <c r="B1619" s="155" t="str">
        <f t="shared" si="374"/>
        <v/>
      </c>
      <c r="C1619" s="155" t="str">
        <f t="shared" si="375"/>
        <v/>
      </c>
      <c r="D1619" s="155" t="str">
        <f t="shared" si="376"/>
        <v/>
      </c>
      <c r="E1619" s="204" t="str">
        <f t="shared" si="377"/>
        <v/>
      </c>
      <c r="F1619" s="204" t="str">
        <f t="shared" si="378"/>
        <v/>
      </c>
      <c r="G1619" s="204" t="str">
        <f t="shared" si="379"/>
        <v/>
      </c>
      <c r="H1619" s="204" t="str">
        <f t="shared" si="380"/>
        <v/>
      </c>
      <c r="I1619" s="204" t="str">
        <f t="shared" si="381"/>
        <v/>
      </c>
      <c r="J1619" s="204" t="str">
        <f t="shared" si="382"/>
        <v/>
      </c>
      <c r="K1619" s="186" t="str">
        <f t="shared" si="383"/>
        <v/>
      </c>
      <c r="L1619" s="186" t="str">
        <f t="shared" si="384"/>
        <v/>
      </c>
      <c r="S1619" s="187"/>
      <c r="T1619" s="148"/>
      <c r="Z1619" s="148"/>
    </row>
    <row r="1620" spans="2:26" s="155" customFormat="1" hidden="1" x14ac:dyDescent="0.2">
      <c r="B1620" s="155" t="str">
        <f t="shared" si="374"/>
        <v/>
      </c>
      <c r="C1620" s="155" t="str">
        <f t="shared" si="375"/>
        <v/>
      </c>
      <c r="D1620" s="155" t="str">
        <f t="shared" si="376"/>
        <v/>
      </c>
      <c r="E1620" s="204" t="str">
        <f t="shared" si="377"/>
        <v/>
      </c>
      <c r="F1620" s="204" t="str">
        <f t="shared" si="378"/>
        <v/>
      </c>
      <c r="G1620" s="204" t="str">
        <f t="shared" si="379"/>
        <v/>
      </c>
      <c r="H1620" s="204" t="str">
        <f t="shared" si="380"/>
        <v/>
      </c>
      <c r="I1620" s="204" t="str">
        <f t="shared" si="381"/>
        <v/>
      </c>
      <c r="J1620" s="204" t="str">
        <f t="shared" si="382"/>
        <v/>
      </c>
      <c r="K1620" s="186" t="str">
        <f t="shared" si="383"/>
        <v/>
      </c>
      <c r="L1620" s="186" t="str">
        <f t="shared" si="384"/>
        <v/>
      </c>
      <c r="S1620" s="187"/>
      <c r="T1620" s="148"/>
      <c r="Z1620" s="148"/>
    </row>
    <row r="1621" spans="2:26" s="155" customFormat="1" hidden="1" x14ac:dyDescent="0.2">
      <c r="B1621" s="155" t="str">
        <f t="shared" si="374"/>
        <v/>
      </c>
      <c r="C1621" s="155" t="str">
        <f t="shared" si="375"/>
        <v/>
      </c>
      <c r="D1621" s="155" t="str">
        <f t="shared" si="376"/>
        <v/>
      </c>
      <c r="E1621" s="204" t="str">
        <f t="shared" si="377"/>
        <v/>
      </c>
      <c r="F1621" s="204" t="str">
        <f t="shared" si="378"/>
        <v/>
      </c>
      <c r="G1621" s="204" t="str">
        <f t="shared" si="379"/>
        <v/>
      </c>
      <c r="H1621" s="204" t="str">
        <f t="shared" si="380"/>
        <v/>
      </c>
      <c r="I1621" s="204" t="str">
        <f t="shared" si="381"/>
        <v/>
      </c>
      <c r="J1621" s="204" t="str">
        <f t="shared" si="382"/>
        <v/>
      </c>
      <c r="K1621" s="186" t="str">
        <f t="shared" si="383"/>
        <v/>
      </c>
      <c r="L1621" s="186" t="str">
        <f t="shared" si="384"/>
        <v/>
      </c>
      <c r="S1621" s="187"/>
      <c r="T1621" s="148"/>
      <c r="Z1621" s="148"/>
    </row>
    <row r="1622" spans="2:26" s="155" customFormat="1" hidden="1" x14ac:dyDescent="0.2">
      <c r="B1622" s="155" t="str">
        <f t="shared" si="374"/>
        <v/>
      </c>
      <c r="C1622" s="155" t="str">
        <f t="shared" si="375"/>
        <v/>
      </c>
      <c r="D1622" s="155" t="str">
        <f t="shared" si="376"/>
        <v/>
      </c>
      <c r="E1622" s="204" t="str">
        <f t="shared" si="377"/>
        <v/>
      </c>
      <c r="F1622" s="204" t="str">
        <f t="shared" si="378"/>
        <v/>
      </c>
      <c r="G1622" s="204" t="str">
        <f t="shared" si="379"/>
        <v/>
      </c>
      <c r="H1622" s="204" t="str">
        <f t="shared" si="380"/>
        <v/>
      </c>
      <c r="I1622" s="204" t="str">
        <f t="shared" si="381"/>
        <v/>
      </c>
      <c r="J1622" s="204" t="str">
        <f t="shared" si="382"/>
        <v/>
      </c>
      <c r="K1622" s="186" t="str">
        <f t="shared" si="383"/>
        <v/>
      </c>
      <c r="L1622" s="186" t="str">
        <f t="shared" si="384"/>
        <v/>
      </c>
      <c r="S1622" s="187"/>
      <c r="T1622" s="148"/>
      <c r="Z1622" s="148"/>
    </row>
    <row r="1623" spans="2:26" s="155" customFormat="1" hidden="1" x14ac:dyDescent="0.2">
      <c r="B1623" s="155" t="str">
        <f t="shared" si="374"/>
        <v/>
      </c>
      <c r="C1623" s="155" t="str">
        <f t="shared" si="375"/>
        <v/>
      </c>
      <c r="D1623" s="155" t="str">
        <f t="shared" si="376"/>
        <v/>
      </c>
      <c r="E1623" s="204" t="str">
        <f t="shared" si="377"/>
        <v/>
      </c>
      <c r="F1623" s="204" t="str">
        <f t="shared" si="378"/>
        <v/>
      </c>
      <c r="G1623" s="204" t="str">
        <f t="shared" si="379"/>
        <v/>
      </c>
      <c r="H1623" s="204" t="str">
        <f t="shared" si="380"/>
        <v/>
      </c>
      <c r="I1623" s="204" t="str">
        <f t="shared" si="381"/>
        <v/>
      </c>
      <c r="J1623" s="204" t="str">
        <f t="shared" si="382"/>
        <v/>
      </c>
      <c r="K1623" s="186" t="str">
        <f t="shared" si="383"/>
        <v/>
      </c>
      <c r="L1623" s="186" t="str">
        <f t="shared" si="384"/>
        <v/>
      </c>
      <c r="S1623" s="187"/>
      <c r="T1623" s="148"/>
      <c r="Z1623" s="148"/>
    </row>
    <row r="1624" spans="2:26" s="155" customFormat="1" hidden="1" x14ac:dyDescent="0.2">
      <c r="B1624" s="155" t="str">
        <f t="shared" si="374"/>
        <v/>
      </c>
      <c r="C1624" s="155" t="str">
        <f t="shared" si="375"/>
        <v/>
      </c>
      <c r="D1624" s="155" t="str">
        <f t="shared" si="376"/>
        <v/>
      </c>
      <c r="E1624" s="204" t="str">
        <f t="shared" si="377"/>
        <v/>
      </c>
      <c r="F1624" s="204" t="str">
        <f t="shared" si="378"/>
        <v/>
      </c>
      <c r="G1624" s="204" t="str">
        <f t="shared" si="379"/>
        <v/>
      </c>
      <c r="H1624" s="204" t="str">
        <f t="shared" si="380"/>
        <v/>
      </c>
      <c r="I1624" s="204" t="str">
        <f t="shared" si="381"/>
        <v/>
      </c>
      <c r="J1624" s="204" t="str">
        <f t="shared" si="382"/>
        <v/>
      </c>
      <c r="K1624" s="186" t="str">
        <f t="shared" si="383"/>
        <v/>
      </c>
      <c r="L1624" s="186" t="str">
        <f t="shared" si="384"/>
        <v/>
      </c>
      <c r="S1624" s="187"/>
      <c r="T1624" s="148"/>
      <c r="Z1624" s="148"/>
    </row>
    <row r="1625" spans="2:26" s="155" customFormat="1" hidden="1" x14ac:dyDescent="0.2">
      <c r="B1625" s="155" t="str">
        <f t="shared" si="374"/>
        <v/>
      </c>
      <c r="C1625" s="155" t="str">
        <f t="shared" si="375"/>
        <v/>
      </c>
      <c r="D1625" s="155" t="str">
        <f t="shared" si="376"/>
        <v/>
      </c>
      <c r="E1625" s="204" t="str">
        <f t="shared" si="377"/>
        <v/>
      </c>
      <c r="F1625" s="204" t="str">
        <f t="shared" si="378"/>
        <v/>
      </c>
      <c r="G1625" s="204" t="str">
        <f t="shared" si="379"/>
        <v/>
      </c>
      <c r="H1625" s="204" t="str">
        <f t="shared" si="380"/>
        <v/>
      </c>
      <c r="I1625" s="204" t="str">
        <f t="shared" si="381"/>
        <v/>
      </c>
      <c r="J1625" s="204" t="str">
        <f t="shared" si="382"/>
        <v/>
      </c>
      <c r="K1625" s="186" t="str">
        <f t="shared" si="383"/>
        <v/>
      </c>
      <c r="L1625" s="186" t="str">
        <f t="shared" si="384"/>
        <v/>
      </c>
      <c r="S1625" s="187"/>
      <c r="T1625" s="148"/>
      <c r="Z1625" s="148"/>
    </row>
    <row r="1626" spans="2:26" s="155" customFormat="1" hidden="1" x14ac:dyDescent="0.2">
      <c r="B1626" s="155" t="str">
        <f t="shared" si="374"/>
        <v/>
      </c>
      <c r="C1626" s="155" t="str">
        <f t="shared" si="375"/>
        <v/>
      </c>
      <c r="D1626" s="155" t="str">
        <f t="shared" si="376"/>
        <v/>
      </c>
      <c r="E1626" s="204" t="str">
        <f t="shared" si="377"/>
        <v/>
      </c>
      <c r="F1626" s="204" t="str">
        <f t="shared" si="378"/>
        <v/>
      </c>
      <c r="G1626" s="204" t="str">
        <f t="shared" si="379"/>
        <v/>
      </c>
      <c r="H1626" s="204" t="str">
        <f t="shared" si="380"/>
        <v/>
      </c>
      <c r="I1626" s="204" t="str">
        <f t="shared" si="381"/>
        <v/>
      </c>
      <c r="J1626" s="204" t="str">
        <f t="shared" si="382"/>
        <v/>
      </c>
      <c r="K1626" s="186" t="str">
        <f t="shared" si="383"/>
        <v/>
      </c>
      <c r="L1626" s="186" t="str">
        <f t="shared" si="384"/>
        <v/>
      </c>
      <c r="S1626" s="187"/>
      <c r="T1626" s="148"/>
      <c r="Z1626" s="148"/>
    </row>
    <row r="1627" spans="2:26" s="155" customFormat="1" hidden="1" x14ac:dyDescent="0.2">
      <c r="B1627" s="155" t="str">
        <f t="shared" si="374"/>
        <v/>
      </c>
      <c r="C1627" s="155" t="str">
        <f t="shared" si="375"/>
        <v/>
      </c>
      <c r="D1627" s="155" t="str">
        <f t="shared" si="376"/>
        <v/>
      </c>
      <c r="E1627" s="204" t="str">
        <f t="shared" si="377"/>
        <v/>
      </c>
      <c r="F1627" s="204" t="str">
        <f t="shared" si="378"/>
        <v/>
      </c>
      <c r="G1627" s="204" t="str">
        <f t="shared" si="379"/>
        <v/>
      </c>
      <c r="H1627" s="204" t="str">
        <f t="shared" si="380"/>
        <v/>
      </c>
      <c r="I1627" s="204" t="str">
        <f t="shared" si="381"/>
        <v/>
      </c>
      <c r="J1627" s="204" t="str">
        <f t="shared" si="382"/>
        <v/>
      </c>
      <c r="K1627" s="186" t="str">
        <f t="shared" si="383"/>
        <v/>
      </c>
      <c r="L1627" s="186" t="str">
        <f t="shared" si="384"/>
        <v/>
      </c>
      <c r="S1627" s="187"/>
      <c r="T1627" s="148"/>
      <c r="Z1627" s="148"/>
    </row>
    <row r="1628" spans="2:26" s="155" customFormat="1" hidden="1" x14ac:dyDescent="0.2">
      <c r="B1628" s="155" t="str">
        <f t="shared" si="374"/>
        <v/>
      </c>
      <c r="C1628" s="155" t="str">
        <f t="shared" si="375"/>
        <v/>
      </c>
      <c r="D1628" s="155" t="str">
        <f t="shared" si="376"/>
        <v/>
      </c>
      <c r="E1628" s="204" t="str">
        <f t="shared" si="377"/>
        <v/>
      </c>
      <c r="F1628" s="204" t="str">
        <f t="shared" si="378"/>
        <v/>
      </c>
      <c r="G1628" s="204" t="str">
        <f t="shared" si="379"/>
        <v/>
      </c>
      <c r="H1628" s="204" t="str">
        <f t="shared" si="380"/>
        <v/>
      </c>
      <c r="I1628" s="204" t="str">
        <f t="shared" si="381"/>
        <v/>
      </c>
      <c r="J1628" s="204" t="str">
        <f t="shared" si="382"/>
        <v/>
      </c>
      <c r="K1628" s="186" t="str">
        <f t="shared" si="383"/>
        <v/>
      </c>
      <c r="L1628" s="186" t="str">
        <f t="shared" si="384"/>
        <v/>
      </c>
      <c r="S1628" s="187"/>
      <c r="T1628" s="148"/>
      <c r="Z1628" s="148"/>
    </row>
    <row r="1629" spans="2:26" s="155" customFormat="1" hidden="1" x14ac:dyDescent="0.2">
      <c r="B1629" s="155" t="str">
        <f t="shared" si="374"/>
        <v/>
      </c>
      <c r="C1629" s="155" t="str">
        <f t="shared" si="375"/>
        <v/>
      </c>
      <c r="D1629" s="155" t="str">
        <f t="shared" si="376"/>
        <v/>
      </c>
      <c r="E1629" s="204" t="str">
        <f t="shared" si="377"/>
        <v/>
      </c>
      <c r="F1629" s="204" t="str">
        <f t="shared" si="378"/>
        <v/>
      </c>
      <c r="G1629" s="204" t="str">
        <f t="shared" si="379"/>
        <v/>
      </c>
      <c r="H1629" s="204" t="str">
        <f t="shared" si="380"/>
        <v/>
      </c>
      <c r="I1629" s="204" t="str">
        <f t="shared" si="381"/>
        <v/>
      </c>
      <c r="J1629" s="204" t="str">
        <f t="shared" si="382"/>
        <v/>
      </c>
      <c r="K1629" s="186" t="str">
        <f t="shared" si="383"/>
        <v/>
      </c>
      <c r="L1629" s="186" t="str">
        <f t="shared" si="384"/>
        <v/>
      </c>
      <c r="S1629" s="187"/>
      <c r="T1629" s="148"/>
      <c r="Z1629" s="148"/>
    </row>
    <row r="1630" spans="2:26" s="155" customFormat="1" hidden="1" x14ac:dyDescent="0.2">
      <c r="B1630" s="155" t="str">
        <f t="shared" si="374"/>
        <v/>
      </c>
      <c r="C1630" s="155" t="str">
        <f t="shared" si="375"/>
        <v/>
      </c>
      <c r="D1630" s="155" t="str">
        <f t="shared" si="376"/>
        <v/>
      </c>
      <c r="E1630" s="204" t="str">
        <f t="shared" si="377"/>
        <v/>
      </c>
      <c r="F1630" s="204" t="str">
        <f t="shared" si="378"/>
        <v/>
      </c>
      <c r="G1630" s="204" t="str">
        <f t="shared" si="379"/>
        <v/>
      </c>
      <c r="H1630" s="204" t="str">
        <f t="shared" si="380"/>
        <v/>
      </c>
      <c r="I1630" s="204" t="str">
        <f t="shared" si="381"/>
        <v/>
      </c>
      <c r="J1630" s="204" t="str">
        <f t="shared" si="382"/>
        <v/>
      </c>
      <c r="K1630" s="186" t="str">
        <f t="shared" si="383"/>
        <v/>
      </c>
      <c r="L1630" s="186" t="str">
        <f t="shared" si="384"/>
        <v/>
      </c>
      <c r="S1630" s="187"/>
      <c r="T1630" s="148"/>
      <c r="Z1630" s="148"/>
    </row>
    <row r="1631" spans="2:26" s="155" customFormat="1" hidden="1" x14ac:dyDescent="0.2">
      <c r="B1631" s="155" t="str">
        <f t="shared" si="374"/>
        <v/>
      </c>
      <c r="C1631" s="155" t="str">
        <f t="shared" si="375"/>
        <v/>
      </c>
      <c r="D1631" s="155" t="str">
        <f t="shared" si="376"/>
        <v/>
      </c>
      <c r="E1631" s="204" t="str">
        <f t="shared" si="377"/>
        <v/>
      </c>
      <c r="F1631" s="204" t="str">
        <f t="shared" si="378"/>
        <v/>
      </c>
      <c r="G1631" s="204" t="str">
        <f t="shared" si="379"/>
        <v/>
      </c>
      <c r="H1631" s="204" t="str">
        <f t="shared" si="380"/>
        <v/>
      </c>
      <c r="I1631" s="204" t="str">
        <f t="shared" si="381"/>
        <v/>
      </c>
      <c r="J1631" s="204" t="str">
        <f t="shared" si="382"/>
        <v/>
      </c>
      <c r="K1631" s="186" t="str">
        <f t="shared" si="383"/>
        <v/>
      </c>
      <c r="L1631" s="186" t="str">
        <f t="shared" si="384"/>
        <v/>
      </c>
      <c r="S1631" s="187"/>
      <c r="T1631" s="148"/>
      <c r="Z1631" s="148"/>
    </row>
    <row r="1632" spans="2:26" s="155" customFormat="1" hidden="1" x14ac:dyDescent="0.2">
      <c r="B1632" s="155" t="str">
        <f t="shared" si="374"/>
        <v/>
      </c>
      <c r="C1632" s="155" t="str">
        <f t="shared" si="375"/>
        <v/>
      </c>
      <c r="D1632" s="155" t="str">
        <f t="shared" si="376"/>
        <v/>
      </c>
      <c r="E1632" s="204" t="str">
        <f t="shared" si="377"/>
        <v/>
      </c>
      <c r="F1632" s="204" t="str">
        <f t="shared" si="378"/>
        <v/>
      </c>
      <c r="G1632" s="204" t="str">
        <f t="shared" si="379"/>
        <v/>
      </c>
      <c r="H1632" s="204" t="str">
        <f t="shared" si="380"/>
        <v/>
      </c>
      <c r="I1632" s="204" t="str">
        <f t="shared" si="381"/>
        <v/>
      </c>
      <c r="J1632" s="204" t="str">
        <f t="shared" si="382"/>
        <v/>
      </c>
      <c r="K1632" s="186" t="str">
        <f t="shared" si="383"/>
        <v/>
      </c>
      <c r="L1632" s="186" t="str">
        <f t="shared" si="384"/>
        <v/>
      </c>
      <c r="S1632" s="187"/>
      <c r="T1632" s="148"/>
      <c r="Z1632" s="148"/>
    </row>
    <row r="1633" spans="2:26" s="155" customFormat="1" hidden="1" x14ac:dyDescent="0.2">
      <c r="B1633" s="155" t="str">
        <f t="shared" si="374"/>
        <v/>
      </c>
      <c r="C1633" s="155" t="str">
        <f t="shared" si="375"/>
        <v/>
      </c>
      <c r="D1633" s="155" t="str">
        <f t="shared" si="376"/>
        <v/>
      </c>
      <c r="E1633" s="204" t="str">
        <f t="shared" si="377"/>
        <v/>
      </c>
      <c r="F1633" s="204" t="str">
        <f t="shared" si="378"/>
        <v/>
      </c>
      <c r="G1633" s="204" t="str">
        <f t="shared" si="379"/>
        <v/>
      </c>
      <c r="H1633" s="204" t="str">
        <f t="shared" si="380"/>
        <v/>
      </c>
      <c r="I1633" s="204" t="str">
        <f t="shared" si="381"/>
        <v/>
      </c>
      <c r="J1633" s="204" t="str">
        <f t="shared" si="382"/>
        <v/>
      </c>
      <c r="K1633" s="186" t="str">
        <f t="shared" si="383"/>
        <v/>
      </c>
      <c r="L1633" s="186" t="str">
        <f t="shared" si="384"/>
        <v/>
      </c>
      <c r="S1633" s="187"/>
      <c r="T1633" s="148"/>
      <c r="Z1633" s="148"/>
    </row>
    <row r="1634" spans="2:26" s="155" customFormat="1" hidden="1" x14ac:dyDescent="0.2">
      <c r="B1634" s="155" t="str">
        <f t="shared" si="374"/>
        <v/>
      </c>
      <c r="C1634" s="155" t="str">
        <f t="shared" si="375"/>
        <v/>
      </c>
      <c r="D1634" s="155" t="str">
        <f t="shared" si="376"/>
        <v/>
      </c>
      <c r="E1634" s="204" t="str">
        <f t="shared" si="377"/>
        <v/>
      </c>
      <c r="F1634" s="204" t="str">
        <f t="shared" si="378"/>
        <v/>
      </c>
      <c r="G1634" s="204" t="str">
        <f t="shared" si="379"/>
        <v/>
      </c>
      <c r="H1634" s="204" t="str">
        <f t="shared" si="380"/>
        <v/>
      </c>
      <c r="I1634" s="204" t="str">
        <f t="shared" si="381"/>
        <v/>
      </c>
      <c r="J1634" s="204" t="str">
        <f t="shared" si="382"/>
        <v/>
      </c>
      <c r="K1634" s="186" t="str">
        <f t="shared" si="383"/>
        <v/>
      </c>
      <c r="L1634" s="186" t="str">
        <f t="shared" si="384"/>
        <v/>
      </c>
      <c r="S1634" s="187"/>
      <c r="T1634" s="148"/>
      <c r="Z1634" s="148"/>
    </row>
    <row r="1635" spans="2:26" s="155" customFormat="1" hidden="1" x14ac:dyDescent="0.2">
      <c r="B1635" s="155" t="str">
        <f t="shared" si="374"/>
        <v/>
      </c>
      <c r="C1635" s="155" t="str">
        <f t="shared" si="375"/>
        <v/>
      </c>
      <c r="D1635" s="155" t="str">
        <f t="shared" si="376"/>
        <v/>
      </c>
      <c r="E1635" s="204" t="str">
        <f t="shared" si="377"/>
        <v/>
      </c>
      <c r="F1635" s="204" t="str">
        <f t="shared" si="378"/>
        <v/>
      </c>
      <c r="G1635" s="204" t="str">
        <f t="shared" si="379"/>
        <v/>
      </c>
      <c r="H1635" s="204" t="str">
        <f t="shared" si="380"/>
        <v/>
      </c>
      <c r="I1635" s="204" t="str">
        <f t="shared" si="381"/>
        <v/>
      </c>
      <c r="J1635" s="204" t="str">
        <f t="shared" si="382"/>
        <v/>
      </c>
      <c r="K1635" s="186" t="str">
        <f t="shared" si="383"/>
        <v/>
      </c>
      <c r="L1635" s="186" t="str">
        <f t="shared" si="384"/>
        <v/>
      </c>
      <c r="S1635" s="187"/>
      <c r="T1635" s="148"/>
      <c r="Z1635" s="148"/>
    </row>
    <row r="1636" spans="2:26" s="155" customFormat="1" hidden="1" x14ac:dyDescent="0.2">
      <c r="B1636" s="155" t="str">
        <f t="shared" si="374"/>
        <v/>
      </c>
      <c r="C1636" s="155" t="str">
        <f t="shared" si="375"/>
        <v/>
      </c>
      <c r="D1636" s="155" t="str">
        <f t="shared" si="376"/>
        <v/>
      </c>
      <c r="E1636" s="204" t="str">
        <f t="shared" si="377"/>
        <v/>
      </c>
      <c r="F1636" s="204" t="str">
        <f t="shared" si="378"/>
        <v/>
      </c>
      <c r="G1636" s="204" t="str">
        <f t="shared" si="379"/>
        <v/>
      </c>
      <c r="H1636" s="204" t="str">
        <f t="shared" si="380"/>
        <v/>
      </c>
      <c r="I1636" s="204" t="str">
        <f t="shared" si="381"/>
        <v/>
      </c>
      <c r="J1636" s="204" t="str">
        <f t="shared" si="382"/>
        <v/>
      </c>
      <c r="K1636" s="186" t="str">
        <f t="shared" si="383"/>
        <v/>
      </c>
      <c r="L1636" s="186" t="str">
        <f t="shared" si="384"/>
        <v/>
      </c>
      <c r="S1636" s="187"/>
      <c r="T1636" s="148"/>
      <c r="Z1636" s="148"/>
    </row>
    <row r="1637" spans="2:26" s="155" customFormat="1" hidden="1" x14ac:dyDescent="0.2">
      <c r="B1637" s="155" t="str">
        <f t="shared" si="374"/>
        <v/>
      </c>
      <c r="C1637" s="155" t="str">
        <f t="shared" si="375"/>
        <v/>
      </c>
      <c r="D1637" s="155" t="str">
        <f t="shared" si="376"/>
        <v/>
      </c>
      <c r="E1637" s="204" t="str">
        <f t="shared" si="377"/>
        <v/>
      </c>
      <c r="F1637" s="204" t="str">
        <f t="shared" si="378"/>
        <v/>
      </c>
      <c r="G1637" s="204" t="str">
        <f t="shared" si="379"/>
        <v/>
      </c>
      <c r="H1637" s="204" t="str">
        <f t="shared" si="380"/>
        <v/>
      </c>
      <c r="I1637" s="204" t="str">
        <f t="shared" si="381"/>
        <v/>
      </c>
      <c r="J1637" s="204" t="str">
        <f t="shared" si="382"/>
        <v/>
      </c>
      <c r="K1637" s="186" t="str">
        <f t="shared" si="383"/>
        <v/>
      </c>
      <c r="L1637" s="186" t="str">
        <f t="shared" si="384"/>
        <v/>
      </c>
      <c r="S1637" s="187"/>
      <c r="T1637" s="148"/>
      <c r="Z1637" s="148"/>
    </row>
    <row r="1638" spans="2:26" s="155" customFormat="1" hidden="1" x14ac:dyDescent="0.2">
      <c r="B1638" s="155" t="str">
        <f t="shared" si="374"/>
        <v/>
      </c>
      <c r="C1638" s="155" t="str">
        <f t="shared" si="375"/>
        <v/>
      </c>
      <c r="D1638" s="155" t="str">
        <f t="shared" si="376"/>
        <v/>
      </c>
      <c r="E1638" s="204" t="str">
        <f t="shared" si="377"/>
        <v/>
      </c>
      <c r="F1638" s="204" t="str">
        <f t="shared" si="378"/>
        <v/>
      </c>
      <c r="G1638" s="204" t="str">
        <f t="shared" si="379"/>
        <v/>
      </c>
      <c r="H1638" s="204" t="str">
        <f t="shared" si="380"/>
        <v/>
      </c>
      <c r="I1638" s="204" t="str">
        <f t="shared" si="381"/>
        <v/>
      </c>
      <c r="J1638" s="204" t="str">
        <f t="shared" si="382"/>
        <v/>
      </c>
      <c r="K1638" s="186" t="str">
        <f t="shared" si="383"/>
        <v/>
      </c>
      <c r="L1638" s="186" t="str">
        <f t="shared" si="384"/>
        <v/>
      </c>
      <c r="S1638" s="187"/>
      <c r="T1638" s="148"/>
      <c r="Z1638" s="148"/>
    </row>
    <row r="1639" spans="2:26" s="155" customFormat="1" hidden="1" x14ac:dyDescent="0.2">
      <c r="B1639" s="155" t="str">
        <f t="shared" si="374"/>
        <v/>
      </c>
      <c r="C1639" s="155" t="str">
        <f t="shared" si="375"/>
        <v/>
      </c>
      <c r="D1639" s="155" t="str">
        <f t="shared" si="376"/>
        <v/>
      </c>
      <c r="E1639" s="204" t="str">
        <f t="shared" si="377"/>
        <v/>
      </c>
      <c r="F1639" s="204" t="str">
        <f t="shared" si="378"/>
        <v/>
      </c>
      <c r="G1639" s="204" t="str">
        <f t="shared" si="379"/>
        <v/>
      </c>
      <c r="H1639" s="204" t="str">
        <f t="shared" si="380"/>
        <v/>
      </c>
      <c r="I1639" s="204" t="str">
        <f t="shared" si="381"/>
        <v/>
      </c>
      <c r="J1639" s="204" t="str">
        <f t="shared" si="382"/>
        <v/>
      </c>
      <c r="K1639" s="186" t="str">
        <f t="shared" si="383"/>
        <v/>
      </c>
      <c r="L1639" s="186" t="str">
        <f t="shared" si="384"/>
        <v/>
      </c>
      <c r="S1639" s="187"/>
      <c r="T1639" s="148"/>
      <c r="Z1639" s="148"/>
    </row>
    <row r="1640" spans="2:26" s="155" customFormat="1" hidden="1" x14ac:dyDescent="0.2">
      <c r="B1640" s="155" t="str">
        <f t="shared" si="374"/>
        <v/>
      </c>
      <c r="C1640" s="155" t="str">
        <f t="shared" si="375"/>
        <v/>
      </c>
      <c r="D1640" s="155" t="str">
        <f t="shared" si="376"/>
        <v/>
      </c>
      <c r="E1640" s="204" t="str">
        <f t="shared" si="377"/>
        <v/>
      </c>
      <c r="F1640" s="204" t="str">
        <f t="shared" si="378"/>
        <v/>
      </c>
      <c r="G1640" s="204" t="str">
        <f t="shared" si="379"/>
        <v/>
      </c>
      <c r="H1640" s="204" t="str">
        <f t="shared" si="380"/>
        <v/>
      </c>
      <c r="I1640" s="204" t="str">
        <f t="shared" si="381"/>
        <v/>
      </c>
      <c r="J1640" s="204" t="str">
        <f t="shared" si="382"/>
        <v/>
      </c>
      <c r="K1640" s="186" t="str">
        <f t="shared" si="383"/>
        <v/>
      </c>
      <c r="L1640" s="186" t="str">
        <f t="shared" si="384"/>
        <v/>
      </c>
      <c r="S1640" s="187"/>
      <c r="T1640" s="148"/>
      <c r="Z1640" s="148"/>
    </row>
    <row r="1641" spans="2:26" s="155" customFormat="1" hidden="1" x14ac:dyDescent="0.2">
      <c r="B1641" s="155" t="str">
        <f t="shared" si="374"/>
        <v/>
      </c>
      <c r="C1641" s="155" t="str">
        <f t="shared" si="375"/>
        <v/>
      </c>
      <c r="D1641" s="155" t="str">
        <f t="shared" si="376"/>
        <v/>
      </c>
      <c r="E1641" s="204" t="str">
        <f t="shared" si="377"/>
        <v/>
      </c>
      <c r="F1641" s="204" t="str">
        <f t="shared" si="378"/>
        <v/>
      </c>
      <c r="G1641" s="204" t="str">
        <f t="shared" si="379"/>
        <v/>
      </c>
      <c r="H1641" s="204" t="str">
        <f t="shared" si="380"/>
        <v/>
      </c>
      <c r="I1641" s="204" t="str">
        <f t="shared" si="381"/>
        <v/>
      </c>
      <c r="J1641" s="204" t="str">
        <f t="shared" si="382"/>
        <v/>
      </c>
      <c r="K1641" s="186" t="str">
        <f t="shared" si="383"/>
        <v/>
      </c>
      <c r="L1641" s="186" t="str">
        <f t="shared" si="384"/>
        <v/>
      </c>
      <c r="S1641" s="187"/>
      <c r="T1641" s="148"/>
      <c r="Z1641" s="148"/>
    </row>
    <row r="1642" spans="2:26" s="155" customFormat="1" hidden="1" x14ac:dyDescent="0.2">
      <c r="B1642" s="155" t="str">
        <f t="shared" si="374"/>
        <v/>
      </c>
      <c r="C1642" s="155" t="str">
        <f t="shared" si="375"/>
        <v/>
      </c>
      <c r="D1642" s="155" t="str">
        <f t="shared" si="376"/>
        <v/>
      </c>
      <c r="E1642" s="204" t="str">
        <f t="shared" si="377"/>
        <v/>
      </c>
      <c r="F1642" s="204" t="str">
        <f t="shared" si="378"/>
        <v/>
      </c>
      <c r="G1642" s="204" t="str">
        <f t="shared" si="379"/>
        <v/>
      </c>
      <c r="H1642" s="204" t="str">
        <f t="shared" si="380"/>
        <v/>
      </c>
      <c r="I1642" s="204" t="str">
        <f t="shared" si="381"/>
        <v/>
      </c>
      <c r="J1642" s="204" t="str">
        <f t="shared" si="382"/>
        <v/>
      </c>
      <c r="K1642" s="186" t="str">
        <f t="shared" si="383"/>
        <v/>
      </c>
      <c r="L1642" s="186" t="str">
        <f t="shared" si="384"/>
        <v/>
      </c>
      <c r="S1642" s="187"/>
      <c r="T1642" s="148"/>
      <c r="Z1642" s="148"/>
    </row>
    <row r="1643" spans="2:26" s="155" customFormat="1" hidden="1" x14ac:dyDescent="0.2">
      <c r="B1643" s="155" t="str">
        <f t="shared" ref="B1643:B1706" si="385">IF(D2359=0,"",D2359)</f>
        <v/>
      </c>
      <c r="C1643" s="155" t="str">
        <f t="shared" ref="C1643:C1706" si="386">IF(L2359=0,"",L2359)</f>
        <v/>
      </c>
      <c r="D1643" s="155" t="str">
        <f t="shared" ref="D1643:D1706" si="387">IF(M2359=0,"",M2359)</f>
        <v/>
      </c>
      <c r="E1643" s="204" t="str">
        <f t="shared" ref="E1643:E1706" si="388">IF(J2359=0,"",J2359)</f>
        <v/>
      </c>
      <c r="F1643" s="204" t="str">
        <f t="shared" ref="F1643:F1706" si="389">IF(K2359=0,"",K2359)</f>
        <v/>
      </c>
      <c r="G1643" s="204" t="str">
        <f t="shared" ref="G1643:G1706" si="390">IF(F2359=0,"",F2359)</f>
        <v/>
      </c>
      <c r="H1643" s="204" t="str">
        <f t="shared" ref="H1643:H1706" si="391">IF(G2359=0,"",G2359)</f>
        <v/>
      </c>
      <c r="I1643" s="204" t="str">
        <f t="shared" ref="I1643:I1706" si="392">IF(H2359=0,"",H2359)</f>
        <v/>
      </c>
      <c r="J1643" s="204" t="str">
        <f t="shared" ref="J1643:J1706" si="393">IF(I2359=0,"",I2359)</f>
        <v/>
      </c>
      <c r="K1643" s="186" t="str">
        <f t="shared" ref="K1643:K1706" si="394">IF(N2359=0,"",N2359)</f>
        <v/>
      </c>
      <c r="L1643" s="186" t="str">
        <f t="shared" ref="L1643:L1706" si="395">IF(O2359=0,"",O2359)</f>
        <v/>
      </c>
      <c r="S1643" s="187"/>
      <c r="T1643" s="148"/>
      <c r="Z1643" s="148"/>
    </row>
    <row r="1644" spans="2:26" s="155" customFormat="1" hidden="1" x14ac:dyDescent="0.2">
      <c r="B1644" s="155" t="str">
        <f t="shared" si="385"/>
        <v/>
      </c>
      <c r="C1644" s="155" t="str">
        <f t="shared" si="386"/>
        <v/>
      </c>
      <c r="D1644" s="155" t="str">
        <f t="shared" si="387"/>
        <v/>
      </c>
      <c r="E1644" s="204" t="str">
        <f t="shared" si="388"/>
        <v/>
      </c>
      <c r="F1644" s="204" t="str">
        <f t="shared" si="389"/>
        <v/>
      </c>
      <c r="G1644" s="204" t="str">
        <f t="shared" si="390"/>
        <v/>
      </c>
      <c r="H1644" s="204" t="str">
        <f t="shared" si="391"/>
        <v/>
      </c>
      <c r="I1644" s="204" t="str">
        <f t="shared" si="392"/>
        <v/>
      </c>
      <c r="J1644" s="204" t="str">
        <f t="shared" si="393"/>
        <v/>
      </c>
      <c r="K1644" s="186" t="str">
        <f t="shared" si="394"/>
        <v/>
      </c>
      <c r="L1644" s="186" t="str">
        <f t="shared" si="395"/>
        <v/>
      </c>
      <c r="S1644" s="187"/>
      <c r="T1644" s="148"/>
      <c r="Z1644" s="148"/>
    </row>
    <row r="1645" spans="2:26" s="155" customFormat="1" hidden="1" x14ac:dyDescent="0.2">
      <c r="B1645" s="155" t="str">
        <f t="shared" si="385"/>
        <v/>
      </c>
      <c r="C1645" s="155" t="str">
        <f t="shared" si="386"/>
        <v/>
      </c>
      <c r="D1645" s="155" t="str">
        <f t="shared" si="387"/>
        <v/>
      </c>
      <c r="E1645" s="204" t="str">
        <f t="shared" si="388"/>
        <v/>
      </c>
      <c r="F1645" s="204" t="str">
        <f t="shared" si="389"/>
        <v/>
      </c>
      <c r="G1645" s="204" t="str">
        <f t="shared" si="390"/>
        <v/>
      </c>
      <c r="H1645" s="204" t="str">
        <f t="shared" si="391"/>
        <v/>
      </c>
      <c r="I1645" s="204" t="str">
        <f t="shared" si="392"/>
        <v/>
      </c>
      <c r="J1645" s="204" t="str">
        <f t="shared" si="393"/>
        <v/>
      </c>
      <c r="K1645" s="186" t="str">
        <f t="shared" si="394"/>
        <v/>
      </c>
      <c r="L1645" s="186" t="str">
        <f t="shared" si="395"/>
        <v/>
      </c>
      <c r="S1645" s="187"/>
      <c r="T1645" s="148"/>
      <c r="Z1645" s="148"/>
    </row>
    <row r="1646" spans="2:26" s="155" customFormat="1" hidden="1" x14ac:dyDescent="0.2">
      <c r="B1646" s="155" t="str">
        <f t="shared" si="385"/>
        <v/>
      </c>
      <c r="C1646" s="155" t="str">
        <f t="shared" si="386"/>
        <v/>
      </c>
      <c r="D1646" s="155" t="str">
        <f t="shared" si="387"/>
        <v/>
      </c>
      <c r="E1646" s="204" t="str">
        <f t="shared" si="388"/>
        <v/>
      </c>
      <c r="F1646" s="204" t="str">
        <f t="shared" si="389"/>
        <v/>
      </c>
      <c r="G1646" s="204" t="str">
        <f t="shared" si="390"/>
        <v/>
      </c>
      <c r="H1646" s="204" t="str">
        <f t="shared" si="391"/>
        <v/>
      </c>
      <c r="I1646" s="204" t="str">
        <f t="shared" si="392"/>
        <v/>
      </c>
      <c r="J1646" s="204" t="str">
        <f t="shared" si="393"/>
        <v/>
      </c>
      <c r="K1646" s="186" t="str">
        <f t="shared" si="394"/>
        <v/>
      </c>
      <c r="L1646" s="186" t="str">
        <f t="shared" si="395"/>
        <v/>
      </c>
      <c r="S1646" s="187"/>
      <c r="T1646" s="148"/>
      <c r="Z1646" s="148"/>
    </row>
    <row r="1647" spans="2:26" s="155" customFormat="1" hidden="1" x14ac:dyDescent="0.2">
      <c r="B1647" s="155" t="str">
        <f t="shared" si="385"/>
        <v/>
      </c>
      <c r="C1647" s="155" t="str">
        <f t="shared" si="386"/>
        <v/>
      </c>
      <c r="D1647" s="155" t="str">
        <f t="shared" si="387"/>
        <v/>
      </c>
      <c r="E1647" s="204" t="str">
        <f t="shared" si="388"/>
        <v/>
      </c>
      <c r="F1647" s="204" t="str">
        <f t="shared" si="389"/>
        <v/>
      </c>
      <c r="G1647" s="204" t="str">
        <f t="shared" si="390"/>
        <v/>
      </c>
      <c r="H1647" s="204" t="str">
        <f t="shared" si="391"/>
        <v/>
      </c>
      <c r="I1647" s="204" t="str">
        <f t="shared" si="392"/>
        <v/>
      </c>
      <c r="J1647" s="204" t="str">
        <f t="shared" si="393"/>
        <v/>
      </c>
      <c r="K1647" s="186" t="str">
        <f t="shared" si="394"/>
        <v/>
      </c>
      <c r="L1647" s="186" t="str">
        <f t="shared" si="395"/>
        <v/>
      </c>
      <c r="S1647" s="187"/>
      <c r="T1647" s="148"/>
      <c r="Z1647" s="148"/>
    </row>
    <row r="1648" spans="2:26" s="155" customFormat="1" hidden="1" x14ac:dyDescent="0.2">
      <c r="B1648" s="155" t="str">
        <f t="shared" si="385"/>
        <v/>
      </c>
      <c r="C1648" s="155" t="str">
        <f t="shared" si="386"/>
        <v/>
      </c>
      <c r="D1648" s="155" t="str">
        <f t="shared" si="387"/>
        <v/>
      </c>
      <c r="E1648" s="204" t="str">
        <f t="shared" si="388"/>
        <v/>
      </c>
      <c r="F1648" s="204" t="str">
        <f t="shared" si="389"/>
        <v/>
      </c>
      <c r="G1648" s="204" t="str">
        <f t="shared" si="390"/>
        <v/>
      </c>
      <c r="H1648" s="204" t="str">
        <f t="shared" si="391"/>
        <v/>
      </c>
      <c r="I1648" s="204" t="str">
        <f t="shared" si="392"/>
        <v/>
      </c>
      <c r="J1648" s="204" t="str">
        <f t="shared" si="393"/>
        <v/>
      </c>
      <c r="K1648" s="186" t="str">
        <f t="shared" si="394"/>
        <v/>
      </c>
      <c r="L1648" s="186" t="str">
        <f t="shared" si="395"/>
        <v/>
      </c>
      <c r="S1648" s="187"/>
      <c r="T1648" s="148"/>
      <c r="Z1648" s="148"/>
    </row>
    <row r="1649" spans="2:26" s="155" customFormat="1" hidden="1" x14ac:dyDescent="0.2">
      <c r="B1649" s="155" t="str">
        <f t="shared" si="385"/>
        <v/>
      </c>
      <c r="C1649" s="155" t="str">
        <f t="shared" si="386"/>
        <v/>
      </c>
      <c r="D1649" s="155" t="str">
        <f t="shared" si="387"/>
        <v/>
      </c>
      <c r="E1649" s="204" t="str">
        <f t="shared" si="388"/>
        <v/>
      </c>
      <c r="F1649" s="204" t="str">
        <f t="shared" si="389"/>
        <v/>
      </c>
      <c r="G1649" s="204" t="str">
        <f t="shared" si="390"/>
        <v/>
      </c>
      <c r="H1649" s="204" t="str">
        <f t="shared" si="391"/>
        <v/>
      </c>
      <c r="I1649" s="204" t="str">
        <f t="shared" si="392"/>
        <v/>
      </c>
      <c r="J1649" s="204" t="str">
        <f t="shared" si="393"/>
        <v/>
      </c>
      <c r="K1649" s="186" t="str">
        <f t="shared" si="394"/>
        <v/>
      </c>
      <c r="L1649" s="186" t="str">
        <f t="shared" si="395"/>
        <v/>
      </c>
      <c r="S1649" s="187"/>
      <c r="T1649" s="148"/>
      <c r="Z1649" s="148"/>
    </row>
    <row r="1650" spans="2:26" s="155" customFormat="1" hidden="1" x14ac:dyDescent="0.2">
      <c r="B1650" s="155" t="str">
        <f t="shared" si="385"/>
        <v/>
      </c>
      <c r="C1650" s="155" t="str">
        <f t="shared" si="386"/>
        <v/>
      </c>
      <c r="D1650" s="155" t="str">
        <f t="shared" si="387"/>
        <v/>
      </c>
      <c r="E1650" s="204" t="str">
        <f t="shared" si="388"/>
        <v/>
      </c>
      <c r="F1650" s="204" t="str">
        <f t="shared" si="389"/>
        <v/>
      </c>
      <c r="G1650" s="204" t="str">
        <f t="shared" si="390"/>
        <v/>
      </c>
      <c r="H1650" s="204" t="str">
        <f t="shared" si="391"/>
        <v/>
      </c>
      <c r="I1650" s="204" t="str">
        <f t="shared" si="392"/>
        <v/>
      </c>
      <c r="J1650" s="204" t="str">
        <f t="shared" si="393"/>
        <v/>
      </c>
      <c r="K1650" s="186" t="str">
        <f t="shared" si="394"/>
        <v/>
      </c>
      <c r="L1650" s="186" t="str">
        <f t="shared" si="395"/>
        <v/>
      </c>
      <c r="S1650" s="187"/>
      <c r="T1650" s="148"/>
      <c r="Z1650" s="148"/>
    </row>
    <row r="1651" spans="2:26" s="155" customFormat="1" hidden="1" x14ac:dyDescent="0.2">
      <c r="B1651" s="155" t="str">
        <f t="shared" si="385"/>
        <v/>
      </c>
      <c r="C1651" s="155" t="str">
        <f t="shared" si="386"/>
        <v/>
      </c>
      <c r="D1651" s="155" t="str">
        <f t="shared" si="387"/>
        <v/>
      </c>
      <c r="E1651" s="204" t="str">
        <f t="shared" si="388"/>
        <v/>
      </c>
      <c r="F1651" s="204" t="str">
        <f t="shared" si="389"/>
        <v/>
      </c>
      <c r="G1651" s="204" t="str">
        <f t="shared" si="390"/>
        <v/>
      </c>
      <c r="H1651" s="204" t="str">
        <f t="shared" si="391"/>
        <v/>
      </c>
      <c r="I1651" s="204" t="str">
        <f t="shared" si="392"/>
        <v/>
      </c>
      <c r="J1651" s="204" t="str">
        <f t="shared" si="393"/>
        <v/>
      </c>
      <c r="K1651" s="186" t="str">
        <f t="shared" si="394"/>
        <v/>
      </c>
      <c r="L1651" s="186" t="str">
        <f t="shared" si="395"/>
        <v/>
      </c>
      <c r="S1651" s="187"/>
      <c r="T1651" s="148"/>
      <c r="Z1651" s="148"/>
    </row>
    <row r="1652" spans="2:26" s="155" customFormat="1" hidden="1" x14ac:dyDescent="0.2">
      <c r="B1652" s="155" t="str">
        <f t="shared" si="385"/>
        <v/>
      </c>
      <c r="C1652" s="155" t="str">
        <f t="shared" si="386"/>
        <v/>
      </c>
      <c r="D1652" s="155" t="str">
        <f t="shared" si="387"/>
        <v/>
      </c>
      <c r="E1652" s="204" t="str">
        <f t="shared" si="388"/>
        <v/>
      </c>
      <c r="F1652" s="204" t="str">
        <f t="shared" si="389"/>
        <v/>
      </c>
      <c r="G1652" s="204" t="str">
        <f t="shared" si="390"/>
        <v/>
      </c>
      <c r="H1652" s="204" t="str">
        <f t="shared" si="391"/>
        <v/>
      </c>
      <c r="I1652" s="204" t="str">
        <f t="shared" si="392"/>
        <v/>
      </c>
      <c r="J1652" s="204" t="str">
        <f t="shared" si="393"/>
        <v/>
      </c>
      <c r="K1652" s="186" t="str">
        <f t="shared" si="394"/>
        <v/>
      </c>
      <c r="L1652" s="186" t="str">
        <f t="shared" si="395"/>
        <v/>
      </c>
      <c r="S1652" s="187"/>
      <c r="T1652" s="148"/>
      <c r="Z1652" s="148"/>
    </row>
    <row r="1653" spans="2:26" s="155" customFormat="1" hidden="1" x14ac:dyDescent="0.2">
      <c r="B1653" s="155" t="str">
        <f t="shared" si="385"/>
        <v/>
      </c>
      <c r="C1653" s="155" t="str">
        <f t="shared" si="386"/>
        <v/>
      </c>
      <c r="D1653" s="155" t="str">
        <f t="shared" si="387"/>
        <v/>
      </c>
      <c r="E1653" s="204" t="str">
        <f t="shared" si="388"/>
        <v/>
      </c>
      <c r="F1653" s="204" t="str">
        <f t="shared" si="389"/>
        <v/>
      </c>
      <c r="G1653" s="204" t="str">
        <f t="shared" si="390"/>
        <v/>
      </c>
      <c r="H1653" s="204" t="str">
        <f t="shared" si="391"/>
        <v/>
      </c>
      <c r="I1653" s="204" t="str">
        <f t="shared" si="392"/>
        <v/>
      </c>
      <c r="J1653" s="204" t="str">
        <f t="shared" si="393"/>
        <v/>
      </c>
      <c r="K1653" s="186" t="str">
        <f t="shared" si="394"/>
        <v/>
      </c>
      <c r="L1653" s="186" t="str">
        <f t="shared" si="395"/>
        <v/>
      </c>
      <c r="S1653" s="187"/>
      <c r="T1653" s="148"/>
      <c r="Z1653" s="148"/>
    </row>
    <row r="1654" spans="2:26" s="155" customFormat="1" hidden="1" x14ac:dyDescent="0.2">
      <c r="B1654" s="155" t="str">
        <f t="shared" si="385"/>
        <v/>
      </c>
      <c r="C1654" s="155" t="str">
        <f t="shared" si="386"/>
        <v/>
      </c>
      <c r="D1654" s="155" t="str">
        <f t="shared" si="387"/>
        <v/>
      </c>
      <c r="E1654" s="204" t="str">
        <f t="shared" si="388"/>
        <v/>
      </c>
      <c r="F1654" s="204" t="str">
        <f t="shared" si="389"/>
        <v/>
      </c>
      <c r="G1654" s="204" t="str">
        <f t="shared" si="390"/>
        <v/>
      </c>
      <c r="H1654" s="204" t="str">
        <f t="shared" si="391"/>
        <v/>
      </c>
      <c r="I1654" s="204" t="str">
        <f t="shared" si="392"/>
        <v/>
      </c>
      <c r="J1654" s="204" t="str">
        <f t="shared" si="393"/>
        <v/>
      </c>
      <c r="K1654" s="186" t="str">
        <f t="shared" si="394"/>
        <v/>
      </c>
      <c r="L1654" s="186" t="str">
        <f t="shared" si="395"/>
        <v/>
      </c>
      <c r="S1654" s="187"/>
      <c r="T1654" s="148"/>
      <c r="Z1654" s="148"/>
    </row>
    <row r="1655" spans="2:26" s="155" customFormat="1" hidden="1" x14ac:dyDescent="0.2">
      <c r="B1655" s="155" t="str">
        <f t="shared" si="385"/>
        <v/>
      </c>
      <c r="C1655" s="155" t="str">
        <f t="shared" si="386"/>
        <v/>
      </c>
      <c r="D1655" s="155" t="str">
        <f t="shared" si="387"/>
        <v/>
      </c>
      <c r="E1655" s="204" t="str">
        <f t="shared" si="388"/>
        <v/>
      </c>
      <c r="F1655" s="204" t="str">
        <f t="shared" si="389"/>
        <v/>
      </c>
      <c r="G1655" s="204" t="str">
        <f t="shared" si="390"/>
        <v/>
      </c>
      <c r="H1655" s="204" t="str">
        <f t="shared" si="391"/>
        <v/>
      </c>
      <c r="I1655" s="204" t="str">
        <f t="shared" si="392"/>
        <v/>
      </c>
      <c r="J1655" s="204" t="str">
        <f t="shared" si="393"/>
        <v/>
      </c>
      <c r="K1655" s="186" t="str">
        <f t="shared" si="394"/>
        <v/>
      </c>
      <c r="L1655" s="186" t="str">
        <f t="shared" si="395"/>
        <v/>
      </c>
      <c r="S1655" s="187"/>
      <c r="T1655" s="148"/>
      <c r="Z1655" s="148"/>
    </row>
    <row r="1656" spans="2:26" s="155" customFormat="1" hidden="1" x14ac:dyDescent="0.2">
      <c r="B1656" s="155" t="str">
        <f t="shared" si="385"/>
        <v/>
      </c>
      <c r="C1656" s="155" t="str">
        <f t="shared" si="386"/>
        <v/>
      </c>
      <c r="D1656" s="155" t="str">
        <f t="shared" si="387"/>
        <v/>
      </c>
      <c r="E1656" s="204" t="str">
        <f t="shared" si="388"/>
        <v/>
      </c>
      <c r="F1656" s="204" t="str">
        <f t="shared" si="389"/>
        <v/>
      </c>
      <c r="G1656" s="204" t="str">
        <f t="shared" si="390"/>
        <v/>
      </c>
      <c r="H1656" s="204" t="str">
        <f t="shared" si="391"/>
        <v/>
      </c>
      <c r="I1656" s="204" t="str">
        <f t="shared" si="392"/>
        <v/>
      </c>
      <c r="J1656" s="204" t="str">
        <f t="shared" si="393"/>
        <v/>
      </c>
      <c r="K1656" s="186" t="str">
        <f t="shared" si="394"/>
        <v/>
      </c>
      <c r="L1656" s="186" t="str">
        <f t="shared" si="395"/>
        <v/>
      </c>
      <c r="S1656" s="187"/>
      <c r="T1656" s="148"/>
      <c r="Z1656" s="148"/>
    </row>
    <row r="1657" spans="2:26" s="155" customFormat="1" hidden="1" x14ac:dyDescent="0.2">
      <c r="B1657" s="155" t="str">
        <f t="shared" si="385"/>
        <v/>
      </c>
      <c r="C1657" s="155" t="str">
        <f t="shared" si="386"/>
        <v/>
      </c>
      <c r="D1657" s="155" t="str">
        <f t="shared" si="387"/>
        <v/>
      </c>
      <c r="E1657" s="204" t="str">
        <f t="shared" si="388"/>
        <v/>
      </c>
      <c r="F1657" s="204" t="str">
        <f t="shared" si="389"/>
        <v/>
      </c>
      <c r="G1657" s="204" t="str">
        <f t="shared" si="390"/>
        <v/>
      </c>
      <c r="H1657" s="204" t="str">
        <f t="shared" si="391"/>
        <v/>
      </c>
      <c r="I1657" s="204" t="str">
        <f t="shared" si="392"/>
        <v/>
      </c>
      <c r="J1657" s="204" t="str">
        <f t="shared" si="393"/>
        <v/>
      </c>
      <c r="K1657" s="186" t="str">
        <f t="shared" si="394"/>
        <v/>
      </c>
      <c r="L1657" s="186" t="str">
        <f t="shared" si="395"/>
        <v/>
      </c>
      <c r="S1657" s="187"/>
      <c r="T1657" s="148"/>
      <c r="Z1657" s="148"/>
    </row>
    <row r="1658" spans="2:26" s="155" customFormat="1" hidden="1" x14ac:dyDescent="0.2">
      <c r="B1658" s="155" t="str">
        <f t="shared" si="385"/>
        <v/>
      </c>
      <c r="C1658" s="155" t="str">
        <f t="shared" si="386"/>
        <v/>
      </c>
      <c r="D1658" s="155" t="str">
        <f t="shared" si="387"/>
        <v/>
      </c>
      <c r="E1658" s="204" t="str">
        <f t="shared" si="388"/>
        <v/>
      </c>
      <c r="F1658" s="204" t="str">
        <f t="shared" si="389"/>
        <v/>
      </c>
      <c r="G1658" s="204" t="str">
        <f t="shared" si="390"/>
        <v/>
      </c>
      <c r="H1658" s="204" t="str">
        <f t="shared" si="391"/>
        <v/>
      </c>
      <c r="I1658" s="204" t="str">
        <f t="shared" si="392"/>
        <v/>
      </c>
      <c r="J1658" s="204" t="str">
        <f t="shared" si="393"/>
        <v/>
      </c>
      <c r="K1658" s="186" t="str">
        <f t="shared" si="394"/>
        <v/>
      </c>
      <c r="L1658" s="186" t="str">
        <f t="shared" si="395"/>
        <v/>
      </c>
      <c r="S1658" s="187"/>
      <c r="T1658" s="148"/>
      <c r="Z1658" s="148"/>
    </row>
    <row r="1659" spans="2:26" s="155" customFormat="1" hidden="1" x14ac:dyDescent="0.2">
      <c r="B1659" s="155" t="str">
        <f t="shared" si="385"/>
        <v/>
      </c>
      <c r="C1659" s="155" t="str">
        <f t="shared" si="386"/>
        <v/>
      </c>
      <c r="D1659" s="155" t="str">
        <f t="shared" si="387"/>
        <v/>
      </c>
      <c r="E1659" s="204" t="str">
        <f t="shared" si="388"/>
        <v/>
      </c>
      <c r="F1659" s="204" t="str">
        <f t="shared" si="389"/>
        <v/>
      </c>
      <c r="G1659" s="204" t="str">
        <f t="shared" si="390"/>
        <v/>
      </c>
      <c r="H1659" s="204" t="str">
        <f t="shared" si="391"/>
        <v/>
      </c>
      <c r="I1659" s="204" t="str">
        <f t="shared" si="392"/>
        <v/>
      </c>
      <c r="J1659" s="204" t="str">
        <f t="shared" si="393"/>
        <v/>
      </c>
      <c r="K1659" s="186" t="str">
        <f t="shared" si="394"/>
        <v/>
      </c>
      <c r="L1659" s="186" t="str">
        <f t="shared" si="395"/>
        <v/>
      </c>
      <c r="S1659" s="187"/>
      <c r="T1659" s="148"/>
      <c r="Z1659" s="148"/>
    </row>
    <row r="1660" spans="2:26" s="155" customFormat="1" hidden="1" x14ac:dyDescent="0.2">
      <c r="B1660" s="155" t="str">
        <f t="shared" si="385"/>
        <v/>
      </c>
      <c r="C1660" s="155" t="str">
        <f t="shared" si="386"/>
        <v/>
      </c>
      <c r="D1660" s="155" t="str">
        <f t="shared" si="387"/>
        <v/>
      </c>
      <c r="E1660" s="204" t="str">
        <f t="shared" si="388"/>
        <v/>
      </c>
      <c r="F1660" s="204" t="str">
        <f t="shared" si="389"/>
        <v/>
      </c>
      <c r="G1660" s="204" t="str">
        <f t="shared" si="390"/>
        <v/>
      </c>
      <c r="H1660" s="204" t="str">
        <f t="shared" si="391"/>
        <v/>
      </c>
      <c r="I1660" s="204" t="str">
        <f t="shared" si="392"/>
        <v/>
      </c>
      <c r="J1660" s="204" t="str">
        <f t="shared" si="393"/>
        <v/>
      </c>
      <c r="K1660" s="186" t="str">
        <f t="shared" si="394"/>
        <v/>
      </c>
      <c r="L1660" s="186" t="str">
        <f t="shared" si="395"/>
        <v/>
      </c>
      <c r="S1660" s="187"/>
      <c r="T1660" s="148"/>
      <c r="Z1660" s="148"/>
    </row>
    <row r="1661" spans="2:26" s="155" customFormat="1" hidden="1" x14ac:dyDescent="0.2">
      <c r="B1661" s="155" t="str">
        <f t="shared" si="385"/>
        <v/>
      </c>
      <c r="C1661" s="155" t="str">
        <f t="shared" si="386"/>
        <v/>
      </c>
      <c r="D1661" s="155" t="str">
        <f t="shared" si="387"/>
        <v/>
      </c>
      <c r="E1661" s="204" t="str">
        <f t="shared" si="388"/>
        <v/>
      </c>
      <c r="F1661" s="204" t="str">
        <f t="shared" si="389"/>
        <v/>
      </c>
      <c r="G1661" s="204" t="str">
        <f t="shared" si="390"/>
        <v/>
      </c>
      <c r="H1661" s="204" t="str">
        <f t="shared" si="391"/>
        <v/>
      </c>
      <c r="I1661" s="204" t="str">
        <f t="shared" si="392"/>
        <v/>
      </c>
      <c r="J1661" s="204" t="str">
        <f t="shared" si="393"/>
        <v/>
      </c>
      <c r="K1661" s="186" t="str">
        <f t="shared" si="394"/>
        <v/>
      </c>
      <c r="L1661" s="186" t="str">
        <f t="shared" si="395"/>
        <v/>
      </c>
      <c r="S1661" s="187"/>
      <c r="T1661" s="148"/>
      <c r="Z1661" s="148"/>
    </row>
    <row r="1662" spans="2:26" s="155" customFormat="1" hidden="1" x14ac:dyDescent="0.2">
      <c r="B1662" s="155" t="str">
        <f t="shared" si="385"/>
        <v/>
      </c>
      <c r="C1662" s="155" t="str">
        <f t="shared" si="386"/>
        <v/>
      </c>
      <c r="D1662" s="155" t="str">
        <f t="shared" si="387"/>
        <v/>
      </c>
      <c r="E1662" s="204" t="str">
        <f t="shared" si="388"/>
        <v/>
      </c>
      <c r="F1662" s="204" t="str">
        <f t="shared" si="389"/>
        <v/>
      </c>
      <c r="G1662" s="204" t="str">
        <f t="shared" si="390"/>
        <v/>
      </c>
      <c r="H1662" s="204" t="str">
        <f t="shared" si="391"/>
        <v/>
      </c>
      <c r="I1662" s="204" t="str">
        <f t="shared" si="392"/>
        <v/>
      </c>
      <c r="J1662" s="204" t="str">
        <f t="shared" si="393"/>
        <v/>
      </c>
      <c r="K1662" s="186" t="str">
        <f t="shared" si="394"/>
        <v/>
      </c>
      <c r="L1662" s="186" t="str">
        <f t="shared" si="395"/>
        <v/>
      </c>
      <c r="S1662" s="187"/>
      <c r="T1662" s="148"/>
      <c r="Z1662" s="148"/>
    </row>
    <row r="1663" spans="2:26" s="155" customFormat="1" hidden="1" x14ac:dyDescent="0.2">
      <c r="B1663" s="155" t="str">
        <f t="shared" si="385"/>
        <v/>
      </c>
      <c r="C1663" s="155" t="str">
        <f t="shared" si="386"/>
        <v/>
      </c>
      <c r="D1663" s="155" t="str">
        <f t="shared" si="387"/>
        <v/>
      </c>
      <c r="E1663" s="204" t="str">
        <f t="shared" si="388"/>
        <v/>
      </c>
      <c r="F1663" s="204" t="str">
        <f t="shared" si="389"/>
        <v/>
      </c>
      <c r="G1663" s="204" t="str">
        <f t="shared" si="390"/>
        <v/>
      </c>
      <c r="H1663" s="204" t="str">
        <f t="shared" si="391"/>
        <v/>
      </c>
      <c r="I1663" s="204" t="str">
        <f t="shared" si="392"/>
        <v/>
      </c>
      <c r="J1663" s="204" t="str">
        <f t="shared" si="393"/>
        <v/>
      </c>
      <c r="K1663" s="186" t="str">
        <f t="shared" si="394"/>
        <v/>
      </c>
      <c r="L1663" s="186" t="str">
        <f t="shared" si="395"/>
        <v/>
      </c>
      <c r="S1663" s="187"/>
      <c r="T1663" s="148"/>
      <c r="Z1663" s="148"/>
    </row>
    <row r="1664" spans="2:26" s="155" customFormat="1" hidden="1" x14ac:dyDescent="0.2">
      <c r="B1664" s="155" t="str">
        <f t="shared" si="385"/>
        <v/>
      </c>
      <c r="C1664" s="155" t="str">
        <f t="shared" si="386"/>
        <v/>
      </c>
      <c r="D1664" s="155" t="str">
        <f t="shared" si="387"/>
        <v/>
      </c>
      <c r="E1664" s="204" t="str">
        <f t="shared" si="388"/>
        <v/>
      </c>
      <c r="F1664" s="204" t="str">
        <f t="shared" si="389"/>
        <v/>
      </c>
      <c r="G1664" s="204" t="str">
        <f t="shared" si="390"/>
        <v/>
      </c>
      <c r="H1664" s="204" t="str">
        <f t="shared" si="391"/>
        <v/>
      </c>
      <c r="I1664" s="204" t="str">
        <f t="shared" si="392"/>
        <v/>
      </c>
      <c r="J1664" s="204" t="str">
        <f t="shared" si="393"/>
        <v/>
      </c>
      <c r="K1664" s="186" t="str">
        <f t="shared" si="394"/>
        <v/>
      </c>
      <c r="L1664" s="186" t="str">
        <f t="shared" si="395"/>
        <v/>
      </c>
      <c r="S1664" s="187"/>
      <c r="T1664" s="148"/>
      <c r="Z1664" s="148"/>
    </row>
    <row r="1665" spans="2:26" s="155" customFormat="1" hidden="1" x14ac:dyDescent="0.2">
      <c r="B1665" s="155" t="str">
        <f t="shared" si="385"/>
        <v/>
      </c>
      <c r="C1665" s="155" t="str">
        <f t="shared" si="386"/>
        <v/>
      </c>
      <c r="D1665" s="155" t="str">
        <f t="shared" si="387"/>
        <v/>
      </c>
      <c r="E1665" s="204" t="str">
        <f t="shared" si="388"/>
        <v/>
      </c>
      <c r="F1665" s="204" t="str">
        <f t="shared" si="389"/>
        <v/>
      </c>
      <c r="G1665" s="204" t="str">
        <f t="shared" si="390"/>
        <v/>
      </c>
      <c r="H1665" s="204" t="str">
        <f t="shared" si="391"/>
        <v/>
      </c>
      <c r="I1665" s="204" t="str">
        <f t="shared" si="392"/>
        <v/>
      </c>
      <c r="J1665" s="204" t="str">
        <f t="shared" si="393"/>
        <v/>
      </c>
      <c r="K1665" s="186" t="str">
        <f t="shared" si="394"/>
        <v/>
      </c>
      <c r="L1665" s="186" t="str">
        <f t="shared" si="395"/>
        <v/>
      </c>
      <c r="S1665" s="187"/>
      <c r="T1665" s="148"/>
      <c r="Z1665" s="148"/>
    </row>
    <row r="1666" spans="2:26" s="155" customFormat="1" hidden="1" x14ac:dyDescent="0.2">
      <c r="B1666" s="155" t="str">
        <f t="shared" si="385"/>
        <v/>
      </c>
      <c r="C1666" s="155" t="str">
        <f t="shared" si="386"/>
        <v/>
      </c>
      <c r="D1666" s="155" t="str">
        <f t="shared" si="387"/>
        <v/>
      </c>
      <c r="E1666" s="204" t="str">
        <f t="shared" si="388"/>
        <v/>
      </c>
      <c r="F1666" s="204" t="str">
        <f t="shared" si="389"/>
        <v/>
      </c>
      <c r="G1666" s="204" t="str">
        <f t="shared" si="390"/>
        <v/>
      </c>
      <c r="H1666" s="204" t="str">
        <f t="shared" si="391"/>
        <v/>
      </c>
      <c r="I1666" s="204" t="str">
        <f t="shared" si="392"/>
        <v/>
      </c>
      <c r="J1666" s="204" t="str">
        <f t="shared" si="393"/>
        <v/>
      </c>
      <c r="K1666" s="186" t="str">
        <f t="shared" si="394"/>
        <v/>
      </c>
      <c r="L1666" s="186" t="str">
        <f t="shared" si="395"/>
        <v/>
      </c>
      <c r="S1666" s="187"/>
      <c r="T1666" s="148"/>
      <c r="Z1666" s="148"/>
    </row>
    <row r="1667" spans="2:26" s="155" customFormat="1" hidden="1" x14ac:dyDescent="0.2">
      <c r="B1667" s="155" t="str">
        <f t="shared" si="385"/>
        <v/>
      </c>
      <c r="C1667" s="155" t="str">
        <f t="shared" si="386"/>
        <v/>
      </c>
      <c r="D1667" s="155" t="str">
        <f t="shared" si="387"/>
        <v/>
      </c>
      <c r="E1667" s="204" t="str">
        <f t="shared" si="388"/>
        <v/>
      </c>
      <c r="F1667" s="204" t="str">
        <f t="shared" si="389"/>
        <v/>
      </c>
      <c r="G1667" s="204" t="str">
        <f t="shared" si="390"/>
        <v/>
      </c>
      <c r="H1667" s="204" t="str">
        <f t="shared" si="391"/>
        <v/>
      </c>
      <c r="I1667" s="204" t="str">
        <f t="shared" si="392"/>
        <v/>
      </c>
      <c r="J1667" s="204" t="str">
        <f t="shared" si="393"/>
        <v/>
      </c>
      <c r="K1667" s="186" t="str">
        <f t="shared" si="394"/>
        <v/>
      </c>
      <c r="L1667" s="186" t="str">
        <f t="shared" si="395"/>
        <v/>
      </c>
      <c r="S1667" s="187"/>
      <c r="T1667" s="148"/>
      <c r="Z1667" s="148"/>
    </row>
    <row r="1668" spans="2:26" s="155" customFormat="1" hidden="1" x14ac:dyDescent="0.2">
      <c r="B1668" s="155" t="str">
        <f t="shared" si="385"/>
        <v/>
      </c>
      <c r="C1668" s="155" t="str">
        <f t="shared" si="386"/>
        <v/>
      </c>
      <c r="D1668" s="155" t="str">
        <f t="shared" si="387"/>
        <v/>
      </c>
      <c r="E1668" s="204" t="str">
        <f t="shared" si="388"/>
        <v/>
      </c>
      <c r="F1668" s="204" t="str">
        <f t="shared" si="389"/>
        <v/>
      </c>
      <c r="G1668" s="204" t="str">
        <f t="shared" si="390"/>
        <v/>
      </c>
      <c r="H1668" s="204" t="str">
        <f t="shared" si="391"/>
        <v/>
      </c>
      <c r="I1668" s="204" t="str">
        <f t="shared" si="392"/>
        <v/>
      </c>
      <c r="J1668" s="204" t="str">
        <f t="shared" si="393"/>
        <v/>
      </c>
      <c r="K1668" s="186" t="str">
        <f t="shared" si="394"/>
        <v/>
      </c>
      <c r="L1668" s="186" t="str">
        <f t="shared" si="395"/>
        <v/>
      </c>
      <c r="S1668" s="187"/>
      <c r="T1668" s="148"/>
      <c r="Z1668" s="148"/>
    </row>
    <row r="1669" spans="2:26" s="155" customFormat="1" hidden="1" x14ac:dyDescent="0.2">
      <c r="B1669" s="155" t="str">
        <f t="shared" si="385"/>
        <v/>
      </c>
      <c r="C1669" s="155" t="str">
        <f t="shared" si="386"/>
        <v/>
      </c>
      <c r="D1669" s="155" t="str">
        <f t="shared" si="387"/>
        <v/>
      </c>
      <c r="E1669" s="204" t="str">
        <f t="shared" si="388"/>
        <v/>
      </c>
      <c r="F1669" s="204" t="str">
        <f t="shared" si="389"/>
        <v/>
      </c>
      <c r="G1669" s="204" t="str">
        <f t="shared" si="390"/>
        <v/>
      </c>
      <c r="H1669" s="204" t="str">
        <f t="shared" si="391"/>
        <v/>
      </c>
      <c r="I1669" s="204" t="str">
        <f t="shared" si="392"/>
        <v/>
      </c>
      <c r="J1669" s="204" t="str">
        <f t="shared" si="393"/>
        <v/>
      </c>
      <c r="K1669" s="186" t="str">
        <f t="shared" si="394"/>
        <v/>
      </c>
      <c r="L1669" s="186" t="str">
        <f t="shared" si="395"/>
        <v/>
      </c>
      <c r="S1669" s="187"/>
      <c r="T1669" s="148"/>
      <c r="Z1669" s="148"/>
    </row>
    <row r="1670" spans="2:26" s="155" customFormat="1" hidden="1" x14ac:dyDescent="0.2">
      <c r="B1670" s="155" t="str">
        <f t="shared" si="385"/>
        <v/>
      </c>
      <c r="C1670" s="155" t="str">
        <f t="shared" si="386"/>
        <v/>
      </c>
      <c r="D1670" s="155" t="str">
        <f t="shared" si="387"/>
        <v/>
      </c>
      <c r="E1670" s="204" t="str">
        <f t="shared" si="388"/>
        <v/>
      </c>
      <c r="F1670" s="204" t="str">
        <f t="shared" si="389"/>
        <v/>
      </c>
      <c r="G1670" s="204" t="str">
        <f t="shared" si="390"/>
        <v/>
      </c>
      <c r="H1670" s="204" t="str">
        <f t="shared" si="391"/>
        <v/>
      </c>
      <c r="I1670" s="204" t="str">
        <f t="shared" si="392"/>
        <v/>
      </c>
      <c r="J1670" s="204" t="str">
        <f t="shared" si="393"/>
        <v/>
      </c>
      <c r="K1670" s="186" t="str">
        <f t="shared" si="394"/>
        <v/>
      </c>
      <c r="L1670" s="186" t="str">
        <f t="shared" si="395"/>
        <v/>
      </c>
      <c r="S1670" s="187"/>
      <c r="T1670" s="148"/>
      <c r="Z1670" s="148"/>
    </row>
    <row r="1671" spans="2:26" s="155" customFormat="1" hidden="1" x14ac:dyDescent="0.2">
      <c r="B1671" s="155" t="str">
        <f t="shared" si="385"/>
        <v/>
      </c>
      <c r="C1671" s="155" t="str">
        <f t="shared" si="386"/>
        <v/>
      </c>
      <c r="D1671" s="155" t="str">
        <f t="shared" si="387"/>
        <v/>
      </c>
      <c r="E1671" s="204" t="str">
        <f t="shared" si="388"/>
        <v/>
      </c>
      <c r="F1671" s="204" t="str">
        <f t="shared" si="389"/>
        <v/>
      </c>
      <c r="G1671" s="204" t="str">
        <f t="shared" si="390"/>
        <v/>
      </c>
      <c r="H1671" s="204" t="str">
        <f t="shared" si="391"/>
        <v/>
      </c>
      <c r="I1671" s="204" t="str">
        <f t="shared" si="392"/>
        <v/>
      </c>
      <c r="J1671" s="204" t="str">
        <f t="shared" si="393"/>
        <v/>
      </c>
      <c r="K1671" s="186" t="str">
        <f t="shared" si="394"/>
        <v/>
      </c>
      <c r="L1671" s="186" t="str">
        <f t="shared" si="395"/>
        <v/>
      </c>
      <c r="S1671" s="187"/>
      <c r="T1671" s="148"/>
      <c r="Z1671" s="148"/>
    </row>
    <row r="1672" spans="2:26" s="155" customFormat="1" hidden="1" x14ac:dyDescent="0.2">
      <c r="B1672" s="155" t="str">
        <f t="shared" si="385"/>
        <v/>
      </c>
      <c r="C1672" s="155" t="str">
        <f t="shared" si="386"/>
        <v/>
      </c>
      <c r="D1672" s="155" t="str">
        <f t="shared" si="387"/>
        <v/>
      </c>
      <c r="E1672" s="204" t="str">
        <f t="shared" si="388"/>
        <v/>
      </c>
      <c r="F1672" s="204" t="str">
        <f t="shared" si="389"/>
        <v/>
      </c>
      <c r="G1672" s="204" t="str">
        <f t="shared" si="390"/>
        <v/>
      </c>
      <c r="H1672" s="204" t="str">
        <f t="shared" si="391"/>
        <v/>
      </c>
      <c r="I1672" s="204" t="str">
        <f t="shared" si="392"/>
        <v/>
      </c>
      <c r="J1672" s="204" t="str">
        <f t="shared" si="393"/>
        <v/>
      </c>
      <c r="K1672" s="186" t="str">
        <f t="shared" si="394"/>
        <v/>
      </c>
      <c r="L1672" s="186" t="str">
        <f t="shared" si="395"/>
        <v/>
      </c>
      <c r="S1672" s="187"/>
      <c r="T1672" s="148"/>
      <c r="Z1672" s="148"/>
    </row>
    <row r="1673" spans="2:26" s="155" customFormat="1" hidden="1" x14ac:dyDescent="0.2">
      <c r="B1673" s="155" t="str">
        <f t="shared" si="385"/>
        <v/>
      </c>
      <c r="C1673" s="155" t="str">
        <f t="shared" si="386"/>
        <v/>
      </c>
      <c r="D1673" s="155" t="str">
        <f t="shared" si="387"/>
        <v/>
      </c>
      <c r="E1673" s="204" t="str">
        <f t="shared" si="388"/>
        <v/>
      </c>
      <c r="F1673" s="204" t="str">
        <f t="shared" si="389"/>
        <v/>
      </c>
      <c r="G1673" s="204" t="str">
        <f t="shared" si="390"/>
        <v/>
      </c>
      <c r="H1673" s="204" t="str">
        <f t="shared" si="391"/>
        <v/>
      </c>
      <c r="I1673" s="204" t="str">
        <f t="shared" si="392"/>
        <v/>
      </c>
      <c r="J1673" s="204" t="str">
        <f t="shared" si="393"/>
        <v/>
      </c>
      <c r="K1673" s="186" t="str">
        <f t="shared" si="394"/>
        <v/>
      </c>
      <c r="L1673" s="186" t="str">
        <f t="shared" si="395"/>
        <v/>
      </c>
      <c r="S1673" s="187"/>
      <c r="T1673" s="148"/>
      <c r="Z1673" s="148"/>
    </row>
    <row r="1674" spans="2:26" s="155" customFormat="1" hidden="1" x14ac:dyDescent="0.2">
      <c r="B1674" s="155" t="str">
        <f t="shared" si="385"/>
        <v/>
      </c>
      <c r="C1674" s="155" t="str">
        <f t="shared" si="386"/>
        <v/>
      </c>
      <c r="D1674" s="155" t="str">
        <f t="shared" si="387"/>
        <v/>
      </c>
      <c r="E1674" s="204" t="str">
        <f t="shared" si="388"/>
        <v/>
      </c>
      <c r="F1674" s="204" t="str">
        <f t="shared" si="389"/>
        <v/>
      </c>
      <c r="G1674" s="204" t="str">
        <f t="shared" si="390"/>
        <v/>
      </c>
      <c r="H1674" s="204" t="str">
        <f t="shared" si="391"/>
        <v/>
      </c>
      <c r="I1674" s="204" t="str">
        <f t="shared" si="392"/>
        <v/>
      </c>
      <c r="J1674" s="204" t="str">
        <f t="shared" si="393"/>
        <v/>
      </c>
      <c r="K1674" s="186" t="str">
        <f t="shared" si="394"/>
        <v/>
      </c>
      <c r="L1674" s="186" t="str">
        <f t="shared" si="395"/>
        <v/>
      </c>
      <c r="S1674" s="187"/>
      <c r="T1674" s="148"/>
      <c r="Z1674" s="148"/>
    </row>
    <row r="1675" spans="2:26" s="155" customFormat="1" hidden="1" x14ac:dyDescent="0.2">
      <c r="B1675" s="155" t="str">
        <f t="shared" si="385"/>
        <v/>
      </c>
      <c r="C1675" s="155" t="str">
        <f t="shared" si="386"/>
        <v/>
      </c>
      <c r="D1675" s="155" t="str">
        <f t="shared" si="387"/>
        <v/>
      </c>
      <c r="E1675" s="204" t="str">
        <f t="shared" si="388"/>
        <v/>
      </c>
      <c r="F1675" s="204" t="str">
        <f t="shared" si="389"/>
        <v/>
      </c>
      <c r="G1675" s="204" t="str">
        <f t="shared" si="390"/>
        <v/>
      </c>
      <c r="H1675" s="204" t="str">
        <f t="shared" si="391"/>
        <v/>
      </c>
      <c r="I1675" s="204" t="str">
        <f t="shared" si="392"/>
        <v/>
      </c>
      <c r="J1675" s="204" t="str">
        <f t="shared" si="393"/>
        <v/>
      </c>
      <c r="K1675" s="186" t="str">
        <f t="shared" si="394"/>
        <v/>
      </c>
      <c r="L1675" s="186" t="str">
        <f t="shared" si="395"/>
        <v/>
      </c>
      <c r="S1675" s="187"/>
      <c r="T1675" s="148"/>
      <c r="Z1675" s="148"/>
    </row>
    <row r="1676" spans="2:26" s="155" customFormat="1" hidden="1" x14ac:dyDescent="0.2">
      <c r="B1676" s="155" t="str">
        <f t="shared" si="385"/>
        <v/>
      </c>
      <c r="C1676" s="155" t="str">
        <f t="shared" si="386"/>
        <v/>
      </c>
      <c r="D1676" s="155" t="str">
        <f t="shared" si="387"/>
        <v/>
      </c>
      <c r="E1676" s="204" t="str">
        <f t="shared" si="388"/>
        <v/>
      </c>
      <c r="F1676" s="204" t="str">
        <f t="shared" si="389"/>
        <v/>
      </c>
      <c r="G1676" s="204" t="str">
        <f t="shared" si="390"/>
        <v/>
      </c>
      <c r="H1676" s="204" t="str">
        <f t="shared" si="391"/>
        <v/>
      </c>
      <c r="I1676" s="204" t="str">
        <f t="shared" si="392"/>
        <v/>
      </c>
      <c r="J1676" s="204" t="str">
        <f t="shared" si="393"/>
        <v/>
      </c>
      <c r="K1676" s="186" t="str">
        <f t="shared" si="394"/>
        <v/>
      </c>
      <c r="L1676" s="186" t="str">
        <f t="shared" si="395"/>
        <v/>
      </c>
      <c r="S1676" s="187"/>
      <c r="T1676" s="148"/>
      <c r="Z1676" s="148"/>
    </row>
    <row r="1677" spans="2:26" s="155" customFormat="1" hidden="1" x14ac:dyDescent="0.2">
      <c r="B1677" s="155" t="str">
        <f t="shared" si="385"/>
        <v/>
      </c>
      <c r="C1677" s="155" t="str">
        <f t="shared" si="386"/>
        <v/>
      </c>
      <c r="D1677" s="155" t="str">
        <f t="shared" si="387"/>
        <v/>
      </c>
      <c r="E1677" s="204" t="str">
        <f t="shared" si="388"/>
        <v/>
      </c>
      <c r="F1677" s="204" t="str">
        <f t="shared" si="389"/>
        <v/>
      </c>
      <c r="G1677" s="204" t="str">
        <f t="shared" si="390"/>
        <v/>
      </c>
      <c r="H1677" s="204" t="str">
        <f t="shared" si="391"/>
        <v/>
      </c>
      <c r="I1677" s="204" t="str">
        <f t="shared" si="392"/>
        <v/>
      </c>
      <c r="J1677" s="204" t="str">
        <f t="shared" si="393"/>
        <v/>
      </c>
      <c r="K1677" s="186" t="str">
        <f t="shared" si="394"/>
        <v/>
      </c>
      <c r="L1677" s="186" t="str">
        <f t="shared" si="395"/>
        <v/>
      </c>
      <c r="S1677" s="187"/>
      <c r="T1677" s="148"/>
      <c r="Z1677" s="148"/>
    </row>
    <row r="1678" spans="2:26" s="155" customFormat="1" hidden="1" x14ac:dyDescent="0.2">
      <c r="B1678" s="155" t="str">
        <f t="shared" si="385"/>
        <v/>
      </c>
      <c r="C1678" s="155" t="str">
        <f t="shared" si="386"/>
        <v/>
      </c>
      <c r="D1678" s="155" t="str">
        <f t="shared" si="387"/>
        <v/>
      </c>
      <c r="E1678" s="204" t="str">
        <f t="shared" si="388"/>
        <v/>
      </c>
      <c r="F1678" s="204" t="str">
        <f t="shared" si="389"/>
        <v/>
      </c>
      <c r="G1678" s="204" t="str">
        <f t="shared" si="390"/>
        <v/>
      </c>
      <c r="H1678" s="204" t="str">
        <f t="shared" si="391"/>
        <v/>
      </c>
      <c r="I1678" s="204" t="str">
        <f t="shared" si="392"/>
        <v/>
      </c>
      <c r="J1678" s="204" t="str">
        <f t="shared" si="393"/>
        <v/>
      </c>
      <c r="K1678" s="186" t="str">
        <f t="shared" si="394"/>
        <v/>
      </c>
      <c r="L1678" s="186" t="str">
        <f t="shared" si="395"/>
        <v/>
      </c>
      <c r="S1678" s="187"/>
      <c r="T1678" s="148"/>
      <c r="Z1678" s="148"/>
    </row>
    <row r="1679" spans="2:26" s="155" customFormat="1" hidden="1" x14ac:dyDescent="0.2">
      <c r="B1679" s="155" t="str">
        <f t="shared" si="385"/>
        <v/>
      </c>
      <c r="C1679" s="155" t="str">
        <f t="shared" si="386"/>
        <v/>
      </c>
      <c r="D1679" s="155" t="str">
        <f t="shared" si="387"/>
        <v/>
      </c>
      <c r="E1679" s="204" t="str">
        <f t="shared" si="388"/>
        <v/>
      </c>
      <c r="F1679" s="204" t="str">
        <f t="shared" si="389"/>
        <v/>
      </c>
      <c r="G1679" s="204" t="str">
        <f t="shared" si="390"/>
        <v/>
      </c>
      <c r="H1679" s="204" t="str">
        <f t="shared" si="391"/>
        <v/>
      </c>
      <c r="I1679" s="204" t="str">
        <f t="shared" si="392"/>
        <v/>
      </c>
      <c r="J1679" s="204" t="str">
        <f t="shared" si="393"/>
        <v/>
      </c>
      <c r="K1679" s="186" t="str">
        <f t="shared" si="394"/>
        <v/>
      </c>
      <c r="L1679" s="186" t="str">
        <f t="shared" si="395"/>
        <v/>
      </c>
      <c r="S1679" s="187"/>
      <c r="T1679" s="148"/>
      <c r="Z1679" s="148"/>
    </row>
    <row r="1680" spans="2:26" s="155" customFormat="1" hidden="1" x14ac:dyDescent="0.2">
      <c r="B1680" s="155" t="str">
        <f t="shared" si="385"/>
        <v/>
      </c>
      <c r="C1680" s="155" t="str">
        <f t="shared" si="386"/>
        <v/>
      </c>
      <c r="D1680" s="155" t="str">
        <f t="shared" si="387"/>
        <v/>
      </c>
      <c r="E1680" s="204" t="str">
        <f t="shared" si="388"/>
        <v/>
      </c>
      <c r="F1680" s="204" t="str">
        <f t="shared" si="389"/>
        <v/>
      </c>
      <c r="G1680" s="204" t="str">
        <f t="shared" si="390"/>
        <v/>
      </c>
      <c r="H1680" s="204" t="str">
        <f t="shared" si="391"/>
        <v/>
      </c>
      <c r="I1680" s="204" t="str">
        <f t="shared" si="392"/>
        <v/>
      </c>
      <c r="J1680" s="204" t="str">
        <f t="shared" si="393"/>
        <v/>
      </c>
      <c r="K1680" s="186" t="str">
        <f t="shared" si="394"/>
        <v/>
      </c>
      <c r="L1680" s="186" t="str">
        <f t="shared" si="395"/>
        <v/>
      </c>
      <c r="S1680" s="187"/>
      <c r="T1680" s="148"/>
      <c r="Z1680" s="148"/>
    </row>
    <row r="1681" spans="2:26" s="155" customFormat="1" hidden="1" x14ac:dyDescent="0.2">
      <c r="B1681" s="155" t="str">
        <f t="shared" si="385"/>
        <v/>
      </c>
      <c r="C1681" s="155" t="str">
        <f t="shared" si="386"/>
        <v/>
      </c>
      <c r="D1681" s="155" t="str">
        <f t="shared" si="387"/>
        <v/>
      </c>
      <c r="E1681" s="204" t="str">
        <f t="shared" si="388"/>
        <v/>
      </c>
      <c r="F1681" s="204" t="str">
        <f t="shared" si="389"/>
        <v/>
      </c>
      <c r="G1681" s="204" t="str">
        <f t="shared" si="390"/>
        <v/>
      </c>
      <c r="H1681" s="204" t="str">
        <f t="shared" si="391"/>
        <v/>
      </c>
      <c r="I1681" s="204" t="str">
        <f t="shared" si="392"/>
        <v/>
      </c>
      <c r="J1681" s="204" t="str">
        <f t="shared" si="393"/>
        <v/>
      </c>
      <c r="K1681" s="186" t="str">
        <f t="shared" si="394"/>
        <v/>
      </c>
      <c r="L1681" s="186" t="str">
        <f t="shared" si="395"/>
        <v/>
      </c>
      <c r="S1681" s="187"/>
      <c r="T1681" s="148"/>
      <c r="Z1681" s="148"/>
    </row>
    <row r="1682" spans="2:26" s="155" customFormat="1" hidden="1" x14ac:dyDescent="0.2">
      <c r="B1682" s="155" t="str">
        <f t="shared" si="385"/>
        <v/>
      </c>
      <c r="C1682" s="155" t="str">
        <f t="shared" si="386"/>
        <v/>
      </c>
      <c r="D1682" s="155" t="str">
        <f t="shared" si="387"/>
        <v/>
      </c>
      <c r="E1682" s="204" t="str">
        <f t="shared" si="388"/>
        <v/>
      </c>
      <c r="F1682" s="204" t="str">
        <f t="shared" si="389"/>
        <v/>
      </c>
      <c r="G1682" s="204" t="str">
        <f t="shared" si="390"/>
        <v/>
      </c>
      <c r="H1682" s="204" t="str">
        <f t="shared" si="391"/>
        <v/>
      </c>
      <c r="I1682" s="204" t="str">
        <f t="shared" si="392"/>
        <v/>
      </c>
      <c r="J1682" s="204" t="str">
        <f t="shared" si="393"/>
        <v/>
      </c>
      <c r="K1682" s="186" t="str">
        <f t="shared" si="394"/>
        <v/>
      </c>
      <c r="L1682" s="186" t="str">
        <f t="shared" si="395"/>
        <v/>
      </c>
      <c r="S1682" s="187"/>
      <c r="T1682" s="148"/>
      <c r="Z1682" s="148"/>
    </row>
    <row r="1683" spans="2:26" s="155" customFormat="1" hidden="1" x14ac:dyDescent="0.2">
      <c r="B1683" s="155" t="str">
        <f t="shared" si="385"/>
        <v/>
      </c>
      <c r="C1683" s="155" t="str">
        <f t="shared" si="386"/>
        <v/>
      </c>
      <c r="D1683" s="155" t="str">
        <f t="shared" si="387"/>
        <v/>
      </c>
      <c r="E1683" s="204" t="str">
        <f t="shared" si="388"/>
        <v/>
      </c>
      <c r="F1683" s="204" t="str">
        <f t="shared" si="389"/>
        <v/>
      </c>
      <c r="G1683" s="204" t="str">
        <f t="shared" si="390"/>
        <v/>
      </c>
      <c r="H1683" s="204" t="str">
        <f t="shared" si="391"/>
        <v/>
      </c>
      <c r="I1683" s="204" t="str">
        <f t="shared" si="392"/>
        <v/>
      </c>
      <c r="J1683" s="204" t="str">
        <f t="shared" si="393"/>
        <v/>
      </c>
      <c r="K1683" s="186" t="str">
        <f t="shared" si="394"/>
        <v/>
      </c>
      <c r="L1683" s="186" t="str">
        <f t="shared" si="395"/>
        <v/>
      </c>
      <c r="S1683" s="187"/>
      <c r="T1683" s="148"/>
      <c r="Z1683" s="148"/>
    </row>
    <row r="1684" spans="2:26" s="155" customFormat="1" hidden="1" x14ac:dyDescent="0.2">
      <c r="B1684" s="155" t="str">
        <f t="shared" si="385"/>
        <v/>
      </c>
      <c r="C1684" s="155" t="str">
        <f t="shared" si="386"/>
        <v/>
      </c>
      <c r="D1684" s="155" t="str">
        <f t="shared" si="387"/>
        <v/>
      </c>
      <c r="E1684" s="204" t="str">
        <f t="shared" si="388"/>
        <v/>
      </c>
      <c r="F1684" s="204" t="str">
        <f t="shared" si="389"/>
        <v/>
      </c>
      <c r="G1684" s="204" t="str">
        <f t="shared" si="390"/>
        <v/>
      </c>
      <c r="H1684" s="204" t="str">
        <f t="shared" si="391"/>
        <v/>
      </c>
      <c r="I1684" s="204" t="str">
        <f t="shared" si="392"/>
        <v/>
      </c>
      <c r="J1684" s="204" t="str">
        <f t="shared" si="393"/>
        <v/>
      </c>
      <c r="K1684" s="186" t="str">
        <f t="shared" si="394"/>
        <v/>
      </c>
      <c r="L1684" s="186" t="str">
        <f t="shared" si="395"/>
        <v/>
      </c>
      <c r="S1684" s="187"/>
      <c r="T1684" s="148"/>
      <c r="Z1684" s="148"/>
    </row>
    <row r="1685" spans="2:26" s="155" customFormat="1" hidden="1" x14ac:dyDescent="0.2">
      <c r="B1685" s="155" t="str">
        <f t="shared" si="385"/>
        <v/>
      </c>
      <c r="C1685" s="155" t="str">
        <f t="shared" si="386"/>
        <v/>
      </c>
      <c r="D1685" s="155" t="str">
        <f t="shared" si="387"/>
        <v/>
      </c>
      <c r="E1685" s="204" t="str">
        <f t="shared" si="388"/>
        <v/>
      </c>
      <c r="F1685" s="204" t="str">
        <f t="shared" si="389"/>
        <v/>
      </c>
      <c r="G1685" s="204" t="str">
        <f t="shared" si="390"/>
        <v/>
      </c>
      <c r="H1685" s="204" t="str">
        <f t="shared" si="391"/>
        <v/>
      </c>
      <c r="I1685" s="204" t="str">
        <f t="shared" si="392"/>
        <v/>
      </c>
      <c r="J1685" s="204" t="str">
        <f t="shared" si="393"/>
        <v/>
      </c>
      <c r="K1685" s="186" t="str">
        <f t="shared" si="394"/>
        <v/>
      </c>
      <c r="L1685" s="186" t="str">
        <f t="shared" si="395"/>
        <v/>
      </c>
      <c r="S1685" s="187"/>
      <c r="T1685" s="148"/>
      <c r="Z1685" s="148"/>
    </row>
    <row r="1686" spans="2:26" s="155" customFormat="1" hidden="1" x14ac:dyDescent="0.2">
      <c r="B1686" s="155" t="str">
        <f t="shared" si="385"/>
        <v/>
      </c>
      <c r="C1686" s="155" t="str">
        <f t="shared" si="386"/>
        <v/>
      </c>
      <c r="D1686" s="155" t="str">
        <f t="shared" si="387"/>
        <v/>
      </c>
      <c r="E1686" s="204" t="str">
        <f t="shared" si="388"/>
        <v/>
      </c>
      <c r="F1686" s="204" t="str">
        <f t="shared" si="389"/>
        <v/>
      </c>
      <c r="G1686" s="204" t="str">
        <f t="shared" si="390"/>
        <v/>
      </c>
      <c r="H1686" s="204" t="str">
        <f t="shared" si="391"/>
        <v/>
      </c>
      <c r="I1686" s="204" t="str">
        <f t="shared" si="392"/>
        <v/>
      </c>
      <c r="J1686" s="204" t="str">
        <f t="shared" si="393"/>
        <v/>
      </c>
      <c r="K1686" s="186" t="str">
        <f t="shared" si="394"/>
        <v/>
      </c>
      <c r="L1686" s="186" t="str">
        <f t="shared" si="395"/>
        <v/>
      </c>
      <c r="S1686" s="187"/>
      <c r="T1686" s="148"/>
      <c r="Z1686" s="148"/>
    </row>
    <row r="1687" spans="2:26" s="155" customFormat="1" hidden="1" x14ac:dyDescent="0.2">
      <c r="B1687" s="155" t="str">
        <f t="shared" si="385"/>
        <v/>
      </c>
      <c r="C1687" s="155" t="str">
        <f t="shared" si="386"/>
        <v/>
      </c>
      <c r="D1687" s="155" t="str">
        <f t="shared" si="387"/>
        <v/>
      </c>
      <c r="E1687" s="204" t="str">
        <f t="shared" si="388"/>
        <v/>
      </c>
      <c r="F1687" s="204" t="str">
        <f t="shared" si="389"/>
        <v/>
      </c>
      <c r="G1687" s="204" t="str">
        <f t="shared" si="390"/>
        <v/>
      </c>
      <c r="H1687" s="204" t="str">
        <f t="shared" si="391"/>
        <v/>
      </c>
      <c r="I1687" s="204" t="str">
        <f t="shared" si="392"/>
        <v/>
      </c>
      <c r="J1687" s="204" t="str">
        <f t="shared" si="393"/>
        <v/>
      </c>
      <c r="K1687" s="186" t="str">
        <f t="shared" si="394"/>
        <v/>
      </c>
      <c r="L1687" s="186" t="str">
        <f t="shared" si="395"/>
        <v/>
      </c>
      <c r="S1687" s="187"/>
      <c r="T1687" s="148"/>
      <c r="Z1687" s="148"/>
    </row>
    <row r="1688" spans="2:26" s="155" customFormat="1" hidden="1" x14ac:dyDescent="0.2">
      <c r="B1688" s="155" t="str">
        <f t="shared" si="385"/>
        <v/>
      </c>
      <c r="C1688" s="155" t="str">
        <f t="shared" si="386"/>
        <v/>
      </c>
      <c r="D1688" s="155" t="str">
        <f t="shared" si="387"/>
        <v/>
      </c>
      <c r="E1688" s="204" t="str">
        <f t="shared" si="388"/>
        <v/>
      </c>
      <c r="F1688" s="204" t="str">
        <f t="shared" si="389"/>
        <v/>
      </c>
      <c r="G1688" s="204" t="str">
        <f t="shared" si="390"/>
        <v/>
      </c>
      <c r="H1688" s="204" t="str">
        <f t="shared" si="391"/>
        <v/>
      </c>
      <c r="I1688" s="204" t="str">
        <f t="shared" si="392"/>
        <v/>
      </c>
      <c r="J1688" s="204" t="str">
        <f t="shared" si="393"/>
        <v/>
      </c>
      <c r="K1688" s="186" t="str">
        <f t="shared" si="394"/>
        <v/>
      </c>
      <c r="L1688" s="186" t="str">
        <f t="shared" si="395"/>
        <v/>
      </c>
      <c r="S1688" s="187"/>
      <c r="T1688" s="148"/>
      <c r="Z1688" s="148"/>
    </row>
    <row r="1689" spans="2:26" s="155" customFormat="1" hidden="1" x14ac:dyDescent="0.2">
      <c r="B1689" s="155" t="str">
        <f t="shared" si="385"/>
        <v/>
      </c>
      <c r="C1689" s="155" t="str">
        <f t="shared" si="386"/>
        <v/>
      </c>
      <c r="D1689" s="155" t="str">
        <f t="shared" si="387"/>
        <v/>
      </c>
      <c r="E1689" s="204" t="str">
        <f t="shared" si="388"/>
        <v/>
      </c>
      <c r="F1689" s="204" t="str">
        <f t="shared" si="389"/>
        <v/>
      </c>
      <c r="G1689" s="204" t="str">
        <f t="shared" si="390"/>
        <v/>
      </c>
      <c r="H1689" s="204" t="str">
        <f t="shared" si="391"/>
        <v/>
      </c>
      <c r="I1689" s="204" t="str">
        <f t="shared" si="392"/>
        <v/>
      </c>
      <c r="J1689" s="204" t="str">
        <f t="shared" si="393"/>
        <v/>
      </c>
      <c r="K1689" s="186" t="str">
        <f t="shared" si="394"/>
        <v/>
      </c>
      <c r="L1689" s="186" t="str">
        <f t="shared" si="395"/>
        <v/>
      </c>
      <c r="S1689" s="187"/>
      <c r="T1689" s="148"/>
      <c r="Z1689" s="148"/>
    </row>
    <row r="1690" spans="2:26" s="155" customFormat="1" hidden="1" x14ac:dyDescent="0.2">
      <c r="B1690" s="155" t="str">
        <f t="shared" si="385"/>
        <v/>
      </c>
      <c r="C1690" s="155" t="str">
        <f t="shared" si="386"/>
        <v/>
      </c>
      <c r="D1690" s="155" t="str">
        <f t="shared" si="387"/>
        <v/>
      </c>
      <c r="E1690" s="204" t="str">
        <f t="shared" si="388"/>
        <v/>
      </c>
      <c r="F1690" s="204" t="str">
        <f t="shared" si="389"/>
        <v/>
      </c>
      <c r="G1690" s="204" t="str">
        <f t="shared" si="390"/>
        <v/>
      </c>
      <c r="H1690" s="204" t="str">
        <f t="shared" si="391"/>
        <v/>
      </c>
      <c r="I1690" s="204" t="str">
        <f t="shared" si="392"/>
        <v/>
      </c>
      <c r="J1690" s="204" t="str">
        <f t="shared" si="393"/>
        <v/>
      </c>
      <c r="K1690" s="186" t="str">
        <f t="shared" si="394"/>
        <v/>
      </c>
      <c r="L1690" s="186" t="str">
        <f t="shared" si="395"/>
        <v/>
      </c>
      <c r="S1690" s="187"/>
      <c r="T1690" s="148"/>
      <c r="Z1690" s="148"/>
    </row>
    <row r="1691" spans="2:26" s="155" customFormat="1" hidden="1" x14ac:dyDescent="0.2">
      <c r="B1691" s="155" t="str">
        <f t="shared" si="385"/>
        <v/>
      </c>
      <c r="C1691" s="155" t="str">
        <f t="shared" si="386"/>
        <v/>
      </c>
      <c r="D1691" s="155" t="str">
        <f t="shared" si="387"/>
        <v/>
      </c>
      <c r="E1691" s="204" t="str">
        <f t="shared" si="388"/>
        <v/>
      </c>
      <c r="F1691" s="204" t="str">
        <f t="shared" si="389"/>
        <v/>
      </c>
      <c r="G1691" s="204" t="str">
        <f t="shared" si="390"/>
        <v/>
      </c>
      <c r="H1691" s="204" t="str">
        <f t="shared" si="391"/>
        <v/>
      </c>
      <c r="I1691" s="204" t="str">
        <f t="shared" si="392"/>
        <v/>
      </c>
      <c r="J1691" s="204" t="str">
        <f t="shared" si="393"/>
        <v/>
      </c>
      <c r="K1691" s="186" t="str">
        <f t="shared" si="394"/>
        <v/>
      </c>
      <c r="L1691" s="186" t="str">
        <f t="shared" si="395"/>
        <v/>
      </c>
      <c r="S1691" s="187"/>
      <c r="T1691" s="148"/>
      <c r="Z1691" s="148"/>
    </row>
    <row r="1692" spans="2:26" s="155" customFormat="1" hidden="1" x14ac:dyDescent="0.2">
      <c r="B1692" s="155" t="str">
        <f t="shared" si="385"/>
        <v/>
      </c>
      <c r="C1692" s="155" t="str">
        <f t="shared" si="386"/>
        <v/>
      </c>
      <c r="D1692" s="155" t="str">
        <f t="shared" si="387"/>
        <v/>
      </c>
      <c r="E1692" s="204" t="str">
        <f t="shared" si="388"/>
        <v/>
      </c>
      <c r="F1692" s="204" t="str">
        <f t="shared" si="389"/>
        <v/>
      </c>
      <c r="G1692" s="204" t="str">
        <f t="shared" si="390"/>
        <v/>
      </c>
      <c r="H1692" s="204" t="str">
        <f t="shared" si="391"/>
        <v/>
      </c>
      <c r="I1692" s="204" t="str">
        <f t="shared" si="392"/>
        <v/>
      </c>
      <c r="J1692" s="204" t="str">
        <f t="shared" si="393"/>
        <v/>
      </c>
      <c r="K1692" s="186" t="str">
        <f t="shared" si="394"/>
        <v/>
      </c>
      <c r="L1692" s="186" t="str">
        <f t="shared" si="395"/>
        <v/>
      </c>
      <c r="S1692" s="187"/>
      <c r="T1692" s="148"/>
      <c r="Z1692" s="148"/>
    </row>
    <row r="1693" spans="2:26" s="155" customFormat="1" hidden="1" x14ac:dyDescent="0.2">
      <c r="B1693" s="155" t="str">
        <f t="shared" si="385"/>
        <v/>
      </c>
      <c r="C1693" s="155" t="str">
        <f t="shared" si="386"/>
        <v/>
      </c>
      <c r="D1693" s="155" t="str">
        <f t="shared" si="387"/>
        <v/>
      </c>
      <c r="E1693" s="204" t="str">
        <f t="shared" si="388"/>
        <v/>
      </c>
      <c r="F1693" s="204" t="str">
        <f t="shared" si="389"/>
        <v/>
      </c>
      <c r="G1693" s="204" t="str">
        <f t="shared" si="390"/>
        <v/>
      </c>
      <c r="H1693" s="204" t="str">
        <f t="shared" si="391"/>
        <v/>
      </c>
      <c r="I1693" s="204" t="str">
        <f t="shared" si="392"/>
        <v/>
      </c>
      <c r="J1693" s="204" t="str">
        <f t="shared" si="393"/>
        <v/>
      </c>
      <c r="K1693" s="186" t="str">
        <f t="shared" si="394"/>
        <v/>
      </c>
      <c r="L1693" s="186" t="str">
        <f t="shared" si="395"/>
        <v/>
      </c>
      <c r="S1693" s="187"/>
      <c r="T1693" s="148"/>
      <c r="Z1693" s="148"/>
    </row>
    <row r="1694" spans="2:26" s="155" customFormat="1" hidden="1" x14ac:dyDescent="0.2">
      <c r="B1694" s="155" t="str">
        <f t="shared" si="385"/>
        <v/>
      </c>
      <c r="C1694" s="155" t="str">
        <f t="shared" si="386"/>
        <v/>
      </c>
      <c r="D1694" s="155" t="str">
        <f t="shared" si="387"/>
        <v/>
      </c>
      <c r="E1694" s="204" t="str">
        <f t="shared" si="388"/>
        <v/>
      </c>
      <c r="F1694" s="204" t="str">
        <f t="shared" si="389"/>
        <v/>
      </c>
      <c r="G1694" s="204" t="str">
        <f t="shared" si="390"/>
        <v/>
      </c>
      <c r="H1694" s="204" t="str">
        <f t="shared" si="391"/>
        <v/>
      </c>
      <c r="I1694" s="204" t="str">
        <f t="shared" si="392"/>
        <v/>
      </c>
      <c r="J1694" s="204" t="str">
        <f t="shared" si="393"/>
        <v/>
      </c>
      <c r="K1694" s="186" t="str">
        <f t="shared" si="394"/>
        <v/>
      </c>
      <c r="L1694" s="186" t="str">
        <f t="shared" si="395"/>
        <v/>
      </c>
      <c r="S1694" s="187"/>
      <c r="T1694" s="148"/>
      <c r="Z1694" s="148"/>
    </row>
    <row r="1695" spans="2:26" s="155" customFormat="1" hidden="1" x14ac:dyDescent="0.2">
      <c r="B1695" s="155" t="str">
        <f t="shared" si="385"/>
        <v/>
      </c>
      <c r="C1695" s="155" t="str">
        <f t="shared" si="386"/>
        <v/>
      </c>
      <c r="D1695" s="155" t="str">
        <f t="shared" si="387"/>
        <v/>
      </c>
      <c r="E1695" s="204" t="str">
        <f t="shared" si="388"/>
        <v/>
      </c>
      <c r="F1695" s="204" t="str">
        <f t="shared" si="389"/>
        <v/>
      </c>
      <c r="G1695" s="204" t="str">
        <f t="shared" si="390"/>
        <v/>
      </c>
      <c r="H1695" s="204" t="str">
        <f t="shared" si="391"/>
        <v/>
      </c>
      <c r="I1695" s="204" t="str">
        <f t="shared" si="392"/>
        <v/>
      </c>
      <c r="J1695" s="204" t="str">
        <f t="shared" si="393"/>
        <v/>
      </c>
      <c r="K1695" s="186" t="str">
        <f t="shared" si="394"/>
        <v/>
      </c>
      <c r="L1695" s="186" t="str">
        <f t="shared" si="395"/>
        <v/>
      </c>
      <c r="S1695" s="187"/>
      <c r="T1695" s="148"/>
      <c r="Z1695" s="148"/>
    </row>
    <row r="1696" spans="2:26" s="155" customFormat="1" hidden="1" x14ac:dyDescent="0.2">
      <c r="B1696" s="155" t="str">
        <f t="shared" si="385"/>
        <v/>
      </c>
      <c r="C1696" s="155" t="str">
        <f t="shared" si="386"/>
        <v/>
      </c>
      <c r="D1696" s="155" t="str">
        <f t="shared" si="387"/>
        <v/>
      </c>
      <c r="E1696" s="204" t="str">
        <f t="shared" si="388"/>
        <v/>
      </c>
      <c r="F1696" s="204" t="str">
        <f t="shared" si="389"/>
        <v/>
      </c>
      <c r="G1696" s="204" t="str">
        <f t="shared" si="390"/>
        <v/>
      </c>
      <c r="H1696" s="204" t="str">
        <f t="shared" si="391"/>
        <v/>
      </c>
      <c r="I1696" s="204" t="str">
        <f t="shared" si="392"/>
        <v/>
      </c>
      <c r="J1696" s="204" t="str">
        <f t="shared" si="393"/>
        <v/>
      </c>
      <c r="K1696" s="186" t="str">
        <f t="shared" si="394"/>
        <v/>
      </c>
      <c r="L1696" s="186" t="str">
        <f t="shared" si="395"/>
        <v/>
      </c>
      <c r="S1696" s="187"/>
      <c r="T1696" s="148"/>
      <c r="Z1696" s="148"/>
    </row>
    <row r="1697" spans="2:26" s="155" customFormat="1" hidden="1" x14ac:dyDescent="0.2">
      <c r="B1697" s="155" t="str">
        <f t="shared" si="385"/>
        <v/>
      </c>
      <c r="C1697" s="155" t="str">
        <f t="shared" si="386"/>
        <v/>
      </c>
      <c r="D1697" s="155" t="str">
        <f t="shared" si="387"/>
        <v/>
      </c>
      <c r="E1697" s="204" t="str">
        <f t="shared" si="388"/>
        <v/>
      </c>
      <c r="F1697" s="204" t="str">
        <f t="shared" si="389"/>
        <v/>
      </c>
      <c r="G1697" s="204" t="str">
        <f t="shared" si="390"/>
        <v/>
      </c>
      <c r="H1697" s="204" t="str">
        <f t="shared" si="391"/>
        <v/>
      </c>
      <c r="I1697" s="204" t="str">
        <f t="shared" si="392"/>
        <v/>
      </c>
      <c r="J1697" s="204" t="str">
        <f t="shared" si="393"/>
        <v/>
      </c>
      <c r="K1697" s="186" t="str">
        <f t="shared" si="394"/>
        <v/>
      </c>
      <c r="L1697" s="186" t="str">
        <f t="shared" si="395"/>
        <v/>
      </c>
      <c r="S1697" s="187"/>
      <c r="T1697" s="148"/>
      <c r="Z1697" s="148"/>
    </row>
    <row r="1698" spans="2:26" s="155" customFormat="1" hidden="1" x14ac:dyDescent="0.2">
      <c r="B1698" s="155" t="str">
        <f t="shared" si="385"/>
        <v/>
      </c>
      <c r="C1698" s="155" t="str">
        <f t="shared" si="386"/>
        <v/>
      </c>
      <c r="D1698" s="155" t="str">
        <f t="shared" si="387"/>
        <v/>
      </c>
      <c r="E1698" s="204" t="str">
        <f t="shared" si="388"/>
        <v/>
      </c>
      <c r="F1698" s="204" t="str">
        <f t="shared" si="389"/>
        <v/>
      </c>
      <c r="G1698" s="204" t="str">
        <f t="shared" si="390"/>
        <v/>
      </c>
      <c r="H1698" s="204" t="str">
        <f t="shared" si="391"/>
        <v/>
      </c>
      <c r="I1698" s="204" t="str">
        <f t="shared" si="392"/>
        <v/>
      </c>
      <c r="J1698" s="204" t="str">
        <f t="shared" si="393"/>
        <v/>
      </c>
      <c r="K1698" s="186" t="str">
        <f t="shared" si="394"/>
        <v/>
      </c>
      <c r="L1698" s="186" t="str">
        <f t="shared" si="395"/>
        <v/>
      </c>
      <c r="S1698" s="187"/>
      <c r="T1698" s="148"/>
      <c r="Z1698" s="148"/>
    </row>
    <row r="1699" spans="2:26" s="155" customFormat="1" hidden="1" x14ac:dyDescent="0.2">
      <c r="B1699" s="155" t="str">
        <f t="shared" si="385"/>
        <v/>
      </c>
      <c r="C1699" s="155" t="str">
        <f t="shared" si="386"/>
        <v/>
      </c>
      <c r="D1699" s="155" t="str">
        <f t="shared" si="387"/>
        <v/>
      </c>
      <c r="E1699" s="204" t="str">
        <f t="shared" si="388"/>
        <v/>
      </c>
      <c r="F1699" s="204" t="str">
        <f t="shared" si="389"/>
        <v/>
      </c>
      <c r="G1699" s="204" t="str">
        <f t="shared" si="390"/>
        <v/>
      </c>
      <c r="H1699" s="204" t="str">
        <f t="shared" si="391"/>
        <v/>
      </c>
      <c r="I1699" s="204" t="str">
        <f t="shared" si="392"/>
        <v/>
      </c>
      <c r="J1699" s="204" t="str">
        <f t="shared" si="393"/>
        <v/>
      </c>
      <c r="K1699" s="186" t="str">
        <f t="shared" si="394"/>
        <v/>
      </c>
      <c r="L1699" s="186" t="str">
        <f t="shared" si="395"/>
        <v/>
      </c>
      <c r="S1699" s="187"/>
      <c r="T1699" s="148"/>
      <c r="Z1699" s="148"/>
    </row>
    <row r="1700" spans="2:26" s="155" customFormat="1" hidden="1" x14ac:dyDescent="0.2">
      <c r="B1700" s="155" t="str">
        <f t="shared" si="385"/>
        <v/>
      </c>
      <c r="C1700" s="155" t="str">
        <f t="shared" si="386"/>
        <v/>
      </c>
      <c r="D1700" s="155" t="str">
        <f t="shared" si="387"/>
        <v/>
      </c>
      <c r="E1700" s="204" t="str">
        <f t="shared" si="388"/>
        <v/>
      </c>
      <c r="F1700" s="204" t="str">
        <f t="shared" si="389"/>
        <v/>
      </c>
      <c r="G1700" s="204" t="str">
        <f t="shared" si="390"/>
        <v/>
      </c>
      <c r="H1700" s="204" t="str">
        <f t="shared" si="391"/>
        <v/>
      </c>
      <c r="I1700" s="204" t="str">
        <f t="shared" si="392"/>
        <v/>
      </c>
      <c r="J1700" s="204" t="str">
        <f t="shared" si="393"/>
        <v/>
      </c>
      <c r="K1700" s="186" t="str">
        <f t="shared" si="394"/>
        <v/>
      </c>
      <c r="L1700" s="186" t="str">
        <f t="shared" si="395"/>
        <v/>
      </c>
      <c r="S1700" s="187"/>
      <c r="T1700" s="148"/>
      <c r="Z1700" s="148"/>
    </row>
    <row r="1701" spans="2:26" s="155" customFormat="1" hidden="1" x14ac:dyDescent="0.2">
      <c r="B1701" s="155" t="str">
        <f t="shared" si="385"/>
        <v/>
      </c>
      <c r="C1701" s="155" t="str">
        <f t="shared" si="386"/>
        <v/>
      </c>
      <c r="D1701" s="155" t="str">
        <f t="shared" si="387"/>
        <v/>
      </c>
      <c r="E1701" s="204" t="str">
        <f t="shared" si="388"/>
        <v/>
      </c>
      <c r="F1701" s="204" t="str">
        <f t="shared" si="389"/>
        <v/>
      </c>
      <c r="G1701" s="204" t="str">
        <f t="shared" si="390"/>
        <v/>
      </c>
      <c r="H1701" s="204" t="str">
        <f t="shared" si="391"/>
        <v/>
      </c>
      <c r="I1701" s="204" t="str">
        <f t="shared" si="392"/>
        <v/>
      </c>
      <c r="J1701" s="204" t="str">
        <f t="shared" si="393"/>
        <v/>
      </c>
      <c r="K1701" s="186" t="str">
        <f t="shared" si="394"/>
        <v/>
      </c>
      <c r="L1701" s="186" t="str">
        <f t="shared" si="395"/>
        <v/>
      </c>
      <c r="S1701" s="187"/>
      <c r="T1701" s="148"/>
      <c r="Z1701" s="148"/>
    </row>
    <row r="1702" spans="2:26" s="155" customFormat="1" hidden="1" x14ac:dyDescent="0.2">
      <c r="B1702" s="155" t="str">
        <f t="shared" si="385"/>
        <v/>
      </c>
      <c r="C1702" s="155" t="str">
        <f t="shared" si="386"/>
        <v/>
      </c>
      <c r="D1702" s="155" t="str">
        <f t="shared" si="387"/>
        <v/>
      </c>
      <c r="E1702" s="204" t="str">
        <f t="shared" si="388"/>
        <v/>
      </c>
      <c r="F1702" s="204" t="str">
        <f t="shared" si="389"/>
        <v/>
      </c>
      <c r="G1702" s="204" t="str">
        <f t="shared" si="390"/>
        <v/>
      </c>
      <c r="H1702" s="204" t="str">
        <f t="shared" si="391"/>
        <v/>
      </c>
      <c r="I1702" s="204" t="str">
        <f t="shared" si="392"/>
        <v/>
      </c>
      <c r="J1702" s="204" t="str">
        <f t="shared" si="393"/>
        <v/>
      </c>
      <c r="K1702" s="186" t="str">
        <f t="shared" si="394"/>
        <v/>
      </c>
      <c r="L1702" s="186" t="str">
        <f t="shared" si="395"/>
        <v/>
      </c>
      <c r="S1702" s="187"/>
      <c r="T1702" s="148"/>
      <c r="Z1702" s="148"/>
    </row>
    <row r="1703" spans="2:26" s="155" customFormat="1" hidden="1" x14ac:dyDescent="0.2">
      <c r="B1703" s="155" t="str">
        <f t="shared" si="385"/>
        <v/>
      </c>
      <c r="C1703" s="155" t="str">
        <f t="shared" si="386"/>
        <v/>
      </c>
      <c r="D1703" s="155" t="str">
        <f t="shared" si="387"/>
        <v/>
      </c>
      <c r="E1703" s="204" t="str">
        <f t="shared" si="388"/>
        <v/>
      </c>
      <c r="F1703" s="204" t="str">
        <f t="shared" si="389"/>
        <v/>
      </c>
      <c r="G1703" s="204" t="str">
        <f t="shared" si="390"/>
        <v/>
      </c>
      <c r="H1703" s="204" t="str">
        <f t="shared" si="391"/>
        <v/>
      </c>
      <c r="I1703" s="204" t="str">
        <f t="shared" si="392"/>
        <v/>
      </c>
      <c r="J1703" s="204" t="str">
        <f t="shared" si="393"/>
        <v/>
      </c>
      <c r="K1703" s="186" t="str">
        <f t="shared" si="394"/>
        <v/>
      </c>
      <c r="L1703" s="186" t="str">
        <f t="shared" si="395"/>
        <v/>
      </c>
      <c r="S1703" s="187"/>
      <c r="T1703" s="148"/>
      <c r="Z1703" s="148"/>
    </row>
    <row r="1704" spans="2:26" s="155" customFormat="1" hidden="1" x14ac:dyDescent="0.2">
      <c r="B1704" s="155" t="str">
        <f t="shared" si="385"/>
        <v/>
      </c>
      <c r="C1704" s="155" t="str">
        <f t="shared" si="386"/>
        <v/>
      </c>
      <c r="D1704" s="155" t="str">
        <f t="shared" si="387"/>
        <v/>
      </c>
      <c r="E1704" s="204" t="str">
        <f t="shared" si="388"/>
        <v/>
      </c>
      <c r="F1704" s="204" t="str">
        <f t="shared" si="389"/>
        <v/>
      </c>
      <c r="G1704" s="204" t="str">
        <f t="shared" si="390"/>
        <v/>
      </c>
      <c r="H1704" s="204" t="str">
        <f t="shared" si="391"/>
        <v/>
      </c>
      <c r="I1704" s="204" t="str">
        <f t="shared" si="392"/>
        <v/>
      </c>
      <c r="J1704" s="204" t="str">
        <f t="shared" si="393"/>
        <v/>
      </c>
      <c r="K1704" s="186" t="str">
        <f t="shared" si="394"/>
        <v/>
      </c>
      <c r="L1704" s="186" t="str">
        <f t="shared" si="395"/>
        <v/>
      </c>
      <c r="S1704" s="187"/>
      <c r="T1704" s="148"/>
      <c r="Z1704" s="148"/>
    </row>
    <row r="1705" spans="2:26" s="155" customFormat="1" hidden="1" x14ac:dyDescent="0.2">
      <c r="B1705" s="155" t="str">
        <f t="shared" si="385"/>
        <v/>
      </c>
      <c r="C1705" s="155" t="str">
        <f t="shared" si="386"/>
        <v/>
      </c>
      <c r="D1705" s="155" t="str">
        <f t="shared" si="387"/>
        <v/>
      </c>
      <c r="E1705" s="204" t="str">
        <f t="shared" si="388"/>
        <v/>
      </c>
      <c r="F1705" s="204" t="str">
        <f t="shared" si="389"/>
        <v/>
      </c>
      <c r="G1705" s="204" t="str">
        <f t="shared" si="390"/>
        <v/>
      </c>
      <c r="H1705" s="204" t="str">
        <f t="shared" si="391"/>
        <v/>
      </c>
      <c r="I1705" s="204" t="str">
        <f t="shared" si="392"/>
        <v/>
      </c>
      <c r="J1705" s="204" t="str">
        <f t="shared" si="393"/>
        <v/>
      </c>
      <c r="K1705" s="186" t="str">
        <f t="shared" si="394"/>
        <v/>
      </c>
      <c r="L1705" s="186" t="str">
        <f t="shared" si="395"/>
        <v/>
      </c>
      <c r="S1705" s="187"/>
      <c r="T1705" s="148"/>
      <c r="Z1705" s="148"/>
    </row>
    <row r="1706" spans="2:26" s="155" customFormat="1" hidden="1" x14ac:dyDescent="0.2">
      <c r="B1706" s="155" t="str">
        <f t="shared" si="385"/>
        <v/>
      </c>
      <c r="C1706" s="155" t="str">
        <f t="shared" si="386"/>
        <v/>
      </c>
      <c r="D1706" s="155" t="str">
        <f t="shared" si="387"/>
        <v/>
      </c>
      <c r="E1706" s="204" t="str">
        <f t="shared" si="388"/>
        <v/>
      </c>
      <c r="F1706" s="204" t="str">
        <f t="shared" si="389"/>
        <v/>
      </c>
      <c r="G1706" s="204" t="str">
        <f t="shared" si="390"/>
        <v/>
      </c>
      <c r="H1706" s="204" t="str">
        <f t="shared" si="391"/>
        <v/>
      </c>
      <c r="I1706" s="204" t="str">
        <f t="shared" si="392"/>
        <v/>
      </c>
      <c r="J1706" s="204" t="str">
        <f t="shared" si="393"/>
        <v/>
      </c>
      <c r="K1706" s="186" t="str">
        <f t="shared" si="394"/>
        <v/>
      </c>
      <c r="L1706" s="186" t="str">
        <f t="shared" si="395"/>
        <v/>
      </c>
      <c r="S1706" s="187"/>
      <c r="T1706" s="148"/>
      <c r="Z1706" s="148"/>
    </row>
    <row r="1707" spans="2:26" s="155" customFormat="1" hidden="1" x14ac:dyDescent="0.2">
      <c r="B1707" s="155" t="str">
        <f t="shared" ref="B1707:B1770" si="396">IF(D2423=0,"",D2423)</f>
        <v/>
      </c>
      <c r="C1707" s="155" t="str">
        <f t="shared" ref="C1707:C1770" si="397">IF(L2423=0,"",L2423)</f>
        <v/>
      </c>
      <c r="D1707" s="155" t="str">
        <f t="shared" ref="D1707:D1770" si="398">IF(M2423=0,"",M2423)</f>
        <v/>
      </c>
      <c r="E1707" s="204" t="str">
        <f t="shared" ref="E1707:E1770" si="399">IF(J2423=0,"",J2423)</f>
        <v/>
      </c>
      <c r="F1707" s="204" t="str">
        <f t="shared" ref="F1707:F1770" si="400">IF(K2423=0,"",K2423)</f>
        <v/>
      </c>
      <c r="G1707" s="204" t="str">
        <f t="shared" ref="G1707:G1770" si="401">IF(F2423=0,"",F2423)</f>
        <v/>
      </c>
      <c r="H1707" s="204" t="str">
        <f t="shared" ref="H1707:H1770" si="402">IF(G2423=0,"",G2423)</f>
        <v/>
      </c>
      <c r="I1707" s="204" t="str">
        <f t="shared" ref="I1707:I1770" si="403">IF(H2423=0,"",H2423)</f>
        <v/>
      </c>
      <c r="J1707" s="204" t="str">
        <f t="shared" ref="J1707:J1770" si="404">IF(I2423=0,"",I2423)</f>
        <v/>
      </c>
      <c r="K1707" s="186" t="str">
        <f t="shared" ref="K1707:K1770" si="405">IF(N2423=0,"",N2423)</f>
        <v/>
      </c>
      <c r="L1707" s="186" t="str">
        <f t="shared" ref="L1707:L1770" si="406">IF(O2423=0,"",O2423)</f>
        <v/>
      </c>
      <c r="S1707" s="187"/>
      <c r="T1707" s="148"/>
      <c r="Z1707" s="148"/>
    </row>
    <row r="1708" spans="2:26" s="155" customFormat="1" hidden="1" x14ac:dyDescent="0.2">
      <c r="B1708" s="155" t="str">
        <f t="shared" si="396"/>
        <v/>
      </c>
      <c r="C1708" s="155" t="str">
        <f t="shared" si="397"/>
        <v/>
      </c>
      <c r="D1708" s="155" t="str">
        <f t="shared" si="398"/>
        <v/>
      </c>
      <c r="E1708" s="204" t="str">
        <f t="shared" si="399"/>
        <v/>
      </c>
      <c r="F1708" s="204" t="str">
        <f t="shared" si="400"/>
        <v/>
      </c>
      <c r="G1708" s="204" t="str">
        <f t="shared" si="401"/>
        <v/>
      </c>
      <c r="H1708" s="204" t="str">
        <f t="shared" si="402"/>
        <v/>
      </c>
      <c r="I1708" s="204" t="str">
        <f t="shared" si="403"/>
        <v/>
      </c>
      <c r="J1708" s="204" t="str">
        <f t="shared" si="404"/>
        <v/>
      </c>
      <c r="K1708" s="186" t="str">
        <f t="shared" si="405"/>
        <v/>
      </c>
      <c r="L1708" s="186" t="str">
        <f t="shared" si="406"/>
        <v/>
      </c>
      <c r="S1708" s="187"/>
      <c r="T1708" s="148"/>
      <c r="Z1708" s="148"/>
    </row>
    <row r="1709" spans="2:26" s="155" customFormat="1" hidden="1" x14ac:dyDescent="0.2">
      <c r="B1709" s="155" t="str">
        <f t="shared" si="396"/>
        <v/>
      </c>
      <c r="C1709" s="155" t="str">
        <f t="shared" si="397"/>
        <v/>
      </c>
      <c r="D1709" s="155" t="str">
        <f t="shared" si="398"/>
        <v/>
      </c>
      <c r="E1709" s="204" t="str">
        <f t="shared" si="399"/>
        <v/>
      </c>
      <c r="F1709" s="204" t="str">
        <f t="shared" si="400"/>
        <v/>
      </c>
      <c r="G1709" s="204" t="str">
        <f t="shared" si="401"/>
        <v/>
      </c>
      <c r="H1709" s="204" t="str">
        <f t="shared" si="402"/>
        <v/>
      </c>
      <c r="I1709" s="204" t="str">
        <f t="shared" si="403"/>
        <v/>
      </c>
      <c r="J1709" s="204" t="str">
        <f t="shared" si="404"/>
        <v/>
      </c>
      <c r="K1709" s="186" t="str">
        <f t="shared" si="405"/>
        <v/>
      </c>
      <c r="L1709" s="186" t="str">
        <f t="shared" si="406"/>
        <v/>
      </c>
      <c r="S1709" s="187"/>
      <c r="T1709" s="148"/>
      <c r="Z1709" s="148"/>
    </row>
    <row r="1710" spans="2:26" s="155" customFormat="1" hidden="1" x14ac:dyDescent="0.2">
      <c r="B1710" s="155" t="str">
        <f t="shared" si="396"/>
        <v/>
      </c>
      <c r="C1710" s="155" t="str">
        <f t="shared" si="397"/>
        <v/>
      </c>
      <c r="D1710" s="155" t="str">
        <f t="shared" si="398"/>
        <v/>
      </c>
      <c r="E1710" s="204" t="str">
        <f t="shared" si="399"/>
        <v/>
      </c>
      <c r="F1710" s="204" t="str">
        <f t="shared" si="400"/>
        <v/>
      </c>
      <c r="G1710" s="204" t="str">
        <f t="shared" si="401"/>
        <v/>
      </c>
      <c r="H1710" s="204" t="str">
        <f t="shared" si="402"/>
        <v/>
      </c>
      <c r="I1710" s="204" t="str">
        <f t="shared" si="403"/>
        <v/>
      </c>
      <c r="J1710" s="204" t="str">
        <f t="shared" si="404"/>
        <v/>
      </c>
      <c r="K1710" s="186" t="str">
        <f t="shared" si="405"/>
        <v/>
      </c>
      <c r="L1710" s="186" t="str">
        <f t="shared" si="406"/>
        <v/>
      </c>
      <c r="S1710" s="187"/>
      <c r="T1710" s="148"/>
      <c r="Z1710" s="148"/>
    </row>
    <row r="1711" spans="2:26" s="155" customFormat="1" hidden="1" x14ac:dyDescent="0.2">
      <c r="B1711" s="155" t="str">
        <f t="shared" si="396"/>
        <v/>
      </c>
      <c r="C1711" s="155" t="str">
        <f t="shared" si="397"/>
        <v/>
      </c>
      <c r="D1711" s="155" t="str">
        <f t="shared" si="398"/>
        <v/>
      </c>
      <c r="E1711" s="204" t="str">
        <f t="shared" si="399"/>
        <v/>
      </c>
      <c r="F1711" s="204" t="str">
        <f t="shared" si="400"/>
        <v/>
      </c>
      <c r="G1711" s="204" t="str">
        <f t="shared" si="401"/>
        <v/>
      </c>
      <c r="H1711" s="204" t="str">
        <f t="shared" si="402"/>
        <v/>
      </c>
      <c r="I1711" s="204" t="str">
        <f t="shared" si="403"/>
        <v/>
      </c>
      <c r="J1711" s="204" t="str">
        <f t="shared" si="404"/>
        <v/>
      </c>
      <c r="K1711" s="186" t="str">
        <f t="shared" si="405"/>
        <v/>
      </c>
      <c r="L1711" s="186" t="str">
        <f t="shared" si="406"/>
        <v/>
      </c>
      <c r="S1711" s="187"/>
      <c r="T1711" s="148"/>
      <c r="Z1711" s="148"/>
    </row>
    <row r="1712" spans="2:26" s="155" customFormat="1" hidden="1" x14ac:dyDescent="0.2">
      <c r="B1712" s="155" t="str">
        <f t="shared" si="396"/>
        <v/>
      </c>
      <c r="C1712" s="155" t="str">
        <f t="shared" si="397"/>
        <v/>
      </c>
      <c r="D1712" s="155" t="str">
        <f t="shared" si="398"/>
        <v/>
      </c>
      <c r="E1712" s="204" t="str">
        <f t="shared" si="399"/>
        <v/>
      </c>
      <c r="F1712" s="204" t="str">
        <f t="shared" si="400"/>
        <v/>
      </c>
      <c r="G1712" s="204" t="str">
        <f t="shared" si="401"/>
        <v/>
      </c>
      <c r="H1712" s="204" t="str">
        <f t="shared" si="402"/>
        <v/>
      </c>
      <c r="I1712" s="204" t="str">
        <f t="shared" si="403"/>
        <v/>
      </c>
      <c r="J1712" s="204" t="str">
        <f t="shared" si="404"/>
        <v/>
      </c>
      <c r="K1712" s="186" t="str">
        <f t="shared" si="405"/>
        <v/>
      </c>
      <c r="L1712" s="186" t="str">
        <f t="shared" si="406"/>
        <v/>
      </c>
      <c r="S1712" s="187"/>
      <c r="T1712" s="148"/>
      <c r="Z1712" s="148"/>
    </row>
    <row r="1713" spans="2:26" s="155" customFormat="1" hidden="1" x14ac:dyDescent="0.2">
      <c r="B1713" s="155" t="str">
        <f t="shared" si="396"/>
        <v/>
      </c>
      <c r="C1713" s="155" t="str">
        <f t="shared" si="397"/>
        <v/>
      </c>
      <c r="D1713" s="155" t="str">
        <f t="shared" si="398"/>
        <v/>
      </c>
      <c r="E1713" s="204" t="str">
        <f t="shared" si="399"/>
        <v/>
      </c>
      <c r="F1713" s="204" t="str">
        <f t="shared" si="400"/>
        <v/>
      </c>
      <c r="G1713" s="204" t="str">
        <f t="shared" si="401"/>
        <v/>
      </c>
      <c r="H1713" s="204" t="str">
        <f t="shared" si="402"/>
        <v/>
      </c>
      <c r="I1713" s="204" t="str">
        <f t="shared" si="403"/>
        <v/>
      </c>
      <c r="J1713" s="204" t="str">
        <f t="shared" si="404"/>
        <v/>
      </c>
      <c r="K1713" s="186" t="str">
        <f t="shared" si="405"/>
        <v/>
      </c>
      <c r="L1713" s="186" t="str">
        <f t="shared" si="406"/>
        <v/>
      </c>
      <c r="S1713" s="187"/>
      <c r="T1713" s="148"/>
      <c r="Z1713" s="148"/>
    </row>
    <row r="1714" spans="2:26" s="155" customFormat="1" hidden="1" x14ac:dyDescent="0.2">
      <c r="B1714" s="155" t="str">
        <f t="shared" si="396"/>
        <v/>
      </c>
      <c r="C1714" s="155" t="str">
        <f t="shared" si="397"/>
        <v/>
      </c>
      <c r="D1714" s="155" t="str">
        <f t="shared" si="398"/>
        <v/>
      </c>
      <c r="E1714" s="204" t="str">
        <f t="shared" si="399"/>
        <v/>
      </c>
      <c r="F1714" s="204" t="str">
        <f t="shared" si="400"/>
        <v/>
      </c>
      <c r="G1714" s="204" t="str">
        <f t="shared" si="401"/>
        <v/>
      </c>
      <c r="H1714" s="204" t="str">
        <f t="shared" si="402"/>
        <v/>
      </c>
      <c r="I1714" s="204" t="str">
        <f t="shared" si="403"/>
        <v/>
      </c>
      <c r="J1714" s="204" t="str">
        <f t="shared" si="404"/>
        <v/>
      </c>
      <c r="K1714" s="186" t="str">
        <f t="shared" si="405"/>
        <v/>
      </c>
      <c r="L1714" s="186" t="str">
        <f t="shared" si="406"/>
        <v/>
      </c>
      <c r="S1714" s="187"/>
      <c r="T1714" s="148"/>
      <c r="Z1714" s="148"/>
    </row>
    <row r="1715" spans="2:26" s="155" customFormat="1" hidden="1" x14ac:dyDescent="0.2">
      <c r="B1715" s="155" t="str">
        <f t="shared" si="396"/>
        <v/>
      </c>
      <c r="C1715" s="155" t="str">
        <f t="shared" si="397"/>
        <v/>
      </c>
      <c r="D1715" s="155" t="str">
        <f t="shared" si="398"/>
        <v/>
      </c>
      <c r="E1715" s="204" t="str">
        <f t="shared" si="399"/>
        <v/>
      </c>
      <c r="F1715" s="204" t="str">
        <f t="shared" si="400"/>
        <v/>
      </c>
      <c r="G1715" s="204" t="str">
        <f t="shared" si="401"/>
        <v/>
      </c>
      <c r="H1715" s="204" t="str">
        <f t="shared" si="402"/>
        <v/>
      </c>
      <c r="I1715" s="204" t="str">
        <f t="shared" si="403"/>
        <v/>
      </c>
      <c r="J1715" s="204" t="str">
        <f t="shared" si="404"/>
        <v/>
      </c>
      <c r="K1715" s="186" t="str">
        <f t="shared" si="405"/>
        <v/>
      </c>
      <c r="L1715" s="186" t="str">
        <f t="shared" si="406"/>
        <v/>
      </c>
      <c r="S1715" s="187"/>
      <c r="T1715" s="148"/>
      <c r="Z1715" s="148"/>
    </row>
    <row r="1716" spans="2:26" s="155" customFormat="1" hidden="1" x14ac:dyDescent="0.2">
      <c r="B1716" s="155" t="str">
        <f t="shared" si="396"/>
        <v/>
      </c>
      <c r="C1716" s="155" t="str">
        <f t="shared" si="397"/>
        <v/>
      </c>
      <c r="D1716" s="155" t="str">
        <f t="shared" si="398"/>
        <v/>
      </c>
      <c r="E1716" s="204" t="str">
        <f t="shared" si="399"/>
        <v/>
      </c>
      <c r="F1716" s="204" t="str">
        <f t="shared" si="400"/>
        <v/>
      </c>
      <c r="G1716" s="204" t="str">
        <f t="shared" si="401"/>
        <v/>
      </c>
      <c r="H1716" s="204" t="str">
        <f t="shared" si="402"/>
        <v/>
      </c>
      <c r="I1716" s="204" t="str">
        <f t="shared" si="403"/>
        <v/>
      </c>
      <c r="J1716" s="204" t="str">
        <f t="shared" si="404"/>
        <v/>
      </c>
      <c r="K1716" s="186" t="str">
        <f t="shared" si="405"/>
        <v/>
      </c>
      <c r="L1716" s="186" t="str">
        <f t="shared" si="406"/>
        <v/>
      </c>
      <c r="S1716" s="187"/>
      <c r="T1716" s="148"/>
      <c r="Z1716" s="148"/>
    </row>
    <row r="1717" spans="2:26" s="155" customFormat="1" hidden="1" x14ac:dyDescent="0.2">
      <c r="B1717" s="155" t="str">
        <f t="shared" si="396"/>
        <v/>
      </c>
      <c r="C1717" s="155" t="str">
        <f t="shared" si="397"/>
        <v/>
      </c>
      <c r="D1717" s="155" t="str">
        <f t="shared" si="398"/>
        <v/>
      </c>
      <c r="E1717" s="204" t="str">
        <f t="shared" si="399"/>
        <v/>
      </c>
      <c r="F1717" s="204" t="str">
        <f t="shared" si="400"/>
        <v/>
      </c>
      <c r="G1717" s="204" t="str">
        <f t="shared" si="401"/>
        <v/>
      </c>
      <c r="H1717" s="204" t="str">
        <f t="shared" si="402"/>
        <v/>
      </c>
      <c r="I1717" s="204" t="str">
        <f t="shared" si="403"/>
        <v/>
      </c>
      <c r="J1717" s="204" t="str">
        <f t="shared" si="404"/>
        <v/>
      </c>
      <c r="K1717" s="186" t="str">
        <f t="shared" si="405"/>
        <v/>
      </c>
      <c r="L1717" s="186" t="str">
        <f t="shared" si="406"/>
        <v/>
      </c>
      <c r="S1717" s="187"/>
      <c r="T1717" s="148"/>
      <c r="Z1717" s="148"/>
    </row>
    <row r="1718" spans="2:26" s="155" customFormat="1" hidden="1" x14ac:dyDescent="0.2">
      <c r="B1718" s="155" t="str">
        <f t="shared" si="396"/>
        <v/>
      </c>
      <c r="C1718" s="155" t="str">
        <f t="shared" si="397"/>
        <v/>
      </c>
      <c r="D1718" s="155" t="str">
        <f t="shared" si="398"/>
        <v/>
      </c>
      <c r="E1718" s="204" t="str">
        <f t="shared" si="399"/>
        <v/>
      </c>
      <c r="F1718" s="204" t="str">
        <f t="shared" si="400"/>
        <v/>
      </c>
      <c r="G1718" s="204" t="str">
        <f t="shared" si="401"/>
        <v/>
      </c>
      <c r="H1718" s="204" t="str">
        <f t="shared" si="402"/>
        <v/>
      </c>
      <c r="I1718" s="204" t="str">
        <f t="shared" si="403"/>
        <v/>
      </c>
      <c r="J1718" s="204" t="str">
        <f t="shared" si="404"/>
        <v/>
      </c>
      <c r="K1718" s="186" t="str">
        <f t="shared" si="405"/>
        <v/>
      </c>
      <c r="L1718" s="186" t="str">
        <f t="shared" si="406"/>
        <v/>
      </c>
      <c r="S1718" s="187"/>
      <c r="T1718" s="148"/>
      <c r="Z1718" s="148"/>
    </row>
    <row r="1719" spans="2:26" s="155" customFormat="1" hidden="1" x14ac:dyDescent="0.2">
      <c r="B1719" s="155" t="str">
        <f t="shared" si="396"/>
        <v/>
      </c>
      <c r="C1719" s="155" t="str">
        <f t="shared" si="397"/>
        <v/>
      </c>
      <c r="D1719" s="155" t="str">
        <f t="shared" si="398"/>
        <v/>
      </c>
      <c r="E1719" s="204" t="str">
        <f t="shared" si="399"/>
        <v/>
      </c>
      <c r="F1719" s="204" t="str">
        <f t="shared" si="400"/>
        <v/>
      </c>
      <c r="G1719" s="204" t="str">
        <f t="shared" si="401"/>
        <v/>
      </c>
      <c r="H1719" s="204" t="str">
        <f t="shared" si="402"/>
        <v/>
      </c>
      <c r="I1719" s="204" t="str">
        <f t="shared" si="403"/>
        <v/>
      </c>
      <c r="J1719" s="204" t="str">
        <f t="shared" si="404"/>
        <v/>
      </c>
      <c r="K1719" s="186" t="str">
        <f t="shared" si="405"/>
        <v/>
      </c>
      <c r="L1719" s="186" t="str">
        <f t="shared" si="406"/>
        <v/>
      </c>
      <c r="S1719" s="187"/>
      <c r="T1719" s="148"/>
      <c r="Z1719" s="148"/>
    </row>
    <row r="1720" spans="2:26" s="155" customFormat="1" hidden="1" x14ac:dyDescent="0.2">
      <c r="B1720" s="155" t="str">
        <f t="shared" si="396"/>
        <v/>
      </c>
      <c r="C1720" s="155" t="str">
        <f t="shared" si="397"/>
        <v/>
      </c>
      <c r="D1720" s="155" t="str">
        <f t="shared" si="398"/>
        <v/>
      </c>
      <c r="E1720" s="204" t="str">
        <f t="shared" si="399"/>
        <v/>
      </c>
      <c r="F1720" s="204" t="str">
        <f t="shared" si="400"/>
        <v/>
      </c>
      <c r="G1720" s="204" t="str">
        <f t="shared" si="401"/>
        <v/>
      </c>
      <c r="H1720" s="204" t="str">
        <f t="shared" si="402"/>
        <v/>
      </c>
      <c r="I1720" s="204" t="str">
        <f t="shared" si="403"/>
        <v/>
      </c>
      <c r="J1720" s="204" t="str">
        <f t="shared" si="404"/>
        <v/>
      </c>
      <c r="K1720" s="186" t="str">
        <f t="shared" si="405"/>
        <v/>
      </c>
      <c r="L1720" s="186" t="str">
        <f t="shared" si="406"/>
        <v/>
      </c>
      <c r="S1720" s="187"/>
      <c r="T1720" s="148"/>
      <c r="Z1720" s="148"/>
    </row>
    <row r="1721" spans="2:26" s="155" customFormat="1" hidden="1" x14ac:dyDescent="0.2">
      <c r="B1721" s="155" t="str">
        <f t="shared" si="396"/>
        <v/>
      </c>
      <c r="C1721" s="155" t="str">
        <f t="shared" si="397"/>
        <v/>
      </c>
      <c r="D1721" s="155" t="str">
        <f t="shared" si="398"/>
        <v/>
      </c>
      <c r="E1721" s="204" t="str">
        <f t="shared" si="399"/>
        <v/>
      </c>
      <c r="F1721" s="204" t="str">
        <f t="shared" si="400"/>
        <v/>
      </c>
      <c r="G1721" s="204" t="str">
        <f t="shared" si="401"/>
        <v/>
      </c>
      <c r="H1721" s="204" t="str">
        <f t="shared" si="402"/>
        <v/>
      </c>
      <c r="I1721" s="204" t="str">
        <f t="shared" si="403"/>
        <v/>
      </c>
      <c r="J1721" s="204" t="str">
        <f t="shared" si="404"/>
        <v/>
      </c>
      <c r="K1721" s="186" t="str">
        <f t="shared" si="405"/>
        <v/>
      </c>
      <c r="L1721" s="186" t="str">
        <f t="shared" si="406"/>
        <v/>
      </c>
      <c r="S1721" s="187"/>
      <c r="T1721" s="148"/>
      <c r="Z1721" s="148"/>
    </row>
    <row r="1722" spans="2:26" s="155" customFormat="1" hidden="1" x14ac:dyDescent="0.2">
      <c r="B1722" s="155" t="str">
        <f t="shared" si="396"/>
        <v/>
      </c>
      <c r="C1722" s="155" t="str">
        <f t="shared" si="397"/>
        <v/>
      </c>
      <c r="D1722" s="155" t="str">
        <f t="shared" si="398"/>
        <v/>
      </c>
      <c r="E1722" s="204" t="str">
        <f t="shared" si="399"/>
        <v/>
      </c>
      <c r="F1722" s="204" t="str">
        <f t="shared" si="400"/>
        <v/>
      </c>
      <c r="G1722" s="204" t="str">
        <f t="shared" si="401"/>
        <v/>
      </c>
      <c r="H1722" s="204" t="str">
        <f t="shared" si="402"/>
        <v/>
      </c>
      <c r="I1722" s="204" t="str">
        <f t="shared" si="403"/>
        <v/>
      </c>
      <c r="J1722" s="204" t="str">
        <f t="shared" si="404"/>
        <v/>
      </c>
      <c r="K1722" s="186" t="str">
        <f t="shared" si="405"/>
        <v/>
      </c>
      <c r="L1722" s="186" t="str">
        <f t="shared" si="406"/>
        <v/>
      </c>
      <c r="S1722" s="187"/>
      <c r="T1722" s="148"/>
      <c r="Z1722" s="148"/>
    </row>
    <row r="1723" spans="2:26" s="155" customFormat="1" hidden="1" x14ac:dyDescent="0.2">
      <c r="B1723" s="155" t="str">
        <f t="shared" si="396"/>
        <v/>
      </c>
      <c r="C1723" s="155" t="str">
        <f t="shared" si="397"/>
        <v/>
      </c>
      <c r="D1723" s="155" t="str">
        <f t="shared" si="398"/>
        <v/>
      </c>
      <c r="E1723" s="204" t="str">
        <f t="shared" si="399"/>
        <v/>
      </c>
      <c r="F1723" s="204" t="str">
        <f t="shared" si="400"/>
        <v/>
      </c>
      <c r="G1723" s="204" t="str">
        <f t="shared" si="401"/>
        <v/>
      </c>
      <c r="H1723" s="204" t="str">
        <f t="shared" si="402"/>
        <v/>
      </c>
      <c r="I1723" s="204" t="str">
        <f t="shared" si="403"/>
        <v/>
      </c>
      <c r="J1723" s="204" t="str">
        <f t="shared" si="404"/>
        <v/>
      </c>
      <c r="K1723" s="186" t="str">
        <f t="shared" si="405"/>
        <v/>
      </c>
      <c r="L1723" s="186" t="str">
        <f t="shared" si="406"/>
        <v/>
      </c>
      <c r="S1723" s="187"/>
      <c r="T1723" s="148"/>
      <c r="Z1723" s="148"/>
    </row>
    <row r="1724" spans="2:26" s="155" customFormat="1" hidden="1" x14ac:dyDescent="0.2">
      <c r="B1724" s="155" t="str">
        <f t="shared" si="396"/>
        <v/>
      </c>
      <c r="C1724" s="155" t="str">
        <f t="shared" si="397"/>
        <v/>
      </c>
      <c r="D1724" s="155" t="str">
        <f t="shared" si="398"/>
        <v/>
      </c>
      <c r="E1724" s="204" t="str">
        <f t="shared" si="399"/>
        <v/>
      </c>
      <c r="F1724" s="204" t="str">
        <f t="shared" si="400"/>
        <v/>
      </c>
      <c r="G1724" s="204" t="str">
        <f t="shared" si="401"/>
        <v/>
      </c>
      <c r="H1724" s="204" t="str">
        <f t="shared" si="402"/>
        <v/>
      </c>
      <c r="I1724" s="204" t="str">
        <f t="shared" si="403"/>
        <v/>
      </c>
      <c r="J1724" s="204" t="str">
        <f t="shared" si="404"/>
        <v/>
      </c>
      <c r="K1724" s="186" t="str">
        <f t="shared" si="405"/>
        <v/>
      </c>
      <c r="L1724" s="186" t="str">
        <f t="shared" si="406"/>
        <v/>
      </c>
      <c r="S1724" s="187"/>
      <c r="T1724" s="148"/>
      <c r="Z1724" s="148"/>
    </row>
    <row r="1725" spans="2:26" s="155" customFormat="1" hidden="1" x14ac:dyDescent="0.2">
      <c r="B1725" s="155" t="str">
        <f t="shared" si="396"/>
        <v/>
      </c>
      <c r="C1725" s="155" t="str">
        <f t="shared" si="397"/>
        <v/>
      </c>
      <c r="D1725" s="155" t="str">
        <f t="shared" si="398"/>
        <v/>
      </c>
      <c r="E1725" s="204" t="str">
        <f t="shared" si="399"/>
        <v/>
      </c>
      <c r="F1725" s="204" t="str">
        <f t="shared" si="400"/>
        <v/>
      </c>
      <c r="G1725" s="204" t="str">
        <f t="shared" si="401"/>
        <v/>
      </c>
      <c r="H1725" s="204" t="str">
        <f t="shared" si="402"/>
        <v/>
      </c>
      <c r="I1725" s="204" t="str">
        <f t="shared" si="403"/>
        <v/>
      </c>
      <c r="J1725" s="204" t="str">
        <f t="shared" si="404"/>
        <v/>
      </c>
      <c r="K1725" s="186" t="str">
        <f t="shared" si="405"/>
        <v/>
      </c>
      <c r="L1725" s="186" t="str">
        <f t="shared" si="406"/>
        <v/>
      </c>
      <c r="S1725" s="187"/>
      <c r="T1725" s="148"/>
      <c r="Z1725" s="148"/>
    </row>
    <row r="1726" spans="2:26" s="155" customFormat="1" hidden="1" x14ac:dyDescent="0.2">
      <c r="B1726" s="155" t="str">
        <f t="shared" si="396"/>
        <v/>
      </c>
      <c r="C1726" s="155" t="str">
        <f t="shared" si="397"/>
        <v/>
      </c>
      <c r="D1726" s="155" t="str">
        <f t="shared" si="398"/>
        <v/>
      </c>
      <c r="E1726" s="204" t="str">
        <f t="shared" si="399"/>
        <v/>
      </c>
      <c r="F1726" s="204" t="str">
        <f t="shared" si="400"/>
        <v/>
      </c>
      <c r="G1726" s="204" t="str">
        <f t="shared" si="401"/>
        <v/>
      </c>
      <c r="H1726" s="204" t="str">
        <f t="shared" si="402"/>
        <v/>
      </c>
      <c r="I1726" s="204" t="str">
        <f t="shared" si="403"/>
        <v/>
      </c>
      <c r="J1726" s="204" t="str">
        <f t="shared" si="404"/>
        <v/>
      </c>
      <c r="K1726" s="186" t="str">
        <f t="shared" si="405"/>
        <v/>
      </c>
      <c r="L1726" s="186" t="str">
        <f t="shared" si="406"/>
        <v/>
      </c>
      <c r="S1726" s="187"/>
      <c r="T1726" s="148"/>
      <c r="Z1726" s="148"/>
    </row>
    <row r="1727" spans="2:26" s="155" customFormat="1" hidden="1" x14ac:dyDescent="0.2">
      <c r="B1727" s="155" t="str">
        <f t="shared" si="396"/>
        <v/>
      </c>
      <c r="C1727" s="155" t="str">
        <f t="shared" si="397"/>
        <v/>
      </c>
      <c r="D1727" s="155" t="str">
        <f t="shared" si="398"/>
        <v/>
      </c>
      <c r="E1727" s="204" t="str">
        <f t="shared" si="399"/>
        <v/>
      </c>
      <c r="F1727" s="204" t="str">
        <f t="shared" si="400"/>
        <v/>
      </c>
      <c r="G1727" s="204" t="str">
        <f t="shared" si="401"/>
        <v/>
      </c>
      <c r="H1727" s="204" t="str">
        <f t="shared" si="402"/>
        <v/>
      </c>
      <c r="I1727" s="204" t="str">
        <f t="shared" si="403"/>
        <v/>
      </c>
      <c r="J1727" s="204" t="str">
        <f t="shared" si="404"/>
        <v/>
      </c>
      <c r="K1727" s="186" t="str">
        <f t="shared" si="405"/>
        <v/>
      </c>
      <c r="L1727" s="186" t="str">
        <f t="shared" si="406"/>
        <v/>
      </c>
      <c r="S1727" s="187"/>
      <c r="T1727" s="148"/>
      <c r="Z1727" s="148"/>
    </row>
    <row r="1728" spans="2:26" s="155" customFormat="1" hidden="1" x14ac:dyDescent="0.2">
      <c r="B1728" s="155" t="str">
        <f t="shared" si="396"/>
        <v/>
      </c>
      <c r="C1728" s="155" t="str">
        <f t="shared" si="397"/>
        <v/>
      </c>
      <c r="D1728" s="155" t="str">
        <f t="shared" si="398"/>
        <v/>
      </c>
      <c r="E1728" s="204" t="str">
        <f t="shared" si="399"/>
        <v/>
      </c>
      <c r="F1728" s="204" t="str">
        <f t="shared" si="400"/>
        <v/>
      </c>
      <c r="G1728" s="204" t="str">
        <f t="shared" si="401"/>
        <v/>
      </c>
      <c r="H1728" s="204" t="str">
        <f t="shared" si="402"/>
        <v/>
      </c>
      <c r="I1728" s="204" t="str">
        <f t="shared" si="403"/>
        <v/>
      </c>
      <c r="J1728" s="204" t="str">
        <f t="shared" si="404"/>
        <v/>
      </c>
      <c r="K1728" s="186" t="str">
        <f t="shared" si="405"/>
        <v/>
      </c>
      <c r="L1728" s="186" t="str">
        <f t="shared" si="406"/>
        <v/>
      </c>
      <c r="S1728" s="187"/>
      <c r="T1728" s="148"/>
      <c r="Z1728" s="148"/>
    </row>
    <row r="1729" spans="2:26" s="155" customFormat="1" hidden="1" x14ac:dyDescent="0.2">
      <c r="B1729" s="155" t="str">
        <f t="shared" si="396"/>
        <v/>
      </c>
      <c r="C1729" s="155" t="str">
        <f t="shared" si="397"/>
        <v/>
      </c>
      <c r="D1729" s="155" t="str">
        <f t="shared" si="398"/>
        <v/>
      </c>
      <c r="E1729" s="204" t="str">
        <f t="shared" si="399"/>
        <v/>
      </c>
      <c r="F1729" s="204" t="str">
        <f t="shared" si="400"/>
        <v/>
      </c>
      <c r="G1729" s="204" t="str">
        <f t="shared" si="401"/>
        <v/>
      </c>
      <c r="H1729" s="204" t="str">
        <f t="shared" si="402"/>
        <v/>
      </c>
      <c r="I1729" s="204" t="str">
        <f t="shared" si="403"/>
        <v/>
      </c>
      <c r="J1729" s="204" t="str">
        <f t="shared" si="404"/>
        <v/>
      </c>
      <c r="K1729" s="186" t="str">
        <f t="shared" si="405"/>
        <v/>
      </c>
      <c r="L1729" s="186" t="str">
        <f t="shared" si="406"/>
        <v/>
      </c>
      <c r="S1729" s="187"/>
      <c r="T1729" s="148"/>
      <c r="Z1729" s="148"/>
    </row>
    <row r="1730" spans="2:26" s="155" customFormat="1" hidden="1" x14ac:dyDescent="0.2">
      <c r="B1730" s="155" t="str">
        <f t="shared" si="396"/>
        <v/>
      </c>
      <c r="C1730" s="155" t="str">
        <f t="shared" si="397"/>
        <v/>
      </c>
      <c r="D1730" s="155" t="str">
        <f t="shared" si="398"/>
        <v/>
      </c>
      <c r="E1730" s="204" t="str">
        <f t="shared" si="399"/>
        <v/>
      </c>
      <c r="F1730" s="204" t="str">
        <f t="shared" si="400"/>
        <v/>
      </c>
      <c r="G1730" s="204" t="str">
        <f t="shared" si="401"/>
        <v/>
      </c>
      <c r="H1730" s="204" t="str">
        <f t="shared" si="402"/>
        <v/>
      </c>
      <c r="I1730" s="204" t="str">
        <f t="shared" si="403"/>
        <v/>
      </c>
      <c r="J1730" s="204" t="str">
        <f t="shared" si="404"/>
        <v/>
      </c>
      <c r="K1730" s="186" t="str">
        <f t="shared" si="405"/>
        <v/>
      </c>
      <c r="L1730" s="186" t="str">
        <f t="shared" si="406"/>
        <v/>
      </c>
      <c r="S1730" s="187"/>
      <c r="T1730" s="148"/>
      <c r="Z1730" s="148"/>
    </row>
    <row r="1731" spans="2:26" s="155" customFormat="1" hidden="1" x14ac:dyDescent="0.2">
      <c r="B1731" s="155" t="str">
        <f t="shared" si="396"/>
        <v/>
      </c>
      <c r="C1731" s="155" t="str">
        <f t="shared" si="397"/>
        <v/>
      </c>
      <c r="D1731" s="155" t="str">
        <f t="shared" si="398"/>
        <v/>
      </c>
      <c r="E1731" s="204" t="str">
        <f t="shared" si="399"/>
        <v/>
      </c>
      <c r="F1731" s="204" t="str">
        <f t="shared" si="400"/>
        <v/>
      </c>
      <c r="G1731" s="204" t="str">
        <f t="shared" si="401"/>
        <v/>
      </c>
      <c r="H1731" s="204" t="str">
        <f t="shared" si="402"/>
        <v/>
      </c>
      <c r="I1731" s="204" t="str">
        <f t="shared" si="403"/>
        <v/>
      </c>
      <c r="J1731" s="204" t="str">
        <f t="shared" si="404"/>
        <v/>
      </c>
      <c r="K1731" s="186" t="str">
        <f t="shared" si="405"/>
        <v/>
      </c>
      <c r="L1731" s="186" t="str">
        <f t="shared" si="406"/>
        <v/>
      </c>
      <c r="S1731" s="187"/>
      <c r="T1731" s="148"/>
      <c r="Z1731" s="148"/>
    </row>
    <row r="1732" spans="2:26" s="155" customFormat="1" hidden="1" x14ac:dyDescent="0.2">
      <c r="B1732" s="155" t="str">
        <f t="shared" si="396"/>
        <v/>
      </c>
      <c r="C1732" s="155" t="str">
        <f t="shared" si="397"/>
        <v/>
      </c>
      <c r="D1732" s="155" t="str">
        <f t="shared" si="398"/>
        <v/>
      </c>
      <c r="E1732" s="204" t="str">
        <f t="shared" si="399"/>
        <v/>
      </c>
      <c r="F1732" s="204" t="str">
        <f t="shared" si="400"/>
        <v/>
      </c>
      <c r="G1732" s="204" t="str">
        <f t="shared" si="401"/>
        <v/>
      </c>
      <c r="H1732" s="204" t="str">
        <f t="shared" si="402"/>
        <v/>
      </c>
      <c r="I1732" s="204" t="str">
        <f t="shared" si="403"/>
        <v/>
      </c>
      <c r="J1732" s="204" t="str">
        <f t="shared" si="404"/>
        <v/>
      </c>
      <c r="K1732" s="186" t="str">
        <f t="shared" si="405"/>
        <v/>
      </c>
      <c r="L1732" s="186" t="str">
        <f t="shared" si="406"/>
        <v/>
      </c>
      <c r="S1732" s="187"/>
      <c r="T1732" s="148"/>
      <c r="Z1732" s="148"/>
    </row>
    <row r="1733" spans="2:26" s="155" customFormat="1" hidden="1" x14ac:dyDescent="0.2">
      <c r="B1733" s="155" t="str">
        <f t="shared" si="396"/>
        <v/>
      </c>
      <c r="C1733" s="155" t="str">
        <f t="shared" si="397"/>
        <v/>
      </c>
      <c r="D1733" s="155" t="str">
        <f t="shared" si="398"/>
        <v/>
      </c>
      <c r="E1733" s="204" t="str">
        <f t="shared" si="399"/>
        <v/>
      </c>
      <c r="F1733" s="204" t="str">
        <f t="shared" si="400"/>
        <v/>
      </c>
      <c r="G1733" s="204" t="str">
        <f t="shared" si="401"/>
        <v/>
      </c>
      <c r="H1733" s="204" t="str">
        <f t="shared" si="402"/>
        <v/>
      </c>
      <c r="I1733" s="204" t="str">
        <f t="shared" si="403"/>
        <v/>
      </c>
      <c r="J1733" s="204" t="str">
        <f t="shared" si="404"/>
        <v/>
      </c>
      <c r="K1733" s="186" t="str">
        <f t="shared" si="405"/>
        <v/>
      </c>
      <c r="L1733" s="186" t="str">
        <f t="shared" si="406"/>
        <v/>
      </c>
      <c r="S1733" s="187"/>
      <c r="T1733" s="148"/>
      <c r="Z1733" s="148"/>
    </row>
    <row r="1734" spans="2:26" s="155" customFormat="1" hidden="1" x14ac:dyDescent="0.2">
      <c r="B1734" s="155" t="str">
        <f t="shared" si="396"/>
        <v/>
      </c>
      <c r="C1734" s="155" t="str">
        <f t="shared" si="397"/>
        <v/>
      </c>
      <c r="D1734" s="155" t="str">
        <f t="shared" si="398"/>
        <v/>
      </c>
      <c r="E1734" s="204" t="str">
        <f t="shared" si="399"/>
        <v/>
      </c>
      <c r="F1734" s="204" t="str">
        <f t="shared" si="400"/>
        <v/>
      </c>
      <c r="G1734" s="204" t="str">
        <f t="shared" si="401"/>
        <v/>
      </c>
      <c r="H1734" s="204" t="str">
        <f t="shared" si="402"/>
        <v/>
      </c>
      <c r="I1734" s="204" t="str">
        <f t="shared" si="403"/>
        <v/>
      </c>
      <c r="J1734" s="204" t="str">
        <f t="shared" si="404"/>
        <v/>
      </c>
      <c r="K1734" s="186" t="str">
        <f t="shared" si="405"/>
        <v/>
      </c>
      <c r="L1734" s="186" t="str">
        <f t="shared" si="406"/>
        <v/>
      </c>
      <c r="S1734" s="187"/>
      <c r="T1734" s="148"/>
      <c r="Z1734" s="148"/>
    </row>
    <row r="1735" spans="2:26" s="155" customFormat="1" hidden="1" x14ac:dyDescent="0.2">
      <c r="B1735" s="155" t="str">
        <f t="shared" si="396"/>
        <v/>
      </c>
      <c r="C1735" s="155" t="str">
        <f t="shared" si="397"/>
        <v/>
      </c>
      <c r="D1735" s="155" t="str">
        <f t="shared" si="398"/>
        <v/>
      </c>
      <c r="E1735" s="204" t="str">
        <f t="shared" si="399"/>
        <v/>
      </c>
      <c r="F1735" s="204" t="str">
        <f t="shared" si="400"/>
        <v/>
      </c>
      <c r="G1735" s="204" t="str">
        <f t="shared" si="401"/>
        <v/>
      </c>
      <c r="H1735" s="204" t="str">
        <f t="shared" si="402"/>
        <v/>
      </c>
      <c r="I1735" s="204" t="str">
        <f t="shared" si="403"/>
        <v/>
      </c>
      <c r="J1735" s="204" t="str">
        <f t="shared" si="404"/>
        <v/>
      </c>
      <c r="K1735" s="186" t="str">
        <f t="shared" si="405"/>
        <v/>
      </c>
      <c r="L1735" s="186" t="str">
        <f t="shared" si="406"/>
        <v/>
      </c>
      <c r="S1735" s="187"/>
      <c r="T1735" s="148"/>
      <c r="Z1735" s="148"/>
    </row>
    <row r="1736" spans="2:26" s="155" customFormat="1" hidden="1" x14ac:dyDescent="0.2">
      <c r="B1736" s="155" t="str">
        <f t="shared" si="396"/>
        <v/>
      </c>
      <c r="C1736" s="155" t="str">
        <f t="shared" si="397"/>
        <v/>
      </c>
      <c r="D1736" s="155" t="str">
        <f t="shared" si="398"/>
        <v/>
      </c>
      <c r="E1736" s="204" t="str">
        <f t="shared" si="399"/>
        <v/>
      </c>
      <c r="F1736" s="204" t="str">
        <f t="shared" si="400"/>
        <v/>
      </c>
      <c r="G1736" s="204" t="str">
        <f t="shared" si="401"/>
        <v/>
      </c>
      <c r="H1736" s="204" t="str">
        <f t="shared" si="402"/>
        <v/>
      </c>
      <c r="I1736" s="204" t="str">
        <f t="shared" si="403"/>
        <v/>
      </c>
      <c r="J1736" s="204" t="str">
        <f t="shared" si="404"/>
        <v/>
      </c>
      <c r="K1736" s="186" t="str">
        <f t="shared" si="405"/>
        <v/>
      </c>
      <c r="L1736" s="186" t="str">
        <f t="shared" si="406"/>
        <v/>
      </c>
      <c r="S1736" s="187"/>
      <c r="T1736" s="148"/>
      <c r="Z1736" s="148"/>
    </row>
    <row r="1737" spans="2:26" s="155" customFormat="1" hidden="1" x14ac:dyDescent="0.2">
      <c r="B1737" s="155" t="str">
        <f t="shared" si="396"/>
        <v/>
      </c>
      <c r="C1737" s="155" t="str">
        <f t="shared" si="397"/>
        <v/>
      </c>
      <c r="D1737" s="155" t="str">
        <f t="shared" si="398"/>
        <v/>
      </c>
      <c r="E1737" s="204" t="str">
        <f t="shared" si="399"/>
        <v/>
      </c>
      <c r="F1737" s="204" t="str">
        <f t="shared" si="400"/>
        <v/>
      </c>
      <c r="G1737" s="204" t="str">
        <f t="shared" si="401"/>
        <v/>
      </c>
      <c r="H1737" s="204" t="str">
        <f t="shared" si="402"/>
        <v/>
      </c>
      <c r="I1737" s="204" t="str">
        <f t="shared" si="403"/>
        <v/>
      </c>
      <c r="J1737" s="204" t="str">
        <f t="shared" si="404"/>
        <v/>
      </c>
      <c r="K1737" s="186" t="str">
        <f t="shared" si="405"/>
        <v/>
      </c>
      <c r="L1737" s="186" t="str">
        <f t="shared" si="406"/>
        <v/>
      </c>
      <c r="S1737" s="187"/>
      <c r="T1737" s="148"/>
      <c r="Z1737" s="148"/>
    </row>
    <row r="1738" spans="2:26" s="155" customFormat="1" hidden="1" x14ac:dyDescent="0.2">
      <c r="B1738" s="155" t="str">
        <f t="shared" si="396"/>
        <v/>
      </c>
      <c r="C1738" s="155" t="str">
        <f t="shared" si="397"/>
        <v/>
      </c>
      <c r="D1738" s="155" t="str">
        <f t="shared" si="398"/>
        <v/>
      </c>
      <c r="E1738" s="204" t="str">
        <f t="shared" si="399"/>
        <v/>
      </c>
      <c r="F1738" s="204" t="str">
        <f t="shared" si="400"/>
        <v/>
      </c>
      <c r="G1738" s="204" t="str">
        <f t="shared" si="401"/>
        <v/>
      </c>
      <c r="H1738" s="204" t="str">
        <f t="shared" si="402"/>
        <v/>
      </c>
      <c r="I1738" s="204" t="str">
        <f t="shared" si="403"/>
        <v/>
      </c>
      <c r="J1738" s="204" t="str">
        <f t="shared" si="404"/>
        <v/>
      </c>
      <c r="K1738" s="186" t="str">
        <f t="shared" si="405"/>
        <v/>
      </c>
      <c r="L1738" s="186" t="str">
        <f t="shared" si="406"/>
        <v/>
      </c>
      <c r="S1738" s="187"/>
      <c r="T1738" s="148"/>
      <c r="Z1738" s="148"/>
    </row>
    <row r="1739" spans="2:26" s="155" customFormat="1" hidden="1" x14ac:dyDescent="0.2">
      <c r="B1739" s="155" t="str">
        <f t="shared" si="396"/>
        <v/>
      </c>
      <c r="C1739" s="155" t="str">
        <f t="shared" si="397"/>
        <v/>
      </c>
      <c r="D1739" s="155" t="str">
        <f t="shared" si="398"/>
        <v/>
      </c>
      <c r="E1739" s="204" t="str">
        <f t="shared" si="399"/>
        <v/>
      </c>
      <c r="F1739" s="204" t="str">
        <f t="shared" si="400"/>
        <v/>
      </c>
      <c r="G1739" s="204" t="str">
        <f t="shared" si="401"/>
        <v/>
      </c>
      <c r="H1739" s="204" t="str">
        <f t="shared" si="402"/>
        <v/>
      </c>
      <c r="I1739" s="204" t="str">
        <f t="shared" si="403"/>
        <v/>
      </c>
      <c r="J1739" s="204" t="str">
        <f t="shared" si="404"/>
        <v/>
      </c>
      <c r="K1739" s="186" t="str">
        <f t="shared" si="405"/>
        <v/>
      </c>
      <c r="L1739" s="186" t="str">
        <f t="shared" si="406"/>
        <v/>
      </c>
      <c r="S1739" s="187"/>
      <c r="T1739" s="148"/>
      <c r="Z1739" s="148"/>
    </row>
    <row r="1740" spans="2:26" s="155" customFormat="1" hidden="1" x14ac:dyDescent="0.2">
      <c r="B1740" s="155" t="str">
        <f t="shared" si="396"/>
        <v/>
      </c>
      <c r="C1740" s="155" t="str">
        <f t="shared" si="397"/>
        <v/>
      </c>
      <c r="D1740" s="155" t="str">
        <f t="shared" si="398"/>
        <v/>
      </c>
      <c r="E1740" s="204" t="str">
        <f t="shared" si="399"/>
        <v/>
      </c>
      <c r="F1740" s="204" t="str">
        <f t="shared" si="400"/>
        <v/>
      </c>
      <c r="G1740" s="204" t="str">
        <f t="shared" si="401"/>
        <v/>
      </c>
      <c r="H1740" s="204" t="str">
        <f t="shared" si="402"/>
        <v/>
      </c>
      <c r="I1740" s="204" t="str">
        <f t="shared" si="403"/>
        <v/>
      </c>
      <c r="J1740" s="204" t="str">
        <f t="shared" si="404"/>
        <v/>
      </c>
      <c r="K1740" s="186" t="str">
        <f t="shared" si="405"/>
        <v/>
      </c>
      <c r="L1740" s="186" t="str">
        <f t="shared" si="406"/>
        <v/>
      </c>
      <c r="S1740" s="187"/>
      <c r="T1740" s="148"/>
      <c r="Z1740" s="148"/>
    </row>
    <row r="1741" spans="2:26" s="155" customFormat="1" hidden="1" x14ac:dyDescent="0.2">
      <c r="B1741" s="155" t="str">
        <f t="shared" si="396"/>
        <v/>
      </c>
      <c r="C1741" s="155" t="str">
        <f t="shared" si="397"/>
        <v/>
      </c>
      <c r="D1741" s="155" t="str">
        <f t="shared" si="398"/>
        <v/>
      </c>
      <c r="E1741" s="204" t="str">
        <f t="shared" si="399"/>
        <v/>
      </c>
      <c r="F1741" s="204" t="str">
        <f t="shared" si="400"/>
        <v/>
      </c>
      <c r="G1741" s="204" t="str">
        <f t="shared" si="401"/>
        <v/>
      </c>
      <c r="H1741" s="204" t="str">
        <f t="shared" si="402"/>
        <v/>
      </c>
      <c r="I1741" s="204" t="str">
        <f t="shared" si="403"/>
        <v/>
      </c>
      <c r="J1741" s="204" t="str">
        <f t="shared" si="404"/>
        <v/>
      </c>
      <c r="K1741" s="186" t="str">
        <f t="shared" si="405"/>
        <v/>
      </c>
      <c r="L1741" s="186" t="str">
        <f t="shared" si="406"/>
        <v/>
      </c>
      <c r="S1741" s="187"/>
      <c r="T1741" s="148"/>
      <c r="Z1741" s="148"/>
    </row>
    <row r="1742" spans="2:26" s="155" customFormat="1" hidden="1" x14ac:dyDescent="0.2">
      <c r="B1742" s="155" t="str">
        <f t="shared" si="396"/>
        <v/>
      </c>
      <c r="C1742" s="155" t="str">
        <f t="shared" si="397"/>
        <v/>
      </c>
      <c r="D1742" s="155" t="str">
        <f t="shared" si="398"/>
        <v/>
      </c>
      <c r="E1742" s="204" t="str">
        <f t="shared" si="399"/>
        <v/>
      </c>
      <c r="F1742" s="204" t="str">
        <f t="shared" si="400"/>
        <v/>
      </c>
      <c r="G1742" s="204" t="str">
        <f t="shared" si="401"/>
        <v/>
      </c>
      <c r="H1742" s="204" t="str">
        <f t="shared" si="402"/>
        <v/>
      </c>
      <c r="I1742" s="204" t="str">
        <f t="shared" si="403"/>
        <v/>
      </c>
      <c r="J1742" s="204" t="str">
        <f t="shared" si="404"/>
        <v/>
      </c>
      <c r="K1742" s="186" t="str">
        <f t="shared" si="405"/>
        <v/>
      </c>
      <c r="L1742" s="186" t="str">
        <f t="shared" si="406"/>
        <v/>
      </c>
      <c r="S1742" s="187"/>
      <c r="T1742" s="148"/>
      <c r="Z1742" s="148"/>
    </row>
    <row r="1743" spans="2:26" s="155" customFormat="1" hidden="1" x14ac:dyDescent="0.2">
      <c r="B1743" s="155" t="str">
        <f t="shared" si="396"/>
        <v/>
      </c>
      <c r="C1743" s="155" t="str">
        <f t="shared" si="397"/>
        <v/>
      </c>
      <c r="D1743" s="155" t="str">
        <f t="shared" si="398"/>
        <v/>
      </c>
      <c r="E1743" s="204" t="str">
        <f t="shared" si="399"/>
        <v/>
      </c>
      <c r="F1743" s="204" t="str">
        <f t="shared" si="400"/>
        <v/>
      </c>
      <c r="G1743" s="204" t="str">
        <f t="shared" si="401"/>
        <v/>
      </c>
      <c r="H1743" s="204" t="str">
        <f t="shared" si="402"/>
        <v/>
      </c>
      <c r="I1743" s="204" t="str">
        <f t="shared" si="403"/>
        <v/>
      </c>
      <c r="J1743" s="204" t="str">
        <f t="shared" si="404"/>
        <v/>
      </c>
      <c r="K1743" s="186" t="str">
        <f t="shared" si="405"/>
        <v/>
      </c>
      <c r="L1743" s="186" t="str">
        <f t="shared" si="406"/>
        <v/>
      </c>
      <c r="S1743" s="187"/>
      <c r="T1743" s="148"/>
      <c r="Z1743" s="148"/>
    </row>
    <row r="1744" spans="2:26" s="155" customFormat="1" hidden="1" x14ac:dyDescent="0.2">
      <c r="B1744" s="155" t="str">
        <f t="shared" si="396"/>
        <v/>
      </c>
      <c r="C1744" s="155" t="str">
        <f t="shared" si="397"/>
        <v/>
      </c>
      <c r="D1744" s="155" t="str">
        <f t="shared" si="398"/>
        <v/>
      </c>
      <c r="E1744" s="204" t="str">
        <f t="shared" si="399"/>
        <v/>
      </c>
      <c r="F1744" s="204" t="str">
        <f t="shared" si="400"/>
        <v/>
      </c>
      <c r="G1744" s="204" t="str">
        <f t="shared" si="401"/>
        <v/>
      </c>
      <c r="H1744" s="204" t="str">
        <f t="shared" si="402"/>
        <v/>
      </c>
      <c r="I1744" s="204" t="str">
        <f t="shared" si="403"/>
        <v/>
      </c>
      <c r="J1744" s="204" t="str">
        <f t="shared" si="404"/>
        <v/>
      </c>
      <c r="K1744" s="186" t="str">
        <f t="shared" si="405"/>
        <v/>
      </c>
      <c r="L1744" s="186" t="str">
        <f t="shared" si="406"/>
        <v/>
      </c>
      <c r="S1744" s="187"/>
      <c r="T1744" s="148"/>
      <c r="Z1744" s="148"/>
    </row>
    <row r="1745" spans="2:26" s="155" customFormat="1" hidden="1" x14ac:dyDescent="0.2">
      <c r="B1745" s="155" t="str">
        <f t="shared" si="396"/>
        <v/>
      </c>
      <c r="C1745" s="155" t="str">
        <f t="shared" si="397"/>
        <v/>
      </c>
      <c r="D1745" s="155" t="str">
        <f t="shared" si="398"/>
        <v/>
      </c>
      <c r="E1745" s="204" t="str">
        <f t="shared" si="399"/>
        <v/>
      </c>
      <c r="F1745" s="204" t="str">
        <f t="shared" si="400"/>
        <v/>
      </c>
      <c r="G1745" s="204" t="str">
        <f t="shared" si="401"/>
        <v/>
      </c>
      <c r="H1745" s="204" t="str">
        <f t="shared" si="402"/>
        <v/>
      </c>
      <c r="I1745" s="204" t="str">
        <f t="shared" si="403"/>
        <v/>
      </c>
      <c r="J1745" s="204" t="str">
        <f t="shared" si="404"/>
        <v/>
      </c>
      <c r="K1745" s="186" t="str">
        <f t="shared" si="405"/>
        <v/>
      </c>
      <c r="L1745" s="186" t="str">
        <f t="shared" si="406"/>
        <v/>
      </c>
      <c r="S1745" s="187"/>
      <c r="T1745" s="148"/>
      <c r="Z1745" s="148"/>
    </row>
    <row r="1746" spans="2:26" s="155" customFormat="1" hidden="1" x14ac:dyDescent="0.2">
      <c r="B1746" s="155" t="str">
        <f t="shared" si="396"/>
        <v/>
      </c>
      <c r="C1746" s="155" t="str">
        <f t="shared" si="397"/>
        <v/>
      </c>
      <c r="D1746" s="155" t="str">
        <f t="shared" si="398"/>
        <v/>
      </c>
      <c r="E1746" s="204" t="str">
        <f t="shared" si="399"/>
        <v/>
      </c>
      <c r="F1746" s="204" t="str">
        <f t="shared" si="400"/>
        <v/>
      </c>
      <c r="G1746" s="204" t="str">
        <f t="shared" si="401"/>
        <v/>
      </c>
      <c r="H1746" s="204" t="str">
        <f t="shared" si="402"/>
        <v/>
      </c>
      <c r="I1746" s="204" t="str">
        <f t="shared" si="403"/>
        <v/>
      </c>
      <c r="J1746" s="204" t="str">
        <f t="shared" si="404"/>
        <v/>
      </c>
      <c r="K1746" s="186" t="str">
        <f t="shared" si="405"/>
        <v/>
      </c>
      <c r="L1746" s="186" t="str">
        <f t="shared" si="406"/>
        <v/>
      </c>
      <c r="S1746" s="187"/>
      <c r="T1746" s="148"/>
      <c r="Z1746" s="148"/>
    </row>
    <row r="1747" spans="2:26" s="155" customFormat="1" hidden="1" x14ac:dyDescent="0.2">
      <c r="B1747" s="155" t="str">
        <f t="shared" si="396"/>
        <v/>
      </c>
      <c r="C1747" s="155" t="str">
        <f t="shared" si="397"/>
        <v/>
      </c>
      <c r="D1747" s="155" t="str">
        <f t="shared" si="398"/>
        <v/>
      </c>
      <c r="E1747" s="204" t="str">
        <f t="shared" si="399"/>
        <v/>
      </c>
      <c r="F1747" s="204" t="str">
        <f t="shared" si="400"/>
        <v/>
      </c>
      <c r="G1747" s="204" t="str">
        <f t="shared" si="401"/>
        <v/>
      </c>
      <c r="H1747" s="204" t="str">
        <f t="shared" si="402"/>
        <v/>
      </c>
      <c r="I1747" s="204" t="str">
        <f t="shared" si="403"/>
        <v/>
      </c>
      <c r="J1747" s="204" t="str">
        <f t="shared" si="404"/>
        <v/>
      </c>
      <c r="K1747" s="186" t="str">
        <f t="shared" si="405"/>
        <v/>
      </c>
      <c r="L1747" s="186" t="str">
        <f t="shared" si="406"/>
        <v/>
      </c>
      <c r="S1747" s="187"/>
      <c r="T1747" s="148"/>
      <c r="Z1747" s="148"/>
    </row>
    <row r="1748" spans="2:26" s="155" customFormat="1" hidden="1" x14ac:dyDescent="0.2">
      <c r="B1748" s="155" t="str">
        <f t="shared" si="396"/>
        <v/>
      </c>
      <c r="C1748" s="155" t="str">
        <f t="shared" si="397"/>
        <v/>
      </c>
      <c r="D1748" s="155" t="str">
        <f t="shared" si="398"/>
        <v/>
      </c>
      <c r="E1748" s="204" t="str">
        <f t="shared" si="399"/>
        <v/>
      </c>
      <c r="F1748" s="204" t="str">
        <f t="shared" si="400"/>
        <v/>
      </c>
      <c r="G1748" s="204" t="str">
        <f t="shared" si="401"/>
        <v/>
      </c>
      <c r="H1748" s="204" t="str">
        <f t="shared" si="402"/>
        <v/>
      </c>
      <c r="I1748" s="204" t="str">
        <f t="shared" si="403"/>
        <v/>
      </c>
      <c r="J1748" s="204" t="str">
        <f t="shared" si="404"/>
        <v/>
      </c>
      <c r="K1748" s="186" t="str">
        <f t="shared" si="405"/>
        <v/>
      </c>
      <c r="L1748" s="186" t="str">
        <f t="shared" si="406"/>
        <v/>
      </c>
      <c r="S1748" s="187"/>
      <c r="T1748" s="148"/>
      <c r="Z1748" s="148"/>
    </row>
    <row r="1749" spans="2:26" s="155" customFormat="1" hidden="1" x14ac:dyDescent="0.2">
      <c r="B1749" s="155" t="str">
        <f t="shared" si="396"/>
        <v/>
      </c>
      <c r="C1749" s="155" t="str">
        <f t="shared" si="397"/>
        <v/>
      </c>
      <c r="D1749" s="155" t="str">
        <f t="shared" si="398"/>
        <v/>
      </c>
      <c r="E1749" s="204" t="str">
        <f t="shared" si="399"/>
        <v/>
      </c>
      <c r="F1749" s="204" t="str">
        <f t="shared" si="400"/>
        <v/>
      </c>
      <c r="G1749" s="204" t="str">
        <f t="shared" si="401"/>
        <v/>
      </c>
      <c r="H1749" s="204" t="str">
        <f t="shared" si="402"/>
        <v/>
      </c>
      <c r="I1749" s="204" t="str">
        <f t="shared" si="403"/>
        <v/>
      </c>
      <c r="J1749" s="204" t="str">
        <f t="shared" si="404"/>
        <v/>
      </c>
      <c r="K1749" s="186" t="str">
        <f t="shared" si="405"/>
        <v/>
      </c>
      <c r="L1749" s="186" t="str">
        <f t="shared" si="406"/>
        <v/>
      </c>
      <c r="S1749" s="187"/>
      <c r="T1749" s="148"/>
      <c r="Z1749" s="148"/>
    </row>
    <row r="1750" spans="2:26" s="155" customFormat="1" hidden="1" x14ac:dyDescent="0.2">
      <c r="B1750" s="155" t="str">
        <f t="shared" si="396"/>
        <v/>
      </c>
      <c r="C1750" s="155" t="str">
        <f t="shared" si="397"/>
        <v/>
      </c>
      <c r="D1750" s="155" t="str">
        <f t="shared" si="398"/>
        <v/>
      </c>
      <c r="E1750" s="204" t="str">
        <f t="shared" si="399"/>
        <v/>
      </c>
      <c r="F1750" s="204" t="str">
        <f t="shared" si="400"/>
        <v/>
      </c>
      <c r="G1750" s="204" t="str">
        <f t="shared" si="401"/>
        <v/>
      </c>
      <c r="H1750" s="204" t="str">
        <f t="shared" si="402"/>
        <v/>
      </c>
      <c r="I1750" s="204" t="str">
        <f t="shared" si="403"/>
        <v/>
      </c>
      <c r="J1750" s="204" t="str">
        <f t="shared" si="404"/>
        <v/>
      </c>
      <c r="K1750" s="186" t="str">
        <f t="shared" si="405"/>
        <v/>
      </c>
      <c r="L1750" s="186" t="str">
        <f t="shared" si="406"/>
        <v/>
      </c>
      <c r="S1750" s="187"/>
      <c r="T1750" s="148"/>
      <c r="Z1750" s="148"/>
    </row>
    <row r="1751" spans="2:26" s="155" customFormat="1" hidden="1" x14ac:dyDescent="0.2">
      <c r="B1751" s="155" t="str">
        <f t="shared" si="396"/>
        <v/>
      </c>
      <c r="C1751" s="155" t="str">
        <f t="shared" si="397"/>
        <v/>
      </c>
      <c r="D1751" s="155" t="str">
        <f t="shared" si="398"/>
        <v/>
      </c>
      <c r="E1751" s="204" t="str">
        <f t="shared" si="399"/>
        <v/>
      </c>
      <c r="F1751" s="204" t="str">
        <f t="shared" si="400"/>
        <v/>
      </c>
      <c r="G1751" s="204" t="str">
        <f t="shared" si="401"/>
        <v/>
      </c>
      <c r="H1751" s="204" t="str">
        <f t="shared" si="402"/>
        <v/>
      </c>
      <c r="I1751" s="204" t="str">
        <f t="shared" si="403"/>
        <v/>
      </c>
      <c r="J1751" s="204" t="str">
        <f t="shared" si="404"/>
        <v/>
      </c>
      <c r="K1751" s="186" t="str">
        <f t="shared" si="405"/>
        <v/>
      </c>
      <c r="L1751" s="186" t="str">
        <f t="shared" si="406"/>
        <v/>
      </c>
      <c r="S1751" s="187"/>
      <c r="T1751" s="148"/>
      <c r="Z1751" s="148"/>
    </row>
    <row r="1752" spans="2:26" s="155" customFormat="1" hidden="1" x14ac:dyDescent="0.2">
      <c r="B1752" s="155" t="str">
        <f t="shared" si="396"/>
        <v/>
      </c>
      <c r="C1752" s="155" t="str">
        <f t="shared" si="397"/>
        <v/>
      </c>
      <c r="D1752" s="155" t="str">
        <f t="shared" si="398"/>
        <v/>
      </c>
      <c r="E1752" s="204" t="str">
        <f t="shared" si="399"/>
        <v/>
      </c>
      <c r="F1752" s="204" t="str">
        <f t="shared" si="400"/>
        <v/>
      </c>
      <c r="G1752" s="204" t="str">
        <f t="shared" si="401"/>
        <v/>
      </c>
      <c r="H1752" s="204" t="str">
        <f t="shared" si="402"/>
        <v/>
      </c>
      <c r="I1752" s="204" t="str">
        <f t="shared" si="403"/>
        <v/>
      </c>
      <c r="J1752" s="204" t="str">
        <f t="shared" si="404"/>
        <v/>
      </c>
      <c r="K1752" s="186" t="str">
        <f t="shared" si="405"/>
        <v/>
      </c>
      <c r="L1752" s="186" t="str">
        <f t="shared" si="406"/>
        <v/>
      </c>
      <c r="S1752" s="187"/>
      <c r="T1752" s="148"/>
      <c r="Z1752" s="148"/>
    </row>
    <row r="1753" spans="2:26" s="155" customFormat="1" hidden="1" x14ac:dyDescent="0.2">
      <c r="B1753" s="155" t="str">
        <f t="shared" si="396"/>
        <v/>
      </c>
      <c r="C1753" s="155" t="str">
        <f t="shared" si="397"/>
        <v/>
      </c>
      <c r="D1753" s="155" t="str">
        <f t="shared" si="398"/>
        <v/>
      </c>
      <c r="E1753" s="204" t="str">
        <f t="shared" si="399"/>
        <v/>
      </c>
      <c r="F1753" s="204" t="str">
        <f t="shared" si="400"/>
        <v/>
      </c>
      <c r="G1753" s="204" t="str">
        <f t="shared" si="401"/>
        <v/>
      </c>
      <c r="H1753" s="204" t="str">
        <f t="shared" si="402"/>
        <v/>
      </c>
      <c r="I1753" s="204" t="str">
        <f t="shared" si="403"/>
        <v/>
      </c>
      <c r="J1753" s="204" t="str">
        <f t="shared" si="404"/>
        <v/>
      </c>
      <c r="K1753" s="186" t="str">
        <f t="shared" si="405"/>
        <v/>
      </c>
      <c r="L1753" s="186" t="str">
        <f t="shared" si="406"/>
        <v/>
      </c>
      <c r="S1753" s="187"/>
      <c r="T1753" s="148"/>
      <c r="Z1753" s="148"/>
    </row>
    <row r="1754" spans="2:26" s="155" customFormat="1" hidden="1" x14ac:dyDescent="0.2">
      <c r="B1754" s="155" t="str">
        <f t="shared" si="396"/>
        <v/>
      </c>
      <c r="C1754" s="155" t="str">
        <f t="shared" si="397"/>
        <v/>
      </c>
      <c r="D1754" s="155" t="str">
        <f t="shared" si="398"/>
        <v/>
      </c>
      <c r="E1754" s="204" t="str">
        <f t="shared" si="399"/>
        <v/>
      </c>
      <c r="F1754" s="204" t="str">
        <f t="shared" si="400"/>
        <v/>
      </c>
      <c r="G1754" s="204" t="str">
        <f t="shared" si="401"/>
        <v/>
      </c>
      <c r="H1754" s="204" t="str">
        <f t="shared" si="402"/>
        <v/>
      </c>
      <c r="I1754" s="204" t="str">
        <f t="shared" si="403"/>
        <v/>
      </c>
      <c r="J1754" s="204" t="str">
        <f t="shared" si="404"/>
        <v/>
      </c>
      <c r="K1754" s="186" t="str">
        <f t="shared" si="405"/>
        <v/>
      </c>
      <c r="L1754" s="186" t="str">
        <f t="shared" si="406"/>
        <v/>
      </c>
      <c r="S1754" s="187"/>
      <c r="T1754" s="148"/>
      <c r="Z1754" s="148"/>
    </row>
    <row r="1755" spans="2:26" s="155" customFormat="1" hidden="1" x14ac:dyDescent="0.2">
      <c r="B1755" s="155" t="str">
        <f t="shared" si="396"/>
        <v/>
      </c>
      <c r="C1755" s="155" t="str">
        <f t="shared" si="397"/>
        <v/>
      </c>
      <c r="D1755" s="155" t="str">
        <f t="shared" si="398"/>
        <v/>
      </c>
      <c r="E1755" s="204" t="str">
        <f t="shared" si="399"/>
        <v/>
      </c>
      <c r="F1755" s="204" t="str">
        <f t="shared" si="400"/>
        <v/>
      </c>
      <c r="G1755" s="204" t="str">
        <f t="shared" si="401"/>
        <v/>
      </c>
      <c r="H1755" s="204" t="str">
        <f t="shared" si="402"/>
        <v/>
      </c>
      <c r="I1755" s="204" t="str">
        <f t="shared" si="403"/>
        <v/>
      </c>
      <c r="J1755" s="204" t="str">
        <f t="shared" si="404"/>
        <v/>
      </c>
      <c r="K1755" s="186" t="str">
        <f t="shared" si="405"/>
        <v/>
      </c>
      <c r="L1755" s="186" t="str">
        <f t="shared" si="406"/>
        <v/>
      </c>
      <c r="S1755" s="187"/>
      <c r="T1755" s="148"/>
      <c r="Z1755" s="148"/>
    </row>
    <row r="1756" spans="2:26" s="155" customFormat="1" hidden="1" x14ac:dyDescent="0.2">
      <c r="B1756" s="155" t="str">
        <f t="shared" si="396"/>
        <v/>
      </c>
      <c r="C1756" s="155" t="str">
        <f t="shared" si="397"/>
        <v/>
      </c>
      <c r="D1756" s="155" t="str">
        <f t="shared" si="398"/>
        <v/>
      </c>
      <c r="E1756" s="204" t="str">
        <f t="shared" si="399"/>
        <v/>
      </c>
      <c r="F1756" s="204" t="str">
        <f t="shared" si="400"/>
        <v/>
      </c>
      <c r="G1756" s="204" t="str">
        <f t="shared" si="401"/>
        <v/>
      </c>
      <c r="H1756" s="204" t="str">
        <f t="shared" si="402"/>
        <v/>
      </c>
      <c r="I1756" s="204" t="str">
        <f t="shared" si="403"/>
        <v/>
      </c>
      <c r="J1756" s="204" t="str">
        <f t="shared" si="404"/>
        <v/>
      </c>
      <c r="K1756" s="186" t="str">
        <f t="shared" si="405"/>
        <v/>
      </c>
      <c r="L1756" s="186" t="str">
        <f t="shared" si="406"/>
        <v/>
      </c>
      <c r="S1756" s="187"/>
      <c r="T1756" s="148"/>
      <c r="Z1756" s="148"/>
    </row>
    <row r="1757" spans="2:26" s="155" customFormat="1" hidden="1" x14ac:dyDescent="0.2">
      <c r="B1757" s="155" t="str">
        <f t="shared" si="396"/>
        <v/>
      </c>
      <c r="C1757" s="155" t="str">
        <f t="shared" si="397"/>
        <v/>
      </c>
      <c r="D1757" s="155" t="str">
        <f t="shared" si="398"/>
        <v/>
      </c>
      <c r="E1757" s="204" t="str">
        <f t="shared" si="399"/>
        <v/>
      </c>
      <c r="F1757" s="204" t="str">
        <f t="shared" si="400"/>
        <v/>
      </c>
      <c r="G1757" s="204" t="str">
        <f t="shared" si="401"/>
        <v/>
      </c>
      <c r="H1757" s="204" t="str">
        <f t="shared" si="402"/>
        <v/>
      </c>
      <c r="I1757" s="204" t="str">
        <f t="shared" si="403"/>
        <v/>
      </c>
      <c r="J1757" s="204" t="str">
        <f t="shared" si="404"/>
        <v/>
      </c>
      <c r="K1757" s="186" t="str">
        <f t="shared" si="405"/>
        <v/>
      </c>
      <c r="L1757" s="186" t="str">
        <f t="shared" si="406"/>
        <v/>
      </c>
      <c r="S1757" s="187"/>
      <c r="T1757" s="148"/>
      <c r="Z1757" s="148"/>
    </row>
    <row r="1758" spans="2:26" s="155" customFormat="1" hidden="1" x14ac:dyDescent="0.2">
      <c r="B1758" s="155" t="str">
        <f t="shared" si="396"/>
        <v/>
      </c>
      <c r="C1758" s="155" t="str">
        <f t="shared" si="397"/>
        <v/>
      </c>
      <c r="D1758" s="155" t="str">
        <f t="shared" si="398"/>
        <v/>
      </c>
      <c r="E1758" s="204" t="str">
        <f t="shared" si="399"/>
        <v/>
      </c>
      <c r="F1758" s="204" t="str">
        <f t="shared" si="400"/>
        <v/>
      </c>
      <c r="G1758" s="204" t="str">
        <f t="shared" si="401"/>
        <v/>
      </c>
      <c r="H1758" s="204" t="str">
        <f t="shared" si="402"/>
        <v/>
      </c>
      <c r="I1758" s="204" t="str">
        <f t="shared" si="403"/>
        <v/>
      </c>
      <c r="J1758" s="204" t="str">
        <f t="shared" si="404"/>
        <v/>
      </c>
      <c r="K1758" s="186" t="str">
        <f t="shared" si="405"/>
        <v/>
      </c>
      <c r="L1758" s="186" t="str">
        <f t="shared" si="406"/>
        <v/>
      </c>
      <c r="S1758" s="187"/>
      <c r="T1758" s="148"/>
      <c r="Z1758" s="148"/>
    </row>
    <row r="1759" spans="2:26" s="155" customFormat="1" hidden="1" x14ac:dyDescent="0.2">
      <c r="B1759" s="155" t="str">
        <f t="shared" si="396"/>
        <v/>
      </c>
      <c r="C1759" s="155" t="str">
        <f t="shared" si="397"/>
        <v/>
      </c>
      <c r="D1759" s="155" t="str">
        <f t="shared" si="398"/>
        <v/>
      </c>
      <c r="E1759" s="204" t="str">
        <f t="shared" si="399"/>
        <v/>
      </c>
      <c r="F1759" s="204" t="str">
        <f t="shared" si="400"/>
        <v/>
      </c>
      <c r="G1759" s="204" t="str">
        <f t="shared" si="401"/>
        <v/>
      </c>
      <c r="H1759" s="204" t="str">
        <f t="shared" si="402"/>
        <v/>
      </c>
      <c r="I1759" s="204" t="str">
        <f t="shared" si="403"/>
        <v/>
      </c>
      <c r="J1759" s="204" t="str">
        <f t="shared" si="404"/>
        <v/>
      </c>
      <c r="K1759" s="186" t="str">
        <f t="shared" si="405"/>
        <v/>
      </c>
      <c r="L1759" s="186" t="str">
        <f t="shared" si="406"/>
        <v/>
      </c>
      <c r="S1759" s="187"/>
      <c r="T1759" s="148"/>
      <c r="Z1759" s="148"/>
    </row>
    <row r="1760" spans="2:26" s="155" customFormat="1" hidden="1" x14ac:dyDescent="0.2">
      <c r="B1760" s="155" t="str">
        <f t="shared" si="396"/>
        <v/>
      </c>
      <c r="C1760" s="155" t="str">
        <f t="shared" si="397"/>
        <v/>
      </c>
      <c r="D1760" s="155" t="str">
        <f t="shared" si="398"/>
        <v/>
      </c>
      <c r="E1760" s="204" t="str">
        <f t="shared" si="399"/>
        <v/>
      </c>
      <c r="F1760" s="204" t="str">
        <f t="shared" si="400"/>
        <v/>
      </c>
      <c r="G1760" s="204" t="str">
        <f t="shared" si="401"/>
        <v/>
      </c>
      <c r="H1760" s="204" t="str">
        <f t="shared" si="402"/>
        <v/>
      </c>
      <c r="I1760" s="204" t="str">
        <f t="shared" si="403"/>
        <v/>
      </c>
      <c r="J1760" s="204" t="str">
        <f t="shared" si="404"/>
        <v/>
      </c>
      <c r="K1760" s="186" t="str">
        <f t="shared" si="405"/>
        <v/>
      </c>
      <c r="L1760" s="186" t="str">
        <f t="shared" si="406"/>
        <v/>
      </c>
      <c r="S1760" s="187"/>
      <c r="T1760" s="148"/>
      <c r="Z1760" s="148"/>
    </row>
    <row r="1761" spans="2:26" s="155" customFormat="1" hidden="1" x14ac:dyDescent="0.2">
      <c r="B1761" s="155" t="str">
        <f t="shared" si="396"/>
        <v/>
      </c>
      <c r="C1761" s="155" t="str">
        <f t="shared" si="397"/>
        <v/>
      </c>
      <c r="D1761" s="155" t="str">
        <f t="shared" si="398"/>
        <v/>
      </c>
      <c r="E1761" s="204" t="str">
        <f t="shared" si="399"/>
        <v/>
      </c>
      <c r="F1761" s="204" t="str">
        <f t="shared" si="400"/>
        <v/>
      </c>
      <c r="G1761" s="204" t="str">
        <f t="shared" si="401"/>
        <v/>
      </c>
      <c r="H1761" s="204" t="str">
        <f t="shared" si="402"/>
        <v/>
      </c>
      <c r="I1761" s="204" t="str">
        <f t="shared" si="403"/>
        <v/>
      </c>
      <c r="J1761" s="204" t="str">
        <f t="shared" si="404"/>
        <v/>
      </c>
      <c r="K1761" s="186" t="str">
        <f t="shared" si="405"/>
        <v/>
      </c>
      <c r="L1761" s="186" t="str">
        <f t="shared" si="406"/>
        <v/>
      </c>
      <c r="S1761" s="187"/>
      <c r="T1761" s="148"/>
      <c r="Z1761" s="148"/>
    </row>
    <row r="1762" spans="2:26" s="155" customFormat="1" hidden="1" x14ac:dyDescent="0.2">
      <c r="B1762" s="155" t="str">
        <f t="shared" si="396"/>
        <v/>
      </c>
      <c r="C1762" s="155" t="str">
        <f t="shared" si="397"/>
        <v/>
      </c>
      <c r="D1762" s="155" t="str">
        <f t="shared" si="398"/>
        <v/>
      </c>
      <c r="E1762" s="204" t="str">
        <f t="shared" si="399"/>
        <v/>
      </c>
      <c r="F1762" s="204" t="str">
        <f t="shared" si="400"/>
        <v/>
      </c>
      <c r="G1762" s="204" t="str">
        <f t="shared" si="401"/>
        <v/>
      </c>
      <c r="H1762" s="204" t="str">
        <f t="shared" si="402"/>
        <v/>
      </c>
      <c r="I1762" s="204" t="str">
        <f t="shared" si="403"/>
        <v/>
      </c>
      <c r="J1762" s="204" t="str">
        <f t="shared" si="404"/>
        <v/>
      </c>
      <c r="K1762" s="186" t="str">
        <f t="shared" si="405"/>
        <v/>
      </c>
      <c r="L1762" s="186" t="str">
        <f t="shared" si="406"/>
        <v/>
      </c>
      <c r="S1762" s="187"/>
      <c r="T1762" s="148"/>
      <c r="Z1762" s="148"/>
    </row>
    <row r="1763" spans="2:26" s="155" customFormat="1" hidden="1" x14ac:dyDescent="0.2">
      <c r="B1763" s="155" t="str">
        <f t="shared" si="396"/>
        <v/>
      </c>
      <c r="C1763" s="155" t="str">
        <f t="shared" si="397"/>
        <v/>
      </c>
      <c r="D1763" s="155" t="str">
        <f t="shared" si="398"/>
        <v/>
      </c>
      <c r="E1763" s="204" t="str">
        <f t="shared" si="399"/>
        <v/>
      </c>
      <c r="F1763" s="204" t="str">
        <f t="shared" si="400"/>
        <v/>
      </c>
      <c r="G1763" s="204" t="str">
        <f t="shared" si="401"/>
        <v/>
      </c>
      <c r="H1763" s="204" t="str">
        <f t="shared" si="402"/>
        <v/>
      </c>
      <c r="I1763" s="204" t="str">
        <f t="shared" si="403"/>
        <v/>
      </c>
      <c r="J1763" s="204" t="str">
        <f t="shared" si="404"/>
        <v/>
      </c>
      <c r="K1763" s="186" t="str">
        <f t="shared" si="405"/>
        <v/>
      </c>
      <c r="L1763" s="186" t="str">
        <f t="shared" si="406"/>
        <v/>
      </c>
      <c r="S1763" s="187"/>
      <c r="T1763" s="148"/>
      <c r="Z1763" s="148"/>
    </row>
    <row r="1764" spans="2:26" s="155" customFormat="1" hidden="1" x14ac:dyDescent="0.2">
      <c r="B1764" s="155" t="str">
        <f t="shared" si="396"/>
        <v/>
      </c>
      <c r="C1764" s="155" t="str">
        <f t="shared" si="397"/>
        <v/>
      </c>
      <c r="D1764" s="155" t="str">
        <f t="shared" si="398"/>
        <v/>
      </c>
      <c r="E1764" s="204" t="str">
        <f t="shared" si="399"/>
        <v/>
      </c>
      <c r="F1764" s="204" t="str">
        <f t="shared" si="400"/>
        <v/>
      </c>
      <c r="G1764" s="204" t="str">
        <f t="shared" si="401"/>
        <v/>
      </c>
      <c r="H1764" s="204" t="str">
        <f t="shared" si="402"/>
        <v/>
      </c>
      <c r="I1764" s="204" t="str">
        <f t="shared" si="403"/>
        <v/>
      </c>
      <c r="J1764" s="204" t="str">
        <f t="shared" si="404"/>
        <v/>
      </c>
      <c r="K1764" s="186" t="str">
        <f t="shared" si="405"/>
        <v/>
      </c>
      <c r="L1764" s="186" t="str">
        <f t="shared" si="406"/>
        <v/>
      </c>
      <c r="S1764" s="187"/>
      <c r="T1764" s="148"/>
      <c r="Z1764" s="148"/>
    </row>
    <row r="1765" spans="2:26" s="155" customFormat="1" hidden="1" x14ac:dyDescent="0.2">
      <c r="B1765" s="155" t="str">
        <f t="shared" si="396"/>
        <v/>
      </c>
      <c r="C1765" s="155" t="str">
        <f t="shared" si="397"/>
        <v/>
      </c>
      <c r="D1765" s="155" t="str">
        <f t="shared" si="398"/>
        <v/>
      </c>
      <c r="E1765" s="204" t="str">
        <f t="shared" si="399"/>
        <v/>
      </c>
      <c r="F1765" s="204" t="str">
        <f t="shared" si="400"/>
        <v/>
      </c>
      <c r="G1765" s="204" t="str">
        <f t="shared" si="401"/>
        <v/>
      </c>
      <c r="H1765" s="204" t="str">
        <f t="shared" si="402"/>
        <v/>
      </c>
      <c r="I1765" s="204" t="str">
        <f t="shared" si="403"/>
        <v/>
      </c>
      <c r="J1765" s="204" t="str">
        <f t="shared" si="404"/>
        <v/>
      </c>
      <c r="K1765" s="186" t="str">
        <f t="shared" si="405"/>
        <v/>
      </c>
      <c r="L1765" s="186" t="str">
        <f t="shared" si="406"/>
        <v/>
      </c>
      <c r="S1765" s="187"/>
      <c r="T1765" s="148"/>
      <c r="Z1765" s="148"/>
    </row>
    <row r="1766" spans="2:26" s="155" customFormat="1" hidden="1" x14ac:dyDescent="0.2">
      <c r="B1766" s="155" t="str">
        <f t="shared" si="396"/>
        <v/>
      </c>
      <c r="C1766" s="155" t="str">
        <f t="shared" si="397"/>
        <v/>
      </c>
      <c r="D1766" s="155" t="str">
        <f t="shared" si="398"/>
        <v/>
      </c>
      <c r="E1766" s="204" t="str">
        <f t="shared" si="399"/>
        <v/>
      </c>
      <c r="F1766" s="204" t="str">
        <f t="shared" si="400"/>
        <v/>
      </c>
      <c r="G1766" s="204" t="str">
        <f t="shared" si="401"/>
        <v/>
      </c>
      <c r="H1766" s="204" t="str">
        <f t="shared" si="402"/>
        <v/>
      </c>
      <c r="I1766" s="204" t="str">
        <f t="shared" si="403"/>
        <v/>
      </c>
      <c r="J1766" s="204" t="str">
        <f t="shared" si="404"/>
        <v/>
      </c>
      <c r="K1766" s="186" t="str">
        <f t="shared" si="405"/>
        <v/>
      </c>
      <c r="L1766" s="186" t="str">
        <f t="shared" si="406"/>
        <v/>
      </c>
      <c r="S1766" s="187"/>
      <c r="T1766" s="148"/>
      <c r="Z1766" s="148"/>
    </row>
    <row r="1767" spans="2:26" s="155" customFormat="1" hidden="1" x14ac:dyDescent="0.2">
      <c r="B1767" s="155" t="str">
        <f t="shared" si="396"/>
        <v/>
      </c>
      <c r="C1767" s="155" t="str">
        <f t="shared" si="397"/>
        <v/>
      </c>
      <c r="D1767" s="155" t="str">
        <f t="shared" si="398"/>
        <v/>
      </c>
      <c r="E1767" s="204" t="str">
        <f t="shared" si="399"/>
        <v/>
      </c>
      <c r="F1767" s="204" t="str">
        <f t="shared" si="400"/>
        <v/>
      </c>
      <c r="G1767" s="204" t="str">
        <f t="shared" si="401"/>
        <v/>
      </c>
      <c r="H1767" s="204" t="str">
        <f t="shared" si="402"/>
        <v/>
      </c>
      <c r="I1767" s="204" t="str">
        <f t="shared" si="403"/>
        <v/>
      </c>
      <c r="J1767" s="204" t="str">
        <f t="shared" si="404"/>
        <v/>
      </c>
      <c r="K1767" s="186" t="str">
        <f t="shared" si="405"/>
        <v/>
      </c>
      <c r="L1767" s="186" t="str">
        <f t="shared" si="406"/>
        <v/>
      </c>
      <c r="S1767" s="187"/>
      <c r="T1767" s="148"/>
      <c r="Z1767" s="148"/>
    </row>
    <row r="1768" spans="2:26" s="155" customFormat="1" hidden="1" x14ac:dyDescent="0.2">
      <c r="B1768" s="155" t="str">
        <f t="shared" si="396"/>
        <v/>
      </c>
      <c r="C1768" s="155" t="str">
        <f t="shared" si="397"/>
        <v/>
      </c>
      <c r="D1768" s="155" t="str">
        <f t="shared" si="398"/>
        <v/>
      </c>
      <c r="E1768" s="204" t="str">
        <f t="shared" si="399"/>
        <v/>
      </c>
      <c r="F1768" s="204" t="str">
        <f t="shared" si="400"/>
        <v/>
      </c>
      <c r="G1768" s="204" t="str">
        <f t="shared" si="401"/>
        <v/>
      </c>
      <c r="H1768" s="204" t="str">
        <f t="shared" si="402"/>
        <v/>
      </c>
      <c r="I1768" s="204" t="str">
        <f t="shared" si="403"/>
        <v/>
      </c>
      <c r="J1768" s="204" t="str">
        <f t="shared" si="404"/>
        <v/>
      </c>
      <c r="K1768" s="186" t="str">
        <f t="shared" si="405"/>
        <v/>
      </c>
      <c r="L1768" s="186" t="str">
        <f t="shared" si="406"/>
        <v/>
      </c>
      <c r="S1768" s="187"/>
      <c r="T1768" s="148"/>
      <c r="Z1768" s="148"/>
    </row>
    <row r="1769" spans="2:26" s="155" customFormat="1" hidden="1" x14ac:dyDescent="0.2">
      <c r="B1769" s="155" t="str">
        <f t="shared" si="396"/>
        <v/>
      </c>
      <c r="C1769" s="155" t="str">
        <f t="shared" si="397"/>
        <v/>
      </c>
      <c r="D1769" s="155" t="str">
        <f t="shared" si="398"/>
        <v/>
      </c>
      <c r="E1769" s="204" t="str">
        <f t="shared" si="399"/>
        <v/>
      </c>
      <c r="F1769" s="204" t="str">
        <f t="shared" si="400"/>
        <v/>
      </c>
      <c r="G1769" s="204" t="str">
        <f t="shared" si="401"/>
        <v/>
      </c>
      <c r="H1769" s="204" t="str">
        <f t="shared" si="402"/>
        <v/>
      </c>
      <c r="I1769" s="204" t="str">
        <f t="shared" si="403"/>
        <v/>
      </c>
      <c r="J1769" s="204" t="str">
        <f t="shared" si="404"/>
        <v/>
      </c>
      <c r="K1769" s="186" t="str">
        <f t="shared" si="405"/>
        <v/>
      </c>
      <c r="L1769" s="186" t="str">
        <f t="shared" si="406"/>
        <v/>
      </c>
      <c r="S1769" s="187"/>
      <c r="T1769" s="148"/>
      <c r="Z1769" s="148"/>
    </row>
    <row r="1770" spans="2:26" s="155" customFormat="1" hidden="1" x14ac:dyDescent="0.2">
      <c r="B1770" s="155" t="str">
        <f t="shared" si="396"/>
        <v/>
      </c>
      <c r="C1770" s="155" t="str">
        <f t="shared" si="397"/>
        <v/>
      </c>
      <c r="D1770" s="155" t="str">
        <f t="shared" si="398"/>
        <v/>
      </c>
      <c r="E1770" s="204" t="str">
        <f t="shared" si="399"/>
        <v/>
      </c>
      <c r="F1770" s="204" t="str">
        <f t="shared" si="400"/>
        <v/>
      </c>
      <c r="G1770" s="204" t="str">
        <f t="shared" si="401"/>
        <v/>
      </c>
      <c r="H1770" s="204" t="str">
        <f t="shared" si="402"/>
        <v/>
      </c>
      <c r="I1770" s="204" t="str">
        <f t="shared" si="403"/>
        <v/>
      </c>
      <c r="J1770" s="204" t="str">
        <f t="shared" si="404"/>
        <v/>
      </c>
      <c r="K1770" s="186" t="str">
        <f t="shared" si="405"/>
        <v/>
      </c>
      <c r="L1770" s="186" t="str">
        <f t="shared" si="406"/>
        <v/>
      </c>
      <c r="S1770" s="187"/>
      <c r="T1770" s="148"/>
      <c r="Z1770" s="148"/>
    </row>
    <row r="1771" spans="2:26" s="155" customFormat="1" hidden="1" x14ac:dyDescent="0.2">
      <c r="B1771" s="155" t="str">
        <f t="shared" ref="B1771:B1783" si="407">IF(D2487=0,"",D2487)</f>
        <v/>
      </c>
      <c r="C1771" s="155" t="str">
        <f t="shared" ref="C1771:C1783" si="408">IF(L2487=0,"",L2487)</f>
        <v/>
      </c>
      <c r="D1771" s="155" t="str">
        <f t="shared" ref="D1771:D1783" si="409">IF(M2487=0,"",M2487)</f>
        <v/>
      </c>
      <c r="E1771" s="204" t="str">
        <f t="shared" ref="E1771:E1783" si="410">IF(J2487=0,"",J2487)</f>
        <v/>
      </c>
      <c r="F1771" s="204" t="str">
        <f t="shared" ref="F1771:F1783" si="411">IF(K2487=0,"",K2487)</f>
        <v/>
      </c>
      <c r="G1771" s="204" t="str">
        <f t="shared" ref="G1771:J1783" si="412">IF(F2487=0,"",F2487)</f>
        <v/>
      </c>
      <c r="H1771" s="204" t="str">
        <f t="shared" si="412"/>
        <v/>
      </c>
      <c r="I1771" s="204" t="str">
        <f t="shared" si="412"/>
        <v/>
      </c>
      <c r="J1771" s="204" t="str">
        <f t="shared" si="412"/>
        <v/>
      </c>
      <c r="K1771" s="186" t="str">
        <f t="shared" ref="K1771:K1783" si="413">IF(N2487=0,"",N2487)</f>
        <v/>
      </c>
      <c r="L1771" s="186" t="str">
        <f t="shared" ref="L1771:L1783" si="414">IF(O2487=0,"",O2487)</f>
        <v/>
      </c>
      <c r="S1771" s="187"/>
      <c r="T1771" s="148"/>
      <c r="Z1771" s="148"/>
    </row>
    <row r="1772" spans="2:26" s="155" customFormat="1" hidden="1" x14ac:dyDescent="0.2">
      <c r="B1772" s="155" t="str">
        <f t="shared" si="407"/>
        <v/>
      </c>
      <c r="C1772" s="155" t="str">
        <f t="shared" si="408"/>
        <v/>
      </c>
      <c r="D1772" s="155" t="str">
        <f t="shared" si="409"/>
        <v/>
      </c>
      <c r="E1772" s="204" t="str">
        <f t="shared" si="410"/>
        <v/>
      </c>
      <c r="F1772" s="204" t="str">
        <f t="shared" si="411"/>
        <v/>
      </c>
      <c r="G1772" s="204" t="str">
        <f t="shared" si="412"/>
        <v/>
      </c>
      <c r="H1772" s="204" t="str">
        <f t="shared" si="412"/>
        <v/>
      </c>
      <c r="I1772" s="204" t="str">
        <f t="shared" si="412"/>
        <v/>
      </c>
      <c r="J1772" s="204" t="str">
        <f t="shared" si="412"/>
        <v/>
      </c>
      <c r="K1772" s="186" t="str">
        <f t="shared" si="413"/>
        <v/>
      </c>
      <c r="L1772" s="186" t="str">
        <f t="shared" si="414"/>
        <v/>
      </c>
      <c r="S1772" s="187"/>
      <c r="T1772" s="148"/>
      <c r="Z1772" s="148"/>
    </row>
    <row r="1773" spans="2:26" s="155" customFormat="1" hidden="1" x14ac:dyDescent="0.2">
      <c r="B1773" s="155" t="str">
        <f t="shared" si="407"/>
        <v/>
      </c>
      <c r="C1773" s="155" t="str">
        <f t="shared" si="408"/>
        <v/>
      </c>
      <c r="D1773" s="155" t="str">
        <f t="shared" si="409"/>
        <v/>
      </c>
      <c r="E1773" s="204" t="str">
        <f t="shared" si="410"/>
        <v/>
      </c>
      <c r="F1773" s="204" t="str">
        <f t="shared" si="411"/>
        <v/>
      </c>
      <c r="G1773" s="204" t="str">
        <f t="shared" si="412"/>
        <v/>
      </c>
      <c r="H1773" s="204" t="str">
        <f t="shared" si="412"/>
        <v/>
      </c>
      <c r="I1773" s="204" t="str">
        <f t="shared" si="412"/>
        <v/>
      </c>
      <c r="J1773" s="204" t="str">
        <f t="shared" si="412"/>
        <v/>
      </c>
      <c r="K1773" s="186" t="str">
        <f t="shared" si="413"/>
        <v/>
      </c>
      <c r="L1773" s="186" t="str">
        <f t="shared" si="414"/>
        <v/>
      </c>
      <c r="S1773" s="187"/>
      <c r="T1773" s="148"/>
      <c r="Z1773" s="148"/>
    </row>
    <row r="1774" spans="2:26" s="155" customFormat="1" hidden="1" x14ac:dyDescent="0.2">
      <c r="B1774" s="155" t="str">
        <f t="shared" si="407"/>
        <v/>
      </c>
      <c r="C1774" s="155" t="str">
        <f t="shared" si="408"/>
        <v/>
      </c>
      <c r="D1774" s="155" t="str">
        <f t="shared" si="409"/>
        <v/>
      </c>
      <c r="E1774" s="204" t="str">
        <f t="shared" si="410"/>
        <v/>
      </c>
      <c r="F1774" s="204" t="str">
        <f t="shared" si="411"/>
        <v/>
      </c>
      <c r="G1774" s="204" t="str">
        <f t="shared" si="412"/>
        <v/>
      </c>
      <c r="H1774" s="204" t="str">
        <f t="shared" si="412"/>
        <v/>
      </c>
      <c r="I1774" s="204" t="str">
        <f t="shared" si="412"/>
        <v/>
      </c>
      <c r="J1774" s="204" t="str">
        <f t="shared" si="412"/>
        <v/>
      </c>
      <c r="K1774" s="186" t="str">
        <f t="shared" si="413"/>
        <v/>
      </c>
      <c r="L1774" s="186" t="str">
        <f t="shared" si="414"/>
        <v/>
      </c>
      <c r="S1774" s="187"/>
      <c r="T1774" s="148"/>
      <c r="Z1774" s="148"/>
    </row>
    <row r="1775" spans="2:26" s="155" customFormat="1" hidden="1" x14ac:dyDescent="0.2">
      <c r="B1775" s="155" t="str">
        <f t="shared" si="407"/>
        <v/>
      </c>
      <c r="C1775" s="155" t="str">
        <f t="shared" si="408"/>
        <v/>
      </c>
      <c r="D1775" s="155" t="str">
        <f t="shared" si="409"/>
        <v/>
      </c>
      <c r="E1775" s="204" t="str">
        <f t="shared" si="410"/>
        <v/>
      </c>
      <c r="F1775" s="204" t="str">
        <f t="shared" si="411"/>
        <v/>
      </c>
      <c r="G1775" s="204" t="str">
        <f t="shared" si="412"/>
        <v/>
      </c>
      <c r="H1775" s="204" t="str">
        <f t="shared" si="412"/>
        <v/>
      </c>
      <c r="I1775" s="204" t="str">
        <f t="shared" si="412"/>
        <v/>
      </c>
      <c r="J1775" s="204" t="str">
        <f t="shared" si="412"/>
        <v/>
      </c>
      <c r="K1775" s="186" t="str">
        <f t="shared" si="413"/>
        <v/>
      </c>
      <c r="L1775" s="186" t="str">
        <f t="shared" si="414"/>
        <v/>
      </c>
      <c r="S1775" s="187"/>
      <c r="T1775" s="148"/>
      <c r="Z1775" s="148"/>
    </row>
    <row r="1776" spans="2:26" s="155" customFormat="1" hidden="1" x14ac:dyDescent="0.2">
      <c r="B1776" s="155" t="str">
        <f t="shared" si="407"/>
        <v/>
      </c>
      <c r="C1776" s="155" t="str">
        <f t="shared" si="408"/>
        <v/>
      </c>
      <c r="D1776" s="155" t="str">
        <f t="shared" si="409"/>
        <v/>
      </c>
      <c r="E1776" s="204" t="str">
        <f t="shared" si="410"/>
        <v/>
      </c>
      <c r="F1776" s="204" t="str">
        <f t="shared" si="411"/>
        <v/>
      </c>
      <c r="G1776" s="204" t="str">
        <f t="shared" si="412"/>
        <v/>
      </c>
      <c r="H1776" s="204" t="str">
        <f t="shared" si="412"/>
        <v/>
      </c>
      <c r="I1776" s="204" t="str">
        <f t="shared" si="412"/>
        <v/>
      </c>
      <c r="J1776" s="204" t="str">
        <f t="shared" si="412"/>
        <v/>
      </c>
      <c r="K1776" s="186" t="str">
        <f t="shared" si="413"/>
        <v/>
      </c>
      <c r="L1776" s="186" t="str">
        <f t="shared" si="414"/>
        <v/>
      </c>
      <c r="S1776" s="187"/>
      <c r="T1776" s="148"/>
      <c r="Z1776" s="148"/>
    </row>
    <row r="1777" spans="2:26" s="155" customFormat="1" hidden="1" x14ac:dyDescent="0.2">
      <c r="B1777" s="155" t="str">
        <f t="shared" si="407"/>
        <v/>
      </c>
      <c r="C1777" s="155" t="str">
        <f t="shared" si="408"/>
        <v/>
      </c>
      <c r="D1777" s="155" t="str">
        <f t="shared" si="409"/>
        <v/>
      </c>
      <c r="E1777" s="204" t="str">
        <f t="shared" si="410"/>
        <v/>
      </c>
      <c r="F1777" s="204" t="str">
        <f t="shared" si="411"/>
        <v/>
      </c>
      <c r="G1777" s="204" t="str">
        <f t="shared" si="412"/>
        <v/>
      </c>
      <c r="H1777" s="204" t="str">
        <f t="shared" si="412"/>
        <v/>
      </c>
      <c r="I1777" s="204" t="str">
        <f t="shared" si="412"/>
        <v/>
      </c>
      <c r="J1777" s="204" t="str">
        <f t="shared" si="412"/>
        <v/>
      </c>
      <c r="K1777" s="186" t="str">
        <f t="shared" si="413"/>
        <v/>
      </c>
      <c r="L1777" s="186" t="str">
        <f t="shared" si="414"/>
        <v/>
      </c>
      <c r="S1777" s="187"/>
      <c r="T1777" s="148"/>
      <c r="Z1777" s="148"/>
    </row>
    <row r="1778" spans="2:26" s="155" customFormat="1" hidden="1" x14ac:dyDescent="0.2">
      <c r="B1778" s="155" t="str">
        <f t="shared" si="407"/>
        <v/>
      </c>
      <c r="C1778" s="155" t="str">
        <f t="shared" si="408"/>
        <v/>
      </c>
      <c r="D1778" s="155" t="str">
        <f t="shared" si="409"/>
        <v/>
      </c>
      <c r="E1778" s="204" t="str">
        <f t="shared" si="410"/>
        <v/>
      </c>
      <c r="F1778" s="204" t="str">
        <f t="shared" si="411"/>
        <v/>
      </c>
      <c r="G1778" s="204" t="str">
        <f t="shared" si="412"/>
        <v/>
      </c>
      <c r="H1778" s="204" t="str">
        <f t="shared" si="412"/>
        <v/>
      </c>
      <c r="I1778" s="204" t="str">
        <f t="shared" si="412"/>
        <v/>
      </c>
      <c r="J1778" s="204" t="str">
        <f t="shared" si="412"/>
        <v/>
      </c>
      <c r="K1778" s="186" t="str">
        <f t="shared" si="413"/>
        <v/>
      </c>
      <c r="L1778" s="186" t="str">
        <f t="shared" si="414"/>
        <v/>
      </c>
      <c r="S1778" s="187"/>
      <c r="T1778" s="148"/>
      <c r="Z1778" s="148"/>
    </row>
    <row r="1779" spans="2:26" s="155" customFormat="1" hidden="1" x14ac:dyDescent="0.2">
      <c r="B1779" s="155" t="str">
        <f t="shared" si="407"/>
        <v/>
      </c>
      <c r="C1779" s="155" t="str">
        <f t="shared" si="408"/>
        <v/>
      </c>
      <c r="D1779" s="155" t="str">
        <f t="shared" si="409"/>
        <v/>
      </c>
      <c r="E1779" s="204" t="str">
        <f t="shared" si="410"/>
        <v/>
      </c>
      <c r="F1779" s="204" t="str">
        <f t="shared" si="411"/>
        <v/>
      </c>
      <c r="G1779" s="204" t="str">
        <f t="shared" si="412"/>
        <v/>
      </c>
      <c r="H1779" s="204" t="str">
        <f t="shared" si="412"/>
        <v/>
      </c>
      <c r="I1779" s="204" t="str">
        <f t="shared" si="412"/>
        <v/>
      </c>
      <c r="J1779" s="204" t="str">
        <f t="shared" si="412"/>
        <v/>
      </c>
      <c r="K1779" s="186" t="str">
        <f t="shared" si="413"/>
        <v/>
      </c>
      <c r="L1779" s="186" t="str">
        <f t="shared" si="414"/>
        <v/>
      </c>
      <c r="S1779" s="187"/>
      <c r="T1779" s="148"/>
      <c r="Z1779" s="148"/>
    </row>
    <row r="1780" spans="2:26" s="155" customFormat="1" hidden="1" x14ac:dyDescent="0.2">
      <c r="B1780" s="155" t="str">
        <f t="shared" si="407"/>
        <v/>
      </c>
      <c r="C1780" s="155" t="str">
        <f t="shared" si="408"/>
        <v/>
      </c>
      <c r="D1780" s="155" t="str">
        <f t="shared" si="409"/>
        <v/>
      </c>
      <c r="E1780" s="204" t="str">
        <f t="shared" si="410"/>
        <v/>
      </c>
      <c r="F1780" s="204" t="str">
        <f t="shared" si="411"/>
        <v/>
      </c>
      <c r="G1780" s="204" t="str">
        <f t="shared" si="412"/>
        <v/>
      </c>
      <c r="H1780" s="204" t="str">
        <f t="shared" si="412"/>
        <v/>
      </c>
      <c r="I1780" s="204" t="str">
        <f t="shared" si="412"/>
        <v/>
      </c>
      <c r="J1780" s="204" t="str">
        <f t="shared" si="412"/>
        <v/>
      </c>
      <c r="K1780" s="186" t="str">
        <f t="shared" si="413"/>
        <v/>
      </c>
      <c r="L1780" s="186" t="str">
        <f t="shared" si="414"/>
        <v/>
      </c>
      <c r="S1780" s="187"/>
      <c r="T1780" s="148"/>
      <c r="Z1780" s="148"/>
    </row>
    <row r="1781" spans="2:26" s="155" customFormat="1" hidden="1" x14ac:dyDescent="0.2">
      <c r="B1781" s="155" t="str">
        <f t="shared" si="407"/>
        <v/>
      </c>
      <c r="C1781" s="155" t="str">
        <f t="shared" si="408"/>
        <v/>
      </c>
      <c r="D1781" s="155" t="str">
        <f t="shared" si="409"/>
        <v/>
      </c>
      <c r="E1781" s="204" t="str">
        <f t="shared" si="410"/>
        <v/>
      </c>
      <c r="F1781" s="204" t="str">
        <f t="shared" si="411"/>
        <v/>
      </c>
      <c r="G1781" s="204" t="str">
        <f t="shared" si="412"/>
        <v/>
      </c>
      <c r="H1781" s="204" t="str">
        <f t="shared" si="412"/>
        <v/>
      </c>
      <c r="I1781" s="204" t="str">
        <f t="shared" si="412"/>
        <v/>
      </c>
      <c r="J1781" s="204" t="str">
        <f t="shared" si="412"/>
        <v/>
      </c>
      <c r="K1781" s="186" t="str">
        <f t="shared" si="413"/>
        <v/>
      </c>
      <c r="L1781" s="186" t="str">
        <f t="shared" si="414"/>
        <v/>
      </c>
      <c r="S1781" s="187"/>
      <c r="T1781" s="148"/>
      <c r="Z1781" s="148"/>
    </row>
    <row r="1782" spans="2:26" s="155" customFormat="1" hidden="1" x14ac:dyDescent="0.2">
      <c r="B1782" s="155" t="str">
        <f t="shared" si="407"/>
        <v/>
      </c>
      <c r="C1782" s="155" t="str">
        <f t="shared" si="408"/>
        <v/>
      </c>
      <c r="D1782" s="155" t="str">
        <f t="shared" si="409"/>
        <v/>
      </c>
      <c r="E1782" s="204" t="str">
        <f t="shared" si="410"/>
        <v/>
      </c>
      <c r="F1782" s="204" t="str">
        <f t="shared" si="411"/>
        <v/>
      </c>
      <c r="G1782" s="204" t="str">
        <f t="shared" si="412"/>
        <v/>
      </c>
      <c r="H1782" s="204" t="str">
        <f t="shared" si="412"/>
        <v/>
      </c>
      <c r="I1782" s="204" t="str">
        <f t="shared" si="412"/>
        <v/>
      </c>
      <c r="J1782" s="204" t="str">
        <f t="shared" si="412"/>
        <v/>
      </c>
      <c r="K1782" s="186" t="str">
        <f t="shared" si="413"/>
        <v/>
      </c>
      <c r="L1782" s="186" t="str">
        <f t="shared" si="414"/>
        <v/>
      </c>
      <c r="S1782" s="187"/>
      <c r="T1782" s="148"/>
      <c r="Z1782" s="148"/>
    </row>
    <row r="1783" spans="2:26" s="155" customFormat="1" hidden="1" x14ac:dyDescent="0.2">
      <c r="B1783" s="155" t="str">
        <f t="shared" si="407"/>
        <v/>
      </c>
      <c r="C1783" s="155" t="str">
        <f t="shared" si="408"/>
        <v/>
      </c>
      <c r="D1783" s="155" t="str">
        <f t="shared" si="409"/>
        <v/>
      </c>
      <c r="E1783" s="204" t="str">
        <f t="shared" si="410"/>
        <v/>
      </c>
      <c r="F1783" s="204" t="str">
        <f t="shared" si="411"/>
        <v/>
      </c>
      <c r="G1783" s="204" t="str">
        <f t="shared" si="412"/>
        <v/>
      </c>
      <c r="H1783" s="204" t="str">
        <f t="shared" si="412"/>
        <v/>
      </c>
      <c r="I1783" s="204" t="str">
        <f t="shared" si="412"/>
        <v/>
      </c>
      <c r="J1783" s="204" t="str">
        <f t="shared" si="412"/>
        <v/>
      </c>
      <c r="K1783" s="186" t="str">
        <f t="shared" si="413"/>
        <v/>
      </c>
      <c r="L1783" s="186" t="str">
        <f t="shared" si="414"/>
        <v/>
      </c>
      <c r="S1783" s="187"/>
      <c r="T1783" s="148"/>
      <c r="Z1783" s="148"/>
    </row>
    <row r="1784" spans="2:26" s="155" customFormat="1" hidden="1" x14ac:dyDescent="0.2">
      <c r="B1784" s="155" t="str">
        <f t="shared" ref="B1784:B1805" si="415">IF(D2500=0,"",D2500)</f>
        <v/>
      </c>
      <c r="C1784" s="155" t="str">
        <f t="shared" ref="C1784:D1784" si="416">IF(L2500=0,"",L2500)</f>
        <v/>
      </c>
      <c r="D1784" s="155" t="str">
        <f t="shared" si="416"/>
        <v/>
      </c>
      <c r="E1784" s="204" t="str">
        <f t="shared" ref="E1784:F1784" si="417">IF(J2500=0,"",J2500)</f>
        <v/>
      </c>
      <c r="F1784" s="204" t="str">
        <f t="shared" si="417"/>
        <v/>
      </c>
      <c r="G1784" s="204" t="str">
        <f t="shared" ref="G1784:J1784" si="418">IF(F2500=0,"",F2500)</f>
        <v/>
      </c>
      <c r="H1784" s="204" t="str">
        <f t="shared" si="418"/>
        <v/>
      </c>
      <c r="I1784" s="204" t="str">
        <f t="shared" si="418"/>
        <v/>
      </c>
      <c r="J1784" s="204" t="str">
        <f t="shared" si="418"/>
        <v/>
      </c>
      <c r="K1784" s="186" t="str">
        <f t="shared" ref="K1784:L1784" si="419">IF(N2500=0,"",N2500)</f>
        <v/>
      </c>
      <c r="L1784" s="186" t="str">
        <f t="shared" si="419"/>
        <v/>
      </c>
      <c r="S1784" s="187"/>
      <c r="T1784" s="148"/>
      <c r="Z1784" s="148"/>
    </row>
    <row r="1785" spans="2:26" s="155" customFormat="1" hidden="1" x14ac:dyDescent="0.2">
      <c r="B1785" s="155" t="str">
        <f t="shared" si="415"/>
        <v/>
      </c>
      <c r="C1785" s="155" t="str">
        <f t="shared" ref="C1785:D1785" si="420">IF(L2501=0,"",L2501)</f>
        <v/>
      </c>
      <c r="D1785" s="155" t="str">
        <f t="shared" si="420"/>
        <v/>
      </c>
      <c r="E1785" s="204" t="str">
        <f t="shared" ref="E1785:F1785" si="421">IF(J2501=0,"",J2501)</f>
        <v/>
      </c>
      <c r="F1785" s="204" t="str">
        <f t="shared" si="421"/>
        <v/>
      </c>
      <c r="G1785" s="204" t="str">
        <f t="shared" ref="G1785:J1785" si="422">IF(F2501=0,"",F2501)</f>
        <v/>
      </c>
      <c r="H1785" s="204" t="str">
        <f t="shared" si="422"/>
        <v/>
      </c>
      <c r="I1785" s="204" t="str">
        <f t="shared" si="422"/>
        <v/>
      </c>
      <c r="J1785" s="204" t="str">
        <f t="shared" si="422"/>
        <v/>
      </c>
      <c r="K1785" s="186" t="str">
        <f t="shared" ref="K1785:L1785" si="423">IF(N2501=0,"",N2501)</f>
        <v/>
      </c>
      <c r="L1785" s="186" t="str">
        <f t="shared" si="423"/>
        <v/>
      </c>
      <c r="S1785" s="187"/>
      <c r="T1785" s="148"/>
      <c r="Z1785" s="148"/>
    </row>
    <row r="1786" spans="2:26" s="155" customFormat="1" hidden="1" x14ac:dyDescent="0.2">
      <c r="B1786" s="155" t="str">
        <f t="shared" si="415"/>
        <v/>
      </c>
      <c r="C1786" s="155" t="str">
        <f t="shared" ref="C1786:D1786" si="424">IF(L2502=0,"",L2502)</f>
        <v/>
      </c>
      <c r="D1786" s="155" t="str">
        <f t="shared" si="424"/>
        <v/>
      </c>
      <c r="E1786" s="204" t="str">
        <f t="shared" ref="E1786:F1786" si="425">IF(J2502=0,"",J2502)</f>
        <v/>
      </c>
      <c r="F1786" s="204" t="str">
        <f t="shared" si="425"/>
        <v/>
      </c>
      <c r="G1786" s="204" t="str">
        <f t="shared" ref="G1786:J1786" si="426">IF(F2502=0,"",F2502)</f>
        <v/>
      </c>
      <c r="H1786" s="204" t="str">
        <f t="shared" si="426"/>
        <v/>
      </c>
      <c r="I1786" s="204" t="str">
        <f t="shared" si="426"/>
        <v/>
      </c>
      <c r="J1786" s="204" t="str">
        <f t="shared" si="426"/>
        <v/>
      </c>
      <c r="K1786" s="186" t="str">
        <f t="shared" ref="K1786:L1786" si="427">IF(N2502=0,"",N2502)</f>
        <v/>
      </c>
      <c r="L1786" s="186" t="str">
        <f t="shared" si="427"/>
        <v/>
      </c>
      <c r="S1786" s="187"/>
      <c r="T1786" s="148"/>
      <c r="Z1786" s="148"/>
    </row>
    <row r="1787" spans="2:26" s="155" customFormat="1" hidden="1" x14ac:dyDescent="0.2">
      <c r="B1787" s="155" t="str">
        <f t="shared" si="415"/>
        <v/>
      </c>
      <c r="C1787" s="155" t="str">
        <f t="shared" ref="C1787:D1787" si="428">IF(L2503=0,"",L2503)</f>
        <v/>
      </c>
      <c r="D1787" s="155" t="str">
        <f t="shared" si="428"/>
        <v/>
      </c>
      <c r="E1787" s="204" t="str">
        <f t="shared" ref="E1787:F1787" si="429">IF(J2503=0,"",J2503)</f>
        <v/>
      </c>
      <c r="F1787" s="204" t="str">
        <f t="shared" si="429"/>
        <v/>
      </c>
      <c r="G1787" s="204" t="str">
        <f t="shared" ref="G1787:J1787" si="430">IF(F2503=0,"",F2503)</f>
        <v/>
      </c>
      <c r="H1787" s="204" t="str">
        <f t="shared" si="430"/>
        <v/>
      </c>
      <c r="I1787" s="204" t="str">
        <f t="shared" si="430"/>
        <v/>
      </c>
      <c r="J1787" s="204" t="str">
        <f t="shared" si="430"/>
        <v/>
      </c>
      <c r="K1787" s="186" t="str">
        <f t="shared" ref="K1787:L1787" si="431">IF(N2503=0,"",N2503)</f>
        <v/>
      </c>
      <c r="L1787" s="186" t="str">
        <f t="shared" si="431"/>
        <v/>
      </c>
      <c r="S1787" s="187"/>
      <c r="T1787" s="148"/>
      <c r="Z1787" s="148"/>
    </row>
    <row r="1788" spans="2:26" s="155" customFormat="1" hidden="1" x14ac:dyDescent="0.2">
      <c r="B1788" s="155" t="str">
        <f t="shared" si="415"/>
        <v/>
      </c>
      <c r="C1788" s="155" t="str">
        <f t="shared" ref="C1788:D1788" si="432">IF(L2504=0,"",L2504)</f>
        <v/>
      </c>
      <c r="D1788" s="155" t="str">
        <f t="shared" si="432"/>
        <v/>
      </c>
      <c r="E1788" s="204" t="str">
        <f t="shared" ref="E1788:F1788" si="433">IF(J2504=0,"",J2504)</f>
        <v/>
      </c>
      <c r="F1788" s="204" t="str">
        <f t="shared" si="433"/>
        <v/>
      </c>
      <c r="G1788" s="204" t="str">
        <f t="shared" ref="G1788:J1788" si="434">IF(F2504=0,"",F2504)</f>
        <v/>
      </c>
      <c r="H1788" s="204" t="str">
        <f t="shared" si="434"/>
        <v/>
      </c>
      <c r="I1788" s="204" t="str">
        <f t="shared" si="434"/>
        <v/>
      </c>
      <c r="J1788" s="204" t="str">
        <f t="shared" si="434"/>
        <v/>
      </c>
      <c r="K1788" s="186" t="str">
        <f t="shared" ref="K1788:L1788" si="435">IF(N2504=0,"",N2504)</f>
        <v/>
      </c>
      <c r="L1788" s="186" t="str">
        <f t="shared" si="435"/>
        <v/>
      </c>
      <c r="S1788" s="187"/>
      <c r="T1788" s="148"/>
      <c r="Z1788" s="148"/>
    </row>
    <row r="1789" spans="2:26" s="155" customFormat="1" hidden="1" x14ac:dyDescent="0.2">
      <c r="B1789" s="155" t="str">
        <f t="shared" si="415"/>
        <v/>
      </c>
      <c r="C1789" s="155" t="str">
        <f t="shared" ref="C1789:D1789" si="436">IF(L2505=0,"",L2505)</f>
        <v/>
      </c>
      <c r="D1789" s="155" t="str">
        <f t="shared" si="436"/>
        <v/>
      </c>
      <c r="E1789" s="204" t="str">
        <f t="shared" ref="E1789:F1789" si="437">IF(J2505=0,"",J2505)</f>
        <v/>
      </c>
      <c r="F1789" s="204" t="str">
        <f t="shared" si="437"/>
        <v/>
      </c>
      <c r="G1789" s="204" t="str">
        <f t="shared" ref="G1789:J1789" si="438">IF(F2505=0,"",F2505)</f>
        <v/>
      </c>
      <c r="H1789" s="204" t="str">
        <f t="shared" si="438"/>
        <v/>
      </c>
      <c r="I1789" s="204" t="str">
        <f t="shared" si="438"/>
        <v/>
      </c>
      <c r="J1789" s="204" t="str">
        <f t="shared" si="438"/>
        <v/>
      </c>
      <c r="K1789" s="186" t="str">
        <f t="shared" ref="K1789:L1789" si="439">IF(N2505=0,"",N2505)</f>
        <v/>
      </c>
      <c r="L1789" s="186" t="str">
        <f t="shared" si="439"/>
        <v/>
      </c>
      <c r="S1789" s="187"/>
      <c r="T1789" s="148"/>
      <c r="Z1789" s="148"/>
    </row>
    <row r="1790" spans="2:26" s="155" customFormat="1" hidden="1" x14ac:dyDescent="0.2">
      <c r="B1790" s="155" t="str">
        <f t="shared" si="415"/>
        <v/>
      </c>
      <c r="C1790" s="155" t="str">
        <f t="shared" ref="C1790:D1790" si="440">IF(L2506=0,"",L2506)</f>
        <v/>
      </c>
      <c r="D1790" s="155" t="str">
        <f t="shared" si="440"/>
        <v/>
      </c>
      <c r="E1790" s="204" t="str">
        <f t="shared" ref="E1790:F1790" si="441">IF(J2506=0,"",J2506)</f>
        <v/>
      </c>
      <c r="F1790" s="204" t="str">
        <f t="shared" si="441"/>
        <v/>
      </c>
      <c r="G1790" s="204" t="str">
        <f t="shared" ref="G1790:J1790" si="442">IF(F2506=0,"",F2506)</f>
        <v/>
      </c>
      <c r="H1790" s="204" t="str">
        <f t="shared" si="442"/>
        <v/>
      </c>
      <c r="I1790" s="204" t="str">
        <f t="shared" si="442"/>
        <v/>
      </c>
      <c r="J1790" s="204" t="str">
        <f t="shared" si="442"/>
        <v/>
      </c>
      <c r="K1790" s="186" t="str">
        <f t="shared" ref="K1790:L1790" si="443">IF(N2506=0,"",N2506)</f>
        <v/>
      </c>
      <c r="L1790" s="186" t="str">
        <f t="shared" si="443"/>
        <v/>
      </c>
      <c r="S1790" s="187"/>
      <c r="T1790" s="148"/>
      <c r="Z1790" s="148"/>
    </row>
    <row r="1791" spans="2:26" s="155" customFormat="1" hidden="1" x14ac:dyDescent="0.2">
      <c r="B1791" s="155" t="str">
        <f t="shared" si="415"/>
        <v/>
      </c>
      <c r="C1791" s="155" t="str">
        <f t="shared" ref="C1791:D1791" si="444">IF(L2507=0,"",L2507)</f>
        <v/>
      </c>
      <c r="D1791" s="155" t="str">
        <f t="shared" si="444"/>
        <v/>
      </c>
      <c r="E1791" s="204" t="str">
        <f t="shared" ref="E1791:F1791" si="445">IF(J2507=0,"",J2507)</f>
        <v/>
      </c>
      <c r="F1791" s="204" t="str">
        <f t="shared" si="445"/>
        <v/>
      </c>
      <c r="G1791" s="204" t="str">
        <f t="shared" ref="G1791:J1791" si="446">IF(F2507=0,"",F2507)</f>
        <v/>
      </c>
      <c r="H1791" s="204" t="str">
        <f t="shared" si="446"/>
        <v/>
      </c>
      <c r="I1791" s="204" t="str">
        <f t="shared" si="446"/>
        <v/>
      </c>
      <c r="J1791" s="204" t="str">
        <f t="shared" si="446"/>
        <v/>
      </c>
      <c r="K1791" s="186" t="str">
        <f t="shared" ref="K1791:L1791" si="447">IF(N2507=0,"",N2507)</f>
        <v/>
      </c>
      <c r="L1791" s="186" t="str">
        <f t="shared" si="447"/>
        <v/>
      </c>
      <c r="S1791" s="187"/>
      <c r="T1791" s="148"/>
      <c r="Z1791" s="148"/>
    </row>
    <row r="1792" spans="2:26" s="155" customFormat="1" hidden="1" x14ac:dyDescent="0.2">
      <c r="B1792" s="155" t="str">
        <f t="shared" si="415"/>
        <v/>
      </c>
      <c r="C1792" s="155" t="str">
        <f t="shared" ref="C1792:D1792" si="448">IF(L2508=0,"",L2508)</f>
        <v/>
      </c>
      <c r="D1792" s="155" t="str">
        <f t="shared" si="448"/>
        <v/>
      </c>
      <c r="E1792" s="204" t="str">
        <f t="shared" ref="E1792:F1792" si="449">IF(J2508=0,"",J2508)</f>
        <v/>
      </c>
      <c r="F1792" s="204" t="str">
        <f t="shared" si="449"/>
        <v/>
      </c>
      <c r="G1792" s="204" t="str">
        <f t="shared" ref="G1792:J1792" si="450">IF(F2508=0,"",F2508)</f>
        <v/>
      </c>
      <c r="H1792" s="204" t="str">
        <f t="shared" si="450"/>
        <v/>
      </c>
      <c r="I1792" s="204" t="str">
        <f t="shared" si="450"/>
        <v/>
      </c>
      <c r="J1792" s="204" t="str">
        <f t="shared" si="450"/>
        <v/>
      </c>
      <c r="K1792" s="186" t="str">
        <f t="shared" ref="K1792:L1792" si="451">IF(N2508=0,"",N2508)</f>
        <v/>
      </c>
      <c r="L1792" s="186" t="str">
        <f t="shared" si="451"/>
        <v/>
      </c>
      <c r="S1792" s="187"/>
      <c r="T1792" s="148"/>
      <c r="Z1792" s="148"/>
    </row>
    <row r="1793" spans="2:26" s="155" customFormat="1" hidden="1" x14ac:dyDescent="0.2">
      <c r="B1793" s="155" t="str">
        <f t="shared" si="415"/>
        <v/>
      </c>
      <c r="C1793" s="155" t="str">
        <f t="shared" ref="C1793:D1793" si="452">IF(L2509=0,"",L2509)</f>
        <v/>
      </c>
      <c r="D1793" s="155" t="str">
        <f t="shared" si="452"/>
        <v/>
      </c>
      <c r="E1793" s="204" t="str">
        <f t="shared" ref="E1793:F1793" si="453">IF(J2509=0,"",J2509)</f>
        <v/>
      </c>
      <c r="F1793" s="204" t="str">
        <f t="shared" si="453"/>
        <v/>
      </c>
      <c r="G1793" s="204" t="str">
        <f t="shared" ref="G1793:J1793" si="454">IF(F2509=0,"",F2509)</f>
        <v/>
      </c>
      <c r="H1793" s="204" t="str">
        <f t="shared" si="454"/>
        <v/>
      </c>
      <c r="I1793" s="204" t="str">
        <f t="shared" si="454"/>
        <v/>
      </c>
      <c r="J1793" s="204" t="str">
        <f t="shared" si="454"/>
        <v/>
      </c>
      <c r="K1793" s="186" t="str">
        <f t="shared" ref="K1793:L1793" si="455">IF(N2509=0,"",N2509)</f>
        <v/>
      </c>
      <c r="L1793" s="186" t="str">
        <f t="shared" si="455"/>
        <v/>
      </c>
      <c r="S1793" s="187"/>
      <c r="T1793" s="148"/>
      <c r="Z1793" s="148"/>
    </row>
    <row r="1794" spans="2:26" s="155" customFormat="1" hidden="1" x14ac:dyDescent="0.2">
      <c r="B1794" s="155" t="str">
        <f t="shared" si="415"/>
        <v/>
      </c>
      <c r="C1794" s="155" t="str">
        <f t="shared" ref="C1794:D1794" si="456">IF(L2510=0,"",L2510)</f>
        <v/>
      </c>
      <c r="D1794" s="155" t="str">
        <f t="shared" si="456"/>
        <v/>
      </c>
      <c r="E1794" s="204" t="str">
        <f t="shared" ref="E1794:F1794" si="457">IF(J2510=0,"",J2510)</f>
        <v/>
      </c>
      <c r="F1794" s="204" t="str">
        <f t="shared" si="457"/>
        <v/>
      </c>
      <c r="G1794" s="204" t="str">
        <f t="shared" ref="G1794:J1794" si="458">IF(F2510=0,"",F2510)</f>
        <v/>
      </c>
      <c r="H1794" s="204" t="str">
        <f t="shared" si="458"/>
        <v/>
      </c>
      <c r="I1794" s="204" t="str">
        <f t="shared" si="458"/>
        <v/>
      </c>
      <c r="J1794" s="204" t="str">
        <f t="shared" si="458"/>
        <v/>
      </c>
      <c r="K1794" s="186" t="str">
        <f t="shared" ref="K1794:L1794" si="459">IF(N2510=0,"",N2510)</f>
        <v/>
      </c>
      <c r="L1794" s="186" t="str">
        <f t="shared" si="459"/>
        <v/>
      </c>
      <c r="S1794" s="187"/>
      <c r="T1794" s="148"/>
      <c r="Z1794" s="148"/>
    </row>
    <row r="1795" spans="2:26" s="155" customFormat="1" hidden="1" x14ac:dyDescent="0.2">
      <c r="B1795" s="155" t="str">
        <f t="shared" si="415"/>
        <v/>
      </c>
      <c r="C1795" s="155" t="str">
        <f t="shared" ref="C1795:D1795" si="460">IF(L2511=0,"",L2511)</f>
        <v/>
      </c>
      <c r="D1795" s="155" t="str">
        <f t="shared" si="460"/>
        <v/>
      </c>
      <c r="E1795" s="204" t="str">
        <f t="shared" ref="E1795:F1795" si="461">IF(J2511=0,"",J2511)</f>
        <v/>
      </c>
      <c r="F1795" s="204" t="str">
        <f t="shared" si="461"/>
        <v/>
      </c>
      <c r="G1795" s="204" t="str">
        <f t="shared" ref="G1795:J1795" si="462">IF(F2511=0,"",F2511)</f>
        <v/>
      </c>
      <c r="H1795" s="204" t="str">
        <f t="shared" si="462"/>
        <v/>
      </c>
      <c r="I1795" s="204" t="str">
        <f t="shared" si="462"/>
        <v/>
      </c>
      <c r="J1795" s="204" t="str">
        <f t="shared" si="462"/>
        <v/>
      </c>
      <c r="K1795" s="186" t="str">
        <f t="shared" ref="K1795:L1795" si="463">IF(N2511=0,"",N2511)</f>
        <v/>
      </c>
      <c r="L1795" s="186" t="str">
        <f t="shared" si="463"/>
        <v/>
      </c>
      <c r="S1795" s="187"/>
      <c r="T1795" s="148"/>
      <c r="Z1795" s="148"/>
    </row>
    <row r="1796" spans="2:26" s="155" customFormat="1" hidden="1" x14ac:dyDescent="0.2">
      <c r="B1796" s="155" t="str">
        <f t="shared" si="415"/>
        <v/>
      </c>
      <c r="C1796" s="155" t="str">
        <f t="shared" ref="C1796:D1796" si="464">IF(L2512=0,"",L2512)</f>
        <v/>
      </c>
      <c r="D1796" s="155" t="str">
        <f t="shared" si="464"/>
        <v/>
      </c>
      <c r="E1796" s="204" t="str">
        <f t="shared" ref="E1796:F1796" si="465">IF(J2512=0,"",J2512)</f>
        <v/>
      </c>
      <c r="F1796" s="204" t="str">
        <f t="shared" si="465"/>
        <v/>
      </c>
      <c r="G1796" s="204" t="str">
        <f t="shared" ref="G1796:J1796" si="466">IF(F2512=0,"",F2512)</f>
        <v/>
      </c>
      <c r="H1796" s="204" t="str">
        <f t="shared" si="466"/>
        <v/>
      </c>
      <c r="I1796" s="204" t="str">
        <f t="shared" si="466"/>
        <v/>
      </c>
      <c r="J1796" s="204" t="str">
        <f t="shared" si="466"/>
        <v/>
      </c>
      <c r="K1796" s="186" t="str">
        <f t="shared" ref="K1796:L1796" si="467">IF(N2512=0,"",N2512)</f>
        <v/>
      </c>
      <c r="L1796" s="186" t="str">
        <f t="shared" si="467"/>
        <v/>
      </c>
      <c r="S1796" s="187"/>
      <c r="T1796" s="148"/>
      <c r="Z1796" s="148"/>
    </row>
    <row r="1797" spans="2:26" s="155" customFormat="1" hidden="1" x14ac:dyDescent="0.2">
      <c r="B1797" s="155" t="str">
        <f t="shared" si="415"/>
        <v/>
      </c>
      <c r="C1797" s="155" t="str">
        <f t="shared" ref="C1797:D1797" si="468">IF(L2513=0,"",L2513)</f>
        <v/>
      </c>
      <c r="D1797" s="155" t="str">
        <f t="shared" si="468"/>
        <v/>
      </c>
      <c r="E1797" s="204" t="str">
        <f t="shared" ref="E1797:F1797" si="469">IF(J2513=0,"",J2513)</f>
        <v/>
      </c>
      <c r="F1797" s="204" t="str">
        <f t="shared" si="469"/>
        <v/>
      </c>
      <c r="G1797" s="204" t="str">
        <f t="shared" ref="G1797:J1797" si="470">IF(F2513=0,"",F2513)</f>
        <v/>
      </c>
      <c r="H1797" s="204" t="str">
        <f t="shared" si="470"/>
        <v/>
      </c>
      <c r="I1797" s="204" t="str">
        <f t="shared" si="470"/>
        <v/>
      </c>
      <c r="J1797" s="204" t="str">
        <f t="shared" si="470"/>
        <v/>
      </c>
      <c r="K1797" s="186" t="str">
        <f t="shared" ref="K1797:L1797" si="471">IF(N2513=0,"",N2513)</f>
        <v/>
      </c>
      <c r="L1797" s="186" t="str">
        <f t="shared" si="471"/>
        <v/>
      </c>
      <c r="S1797" s="187"/>
      <c r="T1797" s="148"/>
      <c r="Z1797" s="148"/>
    </row>
    <row r="1798" spans="2:26" s="155" customFormat="1" hidden="1" x14ac:dyDescent="0.2">
      <c r="B1798" s="155" t="str">
        <f t="shared" si="415"/>
        <v/>
      </c>
      <c r="C1798" s="155" t="str">
        <f t="shared" ref="C1798:D1798" si="472">IF(L2514=0,"",L2514)</f>
        <v/>
      </c>
      <c r="D1798" s="155" t="str">
        <f t="shared" si="472"/>
        <v/>
      </c>
      <c r="E1798" s="204" t="str">
        <f t="shared" ref="E1798:F1798" si="473">IF(J2514=0,"",J2514)</f>
        <v/>
      </c>
      <c r="F1798" s="204" t="str">
        <f t="shared" si="473"/>
        <v/>
      </c>
      <c r="G1798" s="204" t="str">
        <f t="shared" ref="G1798:J1798" si="474">IF(F2514=0,"",F2514)</f>
        <v/>
      </c>
      <c r="H1798" s="204" t="str">
        <f t="shared" si="474"/>
        <v/>
      </c>
      <c r="I1798" s="204" t="str">
        <f t="shared" si="474"/>
        <v/>
      </c>
      <c r="J1798" s="204" t="str">
        <f t="shared" si="474"/>
        <v/>
      </c>
      <c r="K1798" s="186" t="str">
        <f t="shared" ref="K1798:L1798" si="475">IF(N2514=0,"",N2514)</f>
        <v/>
      </c>
      <c r="L1798" s="186" t="str">
        <f t="shared" si="475"/>
        <v/>
      </c>
      <c r="S1798" s="187"/>
      <c r="T1798" s="148"/>
      <c r="Z1798" s="148"/>
    </row>
    <row r="1799" spans="2:26" s="155" customFormat="1" hidden="1" x14ac:dyDescent="0.2">
      <c r="B1799" s="155" t="str">
        <f t="shared" si="415"/>
        <v/>
      </c>
      <c r="C1799" s="155" t="str">
        <f t="shared" ref="C1799:D1799" si="476">IF(L2515=0,"",L2515)</f>
        <v/>
      </c>
      <c r="D1799" s="155" t="str">
        <f t="shared" si="476"/>
        <v/>
      </c>
      <c r="E1799" s="204" t="str">
        <f t="shared" ref="E1799:F1799" si="477">IF(J2515=0,"",J2515)</f>
        <v/>
      </c>
      <c r="F1799" s="204" t="str">
        <f t="shared" si="477"/>
        <v/>
      </c>
      <c r="G1799" s="204" t="str">
        <f t="shared" ref="G1799:J1799" si="478">IF(F2515=0,"",F2515)</f>
        <v/>
      </c>
      <c r="H1799" s="204" t="str">
        <f t="shared" si="478"/>
        <v/>
      </c>
      <c r="I1799" s="204" t="str">
        <f t="shared" si="478"/>
        <v/>
      </c>
      <c r="J1799" s="204" t="str">
        <f t="shared" si="478"/>
        <v/>
      </c>
      <c r="K1799" s="186" t="str">
        <f t="shared" ref="K1799:L1799" si="479">IF(N2515=0,"",N2515)</f>
        <v/>
      </c>
      <c r="L1799" s="186" t="str">
        <f t="shared" si="479"/>
        <v/>
      </c>
      <c r="S1799" s="187"/>
      <c r="T1799" s="148"/>
      <c r="Z1799" s="148"/>
    </row>
    <row r="1800" spans="2:26" s="155" customFormat="1" hidden="1" x14ac:dyDescent="0.2">
      <c r="B1800" s="155" t="str">
        <f t="shared" si="415"/>
        <v/>
      </c>
      <c r="C1800" s="155" t="str">
        <f t="shared" ref="C1800:D1800" si="480">IF(L2516=0,"",L2516)</f>
        <v/>
      </c>
      <c r="D1800" s="155" t="str">
        <f t="shared" si="480"/>
        <v/>
      </c>
      <c r="E1800" s="204" t="str">
        <f t="shared" ref="E1800:F1800" si="481">IF(J2516=0,"",J2516)</f>
        <v/>
      </c>
      <c r="F1800" s="204" t="str">
        <f t="shared" si="481"/>
        <v/>
      </c>
      <c r="G1800" s="204" t="str">
        <f t="shared" ref="G1800:J1800" si="482">IF(F2516=0,"",F2516)</f>
        <v/>
      </c>
      <c r="H1800" s="204" t="str">
        <f t="shared" si="482"/>
        <v/>
      </c>
      <c r="I1800" s="204" t="str">
        <f t="shared" si="482"/>
        <v/>
      </c>
      <c r="J1800" s="204" t="str">
        <f t="shared" si="482"/>
        <v/>
      </c>
      <c r="K1800" s="186" t="str">
        <f t="shared" ref="K1800:L1800" si="483">IF(N2516=0,"",N2516)</f>
        <v/>
      </c>
      <c r="L1800" s="186" t="str">
        <f t="shared" si="483"/>
        <v/>
      </c>
      <c r="S1800" s="187"/>
      <c r="T1800" s="148"/>
      <c r="Z1800" s="148"/>
    </row>
    <row r="1801" spans="2:26" s="155" customFormat="1" hidden="1" x14ac:dyDescent="0.2">
      <c r="B1801" s="155" t="str">
        <f t="shared" si="415"/>
        <v/>
      </c>
      <c r="C1801" s="155" t="str">
        <f t="shared" ref="C1801:D1801" si="484">IF(L2517=0,"",L2517)</f>
        <v/>
      </c>
      <c r="D1801" s="155" t="str">
        <f t="shared" si="484"/>
        <v/>
      </c>
      <c r="E1801" s="204" t="str">
        <f t="shared" ref="E1801:F1801" si="485">IF(J2517=0,"",J2517)</f>
        <v/>
      </c>
      <c r="F1801" s="204" t="str">
        <f t="shared" si="485"/>
        <v/>
      </c>
      <c r="G1801" s="204" t="str">
        <f t="shared" ref="G1801:J1801" si="486">IF(F2517=0,"",F2517)</f>
        <v/>
      </c>
      <c r="H1801" s="204" t="str">
        <f t="shared" si="486"/>
        <v/>
      </c>
      <c r="I1801" s="204" t="str">
        <f t="shared" si="486"/>
        <v/>
      </c>
      <c r="J1801" s="204" t="str">
        <f t="shared" si="486"/>
        <v/>
      </c>
      <c r="K1801" s="186" t="str">
        <f t="shared" ref="K1801:L1801" si="487">IF(N2517=0,"",N2517)</f>
        <v/>
      </c>
      <c r="L1801" s="186" t="str">
        <f t="shared" si="487"/>
        <v/>
      </c>
      <c r="S1801" s="187"/>
      <c r="T1801" s="148"/>
      <c r="Z1801" s="148"/>
    </row>
    <row r="1802" spans="2:26" s="155" customFormat="1" hidden="1" x14ac:dyDescent="0.2">
      <c r="B1802" s="155" t="str">
        <f t="shared" si="415"/>
        <v/>
      </c>
      <c r="C1802" s="155" t="str">
        <f t="shared" ref="C1802:D1802" si="488">IF(L2518=0,"",L2518)</f>
        <v/>
      </c>
      <c r="D1802" s="155" t="str">
        <f t="shared" si="488"/>
        <v/>
      </c>
      <c r="E1802" s="204" t="str">
        <f t="shared" ref="E1802:F1802" si="489">IF(J2518=0,"",J2518)</f>
        <v/>
      </c>
      <c r="F1802" s="204" t="str">
        <f t="shared" si="489"/>
        <v/>
      </c>
      <c r="G1802" s="204" t="str">
        <f t="shared" ref="G1802:J1802" si="490">IF(F2518=0,"",F2518)</f>
        <v/>
      </c>
      <c r="H1802" s="204" t="str">
        <f t="shared" si="490"/>
        <v/>
      </c>
      <c r="I1802" s="204" t="str">
        <f t="shared" si="490"/>
        <v/>
      </c>
      <c r="J1802" s="204" t="str">
        <f t="shared" si="490"/>
        <v/>
      </c>
      <c r="K1802" s="186" t="str">
        <f t="shared" ref="K1802:L1802" si="491">IF(N2518=0,"",N2518)</f>
        <v/>
      </c>
      <c r="L1802" s="186" t="str">
        <f t="shared" si="491"/>
        <v/>
      </c>
      <c r="S1802" s="187"/>
      <c r="T1802" s="148"/>
      <c r="Z1802" s="148"/>
    </row>
    <row r="1803" spans="2:26" s="155" customFormat="1" hidden="1" x14ac:dyDescent="0.2">
      <c r="B1803" s="155" t="str">
        <f t="shared" si="415"/>
        <v/>
      </c>
      <c r="C1803" s="155" t="str">
        <f t="shared" ref="C1803:D1803" si="492">IF(L2519=0,"",L2519)</f>
        <v/>
      </c>
      <c r="D1803" s="155" t="str">
        <f t="shared" si="492"/>
        <v/>
      </c>
      <c r="E1803" s="204" t="str">
        <f t="shared" ref="E1803:F1803" si="493">IF(J2519=0,"",J2519)</f>
        <v/>
      </c>
      <c r="F1803" s="204" t="str">
        <f t="shared" si="493"/>
        <v/>
      </c>
      <c r="G1803" s="204" t="str">
        <f t="shared" ref="G1803:J1803" si="494">IF(F2519=0,"",F2519)</f>
        <v/>
      </c>
      <c r="H1803" s="204" t="str">
        <f t="shared" si="494"/>
        <v/>
      </c>
      <c r="I1803" s="204" t="str">
        <f t="shared" si="494"/>
        <v/>
      </c>
      <c r="J1803" s="204" t="str">
        <f t="shared" si="494"/>
        <v/>
      </c>
      <c r="K1803" s="186" t="str">
        <f t="shared" ref="K1803:L1803" si="495">IF(N2519=0,"",N2519)</f>
        <v/>
      </c>
      <c r="L1803" s="186" t="str">
        <f t="shared" si="495"/>
        <v/>
      </c>
      <c r="S1803" s="187"/>
      <c r="T1803" s="148"/>
      <c r="Z1803" s="148"/>
    </row>
    <row r="1804" spans="2:26" s="155" customFormat="1" hidden="1" x14ac:dyDescent="0.2">
      <c r="B1804" s="155" t="str">
        <f t="shared" si="415"/>
        <v/>
      </c>
      <c r="C1804" s="155" t="str">
        <f t="shared" ref="C1804:D1804" si="496">IF(L2520=0,"",L2520)</f>
        <v/>
      </c>
      <c r="D1804" s="155" t="str">
        <f t="shared" si="496"/>
        <v/>
      </c>
      <c r="E1804" s="204" t="str">
        <f t="shared" ref="E1804:F1804" si="497">IF(J2520=0,"",J2520)</f>
        <v/>
      </c>
      <c r="F1804" s="204" t="str">
        <f t="shared" si="497"/>
        <v/>
      </c>
      <c r="G1804" s="204" t="str">
        <f t="shared" ref="G1804:J1804" si="498">IF(F2520=0,"",F2520)</f>
        <v/>
      </c>
      <c r="H1804" s="204" t="str">
        <f t="shared" si="498"/>
        <v/>
      </c>
      <c r="I1804" s="204" t="str">
        <f t="shared" si="498"/>
        <v/>
      </c>
      <c r="J1804" s="204" t="str">
        <f t="shared" si="498"/>
        <v/>
      </c>
      <c r="K1804" s="186" t="str">
        <f t="shared" ref="K1804:L1804" si="499">IF(N2520=0,"",N2520)</f>
        <v/>
      </c>
      <c r="L1804" s="186" t="str">
        <f t="shared" si="499"/>
        <v/>
      </c>
      <c r="S1804" s="187"/>
      <c r="T1804" s="148"/>
      <c r="Z1804" s="148"/>
    </row>
    <row r="1805" spans="2:26" s="155" customFormat="1" hidden="1" x14ac:dyDescent="0.2">
      <c r="B1805" s="155" t="str">
        <f t="shared" si="415"/>
        <v/>
      </c>
      <c r="C1805" s="155" t="str">
        <f t="shared" ref="C1805:D1805" si="500">IF(L2521=0,"",L2521)</f>
        <v/>
      </c>
      <c r="D1805" s="155" t="str">
        <f t="shared" si="500"/>
        <v/>
      </c>
      <c r="E1805" s="204" t="str">
        <f t="shared" ref="E1805:F1805" si="501">IF(J2521=0,"",J2521)</f>
        <v/>
      </c>
      <c r="F1805" s="204" t="str">
        <f t="shared" si="501"/>
        <v/>
      </c>
      <c r="G1805" s="204" t="str">
        <f t="shared" ref="G1805:J1805" si="502">IF(F2521=0,"",F2521)</f>
        <v/>
      </c>
      <c r="H1805" s="204" t="str">
        <f t="shared" si="502"/>
        <v/>
      </c>
      <c r="I1805" s="204" t="str">
        <f t="shared" si="502"/>
        <v/>
      </c>
      <c r="J1805" s="204" t="str">
        <f t="shared" si="502"/>
        <v/>
      </c>
      <c r="K1805" s="186" t="str">
        <f t="shared" ref="K1805:L1805" si="503">IF(N2521=0,"",N2521)</f>
        <v/>
      </c>
      <c r="L1805" s="186" t="str">
        <f t="shared" si="503"/>
        <v/>
      </c>
      <c r="S1805" s="187"/>
      <c r="T1805" s="148"/>
      <c r="Z1805" s="148"/>
    </row>
    <row r="1806" spans="2:26" s="155" customFormat="1" hidden="1" x14ac:dyDescent="0.2">
      <c r="B1806" s="155" t="str">
        <f>IF(D2522=0,"",D2522)</f>
        <v/>
      </c>
      <c r="C1806" s="155" t="str">
        <f>IF(L2522=0,"",L2522)</f>
        <v/>
      </c>
      <c r="D1806" s="155" t="str">
        <f>IF(M2522=0,"",M2522)</f>
        <v/>
      </c>
      <c r="E1806" s="204" t="str">
        <f>IF(J2522=0,"",J2522)</f>
        <v/>
      </c>
      <c r="F1806" s="204" t="str">
        <f>IF(K2522=0,"",K2522)</f>
        <v/>
      </c>
      <c r="G1806" s="204" t="str">
        <f>IF(F2522=0,"",F2522)</f>
        <v/>
      </c>
      <c r="H1806" s="204" t="str">
        <f>IF(G2522=0,"",G2522)</f>
        <v/>
      </c>
      <c r="I1806" s="204" t="str">
        <f>IF(H2522=0,"",H2522)</f>
        <v/>
      </c>
      <c r="J1806" s="204" t="str">
        <f>IF(I2522=0,"",I2522)</f>
        <v/>
      </c>
      <c r="K1806" s="186" t="str">
        <f>IF(N2522=0,"",N2522)</f>
        <v/>
      </c>
      <c r="L1806" s="186" t="str">
        <f>IF(O2522=0,"",O2522)</f>
        <v/>
      </c>
      <c r="S1806" s="187"/>
      <c r="T1806" s="148"/>
      <c r="Z1806" s="148"/>
    </row>
    <row r="1807" spans="2:26" s="155" customFormat="1" hidden="1" x14ac:dyDescent="0.2">
      <c r="B1807" s="155" t="str">
        <f t="shared" ref="B1807:B1824" si="504">IF(D2523=0,"",D2523)</f>
        <v/>
      </c>
      <c r="C1807" s="155" t="str">
        <f t="shared" ref="C1807:C1824" si="505">IF(L2523=0,"",L2523)</f>
        <v/>
      </c>
      <c r="D1807" s="155" t="str">
        <f t="shared" ref="D1807:D1824" si="506">IF(M2523=0,"",M2523)</f>
        <v/>
      </c>
      <c r="E1807" s="204" t="str">
        <f t="shared" ref="E1807:E1824" si="507">IF(J2523=0,"",J2523)</f>
        <v/>
      </c>
      <c r="F1807" s="204" t="str">
        <f t="shared" ref="F1807:F1824" si="508">IF(K2523=0,"",K2523)</f>
        <v/>
      </c>
      <c r="G1807" s="204" t="str">
        <f t="shared" ref="G1807:J1807" si="509">IF(F2523=0,"",F2523)</f>
        <v/>
      </c>
      <c r="H1807" s="204" t="str">
        <f t="shared" si="509"/>
        <v/>
      </c>
      <c r="I1807" s="204" t="str">
        <f t="shared" si="509"/>
        <v/>
      </c>
      <c r="J1807" s="204" t="str">
        <f t="shared" si="509"/>
        <v/>
      </c>
      <c r="K1807" s="186" t="str">
        <f t="shared" ref="K1807:K1824" si="510">IF(N2523=0,"",N2523)</f>
        <v/>
      </c>
      <c r="L1807" s="186" t="str">
        <f t="shared" ref="L1807:L1824" si="511">IF(O2523=0,"",O2523)</f>
        <v/>
      </c>
      <c r="S1807" s="187"/>
      <c r="T1807" s="148"/>
      <c r="Z1807" s="148"/>
    </row>
    <row r="1808" spans="2:26" s="155" customFormat="1" hidden="1" x14ac:dyDescent="0.2">
      <c r="B1808" s="155" t="str">
        <f t="shared" si="504"/>
        <v/>
      </c>
      <c r="C1808" s="155" t="str">
        <f t="shared" si="505"/>
        <v/>
      </c>
      <c r="D1808" s="155" t="str">
        <f t="shared" si="506"/>
        <v/>
      </c>
      <c r="E1808" s="204" t="str">
        <f t="shared" si="507"/>
        <v/>
      </c>
      <c r="F1808" s="204" t="str">
        <f t="shared" si="508"/>
        <v/>
      </c>
      <c r="G1808" s="204" t="str">
        <f t="shared" ref="G1808:J1808" si="512">IF(F2524=0,"",F2524)</f>
        <v/>
      </c>
      <c r="H1808" s="204" t="str">
        <f t="shared" si="512"/>
        <v/>
      </c>
      <c r="I1808" s="204" t="str">
        <f t="shared" si="512"/>
        <v/>
      </c>
      <c r="J1808" s="204" t="str">
        <f t="shared" si="512"/>
        <v/>
      </c>
      <c r="K1808" s="186" t="str">
        <f t="shared" si="510"/>
        <v/>
      </c>
      <c r="L1808" s="186" t="str">
        <f t="shared" si="511"/>
        <v/>
      </c>
      <c r="S1808" s="187"/>
      <c r="T1808" s="148"/>
      <c r="Z1808" s="148"/>
    </row>
    <row r="1809" spans="2:26" s="155" customFormat="1" hidden="1" x14ac:dyDescent="0.2">
      <c r="B1809" s="155" t="str">
        <f t="shared" si="504"/>
        <v/>
      </c>
      <c r="C1809" s="155" t="str">
        <f t="shared" si="505"/>
        <v/>
      </c>
      <c r="D1809" s="155" t="str">
        <f t="shared" si="506"/>
        <v/>
      </c>
      <c r="E1809" s="204" t="str">
        <f t="shared" si="507"/>
        <v/>
      </c>
      <c r="F1809" s="204" t="str">
        <f t="shared" si="508"/>
        <v/>
      </c>
      <c r="G1809" s="204" t="str">
        <f t="shared" ref="G1809:J1809" si="513">IF(F2525=0,"",F2525)</f>
        <v/>
      </c>
      <c r="H1809" s="204" t="str">
        <f t="shared" si="513"/>
        <v/>
      </c>
      <c r="I1809" s="204" t="str">
        <f t="shared" si="513"/>
        <v/>
      </c>
      <c r="J1809" s="204" t="str">
        <f t="shared" si="513"/>
        <v/>
      </c>
      <c r="K1809" s="186" t="str">
        <f t="shared" si="510"/>
        <v/>
      </c>
      <c r="L1809" s="186" t="str">
        <f t="shared" si="511"/>
        <v/>
      </c>
      <c r="S1809" s="187"/>
      <c r="T1809" s="148"/>
      <c r="Z1809" s="148"/>
    </row>
    <row r="1810" spans="2:26" s="155" customFormat="1" hidden="1" x14ac:dyDescent="0.2">
      <c r="B1810" s="155" t="str">
        <f t="shared" si="504"/>
        <v/>
      </c>
      <c r="C1810" s="155" t="str">
        <f t="shared" si="505"/>
        <v/>
      </c>
      <c r="D1810" s="155" t="str">
        <f t="shared" si="506"/>
        <v/>
      </c>
      <c r="E1810" s="204" t="str">
        <f t="shared" si="507"/>
        <v/>
      </c>
      <c r="F1810" s="204" t="str">
        <f t="shared" si="508"/>
        <v/>
      </c>
      <c r="G1810" s="204" t="str">
        <f t="shared" ref="G1810:J1810" si="514">IF(F2526=0,"",F2526)</f>
        <v/>
      </c>
      <c r="H1810" s="204" t="str">
        <f t="shared" si="514"/>
        <v/>
      </c>
      <c r="I1810" s="204" t="str">
        <f t="shared" si="514"/>
        <v/>
      </c>
      <c r="J1810" s="204" t="str">
        <f t="shared" si="514"/>
        <v/>
      </c>
      <c r="K1810" s="186" t="str">
        <f t="shared" si="510"/>
        <v/>
      </c>
      <c r="L1810" s="186" t="str">
        <f t="shared" si="511"/>
        <v/>
      </c>
      <c r="S1810" s="187"/>
      <c r="T1810" s="148"/>
      <c r="Z1810" s="148"/>
    </row>
    <row r="1811" spans="2:26" s="155" customFormat="1" hidden="1" x14ac:dyDescent="0.2">
      <c r="B1811" s="155" t="str">
        <f t="shared" si="504"/>
        <v/>
      </c>
      <c r="C1811" s="155" t="str">
        <f t="shared" si="505"/>
        <v/>
      </c>
      <c r="D1811" s="155" t="str">
        <f t="shared" si="506"/>
        <v/>
      </c>
      <c r="E1811" s="204" t="str">
        <f t="shared" si="507"/>
        <v/>
      </c>
      <c r="F1811" s="204" t="str">
        <f t="shared" si="508"/>
        <v/>
      </c>
      <c r="G1811" s="204" t="str">
        <f t="shared" ref="G1811:J1811" si="515">IF(F2527=0,"",F2527)</f>
        <v/>
      </c>
      <c r="H1811" s="204" t="str">
        <f t="shared" si="515"/>
        <v/>
      </c>
      <c r="I1811" s="204" t="str">
        <f t="shared" si="515"/>
        <v/>
      </c>
      <c r="J1811" s="204" t="str">
        <f t="shared" si="515"/>
        <v/>
      </c>
      <c r="K1811" s="186" t="str">
        <f t="shared" si="510"/>
        <v/>
      </c>
      <c r="L1811" s="186" t="str">
        <f t="shared" si="511"/>
        <v/>
      </c>
      <c r="S1811" s="187"/>
      <c r="T1811" s="148"/>
      <c r="Z1811" s="148"/>
    </row>
    <row r="1812" spans="2:26" s="155" customFormat="1" hidden="1" x14ac:dyDescent="0.2">
      <c r="B1812" s="155" t="str">
        <f t="shared" si="504"/>
        <v/>
      </c>
      <c r="C1812" s="155" t="str">
        <f t="shared" si="505"/>
        <v/>
      </c>
      <c r="D1812" s="155" t="str">
        <f t="shared" si="506"/>
        <v/>
      </c>
      <c r="E1812" s="204" t="str">
        <f t="shared" si="507"/>
        <v/>
      </c>
      <c r="F1812" s="204" t="str">
        <f t="shared" si="508"/>
        <v/>
      </c>
      <c r="G1812" s="204" t="str">
        <f t="shared" ref="G1812:J1812" si="516">IF(F2528=0,"",F2528)</f>
        <v/>
      </c>
      <c r="H1812" s="204" t="str">
        <f t="shared" si="516"/>
        <v/>
      </c>
      <c r="I1812" s="204" t="str">
        <f t="shared" si="516"/>
        <v/>
      </c>
      <c r="J1812" s="204" t="str">
        <f t="shared" si="516"/>
        <v/>
      </c>
      <c r="K1812" s="186" t="str">
        <f t="shared" si="510"/>
        <v/>
      </c>
      <c r="L1812" s="186" t="str">
        <f t="shared" si="511"/>
        <v/>
      </c>
      <c r="S1812" s="187"/>
      <c r="T1812" s="148"/>
      <c r="Z1812" s="148"/>
    </row>
    <row r="1813" spans="2:26" s="155" customFormat="1" hidden="1" x14ac:dyDescent="0.2">
      <c r="B1813" s="155" t="str">
        <f t="shared" si="504"/>
        <v/>
      </c>
      <c r="C1813" s="155" t="str">
        <f t="shared" si="505"/>
        <v/>
      </c>
      <c r="D1813" s="155" t="str">
        <f t="shared" si="506"/>
        <v/>
      </c>
      <c r="E1813" s="204" t="str">
        <f t="shared" si="507"/>
        <v/>
      </c>
      <c r="F1813" s="204" t="str">
        <f t="shared" si="508"/>
        <v/>
      </c>
      <c r="G1813" s="204" t="str">
        <f t="shared" ref="G1813:J1813" si="517">IF(F2529=0,"",F2529)</f>
        <v/>
      </c>
      <c r="H1813" s="204" t="str">
        <f t="shared" si="517"/>
        <v/>
      </c>
      <c r="I1813" s="204" t="str">
        <f t="shared" si="517"/>
        <v/>
      </c>
      <c r="J1813" s="204" t="str">
        <f t="shared" si="517"/>
        <v/>
      </c>
      <c r="K1813" s="186" t="str">
        <f t="shared" si="510"/>
        <v/>
      </c>
      <c r="L1813" s="186" t="str">
        <f t="shared" si="511"/>
        <v/>
      </c>
      <c r="S1813" s="187"/>
      <c r="T1813" s="148"/>
      <c r="Z1813" s="148"/>
    </row>
    <row r="1814" spans="2:26" s="155" customFormat="1" hidden="1" x14ac:dyDescent="0.2">
      <c r="B1814" s="155" t="str">
        <f t="shared" si="504"/>
        <v/>
      </c>
      <c r="C1814" s="155" t="str">
        <f t="shared" si="505"/>
        <v/>
      </c>
      <c r="D1814" s="155" t="str">
        <f t="shared" si="506"/>
        <v/>
      </c>
      <c r="E1814" s="204" t="str">
        <f t="shared" si="507"/>
        <v/>
      </c>
      <c r="F1814" s="204" t="str">
        <f t="shared" si="508"/>
        <v/>
      </c>
      <c r="G1814" s="204" t="str">
        <f t="shared" ref="G1814:J1814" si="518">IF(F2530=0,"",F2530)</f>
        <v/>
      </c>
      <c r="H1814" s="204" t="str">
        <f t="shared" si="518"/>
        <v/>
      </c>
      <c r="I1814" s="204" t="str">
        <f t="shared" si="518"/>
        <v/>
      </c>
      <c r="J1814" s="204" t="str">
        <f t="shared" si="518"/>
        <v/>
      </c>
      <c r="K1814" s="186" t="str">
        <f t="shared" si="510"/>
        <v/>
      </c>
      <c r="L1814" s="186" t="str">
        <f t="shared" si="511"/>
        <v/>
      </c>
      <c r="S1814" s="187"/>
      <c r="T1814" s="148"/>
      <c r="Z1814" s="148"/>
    </row>
    <row r="1815" spans="2:26" s="155" customFormat="1" hidden="1" x14ac:dyDescent="0.2">
      <c r="B1815" s="155" t="str">
        <f t="shared" si="504"/>
        <v/>
      </c>
      <c r="C1815" s="155" t="str">
        <f t="shared" si="505"/>
        <v/>
      </c>
      <c r="D1815" s="155" t="str">
        <f t="shared" si="506"/>
        <v/>
      </c>
      <c r="E1815" s="204" t="str">
        <f t="shared" si="507"/>
        <v/>
      </c>
      <c r="F1815" s="204" t="str">
        <f t="shared" si="508"/>
        <v/>
      </c>
      <c r="G1815" s="204" t="str">
        <f t="shared" ref="G1815:J1815" si="519">IF(F2531=0,"",F2531)</f>
        <v/>
      </c>
      <c r="H1815" s="204" t="str">
        <f t="shared" si="519"/>
        <v/>
      </c>
      <c r="I1815" s="204" t="str">
        <f t="shared" si="519"/>
        <v/>
      </c>
      <c r="J1815" s="204" t="str">
        <f t="shared" si="519"/>
        <v/>
      </c>
      <c r="K1815" s="186" t="str">
        <f t="shared" si="510"/>
        <v/>
      </c>
      <c r="L1815" s="186" t="str">
        <f t="shared" si="511"/>
        <v/>
      </c>
      <c r="S1815" s="187"/>
      <c r="T1815" s="148"/>
      <c r="Z1815" s="148"/>
    </row>
    <row r="1816" spans="2:26" s="155" customFormat="1" hidden="1" x14ac:dyDescent="0.2">
      <c r="B1816" s="155" t="str">
        <f t="shared" si="504"/>
        <v/>
      </c>
      <c r="C1816" s="155" t="str">
        <f t="shared" si="505"/>
        <v/>
      </c>
      <c r="D1816" s="155" t="str">
        <f t="shared" si="506"/>
        <v/>
      </c>
      <c r="E1816" s="204" t="str">
        <f t="shared" si="507"/>
        <v/>
      </c>
      <c r="F1816" s="204" t="str">
        <f t="shared" si="508"/>
        <v/>
      </c>
      <c r="G1816" s="204" t="str">
        <f t="shared" ref="G1816:J1816" si="520">IF(F2532=0,"",F2532)</f>
        <v/>
      </c>
      <c r="H1816" s="204" t="str">
        <f t="shared" si="520"/>
        <v/>
      </c>
      <c r="I1816" s="204" t="str">
        <f t="shared" si="520"/>
        <v/>
      </c>
      <c r="J1816" s="204" t="str">
        <f t="shared" si="520"/>
        <v/>
      </c>
      <c r="K1816" s="186" t="str">
        <f t="shared" si="510"/>
        <v/>
      </c>
      <c r="L1816" s="186" t="str">
        <f t="shared" si="511"/>
        <v/>
      </c>
      <c r="S1816" s="187"/>
      <c r="T1816" s="148"/>
      <c r="Z1816" s="148"/>
    </row>
    <row r="1817" spans="2:26" s="155" customFormat="1" hidden="1" x14ac:dyDescent="0.2">
      <c r="B1817" s="155" t="str">
        <f t="shared" si="504"/>
        <v/>
      </c>
      <c r="C1817" s="155" t="str">
        <f t="shared" si="505"/>
        <v/>
      </c>
      <c r="D1817" s="155" t="str">
        <f t="shared" si="506"/>
        <v/>
      </c>
      <c r="E1817" s="204" t="str">
        <f t="shared" si="507"/>
        <v/>
      </c>
      <c r="F1817" s="204" t="str">
        <f t="shared" si="508"/>
        <v/>
      </c>
      <c r="G1817" s="204" t="str">
        <f t="shared" ref="G1817:J1817" si="521">IF(F2533=0,"",F2533)</f>
        <v/>
      </c>
      <c r="H1817" s="204" t="str">
        <f t="shared" si="521"/>
        <v/>
      </c>
      <c r="I1817" s="204" t="str">
        <f t="shared" si="521"/>
        <v/>
      </c>
      <c r="J1817" s="204" t="str">
        <f t="shared" si="521"/>
        <v/>
      </c>
      <c r="K1817" s="186" t="str">
        <f t="shared" si="510"/>
        <v/>
      </c>
      <c r="L1817" s="186" t="str">
        <f t="shared" si="511"/>
        <v/>
      </c>
      <c r="S1817" s="187"/>
      <c r="T1817" s="148"/>
      <c r="Z1817" s="148"/>
    </row>
    <row r="1818" spans="2:26" s="155" customFormat="1" hidden="1" x14ac:dyDescent="0.2">
      <c r="B1818" s="155" t="str">
        <f t="shared" si="504"/>
        <v/>
      </c>
      <c r="C1818" s="155" t="str">
        <f t="shared" si="505"/>
        <v/>
      </c>
      <c r="D1818" s="155" t="str">
        <f t="shared" si="506"/>
        <v/>
      </c>
      <c r="E1818" s="204" t="str">
        <f t="shared" si="507"/>
        <v/>
      </c>
      <c r="F1818" s="204" t="str">
        <f t="shared" si="508"/>
        <v/>
      </c>
      <c r="G1818" s="204" t="str">
        <f t="shared" ref="G1818:J1818" si="522">IF(F2534=0,"",F2534)</f>
        <v/>
      </c>
      <c r="H1818" s="204" t="str">
        <f t="shared" si="522"/>
        <v/>
      </c>
      <c r="I1818" s="204" t="str">
        <f t="shared" si="522"/>
        <v/>
      </c>
      <c r="J1818" s="204" t="str">
        <f t="shared" si="522"/>
        <v/>
      </c>
      <c r="K1818" s="186" t="str">
        <f t="shared" si="510"/>
        <v/>
      </c>
      <c r="L1818" s="186" t="str">
        <f t="shared" si="511"/>
        <v/>
      </c>
      <c r="S1818" s="187"/>
      <c r="T1818" s="148"/>
      <c r="Z1818" s="148"/>
    </row>
    <row r="1819" spans="2:26" s="155" customFormat="1" hidden="1" x14ac:dyDescent="0.2">
      <c r="B1819" s="155" t="str">
        <f t="shared" si="504"/>
        <v/>
      </c>
      <c r="C1819" s="155" t="str">
        <f t="shared" si="505"/>
        <v/>
      </c>
      <c r="D1819" s="155" t="str">
        <f t="shared" si="506"/>
        <v/>
      </c>
      <c r="E1819" s="204" t="str">
        <f t="shared" si="507"/>
        <v/>
      </c>
      <c r="F1819" s="204" t="str">
        <f t="shared" si="508"/>
        <v/>
      </c>
      <c r="G1819" s="204" t="str">
        <f t="shared" ref="G1819:J1819" si="523">IF(F2535=0,"",F2535)</f>
        <v/>
      </c>
      <c r="H1819" s="204" t="str">
        <f t="shared" si="523"/>
        <v/>
      </c>
      <c r="I1819" s="204" t="str">
        <f t="shared" si="523"/>
        <v/>
      </c>
      <c r="J1819" s="204" t="str">
        <f t="shared" si="523"/>
        <v/>
      </c>
      <c r="K1819" s="186" t="str">
        <f t="shared" si="510"/>
        <v/>
      </c>
      <c r="L1819" s="186" t="str">
        <f t="shared" si="511"/>
        <v/>
      </c>
      <c r="S1819" s="187"/>
      <c r="T1819" s="148"/>
      <c r="Z1819" s="148"/>
    </row>
    <row r="1820" spans="2:26" s="155" customFormat="1" hidden="1" x14ac:dyDescent="0.2">
      <c r="B1820" s="155" t="str">
        <f t="shared" si="504"/>
        <v/>
      </c>
      <c r="C1820" s="155" t="str">
        <f t="shared" si="505"/>
        <v/>
      </c>
      <c r="D1820" s="155" t="str">
        <f t="shared" si="506"/>
        <v/>
      </c>
      <c r="E1820" s="204" t="str">
        <f t="shared" si="507"/>
        <v/>
      </c>
      <c r="F1820" s="204" t="str">
        <f t="shared" si="508"/>
        <v/>
      </c>
      <c r="G1820" s="204" t="str">
        <f t="shared" ref="G1820:J1820" si="524">IF(F2536=0,"",F2536)</f>
        <v/>
      </c>
      <c r="H1820" s="204" t="str">
        <f t="shared" si="524"/>
        <v/>
      </c>
      <c r="I1820" s="204" t="str">
        <f t="shared" si="524"/>
        <v/>
      </c>
      <c r="J1820" s="204" t="str">
        <f t="shared" si="524"/>
        <v/>
      </c>
      <c r="K1820" s="186" t="str">
        <f t="shared" si="510"/>
        <v/>
      </c>
      <c r="L1820" s="186" t="str">
        <f t="shared" si="511"/>
        <v/>
      </c>
      <c r="S1820" s="187"/>
      <c r="T1820" s="148"/>
      <c r="Z1820" s="148"/>
    </row>
    <row r="1821" spans="2:26" s="155" customFormat="1" hidden="1" x14ac:dyDescent="0.2">
      <c r="B1821" s="155" t="str">
        <f t="shared" si="504"/>
        <v/>
      </c>
      <c r="C1821" s="155" t="str">
        <f t="shared" si="505"/>
        <v/>
      </c>
      <c r="D1821" s="155" t="str">
        <f t="shared" si="506"/>
        <v/>
      </c>
      <c r="E1821" s="204" t="str">
        <f t="shared" si="507"/>
        <v/>
      </c>
      <c r="F1821" s="204" t="str">
        <f t="shared" si="508"/>
        <v/>
      </c>
      <c r="G1821" s="204" t="str">
        <f t="shared" ref="G1821:J1821" si="525">IF(F2537=0,"",F2537)</f>
        <v/>
      </c>
      <c r="H1821" s="204" t="str">
        <f t="shared" si="525"/>
        <v/>
      </c>
      <c r="I1821" s="204" t="str">
        <f t="shared" si="525"/>
        <v/>
      </c>
      <c r="J1821" s="204" t="str">
        <f t="shared" si="525"/>
        <v/>
      </c>
      <c r="K1821" s="186" t="str">
        <f t="shared" si="510"/>
        <v/>
      </c>
      <c r="L1821" s="186" t="str">
        <f t="shared" si="511"/>
        <v/>
      </c>
      <c r="S1821" s="187"/>
      <c r="T1821" s="148"/>
      <c r="Z1821" s="148"/>
    </row>
    <row r="1822" spans="2:26" s="155" customFormat="1" hidden="1" x14ac:dyDescent="0.2">
      <c r="B1822" s="155" t="str">
        <f t="shared" si="504"/>
        <v/>
      </c>
      <c r="C1822" s="155" t="str">
        <f t="shared" si="505"/>
        <v/>
      </c>
      <c r="D1822" s="155" t="str">
        <f t="shared" si="506"/>
        <v/>
      </c>
      <c r="E1822" s="204" t="str">
        <f t="shared" si="507"/>
        <v/>
      </c>
      <c r="F1822" s="204" t="str">
        <f t="shared" si="508"/>
        <v/>
      </c>
      <c r="G1822" s="204" t="str">
        <f t="shared" ref="G1822:J1822" si="526">IF(F2538=0,"",F2538)</f>
        <v/>
      </c>
      <c r="H1822" s="204" t="str">
        <f t="shared" si="526"/>
        <v/>
      </c>
      <c r="I1822" s="204" t="str">
        <f t="shared" si="526"/>
        <v/>
      </c>
      <c r="J1822" s="204" t="str">
        <f t="shared" si="526"/>
        <v/>
      </c>
      <c r="K1822" s="186" t="str">
        <f t="shared" si="510"/>
        <v/>
      </c>
      <c r="L1822" s="186" t="str">
        <f t="shared" si="511"/>
        <v/>
      </c>
      <c r="S1822" s="187"/>
      <c r="T1822" s="148"/>
      <c r="Z1822" s="148"/>
    </row>
    <row r="1823" spans="2:26" s="155" customFormat="1" hidden="1" x14ac:dyDescent="0.2">
      <c r="B1823" s="155" t="str">
        <f t="shared" si="504"/>
        <v/>
      </c>
      <c r="C1823" s="155" t="str">
        <f t="shared" si="505"/>
        <v/>
      </c>
      <c r="D1823" s="155" t="str">
        <f t="shared" si="506"/>
        <v/>
      </c>
      <c r="E1823" s="204" t="str">
        <f t="shared" si="507"/>
        <v/>
      </c>
      <c r="F1823" s="204" t="str">
        <f t="shared" si="508"/>
        <v/>
      </c>
      <c r="G1823" s="204" t="str">
        <f t="shared" ref="G1823:J1823" si="527">IF(F2539=0,"",F2539)</f>
        <v/>
      </c>
      <c r="H1823" s="204" t="str">
        <f t="shared" si="527"/>
        <v/>
      </c>
      <c r="I1823" s="204" t="str">
        <f t="shared" si="527"/>
        <v/>
      </c>
      <c r="J1823" s="204" t="str">
        <f t="shared" si="527"/>
        <v/>
      </c>
      <c r="K1823" s="186" t="str">
        <f t="shared" si="510"/>
        <v/>
      </c>
      <c r="L1823" s="186" t="str">
        <f t="shared" si="511"/>
        <v/>
      </c>
      <c r="S1823" s="187"/>
      <c r="T1823" s="148"/>
      <c r="Z1823" s="148"/>
    </row>
    <row r="1824" spans="2:26" s="155" customFormat="1" hidden="1" x14ac:dyDescent="0.2">
      <c r="B1824" s="155" t="str">
        <f t="shared" si="504"/>
        <v/>
      </c>
      <c r="C1824" s="155" t="str">
        <f t="shared" si="505"/>
        <v/>
      </c>
      <c r="D1824" s="155" t="str">
        <f t="shared" si="506"/>
        <v/>
      </c>
      <c r="E1824" s="204" t="str">
        <f t="shared" si="507"/>
        <v/>
      </c>
      <c r="F1824" s="204" t="str">
        <f t="shared" si="508"/>
        <v/>
      </c>
      <c r="G1824" s="204" t="str">
        <f t="shared" ref="G1824:J1824" si="528">IF(F2540=0,"",F2540)</f>
        <v/>
      </c>
      <c r="H1824" s="204" t="str">
        <f t="shared" si="528"/>
        <v/>
      </c>
      <c r="I1824" s="204" t="str">
        <f t="shared" si="528"/>
        <v/>
      </c>
      <c r="J1824" s="204" t="str">
        <f t="shared" si="528"/>
        <v/>
      </c>
      <c r="K1824" s="186" t="str">
        <f t="shared" si="510"/>
        <v/>
      </c>
      <c r="L1824" s="186" t="str">
        <f t="shared" si="511"/>
        <v/>
      </c>
      <c r="S1824" s="187"/>
      <c r="T1824" s="148"/>
      <c r="Z1824" s="148"/>
    </row>
    <row r="1825" spans="2:26" s="155" customFormat="1" hidden="1" x14ac:dyDescent="0.2">
      <c r="B1825" s="155" t="str">
        <f>IF(D2541=0,"",D2541)</f>
        <v/>
      </c>
      <c r="C1825" s="155" t="str">
        <f>IF(L2541=0,"",L2541)</f>
        <v/>
      </c>
      <c r="D1825" s="155" t="str">
        <f>IF(M2541=0,"",M2541)</f>
        <v/>
      </c>
      <c r="E1825" s="204" t="str">
        <f>IF(J2541=0,"",J2541)</f>
        <v/>
      </c>
      <c r="F1825" s="204" t="str">
        <f>IF(K2541=0,"",K2541)</f>
        <v/>
      </c>
      <c r="G1825" s="204" t="str">
        <f>IF(F2541=0,"",F2541)</f>
        <v/>
      </c>
      <c r="H1825" s="204" t="str">
        <f>IF(G2541=0,"",G2541)</f>
        <v/>
      </c>
      <c r="I1825" s="204" t="str">
        <f>IF(H2541=0,"",H2541)</f>
        <v/>
      </c>
      <c r="J1825" s="204" t="str">
        <f>IF(I2541=0,"",I2541)</f>
        <v/>
      </c>
      <c r="K1825" s="186" t="str">
        <f>IF(N2541=0,"",N2541)</f>
        <v/>
      </c>
      <c r="L1825" s="186" t="str">
        <f>IF(O2541=0,"",O2541)</f>
        <v/>
      </c>
      <c r="S1825" s="187"/>
      <c r="T1825" s="148"/>
      <c r="Z1825" s="148"/>
    </row>
    <row r="1826" spans="2:26" s="155" customFormat="1" hidden="1" x14ac:dyDescent="0.2">
      <c r="B1826" s="155" t="str">
        <f t="shared" ref="B1826:B1838" si="529">IF(D2542=0,"",D2542)</f>
        <v/>
      </c>
      <c r="C1826" s="155" t="str">
        <f t="shared" ref="C1826:C1838" si="530">IF(L2542=0,"",L2542)</f>
        <v/>
      </c>
      <c r="D1826" s="155" t="str">
        <f t="shared" ref="D1826:D1838" si="531">IF(M2542=0,"",M2542)</f>
        <v/>
      </c>
      <c r="E1826" s="204" t="str">
        <f t="shared" ref="E1826:E1838" si="532">IF(J2542=0,"",J2542)</f>
        <v/>
      </c>
      <c r="F1826" s="204" t="str">
        <f t="shared" ref="F1826:F1838" si="533">IF(K2542=0,"",K2542)</f>
        <v/>
      </c>
      <c r="G1826" s="204" t="str">
        <f t="shared" ref="G1826:J1826" si="534">IF(F2542=0,"",F2542)</f>
        <v/>
      </c>
      <c r="H1826" s="204" t="str">
        <f t="shared" si="534"/>
        <v/>
      </c>
      <c r="I1826" s="204" t="str">
        <f t="shared" si="534"/>
        <v/>
      </c>
      <c r="J1826" s="204" t="str">
        <f t="shared" si="534"/>
        <v/>
      </c>
      <c r="K1826" s="186" t="str">
        <f t="shared" ref="K1826:K1838" si="535">IF(N2542=0,"",N2542)</f>
        <v/>
      </c>
      <c r="L1826" s="186" t="str">
        <f t="shared" ref="L1826:L1838" si="536">IF(O2542=0,"",O2542)</f>
        <v/>
      </c>
      <c r="S1826" s="187"/>
      <c r="T1826" s="148"/>
      <c r="Z1826" s="148"/>
    </row>
    <row r="1827" spans="2:26" s="155" customFormat="1" hidden="1" x14ac:dyDescent="0.2">
      <c r="B1827" s="155" t="str">
        <f t="shared" si="529"/>
        <v/>
      </c>
      <c r="C1827" s="155" t="str">
        <f t="shared" si="530"/>
        <v/>
      </c>
      <c r="D1827" s="155" t="str">
        <f t="shared" si="531"/>
        <v/>
      </c>
      <c r="E1827" s="204" t="str">
        <f t="shared" si="532"/>
        <v/>
      </c>
      <c r="F1827" s="204" t="str">
        <f t="shared" si="533"/>
        <v/>
      </c>
      <c r="G1827" s="204" t="str">
        <f t="shared" ref="G1827:J1827" si="537">IF(F2543=0,"",F2543)</f>
        <v/>
      </c>
      <c r="H1827" s="204" t="str">
        <f t="shared" si="537"/>
        <v/>
      </c>
      <c r="I1827" s="204" t="str">
        <f t="shared" si="537"/>
        <v/>
      </c>
      <c r="J1827" s="204" t="str">
        <f t="shared" si="537"/>
        <v/>
      </c>
      <c r="K1827" s="186" t="str">
        <f t="shared" si="535"/>
        <v/>
      </c>
      <c r="L1827" s="186" t="str">
        <f t="shared" si="536"/>
        <v/>
      </c>
      <c r="S1827" s="187"/>
      <c r="T1827" s="148"/>
      <c r="Z1827" s="148"/>
    </row>
    <row r="1828" spans="2:26" s="155" customFormat="1" hidden="1" x14ac:dyDescent="0.2">
      <c r="B1828" s="155" t="str">
        <f t="shared" si="529"/>
        <v/>
      </c>
      <c r="C1828" s="155" t="str">
        <f t="shared" si="530"/>
        <v/>
      </c>
      <c r="D1828" s="155" t="str">
        <f t="shared" si="531"/>
        <v/>
      </c>
      <c r="E1828" s="204" t="str">
        <f t="shared" si="532"/>
        <v/>
      </c>
      <c r="F1828" s="204" t="str">
        <f t="shared" si="533"/>
        <v/>
      </c>
      <c r="G1828" s="204" t="str">
        <f t="shared" ref="G1828:J1828" si="538">IF(F2544=0,"",F2544)</f>
        <v/>
      </c>
      <c r="H1828" s="204" t="str">
        <f t="shared" si="538"/>
        <v/>
      </c>
      <c r="I1828" s="204" t="str">
        <f t="shared" si="538"/>
        <v/>
      </c>
      <c r="J1828" s="204" t="str">
        <f t="shared" si="538"/>
        <v/>
      </c>
      <c r="K1828" s="186" t="str">
        <f t="shared" si="535"/>
        <v/>
      </c>
      <c r="L1828" s="186" t="str">
        <f t="shared" si="536"/>
        <v/>
      </c>
      <c r="S1828" s="187"/>
      <c r="T1828" s="148"/>
      <c r="Z1828" s="148"/>
    </row>
    <row r="1829" spans="2:26" s="155" customFormat="1" hidden="1" x14ac:dyDescent="0.2">
      <c r="B1829" s="155" t="str">
        <f t="shared" si="529"/>
        <v/>
      </c>
      <c r="C1829" s="155" t="str">
        <f t="shared" si="530"/>
        <v/>
      </c>
      <c r="D1829" s="155" t="str">
        <f t="shared" si="531"/>
        <v/>
      </c>
      <c r="E1829" s="204" t="str">
        <f t="shared" si="532"/>
        <v/>
      </c>
      <c r="F1829" s="204" t="str">
        <f t="shared" si="533"/>
        <v/>
      </c>
      <c r="G1829" s="204" t="str">
        <f t="shared" ref="G1829:J1829" si="539">IF(F2545=0,"",F2545)</f>
        <v/>
      </c>
      <c r="H1829" s="204" t="str">
        <f t="shared" si="539"/>
        <v/>
      </c>
      <c r="I1829" s="204" t="str">
        <f t="shared" si="539"/>
        <v/>
      </c>
      <c r="J1829" s="204" t="str">
        <f t="shared" si="539"/>
        <v/>
      </c>
      <c r="K1829" s="186" t="str">
        <f t="shared" si="535"/>
        <v/>
      </c>
      <c r="L1829" s="186" t="str">
        <f t="shared" si="536"/>
        <v/>
      </c>
      <c r="S1829" s="187"/>
      <c r="T1829" s="148"/>
      <c r="Z1829" s="148"/>
    </row>
    <row r="1830" spans="2:26" s="155" customFormat="1" hidden="1" x14ac:dyDescent="0.2">
      <c r="B1830" s="155" t="str">
        <f t="shared" si="529"/>
        <v/>
      </c>
      <c r="C1830" s="155" t="str">
        <f t="shared" si="530"/>
        <v/>
      </c>
      <c r="D1830" s="155" t="str">
        <f t="shared" si="531"/>
        <v/>
      </c>
      <c r="E1830" s="204" t="str">
        <f t="shared" si="532"/>
        <v/>
      </c>
      <c r="F1830" s="204" t="str">
        <f t="shared" si="533"/>
        <v/>
      </c>
      <c r="G1830" s="204" t="str">
        <f t="shared" ref="G1830:J1830" si="540">IF(F2546=0,"",F2546)</f>
        <v/>
      </c>
      <c r="H1830" s="204" t="str">
        <f t="shared" si="540"/>
        <v/>
      </c>
      <c r="I1830" s="204" t="str">
        <f t="shared" si="540"/>
        <v/>
      </c>
      <c r="J1830" s="204" t="str">
        <f t="shared" si="540"/>
        <v/>
      </c>
      <c r="K1830" s="186" t="str">
        <f t="shared" si="535"/>
        <v/>
      </c>
      <c r="L1830" s="186" t="str">
        <f t="shared" si="536"/>
        <v/>
      </c>
      <c r="S1830" s="187"/>
      <c r="T1830" s="148"/>
      <c r="Z1830" s="148"/>
    </row>
    <row r="1831" spans="2:26" s="155" customFormat="1" hidden="1" x14ac:dyDescent="0.2">
      <c r="B1831" s="155" t="str">
        <f t="shared" si="529"/>
        <v/>
      </c>
      <c r="C1831" s="155" t="str">
        <f t="shared" si="530"/>
        <v/>
      </c>
      <c r="D1831" s="155" t="str">
        <f t="shared" si="531"/>
        <v/>
      </c>
      <c r="E1831" s="204" t="str">
        <f t="shared" si="532"/>
        <v/>
      </c>
      <c r="F1831" s="204" t="str">
        <f t="shared" si="533"/>
        <v/>
      </c>
      <c r="G1831" s="204" t="str">
        <f t="shared" ref="G1831:J1831" si="541">IF(F2547=0,"",F2547)</f>
        <v/>
      </c>
      <c r="H1831" s="204" t="str">
        <f t="shared" si="541"/>
        <v/>
      </c>
      <c r="I1831" s="204" t="str">
        <f t="shared" si="541"/>
        <v/>
      </c>
      <c r="J1831" s="204" t="str">
        <f t="shared" si="541"/>
        <v/>
      </c>
      <c r="K1831" s="186" t="str">
        <f t="shared" si="535"/>
        <v/>
      </c>
      <c r="L1831" s="186" t="str">
        <f t="shared" si="536"/>
        <v/>
      </c>
      <c r="S1831" s="187"/>
      <c r="T1831" s="148"/>
      <c r="Z1831" s="148"/>
    </row>
    <row r="1832" spans="2:26" s="155" customFormat="1" hidden="1" x14ac:dyDescent="0.2">
      <c r="B1832" s="155" t="str">
        <f t="shared" si="529"/>
        <v/>
      </c>
      <c r="C1832" s="155" t="str">
        <f t="shared" si="530"/>
        <v/>
      </c>
      <c r="D1832" s="155" t="str">
        <f t="shared" si="531"/>
        <v/>
      </c>
      <c r="E1832" s="204" t="str">
        <f t="shared" si="532"/>
        <v/>
      </c>
      <c r="F1832" s="204" t="str">
        <f t="shared" si="533"/>
        <v/>
      </c>
      <c r="G1832" s="204" t="str">
        <f t="shared" ref="G1832:J1832" si="542">IF(F2548=0,"",F2548)</f>
        <v/>
      </c>
      <c r="H1832" s="204" t="str">
        <f t="shared" si="542"/>
        <v/>
      </c>
      <c r="I1832" s="204" t="str">
        <f t="shared" si="542"/>
        <v/>
      </c>
      <c r="J1832" s="204" t="str">
        <f t="shared" si="542"/>
        <v/>
      </c>
      <c r="K1832" s="186" t="str">
        <f t="shared" si="535"/>
        <v/>
      </c>
      <c r="L1832" s="186" t="str">
        <f t="shared" si="536"/>
        <v/>
      </c>
      <c r="S1832" s="187"/>
      <c r="T1832" s="148"/>
      <c r="Z1832" s="148"/>
    </row>
    <row r="1833" spans="2:26" s="155" customFormat="1" hidden="1" x14ac:dyDescent="0.2">
      <c r="B1833" s="155" t="str">
        <f t="shared" si="529"/>
        <v/>
      </c>
      <c r="C1833" s="155" t="str">
        <f t="shared" si="530"/>
        <v/>
      </c>
      <c r="D1833" s="155" t="str">
        <f t="shared" si="531"/>
        <v/>
      </c>
      <c r="E1833" s="204" t="str">
        <f t="shared" si="532"/>
        <v/>
      </c>
      <c r="F1833" s="204" t="str">
        <f t="shared" si="533"/>
        <v/>
      </c>
      <c r="G1833" s="204" t="str">
        <f t="shared" ref="G1833:J1833" si="543">IF(F2549=0,"",F2549)</f>
        <v/>
      </c>
      <c r="H1833" s="204" t="str">
        <f t="shared" si="543"/>
        <v/>
      </c>
      <c r="I1833" s="204" t="str">
        <f t="shared" si="543"/>
        <v/>
      </c>
      <c r="J1833" s="204" t="str">
        <f t="shared" si="543"/>
        <v/>
      </c>
      <c r="K1833" s="186" t="str">
        <f t="shared" si="535"/>
        <v/>
      </c>
      <c r="L1833" s="186" t="str">
        <f t="shared" si="536"/>
        <v/>
      </c>
      <c r="S1833" s="187"/>
      <c r="T1833" s="148"/>
      <c r="Z1833" s="148"/>
    </row>
    <row r="1834" spans="2:26" s="155" customFormat="1" hidden="1" x14ac:dyDescent="0.2">
      <c r="B1834" s="155" t="str">
        <f t="shared" si="529"/>
        <v/>
      </c>
      <c r="C1834" s="155" t="str">
        <f t="shared" si="530"/>
        <v/>
      </c>
      <c r="D1834" s="155" t="str">
        <f t="shared" si="531"/>
        <v/>
      </c>
      <c r="E1834" s="204" t="str">
        <f t="shared" si="532"/>
        <v/>
      </c>
      <c r="F1834" s="204" t="str">
        <f t="shared" si="533"/>
        <v/>
      </c>
      <c r="G1834" s="204" t="str">
        <f t="shared" ref="G1834:J1834" si="544">IF(F2550=0,"",F2550)</f>
        <v/>
      </c>
      <c r="H1834" s="204" t="str">
        <f t="shared" si="544"/>
        <v/>
      </c>
      <c r="I1834" s="204" t="str">
        <f t="shared" si="544"/>
        <v/>
      </c>
      <c r="J1834" s="204" t="str">
        <f t="shared" si="544"/>
        <v/>
      </c>
      <c r="K1834" s="186" t="str">
        <f t="shared" si="535"/>
        <v/>
      </c>
      <c r="L1834" s="186" t="str">
        <f t="shared" si="536"/>
        <v/>
      </c>
      <c r="S1834" s="187"/>
      <c r="T1834" s="148"/>
      <c r="Z1834" s="148"/>
    </row>
    <row r="1835" spans="2:26" s="155" customFormat="1" hidden="1" x14ac:dyDescent="0.2">
      <c r="B1835" s="155" t="str">
        <f t="shared" si="529"/>
        <v/>
      </c>
      <c r="C1835" s="155" t="str">
        <f t="shared" si="530"/>
        <v/>
      </c>
      <c r="D1835" s="155" t="str">
        <f t="shared" si="531"/>
        <v/>
      </c>
      <c r="E1835" s="204" t="str">
        <f t="shared" si="532"/>
        <v/>
      </c>
      <c r="F1835" s="204" t="str">
        <f t="shared" si="533"/>
        <v/>
      </c>
      <c r="G1835" s="204" t="str">
        <f t="shared" ref="G1835:J1835" si="545">IF(F2551=0,"",F2551)</f>
        <v/>
      </c>
      <c r="H1835" s="204" t="str">
        <f t="shared" si="545"/>
        <v/>
      </c>
      <c r="I1835" s="204" t="str">
        <f t="shared" si="545"/>
        <v/>
      </c>
      <c r="J1835" s="204" t="str">
        <f t="shared" si="545"/>
        <v/>
      </c>
      <c r="K1835" s="186" t="str">
        <f t="shared" si="535"/>
        <v/>
      </c>
      <c r="L1835" s="186" t="str">
        <f t="shared" si="536"/>
        <v/>
      </c>
      <c r="S1835" s="187"/>
      <c r="T1835" s="148"/>
      <c r="Z1835" s="148"/>
    </row>
    <row r="1836" spans="2:26" s="155" customFormat="1" hidden="1" x14ac:dyDescent="0.2">
      <c r="B1836" s="155" t="str">
        <f t="shared" si="529"/>
        <v/>
      </c>
      <c r="C1836" s="155" t="str">
        <f t="shared" si="530"/>
        <v/>
      </c>
      <c r="D1836" s="155" t="str">
        <f t="shared" si="531"/>
        <v/>
      </c>
      <c r="E1836" s="204" t="str">
        <f t="shared" si="532"/>
        <v/>
      </c>
      <c r="F1836" s="204" t="str">
        <f t="shared" si="533"/>
        <v/>
      </c>
      <c r="G1836" s="204" t="str">
        <f t="shared" ref="G1836:J1836" si="546">IF(F2552=0,"",F2552)</f>
        <v/>
      </c>
      <c r="H1836" s="204" t="str">
        <f t="shared" si="546"/>
        <v/>
      </c>
      <c r="I1836" s="204" t="str">
        <f t="shared" si="546"/>
        <v/>
      </c>
      <c r="J1836" s="204" t="str">
        <f t="shared" si="546"/>
        <v/>
      </c>
      <c r="K1836" s="186" t="str">
        <f t="shared" si="535"/>
        <v/>
      </c>
      <c r="L1836" s="186" t="str">
        <f t="shared" si="536"/>
        <v/>
      </c>
      <c r="S1836" s="187"/>
      <c r="T1836" s="148"/>
      <c r="Z1836" s="148"/>
    </row>
    <row r="1837" spans="2:26" s="155" customFormat="1" hidden="1" x14ac:dyDescent="0.2">
      <c r="B1837" s="155" t="str">
        <f t="shared" si="529"/>
        <v/>
      </c>
      <c r="C1837" s="155" t="str">
        <f t="shared" si="530"/>
        <v/>
      </c>
      <c r="D1837" s="155" t="str">
        <f t="shared" si="531"/>
        <v/>
      </c>
      <c r="E1837" s="204" t="str">
        <f t="shared" si="532"/>
        <v/>
      </c>
      <c r="F1837" s="204" t="str">
        <f t="shared" si="533"/>
        <v/>
      </c>
      <c r="G1837" s="204" t="str">
        <f t="shared" ref="G1837:J1837" si="547">IF(F2553=0,"",F2553)</f>
        <v/>
      </c>
      <c r="H1837" s="204" t="str">
        <f t="shared" si="547"/>
        <v/>
      </c>
      <c r="I1837" s="204" t="str">
        <f t="shared" si="547"/>
        <v/>
      </c>
      <c r="J1837" s="204" t="str">
        <f t="shared" si="547"/>
        <v/>
      </c>
      <c r="K1837" s="186" t="str">
        <f t="shared" si="535"/>
        <v/>
      </c>
      <c r="L1837" s="186" t="str">
        <f t="shared" si="536"/>
        <v/>
      </c>
      <c r="S1837" s="187"/>
      <c r="T1837" s="148"/>
      <c r="Z1837" s="148"/>
    </row>
    <row r="1838" spans="2:26" s="155" customFormat="1" hidden="1" x14ac:dyDescent="0.2">
      <c r="B1838" s="155" t="str">
        <f t="shared" si="529"/>
        <v/>
      </c>
      <c r="C1838" s="155" t="str">
        <f t="shared" si="530"/>
        <v/>
      </c>
      <c r="D1838" s="155" t="str">
        <f t="shared" si="531"/>
        <v/>
      </c>
      <c r="E1838" s="204" t="str">
        <f t="shared" si="532"/>
        <v/>
      </c>
      <c r="F1838" s="204" t="str">
        <f t="shared" si="533"/>
        <v/>
      </c>
      <c r="G1838" s="204" t="str">
        <f t="shared" ref="G1838:J1838" si="548">IF(F2554=0,"",F2554)</f>
        <v/>
      </c>
      <c r="H1838" s="204" t="str">
        <f t="shared" si="548"/>
        <v/>
      </c>
      <c r="I1838" s="204" t="str">
        <f t="shared" si="548"/>
        <v/>
      </c>
      <c r="J1838" s="204" t="str">
        <f t="shared" si="548"/>
        <v/>
      </c>
      <c r="K1838" s="186" t="str">
        <f t="shared" si="535"/>
        <v/>
      </c>
      <c r="L1838" s="186" t="str">
        <f t="shared" si="536"/>
        <v/>
      </c>
      <c r="S1838" s="187"/>
      <c r="T1838" s="148"/>
      <c r="Z1838" s="148"/>
    </row>
    <row r="1839" spans="2:26" s="155" customFormat="1" hidden="1" x14ac:dyDescent="0.2">
      <c r="B1839" s="155" t="str">
        <f>IF(D2555=0,"",D2555)</f>
        <v/>
      </c>
      <c r="C1839" s="155" t="str">
        <f>IF(L2555=0,"",L2555)</f>
        <v/>
      </c>
      <c r="D1839" s="155" t="str">
        <f>IF(M2555=0,"",M2555)</f>
        <v/>
      </c>
      <c r="E1839" s="204" t="str">
        <f>IF(J2555=0,"",J2555)</f>
        <v/>
      </c>
      <c r="F1839" s="204" t="str">
        <f>IF(K2555=0,"",K2555)</f>
        <v/>
      </c>
      <c r="G1839" s="204" t="str">
        <f>IF(F2555=0,"",F2555)</f>
        <v/>
      </c>
      <c r="H1839" s="204" t="str">
        <f>IF(G2555=0,"",G2555)</f>
        <v/>
      </c>
      <c r="I1839" s="204" t="str">
        <f>IF(H2555=0,"",H2555)</f>
        <v/>
      </c>
      <c r="J1839" s="204" t="str">
        <f>IF(I2555=0,"",I2555)</f>
        <v/>
      </c>
      <c r="K1839" s="186" t="str">
        <f>IF(N2555=0,"",N2555)</f>
        <v/>
      </c>
      <c r="L1839" s="186" t="str">
        <f>IF(O2555=0,"",O2555)</f>
        <v/>
      </c>
      <c r="S1839" s="187"/>
      <c r="T1839" s="148"/>
      <c r="Z1839" s="148"/>
    </row>
    <row r="1840" spans="2:26" s="155" customFormat="1" hidden="1" x14ac:dyDescent="0.2">
      <c r="B1840" s="155" t="str">
        <f t="shared" ref="B1840:B1853" si="549">IF(D2556=0,"",D2556)</f>
        <v/>
      </c>
      <c r="C1840" s="155" t="str">
        <f t="shared" ref="C1840:C1853" si="550">IF(L2556=0,"",L2556)</f>
        <v/>
      </c>
      <c r="D1840" s="155" t="str">
        <f t="shared" ref="D1840:D1853" si="551">IF(M2556=0,"",M2556)</f>
        <v/>
      </c>
      <c r="E1840" s="204" t="str">
        <f t="shared" ref="E1840:E1853" si="552">IF(J2556=0,"",J2556)</f>
        <v/>
      </c>
      <c r="F1840" s="204" t="str">
        <f t="shared" ref="F1840:F1853" si="553">IF(K2556=0,"",K2556)</f>
        <v/>
      </c>
      <c r="G1840" s="204" t="str">
        <f t="shared" ref="G1840:J1840" si="554">IF(F2556=0,"",F2556)</f>
        <v/>
      </c>
      <c r="H1840" s="204" t="str">
        <f t="shared" si="554"/>
        <v/>
      </c>
      <c r="I1840" s="204" t="str">
        <f t="shared" si="554"/>
        <v/>
      </c>
      <c r="J1840" s="204" t="str">
        <f t="shared" si="554"/>
        <v/>
      </c>
      <c r="K1840" s="186" t="str">
        <f t="shared" ref="K1840:K1853" si="555">IF(N2556=0,"",N2556)</f>
        <v/>
      </c>
      <c r="L1840" s="186" t="str">
        <f t="shared" ref="L1840:L1853" si="556">IF(O2556=0,"",O2556)</f>
        <v/>
      </c>
      <c r="S1840" s="187"/>
      <c r="T1840" s="148"/>
      <c r="Z1840" s="148"/>
    </row>
    <row r="1841" spans="2:26" s="155" customFormat="1" hidden="1" x14ac:dyDescent="0.2">
      <c r="B1841" s="155" t="str">
        <f t="shared" si="549"/>
        <v/>
      </c>
      <c r="C1841" s="155" t="str">
        <f t="shared" si="550"/>
        <v/>
      </c>
      <c r="D1841" s="155" t="str">
        <f t="shared" si="551"/>
        <v/>
      </c>
      <c r="E1841" s="204" t="str">
        <f t="shared" si="552"/>
        <v/>
      </c>
      <c r="F1841" s="204" t="str">
        <f t="shared" si="553"/>
        <v/>
      </c>
      <c r="G1841" s="204" t="str">
        <f t="shared" ref="G1841:J1841" si="557">IF(F2557=0,"",F2557)</f>
        <v/>
      </c>
      <c r="H1841" s="204" t="str">
        <f t="shared" si="557"/>
        <v/>
      </c>
      <c r="I1841" s="204" t="str">
        <f t="shared" si="557"/>
        <v/>
      </c>
      <c r="J1841" s="204" t="str">
        <f t="shared" si="557"/>
        <v/>
      </c>
      <c r="K1841" s="186" t="str">
        <f t="shared" si="555"/>
        <v/>
      </c>
      <c r="L1841" s="186" t="str">
        <f t="shared" si="556"/>
        <v/>
      </c>
      <c r="S1841" s="187"/>
      <c r="T1841" s="148"/>
      <c r="Z1841" s="148"/>
    </row>
    <row r="1842" spans="2:26" s="155" customFormat="1" hidden="1" x14ac:dyDescent="0.2">
      <c r="B1842" s="155" t="str">
        <f t="shared" si="549"/>
        <v/>
      </c>
      <c r="C1842" s="155" t="str">
        <f t="shared" si="550"/>
        <v/>
      </c>
      <c r="D1842" s="155" t="str">
        <f t="shared" si="551"/>
        <v/>
      </c>
      <c r="E1842" s="204" t="str">
        <f t="shared" si="552"/>
        <v/>
      </c>
      <c r="F1842" s="204" t="str">
        <f t="shared" si="553"/>
        <v/>
      </c>
      <c r="G1842" s="204" t="str">
        <f t="shared" ref="G1842:J1842" si="558">IF(F2558=0,"",F2558)</f>
        <v/>
      </c>
      <c r="H1842" s="204" t="str">
        <f t="shared" si="558"/>
        <v/>
      </c>
      <c r="I1842" s="204" t="str">
        <f t="shared" si="558"/>
        <v/>
      </c>
      <c r="J1842" s="204" t="str">
        <f t="shared" si="558"/>
        <v/>
      </c>
      <c r="K1842" s="186" t="str">
        <f t="shared" si="555"/>
        <v/>
      </c>
      <c r="L1842" s="186" t="str">
        <f t="shared" si="556"/>
        <v/>
      </c>
      <c r="S1842" s="187"/>
      <c r="T1842" s="148"/>
      <c r="Z1842" s="148"/>
    </row>
    <row r="1843" spans="2:26" s="155" customFormat="1" hidden="1" x14ac:dyDescent="0.2">
      <c r="B1843" s="155" t="str">
        <f t="shared" si="549"/>
        <v/>
      </c>
      <c r="C1843" s="155" t="str">
        <f t="shared" si="550"/>
        <v/>
      </c>
      <c r="D1843" s="155" t="str">
        <f t="shared" si="551"/>
        <v/>
      </c>
      <c r="E1843" s="204" t="str">
        <f t="shared" si="552"/>
        <v/>
      </c>
      <c r="F1843" s="204" t="str">
        <f t="shared" si="553"/>
        <v/>
      </c>
      <c r="G1843" s="204" t="str">
        <f t="shared" ref="G1843:J1843" si="559">IF(F2559=0,"",F2559)</f>
        <v/>
      </c>
      <c r="H1843" s="204" t="str">
        <f t="shared" si="559"/>
        <v/>
      </c>
      <c r="I1843" s="204" t="str">
        <f t="shared" si="559"/>
        <v/>
      </c>
      <c r="J1843" s="204" t="str">
        <f t="shared" si="559"/>
        <v/>
      </c>
      <c r="K1843" s="186" t="str">
        <f t="shared" si="555"/>
        <v/>
      </c>
      <c r="L1843" s="186" t="str">
        <f t="shared" si="556"/>
        <v/>
      </c>
      <c r="S1843" s="187"/>
      <c r="T1843" s="148"/>
      <c r="Z1843" s="148"/>
    </row>
    <row r="1844" spans="2:26" s="155" customFormat="1" hidden="1" x14ac:dyDescent="0.2">
      <c r="B1844" s="155" t="str">
        <f t="shared" si="549"/>
        <v/>
      </c>
      <c r="C1844" s="155" t="str">
        <f t="shared" si="550"/>
        <v/>
      </c>
      <c r="D1844" s="155" t="str">
        <f t="shared" si="551"/>
        <v/>
      </c>
      <c r="E1844" s="204" t="str">
        <f t="shared" si="552"/>
        <v/>
      </c>
      <c r="F1844" s="204" t="str">
        <f t="shared" si="553"/>
        <v/>
      </c>
      <c r="G1844" s="204" t="str">
        <f t="shared" ref="G1844:J1844" si="560">IF(F2560=0,"",F2560)</f>
        <v/>
      </c>
      <c r="H1844" s="204" t="str">
        <f t="shared" si="560"/>
        <v/>
      </c>
      <c r="I1844" s="204" t="str">
        <f t="shared" si="560"/>
        <v/>
      </c>
      <c r="J1844" s="204" t="str">
        <f t="shared" si="560"/>
        <v/>
      </c>
      <c r="K1844" s="186" t="str">
        <f t="shared" si="555"/>
        <v/>
      </c>
      <c r="L1844" s="186" t="str">
        <f t="shared" si="556"/>
        <v/>
      </c>
      <c r="S1844" s="187"/>
      <c r="T1844" s="148"/>
      <c r="Z1844" s="148"/>
    </row>
    <row r="1845" spans="2:26" s="155" customFormat="1" hidden="1" x14ac:dyDescent="0.2">
      <c r="B1845" s="155" t="str">
        <f t="shared" si="549"/>
        <v/>
      </c>
      <c r="C1845" s="155" t="str">
        <f t="shared" si="550"/>
        <v/>
      </c>
      <c r="D1845" s="155" t="str">
        <f t="shared" si="551"/>
        <v/>
      </c>
      <c r="E1845" s="204" t="str">
        <f t="shared" si="552"/>
        <v/>
      </c>
      <c r="F1845" s="204" t="str">
        <f t="shared" si="553"/>
        <v/>
      </c>
      <c r="G1845" s="204" t="str">
        <f t="shared" ref="G1845:J1845" si="561">IF(F2561=0,"",F2561)</f>
        <v/>
      </c>
      <c r="H1845" s="204" t="str">
        <f t="shared" si="561"/>
        <v/>
      </c>
      <c r="I1845" s="204" t="str">
        <f t="shared" si="561"/>
        <v/>
      </c>
      <c r="J1845" s="204" t="str">
        <f t="shared" si="561"/>
        <v/>
      </c>
      <c r="K1845" s="186" t="str">
        <f t="shared" si="555"/>
        <v/>
      </c>
      <c r="L1845" s="186" t="str">
        <f t="shared" si="556"/>
        <v/>
      </c>
      <c r="S1845" s="187"/>
      <c r="T1845" s="148"/>
      <c r="Z1845" s="148"/>
    </row>
    <row r="1846" spans="2:26" s="155" customFormat="1" hidden="1" x14ac:dyDescent="0.2">
      <c r="B1846" s="155" t="str">
        <f t="shared" si="549"/>
        <v/>
      </c>
      <c r="C1846" s="155" t="str">
        <f t="shared" si="550"/>
        <v/>
      </c>
      <c r="D1846" s="155" t="str">
        <f t="shared" si="551"/>
        <v/>
      </c>
      <c r="E1846" s="204" t="str">
        <f t="shared" si="552"/>
        <v/>
      </c>
      <c r="F1846" s="204" t="str">
        <f t="shared" si="553"/>
        <v/>
      </c>
      <c r="G1846" s="204" t="str">
        <f t="shared" ref="G1846:J1846" si="562">IF(F2562=0,"",F2562)</f>
        <v/>
      </c>
      <c r="H1846" s="204" t="str">
        <f t="shared" si="562"/>
        <v/>
      </c>
      <c r="I1846" s="204" t="str">
        <f t="shared" si="562"/>
        <v/>
      </c>
      <c r="J1846" s="204" t="str">
        <f t="shared" si="562"/>
        <v/>
      </c>
      <c r="K1846" s="186" t="str">
        <f t="shared" si="555"/>
        <v/>
      </c>
      <c r="L1846" s="186" t="str">
        <f t="shared" si="556"/>
        <v/>
      </c>
      <c r="S1846" s="187"/>
      <c r="T1846" s="148"/>
      <c r="Z1846" s="148"/>
    </row>
    <row r="1847" spans="2:26" s="155" customFormat="1" hidden="1" x14ac:dyDescent="0.2">
      <c r="B1847" s="155" t="str">
        <f t="shared" si="549"/>
        <v/>
      </c>
      <c r="C1847" s="155" t="str">
        <f t="shared" si="550"/>
        <v/>
      </c>
      <c r="D1847" s="155" t="str">
        <f t="shared" si="551"/>
        <v/>
      </c>
      <c r="E1847" s="204" t="str">
        <f t="shared" si="552"/>
        <v/>
      </c>
      <c r="F1847" s="204" t="str">
        <f t="shared" si="553"/>
        <v/>
      </c>
      <c r="G1847" s="204" t="str">
        <f t="shared" ref="G1847:J1847" si="563">IF(F2563=0,"",F2563)</f>
        <v/>
      </c>
      <c r="H1847" s="204" t="str">
        <f t="shared" si="563"/>
        <v/>
      </c>
      <c r="I1847" s="204" t="str">
        <f t="shared" si="563"/>
        <v/>
      </c>
      <c r="J1847" s="204" t="str">
        <f t="shared" si="563"/>
        <v/>
      </c>
      <c r="K1847" s="186" t="str">
        <f t="shared" si="555"/>
        <v/>
      </c>
      <c r="L1847" s="186" t="str">
        <f t="shared" si="556"/>
        <v/>
      </c>
      <c r="S1847" s="187"/>
      <c r="T1847" s="148"/>
      <c r="Z1847" s="148"/>
    </row>
    <row r="1848" spans="2:26" s="155" customFormat="1" hidden="1" x14ac:dyDescent="0.2">
      <c r="B1848" s="155" t="str">
        <f t="shared" si="549"/>
        <v/>
      </c>
      <c r="C1848" s="155" t="str">
        <f t="shared" si="550"/>
        <v/>
      </c>
      <c r="D1848" s="155" t="str">
        <f t="shared" si="551"/>
        <v/>
      </c>
      <c r="E1848" s="204" t="str">
        <f t="shared" si="552"/>
        <v/>
      </c>
      <c r="F1848" s="204" t="str">
        <f t="shared" si="553"/>
        <v/>
      </c>
      <c r="G1848" s="204" t="str">
        <f t="shared" ref="G1848:J1848" si="564">IF(F2564=0,"",F2564)</f>
        <v/>
      </c>
      <c r="H1848" s="204" t="str">
        <f t="shared" si="564"/>
        <v/>
      </c>
      <c r="I1848" s="204" t="str">
        <f t="shared" si="564"/>
        <v/>
      </c>
      <c r="J1848" s="204" t="str">
        <f t="shared" si="564"/>
        <v/>
      </c>
      <c r="K1848" s="186" t="str">
        <f t="shared" si="555"/>
        <v/>
      </c>
      <c r="L1848" s="186" t="str">
        <f t="shared" si="556"/>
        <v/>
      </c>
      <c r="S1848" s="187"/>
      <c r="T1848" s="148"/>
      <c r="Z1848" s="148"/>
    </row>
    <row r="1849" spans="2:26" s="155" customFormat="1" hidden="1" x14ac:dyDescent="0.2">
      <c r="B1849" s="155" t="str">
        <f t="shared" si="549"/>
        <v/>
      </c>
      <c r="C1849" s="155" t="str">
        <f t="shared" si="550"/>
        <v/>
      </c>
      <c r="D1849" s="155" t="str">
        <f t="shared" si="551"/>
        <v/>
      </c>
      <c r="E1849" s="204" t="str">
        <f t="shared" si="552"/>
        <v/>
      </c>
      <c r="F1849" s="204" t="str">
        <f t="shared" si="553"/>
        <v/>
      </c>
      <c r="G1849" s="204" t="str">
        <f t="shared" ref="G1849:J1849" si="565">IF(F2565=0,"",F2565)</f>
        <v/>
      </c>
      <c r="H1849" s="204" t="str">
        <f t="shared" si="565"/>
        <v/>
      </c>
      <c r="I1849" s="204" t="str">
        <f t="shared" si="565"/>
        <v/>
      </c>
      <c r="J1849" s="204" t="str">
        <f t="shared" si="565"/>
        <v/>
      </c>
      <c r="K1849" s="186" t="str">
        <f t="shared" si="555"/>
        <v/>
      </c>
      <c r="L1849" s="186" t="str">
        <f t="shared" si="556"/>
        <v/>
      </c>
      <c r="S1849" s="187"/>
      <c r="T1849" s="148"/>
      <c r="Z1849" s="148"/>
    </row>
    <row r="1850" spans="2:26" s="155" customFormat="1" hidden="1" x14ac:dyDescent="0.2">
      <c r="B1850" s="155" t="str">
        <f t="shared" si="549"/>
        <v/>
      </c>
      <c r="C1850" s="155" t="str">
        <f t="shared" si="550"/>
        <v/>
      </c>
      <c r="D1850" s="155" t="str">
        <f t="shared" si="551"/>
        <v/>
      </c>
      <c r="E1850" s="204" t="str">
        <f t="shared" si="552"/>
        <v/>
      </c>
      <c r="F1850" s="204" t="str">
        <f t="shared" si="553"/>
        <v/>
      </c>
      <c r="G1850" s="204" t="str">
        <f t="shared" ref="G1850:J1850" si="566">IF(F2566=0,"",F2566)</f>
        <v/>
      </c>
      <c r="H1850" s="204" t="str">
        <f t="shared" si="566"/>
        <v/>
      </c>
      <c r="I1850" s="204" t="str">
        <f t="shared" si="566"/>
        <v/>
      </c>
      <c r="J1850" s="204" t="str">
        <f t="shared" si="566"/>
        <v/>
      </c>
      <c r="K1850" s="186" t="str">
        <f t="shared" si="555"/>
        <v/>
      </c>
      <c r="L1850" s="186" t="str">
        <f t="shared" si="556"/>
        <v/>
      </c>
      <c r="S1850" s="187"/>
      <c r="T1850" s="148"/>
      <c r="Z1850" s="148"/>
    </row>
    <row r="1851" spans="2:26" s="155" customFormat="1" hidden="1" x14ac:dyDescent="0.2">
      <c r="B1851" s="155" t="str">
        <f t="shared" si="549"/>
        <v/>
      </c>
      <c r="C1851" s="155" t="str">
        <f t="shared" si="550"/>
        <v/>
      </c>
      <c r="D1851" s="155" t="str">
        <f t="shared" si="551"/>
        <v/>
      </c>
      <c r="E1851" s="204" t="str">
        <f t="shared" si="552"/>
        <v/>
      </c>
      <c r="F1851" s="204" t="str">
        <f t="shared" si="553"/>
        <v/>
      </c>
      <c r="G1851" s="204" t="str">
        <f t="shared" ref="G1851:J1851" si="567">IF(F2567=0,"",F2567)</f>
        <v/>
      </c>
      <c r="H1851" s="204" t="str">
        <f t="shared" si="567"/>
        <v/>
      </c>
      <c r="I1851" s="204" t="str">
        <f t="shared" si="567"/>
        <v/>
      </c>
      <c r="J1851" s="204" t="str">
        <f t="shared" si="567"/>
        <v/>
      </c>
      <c r="K1851" s="186" t="str">
        <f t="shared" si="555"/>
        <v/>
      </c>
      <c r="L1851" s="186" t="str">
        <f t="shared" si="556"/>
        <v/>
      </c>
      <c r="S1851" s="187"/>
      <c r="T1851" s="148"/>
      <c r="Z1851" s="148"/>
    </row>
    <row r="1852" spans="2:26" s="155" customFormat="1" hidden="1" x14ac:dyDescent="0.2">
      <c r="B1852" s="155" t="str">
        <f t="shared" si="549"/>
        <v/>
      </c>
      <c r="C1852" s="155" t="str">
        <f t="shared" si="550"/>
        <v/>
      </c>
      <c r="D1852" s="155" t="str">
        <f t="shared" si="551"/>
        <v/>
      </c>
      <c r="E1852" s="204" t="str">
        <f t="shared" si="552"/>
        <v/>
      </c>
      <c r="F1852" s="204" t="str">
        <f t="shared" si="553"/>
        <v/>
      </c>
      <c r="G1852" s="204" t="str">
        <f t="shared" ref="G1852:J1852" si="568">IF(F2568=0,"",F2568)</f>
        <v/>
      </c>
      <c r="H1852" s="204" t="str">
        <f t="shared" si="568"/>
        <v/>
      </c>
      <c r="I1852" s="204" t="str">
        <f t="shared" si="568"/>
        <v/>
      </c>
      <c r="J1852" s="204" t="str">
        <f t="shared" si="568"/>
        <v/>
      </c>
      <c r="K1852" s="186" t="str">
        <f t="shared" si="555"/>
        <v/>
      </c>
      <c r="L1852" s="186" t="str">
        <f t="shared" si="556"/>
        <v/>
      </c>
      <c r="S1852" s="187"/>
      <c r="T1852" s="148"/>
      <c r="Z1852" s="148"/>
    </row>
    <row r="1853" spans="2:26" s="155" customFormat="1" hidden="1" x14ac:dyDescent="0.2">
      <c r="B1853" s="155" t="str">
        <f t="shared" si="549"/>
        <v/>
      </c>
      <c r="C1853" s="155" t="str">
        <f t="shared" si="550"/>
        <v/>
      </c>
      <c r="D1853" s="155" t="str">
        <f t="shared" si="551"/>
        <v/>
      </c>
      <c r="E1853" s="204" t="str">
        <f t="shared" si="552"/>
        <v/>
      </c>
      <c r="F1853" s="204" t="str">
        <f t="shared" si="553"/>
        <v/>
      </c>
      <c r="G1853" s="204" t="str">
        <f t="shared" ref="G1853:J1853" si="569">IF(F2569=0,"",F2569)</f>
        <v/>
      </c>
      <c r="H1853" s="204" t="str">
        <f t="shared" si="569"/>
        <v/>
      </c>
      <c r="I1853" s="204" t="str">
        <f t="shared" si="569"/>
        <v/>
      </c>
      <c r="J1853" s="204" t="str">
        <f t="shared" si="569"/>
        <v/>
      </c>
      <c r="K1853" s="186" t="str">
        <f t="shared" si="555"/>
        <v/>
      </c>
      <c r="L1853" s="186" t="str">
        <f t="shared" si="556"/>
        <v/>
      </c>
      <c r="S1853" s="187"/>
      <c r="T1853" s="148"/>
      <c r="Z1853" s="148"/>
    </row>
    <row r="1854" spans="2:26" s="155" customFormat="1" hidden="1" x14ac:dyDescent="0.2">
      <c r="B1854" s="155" t="str">
        <f>IF(D2570=0,"",D2570)</f>
        <v/>
      </c>
      <c r="C1854" s="155" t="str">
        <f>IF(L2570=0,"",L2570)</f>
        <v/>
      </c>
      <c r="D1854" s="155" t="str">
        <f>IF(M2570=0,"",M2570)</f>
        <v/>
      </c>
      <c r="E1854" s="204" t="str">
        <f>IF(J2570=0,"",J2570)</f>
        <v/>
      </c>
      <c r="F1854" s="204" t="str">
        <f>IF(K2570=0,"",K2570)</f>
        <v/>
      </c>
      <c r="G1854" s="204" t="str">
        <f>IF(F2570=0,"",F2570)</f>
        <v/>
      </c>
      <c r="H1854" s="204" t="str">
        <f>IF(G2570=0,"",G2570)</f>
        <v/>
      </c>
      <c r="I1854" s="204" t="str">
        <f>IF(H2570=0,"",H2570)</f>
        <v/>
      </c>
      <c r="J1854" s="204" t="str">
        <f>IF(I2570=0,"",I2570)</f>
        <v/>
      </c>
      <c r="K1854" s="186" t="str">
        <f>IF(N2570=0,"",N2570)</f>
        <v/>
      </c>
      <c r="L1854" s="186" t="str">
        <f>IF(O2570=0,"",O2570)</f>
        <v/>
      </c>
      <c r="S1854" s="187"/>
      <c r="T1854" s="148"/>
      <c r="Z1854" s="148"/>
    </row>
    <row r="1855" spans="2:26" s="155" customFormat="1" hidden="1" x14ac:dyDescent="0.2">
      <c r="B1855" s="155" t="str">
        <f t="shared" ref="B1855:B1876" si="570">IF(D2571=0,"",D2571)</f>
        <v/>
      </c>
      <c r="C1855" s="155" t="str">
        <f t="shared" ref="C1855:C1876" si="571">IF(L2571=0,"",L2571)</f>
        <v/>
      </c>
      <c r="D1855" s="155" t="str">
        <f t="shared" ref="D1855:D1876" si="572">IF(M2571=0,"",M2571)</f>
        <v/>
      </c>
      <c r="E1855" s="204" t="str">
        <f t="shared" ref="E1855:E1876" si="573">IF(J2571=0,"",J2571)</f>
        <v/>
      </c>
      <c r="F1855" s="204" t="str">
        <f t="shared" ref="F1855:F1876" si="574">IF(K2571=0,"",K2571)</f>
        <v/>
      </c>
      <c r="G1855" s="204" t="str">
        <f t="shared" ref="G1855:J1855" si="575">IF(F2571=0,"",F2571)</f>
        <v/>
      </c>
      <c r="H1855" s="204" t="str">
        <f t="shared" si="575"/>
        <v/>
      </c>
      <c r="I1855" s="204" t="str">
        <f t="shared" si="575"/>
        <v/>
      </c>
      <c r="J1855" s="204" t="str">
        <f t="shared" si="575"/>
        <v/>
      </c>
      <c r="K1855" s="186" t="str">
        <f t="shared" ref="K1855:K1876" si="576">IF(N2571=0,"",N2571)</f>
        <v/>
      </c>
      <c r="L1855" s="186" t="str">
        <f t="shared" ref="L1855:L1876" si="577">IF(O2571=0,"",O2571)</f>
        <v/>
      </c>
      <c r="S1855" s="187"/>
      <c r="T1855" s="148"/>
      <c r="Z1855" s="148"/>
    </row>
    <row r="1856" spans="2:26" s="155" customFormat="1" hidden="1" x14ac:dyDescent="0.2">
      <c r="B1856" s="155" t="str">
        <f t="shared" si="570"/>
        <v/>
      </c>
      <c r="C1856" s="155" t="str">
        <f t="shared" si="571"/>
        <v/>
      </c>
      <c r="D1856" s="155" t="str">
        <f t="shared" si="572"/>
        <v/>
      </c>
      <c r="E1856" s="204" t="str">
        <f t="shared" si="573"/>
        <v/>
      </c>
      <c r="F1856" s="204" t="str">
        <f t="shared" si="574"/>
        <v/>
      </c>
      <c r="G1856" s="204" t="str">
        <f t="shared" ref="G1856:J1856" si="578">IF(F2572=0,"",F2572)</f>
        <v/>
      </c>
      <c r="H1856" s="204" t="str">
        <f t="shared" si="578"/>
        <v/>
      </c>
      <c r="I1856" s="204" t="str">
        <f t="shared" si="578"/>
        <v/>
      </c>
      <c r="J1856" s="204" t="str">
        <f t="shared" si="578"/>
        <v/>
      </c>
      <c r="K1856" s="186" t="str">
        <f t="shared" si="576"/>
        <v/>
      </c>
      <c r="L1856" s="186" t="str">
        <f t="shared" si="577"/>
        <v/>
      </c>
      <c r="S1856" s="187"/>
      <c r="T1856" s="148"/>
      <c r="Z1856" s="148"/>
    </row>
    <row r="1857" spans="2:26" s="155" customFormat="1" hidden="1" x14ac:dyDescent="0.2">
      <c r="B1857" s="155" t="str">
        <f t="shared" si="570"/>
        <v/>
      </c>
      <c r="C1857" s="155" t="str">
        <f t="shared" si="571"/>
        <v/>
      </c>
      <c r="D1857" s="155" t="str">
        <f t="shared" si="572"/>
        <v/>
      </c>
      <c r="E1857" s="204" t="str">
        <f t="shared" si="573"/>
        <v/>
      </c>
      <c r="F1857" s="204" t="str">
        <f t="shared" si="574"/>
        <v/>
      </c>
      <c r="G1857" s="204" t="str">
        <f t="shared" ref="G1857:J1857" si="579">IF(F2573=0,"",F2573)</f>
        <v/>
      </c>
      <c r="H1857" s="204" t="str">
        <f t="shared" si="579"/>
        <v/>
      </c>
      <c r="I1857" s="204" t="str">
        <f t="shared" si="579"/>
        <v/>
      </c>
      <c r="J1857" s="204" t="str">
        <f t="shared" si="579"/>
        <v/>
      </c>
      <c r="K1857" s="186" t="str">
        <f t="shared" si="576"/>
        <v/>
      </c>
      <c r="L1857" s="186" t="str">
        <f t="shared" si="577"/>
        <v/>
      </c>
      <c r="S1857" s="187"/>
      <c r="T1857" s="148"/>
      <c r="Z1857" s="148"/>
    </row>
    <row r="1858" spans="2:26" s="155" customFormat="1" hidden="1" x14ac:dyDescent="0.2">
      <c r="B1858" s="155" t="str">
        <f t="shared" si="570"/>
        <v/>
      </c>
      <c r="C1858" s="155" t="str">
        <f t="shared" si="571"/>
        <v/>
      </c>
      <c r="D1858" s="155" t="str">
        <f t="shared" si="572"/>
        <v/>
      </c>
      <c r="E1858" s="204" t="str">
        <f t="shared" si="573"/>
        <v/>
      </c>
      <c r="F1858" s="204" t="str">
        <f t="shared" si="574"/>
        <v/>
      </c>
      <c r="G1858" s="204" t="str">
        <f t="shared" ref="G1858:J1858" si="580">IF(F2574=0,"",F2574)</f>
        <v/>
      </c>
      <c r="H1858" s="204" t="str">
        <f t="shared" si="580"/>
        <v/>
      </c>
      <c r="I1858" s="204" t="str">
        <f t="shared" si="580"/>
        <v/>
      </c>
      <c r="J1858" s="204" t="str">
        <f t="shared" si="580"/>
        <v/>
      </c>
      <c r="K1858" s="186" t="str">
        <f t="shared" si="576"/>
        <v/>
      </c>
      <c r="L1858" s="186" t="str">
        <f t="shared" si="577"/>
        <v/>
      </c>
      <c r="S1858" s="187"/>
      <c r="T1858" s="148"/>
      <c r="Z1858" s="148"/>
    </row>
    <row r="1859" spans="2:26" s="155" customFormat="1" hidden="1" x14ac:dyDescent="0.2">
      <c r="B1859" s="155" t="str">
        <f t="shared" si="570"/>
        <v/>
      </c>
      <c r="C1859" s="155" t="str">
        <f t="shared" si="571"/>
        <v/>
      </c>
      <c r="D1859" s="155" t="str">
        <f t="shared" si="572"/>
        <v/>
      </c>
      <c r="E1859" s="204" t="str">
        <f t="shared" si="573"/>
        <v/>
      </c>
      <c r="F1859" s="204" t="str">
        <f t="shared" si="574"/>
        <v/>
      </c>
      <c r="G1859" s="204" t="str">
        <f t="shared" ref="G1859:J1859" si="581">IF(F2575=0,"",F2575)</f>
        <v/>
      </c>
      <c r="H1859" s="204" t="str">
        <f t="shared" si="581"/>
        <v/>
      </c>
      <c r="I1859" s="204" t="str">
        <f t="shared" si="581"/>
        <v/>
      </c>
      <c r="J1859" s="204" t="str">
        <f t="shared" si="581"/>
        <v/>
      </c>
      <c r="K1859" s="186" t="str">
        <f t="shared" si="576"/>
        <v/>
      </c>
      <c r="L1859" s="186" t="str">
        <f t="shared" si="577"/>
        <v/>
      </c>
      <c r="S1859" s="187"/>
      <c r="T1859" s="148"/>
      <c r="Z1859" s="148"/>
    </row>
    <row r="1860" spans="2:26" s="155" customFormat="1" hidden="1" x14ac:dyDescent="0.2">
      <c r="B1860" s="155" t="str">
        <f t="shared" si="570"/>
        <v/>
      </c>
      <c r="C1860" s="155" t="str">
        <f t="shared" si="571"/>
        <v/>
      </c>
      <c r="D1860" s="155" t="str">
        <f t="shared" si="572"/>
        <v/>
      </c>
      <c r="E1860" s="204" t="str">
        <f t="shared" si="573"/>
        <v/>
      </c>
      <c r="F1860" s="204" t="str">
        <f t="shared" si="574"/>
        <v/>
      </c>
      <c r="G1860" s="204" t="str">
        <f t="shared" ref="G1860:J1860" si="582">IF(F2576=0,"",F2576)</f>
        <v/>
      </c>
      <c r="H1860" s="204" t="str">
        <f t="shared" si="582"/>
        <v/>
      </c>
      <c r="I1860" s="204" t="str">
        <f t="shared" si="582"/>
        <v/>
      </c>
      <c r="J1860" s="204" t="str">
        <f t="shared" si="582"/>
        <v/>
      </c>
      <c r="K1860" s="186" t="str">
        <f t="shared" si="576"/>
        <v/>
      </c>
      <c r="L1860" s="186" t="str">
        <f t="shared" si="577"/>
        <v/>
      </c>
      <c r="S1860" s="187"/>
      <c r="T1860" s="148"/>
      <c r="Z1860" s="148"/>
    </row>
    <row r="1861" spans="2:26" s="155" customFormat="1" hidden="1" x14ac:dyDescent="0.2">
      <c r="B1861" s="155" t="str">
        <f t="shared" si="570"/>
        <v/>
      </c>
      <c r="C1861" s="155" t="str">
        <f t="shared" si="571"/>
        <v/>
      </c>
      <c r="D1861" s="155" t="str">
        <f t="shared" si="572"/>
        <v/>
      </c>
      <c r="E1861" s="204" t="str">
        <f t="shared" si="573"/>
        <v/>
      </c>
      <c r="F1861" s="204" t="str">
        <f t="shared" si="574"/>
        <v/>
      </c>
      <c r="G1861" s="204" t="str">
        <f t="shared" ref="G1861:J1861" si="583">IF(F2577=0,"",F2577)</f>
        <v/>
      </c>
      <c r="H1861" s="204" t="str">
        <f t="shared" si="583"/>
        <v/>
      </c>
      <c r="I1861" s="204" t="str">
        <f t="shared" si="583"/>
        <v/>
      </c>
      <c r="J1861" s="204" t="str">
        <f t="shared" si="583"/>
        <v/>
      </c>
      <c r="K1861" s="186" t="str">
        <f t="shared" si="576"/>
        <v/>
      </c>
      <c r="L1861" s="186" t="str">
        <f t="shared" si="577"/>
        <v/>
      </c>
      <c r="S1861" s="187"/>
      <c r="T1861" s="148"/>
      <c r="Z1861" s="148"/>
    </row>
    <row r="1862" spans="2:26" s="155" customFormat="1" hidden="1" x14ac:dyDescent="0.2">
      <c r="B1862" s="155" t="str">
        <f t="shared" si="570"/>
        <v/>
      </c>
      <c r="C1862" s="155" t="str">
        <f t="shared" si="571"/>
        <v/>
      </c>
      <c r="D1862" s="155" t="str">
        <f t="shared" si="572"/>
        <v/>
      </c>
      <c r="E1862" s="204" t="str">
        <f t="shared" si="573"/>
        <v/>
      </c>
      <c r="F1862" s="204" t="str">
        <f t="shared" si="574"/>
        <v/>
      </c>
      <c r="G1862" s="204" t="str">
        <f t="shared" ref="G1862:J1862" si="584">IF(F2578=0,"",F2578)</f>
        <v/>
      </c>
      <c r="H1862" s="204" t="str">
        <f t="shared" si="584"/>
        <v/>
      </c>
      <c r="I1862" s="204" t="str">
        <f t="shared" si="584"/>
        <v/>
      </c>
      <c r="J1862" s="204" t="str">
        <f t="shared" si="584"/>
        <v/>
      </c>
      <c r="K1862" s="186" t="str">
        <f t="shared" si="576"/>
        <v/>
      </c>
      <c r="L1862" s="186" t="str">
        <f t="shared" si="577"/>
        <v/>
      </c>
      <c r="S1862" s="187"/>
      <c r="T1862" s="148"/>
      <c r="Z1862" s="148"/>
    </row>
    <row r="1863" spans="2:26" s="155" customFormat="1" hidden="1" x14ac:dyDescent="0.2">
      <c r="B1863" s="155" t="str">
        <f t="shared" si="570"/>
        <v/>
      </c>
      <c r="C1863" s="155" t="str">
        <f t="shared" si="571"/>
        <v/>
      </c>
      <c r="D1863" s="155" t="str">
        <f t="shared" si="572"/>
        <v/>
      </c>
      <c r="E1863" s="204" t="str">
        <f t="shared" si="573"/>
        <v/>
      </c>
      <c r="F1863" s="204" t="str">
        <f t="shared" si="574"/>
        <v/>
      </c>
      <c r="G1863" s="204" t="str">
        <f t="shared" ref="G1863:J1863" si="585">IF(F2579=0,"",F2579)</f>
        <v/>
      </c>
      <c r="H1863" s="204" t="str">
        <f t="shared" si="585"/>
        <v/>
      </c>
      <c r="I1863" s="204" t="str">
        <f t="shared" si="585"/>
        <v/>
      </c>
      <c r="J1863" s="204" t="str">
        <f t="shared" si="585"/>
        <v/>
      </c>
      <c r="K1863" s="186" t="str">
        <f t="shared" si="576"/>
        <v/>
      </c>
      <c r="L1863" s="186" t="str">
        <f t="shared" si="577"/>
        <v/>
      </c>
      <c r="S1863" s="187"/>
      <c r="T1863" s="148"/>
      <c r="Z1863" s="148"/>
    </row>
    <row r="1864" spans="2:26" s="155" customFormat="1" hidden="1" x14ac:dyDescent="0.2">
      <c r="B1864" s="155" t="str">
        <f t="shared" si="570"/>
        <v/>
      </c>
      <c r="C1864" s="155" t="str">
        <f t="shared" si="571"/>
        <v/>
      </c>
      <c r="D1864" s="155" t="str">
        <f t="shared" si="572"/>
        <v/>
      </c>
      <c r="E1864" s="204" t="str">
        <f t="shared" si="573"/>
        <v/>
      </c>
      <c r="F1864" s="204" t="str">
        <f t="shared" si="574"/>
        <v/>
      </c>
      <c r="G1864" s="204" t="str">
        <f t="shared" ref="G1864:J1864" si="586">IF(F2580=0,"",F2580)</f>
        <v/>
      </c>
      <c r="H1864" s="204" t="str">
        <f t="shared" si="586"/>
        <v/>
      </c>
      <c r="I1864" s="204" t="str">
        <f t="shared" si="586"/>
        <v/>
      </c>
      <c r="J1864" s="204" t="str">
        <f t="shared" si="586"/>
        <v/>
      </c>
      <c r="K1864" s="186" t="str">
        <f t="shared" si="576"/>
        <v/>
      </c>
      <c r="L1864" s="186" t="str">
        <f t="shared" si="577"/>
        <v/>
      </c>
      <c r="S1864" s="187"/>
      <c r="T1864" s="148"/>
      <c r="Z1864" s="148"/>
    </row>
    <row r="1865" spans="2:26" s="155" customFormat="1" hidden="1" x14ac:dyDescent="0.2">
      <c r="B1865" s="155" t="str">
        <f t="shared" si="570"/>
        <v/>
      </c>
      <c r="C1865" s="155" t="str">
        <f t="shared" si="571"/>
        <v/>
      </c>
      <c r="D1865" s="155" t="str">
        <f t="shared" si="572"/>
        <v/>
      </c>
      <c r="E1865" s="204" t="str">
        <f t="shared" si="573"/>
        <v/>
      </c>
      <c r="F1865" s="204" t="str">
        <f t="shared" si="574"/>
        <v/>
      </c>
      <c r="G1865" s="204" t="str">
        <f t="shared" ref="G1865:J1865" si="587">IF(F2581=0,"",F2581)</f>
        <v/>
      </c>
      <c r="H1865" s="204" t="str">
        <f t="shared" si="587"/>
        <v/>
      </c>
      <c r="I1865" s="204" t="str">
        <f t="shared" si="587"/>
        <v/>
      </c>
      <c r="J1865" s="204" t="str">
        <f t="shared" si="587"/>
        <v/>
      </c>
      <c r="K1865" s="186" t="str">
        <f t="shared" si="576"/>
        <v/>
      </c>
      <c r="L1865" s="186" t="str">
        <f t="shared" si="577"/>
        <v/>
      </c>
      <c r="S1865" s="187"/>
      <c r="T1865" s="148"/>
      <c r="Z1865" s="148"/>
    </row>
    <row r="1866" spans="2:26" s="155" customFormat="1" hidden="1" x14ac:dyDescent="0.2">
      <c r="B1866" s="155" t="str">
        <f t="shared" si="570"/>
        <v/>
      </c>
      <c r="C1866" s="155" t="str">
        <f t="shared" si="571"/>
        <v/>
      </c>
      <c r="D1866" s="155" t="str">
        <f t="shared" si="572"/>
        <v/>
      </c>
      <c r="E1866" s="204" t="str">
        <f t="shared" si="573"/>
        <v/>
      </c>
      <c r="F1866" s="204" t="str">
        <f t="shared" si="574"/>
        <v/>
      </c>
      <c r="G1866" s="204" t="str">
        <f t="shared" ref="G1866:J1866" si="588">IF(F2582=0,"",F2582)</f>
        <v/>
      </c>
      <c r="H1866" s="204" t="str">
        <f t="shared" si="588"/>
        <v/>
      </c>
      <c r="I1866" s="204" t="str">
        <f t="shared" si="588"/>
        <v/>
      </c>
      <c r="J1866" s="204" t="str">
        <f t="shared" si="588"/>
        <v/>
      </c>
      <c r="K1866" s="186" t="str">
        <f t="shared" si="576"/>
        <v/>
      </c>
      <c r="L1866" s="186" t="str">
        <f t="shared" si="577"/>
        <v/>
      </c>
      <c r="S1866" s="187"/>
      <c r="T1866" s="148"/>
      <c r="Z1866" s="148"/>
    </row>
    <row r="1867" spans="2:26" s="155" customFormat="1" hidden="1" x14ac:dyDescent="0.2">
      <c r="B1867" s="155" t="str">
        <f t="shared" si="570"/>
        <v/>
      </c>
      <c r="C1867" s="155" t="str">
        <f t="shared" si="571"/>
        <v/>
      </c>
      <c r="D1867" s="155" t="str">
        <f t="shared" si="572"/>
        <v/>
      </c>
      <c r="E1867" s="204" t="str">
        <f t="shared" si="573"/>
        <v/>
      </c>
      <c r="F1867" s="204" t="str">
        <f t="shared" si="574"/>
        <v/>
      </c>
      <c r="G1867" s="204" t="str">
        <f t="shared" ref="G1867:J1867" si="589">IF(F2583=0,"",F2583)</f>
        <v/>
      </c>
      <c r="H1867" s="204" t="str">
        <f t="shared" si="589"/>
        <v/>
      </c>
      <c r="I1867" s="204" t="str">
        <f t="shared" si="589"/>
        <v/>
      </c>
      <c r="J1867" s="204" t="str">
        <f t="shared" si="589"/>
        <v/>
      </c>
      <c r="K1867" s="186" t="str">
        <f t="shared" si="576"/>
        <v/>
      </c>
      <c r="L1867" s="186" t="str">
        <f t="shared" si="577"/>
        <v/>
      </c>
      <c r="S1867" s="187"/>
      <c r="T1867" s="148"/>
      <c r="Z1867" s="148"/>
    </row>
    <row r="1868" spans="2:26" s="155" customFormat="1" hidden="1" x14ac:dyDescent="0.2">
      <c r="B1868" s="155" t="str">
        <f t="shared" si="570"/>
        <v/>
      </c>
      <c r="C1868" s="155" t="str">
        <f t="shared" si="571"/>
        <v/>
      </c>
      <c r="D1868" s="155" t="str">
        <f t="shared" si="572"/>
        <v/>
      </c>
      <c r="E1868" s="204" t="str">
        <f t="shared" si="573"/>
        <v/>
      </c>
      <c r="F1868" s="204" t="str">
        <f t="shared" si="574"/>
        <v/>
      </c>
      <c r="G1868" s="204" t="str">
        <f t="shared" ref="G1868:J1868" si="590">IF(F2584=0,"",F2584)</f>
        <v/>
      </c>
      <c r="H1868" s="204" t="str">
        <f t="shared" si="590"/>
        <v/>
      </c>
      <c r="I1868" s="204" t="str">
        <f t="shared" si="590"/>
        <v/>
      </c>
      <c r="J1868" s="204" t="str">
        <f t="shared" si="590"/>
        <v/>
      </c>
      <c r="K1868" s="186" t="str">
        <f t="shared" si="576"/>
        <v/>
      </c>
      <c r="L1868" s="186" t="str">
        <f t="shared" si="577"/>
        <v/>
      </c>
      <c r="S1868" s="187"/>
      <c r="T1868" s="148"/>
      <c r="Z1868" s="148"/>
    </row>
    <row r="1869" spans="2:26" s="155" customFormat="1" hidden="1" x14ac:dyDescent="0.2">
      <c r="B1869" s="155" t="str">
        <f t="shared" si="570"/>
        <v/>
      </c>
      <c r="C1869" s="155" t="str">
        <f t="shared" si="571"/>
        <v/>
      </c>
      <c r="D1869" s="155" t="str">
        <f t="shared" si="572"/>
        <v/>
      </c>
      <c r="E1869" s="204" t="str">
        <f t="shared" si="573"/>
        <v/>
      </c>
      <c r="F1869" s="204" t="str">
        <f t="shared" si="574"/>
        <v/>
      </c>
      <c r="G1869" s="204" t="str">
        <f t="shared" ref="G1869:J1869" si="591">IF(F2585=0,"",F2585)</f>
        <v/>
      </c>
      <c r="H1869" s="204" t="str">
        <f t="shared" si="591"/>
        <v/>
      </c>
      <c r="I1869" s="204" t="str">
        <f t="shared" si="591"/>
        <v/>
      </c>
      <c r="J1869" s="204" t="str">
        <f t="shared" si="591"/>
        <v/>
      </c>
      <c r="K1869" s="186" t="str">
        <f t="shared" si="576"/>
        <v/>
      </c>
      <c r="L1869" s="186" t="str">
        <f t="shared" si="577"/>
        <v/>
      </c>
      <c r="S1869" s="187"/>
      <c r="T1869" s="148"/>
      <c r="Z1869" s="148"/>
    </row>
    <row r="1870" spans="2:26" s="155" customFormat="1" hidden="1" x14ac:dyDescent="0.2">
      <c r="B1870" s="155" t="str">
        <f t="shared" si="570"/>
        <v/>
      </c>
      <c r="C1870" s="155" t="str">
        <f t="shared" si="571"/>
        <v/>
      </c>
      <c r="D1870" s="155" t="str">
        <f t="shared" si="572"/>
        <v/>
      </c>
      <c r="E1870" s="204" t="str">
        <f t="shared" si="573"/>
        <v/>
      </c>
      <c r="F1870" s="204" t="str">
        <f t="shared" si="574"/>
        <v/>
      </c>
      <c r="G1870" s="204" t="str">
        <f t="shared" ref="G1870:J1870" si="592">IF(F2586=0,"",F2586)</f>
        <v/>
      </c>
      <c r="H1870" s="204" t="str">
        <f t="shared" si="592"/>
        <v/>
      </c>
      <c r="I1870" s="204" t="str">
        <f t="shared" si="592"/>
        <v/>
      </c>
      <c r="J1870" s="204" t="str">
        <f t="shared" si="592"/>
        <v/>
      </c>
      <c r="K1870" s="186" t="str">
        <f t="shared" si="576"/>
        <v/>
      </c>
      <c r="L1870" s="186" t="str">
        <f t="shared" si="577"/>
        <v/>
      </c>
      <c r="S1870" s="187"/>
      <c r="T1870" s="148"/>
      <c r="Z1870" s="148"/>
    </row>
    <row r="1871" spans="2:26" s="155" customFormat="1" hidden="1" x14ac:dyDescent="0.2">
      <c r="B1871" s="155" t="str">
        <f t="shared" si="570"/>
        <v/>
      </c>
      <c r="C1871" s="155" t="str">
        <f t="shared" si="571"/>
        <v/>
      </c>
      <c r="D1871" s="155" t="str">
        <f t="shared" si="572"/>
        <v/>
      </c>
      <c r="E1871" s="204" t="str">
        <f t="shared" si="573"/>
        <v/>
      </c>
      <c r="F1871" s="204" t="str">
        <f t="shared" si="574"/>
        <v/>
      </c>
      <c r="G1871" s="204" t="str">
        <f t="shared" ref="G1871:J1871" si="593">IF(F2587=0,"",F2587)</f>
        <v/>
      </c>
      <c r="H1871" s="204" t="str">
        <f t="shared" si="593"/>
        <v/>
      </c>
      <c r="I1871" s="204" t="str">
        <f t="shared" si="593"/>
        <v/>
      </c>
      <c r="J1871" s="204" t="str">
        <f t="shared" si="593"/>
        <v/>
      </c>
      <c r="K1871" s="186" t="str">
        <f t="shared" si="576"/>
        <v/>
      </c>
      <c r="L1871" s="186" t="str">
        <f t="shared" si="577"/>
        <v/>
      </c>
      <c r="S1871" s="187"/>
      <c r="T1871" s="148"/>
      <c r="Z1871" s="148"/>
    </row>
    <row r="1872" spans="2:26" s="155" customFormat="1" hidden="1" x14ac:dyDescent="0.2">
      <c r="B1872" s="155" t="str">
        <f t="shared" si="570"/>
        <v/>
      </c>
      <c r="C1872" s="155" t="str">
        <f t="shared" si="571"/>
        <v/>
      </c>
      <c r="D1872" s="155" t="str">
        <f t="shared" si="572"/>
        <v/>
      </c>
      <c r="E1872" s="204" t="str">
        <f t="shared" si="573"/>
        <v/>
      </c>
      <c r="F1872" s="204" t="str">
        <f t="shared" si="574"/>
        <v/>
      </c>
      <c r="G1872" s="204" t="str">
        <f t="shared" ref="G1872:J1872" si="594">IF(F2588=0,"",F2588)</f>
        <v/>
      </c>
      <c r="H1872" s="204" t="str">
        <f t="shared" si="594"/>
        <v/>
      </c>
      <c r="I1872" s="204" t="str">
        <f t="shared" si="594"/>
        <v/>
      </c>
      <c r="J1872" s="204" t="str">
        <f t="shared" si="594"/>
        <v/>
      </c>
      <c r="K1872" s="186" t="str">
        <f t="shared" si="576"/>
        <v/>
      </c>
      <c r="L1872" s="186" t="str">
        <f t="shared" si="577"/>
        <v/>
      </c>
      <c r="S1872" s="187"/>
      <c r="T1872" s="148"/>
      <c r="Z1872" s="148"/>
    </row>
    <row r="1873" spans="2:26" s="155" customFormat="1" hidden="1" x14ac:dyDescent="0.2">
      <c r="B1873" s="155" t="str">
        <f t="shared" si="570"/>
        <v/>
      </c>
      <c r="C1873" s="155" t="str">
        <f t="shared" si="571"/>
        <v/>
      </c>
      <c r="D1873" s="155" t="str">
        <f t="shared" si="572"/>
        <v/>
      </c>
      <c r="E1873" s="204" t="str">
        <f t="shared" si="573"/>
        <v/>
      </c>
      <c r="F1873" s="204" t="str">
        <f t="shared" si="574"/>
        <v/>
      </c>
      <c r="G1873" s="204" t="str">
        <f t="shared" ref="G1873:J1873" si="595">IF(F2589=0,"",F2589)</f>
        <v/>
      </c>
      <c r="H1873" s="204" t="str">
        <f t="shared" si="595"/>
        <v/>
      </c>
      <c r="I1873" s="204" t="str">
        <f t="shared" si="595"/>
        <v/>
      </c>
      <c r="J1873" s="204" t="str">
        <f t="shared" si="595"/>
        <v/>
      </c>
      <c r="K1873" s="186" t="str">
        <f t="shared" si="576"/>
        <v/>
      </c>
      <c r="L1873" s="186" t="str">
        <f t="shared" si="577"/>
        <v/>
      </c>
      <c r="S1873" s="187"/>
      <c r="T1873" s="148"/>
      <c r="Z1873" s="148"/>
    </row>
    <row r="1874" spans="2:26" s="155" customFormat="1" hidden="1" x14ac:dyDescent="0.2">
      <c r="B1874" s="155" t="str">
        <f t="shared" si="570"/>
        <v/>
      </c>
      <c r="C1874" s="155" t="str">
        <f t="shared" si="571"/>
        <v/>
      </c>
      <c r="D1874" s="155" t="str">
        <f t="shared" si="572"/>
        <v/>
      </c>
      <c r="E1874" s="204" t="str">
        <f t="shared" si="573"/>
        <v/>
      </c>
      <c r="F1874" s="204" t="str">
        <f t="shared" si="574"/>
        <v/>
      </c>
      <c r="G1874" s="204" t="str">
        <f t="shared" ref="G1874:J1874" si="596">IF(F2590=0,"",F2590)</f>
        <v/>
      </c>
      <c r="H1874" s="204" t="str">
        <f t="shared" si="596"/>
        <v/>
      </c>
      <c r="I1874" s="204" t="str">
        <f t="shared" si="596"/>
        <v/>
      </c>
      <c r="J1874" s="204" t="str">
        <f t="shared" si="596"/>
        <v/>
      </c>
      <c r="K1874" s="186" t="str">
        <f t="shared" si="576"/>
        <v/>
      </c>
      <c r="L1874" s="186" t="str">
        <f t="shared" si="577"/>
        <v/>
      </c>
      <c r="S1874" s="187"/>
      <c r="T1874" s="148"/>
      <c r="Z1874" s="148"/>
    </row>
    <row r="1875" spans="2:26" s="155" customFormat="1" hidden="1" x14ac:dyDescent="0.2">
      <c r="B1875" s="155" t="str">
        <f t="shared" si="570"/>
        <v/>
      </c>
      <c r="C1875" s="155" t="str">
        <f t="shared" si="571"/>
        <v/>
      </c>
      <c r="D1875" s="155" t="str">
        <f t="shared" si="572"/>
        <v/>
      </c>
      <c r="E1875" s="204" t="str">
        <f t="shared" si="573"/>
        <v/>
      </c>
      <c r="F1875" s="204" t="str">
        <f t="shared" si="574"/>
        <v/>
      </c>
      <c r="G1875" s="204" t="str">
        <f t="shared" ref="G1875:J1875" si="597">IF(F2591=0,"",F2591)</f>
        <v/>
      </c>
      <c r="H1875" s="204" t="str">
        <f t="shared" si="597"/>
        <v/>
      </c>
      <c r="I1875" s="204" t="str">
        <f t="shared" si="597"/>
        <v/>
      </c>
      <c r="J1875" s="204" t="str">
        <f t="shared" si="597"/>
        <v/>
      </c>
      <c r="K1875" s="186" t="str">
        <f t="shared" si="576"/>
        <v/>
      </c>
      <c r="L1875" s="186" t="str">
        <f t="shared" si="577"/>
        <v/>
      </c>
      <c r="S1875" s="187"/>
      <c r="T1875" s="148"/>
      <c r="Z1875" s="148"/>
    </row>
    <row r="1876" spans="2:26" s="155" customFormat="1" hidden="1" x14ac:dyDescent="0.2">
      <c r="B1876" s="155" t="str">
        <f t="shared" si="570"/>
        <v/>
      </c>
      <c r="C1876" s="155" t="str">
        <f t="shared" si="571"/>
        <v/>
      </c>
      <c r="D1876" s="155" t="str">
        <f t="shared" si="572"/>
        <v/>
      </c>
      <c r="E1876" s="204" t="str">
        <f t="shared" si="573"/>
        <v/>
      </c>
      <c r="F1876" s="204" t="str">
        <f t="shared" si="574"/>
        <v/>
      </c>
      <c r="G1876" s="204" t="str">
        <f t="shared" ref="G1876:J1876" si="598">IF(F2592=0,"",F2592)</f>
        <v/>
      </c>
      <c r="H1876" s="204" t="str">
        <f t="shared" si="598"/>
        <v/>
      </c>
      <c r="I1876" s="204" t="str">
        <f t="shared" si="598"/>
        <v/>
      </c>
      <c r="J1876" s="204" t="str">
        <f t="shared" si="598"/>
        <v/>
      </c>
      <c r="K1876" s="186" t="str">
        <f t="shared" si="576"/>
        <v/>
      </c>
      <c r="L1876" s="186" t="str">
        <f t="shared" si="577"/>
        <v/>
      </c>
      <c r="S1876" s="187"/>
      <c r="T1876" s="148"/>
      <c r="Z1876" s="148"/>
    </row>
    <row r="1877" spans="2:26" s="155" customFormat="1" hidden="1" x14ac:dyDescent="0.2">
      <c r="B1877" s="155" t="str">
        <f>IF(D2593=0,"",D2593)</f>
        <v/>
      </c>
      <c r="C1877" s="155" t="str">
        <f>IF(L2593=0,"",L2593)</f>
        <v/>
      </c>
      <c r="D1877" s="155" t="str">
        <f>IF(M2593=0,"",M2593)</f>
        <v/>
      </c>
      <c r="E1877" s="204" t="str">
        <f>IF(J2593=0,"",J2593)</f>
        <v/>
      </c>
      <c r="F1877" s="204" t="str">
        <f>IF(K2593=0,"",K2593)</f>
        <v/>
      </c>
      <c r="G1877" s="204" t="str">
        <f>IF(F2593=0,"",F2593)</f>
        <v/>
      </c>
      <c r="H1877" s="204" t="str">
        <f>IF(G2593=0,"",G2593)</f>
        <v/>
      </c>
      <c r="I1877" s="204" t="str">
        <f>IF(H2593=0,"",H2593)</f>
        <v/>
      </c>
      <c r="J1877" s="204" t="str">
        <f>IF(I2593=0,"",I2593)</f>
        <v/>
      </c>
      <c r="K1877" s="186" t="str">
        <f>IF(N2593=0,"",N2593)</f>
        <v/>
      </c>
      <c r="L1877" s="186" t="str">
        <f>IF(O2593=0,"",O2593)</f>
        <v/>
      </c>
      <c r="S1877" s="187"/>
      <c r="T1877" s="148"/>
      <c r="Z1877" s="148"/>
    </row>
    <row r="1878" spans="2:26" s="155" customFormat="1" hidden="1" x14ac:dyDescent="0.2">
      <c r="B1878" s="155" t="str">
        <f t="shared" ref="B1878" si="599">IF(D2594=0,"",D2594)</f>
        <v/>
      </c>
      <c r="C1878" s="155" t="str">
        <f t="shared" ref="C1878" si="600">IF(L2594=0,"",L2594)</f>
        <v/>
      </c>
      <c r="D1878" s="155" t="str">
        <f t="shared" ref="D1878" si="601">IF(M2594=0,"",M2594)</f>
        <v/>
      </c>
      <c r="E1878" s="204" t="str">
        <f t="shared" ref="E1878" si="602">IF(J2594=0,"",J2594)</f>
        <v/>
      </c>
      <c r="F1878" s="204" t="str">
        <f t="shared" ref="F1878" si="603">IF(K2594=0,"",K2594)</f>
        <v/>
      </c>
      <c r="G1878" s="204" t="str">
        <f t="shared" ref="G1878:J1878" si="604">IF(F2594=0,"",F2594)</f>
        <v/>
      </c>
      <c r="H1878" s="204" t="str">
        <f t="shared" si="604"/>
        <v/>
      </c>
      <c r="I1878" s="204" t="str">
        <f t="shared" si="604"/>
        <v/>
      </c>
      <c r="J1878" s="204" t="str">
        <f t="shared" si="604"/>
        <v/>
      </c>
      <c r="K1878" s="186" t="str">
        <f t="shared" ref="K1878" si="605">IF(N2594=0,"",N2594)</f>
        <v/>
      </c>
      <c r="L1878" s="186" t="str">
        <f t="shared" ref="L1878" si="606">IF(O2594=0,"",O2594)</f>
        <v/>
      </c>
      <c r="S1878" s="187"/>
      <c r="T1878" s="148"/>
      <c r="Z1878" s="148"/>
    </row>
    <row r="1879" spans="2:26" s="155" customFormat="1" hidden="1" x14ac:dyDescent="0.2">
      <c r="B1879" s="155" t="str">
        <f>IF(D2595=0,"",D2595)</f>
        <v/>
      </c>
      <c r="C1879" s="155" t="str">
        <f>IF(L2595=0,"",L2595)</f>
        <v/>
      </c>
      <c r="D1879" s="155" t="str">
        <f>IF(M2595=0,"",M2595)</f>
        <v/>
      </c>
      <c r="E1879" s="204" t="str">
        <f>IF(J2595=0,"",J2595)</f>
        <v/>
      </c>
      <c r="F1879" s="204" t="str">
        <f>IF(K2595=0,"",K2595)</f>
        <v/>
      </c>
      <c r="G1879" s="204" t="str">
        <f>IF(F2595=0,"",F2595)</f>
        <v/>
      </c>
      <c r="H1879" s="204" t="str">
        <f>IF(G2595=0,"",G2595)</f>
        <v/>
      </c>
      <c r="I1879" s="204" t="str">
        <f>IF(H2595=0,"",H2595)</f>
        <v/>
      </c>
      <c r="J1879" s="204" t="str">
        <f>IF(I2595=0,"",I2595)</f>
        <v/>
      </c>
      <c r="K1879" s="186" t="str">
        <f>IF(N2595=0,"",N2595)</f>
        <v/>
      </c>
      <c r="L1879" s="186" t="str">
        <f>IF(O2595=0,"",O2595)</f>
        <v/>
      </c>
      <c r="S1879" s="187"/>
      <c r="T1879" s="148"/>
      <c r="Z1879" s="148"/>
    </row>
    <row r="1880" spans="2:26" s="155" customFormat="1" hidden="1" x14ac:dyDescent="0.2">
      <c r="B1880" s="155" t="str">
        <f t="shared" ref="B1880:B1900" si="607">IF(D2596=0,"",D2596)</f>
        <v/>
      </c>
      <c r="C1880" s="155" t="str">
        <f t="shared" ref="C1880:C1900" si="608">IF(L2596=0,"",L2596)</f>
        <v/>
      </c>
      <c r="D1880" s="155" t="str">
        <f t="shared" ref="D1880:D1900" si="609">IF(M2596=0,"",M2596)</f>
        <v/>
      </c>
      <c r="E1880" s="204" t="str">
        <f t="shared" ref="E1880:E1900" si="610">IF(J2596=0,"",J2596)</f>
        <v/>
      </c>
      <c r="F1880" s="204" t="str">
        <f t="shared" ref="F1880:F1900" si="611">IF(K2596=0,"",K2596)</f>
        <v/>
      </c>
      <c r="G1880" s="204" t="str">
        <f t="shared" ref="G1880:J1880" si="612">IF(F2596=0,"",F2596)</f>
        <v/>
      </c>
      <c r="H1880" s="204" t="str">
        <f t="shared" si="612"/>
        <v/>
      </c>
      <c r="I1880" s="204" t="str">
        <f t="shared" si="612"/>
        <v/>
      </c>
      <c r="J1880" s="204" t="str">
        <f t="shared" si="612"/>
        <v/>
      </c>
      <c r="K1880" s="186" t="str">
        <f t="shared" ref="K1880:K1900" si="613">IF(N2596=0,"",N2596)</f>
        <v/>
      </c>
      <c r="L1880" s="186" t="str">
        <f t="shared" ref="L1880:L1900" si="614">IF(O2596=0,"",O2596)</f>
        <v/>
      </c>
      <c r="S1880" s="187"/>
      <c r="T1880" s="148"/>
      <c r="Z1880" s="148"/>
    </row>
    <row r="1881" spans="2:26" s="155" customFormat="1" hidden="1" x14ac:dyDescent="0.2">
      <c r="B1881" s="155" t="str">
        <f t="shared" si="607"/>
        <v/>
      </c>
      <c r="C1881" s="155" t="str">
        <f t="shared" si="608"/>
        <v/>
      </c>
      <c r="D1881" s="155" t="str">
        <f t="shared" si="609"/>
        <v/>
      </c>
      <c r="E1881" s="204" t="str">
        <f t="shared" si="610"/>
        <v/>
      </c>
      <c r="F1881" s="204" t="str">
        <f t="shared" si="611"/>
        <v/>
      </c>
      <c r="G1881" s="204" t="str">
        <f t="shared" ref="G1881:J1881" si="615">IF(F2597=0,"",F2597)</f>
        <v/>
      </c>
      <c r="H1881" s="204" t="str">
        <f t="shared" si="615"/>
        <v/>
      </c>
      <c r="I1881" s="204" t="str">
        <f t="shared" si="615"/>
        <v/>
      </c>
      <c r="J1881" s="204" t="str">
        <f t="shared" si="615"/>
        <v/>
      </c>
      <c r="K1881" s="186" t="str">
        <f t="shared" si="613"/>
        <v/>
      </c>
      <c r="L1881" s="186" t="str">
        <f t="shared" si="614"/>
        <v/>
      </c>
      <c r="S1881" s="187"/>
      <c r="T1881" s="148"/>
      <c r="Z1881" s="148"/>
    </row>
    <row r="1882" spans="2:26" s="155" customFormat="1" hidden="1" x14ac:dyDescent="0.2">
      <c r="B1882" s="155" t="str">
        <f t="shared" si="607"/>
        <v/>
      </c>
      <c r="C1882" s="155" t="str">
        <f t="shared" si="608"/>
        <v/>
      </c>
      <c r="D1882" s="155" t="str">
        <f t="shared" si="609"/>
        <v/>
      </c>
      <c r="E1882" s="204" t="str">
        <f t="shared" si="610"/>
        <v/>
      </c>
      <c r="F1882" s="204" t="str">
        <f t="shared" si="611"/>
        <v/>
      </c>
      <c r="G1882" s="204" t="str">
        <f t="shared" ref="G1882:J1882" si="616">IF(F2598=0,"",F2598)</f>
        <v/>
      </c>
      <c r="H1882" s="204" t="str">
        <f t="shared" si="616"/>
        <v/>
      </c>
      <c r="I1882" s="204" t="str">
        <f t="shared" si="616"/>
        <v/>
      </c>
      <c r="J1882" s="204" t="str">
        <f t="shared" si="616"/>
        <v/>
      </c>
      <c r="K1882" s="186" t="str">
        <f t="shared" si="613"/>
        <v/>
      </c>
      <c r="L1882" s="186" t="str">
        <f t="shared" si="614"/>
        <v/>
      </c>
      <c r="S1882" s="187"/>
      <c r="T1882" s="148"/>
      <c r="Z1882" s="148"/>
    </row>
    <row r="1883" spans="2:26" s="155" customFormat="1" hidden="1" x14ac:dyDescent="0.2">
      <c r="B1883" s="155" t="str">
        <f t="shared" si="607"/>
        <v/>
      </c>
      <c r="C1883" s="155" t="str">
        <f t="shared" si="608"/>
        <v/>
      </c>
      <c r="D1883" s="155" t="str">
        <f t="shared" si="609"/>
        <v/>
      </c>
      <c r="E1883" s="204" t="str">
        <f t="shared" si="610"/>
        <v/>
      </c>
      <c r="F1883" s="204" t="str">
        <f t="shared" si="611"/>
        <v/>
      </c>
      <c r="G1883" s="204" t="str">
        <f t="shared" ref="G1883:J1883" si="617">IF(F2599=0,"",F2599)</f>
        <v/>
      </c>
      <c r="H1883" s="204" t="str">
        <f t="shared" si="617"/>
        <v/>
      </c>
      <c r="I1883" s="204" t="str">
        <f t="shared" si="617"/>
        <v/>
      </c>
      <c r="J1883" s="204" t="str">
        <f t="shared" si="617"/>
        <v/>
      </c>
      <c r="K1883" s="186" t="str">
        <f t="shared" si="613"/>
        <v/>
      </c>
      <c r="L1883" s="186" t="str">
        <f t="shared" si="614"/>
        <v/>
      </c>
      <c r="S1883" s="187"/>
      <c r="T1883" s="148"/>
      <c r="Z1883" s="148"/>
    </row>
    <row r="1884" spans="2:26" s="155" customFormat="1" hidden="1" x14ac:dyDescent="0.2">
      <c r="B1884" s="155" t="str">
        <f t="shared" si="607"/>
        <v/>
      </c>
      <c r="C1884" s="155" t="str">
        <f t="shared" si="608"/>
        <v/>
      </c>
      <c r="D1884" s="155" t="str">
        <f t="shared" si="609"/>
        <v/>
      </c>
      <c r="E1884" s="204" t="str">
        <f t="shared" si="610"/>
        <v/>
      </c>
      <c r="F1884" s="204" t="str">
        <f t="shared" si="611"/>
        <v/>
      </c>
      <c r="G1884" s="204" t="str">
        <f t="shared" ref="G1884:J1884" si="618">IF(F2600=0,"",F2600)</f>
        <v/>
      </c>
      <c r="H1884" s="204" t="str">
        <f t="shared" si="618"/>
        <v/>
      </c>
      <c r="I1884" s="204" t="str">
        <f t="shared" si="618"/>
        <v/>
      </c>
      <c r="J1884" s="204" t="str">
        <f t="shared" si="618"/>
        <v/>
      </c>
      <c r="K1884" s="186" t="str">
        <f t="shared" si="613"/>
        <v/>
      </c>
      <c r="L1884" s="186" t="str">
        <f t="shared" si="614"/>
        <v/>
      </c>
      <c r="S1884" s="187"/>
      <c r="T1884" s="148"/>
      <c r="Z1884" s="148"/>
    </row>
    <row r="1885" spans="2:26" s="155" customFormat="1" hidden="1" x14ac:dyDescent="0.2">
      <c r="B1885" s="155" t="str">
        <f t="shared" si="607"/>
        <v/>
      </c>
      <c r="C1885" s="155" t="str">
        <f t="shared" si="608"/>
        <v/>
      </c>
      <c r="D1885" s="155" t="str">
        <f t="shared" si="609"/>
        <v/>
      </c>
      <c r="E1885" s="204" t="str">
        <f t="shared" si="610"/>
        <v/>
      </c>
      <c r="F1885" s="204" t="str">
        <f t="shared" si="611"/>
        <v/>
      </c>
      <c r="G1885" s="204" t="str">
        <f t="shared" ref="G1885:J1885" si="619">IF(F2601=0,"",F2601)</f>
        <v/>
      </c>
      <c r="H1885" s="204" t="str">
        <f t="shared" si="619"/>
        <v/>
      </c>
      <c r="I1885" s="204" t="str">
        <f t="shared" si="619"/>
        <v/>
      </c>
      <c r="J1885" s="204" t="str">
        <f t="shared" si="619"/>
        <v/>
      </c>
      <c r="K1885" s="186" t="str">
        <f t="shared" si="613"/>
        <v/>
      </c>
      <c r="L1885" s="186" t="str">
        <f t="shared" si="614"/>
        <v/>
      </c>
      <c r="S1885" s="187"/>
      <c r="T1885" s="148"/>
      <c r="Z1885" s="148"/>
    </row>
    <row r="1886" spans="2:26" s="155" customFormat="1" hidden="1" x14ac:dyDescent="0.2">
      <c r="B1886" s="155" t="str">
        <f t="shared" si="607"/>
        <v/>
      </c>
      <c r="C1886" s="155" t="str">
        <f t="shared" si="608"/>
        <v/>
      </c>
      <c r="D1886" s="155" t="str">
        <f t="shared" si="609"/>
        <v/>
      </c>
      <c r="E1886" s="204" t="str">
        <f t="shared" si="610"/>
        <v/>
      </c>
      <c r="F1886" s="204" t="str">
        <f t="shared" si="611"/>
        <v/>
      </c>
      <c r="G1886" s="204" t="str">
        <f t="shared" ref="G1886:J1886" si="620">IF(F2602=0,"",F2602)</f>
        <v/>
      </c>
      <c r="H1886" s="204" t="str">
        <f t="shared" si="620"/>
        <v/>
      </c>
      <c r="I1886" s="204" t="str">
        <f t="shared" si="620"/>
        <v/>
      </c>
      <c r="J1886" s="204" t="str">
        <f t="shared" si="620"/>
        <v/>
      </c>
      <c r="K1886" s="186" t="str">
        <f t="shared" si="613"/>
        <v/>
      </c>
      <c r="L1886" s="186" t="str">
        <f t="shared" si="614"/>
        <v/>
      </c>
      <c r="S1886" s="187"/>
      <c r="T1886" s="148"/>
      <c r="Z1886" s="148"/>
    </row>
    <row r="1887" spans="2:26" s="155" customFormat="1" hidden="1" x14ac:dyDescent="0.2">
      <c r="B1887" s="155" t="str">
        <f t="shared" si="607"/>
        <v/>
      </c>
      <c r="C1887" s="155" t="str">
        <f t="shared" si="608"/>
        <v/>
      </c>
      <c r="D1887" s="155" t="str">
        <f t="shared" si="609"/>
        <v/>
      </c>
      <c r="E1887" s="204" t="str">
        <f t="shared" si="610"/>
        <v/>
      </c>
      <c r="F1887" s="204" t="str">
        <f t="shared" si="611"/>
        <v/>
      </c>
      <c r="G1887" s="204" t="str">
        <f t="shared" ref="G1887:J1887" si="621">IF(F2603=0,"",F2603)</f>
        <v/>
      </c>
      <c r="H1887" s="204" t="str">
        <f t="shared" si="621"/>
        <v/>
      </c>
      <c r="I1887" s="204" t="str">
        <f t="shared" si="621"/>
        <v/>
      </c>
      <c r="J1887" s="204" t="str">
        <f t="shared" si="621"/>
        <v/>
      </c>
      <c r="K1887" s="186" t="str">
        <f t="shared" si="613"/>
        <v/>
      </c>
      <c r="L1887" s="186" t="str">
        <f t="shared" si="614"/>
        <v/>
      </c>
      <c r="S1887" s="187"/>
      <c r="T1887" s="148"/>
      <c r="Z1887" s="148"/>
    </row>
    <row r="1888" spans="2:26" s="155" customFormat="1" hidden="1" x14ac:dyDescent="0.2">
      <c r="B1888" s="155" t="str">
        <f t="shared" si="607"/>
        <v/>
      </c>
      <c r="C1888" s="155" t="str">
        <f t="shared" si="608"/>
        <v/>
      </c>
      <c r="D1888" s="155" t="str">
        <f t="shared" si="609"/>
        <v/>
      </c>
      <c r="E1888" s="204" t="str">
        <f t="shared" si="610"/>
        <v/>
      </c>
      <c r="F1888" s="204" t="str">
        <f t="shared" si="611"/>
        <v/>
      </c>
      <c r="G1888" s="204" t="str">
        <f t="shared" ref="G1888:J1888" si="622">IF(F2604=0,"",F2604)</f>
        <v/>
      </c>
      <c r="H1888" s="204" t="str">
        <f t="shared" si="622"/>
        <v/>
      </c>
      <c r="I1888" s="204" t="str">
        <f t="shared" si="622"/>
        <v/>
      </c>
      <c r="J1888" s="204" t="str">
        <f t="shared" si="622"/>
        <v/>
      </c>
      <c r="K1888" s="186" t="str">
        <f t="shared" si="613"/>
        <v/>
      </c>
      <c r="L1888" s="186" t="str">
        <f t="shared" si="614"/>
        <v/>
      </c>
      <c r="S1888" s="187"/>
      <c r="T1888" s="148"/>
      <c r="Z1888" s="148"/>
    </row>
    <row r="1889" spans="2:26" s="155" customFormat="1" hidden="1" x14ac:dyDescent="0.2">
      <c r="B1889" s="155" t="str">
        <f t="shared" si="607"/>
        <v/>
      </c>
      <c r="C1889" s="155" t="str">
        <f t="shared" si="608"/>
        <v/>
      </c>
      <c r="D1889" s="155" t="str">
        <f t="shared" si="609"/>
        <v/>
      </c>
      <c r="E1889" s="204" t="str">
        <f t="shared" si="610"/>
        <v/>
      </c>
      <c r="F1889" s="204" t="str">
        <f t="shared" si="611"/>
        <v/>
      </c>
      <c r="G1889" s="204" t="str">
        <f t="shared" ref="G1889:J1889" si="623">IF(F2605=0,"",F2605)</f>
        <v/>
      </c>
      <c r="H1889" s="204" t="str">
        <f t="shared" si="623"/>
        <v/>
      </c>
      <c r="I1889" s="204" t="str">
        <f t="shared" si="623"/>
        <v/>
      </c>
      <c r="J1889" s="204" t="str">
        <f t="shared" si="623"/>
        <v/>
      </c>
      <c r="K1889" s="186" t="str">
        <f t="shared" si="613"/>
        <v/>
      </c>
      <c r="L1889" s="186" t="str">
        <f t="shared" si="614"/>
        <v/>
      </c>
      <c r="S1889" s="187"/>
      <c r="T1889" s="148"/>
      <c r="Z1889" s="148"/>
    </row>
    <row r="1890" spans="2:26" s="155" customFormat="1" hidden="1" x14ac:dyDescent="0.2">
      <c r="B1890" s="155" t="str">
        <f t="shared" si="607"/>
        <v/>
      </c>
      <c r="C1890" s="155" t="str">
        <f t="shared" si="608"/>
        <v/>
      </c>
      <c r="D1890" s="155" t="str">
        <f t="shared" si="609"/>
        <v/>
      </c>
      <c r="E1890" s="204" t="str">
        <f t="shared" si="610"/>
        <v/>
      </c>
      <c r="F1890" s="204" t="str">
        <f t="shared" si="611"/>
        <v/>
      </c>
      <c r="G1890" s="204" t="str">
        <f t="shared" ref="G1890:J1890" si="624">IF(F2606=0,"",F2606)</f>
        <v/>
      </c>
      <c r="H1890" s="204" t="str">
        <f t="shared" si="624"/>
        <v/>
      </c>
      <c r="I1890" s="204" t="str">
        <f t="shared" si="624"/>
        <v/>
      </c>
      <c r="J1890" s="204" t="str">
        <f t="shared" si="624"/>
        <v/>
      </c>
      <c r="K1890" s="186" t="str">
        <f t="shared" si="613"/>
        <v/>
      </c>
      <c r="L1890" s="186" t="str">
        <f t="shared" si="614"/>
        <v/>
      </c>
      <c r="S1890" s="187"/>
      <c r="T1890" s="148"/>
      <c r="Z1890" s="148"/>
    </row>
    <row r="1891" spans="2:26" s="155" customFormat="1" hidden="1" x14ac:dyDescent="0.2">
      <c r="B1891" s="155" t="str">
        <f t="shared" si="607"/>
        <v/>
      </c>
      <c r="C1891" s="155" t="str">
        <f t="shared" si="608"/>
        <v/>
      </c>
      <c r="D1891" s="155" t="str">
        <f t="shared" si="609"/>
        <v/>
      </c>
      <c r="E1891" s="204" t="str">
        <f t="shared" si="610"/>
        <v/>
      </c>
      <c r="F1891" s="204" t="str">
        <f t="shared" si="611"/>
        <v/>
      </c>
      <c r="G1891" s="204" t="str">
        <f t="shared" ref="G1891:J1891" si="625">IF(F2607=0,"",F2607)</f>
        <v/>
      </c>
      <c r="H1891" s="204" t="str">
        <f t="shared" si="625"/>
        <v/>
      </c>
      <c r="I1891" s="204" t="str">
        <f t="shared" si="625"/>
        <v/>
      </c>
      <c r="J1891" s="204" t="str">
        <f t="shared" si="625"/>
        <v/>
      </c>
      <c r="K1891" s="186" t="str">
        <f t="shared" si="613"/>
        <v/>
      </c>
      <c r="L1891" s="186" t="str">
        <f t="shared" si="614"/>
        <v/>
      </c>
      <c r="S1891" s="187"/>
      <c r="T1891" s="148"/>
      <c r="Z1891" s="148"/>
    </row>
    <row r="1892" spans="2:26" s="155" customFormat="1" hidden="1" x14ac:dyDescent="0.2">
      <c r="B1892" s="155" t="str">
        <f t="shared" si="607"/>
        <v/>
      </c>
      <c r="C1892" s="155" t="str">
        <f t="shared" si="608"/>
        <v/>
      </c>
      <c r="D1892" s="155" t="str">
        <f t="shared" si="609"/>
        <v/>
      </c>
      <c r="E1892" s="204" t="str">
        <f t="shared" si="610"/>
        <v/>
      </c>
      <c r="F1892" s="204" t="str">
        <f t="shared" si="611"/>
        <v/>
      </c>
      <c r="G1892" s="204" t="str">
        <f t="shared" ref="G1892:J1892" si="626">IF(F2608=0,"",F2608)</f>
        <v/>
      </c>
      <c r="H1892" s="204" t="str">
        <f t="shared" si="626"/>
        <v/>
      </c>
      <c r="I1892" s="204" t="str">
        <f t="shared" si="626"/>
        <v/>
      </c>
      <c r="J1892" s="204" t="str">
        <f t="shared" si="626"/>
        <v/>
      </c>
      <c r="K1892" s="186" t="str">
        <f t="shared" si="613"/>
        <v/>
      </c>
      <c r="L1892" s="186" t="str">
        <f t="shared" si="614"/>
        <v/>
      </c>
      <c r="S1892" s="187"/>
      <c r="T1892" s="148"/>
      <c r="Z1892" s="148"/>
    </row>
    <row r="1893" spans="2:26" s="155" customFormat="1" hidden="1" x14ac:dyDescent="0.2">
      <c r="B1893" s="155" t="str">
        <f t="shared" si="607"/>
        <v/>
      </c>
      <c r="C1893" s="155" t="str">
        <f t="shared" si="608"/>
        <v/>
      </c>
      <c r="D1893" s="155" t="str">
        <f t="shared" si="609"/>
        <v/>
      </c>
      <c r="E1893" s="204" t="str">
        <f t="shared" si="610"/>
        <v/>
      </c>
      <c r="F1893" s="204" t="str">
        <f t="shared" si="611"/>
        <v/>
      </c>
      <c r="G1893" s="204" t="str">
        <f t="shared" ref="G1893:J1893" si="627">IF(F2609=0,"",F2609)</f>
        <v/>
      </c>
      <c r="H1893" s="204" t="str">
        <f t="shared" si="627"/>
        <v/>
      </c>
      <c r="I1893" s="204" t="str">
        <f t="shared" si="627"/>
        <v/>
      </c>
      <c r="J1893" s="204" t="str">
        <f t="shared" si="627"/>
        <v/>
      </c>
      <c r="K1893" s="186" t="str">
        <f t="shared" si="613"/>
        <v/>
      </c>
      <c r="L1893" s="186" t="str">
        <f t="shared" si="614"/>
        <v/>
      </c>
      <c r="S1893" s="187"/>
      <c r="T1893" s="148"/>
      <c r="Z1893" s="148"/>
    </row>
    <row r="1894" spans="2:26" s="155" customFormat="1" hidden="1" x14ac:dyDescent="0.2">
      <c r="B1894" s="155" t="str">
        <f t="shared" si="607"/>
        <v/>
      </c>
      <c r="C1894" s="155" t="str">
        <f t="shared" si="608"/>
        <v/>
      </c>
      <c r="D1894" s="155" t="str">
        <f t="shared" si="609"/>
        <v/>
      </c>
      <c r="E1894" s="204" t="str">
        <f t="shared" si="610"/>
        <v/>
      </c>
      <c r="F1894" s="204" t="str">
        <f t="shared" si="611"/>
        <v/>
      </c>
      <c r="G1894" s="204" t="str">
        <f t="shared" ref="G1894:J1894" si="628">IF(F2610=0,"",F2610)</f>
        <v/>
      </c>
      <c r="H1894" s="204" t="str">
        <f t="shared" si="628"/>
        <v/>
      </c>
      <c r="I1894" s="204" t="str">
        <f t="shared" si="628"/>
        <v/>
      </c>
      <c r="J1894" s="204" t="str">
        <f t="shared" si="628"/>
        <v/>
      </c>
      <c r="K1894" s="186" t="str">
        <f t="shared" si="613"/>
        <v/>
      </c>
      <c r="L1894" s="186" t="str">
        <f t="shared" si="614"/>
        <v/>
      </c>
      <c r="S1894" s="187"/>
      <c r="T1894" s="148"/>
      <c r="Z1894" s="148"/>
    </row>
    <row r="1895" spans="2:26" s="155" customFormat="1" hidden="1" x14ac:dyDescent="0.2">
      <c r="B1895" s="155" t="str">
        <f t="shared" si="607"/>
        <v/>
      </c>
      <c r="C1895" s="155" t="str">
        <f t="shared" si="608"/>
        <v/>
      </c>
      <c r="D1895" s="155" t="str">
        <f t="shared" si="609"/>
        <v/>
      </c>
      <c r="E1895" s="204" t="str">
        <f t="shared" si="610"/>
        <v/>
      </c>
      <c r="F1895" s="204" t="str">
        <f t="shared" si="611"/>
        <v/>
      </c>
      <c r="G1895" s="204" t="str">
        <f t="shared" ref="G1895:J1895" si="629">IF(F2611=0,"",F2611)</f>
        <v/>
      </c>
      <c r="H1895" s="204" t="str">
        <f t="shared" si="629"/>
        <v/>
      </c>
      <c r="I1895" s="204" t="str">
        <f t="shared" si="629"/>
        <v/>
      </c>
      <c r="J1895" s="204" t="str">
        <f t="shared" si="629"/>
        <v/>
      </c>
      <c r="K1895" s="186" t="str">
        <f t="shared" si="613"/>
        <v/>
      </c>
      <c r="L1895" s="186" t="str">
        <f t="shared" si="614"/>
        <v/>
      </c>
      <c r="S1895" s="187"/>
      <c r="T1895" s="148"/>
      <c r="Z1895" s="148"/>
    </row>
    <row r="1896" spans="2:26" s="155" customFormat="1" hidden="1" x14ac:dyDescent="0.2">
      <c r="B1896" s="155" t="str">
        <f t="shared" si="607"/>
        <v/>
      </c>
      <c r="C1896" s="155" t="str">
        <f t="shared" si="608"/>
        <v/>
      </c>
      <c r="D1896" s="155" t="str">
        <f t="shared" si="609"/>
        <v/>
      </c>
      <c r="E1896" s="204" t="str">
        <f t="shared" si="610"/>
        <v/>
      </c>
      <c r="F1896" s="204" t="str">
        <f t="shared" si="611"/>
        <v/>
      </c>
      <c r="G1896" s="204" t="str">
        <f t="shared" ref="G1896:J1896" si="630">IF(F2612=0,"",F2612)</f>
        <v/>
      </c>
      <c r="H1896" s="204" t="str">
        <f t="shared" si="630"/>
        <v/>
      </c>
      <c r="I1896" s="204" t="str">
        <f t="shared" si="630"/>
        <v/>
      </c>
      <c r="J1896" s="204" t="str">
        <f t="shared" si="630"/>
        <v/>
      </c>
      <c r="K1896" s="186" t="str">
        <f t="shared" si="613"/>
        <v/>
      </c>
      <c r="L1896" s="186" t="str">
        <f t="shared" si="614"/>
        <v/>
      </c>
      <c r="S1896" s="187"/>
      <c r="T1896" s="148"/>
      <c r="Z1896" s="148"/>
    </row>
    <row r="1897" spans="2:26" s="155" customFormat="1" hidden="1" x14ac:dyDescent="0.2">
      <c r="B1897" s="155" t="str">
        <f t="shared" si="607"/>
        <v/>
      </c>
      <c r="C1897" s="155" t="str">
        <f t="shared" si="608"/>
        <v/>
      </c>
      <c r="D1897" s="155" t="str">
        <f t="shared" si="609"/>
        <v/>
      </c>
      <c r="E1897" s="204" t="str">
        <f t="shared" si="610"/>
        <v/>
      </c>
      <c r="F1897" s="204" t="str">
        <f t="shared" si="611"/>
        <v/>
      </c>
      <c r="G1897" s="204" t="str">
        <f t="shared" ref="G1897:J1897" si="631">IF(F2613=0,"",F2613)</f>
        <v/>
      </c>
      <c r="H1897" s="204" t="str">
        <f t="shared" si="631"/>
        <v/>
      </c>
      <c r="I1897" s="204" t="str">
        <f t="shared" si="631"/>
        <v/>
      </c>
      <c r="J1897" s="204" t="str">
        <f t="shared" si="631"/>
        <v/>
      </c>
      <c r="K1897" s="186" t="str">
        <f t="shared" si="613"/>
        <v/>
      </c>
      <c r="L1897" s="186" t="str">
        <f t="shared" si="614"/>
        <v/>
      </c>
      <c r="S1897" s="187"/>
      <c r="T1897" s="148"/>
      <c r="Z1897" s="148"/>
    </row>
    <row r="1898" spans="2:26" s="155" customFormat="1" hidden="1" x14ac:dyDescent="0.2">
      <c r="B1898" s="155" t="str">
        <f t="shared" si="607"/>
        <v/>
      </c>
      <c r="C1898" s="155" t="str">
        <f t="shared" si="608"/>
        <v/>
      </c>
      <c r="D1898" s="155" t="str">
        <f t="shared" si="609"/>
        <v/>
      </c>
      <c r="E1898" s="204" t="str">
        <f t="shared" si="610"/>
        <v/>
      </c>
      <c r="F1898" s="204" t="str">
        <f t="shared" si="611"/>
        <v/>
      </c>
      <c r="G1898" s="204" t="str">
        <f t="shared" ref="G1898:J1898" si="632">IF(F2614=0,"",F2614)</f>
        <v/>
      </c>
      <c r="H1898" s="204" t="str">
        <f t="shared" si="632"/>
        <v/>
      </c>
      <c r="I1898" s="204" t="str">
        <f t="shared" si="632"/>
        <v/>
      </c>
      <c r="J1898" s="204" t="str">
        <f t="shared" si="632"/>
        <v/>
      </c>
      <c r="K1898" s="186" t="str">
        <f t="shared" si="613"/>
        <v/>
      </c>
      <c r="L1898" s="186" t="str">
        <f t="shared" si="614"/>
        <v/>
      </c>
      <c r="S1898" s="187"/>
      <c r="T1898" s="148"/>
      <c r="Z1898" s="148"/>
    </row>
    <row r="1899" spans="2:26" s="155" customFormat="1" hidden="1" x14ac:dyDescent="0.2">
      <c r="B1899" s="155" t="str">
        <f t="shared" si="607"/>
        <v/>
      </c>
      <c r="C1899" s="155" t="str">
        <f t="shared" si="608"/>
        <v/>
      </c>
      <c r="D1899" s="155" t="str">
        <f t="shared" si="609"/>
        <v/>
      </c>
      <c r="E1899" s="204" t="str">
        <f t="shared" si="610"/>
        <v/>
      </c>
      <c r="F1899" s="204" t="str">
        <f t="shared" si="611"/>
        <v/>
      </c>
      <c r="G1899" s="204" t="str">
        <f t="shared" ref="G1899:J1899" si="633">IF(F2615=0,"",F2615)</f>
        <v/>
      </c>
      <c r="H1899" s="204" t="str">
        <f t="shared" si="633"/>
        <v/>
      </c>
      <c r="I1899" s="204" t="str">
        <f t="shared" si="633"/>
        <v/>
      </c>
      <c r="J1899" s="204" t="str">
        <f t="shared" si="633"/>
        <v/>
      </c>
      <c r="K1899" s="186" t="str">
        <f t="shared" si="613"/>
        <v/>
      </c>
      <c r="L1899" s="186" t="str">
        <f t="shared" si="614"/>
        <v/>
      </c>
      <c r="S1899" s="187"/>
      <c r="T1899" s="148"/>
      <c r="Z1899" s="148"/>
    </row>
    <row r="1900" spans="2:26" s="155" customFormat="1" hidden="1" x14ac:dyDescent="0.2">
      <c r="B1900" s="155" t="str">
        <f t="shared" si="607"/>
        <v/>
      </c>
      <c r="C1900" s="155" t="str">
        <f t="shared" si="608"/>
        <v/>
      </c>
      <c r="D1900" s="155" t="str">
        <f t="shared" si="609"/>
        <v/>
      </c>
      <c r="E1900" s="204" t="str">
        <f t="shared" si="610"/>
        <v/>
      </c>
      <c r="F1900" s="204" t="str">
        <f t="shared" si="611"/>
        <v/>
      </c>
      <c r="G1900" s="204" t="str">
        <f t="shared" ref="G1900:J1900" si="634">IF(F2616=0,"",F2616)</f>
        <v/>
      </c>
      <c r="H1900" s="204" t="str">
        <f t="shared" si="634"/>
        <v/>
      </c>
      <c r="I1900" s="204" t="str">
        <f t="shared" si="634"/>
        <v/>
      </c>
      <c r="J1900" s="204" t="str">
        <f t="shared" si="634"/>
        <v/>
      </c>
      <c r="K1900" s="186" t="str">
        <f t="shared" si="613"/>
        <v/>
      </c>
      <c r="L1900" s="186" t="str">
        <f t="shared" si="614"/>
        <v/>
      </c>
      <c r="S1900" s="187"/>
      <c r="T1900" s="148"/>
      <c r="Z1900" s="148"/>
    </row>
    <row r="1901" spans="2:26" s="155" customFormat="1" hidden="1" x14ac:dyDescent="0.2">
      <c r="B1901" s="155" t="str">
        <f>IF(D2617=0,"",D2617)</f>
        <v/>
      </c>
      <c r="C1901" s="155" t="str">
        <f>IF(L2617=0,"",L2617)</f>
        <v/>
      </c>
      <c r="D1901" s="155" t="str">
        <f>IF(M2617=0,"",M2617)</f>
        <v/>
      </c>
      <c r="E1901" s="204" t="str">
        <f>IF(J2617=0,"",J2617)</f>
        <v/>
      </c>
      <c r="F1901" s="204" t="str">
        <f>IF(K2617=0,"",K2617)</f>
        <v/>
      </c>
      <c r="G1901" s="204" t="str">
        <f>IF(F2617=0,"",F2617)</f>
        <v/>
      </c>
      <c r="H1901" s="204" t="str">
        <f>IF(G2617=0,"",G2617)</f>
        <v/>
      </c>
      <c r="I1901" s="204" t="str">
        <f>IF(H2617=0,"",H2617)</f>
        <v/>
      </c>
      <c r="J1901" s="204" t="str">
        <f>IF(I2617=0,"",I2617)</f>
        <v/>
      </c>
      <c r="K1901" s="186" t="str">
        <f>IF(N2617=0,"",N2617)</f>
        <v/>
      </c>
      <c r="L1901" s="186" t="str">
        <f>IF(O2617=0,"",O2617)</f>
        <v/>
      </c>
      <c r="S1901" s="187"/>
      <c r="T1901" s="148"/>
      <c r="Z1901" s="148"/>
    </row>
    <row r="1902" spans="2:26" s="155" customFormat="1" hidden="1" x14ac:dyDescent="0.2">
      <c r="B1902" s="155" t="str">
        <f t="shared" ref="B1902:B1919" si="635">IF(D2618=0,"",D2618)</f>
        <v/>
      </c>
      <c r="C1902" s="155" t="str">
        <f t="shared" ref="C1902:C1919" si="636">IF(L2618=0,"",L2618)</f>
        <v/>
      </c>
      <c r="D1902" s="155" t="str">
        <f t="shared" ref="D1902:D1919" si="637">IF(M2618=0,"",M2618)</f>
        <v/>
      </c>
      <c r="E1902" s="204" t="str">
        <f t="shared" ref="E1902:E1919" si="638">IF(J2618=0,"",J2618)</f>
        <v/>
      </c>
      <c r="F1902" s="204" t="str">
        <f t="shared" ref="F1902:F1919" si="639">IF(K2618=0,"",K2618)</f>
        <v/>
      </c>
      <c r="G1902" s="204" t="str">
        <f t="shared" ref="G1902:J1902" si="640">IF(F2618=0,"",F2618)</f>
        <v/>
      </c>
      <c r="H1902" s="204" t="str">
        <f t="shared" si="640"/>
        <v/>
      </c>
      <c r="I1902" s="204" t="str">
        <f t="shared" si="640"/>
        <v/>
      </c>
      <c r="J1902" s="204" t="str">
        <f t="shared" si="640"/>
        <v/>
      </c>
      <c r="K1902" s="186" t="str">
        <f t="shared" ref="K1902:K1919" si="641">IF(N2618=0,"",N2618)</f>
        <v/>
      </c>
      <c r="L1902" s="186" t="str">
        <f t="shared" ref="L1902:L1919" si="642">IF(O2618=0,"",O2618)</f>
        <v/>
      </c>
      <c r="S1902" s="187"/>
      <c r="T1902" s="148"/>
      <c r="Z1902" s="148"/>
    </row>
    <row r="1903" spans="2:26" s="155" customFormat="1" hidden="1" x14ac:dyDescent="0.2">
      <c r="B1903" s="155" t="str">
        <f t="shared" si="635"/>
        <v/>
      </c>
      <c r="C1903" s="155" t="str">
        <f t="shared" si="636"/>
        <v/>
      </c>
      <c r="D1903" s="155" t="str">
        <f t="shared" si="637"/>
        <v/>
      </c>
      <c r="E1903" s="204" t="str">
        <f t="shared" si="638"/>
        <v/>
      </c>
      <c r="F1903" s="204" t="str">
        <f t="shared" si="639"/>
        <v/>
      </c>
      <c r="G1903" s="204" t="str">
        <f t="shared" ref="G1903:J1903" si="643">IF(F2619=0,"",F2619)</f>
        <v/>
      </c>
      <c r="H1903" s="204" t="str">
        <f t="shared" si="643"/>
        <v/>
      </c>
      <c r="I1903" s="204" t="str">
        <f t="shared" si="643"/>
        <v/>
      </c>
      <c r="J1903" s="204" t="str">
        <f t="shared" si="643"/>
        <v/>
      </c>
      <c r="K1903" s="186" t="str">
        <f t="shared" si="641"/>
        <v/>
      </c>
      <c r="L1903" s="186" t="str">
        <f t="shared" si="642"/>
        <v/>
      </c>
      <c r="S1903" s="187"/>
      <c r="T1903" s="148"/>
      <c r="Z1903" s="148"/>
    </row>
    <row r="1904" spans="2:26" s="155" customFormat="1" hidden="1" x14ac:dyDescent="0.2">
      <c r="B1904" s="155" t="str">
        <f t="shared" si="635"/>
        <v/>
      </c>
      <c r="C1904" s="155" t="str">
        <f t="shared" si="636"/>
        <v/>
      </c>
      <c r="D1904" s="155" t="str">
        <f t="shared" si="637"/>
        <v/>
      </c>
      <c r="E1904" s="204" t="str">
        <f t="shared" si="638"/>
        <v/>
      </c>
      <c r="F1904" s="204" t="str">
        <f t="shared" si="639"/>
        <v/>
      </c>
      <c r="G1904" s="204" t="str">
        <f t="shared" ref="G1904:J1904" si="644">IF(F2620=0,"",F2620)</f>
        <v/>
      </c>
      <c r="H1904" s="204" t="str">
        <f t="shared" si="644"/>
        <v/>
      </c>
      <c r="I1904" s="204" t="str">
        <f t="shared" si="644"/>
        <v/>
      </c>
      <c r="J1904" s="204" t="str">
        <f t="shared" si="644"/>
        <v/>
      </c>
      <c r="K1904" s="186" t="str">
        <f t="shared" si="641"/>
        <v/>
      </c>
      <c r="L1904" s="186" t="str">
        <f t="shared" si="642"/>
        <v/>
      </c>
      <c r="S1904" s="187"/>
      <c r="T1904" s="148"/>
      <c r="Z1904" s="148"/>
    </row>
    <row r="1905" spans="2:26" s="155" customFormat="1" hidden="1" x14ac:dyDescent="0.2">
      <c r="B1905" s="155" t="str">
        <f t="shared" si="635"/>
        <v/>
      </c>
      <c r="C1905" s="155" t="str">
        <f t="shared" si="636"/>
        <v/>
      </c>
      <c r="D1905" s="155" t="str">
        <f t="shared" si="637"/>
        <v/>
      </c>
      <c r="E1905" s="204" t="str">
        <f t="shared" si="638"/>
        <v/>
      </c>
      <c r="F1905" s="204" t="str">
        <f t="shared" si="639"/>
        <v/>
      </c>
      <c r="G1905" s="204" t="str">
        <f t="shared" ref="G1905:J1905" si="645">IF(F2621=0,"",F2621)</f>
        <v/>
      </c>
      <c r="H1905" s="204" t="str">
        <f t="shared" si="645"/>
        <v/>
      </c>
      <c r="I1905" s="204" t="str">
        <f t="shared" si="645"/>
        <v/>
      </c>
      <c r="J1905" s="204" t="str">
        <f t="shared" si="645"/>
        <v/>
      </c>
      <c r="K1905" s="186" t="str">
        <f t="shared" si="641"/>
        <v/>
      </c>
      <c r="L1905" s="186" t="str">
        <f t="shared" si="642"/>
        <v/>
      </c>
      <c r="S1905" s="187"/>
      <c r="T1905" s="148"/>
      <c r="Z1905" s="148"/>
    </row>
    <row r="1906" spans="2:26" s="155" customFormat="1" hidden="1" x14ac:dyDescent="0.2">
      <c r="B1906" s="155" t="str">
        <f t="shared" si="635"/>
        <v/>
      </c>
      <c r="C1906" s="155" t="str">
        <f t="shared" si="636"/>
        <v/>
      </c>
      <c r="D1906" s="155" t="str">
        <f t="shared" si="637"/>
        <v/>
      </c>
      <c r="E1906" s="204" t="str">
        <f t="shared" si="638"/>
        <v/>
      </c>
      <c r="F1906" s="204" t="str">
        <f t="shared" si="639"/>
        <v/>
      </c>
      <c r="G1906" s="204" t="str">
        <f t="shared" ref="G1906:J1906" si="646">IF(F2622=0,"",F2622)</f>
        <v/>
      </c>
      <c r="H1906" s="204" t="str">
        <f t="shared" si="646"/>
        <v/>
      </c>
      <c r="I1906" s="204" t="str">
        <f t="shared" si="646"/>
        <v/>
      </c>
      <c r="J1906" s="204" t="str">
        <f t="shared" si="646"/>
        <v/>
      </c>
      <c r="K1906" s="186" t="str">
        <f t="shared" si="641"/>
        <v/>
      </c>
      <c r="L1906" s="186" t="str">
        <f t="shared" si="642"/>
        <v/>
      </c>
      <c r="S1906" s="187"/>
      <c r="T1906" s="148"/>
      <c r="Z1906" s="148"/>
    </row>
    <row r="1907" spans="2:26" s="155" customFormat="1" hidden="1" x14ac:dyDescent="0.2">
      <c r="B1907" s="155" t="str">
        <f t="shared" si="635"/>
        <v/>
      </c>
      <c r="C1907" s="155" t="str">
        <f t="shared" si="636"/>
        <v/>
      </c>
      <c r="D1907" s="155" t="str">
        <f t="shared" si="637"/>
        <v/>
      </c>
      <c r="E1907" s="204" t="str">
        <f t="shared" si="638"/>
        <v/>
      </c>
      <c r="F1907" s="204" t="str">
        <f t="shared" si="639"/>
        <v/>
      </c>
      <c r="G1907" s="204" t="str">
        <f t="shared" ref="G1907:J1907" si="647">IF(F2623=0,"",F2623)</f>
        <v/>
      </c>
      <c r="H1907" s="204" t="str">
        <f t="shared" si="647"/>
        <v/>
      </c>
      <c r="I1907" s="204" t="str">
        <f t="shared" si="647"/>
        <v/>
      </c>
      <c r="J1907" s="204" t="str">
        <f t="shared" si="647"/>
        <v/>
      </c>
      <c r="K1907" s="186" t="str">
        <f t="shared" si="641"/>
        <v/>
      </c>
      <c r="L1907" s="186" t="str">
        <f t="shared" si="642"/>
        <v/>
      </c>
      <c r="S1907" s="187"/>
      <c r="T1907" s="148"/>
      <c r="Z1907" s="148"/>
    </row>
    <row r="1908" spans="2:26" s="155" customFormat="1" hidden="1" x14ac:dyDescent="0.2">
      <c r="B1908" s="155" t="str">
        <f t="shared" si="635"/>
        <v/>
      </c>
      <c r="C1908" s="155" t="str">
        <f t="shared" si="636"/>
        <v/>
      </c>
      <c r="D1908" s="155" t="str">
        <f t="shared" si="637"/>
        <v/>
      </c>
      <c r="E1908" s="204" t="str">
        <f t="shared" si="638"/>
        <v/>
      </c>
      <c r="F1908" s="204" t="str">
        <f t="shared" si="639"/>
        <v/>
      </c>
      <c r="G1908" s="204" t="str">
        <f t="shared" ref="G1908:J1908" si="648">IF(F2624=0,"",F2624)</f>
        <v/>
      </c>
      <c r="H1908" s="204" t="str">
        <f t="shared" si="648"/>
        <v/>
      </c>
      <c r="I1908" s="204" t="str">
        <f t="shared" si="648"/>
        <v/>
      </c>
      <c r="J1908" s="204" t="str">
        <f t="shared" si="648"/>
        <v/>
      </c>
      <c r="K1908" s="186" t="str">
        <f t="shared" si="641"/>
        <v/>
      </c>
      <c r="L1908" s="186" t="str">
        <f t="shared" si="642"/>
        <v/>
      </c>
      <c r="S1908" s="187"/>
      <c r="T1908" s="148"/>
      <c r="Z1908" s="148"/>
    </row>
    <row r="1909" spans="2:26" s="155" customFormat="1" hidden="1" x14ac:dyDescent="0.2">
      <c r="B1909" s="155" t="str">
        <f t="shared" si="635"/>
        <v/>
      </c>
      <c r="C1909" s="155" t="str">
        <f t="shared" si="636"/>
        <v/>
      </c>
      <c r="D1909" s="155" t="str">
        <f t="shared" si="637"/>
        <v/>
      </c>
      <c r="E1909" s="204" t="str">
        <f t="shared" si="638"/>
        <v/>
      </c>
      <c r="F1909" s="204" t="str">
        <f t="shared" si="639"/>
        <v/>
      </c>
      <c r="G1909" s="204" t="str">
        <f t="shared" ref="G1909:J1909" si="649">IF(F2625=0,"",F2625)</f>
        <v/>
      </c>
      <c r="H1909" s="204" t="str">
        <f t="shared" si="649"/>
        <v/>
      </c>
      <c r="I1909" s="204" t="str">
        <f t="shared" si="649"/>
        <v/>
      </c>
      <c r="J1909" s="204" t="str">
        <f t="shared" si="649"/>
        <v/>
      </c>
      <c r="K1909" s="186" t="str">
        <f t="shared" si="641"/>
        <v/>
      </c>
      <c r="L1909" s="186" t="str">
        <f t="shared" si="642"/>
        <v/>
      </c>
      <c r="S1909" s="187"/>
      <c r="T1909" s="148"/>
      <c r="Z1909" s="148"/>
    </row>
    <row r="1910" spans="2:26" s="155" customFormat="1" hidden="1" x14ac:dyDescent="0.2">
      <c r="B1910" s="155" t="str">
        <f t="shared" si="635"/>
        <v/>
      </c>
      <c r="C1910" s="155" t="str">
        <f t="shared" si="636"/>
        <v/>
      </c>
      <c r="D1910" s="155" t="str">
        <f t="shared" si="637"/>
        <v/>
      </c>
      <c r="E1910" s="204" t="str">
        <f t="shared" si="638"/>
        <v/>
      </c>
      <c r="F1910" s="204" t="str">
        <f t="shared" si="639"/>
        <v/>
      </c>
      <c r="G1910" s="204" t="str">
        <f t="shared" ref="G1910:J1910" si="650">IF(F2626=0,"",F2626)</f>
        <v/>
      </c>
      <c r="H1910" s="204" t="str">
        <f t="shared" si="650"/>
        <v/>
      </c>
      <c r="I1910" s="204" t="str">
        <f t="shared" si="650"/>
        <v/>
      </c>
      <c r="J1910" s="204" t="str">
        <f t="shared" si="650"/>
        <v/>
      </c>
      <c r="K1910" s="186" t="str">
        <f t="shared" si="641"/>
        <v/>
      </c>
      <c r="L1910" s="186" t="str">
        <f t="shared" si="642"/>
        <v/>
      </c>
      <c r="S1910" s="187"/>
      <c r="T1910" s="148"/>
      <c r="Z1910" s="148"/>
    </row>
    <row r="1911" spans="2:26" s="155" customFormat="1" hidden="1" x14ac:dyDescent="0.2">
      <c r="B1911" s="155" t="str">
        <f t="shared" si="635"/>
        <v/>
      </c>
      <c r="C1911" s="155" t="str">
        <f t="shared" si="636"/>
        <v/>
      </c>
      <c r="D1911" s="155" t="str">
        <f t="shared" si="637"/>
        <v/>
      </c>
      <c r="E1911" s="204" t="str">
        <f t="shared" si="638"/>
        <v/>
      </c>
      <c r="F1911" s="204" t="str">
        <f t="shared" si="639"/>
        <v/>
      </c>
      <c r="G1911" s="204" t="str">
        <f t="shared" ref="G1911:J1911" si="651">IF(F2627=0,"",F2627)</f>
        <v/>
      </c>
      <c r="H1911" s="204" t="str">
        <f t="shared" si="651"/>
        <v/>
      </c>
      <c r="I1911" s="204" t="str">
        <f t="shared" si="651"/>
        <v/>
      </c>
      <c r="J1911" s="204" t="str">
        <f t="shared" si="651"/>
        <v/>
      </c>
      <c r="K1911" s="186" t="str">
        <f t="shared" si="641"/>
        <v/>
      </c>
      <c r="L1911" s="186" t="str">
        <f t="shared" si="642"/>
        <v/>
      </c>
      <c r="S1911" s="187"/>
      <c r="T1911" s="148"/>
      <c r="Z1911" s="148"/>
    </row>
    <row r="1912" spans="2:26" s="155" customFormat="1" hidden="1" x14ac:dyDescent="0.2">
      <c r="B1912" s="155" t="str">
        <f t="shared" si="635"/>
        <v/>
      </c>
      <c r="C1912" s="155" t="str">
        <f t="shared" si="636"/>
        <v/>
      </c>
      <c r="D1912" s="155" t="str">
        <f t="shared" si="637"/>
        <v/>
      </c>
      <c r="E1912" s="204" t="str">
        <f t="shared" si="638"/>
        <v/>
      </c>
      <c r="F1912" s="204" t="str">
        <f t="shared" si="639"/>
        <v/>
      </c>
      <c r="G1912" s="204" t="str">
        <f t="shared" ref="G1912:J1912" si="652">IF(F2628=0,"",F2628)</f>
        <v/>
      </c>
      <c r="H1912" s="204" t="str">
        <f t="shared" si="652"/>
        <v/>
      </c>
      <c r="I1912" s="204" t="str">
        <f t="shared" si="652"/>
        <v/>
      </c>
      <c r="J1912" s="204" t="str">
        <f t="shared" si="652"/>
        <v/>
      </c>
      <c r="K1912" s="186" t="str">
        <f t="shared" si="641"/>
        <v/>
      </c>
      <c r="L1912" s="186" t="str">
        <f t="shared" si="642"/>
        <v/>
      </c>
      <c r="S1912" s="187"/>
      <c r="T1912" s="148"/>
      <c r="Z1912" s="148"/>
    </row>
    <row r="1913" spans="2:26" s="155" customFormat="1" hidden="1" x14ac:dyDescent="0.2">
      <c r="B1913" s="155" t="str">
        <f t="shared" si="635"/>
        <v/>
      </c>
      <c r="C1913" s="155" t="str">
        <f t="shared" si="636"/>
        <v/>
      </c>
      <c r="D1913" s="155" t="str">
        <f t="shared" si="637"/>
        <v/>
      </c>
      <c r="E1913" s="204" t="str">
        <f t="shared" si="638"/>
        <v/>
      </c>
      <c r="F1913" s="204" t="str">
        <f t="shared" si="639"/>
        <v/>
      </c>
      <c r="G1913" s="204" t="str">
        <f t="shared" ref="G1913:J1913" si="653">IF(F2629=0,"",F2629)</f>
        <v/>
      </c>
      <c r="H1913" s="204" t="str">
        <f t="shared" si="653"/>
        <v/>
      </c>
      <c r="I1913" s="204" t="str">
        <f t="shared" si="653"/>
        <v/>
      </c>
      <c r="J1913" s="204" t="str">
        <f t="shared" si="653"/>
        <v/>
      </c>
      <c r="K1913" s="186" t="str">
        <f t="shared" si="641"/>
        <v/>
      </c>
      <c r="L1913" s="186" t="str">
        <f t="shared" si="642"/>
        <v/>
      </c>
      <c r="S1913" s="187"/>
      <c r="T1913" s="148"/>
      <c r="Z1913" s="148"/>
    </row>
    <row r="1914" spans="2:26" s="155" customFormat="1" hidden="1" x14ac:dyDescent="0.2">
      <c r="B1914" s="155" t="str">
        <f t="shared" si="635"/>
        <v/>
      </c>
      <c r="C1914" s="155" t="str">
        <f t="shared" si="636"/>
        <v/>
      </c>
      <c r="D1914" s="155" t="str">
        <f t="shared" si="637"/>
        <v/>
      </c>
      <c r="E1914" s="204" t="str">
        <f t="shared" si="638"/>
        <v/>
      </c>
      <c r="F1914" s="204" t="str">
        <f t="shared" si="639"/>
        <v/>
      </c>
      <c r="G1914" s="204" t="str">
        <f t="shared" ref="G1914:J1914" si="654">IF(F2630=0,"",F2630)</f>
        <v/>
      </c>
      <c r="H1914" s="204" t="str">
        <f t="shared" si="654"/>
        <v/>
      </c>
      <c r="I1914" s="204" t="str">
        <f t="shared" si="654"/>
        <v/>
      </c>
      <c r="J1914" s="204" t="str">
        <f t="shared" si="654"/>
        <v/>
      </c>
      <c r="K1914" s="186" t="str">
        <f t="shared" si="641"/>
        <v/>
      </c>
      <c r="L1914" s="186" t="str">
        <f t="shared" si="642"/>
        <v/>
      </c>
      <c r="S1914" s="187"/>
      <c r="T1914" s="148"/>
      <c r="Z1914" s="148"/>
    </row>
    <row r="1915" spans="2:26" s="155" customFormat="1" hidden="1" x14ac:dyDescent="0.2">
      <c r="B1915" s="155" t="str">
        <f t="shared" si="635"/>
        <v/>
      </c>
      <c r="C1915" s="155" t="str">
        <f t="shared" si="636"/>
        <v/>
      </c>
      <c r="D1915" s="155" t="str">
        <f t="shared" si="637"/>
        <v/>
      </c>
      <c r="E1915" s="204" t="str">
        <f t="shared" si="638"/>
        <v/>
      </c>
      <c r="F1915" s="204" t="str">
        <f t="shared" si="639"/>
        <v/>
      </c>
      <c r="G1915" s="204" t="str">
        <f t="shared" ref="G1915:J1915" si="655">IF(F2631=0,"",F2631)</f>
        <v/>
      </c>
      <c r="H1915" s="204" t="str">
        <f t="shared" si="655"/>
        <v/>
      </c>
      <c r="I1915" s="204" t="str">
        <f t="shared" si="655"/>
        <v/>
      </c>
      <c r="J1915" s="204" t="str">
        <f t="shared" si="655"/>
        <v/>
      </c>
      <c r="K1915" s="186" t="str">
        <f t="shared" si="641"/>
        <v/>
      </c>
      <c r="L1915" s="186" t="str">
        <f t="shared" si="642"/>
        <v/>
      </c>
      <c r="S1915" s="187"/>
      <c r="T1915" s="148"/>
      <c r="Z1915" s="148"/>
    </row>
    <row r="1916" spans="2:26" s="155" customFormat="1" hidden="1" x14ac:dyDescent="0.2">
      <c r="B1916" s="155" t="str">
        <f t="shared" si="635"/>
        <v/>
      </c>
      <c r="C1916" s="155" t="str">
        <f t="shared" si="636"/>
        <v/>
      </c>
      <c r="D1916" s="155" t="str">
        <f t="shared" si="637"/>
        <v/>
      </c>
      <c r="E1916" s="204" t="str">
        <f t="shared" si="638"/>
        <v/>
      </c>
      <c r="F1916" s="204" t="str">
        <f t="shared" si="639"/>
        <v/>
      </c>
      <c r="G1916" s="204" t="str">
        <f t="shared" ref="G1916:J1916" si="656">IF(F2632=0,"",F2632)</f>
        <v/>
      </c>
      <c r="H1916" s="204" t="str">
        <f t="shared" si="656"/>
        <v/>
      </c>
      <c r="I1916" s="204" t="str">
        <f t="shared" si="656"/>
        <v/>
      </c>
      <c r="J1916" s="204" t="str">
        <f t="shared" si="656"/>
        <v/>
      </c>
      <c r="K1916" s="186" t="str">
        <f t="shared" si="641"/>
        <v/>
      </c>
      <c r="L1916" s="186" t="str">
        <f t="shared" si="642"/>
        <v/>
      </c>
      <c r="S1916" s="187"/>
      <c r="T1916" s="148"/>
      <c r="Z1916" s="148"/>
    </row>
    <row r="1917" spans="2:26" s="155" customFormat="1" hidden="1" x14ac:dyDescent="0.2">
      <c r="B1917" s="155" t="str">
        <f t="shared" si="635"/>
        <v/>
      </c>
      <c r="C1917" s="155" t="str">
        <f t="shared" si="636"/>
        <v/>
      </c>
      <c r="D1917" s="155" t="str">
        <f t="shared" si="637"/>
        <v/>
      </c>
      <c r="E1917" s="204" t="str">
        <f t="shared" si="638"/>
        <v/>
      </c>
      <c r="F1917" s="204" t="str">
        <f t="shared" si="639"/>
        <v/>
      </c>
      <c r="G1917" s="204" t="str">
        <f t="shared" ref="G1917:J1917" si="657">IF(F2633=0,"",F2633)</f>
        <v/>
      </c>
      <c r="H1917" s="204" t="str">
        <f t="shared" si="657"/>
        <v/>
      </c>
      <c r="I1917" s="204" t="str">
        <f t="shared" si="657"/>
        <v/>
      </c>
      <c r="J1917" s="204" t="str">
        <f t="shared" si="657"/>
        <v/>
      </c>
      <c r="K1917" s="186" t="str">
        <f t="shared" si="641"/>
        <v/>
      </c>
      <c r="L1917" s="186" t="str">
        <f t="shared" si="642"/>
        <v/>
      </c>
      <c r="S1917" s="187"/>
      <c r="T1917" s="148"/>
      <c r="Z1917" s="148"/>
    </row>
    <row r="1918" spans="2:26" s="155" customFormat="1" hidden="1" x14ac:dyDescent="0.2">
      <c r="B1918" s="155" t="str">
        <f t="shared" si="635"/>
        <v/>
      </c>
      <c r="C1918" s="155" t="str">
        <f t="shared" si="636"/>
        <v/>
      </c>
      <c r="D1918" s="155" t="str">
        <f t="shared" si="637"/>
        <v/>
      </c>
      <c r="E1918" s="204" t="str">
        <f t="shared" si="638"/>
        <v/>
      </c>
      <c r="F1918" s="204" t="str">
        <f t="shared" si="639"/>
        <v/>
      </c>
      <c r="G1918" s="204" t="str">
        <f t="shared" ref="G1918:J1918" si="658">IF(F2634=0,"",F2634)</f>
        <v/>
      </c>
      <c r="H1918" s="204" t="str">
        <f t="shared" si="658"/>
        <v/>
      </c>
      <c r="I1918" s="204" t="str">
        <f t="shared" si="658"/>
        <v/>
      </c>
      <c r="J1918" s="204" t="str">
        <f t="shared" si="658"/>
        <v/>
      </c>
      <c r="K1918" s="186" t="str">
        <f t="shared" si="641"/>
        <v/>
      </c>
      <c r="L1918" s="186" t="str">
        <f t="shared" si="642"/>
        <v/>
      </c>
      <c r="S1918" s="187"/>
      <c r="T1918" s="148"/>
      <c r="Z1918" s="148"/>
    </row>
    <row r="1919" spans="2:26" s="155" customFormat="1" hidden="1" x14ac:dyDescent="0.2">
      <c r="B1919" s="155" t="str">
        <f t="shared" si="635"/>
        <v/>
      </c>
      <c r="C1919" s="155" t="str">
        <f t="shared" si="636"/>
        <v/>
      </c>
      <c r="D1919" s="155" t="str">
        <f t="shared" si="637"/>
        <v/>
      </c>
      <c r="E1919" s="204" t="str">
        <f t="shared" si="638"/>
        <v/>
      </c>
      <c r="F1919" s="204" t="str">
        <f t="shared" si="639"/>
        <v/>
      </c>
      <c r="G1919" s="204" t="str">
        <f t="shared" ref="G1919:J1919" si="659">IF(F2635=0,"",F2635)</f>
        <v/>
      </c>
      <c r="H1919" s="204" t="str">
        <f t="shared" si="659"/>
        <v/>
      </c>
      <c r="I1919" s="204" t="str">
        <f t="shared" si="659"/>
        <v/>
      </c>
      <c r="J1919" s="204" t="str">
        <f t="shared" si="659"/>
        <v/>
      </c>
      <c r="K1919" s="186" t="str">
        <f t="shared" si="641"/>
        <v/>
      </c>
      <c r="L1919" s="186" t="str">
        <f t="shared" si="642"/>
        <v/>
      </c>
      <c r="S1919" s="187"/>
      <c r="T1919" s="148"/>
      <c r="Z1919" s="148"/>
    </row>
    <row r="1920" spans="2:26" s="155" customFormat="1" hidden="1" x14ac:dyDescent="0.2">
      <c r="B1920" s="155" t="str">
        <f>IF(D2636=0,"",D2636)</f>
        <v/>
      </c>
      <c r="C1920" s="155" t="str">
        <f>IF(L2636=0,"",L2636)</f>
        <v/>
      </c>
      <c r="D1920" s="155" t="str">
        <f>IF(M2636=0,"",M2636)</f>
        <v/>
      </c>
      <c r="E1920" s="204" t="str">
        <f>IF(J2636=0,"",J2636)</f>
        <v/>
      </c>
      <c r="F1920" s="204" t="str">
        <f>IF(K2636=0,"",K2636)</f>
        <v/>
      </c>
      <c r="G1920" s="204" t="str">
        <f>IF(F2636=0,"",F2636)</f>
        <v/>
      </c>
      <c r="H1920" s="204" t="str">
        <f>IF(G2636=0,"",G2636)</f>
        <v/>
      </c>
      <c r="I1920" s="204" t="str">
        <f>IF(H2636=0,"",H2636)</f>
        <v/>
      </c>
      <c r="J1920" s="204" t="str">
        <f>IF(I2636=0,"",I2636)</f>
        <v/>
      </c>
      <c r="K1920" s="186" t="str">
        <f>IF(N2636=0,"",N2636)</f>
        <v/>
      </c>
      <c r="L1920" s="186" t="str">
        <f>IF(O2636=0,"",O2636)</f>
        <v/>
      </c>
      <c r="S1920" s="187"/>
      <c r="T1920" s="148"/>
      <c r="Z1920" s="148"/>
    </row>
    <row r="1921" spans="2:26" s="155" customFormat="1" hidden="1" x14ac:dyDescent="0.2">
      <c r="B1921" s="155" t="str">
        <f t="shared" ref="B1921:B1940" si="660">IF(D2637=0,"",D2637)</f>
        <v/>
      </c>
      <c r="C1921" s="155" t="str">
        <f t="shared" ref="C1921:C1940" si="661">IF(L2637=0,"",L2637)</f>
        <v/>
      </c>
      <c r="D1921" s="155" t="str">
        <f t="shared" ref="D1921:D1940" si="662">IF(M2637=0,"",M2637)</f>
        <v/>
      </c>
      <c r="E1921" s="204" t="str">
        <f t="shared" ref="E1921:E1940" si="663">IF(J2637=0,"",J2637)</f>
        <v/>
      </c>
      <c r="F1921" s="204" t="str">
        <f t="shared" ref="F1921:F1940" si="664">IF(K2637=0,"",K2637)</f>
        <v/>
      </c>
      <c r="G1921" s="204" t="str">
        <f t="shared" ref="G1921:J1921" si="665">IF(F2637=0,"",F2637)</f>
        <v/>
      </c>
      <c r="H1921" s="204" t="str">
        <f t="shared" si="665"/>
        <v/>
      </c>
      <c r="I1921" s="204" t="str">
        <f t="shared" si="665"/>
        <v/>
      </c>
      <c r="J1921" s="204" t="str">
        <f t="shared" si="665"/>
        <v/>
      </c>
      <c r="K1921" s="186" t="str">
        <f t="shared" ref="K1921:K1940" si="666">IF(N2637=0,"",N2637)</f>
        <v/>
      </c>
      <c r="L1921" s="186" t="str">
        <f t="shared" ref="L1921:L1940" si="667">IF(O2637=0,"",O2637)</f>
        <v/>
      </c>
      <c r="S1921" s="187"/>
      <c r="T1921" s="148"/>
      <c r="Z1921" s="148"/>
    </row>
    <row r="1922" spans="2:26" s="155" customFormat="1" hidden="1" x14ac:dyDescent="0.2">
      <c r="B1922" s="155" t="str">
        <f t="shared" si="660"/>
        <v/>
      </c>
      <c r="C1922" s="155" t="str">
        <f t="shared" si="661"/>
        <v/>
      </c>
      <c r="D1922" s="155" t="str">
        <f t="shared" si="662"/>
        <v/>
      </c>
      <c r="E1922" s="204" t="str">
        <f t="shared" si="663"/>
        <v/>
      </c>
      <c r="F1922" s="204" t="str">
        <f t="shared" si="664"/>
        <v/>
      </c>
      <c r="G1922" s="204" t="str">
        <f t="shared" ref="G1922:J1922" si="668">IF(F2638=0,"",F2638)</f>
        <v/>
      </c>
      <c r="H1922" s="204" t="str">
        <f t="shared" si="668"/>
        <v/>
      </c>
      <c r="I1922" s="204" t="str">
        <f t="shared" si="668"/>
        <v/>
      </c>
      <c r="J1922" s="204" t="str">
        <f t="shared" si="668"/>
        <v/>
      </c>
      <c r="K1922" s="186" t="str">
        <f t="shared" si="666"/>
        <v/>
      </c>
      <c r="L1922" s="186" t="str">
        <f t="shared" si="667"/>
        <v/>
      </c>
      <c r="S1922" s="187"/>
      <c r="T1922" s="148"/>
      <c r="Z1922" s="148"/>
    </row>
    <row r="1923" spans="2:26" s="155" customFormat="1" hidden="1" x14ac:dyDescent="0.2">
      <c r="B1923" s="155" t="str">
        <f t="shared" si="660"/>
        <v/>
      </c>
      <c r="C1923" s="155" t="str">
        <f t="shared" si="661"/>
        <v/>
      </c>
      <c r="D1923" s="155" t="str">
        <f t="shared" si="662"/>
        <v/>
      </c>
      <c r="E1923" s="204" t="str">
        <f t="shared" si="663"/>
        <v/>
      </c>
      <c r="F1923" s="204" t="str">
        <f t="shared" si="664"/>
        <v/>
      </c>
      <c r="G1923" s="204" t="str">
        <f t="shared" ref="G1923:J1923" si="669">IF(F2639=0,"",F2639)</f>
        <v/>
      </c>
      <c r="H1923" s="204" t="str">
        <f t="shared" si="669"/>
        <v/>
      </c>
      <c r="I1923" s="204" t="str">
        <f t="shared" si="669"/>
        <v/>
      </c>
      <c r="J1923" s="204" t="str">
        <f t="shared" si="669"/>
        <v/>
      </c>
      <c r="K1923" s="186" t="str">
        <f t="shared" si="666"/>
        <v/>
      </c>
      <c r="L1923" s="186" t="str">
        <f t="shared" si="667"/>
        <v/>
      </c>
      <c r="S1923" s="187"/>
      <c r="T1923" s="148"/>
      <c r="Z1923" s="148"/>
    </row>
    <row r="1924" spans="2:26" s="155" customFormat="1" hidden="1" x14ac:dyDescent="0.2">
      <c r="B1924" s="155" t="str">
        <f t="shared" si="660"/>
        <v/>
      </c>
      <c r="C1924" s="155" t="str">
        <f t="shared" si="661"/>
        <v/>
      </c>
      <c r="D1924" s="155" t="str">
        <f t="shared" si="662"/>
        <v/>
      </c>
      <c r="E1924" s="204" t="str">
        <f t="shared" si="663"/>
        <v/>
      </c>
      <c r="F1924" s="204" t="str">
        <f t="shared" si="664"/>
        <v/>
      </c>
      <c r="G1924" s="204" t="str">
        <f t="shared" ref="G1924:J1924" si="670">IF(F2640=0,"",F2640)</f>
        <v/>
      </c>
      <c r="H1924" s="204" t="str">
        <f t="shared" si="670"/>
        <v/>
      </c>
      <c r="I1924" s="204" t="str">
        <f t="shared" si="670"/>
        <v/>
      </c>
      <c r="J1924" s="204" t="str">
        <f t="shared" si="670"/>
        <v/>
      </c>
      <c r="K1924" s="186" t="str">
        <f t="shared" si="666"/>
        <v/>
      </c>
      <c r="L1924" s="186" t="str">
        <f t="shared" si="667"/>
        <v/>
      </c>
      <c r="S1924" s="187"/>
      <c r="T1924" s="148"/>
      <c r="Z1924" s="148"/>
    </row>
    <row r="1925" spans="2:26" s="155" customFormat="1" hidden="1" x14ac:dyDescent="0.2">
      <c r="B1925" s="155" t="str">
        <f t="shared" si="660"/>
        <v/>
      </c>
      <c r="C1925" s="155" t="str">
        <f t="shared" si="661"/>
        <v/>
      </c>
      <c r="D1925" s="155" t="str">
        <f t="shared" si="662"/>
        <v/>
      </c>
      <c r="E1925" s="204" t="str">
        <f t="shared" si="663"/>
        <v/>
      </c>
      <c r="F1925" s="204" t="str">
        <f t="shared" si="664"/>
        <v/>
      </c>
      <c r="G1925" s="204" t="str">
        <f t="shared" ref="G1925:J1925" si="671">IF(F2641=0,"",F2641)</f>
        <v/>
      </c>
      <c r="H1925" s="204" t="str">
        <f t="shared" si="671"/>
        <v/>
      </c>
      <c r="I1925" s="204" t="str">
        <f t="shared" si="671"/>
        <v/>
      </c>
      <c r="J1925" s="204" t="str">
        <f t="shared" si="671"/>
        <v/>
      </c>
      <c r="K1925" s="186" t="str">
        <f t="shared" si="666"/>
        <v/>
      </c>
      <c r="L1925" s="186" t="str">
        <f t="shared" si="667"/>
        <v/>
      </c>
      <c r="S1925" s="187"/>
      <c r="T1925" s="148"/>
      <c r="Z1925" s="148"/>
    </row>
    <row r="1926" spans="2:26" s="155" customFormat="1" hidden="1" x14ac:dyDescent="0.2">
      <c r="B1926" s="155" t="str">
        <f t="shared" si="660"/>
        <v/>
      </c>
      <c r="C1926" s="155" t="str">
        <f t="shared" si="661"/>
        <v/>
      </c>
      <c r="D1926" s="155" t="str">
        <f t="shared" si="662"/>
        <v/>
      </c>
      <c r="E1926" s="204" t="str">
        <f t="shared" si="663"/>
        <v/>
      </c>
      <c r="F1926" s="204" t="str">
        <f t="shared" si="664"/>
        <v/>
      </c>
      <c r="G1926" s="204" t="str">
        <f t="shared" ref="G1926:J1926" si="672">IF(F2642=0,"",F2642)</f>
        <v/>
      </c>
      <c r="H1926" s="204" t="str">
        <f t="shared" si="672"/>
        <v/>
      </c>
      <c r="I1926" s="204" t="str">
        <f t="shared" si="672"/>
        <v/>
      </c>
      <c r="J1926" s="204" t="str">
        <f t="shared" si="672"/>
        <v/>
      </c>
      <c r="K1926" s="186" t="str">
        <f t="shared" si="666"/>
        <v/>
      </c>
      <c r="L1926" s="186" t="str">
        <f t="shared" si="667"/>
        <v/>
      </c>
      <c r="S1926" s="187"/>
      <c r="T1926" s="148"/>
      <c r="Z1926" s="148"/>
    </row>
    <row r="1927" spans="2:26" s="155" customFormat="1" hidden="1" x14ac:dyDescent="0.2">
      <c r="B1927" s="155" t="str">
        <f t="shared" si="660"/>
        <v/>
      </c>
      <c r="C1927" s="155" t="str">
        <f t="shared" si="661"/>
        <v/>
      </c>
      <c r="D1927" s="155" t="str">
        <f t="shared" si="662"/>
        <v/>
      </c>
      <c r="E1927" s="204" t="str">
        <f t="shared" si="663"/>
        <v/>
      </c>
      <c r="F1927" s="204" t="str">
        <f t="shared" si="664"/>
        <v/>
      </c>
      <c r="G1927" s="204" t="str">
        <f t="shared" ref="G1927:J1927" si="673">IF(F2643=0,"",F2643)</f>
        <v/>
      </c>
      <c r="H1927" s="204" t="str">
        <f t="shared" si="673"/>
        <v/>
      </c>
      <c r="I1927" s="204" t="str">
        <f t="shared" si="673"/>
        <v/>
      </c>
      <c r="J1927" s="204" t="str">
        <f t="shared" si="673"/>
        <v/>
      </c>
      <c r="K1927" s="186" t="str">
        <f t="shared" si="666"/>
        <v/>
      </c>
      <c r="L1927" s="186" t="str">
        <f t="shared" si="667"/>
        <v/>
      </c>
      <c r="S1927" s="187"/>
      <c r="T1927" s="148"/>
      <c r="Z1927" s="148"/>
    </row>
    <row r="1928" spans="2:26" s="155" customFormat="1" hidden="1" x14ac:dyDescent="0.2">
      <c r="B1928" s="155" t="str">
        <f t="shared" si="660"/>
        <v/>
      </c>
      <c r="C1928" s="155" t="str">
        <f t="shared" si="661"/>
        <v/>
      </c>
      <c r="D1928" s="155" t="str">
        <f t="shared" si="662"/>
        <v/>
      </c>
      <c r="E1928" s="204" t="str">
        <f t="shared" si="663"/>
        <v/>
      </c>
      <c r="F1928" s="204" t="str">
        <f t="shared" si="664"/>
        <v/>
      </c>
      <c r="G1928" s="204" t="str">
        <f t="shared" ref="G1928:J1928" si="674">IF(F2644=0,"",F2644)</f>
        <v/>
      </c>
      <c r="H1928" s="204" t="str">
        <f t="shared" si="674"/>
        <v/>
      </c>
      <c r="I1928" s="204" t="str">
        <f t="shared" si="674"/>
        <v/>
      </c>
      <c r="J1928" s="204" t="str">
        <f t="shared" si="674"/>
        <v/>
      </c>
      <c r="K1928" s="186" t="str">
        <f t="shared" si="666"/>
        <v/>
      </c>
      <c r="L1928" s="186" t="str">
        <f t="shared" si="667"/>
        <v/>
      </c>
      <c r="S1928" s="187"/>
      <c r="T1928" s="148"/>
      <c r="Z1928" s="148"/>
    </row>
    <row r="1929" spans="2:26" s="155" customFormat="1" hidden="1" x14ac:dyDescent="0.2">
      <c r="B1929" s="155" t="str">
        <f t="shared" si="660"/>
        <v/>
      </c>
      <c r="C1929" s="155" t="str">
        <f t="shared" si="661"/>
        <v/>
      </c>
      <c r="D1929" s="155" t="str">
        <f t="shared" si="662"/>
        <v/>
      </c>
      <c r="E1929" s="204" t="str">
        <f t="shared" si="663"/>
        <v/>
      </c>
      <c r="F1929" s="204" t="str">
        <f t="shared" si="664"/>
        <v/>
      </c>
      <c r="G1929" s="204" t="str">
        <f t="shared" ref="G1929:J1929" si="675">IF(F2645=0,"",F2645)</f>
        <v/>
      </c>
      <c r="H1929" s="204" t="str">
        <f t="shared" si="675"/>
        <v/>
      </c>
      <c r="I1929" s="204" t="str">
        <f t="shared" si="675"/>
        <v/>
      </c>
      <c r="J1929" s="204" t="str">
        <f t="shared" si="675"/>
        <v/>
      </c>
      <c r="K1929" s="186" t="str">
        <f t="shared" si="666"/>
        <v/>
      </c>
      <c r="L1929" s="186" t="str">
        <f t="shared" si="667"/>
        <v/>
      </c>
      <c r="S1929" s="187"/>
      <c r="T1929" s="148"/>
      <c r="Z1929" s="148"/>
    </row>
    <row r="1930" spans="2:26" s="155" customFormat="1" hidden="1" x14ac:dyDescent="0.2">
      <c r="B1930" s="155" t="str">
        <f t="shared" si="660"/>
        <v/>
      </c>
      <c r="C1930" s="155" t="str">
        <f t="shared" si="661"/>
        <v/>
      </c>
      <c r="D1930" s="155" t="str">
        <f t="shared" si="662"/>
        <v/>
      </c>
      <c r="E1930" s="204" t="str">
        <f t="shared" si="663"/>
        <v/>
      </c>
      <c r="F1930" s="204" t="str">
        <f t="shared" si="664"/>
        <v/>
      </c>
      <c r="G1930" s="204" t="str">
        <f t="shared" ref="G1930:J1930" si="676">IF(F2646=0,"",F2646)</f>
        <v/>
      </c>
      <c r="H1930" s="204" t="str">
        <f t="shared" si="676"/>
        <v/>
      </c>
      <c r="I1930" s="204" t="str">
        <f t="shared" si="676"/>
        <v/>
      </c>
      <c r="J1930" s="204" t="str">
        <f t="shared" si="676"/>
        <v/>
      </c>
      <c r="K1930" s="186" t="str">
        <f t="shared" si="666"/>
        <v/>
      </c>
      <c r="L1930" s="186" t="str">
        <f t="shared" si="667"/>
        <v/>
      </c>
      <c r="S1930" s="187"/>
      <c r="T1930" s="148"/>
      <c r="Z1930" s="148"/>
    </row>
    <row r="1931" spans="2:26" s="155" customFormat="1" hidden="1" x14ac:dyDescent="0.2">
      <c r="B1931" s="155" t="str">
        <f t="shared" si="660"/>
        <v/>
      </c>
      <c r="C1931" s="155" t="str">
        <f t="shared" si="661"/>
        <v/>
      </c>
      <c r="D1931" s="155" t="str">
        <f t="shared" si="662"/>
        <v/>
      </c>
      <c r="E1931" s="204" t="str">
        <f t="shared" si="663"/>
        <v/>
      </c>
      <c r="F1931" s="204" t="str">
        <f t="shared" si="664"/>
        <v/>
      </c>
      <c r="G1931" s="204" t="str">
        <f t="shared" ref="G1931:J1931" si="677">IF(F2647=0,"",F2647)</f>
        <v/>
      </c>
      <c r="H1931" s="204" t="str">
        <f t="shared" si="677"/>
        <v/>
      </c>
      <c r="I1931" s="204" t="str">
        <f t="shared" si="677"/>
        <v/>
      </c>
      <c r="J1931" s="204" t="str">
        <f t="shared" si="677"/>
        <v/>
      </c>
      <c r="K1931" s="186" t="str">
        <f t="shared" si="666"/>
        <v/>
      </c>
      <c r="L1931" s="186" t="str">
        <f t="shared" si="667"/>
        <v/>
      </c>
      <c r="S1931" s="187"/>
      <c r="T1931" s="148"/>
      <c r="Z1931" s="148"/>
    </row>
    <row r="1932" spans="2:26" s="155" customFormat="1" hidden="1" x14ac:dyDescent="0.2">
      <c r="B1932" s="155" t="str">
        <f t="shared" si="660"/>
        <v/>
      </c>
      <c r="C1932" s="155" t="str">
        <f t="shared" si="661"/>
        <v/>
      </c>
      <c r="D1932" s="155" t="str">
        <f t="shared" si="662"/>
        <v/>
      </c>
      <c r="E1932" s="204" t="str">
        <f t="shared" si="663"/>
        <v/>
      </c>
      <c r="F1932" s="204" t="str">
        <f t="shared" si="664"/>
        <v/>
      </c>
      <c r="G1932" s="204" t="str">
        <f t="shared" ref="G1932:J1932" si="678">IF(F2648=0,"",F2648)</f>
        <v/>
      </c>
      <c r="H1932" s="204" t="str">
        <f t="shared" si="678"/>
        <v/>
      </c>
      <c r="I1932" s="204" t="str">
        <f t="shared" si="678"/>
        <v/>
      </c>
      <c r="J1932" s="204" t="str">
        <f t="shared" si="678"/>
        <v/>
      </c>
      <c r="K1932" s="186" t="str">
        <f t="shared" si="666"/>
        <v/>
      </c>
      <c r="L1932" s="186" t="str">
        <f t="shared" si="667"/>
        <v/>
      </c>
      <c r="S1932" s="187"/>
      <c r="T1932" s="148"/>
      <c r="Z1932" s="148"/>
    </row>
    <row r="1933" spans="2:26" s="155" customFormat="1" hidden="1" x14ac:dyDescent="0.2">
      <c r="B1933" s="155" t="str">
        <f t="shared" si="660"/>
        <v/>
      </c>
      <c r="C1933" s="155" t="str">
        <f t="shared" si="661"/>
        <v/>
      </c>
      <c r="D1933" s="155" t="str">
        <f t="shared" si="662"/>
        <v/>
      </c>
      <c r="E1933" s="204" t="str">
        <f t="shared" si="663"/>
        <v/>
      </c>
      <c r="F1933" s="204" t="str">
        <f t="shared" si="664"/>
        <v/>
      </c>
      <c r="G1933" s="204" t="str">
        <f t="shared" ref="G1933:J1933" si="679">IF(F2649=0,"",F2649)</f>
        <v/>
      </c>
      <c r="H1933" s="204" t="str">
        <f t="shared" si="679"/>
        <v/>
      </c>
      <c r="I1933" s="204" t="str">
        <f t="shared" si="679"/>
        <v/>
      </c>
      <c r="J1933" s="204" t="str">
        <f t="shared" si="679"/>
        <v/>
      </c>
      <c r="K1933" s="186" t="str">
        <f t="shared" si="666"/>
        <v/>
      </c>
      <c r="L1933" s="186" t="str">
        <f t="shared" si="667"/>
        <v/>
      </c>
      <c r="S1933" s="187"/>
      <c r="T1933" s="148"/>
      <c r="Z1933" s="148"/>
    </row>
    <row r="1934" spans="2:26" s="155" customFormat="1" hidden="1" x14ac:dyDescent="0.2">
      <c r="B1934" s="155" t="str">
        <f t="shared" si="660"/>
        <v/>
      </c>
      <c r="C1934" s="155" t="str">
        <f t="shared" si="661"/>
        <v/>
      </c>
      <c r="D1934" s="155" t="str">
        <f t="shared" si="662"/>
        <v/>
      </c>
      <c r="E1934" s="204" t="str">
        <f t="shared" si="663"/>
        <v/>
      </c>
      <c r="F1934" s="204" t="str">
        <f t="shared" si="664"/>
        <v/>
      </c>
      <c r="G1934" s="204" t="str">
        <f t="shared" ref="G1934:J1934" si="680">IF(F2650=0,"",F2650)</f>
        <v/>
      </c>
      <c r="H1934" s="204" t="str">
        <f t="shared" si="680"/>
        <v/>
      </c>
      <c r="I1934" s="204" t="str">
        <f t="shared" si="680"/>
        <v/>
      </c>
      <c r="J1934" s="204" t="str">
        <f t="shared" si="680"/>
        <v/>
      </c>
      <c r="K1934" s="186" t="str">
        <f t="shared" si="666"/>
        <v/>
      </c>
      <c r="L1934" s="186" t="str">
        <f t="shared" si="667"/>
        <v/>
      </c>
      <c r="S1934" s="187"/>
      <c r="T1934" s="148"/>
      <c r="Z1934" s="148"/>
    </row>
    <row r="1935" spans="2:26" s="155" customFormat="1" hidden="1" x14ac:dyDescent="0.2">
      <c r="B1935" s="155" t="str">
        <f t="shared" si="660"/>
        <v/>
      </c>
      <c r="C1935" s="155" t="str">
        <f t="shared" si="661"/>
        <v/>
      </c>
      <c r="D1935" s="155" t="str">
        <f t="shared" si="662"/>
        <v/>
      </c>
      <c r="E1935" s="204" t="str">
        <f t="shared" si="663"/>
        <v/>
      </c>
      <c r="F1935" s="204" t="str">
        <f t="shared" si="664"/>
        <v/>
      </c>
      <c r="G1935" s="204" t="str">
        <f t="shared" ref="G1935:J1935" si="681">IF(F2651=0,"",F2651)</f>
        <v/>
      </c>
      <c r="H1935" s="204" t="str">
        <f t="shared" si="681"/>
        <v/>
      </c>
      <c r="I1935" s="204" t="str">
        <f t="shared" si="681"/>
        <v/>
      </c>
      <c r="J1935" s="204" t="str">
        <f t="shared" si="681"/>
        <v/>
      </c>
      <c r="K1935" s="186" t="str">
        <f t="shared" si="666"/>
        <v/>
      </c>
      <c r="L1935" s="186" t="str">
        <f t="shared" si="667"/>
        <v/>
      </c>
      <c r="S1935" s="187"/>
      <c r="T1935" s="148"/>
      <c r="Z1935" s="148"/>
    </row>
    <row r="1936" spans="2:26" s="155" customFormat="1" hidden="1" x14ac:dyDescent="0.2">
      <c r="B1936" s="155" t="str">
        <f t="shared" si="660"/>
        <v/>
      </c>
      <c r="C1936" s="155" t="str">
        <f t="shared" si="661"/>
        <v/>
      </c>
      <c r="D1936" s="155" t="str">
        <f t="shared" si="662"/>
        <v/>
      </c>
      <c r="E1936" s="204" t="str">
        <f t="shared" si="663"/>
        <v/>
      </c>
      <c r="F1936" s="204" t="str">
        <f t="shared" si="664"/>
        <v/>
      </c>
      <c r="G1936" s="204" t="str">
        <f t="shared" ref="G1936:J1936" si="682">IF(F2652=0,"",F2652)</f>
        <v/>
      </c>
      <c r="H1936" s="204" t="str">
        <f t="shared" si="682"/>
        <v/>
      </c>
      <c r="I1936" s="204" t="str">
        <f t="shared" si="682"/>
        <v/>
      </c>
      <c r="J1936" s="204" t="str">
        <f t="shared" si="682"/>
        <v/>
      </c>
      <c r="K1936" s="186" t="str">
        <f t="shared" si="666"/>
        <v/>
      </c>
      <c r="L1936" s="186" t="str">
        <f t="shared" si="667"/>
        <v/>
      </c>
      <c r="S1936" s="187"/>
      <c r="T1936" s="148"/>
      <c r="Z1936" s="148"/>
    </row>
    <row r="1937" spans="2:26" s="155" customFormat="1" hidden="1" x14ac:dyDescent="0.2">
      <c r="B1937" s="155" t="str">
        <f t="shared" si="660"/>
        <v/>
      </c>
      <c r="C1937" s="155" t="str">
        <f t="shared" si="661"/>
        <v/>
      </c>
      <c r="D1937" s="155" t="str">
        <f t="shared" si="662"/>
        <v/>
      </c>
      <c r="E1937" s="204" t="str">
        <f t="shared" si="663"/>
        <v/>
      </c>
      <c r="F1937" s="204" t="str">
        <f t="shared" si="664"/>
        <v/>
      </c>
      <c r="G1937" s="204" t="str">
        <f t="shared" ref="G1937:J1937" si="683">IF(F2653=0,"",F2653)</f>
        <v/>
      </c>
      <c r="H1937" s="204" t="str">
        <f t="shared" si="683"/>
        <v/>
      </c>
      <c r="I1937" s="204" t="str">
        <f t="shared" si="683"/>
        <v/>
      </c>
      <c r="J1937" s="204" t="str">
        <f t="shared" si="683"/>
        <v/>
      </c>
      <c r="K1937" s="186" t="str">
        <f t="shared" si="666"/>
        <v/>
      </c>
      <c r="L1937" s="186" t="str">
        <f t="shared" si="667"/>
        <v/>
      </c>
      <c r="S1937" s="187"/>
      <c r="T1937" s="148"/>
      <c r="Z1937" s="148"/>
    </row>
    <row r="1938" spans="2:26" s="155" customFormat="1" hidden="1" x14ac:dyDescent="0.2">
      <c r="B1938" s="155" t="str">
        <f t="shared" si="660"/>
        <v/>
      </c>
      <c r="C1938" s="155" t="str">
        <f t="shared" si="661"/>
        <v/>
      </c>
      <c r="D1938" s="155" t="str">
        <f t="shared" si="662"/>
        <v/>
      </c>
      <c r="E1938" s="204" t="str">
        <f t="shared" si="663"/>
        <v/>
      </c>
      <c r="F1938" s="204" t="str">
        <f t="shared" si="664"/>
        <v/>
      </c>
      <c r="G1938" s="204" t="str">
        <f t="shared" ref="G1938:J1938" si="684">IF(F2654=0,"",F2654)</f>
        <v/>
      </c>
      <c r="H1938" s="204" t="str">
        <f t="shared" si="684"/>
        <v/>
      </c>
      <c r="I1938" s="204" t="str">
        <f t="shared" si="684"/>
        <v/>
      </c>
      <c r="J1938" s="204" t="str">
        <f t="shared" si="684"/>
        <v/>
      </c>
      <c r="K1938" s="186" t="str">
        <f t="shared" si="666"/>
        <v/>
      </c>
      <c r="L1938" s="186" t="str">
        <f t="shared" si="667"/>
        <v/>
      </c>
      <c r="S1938" s="187"/>
      <c r="T1938" s="148"/>
      <c r="Z1938" s="148"/>
    </row>
    <row r="1939" spans="2:26" s="155" customFormat="1" hidden="1" x14ac:dyDescent="0.2">
      <c r="B1939" s="155" t="str">
        <f t="shared" si="660"/>
        <v/>
      </c>
      <c r="C1939" s="155" t="str">
        <f t="shared" si="661"/>
        <v/>
      </c>
      <c r="D1939" s="155" t="str">
        <f t="shared" si="662"/>
        <v/>
      </c>
      <c r="E1939" s="204" t="str">
        <f t="shared" si="663"/>
        <v/>
      </c>
      <c r="F1939" s="204" t="str">
        <f t="shared" si="664"/>
        <v/>
      </c>
      <c r="G1939" s="204" t="str">
        <f t="shared" ref="G1939:J1939" si="685">IF(F2655=0,"",F2655)</f>
        <v/>
      </c>
      <c r="H1939" s="204" t="str">
        <f t="shared" si="685"/>
        <v/>
      </c>
      <c r="I1939" s="204" t="str">
        <f t="shared" si="685"/>
        <v/>
      </c>
      <c r="J1939" s="204" t="str">
        <f t="shared" si="685"/>
        <v/>
      </c>
      <c r="K1939" s="186" t="str">
        <f t="shared" si="666"/>
        <v/>
      </c>
      <c r="L1939" s="186" t="str">
        <f t="shared" si="667"/>
        <v/>
      </c>
      <c r="S1939" s="187"/>
      <c r="T1939" s="148"/>
      <c r="Z1939" s="148"/>
    </row>
    <row r="1940" spans="2:26" s="155" customFormat="1" hidden="1" x14ac:dyDescent="0.2">
      <c r="B1940" s="155" t="str">
        <f t="shared" si="660"/>
        <v/>
      </c>
      <c r="C1940" s="155" t="str">
        <f t="shared" si="661"/>
        <v/>
      </c>
      <c r="D1940" s="155" t="str">
        <f t="shared" si="662"/>
        <v/>
      </c>
      <c r="E1940" s="204" t="str">
        <f t="shared" si="663"/>
        <v/>
      </c>
      <c r="F1940" s="204" t="str">
        <f t="shared" si="664"/>
        <v/>
      </c>
      <c r="G1940" s="204" t="str">
        <f t="shared" ref="G1940:J1940" si="686">IF(F2656=0,"",F2656)</f>
        <v/>
      </c>
      <c r="H1940" s="204" t="str">
        <f t="shared" si="686"/>
        <v/>
      </c>
      <c r="I1940" s="204" t="str">
        <f t="shared" si="686"/>
        <v/>
      </c>
      <c r="J1940" s="204" t="str">
        <f t="shared" si="686"/>
        <v/>
      </c>
      <c r="K1940" s="186" t="str">
        <f t="shared" si="666"/>
        <v/>
      </c>
      <c r="L1940" s="186" t="str">
        <f t="shared" si="667"/>
        <v/>
      </c>
      <c r="S1940" s="187"/>
      <c r="T1940" s="148"/>
      <c r="Z1940" s="148"/>
    </row>
    <row r="1941" spans="2:26" s="155" customFormat="1" hidden="1" x14ac:dyDescent="0.2">
      <c r="B1941" s="155" t="str">
        <f>IF(D2657=0,"",D2657)</f>
        <v/>
      </c>
      <c r="C1941" s="155" t="str">
        <f>IF(L2657=0,"",L2657)</f>
        <v/>
      </c>
      <c r="D1941" s="155" t="str">
        <f>IF(M2657=0,"",M2657)</f>
        <v/>
      </c>
      <c r="E1941" s="204" t="str">
        <f>IF(J2657=0,"",J2657)</f>
        <v/>
      </c>
      <c r="F1941" s="204" t="str">
        <f>IF(K2657=0,"",K2657)</f>
        <v/>
      </c>
      <c r="G1941" s="204" t="str">
        <f>IF(F2657=0,"",F2657)</f>
        <v/>
      </c>
      <c r="H1941" s="204" t="str">
        <f>IF(G2657=0,"",G2657)</f>
        <v/>
      </c>
      <c r="I1941" s="204" t="str">
        <f>IF(H2657=0,"",H2657)</f>
        <v/>
      </c>
      <c r="J1941" s="204" t="str">
        <f>IF(I2657=0,"",I2657)</f>
        <v/>
      </c>
      <c r="K1941" s="186" t="str">
        <f>IF(N2657=0,"",N2657)</f>
        <v/>
      </c>
      <c r="L1941" s="186" t="str">
        <f>IF(O2657=0,"",O2657)</f>
        <v/>
      </c>
      <c r="S1941" s="187"/>
      <c r="T1941" s="148"/>
      <c r="Z1941" s="148"/>
    </row>
    <row r="1942" spans="2:26" s="155" customFormat="1" hidden="1" x14ac:dyDescent="0.2">
      <c r="B1942" s="155" t="str">
        <f t="shared" ref="B1942:B1949" si="687">IF(D2658=0,"",D2658)</f>
        <v/>
      </c>
      <c r="C1942" s="155" t="str">
        <f t="shared" ref="C1942:C1949" si="688">IF(L2658=0,"",L2658)</f>
        <v/>
      </c>
      <c r="D1942" s="155" t="str">
        <f t="shared" ref="D1942:D1949" si="689">IF(M2658=0,"",M2658)</f>
        <v/>
      </c>
      <c r="E1942" s="204" t="str">
        <f t="shared" ref="E1942:E1949" si="690">IF(J2658=0,"",J2658)</f>
        <v/>
      </c>
      <c r="F1942" s="204" t="str">
        <f t="shared" ref="F1942:F1949" si="691">IF(K2658=0,"",K2658)</f>
        <v/>
      </c>
      <c r="G1942" s="204" t="str">
        <f t="shared" ref="G1942:J1942" si="692">IF(F2658=0,"",F2658)</f>
        <v/>
      </c>
      <c r="H1942" s="204" t="str">
        <f t="shared" si="692"/>
        <v/>
      </c>
      <c r="I1942" s="204" t="str">
        <f t="shared" si="692"/>
        <v/>
      </c>
      <c r="J1942" s="204" t="str">
        <f t="shared" si="692"/>
        <v/>
      </c>
      <c r="K1942" s="186" t="str">
        <f t="shared" ref="K1942:K1949" si="693">IF(N2658=0,"",N2658)</f>
        <v/>
      </c>
      <c r="L1942" s="186" t="str">
        <f t="shared" ref="L1942:L1949" si="694">IF(O2658=0,"",O2658)</f>
        <v/>
      </c>
      <c r="S1942" s="187"/>
      <c r="T1942" s="148"/>
      <c r="Z1942" s="148"/>
    </row>
    <row r="1943" spans="2:26" s="155" customFormat="1" hidden="1" x14ac:dyDescent="0.2">
      <c r="B1943" s="155" t="str">
        <f t="shared" si="687"/>
        <v/>
      </c>
      <c r="C1943" s="155" t="str">
        <f t="shared" si="688"/>
        <v/>
      </c>
      <c r="D1943" s="155" t="str">
        <f t="shared" si="689"/>
        <v/>
      </c>
      <c r="E1943" s="204" t="str">
        <f t="shared" si="690"/>
        <v/>
      </c>
      <c r="F1943" s="204" t="str">
        <f t="shared" si="691"/>
        <v/>
      </c>
      <c r="G1943" s="204" t="str">
        <f t="shared" ref="G1943:J1943" si="695">IF(F2659=0,"",F2659)</f>
        <v/>
      </c>
      <c r="H1943" s="204" t="str">
        <f t="shared" si="695"/>
        <v/>
      </c>
      <c r="I1943" s="204" t="str">
        <f t="shared" si="695"/>
        <v/>
      </c>
      <c r="J1943" s="204" t="str">
        <f t="shared" si="695"/>
        <v/>
      </c>
      <c r="K1943" s="186" t="str">
        <f t="shared" si="693"/>
        <v/>
      </c>
      <c r="L1943" s="186" t="str">
        <f t="shared" si="694"/>
        <v/>
      </c>
      <c r="S1943" s="187"/>
      <c r="T1943" s="148"/>
      <c r="Z1943" s="148"/>
    </row>
    <row r="1944" spans="2:26" s="155" customFormat="1" hidden="1" x14ac:dyDescent="0.2">
      <c r="B1944" s="155" t="str">
        <f t="shared" si="687"/>
        <v/>
      </c>
      <c r="C1944" s="155" t="str">
        <f t="shared" si="688"/>
        <v/>
      </c>
      <c r="D1944" s="155" t="str">
        <f t="shared" si="689"/>
        <v/>
      </c>
      <c r="E1944" s="204" t="str">
        <f t="shared" si="690"/>
        <v/>
      </c>
      <c r="F1944" s="204" t="str">
        <f t="shared" si="691"/>
        <v/>
      </c>
      <c r="G1944" s="204" t="str">
        <f t="shared" ref="G1944:J1944" si="696">IF(F2660=0,"",F2660)</f>
        <v/>
      </c>
      <c r="H1944" s="204" t="str">
        <f t="shared" si="696"/>
        <v/>
      </c>
      <c r="I1944" s="204" t="str">
        <f t="shared" si="696"/>
        <v/>
      </c>
      <c r="J1944" s="204" t="str">
        <f t="shared" si="696"/>
        <v/>
      </c>
      <c r="K1944" s="186" t="str">
        <f t="shared" si="693"/>
        <v/>
      </c>
      <c r="L1944" s="186" t="str">
        <f t="shared" si="694"/>
        <v/>
      </c>
      <c r="S1944" s="187"/>
      <c r="T1944" s="148"/>
      <c r="Z1944" s="148"/>
    </row>
    <row r="1945" spans="2:26" s="155" customFormat="1" hidden="1" x14ac:dyDescent="0.2">
      <c r="B1945" s="155" t="str">
        <f t="shared" si="687"/>
        <v/>
      </c>
      <c r="C1945" s="155" t="str">
        <f t="shared" si="688"/>
        <v/>
      </c>
      <c r="D1945" s="155" t="str">
        <f t="shared" si="689"/>
        <v/>
      </c>
      <c r="E1945" s="204" t="str">
        <f t="shared" si="690"/>
        <v/>
      </c>
      <c r="F1945" s="204" t="str">
        <f t="shared" si="691"/>
        <v/>
      </c>
      <c r="G1945" s="204" t="str">
        <f t="shared" ref="G1945:J1945" si="697">IF(F2661=0,"",F2661)</f>
        <v/>
      </c>
      <c r="H1945" s="204" t="str">
        <f t="shared" si="697"/>
        <v/>
      </c>
      <c r="I1945" s="204" t="str">
        <f t="shared" si="697"/>
        <v/>
      </c>
      <c r="J1945" s="204" t="str">
        <f t="shared" si="697"/>
        <v/>
      </c>
      <c r="K1945" s="186" t="str">
        <f t="shared" si="693"/>
        <v/>
      </c>
      <c r="L1945" s="186" t="str">
        <f t="shared" si="694"/>
        <v/>
      </c>
      <c r="S1945" s="187"/>
      <c r="T1945" s="148"/>
      <c r="Z1945" s="148"/>
    </row>
    <row r="1946" spans="2:26" s="155" customFormat="1" hidden="1" x14ac:dyDescent="0.2">
      <c r="B1946" s="155" t="str">
        <f t="shared" si="687"/>
        <v/>
      </c>
      <c r="C1946" s="155" t="str">
        <f t="shared" si="688"/>
        <v/>
      </c>
      <c r="D1946" s="155" t="str">
        <f t="shared" si="689"/>
        <v/>
      </c>
      <c r="E1946" s="204" t="str">
        <f t="shared" si="690"/>
        <v/>
      </c>
      <c r="F1946" s="204" t="str">
        <f t="shared" si="691"/>
        <v/>
      </c>
      <c r="G1946" s="204" t="str">
        <f t="shared" ref="G1946:J1946" si="698">IF(F2662=0,"",F2662)</f>
        <v/>
      </c>
      <c r="H1946" s="204" t="str">
        <f t="shared" si="698"/>
        <v/>
      </c>
      <c r="I1946" s="204" t="str">
        <f t="shared" si="698"/>
        <v/>
      </c>
      <c r="J1946" s="204" t="str">
        <f t="shared" si="698"/>
        <v/>
      </c>
      <c r="K1946" s="186" t="str">
        <f t="shared" si="693"/>
        <v/>
      </c>
      <c r="L1946" s="186" t="str">
        <f t="shared" si="694"/>
        <v/>
      </c>
      <c r="S1946" s="187"/>
      <c r="T1946" s="148"/>
      <c r="Z1946" s="148"/>
    </row>
    <row r="1947" spans="2:26" s="155" customFormat="1" hidden="1" x14ac:dyDescent="0.2">
      <c r="B1947" s="155" t="str">
        <f t="shared" si="687"/>
        <v/>
      </c>
      <c r="C1947" s="155" t="str">
        <f t="shared" si="688"/>
        <v/>
      </c>
      <c r="D1947" s="155" t="str">
        <f t="shared" si="689"/>
        <v/>
      </c>
      <c r="E1947" s="204" t="str">
        <f t="shared" si="690"/>
        <v/>
      </c>
      <c r="F1947" s="204" t="str">
        <f t="shared" si="691"/>
        <v/>
      </c>
      <c r="G1947" s="204" t="str">
        <f t="shared" ref="G1947:J1947" si="699">IF(F2663=0,"",F2663)</f>
        <v/>
      </c>
      <c r="H1947" s="204" t="str">
        <f t="shared" si="699"/>
        <v/>
      </c>
      <c r="I1947" s="204" t="str">
        <f t="shared" si="699"/>
        <v/>
      </c>
      <c r="J1947" s="204" t="str">
        <f t="shared" si="699"/>
        <v/>
      </c>
      <c r="K1947" s="186" t="str">
        <f t="shared" si="693"/>
        <v/>
      </c>
      <c r="L1947" s="186" t="str">
        <f t="shared" si="694"/>
        <v/>
      </c>
      <c r="S1947" s="187"/>
      <c r="T1947" s="148"/>
      <c r="Z1947" s="148"/>
    </row>
    <row r="1948" spans="2:26" s="155" customFormat="1" hidden="1" x14ac:dyDescent="0.2">
      <c r="B1948" s="155" t="str">
        <f t="shared" si="687"/>
        <v/>
      </c>
      <c r="C1948" s="155" t="str">
        <f t="shared" si="688"/>
        <v/>
      </c>
      <c r="D1948" s="155" t="str">
        <f t="shared" si="689"/>
        <v/>
      </c>
      <c r="E1948" s="204" t="str">
        <f t="shared" si="690"/>
        <v/>
      </c>
      <c r="F1948" s="204" t="str">
        <f t="shared" si="691"/>
        <v/>
      </c>
      <c r="G1948" s="204" t="str">
        <f t="shared" ref="G1948:J1948" si="700">IF(F2664=0,"",F2664)</f>
        <v/>
      </c>
      <c r="H1948" s="204" t="str">
        <f t="shared" si="700"/>
        <v/>
      </c>
      <c r="I1948" s="204" t="str">
        <f t="shared" si="700"/>
        <v/>
      </c>
      <c r="J1948" s="204" t="str">
        <f t="shared" si="700"/>
        <v/>
      </c>
      <c r="K1948" s="186" t="str">
        <f t="shared" si="693"/>
        <v/>
      </c>
      <c r="L1948" s="186" t="str">
        <f t="shared" si="694"/>
        <v/>
      </c>
      <c r="S1948" s="187"/>
      <c r="T1948" s="148"/>
      <c r="Z1948" s="148"/>
    </row>
    <row r="1949" spans="2:26" s="155" customFormat="1" hidden="1" x14ac:dyDescent="0.2">
      <c r="B1949" s="155" t="str">
        <f t="shared" si="687"/>
        <v/>
      </c>
      <c r="C1949" s="155" t="str">
        <f t="shared" si="688"/>
        <v/>
      </c>
      <c r="D1949" s="155" t="str">
        <f t="shared" si="689"/>
        <v/>
      </c>
      <c r="E1949" s="204" t="str">
        <f t="shared" si="690"/>
        <v/>
      </c>
      <c r="F1949" s="204" t="str">
        <f t="shared" si="691"/>
        <v/>
      </c>
      <c r="G1949" s="204" t="str">
        <f t="shared" ref="G1949:J1949" si="701">IF(F2665=0,"",F2665)</f>
        <v/>
      </c>
      <c r="H1949" s="204" t="str">
        <f t="shared" si="701"/>
        <v/>
      </c>
      <c r="I1949" s="204" t="str">
        <f t="shared" si="701"/>
        <v/>
      </c>
      <c r="J1949" s="204" t="str">
        <f t="shared" si="701"/>
        <v/>
      </c>
      <c r="K1949" s="186" t="str">
        <f t="shared" si="693"/>
        <v/>
      </c>
      <c r="L1949" s="186" t="str">
        <f t="shared" si="694"/>
        <v/>
      </c>
      <c r="S1949" s="187"/>
      <c r="T1949" s="148"/>
      <c r="Z1949" s="148"/>
    </row>
    <row r="1950" spans="2:26" s="155" customFormat="1" hidden="1" x14ac:dyDescent="0.2">
      <c r="D1950" s="183"/>
      <c r="F1950" s="184"/>
      <c r="K1950" s="148"/>
      <c r="L1950" s="185"/>
      <c r="S1950" s="187"/>
      <c r="T1950" s="148"/>
      <c r="Z1950" s="148"/>
    </row>
    <row r="1951" spans="2:26" s="155" customFormat="1" hidden="1" x14ac:dyDescent="0.2">
      <c r="D1951" s="183"/>
      <c r="F1951" s="184"/>
      <c r="K1951" s="148"/>
      <c r="L1951" s="185"/>
      <c r="S1951" s="187"/>
      <c r="T1951" s="148"/>
      <c r="Z1951" s="148"/>
    </row>
    <row r="1952" spans="2:26" s="155" customFormat="1" hidden="1" x14ac:dyDescent="0.2">
      <c r="D1952" s="183"/>
      <c r="F1952" s="184"/>
      <c r="K1952" s="148"/>
      <c r="L1952" s="185"/>
      <c r="S1952" s="187"/>
      <c r="T1952" s="148"/>
      <c r="Z1952" s="148"/>
    </row>
    <row r="1953" spans="4:26" s="155" customFormat="1" hidden="1" x14ac:dyDescent="0.2">
      <c r="D1953" s="183"/>
      <c r="F1953" s="184"/>
      <c r="K1953" s="148"/>
      <c r="L1953" s="185"/>
      <c r="S1953" s="187"/>
      <c r="T1953" s="148"/>
      <c r="Z1953" s="148"/>
    </row>
    <row r="1954" spans="4:26" s="155" customFormat="1" hidden="1" x14ac:dyDescent="0.2">
      <c r="D1954" s="183"/>
      <c r="F1954" s="184"/>
      <c r="K1954" s="148"/>
      <c r="L1954" s="185"/>
      <c r="S1954" s="187"/>
      <c r="T1954" s="148"/>
      <c r="Z1954" s="148"/>
    </row>
    <row r="1955" spans="4:26" s="155" customFormat="1" hidden="1" x14ac:dyDescent="0.2">
      <c r="D1955" s="183"/>
      <c r="F1955" s="184"/>
      <c r="K1955" s="148"/>
      <c r="L1955" s="185"/>
      <c r="S1955" s="187"/>
      <c r="T1955" s="148"/>
      <c r="Z1955" s="148"/>
    </row>
    <row r="1956" spans="4:26" s="155" customFormat="1" hidden="1" x14ac:dyDescent="0.2">
      <c r="D1956" s="183"/>
      <c r="F1956" s="184"/>
      <c r="K1956" s="148"/>
      <c r="L1956" s="185"/>
      <c r="S1956" s="187"/>
      <c r="T1956" s="148"/>
      <c r="Z1956" s="148"/>
    </row>
    <row r="1957" spans="4:26" s="155" customFormat="1" hidden="1" x14ac:dyDescent="0.2">
      <c r="D1957" s="183"/>
      <c r="F1957" s="184"/>
      <c r="K1957" s="148"/>
      <c r="L1957" s="185"/>
      <c r="S1957" s="187"/>
      <c r="T1957" s="148"/>
      <c r="Z1957" s="148"/>
    </row>
    <row r="1958" spans="4:26" s="155" customFormat="1" hidden="1" x14ac:dyDescent="0.2">
      <c r="D1958" s="183"/>
      <c r="F1958" s="184"/>
      <c r="K1958" s="148"/>
      <c r="L1958" s="185"/>
      <c r="S1958" s="187"/>
      <c r="T1958" s="148"/>
      <c r="Z1958" s="148"/>
    </row>
    <row r="1959" spans="4:26" s="155" customFormat="1" hidden="1" x14ac:dyDescent="0.2">
      <c r="D1959" s="183"/>
      <c r="F1959" s="184"/>
      <c r="K1959" s="148"/>
      <c r="L1959" s="185"/>
      <c r="S1959" s="187"/>
      <c r="T1959" s="148"/>
      <c r="Z1959" s="148"/>
    </row>
    <row r="1960" spans="4:26" s="155" customFormat="1" hidden="1" x14ac:dyDescent="0.2">
      <c r="D1960" s="183"/>
      <c r="F1960" s="184"/>
      <c r="K1960" s="148"/>
      <c r="L1960" s="185"/>
      <c r="S1960" s="187"/>
      <c r="T1960" s="148"/>
      <c r="Z1960" s="148"/>
    </row>
    <row r="1961" spans="4:26" s="155" customFormat="1" hidden="1" x14ac:dyDescent="0.2">
      <c r="D1961" s="183"/>
      <c r="F1961" s="184"/>
      <c r="K1961" s="148"/>
      <c r="L1961" s="185"/>
      <c r="S1961" s="187"/>
      <c r="T1961" s="148"/>
      <c r="Z1961" s="148"/>
    </row>
    <row r="1962" spans="4:26" s="155" customFormat="1" hidden="1" x14ac:dyDescent="0.2">
      <c r="D1962" s="183"/>
      <c r="F1962" s="184"/>
      <c r="K1962" s="148"/>
      <c r="L1962" s="185"/>
      <c r="S1962" s="187"/>
      <c r="T1962" s="148"/>
      <c r="Z1962" s="148"/>
    </row>
    <row r="1963" spans="4:26" s="155" customFormat="1" hidden="1" x14ac:dyDescent="0.2">
      <c r="D1963" s="183"/>
      <c r="F1963" s="184"/>
      <c r="K1963" s="148"/>
      <c r="L1963" s="185"/>
      <c r="S1963" s="187"/>
      <c r="T1963" s="148"/>
      <c r="Z1963" s="148"/>
    </row>
    <row r="1964" spans="4:26" s="155" customFormat="1" hidden="1" x14ac:dyDescent="0.2">
      <c r="D1964" s="183"/>
      <c r="F1964" s="184"/>
      <c r="K1964" s="148"/>
      <c r="L1964" s="185"/>
      <c r="S1964" s="187"/>
      <c r="T1964" s="148"/>
      <c r="Z1964" s="148"/>
    </row>
    <row r="1965" spans="4:26" s="155" customFormat="1" hidden="1" x14ac:dyDescent="0.2">
      <c r="D1965" s="183"/>
      <c r="F1965" s="184"/>
      <c r="K1965" s="148"/>
      <c r="L1965" s="185"/>
      <c r="S1965" s="187"/>
      <c r="T1965" s="148"/>
      <c r="Z1965" s="148"/>
    </row>
    <row r="1966" spans="4:26" s="155" customFormat="1" hidden="1" x14ac:dyDescent="0.2">
      <c r="D1966" s="183"/>
      <c r="F1966" s="184"/>
      <c r="K1966" s="148"/>
      <c r="L1966" s="185"/>
      <c r="S1966" s="187"/>
      <c r="T1966" s="148"/>
      <c r="Z1966" s="148"/>
    </row>
    <row r="1967" spans="4:26" s="155" customFormat="1" hidden="1" x14ac:dyDescent="0.2">
      <c r="D1967" s="183"/>
      <c r="F1967" s="184"/>
      <c r="K1967" s="148"/>
      <c r="L1967" s="185"/>
      <c r="S1967" s="187"/>
      <c r="T1967" s="148"/>
      <c r="Z1967" s="148"/>
    </row>
    <row r="1968" spans="4:26" s="155" customFormat="1" hidden="1" x14ac:dyDescent="0.2">
      <c r="D1968" s="183"/>
      <c r="F1968" s="184"/>
      <c r="K1968" s="148"/>
      <c r="L1968" s="185"/>
      <c r="S1968" s="187"/>
      <c r="T1968" s="148"/>
      <c r="Z1968" s="148"/>
    </row>
    <row r="1969" spans="4:26" s="155" customFormat="1" hidden="1" x14ac:dyDescent="0.2">
      <c r="D1969" s="183"/>
      <c r="F1969" s="184"/>
      <c r="K1969" s="148"/>
      <c r="L1969" s="185"/>
      <c r="S1969" s="187"/>
      <c r="T1969" s="148"/>
      <c r="Z1969" s="148"/>
    </row>
    <row r="1970" spans="4:26" s="155" customFormat="1" hidden="1" x14ac:dyDescent="0.2">
      <c r="D1970" s="183"/>
      <c r="F1970" s="184"/>
      <c r="K1970" s="148"/>
      <c r="L1970" s="185"/>
      <c r="S1970" s="187"/>
      <c r="T1970" s="148"/>
      <c r="Z1970" s="148"/>
    </row>
    <row r="1971" spans="4:26" s="155" customFormat="1" hidden="1" x14ac:dyDescent="0.2">
      <c r="D1971" s="183"/>
      <c r="F1971" s="184"/>
      <c r="K1971" s="148"/>
      <c r="L1971" s="185"/>
      <c r="S1971" s="187"/>
      <c r="T1971" s="148"/>
      <c r="Z1971" s="148"/>
    </row>
    <row r="1972" spans="4:26" s="155" customFormat="1" hidden="1" x14ac:dyDescent="0.2">
      <c r="D1972" s="183"/>
      <c r="F1972" s="184"/>
      <c r="K1972" s="148"/>
      <c r="L1972" s="185"/>
      <c r="S1972" s="187"/>
      <c r="T1972" s="148"/>
      <c r="Z1972" s="148"/>
    </row>
    <row r="1973" spans="4:26" s="155" customFormat="1" hidden="1" x14ac:dyDescent="0.2">
      <c r="D1973" s="183"/>
      <c r="F1973" s="184"/>
      <c r="K1973" s="148"/>
      <c r="L1973" s="185"/>
      <c r="S1973" s="187"/>
      <c r="T1973" s="148"/>
      <c r="Z1973" s="148"/>
    </row>
    <row r="1974" spans="4:26" s="155" customFormat="1" hidden="1" x14ac:dyDescent="0.2">
      <c r="D1974" s="183"/>
      <c r="F1974" s="184"/>
      <c r="K1974" s="148"/>
      <c r="L1974" s="185"/>
      <c r="S1974" s="187"/>
      <c r="T1974" s="148"/>
      <c r="Z1974" s="148"/>
    </row>
    <row r="1975" spans="4:26" s="155" customFormat="1" hidden="1" x14ac:dyDescent="0.2">
      <c r="D1975" s="183"/>
      <c r="F1975" s="184"/>
      <c r="K1975" s="148"/>
      <c r="L1975" s="185"/>
      <c r="S1975" s="187"/>
      <c r="T1975" s="148"/>
      <c r="Z1975" s="148"/>
    </row>
    <row r="1976" spans="4:26" s="155" customFormat="1" hidden="1" x14ac:dyDescent="0.2">
      <c r="D1976" s="183"/>
      <c r="F1976" s="184"/>
      <c r="K1976" s="148"/>
      <c r="L1976" s="185"/>
      <c r="S1976" s="187"/>
      <c r="T1976" s="148"/>
      <c r="Z1976" s="148"/>
    </row>
    <row r="1977" spans="4:26" s="155" customFormat="1" hidden="1" x14ac:dyDescent="0.2">
      <c r="D1977" s="183"/>
      <c r="F1977" s="184"/>
      <c r="K1977" s="148"/>
      <c r="L1977" s="185"/>
      <c r="S1977" s="187"/>
      <c r="T1977" s="148"/>
      <c r="Z1977" s="148"/>
    </row>
    <row r="1978" spans="4:26" s="155" customFormat="1" hidden="1" x14ac:dyDescent="0.2">
      <c r="D1978" s="183"/>
      <c r="F1978" s="184"/>
      <c r="K1978" s="148"/>
      <c r="L1978" s="185"/>
      <c r="S1978" s="187"/>
      <c r="T1978" s="148"/>
      <c r="Z1978" s="148"/>
    </row>
    <row r="1979" spans="4:26" s="155" customFormat="1" hidden="1" x14ac:dyDescent="0.2">
      <c r="D1979" s="183"/>
      <c r="F1979" s="184"/>
      <c r="K1979" s="148"/>
      <c r="L1979" s="185"/>
      <c r="S1979" s="187"/>
      <c r="T1979" s="148"/>
      <c r="Z1979" s="148"/>
    </row>
    <row r="1980" spans="4:26" s="155" customFormat="1" hidden="1" x14ac:dyDescent="0.2">
      <c r="D1980" s="183"/>
      <c r="F1980" s="184"/>
      <c r="K1980" s="148"/>
      <c r="L1980" s="185"/>
      <c r="S1980" s="187"/>
      <c r="T1980" s="148"/>
      <c r="Z1980" s="148"/>
    </row>
    <row r="1981" spans="4:26" s="155" customFormat="1" hidden="1" x14ac:dyDescent="0.2">
      <c r="D1981" s="183"/>
      <c r="F1981" s="184"/>
      <c r="K1981" s="148"/>
      <c r="L1981" s="185"/>
      <c r="S1981" s="187"/>
      <c r="T1981" s="148"/>
      <c r="Z1981" s="148"/>
    </row>
    <row r="1982" spans="4:26" s="155" customFormat="1" hidden="1" x14ac:dyDescent="0.2">
      <c r="D1982" s="183"/>
      <c r="F1982" s="184"/>
      <c r="K1982" s="148"/>
      <c r="L1982" s="185"/>
      <c r="S1982" s="187"/>
      <c r="T1982" s="148"/>
      <c r="Z1982" s="148"/>
    </row>
    <row r="1983" spans="4:26" s="155" customFormat="1" hidden="1" x14ac:dyDescent="0.2">
      <c r="D1983" s="183"/>
      <c r="F1983" s="184"/>
      <c r="K1983" s="148"/>
      <c r="L1983" s="185"/>
      <c r="S1983" s="187"/>
      <c r="T1983" s="148"/>
      <c r="Z1983" s="148"/>
    </row>
    <row r="1984" spans="4:26" s="155" customFormat="1" hidden="1" x14ac:dyDescent="0.2">
      <c r="D1984" s="183"/>
      <c r="F1984" s="184"/>
      <c r="K1984" s="148"/>
      <c r="L1984" s="185"/>
      <c r="S1984" s="187"/>
      <c r="T1984" s="148"/>
      <c r="Z1984" s="148"/>
    </row>
    <row r="1985" spans="4:26" s="155" customFormat="1" hidden="1" x14ac:dyDescent="0.2">
      <c r="D1985" s="183"/>
      <c r="F1985" s="184"/>
      <c r="K1985" s="148"/>
      <c r="L1985" s="185"/>
      <c r="S1985" s="187"/>
      <c r="T1985" s="148"/>
      <c r="Z1985" s="148"/>
    </row>
    <row r="1986" spans="4:26" s="155" customFormat="1" hidden="1" x14ac:dyDescent="0.2">
      <c r="D1986" s="183"/>
      <c r="F1986" s="184"/>
      <c r="K1986" s="148"/>
      <c r="L1986" s="185"/>
      <c r="S1986" s="187"/>
      <c r="T1986" s="148"/>
      <c r="Z1986" s="148"/>
    </row>
    <row r="1987" spans="4:26" s="155" customFormat="1" hidden="1" x14ac:dyDescent="0.2">
      <c r="D1987" s="183"/>
      <c r="F1987" s="184"/>
      <c r="K1987" s="148"/>
      <c r="L1987" s="185"/>
      <c r="S1987" s="187"/>
      <c r="T1987" s="148"/>
      <c r="Z1987" s="148"/>
    </row>
    <row r="1988" spans="4:26" s="155" customFormat="1" hidden="1" x14ac:dyDescent="0.2">
      <c r="D1988" s="183"/>
      <c r="F1988" s="184"/>
      <c r="K1988" s="148"/>
      <c r="L1988" s="185"/>
      <c r="S1988" s="187"/>
      <c r="T1988" s="148"/>
      <c r="Z1988" s="148"/>
    </row>
    <row r="1989" spans="4:26" s="155" customFormat="1" hidden="1" x14ac:dyDescent="0.2">
      <c r="D1989" s="183"/>
      <c r="F1989" s="184"/>
      <c r="K1989" s="148"/>
      <c r="L1989" s="185"/>
      <c r="S1989" s="187"/>
      <c r="T1989" s="148"/>
      <c r="Z1989" s="148"/>
    </row>
    <row r="1990" spans="4:26" s="155" customFormat="1" hidden="1" x14ac:dyDescent="0.2">
      <c r="D1990" s="183"/>
      <c r="F1990" s="184"/>
      <c r="K1990" s="148"/>
      <c r="L1990" s="185"/>
      <c r="S1990" s="187"/>
      <c r="T1990" s="148"/>
      <c r="Z1990" s="148"/>
    </row>
    <row r="1991" spans="4:26" s="155" customFormat="1" hidden="1" x14ac:dyDescent="0.2">
      <c r="D1991" s="183"/>
      <c r="F1991" s="184"/>
      <c r="K1991" s="148"/>
      <c r="L1991" s="185"/>
      <c r="S1991" s="187"/>
      <c r="T1991" s="148"/>
      <c r="Z1991" s="148"/>
    </row>
    <row r="1992" spans="4:26" s="155" customFormat="1" hidden="1" x14ac:dyDescent="0.2">
      <c r="D1992" s="183"/>
      <c r="F1992" s="184"/>
      <c r="K1992" s="148"/>
      <c r="L1992" s="185"/>
      <c r="S1992" s="187"/>
      <c r="T1992" s="148"/>
      <c r="Z1992" s="148"/>
    </row>
    <row r="1993" spans="4:26" s="155" customFormat="1" hidden="1" x14ac:dyDescent="0.2">
      <c r="D1993" s="183"/>
      <c r="F1993" s="184"/>
      <c r="K1993" s="148"/>
      <c r="L1993" s="185"/>
      <c r="S1993" s="187"/>
      <c r="T1993" s="148"/>
      <c r="Z1993" s="148"/>
    </row>
    <row r="1994" spans="4:26" s="155" customFormat="1" hidden="1" x14ac:dyDescent="0.2">
      <c r="D1994" s="183"/>
      <c r="F1994" s="184"/>
      <c r="K1994" s="148"/>
      <c r="L1994" s="185"/>
      <c r="S1994" s="187"/>
      <c r="T1994" s="148"/>
      <c r="Z1994" s="148"/>
    </row>
    <row r="1995" spans="4:26" s="155" customFormat="1" hidden="1" x14ac:dyDescent="0.2">
      <c r="D1995" s="183"/>
      <c r="F1995" s="184"/>
      <c r="K1995" s="148"/>
      <c r="L1995" s="185"/>
      <c r="S1995" s="187"/>
      <c r="T1995" s="148"/>
      <c r="Z1995" s="148"/>
    </row>
    <row r="1996" spans="4:26" s="155" customFormat="1" hidden="1" x14ac:dyDescent="0.2">
      <c r="D1996" s="183"/>
      <c r="F1996" s="184"/>
      <c r="K1996" s="148"/>
      <c r="L1996" s="185"/>
      <c r="S1996" s="187"/>
      <c r="T1996" s="148"/>
      <c r="Z1996" s="148"/>
    </row>
    <row r="1997" spans="4:26" s="155" customFormat="1" hidden="1" x14ac:dyDescent="0.2">
      <c r="D1997" s="183"/>
      <c r="F1997" s="184"/>
      <c r="K1997" s="148"/>
      <c r="L1997" s="185"/>
      <c r="S1997" s="187"/>
      <c r="T1997" s="148"/>
      <c r="Z1997" s="148"/>
    </row>
    <row r="1998" spans="4:26" s="155" customFormat="1" hidden="1" x14ac:dyDescent="0.2">
      <c r="D1998" s="183"/>
      <c r="F1998" s="184"/>
      <c r="K1998" s="148"/>
      <c r="L1998" s="185"/>
      <c r="S1998" s="187"/>
      <c r="T1998" s="148"/>
      <c r="Z1998" s="148"/>
    </row>
    <row r="1999" spans="4:26" s="155" customFormat="1" hidden="1" x14ac:dyDescent="0.2">
      <c r="D1999" s="183"/>
      <c r="F1999" s="184"/>
      <c r="K1999" s="148"/>
      <c r="L1999" s="185"/>
      <c r="S1999" s="187"/>
      <c r="T1999" s="148"/>
      <c r="Z1999" s="148"/>
    </row>
    <row r="2000" spans="4:26" s="155" customFormat="1" hidden="1" x14ac:dyDescent="0.2">
      <c r="D2000" s="183"/>
      <c r="F2000" s="184"/>
      <c r="K2000" s="148"/>
      <c r="L2000" s="185"/>
      <c r="S2000" s="187"/>
      <c r="T2000" s="148"/>
      <c r="Z2000" s="148"/>
    </row>
    <row r="2001" spans="4:26" s="155" customFormat="1" hidden="1" x14ac:dyDescent="0.2">
      <c r="D2001" s="183"/>
      <c r="F2001" s="184"/>
      <c r="K2001" s="148"/>
      <c r="L2001" s="185"/>
      <c r="S2001" s="187"/>
      <c r="T2001" s="148"/>
      <c r="Z2001" s="148"/>
    </row>
    <row r="2002" spans="4:26" s="155" customFormat="1" hidden="1" x14ac:dyDescent="0.2">
      <c r="D2002" s="183"/>
      <c r="F2002" s="184"/>
      <c r="K2002" s="148"/>
      <c r="L2002" s="185"/>
      <c r="S2002" s="187"/>
      <c r="T2002" s="148"/>
      <c r="Z2002" s="148"/>
    </row>
    <row r="2003" spans="4:26" s="155" customFormat="1" hidden="1" x14ac:dyDescent="0.2">
      <c r="D2003" s="183"/>
      <c r="F2003" s="184"/>
      <c r="K2003" s="148"/>
      <c r="L2003" s="185"/>
      <c r="S2003" s="187"/>
      <c r="T2003" s="148"/>
      <c r="Z2003" s="148"/>
    </row>
    <row r="2004" spans="4:26" s="155" customFormat="1" hidden="1" x14ac:dyDescent="0.2">
      <c r="D2004" s="183"/>
      <c r="F2004" s="184"/>
      <c r="K2004" s="148"/>
      <c r="L2004" s="185"/>
      <c r="S2004" s="187"/>
      <c r="T2004" s="148"/>
      <c r="Z2004" s="148"/>
    </row>
    <row r="2005" spans="4:26" s="155" customFormat="1" hidden="1" x14ac:dyDescent="0.2">
      <c r="D2005" s="183"/>
      <c r="F2005" s="184"/>
      <c r="K2005" s="148"/>
      <c r="L2005" s="185"/>
      <c r="S2005" s="187"/>
      <c r="T2005" s="148"/>
      <c r="Z2005" s="148"/>
    </row>
    <row r="2006" spans="4:26" s="155" customFormat="1" hidden="1" x14ac:dyDescent="0.2">
      <c r="D2006" s="183"/>
      <c r="F2006" s="184"/>
      <c r="K2006" s="148"/>
      <c r="L2006" s="185"/>
      <c r="S2006" s="187"/>
      <c r="T2006" s="148"/>
      <c r="Z2006" s="148"/>
    </row>
    <row r="2007" spans="4:26" s="155" customFormat="1" hidden="1" x14ac:dyDescent="0.2">
      <c r="D2007" s="183"/>
      <c r="F2007" s="184"/>
      <c r="K2007" s="148"/>
      <c r="L2007" s="185"/>
      <c r="S2007" s="187"/>
      <c r="T2007" s="148"/>
      <c r="Z2007" s="148"/>
    </row>
    <row r="2008" spans="4:26" s="155" customFormat="1" hidden="1" x14ac:dyDescent="0.2">
      <c r="D2008" s="183"/>
      <c r="F2008" s="184"/>
      <c r="K2008" s="148"/>
      <c r="L2008" s="185"/>
      <c r="S2008" s="187"/>
      <c r="T2008" s="148"/>
      <c r="Z2008" s="148"/>
    </row>
    <row r="2009" spans="4:26" s="155" customFormat="1" hidden="1" x14ac:dyDescent="0.2">
      <c r="D2009" s="183"/>
      <c r="F2009" s="184"/>
      <c r="K2009" s="148"/>
      <c r="L2009" s="185"/>
      <c r="S2009" s="187"/>
      <c r="T2009" s="148"/>
      <c r="Z2009" s="148"/>
    </row>
    <row r="2010" spans="4:26" s="155" customFormat="1" hidden="1" x14ac:dyDescent="0.2">
      <c r="D2010" s="183"/>
      <c r="F2010" s="184"/>
      <c r="K2010" s="148"/>
      <c r="L2010" s="185"/>
      <c r="S2010" s="187"/>
      <c r="T2010" s="148"/>
      <c r="Z2010" s="148"/>
    </row>
    <row r="2011" spans="4:26" s="155" customFormat="1" hidden="1" x14ac:dyDescent="0.2">
      <c r="D2011" s="183"/>
      <c r="F2011" s="184"/>
      <c r="K2011" s="148"/>
      <c r="L2011" s="185"/>
      <c r="S2011" s="187"/>
      <c r="T2011" s="148"/>
      <c r="Z2011" s="148"/>
    </row>
    <row r="2012" spans="4:26" s="155" customFormat="1" hidden="1" x14ac:dyDescent="0.2">
      <c r="D2012" s="183"/>
      <c r="F2012" s="184"/>
      <c r="K2012" s="148"/>
      <c r="L2012" s="185"/>
      <c r="S2012" s="187"/>
      <c r="T2012" s="148"/>
      <c r="Z2012" s="148"/>
    </row>
    <row r="2013" spans="4:26" s="155" customFormat="1" hidden="1" x14ac:dyDescent="0.2">
      <c r="D2013" s="183"/>
      <c r="F2013" s="184"/>
      <c r="K2013" s="148"/>
      <c r="L2013" s="185"/>
      <c r="S2013" s="187"/>
      <c r="T2013" s="148"/>
      <c r="Z2013" s="148"/>
    </row>
    <row r="2014" spans="4:26" s="155" customFormat="1" hidden="1" x14ac:dyDescent="0.2">
      <c r="D2014" s="183"/>
      <c r="F2014" s="184"/>
      <c r="K2014" s="148"/>
      <c r="L2014" s="185"/>
      <c r="S2014" s="187"/>
      <c r="T2014" s="148"/>
      <c r="Z2014" s="148"/>
    </row>
    <row r="2015" spans="4:26" s="155" customFormat="1" hidden="1" x14ac:dyDescent="0.2">
      <c r="D2015" s="183"/>
      <c r="F2015" s="184"/>
      <c r="K2015" s="148"/>
      <c r="L2015" s="185"/>
      <c r="S2015" s="187"/>
      <c r="T2015" s="148"/>
      <c r="Z2015" s="148"/>
    </row>
    <row r="2016" spans="4:26" s="155" customFormat="1" hidden="1" x14ac:dyDescent="0.2">
      <c r="D2016" s="183"/>
      <c r="F2016" s="184"/>
      <c r="K2016" s="148"/>
      <c r="L2016" s="185"/>
      <c r="S2016" s="187"/>
      <c r="T2016" s="148"/>
      <c r="Z2016" s="148"/>
    </row>
    <row r="2017" spans="4:26" s="155" customFormat="1" hidden="1" x14ac:dyDescent="0.2">
      <c r="D2017" s="183"/>
      <c r="F2017" s="184"/>
      <c r="K2017" s="148"/>
      <c r="L2017" s="185"/>
      <c r="S2017" s="187"/>
      <c r="T2017" s="148"/>
      <c r="Z2017" s="148"/>
    </row>
    <row r="2018" spans="4:26" s="155" customFormat="1" hidden="1" x14ac:dyDescent="0.2">
      <c r="D2018" s="183"/>
      <c r="F2018" s="184"/>
      <c r="K2018" s="148"/>
      <c r="L2018" s="185"/>
      <c r="S2018" s="187"/>
      <c r="T2018" s="148"/>
      <c r="Z2018" s="148"/>
    </row>
    <row r="2019" spans="4:26" s="155" customFormat="1" hidden="1" x14ac:dyDescent="0.2">
      <c r="D2019" s="183"/>
      <c r="F2019" s="184"/>
      <c r="K2019" s="148"/>
      <c r="L2019" s="185"/>
      <c r="S2019" s="187"/>
      <c r="T2019" s="148"/>
      <c r="Z2019" s="148"/>
    </row>
    <row r="2020" spans="4:26" s="155" customFormat="1" hidden="1" x14ac:dyDescent="0.2">
      <c r="D2020" s="183"/>
      <c r="F2020" s="184"/>
      <c r="K2020" s="148"/>
      <c r="L2020" s="185"/>
      <c r="S2020" s="187"/>
      <c r="T2020" s="148"/>
      <c r="Z2020" s="148"/>
    </row>
    <row r="2021" spans="4:26" s="155" customFormat="1" hidden="1" x14ac:dyDescent="0.2">
      <c r="D2021" s="183"/>
      <c r="F2021" s="184"/>
      <c r="K2021" s="148"/>
      <c r="L2021" s="185"/>
      <c r="S2021" s="187"/>
      <c r="T2021" s="148"/>
      <c r="Z2021" s="148"/>
    </row>
    <row r="2022" spans="4:26" s="155" customFormat="1" hidden="1" x14ac:dyDescent="0.2">
      <c r="D2022" s="183"/>
      <c r="F2022" s="184"/>
      <c r="K2022" s="148"/>
      <c r="L2022" s="185"/>
      <c r="S2022" s="187"/>
      <c r="T2022" s="148"/>
      <c r="Z2022" s="148"/>
    </row>
    <row r="2023" spans="4:26" s="155" customFormat="1" hidden="1" x14ac:dyDescent="0.2">
      <c r="D2023" s="183"/>
      <c r="F2023" s="184"/>
      <c r="K2023" s="148"/>
      <c r="L2023" s="185"/>
      <c r="S2023" s="187"/>
      <c r="T2023" s="148"/>
      <c r="Z2023" s="148"/>
    </row>
    <row r="2024" spans="4:26" s="155" customFormat="1" hidden="1" x14ac:dyDescent="0.2">
      <c r="D2024" s="183"/>
      <c r="F2024" s="184"/>
      <c r="K2024" s="148"/>
      <c r="L2024" s="185"/>
      <c r="S2024" s="187"/>
      <c r="T2024" s="148"/>
      <c r="Z2024" s="148"/>
    </row>
    <row r="2025" spans="4:26" s="155" customFormat="1" hidden="1" x14ac:dyDescent="0.2">
      <c r="D2025" s="183"/>
      <c r="F2025" s="184"/>
      <c r="K2025" s="148"/>
      <c r="L2025" s="185"/>
      <c r="S2025" s="187"/>
      <c r="T2025" s="148"/>
      <c r="Z2025" s="148"/>
    </row>
    <row r="2026" spans="4:26" s="155" customFormat="1" hidden="1" x14ac:dyDescent="0.2">
      <c r="D2026" s="183"/>
      <c r="F2026" s="184"/>
      <c r="K2026" s="148"/>
      <c r="L2026" s="185"/>
      <c r="S2026" s="187"/>
      <c r="T2026" s="148"/>
      <c r="Z2026" s="148"/>
    </row>
    <row r="2027" spans="4:26" s="155" customFormat="1" hidden="1" x14ac:dyDescent="0.2">
      <c r="D2027" s="183"/>
      <c r="F2027" s="184"/>
      <c r="K2027" s="148"/>
      <c r="L2027" s="185"/>
      <c r="S2027" s="187"/>
      <c r="T2027" s="148"/>
      <c r="Z2027" s="148"/>
    </row>
    <row r="2028" spans="4:26" s="155" customFormat="1" hidden="1" x14ac:dyDescent="0.2">
      <c r="D2028" s="183"/>
      <c r="F2028" s="184"/>
      <c r="K2028" s="148"/>
      <c r="L2028" s="185"/>
      <c r="S2028" s="187"/>
      <c r="T2028" s="148"/>
      <c r="Z2028" s="148"/>
    </row>
    <row r="2029" spans="4:26" s="155" customFormat="1" hidden="1" x14ac:dyDescent="0.2">
      <c r="D2029" s="183"/>
      <c r="F2029" s="184"/>
      <c r="K2029" s="148"/>
      <c r="L2029" s="185"/>
      <c r="S2029" s="187"/>
      <c r="T2029" s="148"/>
      <c r="Z2029" s="148"/>
    </row>
    <row r="2030" spans="4:26" s="155" customFormat="1" hidden="1" x14ac:dyDescent="0.2">
      <c r="D2030" s="183"/>
      <c r="F2030" s="184"/>
      <c r="K2030" s="148"/>
      <c r="L2030" s="185"/>
      <c r="S2030" s="187"/>
      <c r="T2030" s="148"/>
      <c r="Z2030" s="148"/>
    </row>
    <row r="2031" spans="4:26" s="155" customFormat="1" hidden="1" x14ac:dyDescent="0.2">
      <c r="D2031" s="183"/>
      <c r="F2031" s="184"/>
      <c r="K2031" s="148"/>
      <c r="L2031" s="185"/>
      <c r="S2031" s="187"/>
      <c r="T2031" s="148"/>
      <c r="Z2031" s="148"/>
    </row>
    <row r="2032" spans="4:26" s="155" customFormat="1" hidden="1" x14ac:dyDescent="0.2">
      <c r="D2032" s="183"/>
      <c r="F2032" s="184"/>
      <c r="K2032" s="148"/>
      <c r="L2032" s="185"/>
      <c r="S2032" s="187"/>
      <c r="T2032" s="148"/>
      <c r="Z2032" s="148"/>
    </row>
    <row r="2033" spans="4:26" s="155" customFormat="1" hidden="1" x14ac:dyDescent="0.2">
      <c r="D2033" s="183"/>
      <c r="F2033" s="184"/>
      <c r="K2033" s="148"/>
      <c r="L2033" s="185"/>
      <c r="S2033" s="187"/>
      <c r="T2033" s="148"/>
      <c r="Z2033" s="148"/>
    </row>
    <row r="2034" spans="4:26" s="155" customFormat="1" hidden="1" x14ac:dyDescent="0.2">
      <c r="D2034" s="183"/>
      <c r="F2034" s="184"/>
      <c r="K2034" s="148"/>
      <c r="L2034" s="185"/>
      <c r="S2034" s="187"/>
      <c r="T2034" s="148"/>
      <c r="Z2034" s="148"/>
    </row>
    <row r="2035" spans="4:26" s="155" customFormat="1" hidden="1" x14ac:dyDescent="0.2">
      <c r="D2035" s="183"/>
      <c r="F2035" s="184"/>
      <c r="K2035" s="148"/>
      <c r="L2035" s="185"/>
      <c r="S2035" s="187"/>
      <c r="T2035" s="148"/>
      <c r="Z2035" s="148"/>
    </row>
    <row r="2036" spans="4:26" s="155" customFormat="1" hidden="1" x14ac:dyDescent="0.2">
      <c r="D2036" s="183"/>
      <c r="F2036" s="184"/>
      <c r="K2036" s="148"/>
      <c r="L2036" s="185"/>
      <c r="S2036" s="187"/>
      <c r="T2036" s="148"/>
      <c r="Z2036" s="148"/>
    </row>
    <row r="2037" spans="4:26" s="155" customFormat="1" hidden="1" x14ac:dyDescent="0.2">
      <c r="D2037" s="183"/>
      <c r="F2037" s="184"/>
      <c r="K2037" s="148"/>
      <c r="L2037" s="185"/>
      <c r="S2037" s="187"/>
      <c r="T2037" s="148"/>
      <c r="Z2037" s="148"/>
    </row>
    <row r="2038" spans="4:26" s="155" customFormat="1" hidden="1" x14ac:dyDescent="0.2">
      <c r="D2038" s="183"/>
      <c r="F2038" s="184"/>
      <c r="K2038" s="148"/>
      <c r="L2038" s="185"/>
      <c r="S2038" s="187"/>
      <c r="T2038" s="148"/>
      <c r="Z2038" s="148"/>
    </row>
    <row r="2039" spans="4:26" s="155" customFormat="1" hidden="1" x14ac:dyDescent="0.2">
      <c r="D2039" s="183"/>
      <c r="F2039" s="184"/>
      <c r="K2039" s="148"/>
      <c r="L2039" s="185"/>
      <c r="S2039" s="187"/>
      <c r="T2039" s="148"/>
      <c r="Z2039" s="148"/>
    </row>
    <row r="2040" spans="4:26" s="155" customFormat="1" hidden="1" x14ac:dyDescent="0.2">
      <c r="D2040" s="183"/>
      <c r="F2040" s="184"/>
      <c r="K2040" s="148"/>
      <c r="L2040" s="185"/>
      <c r="S2040" s="187"/>
      <c r="T2040" s="148"/>
      <c r="Z2040" s="148"/>
    </row>
    <row r="2041" spans="4:26" s="155" customFormat="1" hidden="1" x14ac:dyDescent="0.2">
      <c r="D2041" s="183"/>
      <c r="F2041" s="184"/>
      <c r="K2041" s="148"/>
      <c r="L2041" s="185"/>
      <c r="S2041" s="187"/>
      <c r="T2041" s="148"/>
      <c r="Z2041" s="148"/>
    </row>
    <row r="2042" spans="4:26" s="155" customFormat="1" hidden="1" x14ac:dyDescent="0.2">
      <c r="D2042" s="183"/>
      <c r="F2042" s="184"/>
      <c r="K2042" s="148"/>
      <c r="L2042" s="185"/>
      <c r="S2042" s="187"/>
      <c r="T2042" s="148"/>
      <c r="Z2042" s="148"/>
    </row>
    <row r="2043" spans="4:26" s="155" customFormat="1" hidden="1" x14ac:dyDescent="0.2">
      <c r="D2043" s="183"/>
      <c r="F2043" s="184"/>
      <c r="K2043" s="148"/>
      <c r="L2043" s="185"/>
      <c r="S2043" s="187"/>
      <c r="T2043" s="148"/>
      <c r="Z2043" s="148"/>
    </row>
    <row r="2044" spans="4:26" s="155" customFormat="1" hidden="1" x14ac:dyDescent="0.2">
      <c r="D2044" s="183"/>
      <c r="F2044" s="184"/>
      <c r="K2044" s="148"/>
      <c r="L2044" s="185"/>
      <c r="S2044" s="187"/>
      <c r="T2044" s="148"/>
      <c r="Z2044" s="148"/>
    </row>
    <row r="2045" spans="4:26" s="155" customFormat="1" hidden="1" x14ac:dyDescent="0.2">
      <c r="D2045" s="183"/>
      <c r="F2045" s="184"/>
      <c r="K2045" s="148"/>
      <c r="L2045" s="185"/>
      <c r="S2045" s="187"/>
      <c r="T2045" s="148"/>
      <c r="Z2045" s="148"/>
    </row>
    <row r="2046" spans="4:26" s="155" customFormat="1" hidden="1" x14ac:dyDescent="0.2">
      <c r="D2046" s="183"/>
      <c r="F2046" s="184"/>
      <c r="K2046" s="148"/>
      <c r="L2046" s="185"/>
      <c r="S2046" s="187"/>
      <c r="T2046" s="148"/>
      <c r="Z2046" s="148"/>
    </row>
    <row r="2047" spans="4:26" s="155" customFormat="1" hidden="1" x14ac:dyDescent="0.2">
      <c r="D2047" s="183"/>
      <c r="F2047" s="184"/>
      <c r="K2047" s="148"/>
      <c r="L2047" s="185"/>
      <c r="S2047" s="187"/>
      <c r="T2047" s="148"/>
      <c r="Z2047" s="148"/>
    </row>
    <row r="2048" spans="4:26" s="155" customFormat="1" hidden="1" x14ac:dyDescent="0.2">
      <c r="D2048" s="183"/>
      <c r="F2048" s="184"/>
      <c r="K2048" s="148"/>
      <c r="L2048" s="185"/>
      <c r="S2048" s="187"/>
      <c r="T2048" s="148"/>
      <c r="Z2048" s="148"/>
    </row>
    <row r="2049" spans="4:26" s="155" customFormat="1" hidden="1" x14ac:dyDescent="0.2">
      <c r="D2049" s="183"/>
      <c r="F2049" s="184"/>
      <c r="K2049" s="148"/>
      <c r="L2049" s="185"/>
      <c r="S2049" s="187"/>
      <c r="T2049" s="148"/>
      <c r="Z2049" s="148"/>
    </row>
    <row r="2050" spans="4:26" s="155" customFormat="1" hidden="1" x14ac:dyDescent="0.2">
      <c r="D2050" s="183"/>
      <c r="F2050" s="184"/>
      <c r="K2050" s="148"/>
      <c r="L2050" s="185"/>
      <c r="S2050" s="187"/>
      <c r="T2050" s="148"/>
      <c r="Z2050" s="148"/>
    </row>
    <row r="2051" spans="4:26" s="155" customFormat="1" hidden="1" x14ac:dyDescent="0.2">
      <c r="D2051" s="183"/>
      <c r="F2051" s="184"/>
      <c r="K2051" s="148"/>
      <c r="L2051" s="185"/>
      <c r="S2051" s="187"/>
      <c r="T2051" s="148"/>
      <c r="Z2051" s="148"/>
    </row>
    <row r="2052" spans="4:26" s="155" customFormat="1" hidden="1" x14ac:dyDescent="0.2">
      <c r="D2052" s="183"/>
      <c r="F2052" s="184"/>
      <c r="K2052" s="148"/>
      <c r="L2052" s="185"/>
      <c r="S2052" s="187"/>
      <c r="T2052" s="148"/>
      <c r="Z2052" s="148"/>
    </row>
    <row r="2053" spans="4:26" s="155" customFormat="1" hidden="1" x14ac:dyDescent="0.2">
      <c r="D2053" s="183"/>
      <c r="F2053" s="184"/>
      <c r="K2053" s="148"/>
      <c r="L2053" s="185"/>
      <c r="S2053" s="187"/>
      <c r="T2053" s="148"/>
      <c r="Z2053" s="148"/>
    </row>
    <row r="2054" spans="4:26" s="155" customFormat="1" hidden="1" x14ac:dyDescent="0.2">
      <c r="D2054" s="183"/>
      <c r="F2054" s="184"/>
      <c r="K2054" s="148"/>
      <c r="L2054" s="185"/>
      <c r="S2054" s="187"/>
      <c r="T2054" s="148"/>
      <c r="Z2054" s="148"/>
    </row>
    <row r="2055" spans="4:26" s="155" customFormat="1" hidden="1" x14ac:dyDescent="0.2">
      <c r="D2055" s="183"/>
      <c r="F2055" s="184"/>
      <c r="K2055" s="148"/>
      <c r="L2055" s="185"/>
      <c r="S2055" s="187"/>
      <c r="T2055" s="148"/>
      <c r="Z2055" s="148"/>
    </row>
    <row r="2056" spans="4:26" s="155" customFormat="1" hidden="1" x14ac:dyDescent="0.2">
      <c r="D2056" s="183"/>
      <c r="F2056" s="184"/>
      <c r="K2056" s="148"/>
      <c r="L2056" s="185"/>
      <c r="S2056" s="187"/>
      <c r="T2056" s="148"/>
      <c r="Z2056" s="148"/>
    </row>
    <row r="2057" spans="4:26" s="155" customFormat="1" hidden="1" x14ac:dyDescent="0.2">
      <c r="D2057" s="183"/>
      <c r="F2057" s="184"/>
      <c r="K2057" s="148"/>
      <c r="L2057" s="185"/>
      <c r="S2057" s="187"/>
      <c r="T2057" s="148"/>
      <c r="Z2057" s="148"/>
    </row>
    <row r="2058" spans="4:26" s="155" customFormat="1" hidden="1" x14ac:dyDescent="0.2">
      <c r="D2058" s="183"/>
      <c r="F2058" s="184"/>
      <c r="K2058" s="148"/>
      <c r="L2058" s="185"/>
      <c r="S2058" s="187"/>
      <c r="T2058" s="148"/>
      <c r="Z2058" s="148"/>
    </row>
    <row r="2059" spans="4:26" s="155" customFormat="1" hidden="1" x14ac:dyDescent="0.2">
      <c r="D2059" s="183"/>
      <c r="F2059" s="184"/>
      <c r="K2059" s="148"/>
      <c r="L2059" s="185"/>
      <c r="S2059" s="187"/>
      <c r="T2059" s="148"/>
      <c r="Z2059" s="148"/>
    </row>
    <row r="2060" spans="4:26" s="155" customFormat="1" hidden="1" x14ac:dyDescent="0.2">
      <c r="D2060" s="183"/>
      <c r="F2060" s="184"/>
      <c r="K2060" s="148"/>
      <c r="L2060" s="185"/>
      <c r="S2060" s="187"/>
      <c r="T2060" s="148"/>
      <c r="Z2060" s="148"/>
    </row>
    <row r="2061" spans="4:26" s="155" customFormat="1" hidden="1" x14ac:dyDescent="0.2">
      <c r="D2061" s="183"/>
      <c r="F2061" s="184"/>
      <c r="K2061" s="148"/>
      <c r="L2061" s="185"/>
      <c r="S2061" s="187"/>
      <c r="T2061" s="148"/>
      <c r="Z2061" s="148"/>
    </row>
    <row r="2062" spans="4:26" s="155" customFormat="1" hidden="1" x14ac:dyDescent="0.2">
      <c r="D2062" s="183"/>
      <c r="F2062" s="184"/>
      <c r="K2062" s="148"/>
      <c r="L2062" s="185"/>
      <c r="S2062" s="187"/>
      <c r="T2062" s="148"/>
      <c r="Z2062" s="148"/>
    </row>
    <row r="2063" spans="4:26" s="155" customFormat="1" hidden="1" x14ac:dyDescent="0.2">
      <c r="D2063" s="183"/>
      <c r="F2063" s="184"/>
      <c r="K2063" s="148"/>
      <c r="L2063" s="185"/>
      <c r="S2063" s="187"/>
      <c r="T2063" s="148"/>
      <c r="Z2063" s="148"/>
    </row>
    <row r="2064" spans="4:26" s="155" customFormat="1" hidden="1" x14ac:dyDescent="0.2">
      <c r="D2064" s="183"/>
      <c r="F2064" s="184"/>
      <c r="K2064" s="148"/>
      <c r="L2064" s="185"/>
      <c r="S2064" s="187"/>
      <c r="T2064" s="148"/>
      <c r="Z2064" s="148"/>
    </row>
    <row r="2065" spans="2:26" s="155" customFormat="1" hidden="1" x14ac:dyDescent="0.2">
      <c r="D2065" s="183"/>
      <c r="F2065" s="184"/>
      <c r="K2065" s="148"/>
      <c r="L2065" s="185"/>
      <c r="S2065" s="187"/>
      <c r="T2065" s="148"/>
      <c r="Z2065" s="148"/>
    </row>
    <row r="2066" spans="2:26" s="155" customFormat="1" hidden="1" x14ac:dyDescent="0.2">
      <c r="D2066" s="183"/>
      <c r="F2066" s="184"/>
      <c r="K2066" s="148"/>
      <c r="L2066" s="185"/>
      <c r="S2066" s="187"/>
      <c r="T2066" s="148"/>
      <c r="Z2066" s="148"/>
    </row>
    <row r="2067" spans="2:26" s="155" customFormat="1" hidden="1" x14ac:dyDescent="0.2">
      <c r="D2067" s="183"/>
      <c r="F2067" s="184"/>
      <c r="K2067" s="148"/>
      <c r="L2067" s="185"/>
      <c r="S2067" s="187"/>
      <c r="T2067" s="148"/>
      <c r="Z2067" s="148"/>
    </row>
    <row r="2068" spans="2:26" s="155" customFormat="1" hidden="1" x14ac:dyDescent="0.2">
      <c r="D2068" s="183"/>
      <c r="F2068" s="184"/>
      <c r="K2068" s="148"/>
      <c r="L2068" s="185"/>
      <c r="S2068" s="187"/>
      <c r="T2068" s="148"/>
      <c r="Z2068" s="148"/>
    </row>
    <row r="2069" spans="2:26" s="155" customFormat="1" hidden="1" x14ac:dyDescent="0.2">
      <c r="D2069" s="183"/>
      <c r="F2069" s="184"/>
      <c r="K2069" s="148"/>
      <c r="L2069" s="185"/>
      <c r="S2069" s="187"/>
      <c r="T2069" s="148"/>
      <c r="Z2069" s="148"/>
    </row>
    <row r="2070" spans="2:26" s="155" customFormat="1" hidden="1" x14ac:dyDescent="0.2">
      <c r="D2070" s="183"/>
      <c r="F2070" s="184"/>
      <c r="K2070" s="148"/>
      <c r="L2070" s="185"/>
      <c r="S2070" s="187"/>
      <c r="T2070" s="148"/>
      <c r="Z2070" s="148"/>
    </row>
    <row r="2071" spans="2:26" s="155" customFormat="1" hidden="1" x14ac:dyDescent="0.2">
      <c r="D2071" s="183"/>
      <c r="F2071" s="184"/>
      <c r="K2071" s="148"/>
      <c r="L2071" s="185"/>
      <c r="S2071" s="187"/>
      <c r="T2071" s="148"/>
      <c r="Z2071" s="148"/>
    </row>
    <row r="2072" spans="2:26" s="155" customFormat="1" hidden="1" x14ac:dyDescent="0.2">
      <c r="D2072" s="183"/>
      <c r="F2072" s="184"/>
      <c r="K2072" s="148"/>
      <c r="L2072" s="185"/>
      <c r="S2072" s="187"/>
      <c r="T2072" s="148"/>
      <c r="Z2072" s="148"/>
    </row>
    <row r="2073" spans="2:26" s="155" customFormat="1" hidden="1" x14ac:dyDescent="0.2">
      <c r="D2073" s="183"/>
      <c r="F2073" s="184"/>
      <c r="K2073" s="148"/>
      <c r="L2073" s="185"/>
      <c r="S2073" s="187"/>
      <c r="T2073" s="148"/>
      <c r="Z2073" s="148"/>
    </row>
    <row r="2074" spans="2:26" s="155" customFormat="1" ht="11" hidden="1" thickBot="1" x14ac:dyDescent="0.25">
      <c r="B2074" s="156" t="s">
        <v>71</v>
      </c>
      <c r="C2074" s="156" t="s">
        <v>73</v>
      </c>
      <c r="D2074" s="156" t="s">
        <v>72</v>
      </c>
      <c r="E2074" s="156" t="s">
        <v>74</v>
      </c>
      <c r="F2074" s="164" t="s">
        <v>56</v>
      </c>
      <c r="G2074" s="156" t="s">
        <v>57</v>
      </c>
      <c r="H2074" s="156" t="s">
        <v>58</v>
      </c>
      <c r="I2074" s="156" t="s">
        <v>65</v>
      </c>
      <c r="J2074" s="162" t="s">
        <v>68</v>
      </c>
      <c r="K2074" s="162" t="s">
        <v>66</v>
      </c>
      <c r="L2074" s="156" t="s">
        <v>61</v>
      </c>
      <c r="M2074" s="156" t="s">
        <v>59</v>
      </c>
      <c r="N2074" s="156" t="s">
        <v>67</v>
      </c>
      <c r="O2074" s="156" t="s">
        <v>60</v>
      </c>
      <c r="S2074" s="187"/>
      <c r="T2074" s="148"/>
      <c r="Z2074" s="148"/>
    </row>
    <row r="2075" spans="2:26" s="155" customFormat="1" hidden="1" x14ac:dyDescent="0.2">
      <c r="B2075" s="155" t="str" cm="1">
        <f t="array" ref="B2075:O2121">IF(AND($C$9="All Ports",$C$10="All",$C$11="All"),_xlfn._xlws.SORT(_xlfn._xlws.FILTER('Potash shipments'!B8:O12374,('Potash shipments'!L8:L12374=$C$8)*('Potash shipments'!E8:E12374=$C$7),""),14,1),IF(AND($C$9="All Ports",$C$10="All"),_xlfn._xlws.SORT(_xlfn._xlws.FILTER('Potash shipments'!B8:O12374,('Potash shipments'!L8:L12374=$C$8)*('Potash shipments'!E8:E12374=$C$7)*('Potash shipments'!F8:F12374=$C$11),""),14,1),IF(AND($C$9="All Ports",$C$11="All"),_xlfn._xlws.SORT(_xlfn._xlws.FILTER('Potash shipments'!B8:O12374,('Potash shipments'!L8:L12374=$C$8)*('Potash shipments'!E8:E12374=$C$7)*('Potash shipments'!D8:D12374=$C$10),""),14,1),IF(AND($C$10="All",$C$11="All"),_xlfn._xlws.SORT(_xlfn._xlws.FILTER('Potash shipments'!B8:O12374,('Potash shipments'!L8:L12374=$C$8)*('Potash shipments'!M8:M12374=$C$9)*('Potash shipments'!E8:E12374=$C$7),""),14,1),IF(AND($C$9="All Ports"),_xlfn._xlws.SORT(_xlfn._xlws.FILTER('Potash shipments'!B8:O12374,('Potash shipments'!L8:L12374=$C$8)*('Potash shipments'!E8:E12374=$C$7)*('Potash shipments'!D8:D12374=$C$10)*('Potash shipments'!F8:F12374=$C$11),""),14,1),IF($C$10="All",_xlfn._xlws.SORT(_xlfn._xlws.FILTER('Potash shipments'!B8:O12374,('Potash shipments'!L8:L12374=$C$8)*('Potash shipments'!M8:M12374=$C$9)*('Potash shipments'!E8:E12374=$C$7)*('Potash shipments'!F8:F12374=$C$11),""),14,1),IF($C$11="All",_xlfn._xlws.SORT(_xlfn._xlws.FILTER('Potash shipments'!B8:O12374,('Potash shipments'!L8:L12374=$C$8)*('Potash shipments'!M8:M12374=$C$9)*('Potash shipments'!E8:E12374=$C$7)*('Potash shipments'!D8:D12374=$C$10),""),14,1),_xlfn._xlws.SORT(_xlfn._xlws.FILTER('Potash shipments'!B8:O12374,('Potash shipments'!L8:L12374=$C$8)*('Potash shipments'!M8:M12374=$C$9)*('Potash shipments'!E8:E12374=$C$7)*('Potash shipments'!D8:D12374=$C$10)*('Potash shipments'!F8:F12374=$C$11),""),14,1))))))))</f>
        <v>2024M11</v>
      </c>
      <c r="C2075" s="155" t="str">
        <v>2024</v>
      </c>
      <c r="D2075" s="183" t="str">
        <v>2025M01</v>
      </c>
      <c r="E2075" s="155" t="str">
        <v>2025</v>
      </c>
      <c r="F2075" s="184" t="str">
        <v>Russia</v>
      </c>
      <c r="G2075" s="155" t="str">
        <v>Uralkali</v>
      </c>
      <c r="H2075" s="155" t="str">
        <v>St Petersburg</v>
      </c>
      <c r="I2075" s="155" t="str">
        <v>Puma</v>
      </c>
      <c r="J2075" s="155">
        <v>34.978999999999999</v>
      </c>
      <c r="K2075" s="148">
        <v>14.282999999999999</v>
      </c>
      <c r="L2075" s="185" t="str">
        <v>Brazil</v>
      </c>
      <c r="M2075" s="155" t="str">
        <v>Paranagua</v>
      </c>
      <c r="N2075" s="186">
        <v>45602.439050925925</v>
      </c>
      <c r="O2075" s="186">
        <v>45661.073310185187</v>
      </c>
      <c r="S2075" s="187"/>
      <c r="T2075" s="148"/>
      <c r="Z2075" s="148"/>
    </row>
    <row r="2076" spans="2:26" s="155" customFormat="1" hidden="1" x14ac:dyDescent="0.2">
      <c r="B2076" s="155" t="str">
        <v>2024M11</v>
      </c>
      <c r="C2076" s="155" t="str">
        <v>2024</v>
      </c>
      <c r="D2076" s="183" t="str">
        <v>2025M01</v>
      </c>
      <c r="E2076" s="155" t="str">
        <v>2025</v>
      </c>
      <c r="F2076" s="184" t="str">
        <v>Russia</v>
      </c>
      <c r="G2076" s="155" t="str">
        <v>Uralkali</v>
      </c>
      <c r="H2076" s="155" t="str">
        <v>St Petersburg</v>
      </c>
      <c r="I2076" s="155" t="str">
        <v>Puma</v>
      </c>
      <c r="J2076" s="155">
        <v>34.978999999999999</v>
      </c>
      <c r="K2076" s="148">
        <v>19.995999999999999</v>
      </c>
      <c r="L2076" s="185" t="str">
        <v>Brazil</v>
      </c>
      <c r="M2076" s="155" t="str">
        <v>Paranagua</v>
      </c>
      <c r="N2076" s="186">
        <v>45602.439050925925</v>
      </c>
      <c r="O2076" s="186">
        <v>45661.073449074072</v>
      </c>
      <c r="S2076" s="187"/>
      <c r="T2076" s="148"/>
      <c r="Z2076" s="148"/>
    </row>
    <row r="2077" spans="2:26" s="155" customFormat="1" hidden="1" x14ac:dyDescent="0.2">
      <c r="B2077" s="155" t="str">
        <v>2024M11</v>
      </c>
      <c r="C2077" s="155" t="str">
        <v>2024</v>
      </c>
      <c r="D2077" s="183" t="str">
        <v>2025M01</v>
      </c>
      <c r="E2077" s="155" t="str">
        <v>2025</v>
      </c>
      <c r="F2077" s="184" t="str">
        <v>Russia</v>
      </c>
      <c r="G2077" s="155" t="str">
        <v>Unknown</v>
      </c>
      <c r="H2077" s="155" t="str">
        <v>Ust-Luga</v>
      </c>
      <c r="I2077" s="155" t="str">
        <v>Union Groove</v>
      </c>
      <c r="J2077" s="155">
        <v>35.064</v>
      </c>
      <c r="K2077" s="148">
        <v>22.312999999999999</v>
      </c>
      <c r="L2077" s="185" t="str">
        <v>Brazil</v>
      </c>
      <c r="M2077" s="155" t="str">
        <v>Paranagua</v>
      </c>
      <c r="N2077" s="186">
        <v>45620.72519675926</v>
      </c>
      <c r="O2077" s="186">
        <v>45681.906423611108</v>
      </c>
      <c r="S2077" s="187"/>
      <c r="T2077" s="148"/>
      <c r="Z2077" s="148"/>
    </row>
    <row r="2078" spans="2:26" s="155" customFormat="1" hidden="1" x14ac:dyDescent="0.2">
      <c r="B2078" s="155" t="str">
        <v>2024M12</v>
      </c>
      <c r="C2078" s="155" t="str">
        <v>2024</v>
      </c>
      <c r="D2078" s="183" t="str">
        <v>2025M01</v>
      </c>
      <c r="E2078" s="155" t="str">
        <v>2025</v>
      </c>
      <c r="F2078" s="184" t="str">
        <v>Russia</v>
      </c>
      <c r="G2078" s="155" t="str">
        <v>Unknown</v>
      </c>
      <c r="H2078" s="155" t="str">
        <v>Ust-Luga</v>
      </c>
      <c r="I2078" s="155" t="str">
        <v>Rostrum America</v>
      </c>
      <c r="J2078" s="155">
        <v>40.006999999999998</v>
      </c>
      <c r="K2078" s="148">
        <v>3.5219999999999998</v>
      </c>
      <c r="L2078" s="185" t="str">
        <v>Brazil</v>
      </c>
      <c r="M2078" s="155" t="str">
        <v>Paranagua</v>
      </c>
      <c r="N2078" s="186">
        <v>45649.488391203704</v>
      </c>
      <c r="O2078" s="186">
        <v>45685.363136574073</v>
      </c>
      <c r="S2078" s="187"/>
      <c r="T2078" s="148"/>
      <c r="Z2078" s="148"/>
    </row>
    <row r="2079" spans="2:26" s="155" customFormat="1" hidden="1" x14ac:dyDescent="0.2">
      <c r="B2079" s="155" t="str">
        <v>2024M12</v>
      </c>
      <c r="C2079" s="155" t="str">
        <v>2024</v>
      </c>
      <c r="D2079" s="183" t="str">
        <v>2025M01</v>
      </c>
      <c r="E2079" s="155" t="str">
        <v>2025</v>
      </c>
      <c r="F2079" s="184" t="str">
        <v>Russia</v>
      </c>
      <c r="G2079" s="155" t="str">
        <v>Unknown</v>
      </c>
      <c r="H2079" s="155" t="str">
        <v>Ust-Luga</v>
      </c>
      <c r="I2079" s="155" t="str">
        <v>Rostrum America</v>
      </c>
      <c r="J2079" s="155">
        <v>40.006999999999998</v>
      </c>
      <c r="K2079" s="148">
        <v>3.55</v>
      </c>
      <c r="L2079" s="185" t="str">
        <v>Brazil</v>
      </c>
      <c r="M2079" s="155" t="str">
        <v>Paranagua</v>
      </c>
      <c r="N2079" s="186">
        <v>45649.488391203704</v>
      </c>
      <c r="O2079" s="186">
        <v>45685.36314814815</v>
      </c>
      <c r="S2079" s="187"/>
      <c r="T2079" s="148"/>
      <c r="Z2079" s="148"/>
    </row>
    <row r="2080" spans="2:26" s="155" customFormat="1" hidden="1" x14ac:dyDescent="0.2">
      <c r="B2080" s="155" t="str">
        <v>2024M12</v>
      </c>
      <c r="C2080" s="155" t="str">
        <v>2024</v>
      </c>
      <c r="D2080" s="183" t="str">
        <v>2025M01</v>
      </c>
      <c r="E2080" s="155" t="str">
        <v>2025</v>
      </c>
      <c r="F2080" s="184" t="str">
        <v>Russia</v>
      </c>
      <c r="G2080" s="155" t="str">
        <v>Unknown</v>
      </c>
      <c r="H2080" s="155" t="str">
        <v>Ust-Luga</v>
      </c>
      <c r="I2080" s="155" t="str">
        <v>Rostrum America</v>
      </c>
      <c r="J2080" s="155">
        <v>40.006999999999998</v>
      </c>
      <c r="K2080" s="148">
        <v>2.085</v>
      </c>
      <c r="L2080" s="185" t="str">
        <v>Brazil</v>
      </c>
      <c r="M2080" s="155" t="str">
        <v>Paranagua</v>
      </c>
      <c r="N2080" s="186">
        <v>45649.488391203704</v>
      </c>
      <c r="O2080" s="186">
        <v>45685.363171296296</v>
      </c>
      <c r="S2080" s="187"/>
      <c r="T2080" s="148"/>
      <c r="Z2080" s="148"/>
    </row>
    <row r="2081" spans="2:26" s="155" customFormat="1" hidden="1" x14ac:dyDescent="0.2">
      <c r="B2081" s="155" t="str">
        <v>2024M11</v>
      </c>
      <c r="C2081" s="155" t="str">
        <v>2024</v>
      </c>
      <c r="D2081" s="183" t="str">
        <v>2025M01</v>
      </c>
      <c r="E2081" s="155" t="str">
        <v>2025</v>
      </c>
      <c r="F2081" s="184" t="str">
        <v>Russia</v>
      </c>
      <c r="G2081" s="155" t="str">
        <v>Uralkali</v>
      </c>
      <c r="H2081" s="155" t="str">
        <v>St Petersburg</v>
      </c>
      <c r="I2081" s="155" t="str">
        <v>Harmony</v>
      </c>
      <c r="J2081" s="155">
        <v>39.927999999999997</v>
      </c>
      <c r="K2081" s="148">
        <v>26.151</v>
      </c>
      <c r="L2081" s="185" t="str">
        <v>Brazil</v>
      </c>
      <c r="M2081" s="155" t="str">
        <v>Paranagua</v>
      </c>
      <c r="N2081" s="186">
        <v>45620.803576388891</v>
      </c>
      <c r="O2081" s="186">
        <v>45685.645543981482</v>
      </c>
      <c r="S2081" s="187"/>
      <c r="T2081" s="148"/>
      <c r="Z2081" s="148"/>
    </row>
    <row r="2082" spans="2:26" s="155" customFormat="1" hidden="1" x14ac:dyDescent="0.2">
      <c r="B2082" s="155" t="str">
        <v>2024M12</v>
      </c>
      <c r="C2082" s="155" t="str">
        <v>2024</v>
      </c>
      <c r="D2082" s="183" t="str">
        <v>2025M02</v>
      </c>
      <c r="E2082" s="155" t="str">
        <v>2025</v>
      </c>
      <c r="F2082" s="184" t="str">
        <v>Canada</v>
      </c>
      <c r="G2082" s="155" t="str">
        <v>K+S</v>
      </c>
      <c r="H2082" s="155" t="str">
        <v>Vancouver (Canada)</v>
      </c>
      <c r="I2082" s="155" t="str">
        <v>Dsi Aquarius</v>
      </c>
      <c r="J2082" s="155">
        <v>60.308999999999997</v>
      </c>
      <c r="K2082" s="148">
        <v>22.597000000000001</v>
      </c>
      <c r="L2082" s="185" t="str">
        <v>Brazil</v>
      </c>
      <c r="M2082" s="155" t="str">
        <v>Paranagua</v>
      </c>
      <c r="N2082" s="186">
        <v>45653.845196759263</v>
      </c>
      <c r="O2082" s="186">
        <v>45694.558356481481</v>
      </c>
      <c r="S2082" s="187"/>
      <c r="T2082" s="148"/>
      <c r="Z2082" s="148"/>
    </row>
    <row r="2083" spans="2:26" s="155" customFormat="1" hidden="1" x14ac:dyDescent="0.2">
      <c r="B2083" s="155" t="str">
        <v>2024M12</v>
      </c>
      <c r="C2083" s="155" t="str">
        <v>2024</v>
      </c>
      <c r="D2083" s="183" t="str">
        <v>2025M02</v>
      </c>
      <c r="E2083" s="155" t="str">
        <v>2025</v>
      </c>
      <c r="F2083" s="184" t="str">
        <v>Russia</v>
      </c>
      <c r="G2083" s="155" t="str">
        <v>Eurochem</v>
      </c>
      <c r="H2083" s="155" t="str">
        <v>Murmansk</v>
      </c>
      <c r="I2083" s="155" t="str">
        <v>Midjur</v>
      </c>
      <c r="J2083" s="155">
        <v>45.475999999999999</v>
      </c>
      <c r="K2083" s="148">
        <v>41.704999999999998</v>
      </c>
      <c r="L2083" s="185" t="str">
        <v>Brazil</v>
      </c>
      <c r="M2083" s="155" t="str">
        <v>Paranagua</v>
      </c>
      <c r="N2083" s="186">
        <v>45645.889768518522</v>
      </c>
      <c r="O2083" s="186">
        <v>45695.728495370371</v>
      </c>
      <c r="S2083" s="187"/>
      <c r="T2083" s="148"/>
      <c r="Z2083" s="148"/>
    </row>
    <row r="2084" spans="2:26" s="155" customFormat="1" hidden="1" x14ac:dyDescent="0.2">
      <c r="B2084" s="155" t="str">
        <v>2024M12</v>
      </c>
      <c r="C2084" s="155" t="str">
        <v>2024</v>
      </c>
      <c r="D2084" s="183" t="str">
        <v>2025M02</v>
      </c>
      <c r="E2084" s="155" t="str">
        <v>2025</v>
      </c>
      <c r="F2084" s="184" t="str">
        <v>Canada</v>
      </c>
      <c r="G2084" s="155" t="str">
        <v>K+S</v>
      </c>
      <c r="H2084" s="155" t="str">
        <v>Vancouver (Canada)</v>
      </c>
      <c r="I2084" s="155" t="str">
        <v>Dsi Aquarius</v>
      </c>
      <c r="J2084" s="155">
        <v>60.308999999999997</v>
      </c>
      <c r="K2084" s="148">
        <v>36.506</v>
      </c>
      <c r="L2084" s="185" t="str">
        <v>Brazil</v>
      </c>
      <c r="M2084" s="155" t="str">
        <v>Paranagua</v>
      </c>
      <c r="N2084" s="186">
        <v>45653.845196759263</v>
      </c>
      <c r="O2084" s="186">
        <v>45699.723182870373</v>
      </c>
      <c r="S2084" s="187"/>
      <c r="T2084" s="148"/>
      <c r="Z2084" s="148"/>
    </row>
    <row r="2085" spans="2:26" s="155" customFormat="1" hidden="1" x14ac:dyDescent="0.2">
      <c r="B2085" s="155" t="str">
        <v>2024M11</v>
      </c>
      <c r="C2085" s="155" t="str">
        <v>2024</v>
      </c>
      <c r="D2085" s="183" t="str">
        <v>2025M02</v>
      </c>
      <c r="E2085" s="155" t="str">
        <v>2025</v>
      </c>
      <c r="F2085" s="184" t="str">
        <v>Israel</v>
      </c>
      <c r="G2085" s="155" t="str">
        <v>ICL</v>
      </c>
      <c r="H2085" s="155" t="str">
        <v>Ashdod</v>
      </c>
      <c r="I2085" s="155" t="str">
        <v>Maroudio</v>
      </c>
      <c r="J2085" s="155">
        <v>64.722999999999999</v>
      </c>
      <c r="K2085" s="148">
        <v>1.966</v>
      </c>
      <c r="L2085" s="185" t="str">
        <v>Brazil</v>
      </c>
      <c r="M2085" s="155" t="str">
        <v>Paranagua</v>
      </c>
      <c r="N2085" s="186">
        <v>45615.334930555553</v>
      </c>
      <c r="O2085" s="186">
        <v>45700.997800925928</v>
      </c>
      <c r="S2085" s="187"/>
      <c r="T2085" s="148"/>
      <c r="Z2085" s="148"/>
    </row>
    <row r="2086" spans="2:26" s="155" customFormat="1" hidden="1" x14ac:dyDescent="0.2">
      <c r="B2086" s="155" t="str">
        <v>2024M12</v>
      </c>
      <c r="C2086" s="155" t="str">
        <v>2024</v>
      </c>
      <c r="D2086" s="183" t="str">
        <v>2025M02</v>
      </c>
      <c r="E2086" s="155" t="str">
        <v>2025</v>
      </c>
      <c r="F2086" s="184" t="str">
        <v>Israel</v>
      </c>
      <c r="G2086" s="155" t="str">
        <v>ICL</v>
      </c>
      <c r="H2086" s="155" t="str">
        <v>Ashdod</v>
      </c>
      <c r="I2086" s="155" t="str">
        <v>Maroudio</v>
      </c>
      <c r="J2086" s="155">
        <v>64.722999999999999</v>
      </c>
      <c r="K2086" s="148">
        <v>0.64300000000000002</v>
      </c>
      <c r="L2086" s="185" t="str">
        <v>Brazil</v>
      </c>
      <c r="M2086" s="155" t="str">
        <v>Paranagua</v>
      </c>
      <c r="N2086" s="186">
        <v>45628.376539351855</v>
      </c>
      <c r="O2086" s="186">
        <v>45700.997800925928</v>
      </c>
      <c r="S2086" s="187"/>
      <c r="T2086" s="148"/>
      <c r="Z2086" s="148"/>
    </row>
    <row r="2087" spans="2:26" s="155" customFormat="1" hidden="1" x14ac:dyDescent="0.2">
      <c r="B2087" s="155" t="str">
        <v>2024M11</v>
      </c>
      <c r="C2087" s="155" t="str">
        <v>2024</v>
      </c>
      <c r="D2087" s="183" t="str">
        <v>2025M02</v>
      </c>
      <c r="E2087" s="155" t="str">
        <v>2025</v>
      </c>
      <c r="F2087" s="184" t="str">
        <v>Israel</v>
      </c>
      <c r="G2087" s="155" t="str">
        <v>ICL</v>
      </c>
      <c r="H2087" s="155" t="str">
        <v>Ashdod</v>
      </c>
      <c r="I2087" s="155" t="str">
        <v>Maroudio</v>
      </c>
      <c r="J2087" s="155">
        <v>64.722999999999999</v>
      </c>
      <c r="K2087" s="148">
        <v>19.001000000000001</v>
      </c>
      <c r="L2087" s="185" t="str">
        <v>Brazil</v>
      </c>
      <c r="M2087" s="155" t="str">
        <v>Paranagua</v>
      </c>
      <c r="N2087" s="186">
        <v>45615.334930555553</v>
      </c>
      <c r="O2087" s="186">
        <v>45700.997939814813</v>
      </c>
      <c r="S2087" s="187"/>
      <c r="T2087" s="148"/>
      <c r="Z2087" s="148"/>
    </row>
    <row r="2088" spans="2:26" s="155" customFormat="1" hidden="1" x14ac:dyDescent="0.2">
      <c r="B2088" s="155" t="str">
        <v>2024M12</v>
      </c>
      <c r="C2088" s="155" t="str">
        <v>2024</v>
      </c>
      <c r="D2088" s="183" t="str">
        <v>2025M02</v>
      </c>
      <c r="E2088" s="155" t="str">
        <v>2025</v>
      </c>
      <c r="F2088" s="184" t="str">
        <v>Israel</v>
      </c>
      <c r="G2088" s="155" t="str">
        <v>ICL</v>
      </c>
      <c r="H2088" s="155" t="str">
        <v>Ashdod</v>
      </c>
      <c r="I2088" s="155" t="str">
        <v>Maroudio</v>
      </c>
      <c r="J2088" s="155">
        <v>64.722999999999999</v>
      </c>
      <c r="K2088" s="148">
        <v>6.21</v>
      </c>
      <c r="L2088" s="185" t="str">
        <v>Brazil</v>
      </c>
      <c r="M2088" s="155" t="str">
        <v>Paranagua</v>
      </c>
      <c r="N2088" s="186">
        <v>45628.376539351855</v>
      </c>
      <c r="O2088" s="186">
        <v>45700.997939814813</v>
      </c>
      <c r="S2088" s="187"/>
      <c r="T2088" s="148"/>
      <c r="Z2088" s="148"/>
    </row>
    <row r="2089" spans="2:26" s="155" customFormat="1" hidden="1" x14ac:dyDescent="0.2">
      <c r="B2089" s="155" t="str">
        <v>2025M01</v>
      </c>
      <c r="C2089" s="155" t="str">
        <v>2025</v>
      </c>
      <c r="D2089" s="183" t="str">
        <v>2025M02</v>
      </c>
      <c r="E2089" s="155" t="str">
        <v>2025</v>
      </c>
      <c r="F2089" s="184" t="str">
        <v>Russia</v>
      </c>
      <c r="G2089" s="155" t="str">
        <v>Uralkali</v>
      </c>
      <c r="H2089" s="155" t="str">
        <v>St Petersburg</v>
      </c>
      <c r="I2089" s="155" t="str">
        <v>Star Lutas</v>
      </c>
      <c r="J2089" s="155">
        <v>61.347000000000001</v>
      </c>
      <c r="K2089" s="148">
        <v>11.269</v>
      </c>
      <c r="L2089" s="185" t="str">
        <v>Brazil</v>
      </c>
      <c r="M2089" s="155" t="str">
        <v>Paranagua</v>
      </c>
      <c r="N2089" s="186">
        <v>45671.469594907408</v>
      </c>
      <c r="O2089" s="186">
        <v>45705.704675925925</v>
      </c>
      <c r="S2089" s="187"/>
      <c r="T2089" s="148"/>
      <c r="Z2089" s="148"/>
    </row>
    <row r="2090" spans="2:26" s="155" customFormat="1" hidden="1" x14ac:dyDescent="0.2">
      <c r="B2090" s="155" t="str">
        <v>2025M01</v>
      </c>
      <c r="C2090" s="155" t="str">
        <v>2025</v>
      </c>
      <c r="D2090" s="183" t="str">
        <v>2025M02</v>
      </c>
      <c r="E2090" s="155" t="str">
        <v>2025</v>
      </c>
      <c r="F2090" s="184" t="str">
        <v>Germany</v>
      </c>
      <c r="G2090" s="155" t="str">
        <v>K+S</v>
      </c>
      <c r="H2090" s="155" t="str">
        <v>Hamburg</v>
      </c>
      <c r="I2090" s="155" t="str">
        <v>Cl Changsha</v>
      </c>
      <c r="J2090" s="155">
        <v>64.725999999999999</v>
      </c>
      <c r="K2090" s="148">
        <v>9.3030000000000008</v>
      </c>
      <c r="L2090" s="185" t="str">
        <v>Brazil</v>
      </c>
      <c r="M2090" s="155" t="str">
        <v>Paranagua</v>
      </c>
      <c r="N2090" s="186">
        <v>45680.02175925926</v>
      </c>
      <c r="O2090" s="186">
        <v>45707.552233796298</v>
      </c>
      <c r="S2090" s="187"/>
      <c r="T2090" s="148"/>
      <c r="Z2090" s="148"/>
    </row>
    <row r="2091" spans="2:26" s="155" customFormat="1" hidden="1" x14ac:dyDescent="0.2">
      <c r="B2091" s="155" t="str">
        <v>2024M12</v>
      </c>
      <c r="C2091" s="155" t="str">
        <v>2024</v>
      </c>
      <c r="D2091" s="183" t="str">
        <v>2025M02</v>
      </c>
      <c r="E2091" s="155" t="str">
        <v>2025</v>
      </c>
      <c r="F2091" s="184" t="str">
        <v>Canada</v>
      </c>
      <c r="G2091" s="155" t="str">
        <v>Canpotex</v>
      </c>
      <c r="H2091" s="155" t="str">
        <v>Vancouver (Canada)</v>
      </c>
      <c r="I2091" s="155" t="str">
        <v>Port Nagasaki</v>
      </c>
      <c r="J2091" s="155">
        <v>64.611000000000004</v>
      </c>
      <c r="K2091" s="148">
        <v>60.915999999999997</v>
      </c>
      <c r="L2091" s="185" t="str">
        <v>Brazil</v>
      </c>
      <c r="M2091" s="155" t="str">
        <v>Paranagua</v>
      </c>
      <c r="N2091" s="186">
        <v>45643.230706018519</v>
      </c>
      <c r="O2091" s="186">
        <v>45708.862187500003</v>
      </c>
      <c r="S2091" s="187"/>
      <c r="T2091" s="148"/>
      <c r="Z2091" s="148"/>
    </row>
    <row r="2092" spans="2:26" s="155" customFormat="1" hidden="1" x14ac:dyDescent="0.2">
      <c r="B2092" s="155" t="str">
        <v>2024M12</v>
      </c>
      <c r="C2092" s="155" t="str">
        <v>2024</v>
      </c>
      <c r="D2092" s="183" t="str">
        <v>2025M02</v>
      </c>
      <c r="E2092" s="155" t="str">
        <v>2025</v>
      </c>
      <c r="F2092" s="184" t="str">
        <v>Russia</v>
      </c>
      <c r="G2092" s="155" t="str">
        <v>Unknown</v>
      </c>
      <c r="H2092" s="155" t="str">
        <v>Ust-Luga</v>
      </c>
      <c r="I2092" s="155" t="str">
        <v>Rostrum America</v>
      </c>
      <c r="J2092" s="155">
        <v>40.006999999999998</v>
      </c>
      <c r="K2092" s="148">
        <v>16.981000000000002</v>
      </c>
      <c r="L2092" s="185" t="str">
        <v>Brazil</v>
      </c>
      <c r="M2092" s="155" t="str">
        <v>Paranagua</v>
      </c>
      <c r="N2092" s="186">
        <v>45649.488391203704</v>
      </c>
      <c r="O2092" s="186">
        <v>45708.948020833333</v>
      </c>
      <c r="S2092" s="187"/>
      <c r="T2092" s="148"/>
      <c r="Z2092" s="148"/>
    </row>
    <row r="2093" spans="2:26" s="155" customFormat="1" hidden="1" x14ac:dyDescent="0.2">
      <c r="B2093" s="155" t="str">
        <v>2025M01</v>
      </c>
      <c r="C2093" s="155" t="str">
        <v>2025</v>
      </c>
      <c r="D2093" s="183" t="str">
        <v>2025M02</v>
      </c>
      <c r="E2093" s="155" t="str">
        <v>2025</v>
      </c>
      <c r="F2093" s="184" t="str">
        <v>Russia</v>
      </c>
      <c r="G2093" s="155" t="str">
        <v>Eurochem</v>
      </c>
      <c r="H2093" s="155" t="str">
        <v>Murmansk</v>
      </c>
      <c r="I2093" s="155" t="str">
        <v>Trapezitza</v>
      </c>
      <c r="J2093" s="155">
        <v>45.189</v>
      </c>
      <c r="K2093" s="148">
        <v>39.567999999999998</v>
      </c>
      <c r="L2093" s="185" t="str">
        <v>Brazil</v>
      </c>
      <c r="M2093" s="155" t="str">
        <v>Paranagua</v>
      </c>
      <c r="N2093" s="186">
        <v>45681.202893518515</v>
      </c>
      <c r="O2093" s="186">
        <v>45711.768622685187</v>
      </c>
      <c r="S2093" s="187"/>
      <c r="T2093" s="148"/>
      <c r="Z2093" s="148"/>
    </row>
    <row r="2094" spans="2:26" s="155" customFormat="1" hidden="1" x14ac:dyDescent="0.2">
      <c r="B2094" s="155" t="str">
        <v>2025M01</v>
      </c>
      <c r="C2094" s="155" t="str">
        <v>2025</v>
      </c>
      <c r="D2094" s="183" t="str">
        <v>2025M02</v>
      </c>
      <c r="E2094" s="155" t="str">
        <v>2025</v>
      </c>
      <c r="F2094" s="184" t="str">
        <v>United States of America</v>
      </c>
      <c r="G2094" s="155" t="str">
        <v>Canpotex</v>
      </c>
      <c r="H2094" s="155" t="str">
        <v>Portland (USA-Oregon)</v>
      </c>
      <c r="I2094" s="155" t="str">
        <v>Cymona Pride</v>
      </c>
      <c r="J2094" s="155">
        <v>78.055999999999997</v>
      </c>
      <c r="K2094" s="148">
        <v>35.985999999999997</v>
      </c>
      <c r="L2094" s="185" t="str">
        <v>Brazil</v>
      </c>
      <c r="M2094" s="155" t="str">
        <v>Paranagua</v>
      </c>
      <c r="N2094" s="186">
        <v>45673.220324074071</v>
      </c>
      <c r="O2094" s="186">
        <v>45715.583796296298</v>
      </c>
      <c r="S2094" s="187"/>
      <c r="T2094" s="148"/>
      <c r="Z2094" s="148"/>
    </row>
    <row r="2095" spans="2:26" s="155" customFormat="1" hidden="1" x14ac:dyDescent="0.2">
      <c r="B2095" s="155" t="str">
        <v>2025M01</v>
      </c>
      <c r="C2095" s="155" t="str">
        <v>2025</v>
      </c>
      <c r="D2095" s="183" t="str">
        <v>2025M03</v>
      </c>
      <c r="E2095" s="155" t="str">
        <v>2025</v>
      </c>
      <c r="F2095" s="184" t="str">
        <v>Russia</v>
      </c>
      <c r="G2095" s="155" t="str">
        <v>Unknown</v>
      </c>
      <c r="H2095" s="155" t="str">
        <v>St Petersburg</v>
      </c>
      <c r="I2095" s="155" t="str">
        <v>Scarabe</v>
      </c>
      <c r="J2095" s="155">
        <v>60.435000000000002</v>
      </c>
      <c r="K2095" s="148">
        <v>55.223999999999997</v>
      </c>
      <c r="L2095" s="185" t="str">
        <v>Brazil</v>
      </c>
      <c r="M2095" s="155" t="str">
        <v>Paranagua</v>
      </c>
      <c r="N2095" s="186">
        <v>45682.361805555556</v>
      </c>
      <c r="O2095" s="186">
        <v>45717.896215277775</v>
      </c>
      <c r="S2095" s="187"/>
      <c r="T2095" s="148"/>
      <c r="Z2095" s="148"/>
    </row>
    <row r="2096" spans="2:26" s="155" customFormat="1" hidden="1" x14ac:dyDescent="0.2">
      <c r="B2096" s="155" t="str">
        <v>2025M02</v>
      </c>
      <c r="C2096" s="155" t="str">
        <v>2025</v>
      </c>
      <c r="D2096" s="183" t="str">
        <v>2025M03</v>
      </c>
      <c r="E2096" s="155" t="str">
        <v>2025</v>
      </c>
      <c r="F2096" s="184" t="str">
        <v>Russia</v>
      </c>
      <c r="G2096" s="155" t="str">
        <v>Unknown</v>
      </c>
      <c r="H2096" s="155" t="str">
        <v>Ust-Luga</v>
      </c>
      <c r="I2096" s="155" t="str">
        <v>Orcun C</v>
      </c>
      <c r="J2096" s="155">
        <v>33.357999999999997</v>
      </c>
      <c r="K2096" s="148">
        <v>27.263999999999999</v>
      </c>
      <c r="L2096" s="185" t="str">
        <v>Brazil</v>
      </c>
      <c r="M2096" s="155" t="str">
        <v>Paranagua</v>
      </c>
      <c r="N2096" s="186">
        <v>45694.385613425926</v>
      </c>
      <c r="O2096" s="186">
        <v>45725.385833333334</v>
      </c>
      <c r="S2096" s="187"/>
      <c r="T2096" s="148"/>
      <c r="Z2096" s="148"/>
    </row>
    <row r="2097" spans="2:26" s="155" customFormat="1" hidden="1" x14ac:dyDescent="0.2">
      <c r="B2097" s="155" t="str">
        <v>2025M02</v>
      </c>
      <c r="C2097" s="155" t="str">
        <v>2025</v>
      </c>
      <c r="D2097" s="183" t="str">
        <v>2025M03</v>
      </c>
      <c r="E2097" s="155" t="str">
        <v>2025</v>
      </c>
      <c r="F2097" s="184" t="str">
        <v>Canada</v>
      </c>
      <c r="G2097" s="155" t="str">
        <v>Canpotex</v>
      </c>
      <c r="H2097" s="155" t="str">
        <v>Vancouver (Canada)</v>
      </c>
      <c r="I2097" s="155" t="str">
        <v>Nord Kudu</v>
      </c>
      <c r="J2097" s="155">
        <v>81.944000000000003</v>
      </c>
      <c r="K2097" s="148">
        <v>70.679000000000002</v>
      </c>
      <c r="L2097" s="185" t="str">
        <v>Brazil</v>
      </c>
      <c r="M2097" s="155" t="str">
        <v>Paranagua</v>
      </c>
      <c r="N2097" s="186">
        <v>45690.823773148149</v>
      </c>
      <c r="O2097" s="186">
        <v>45729.290949074071</v>
      </c>
      <c r="S2097" s="187"/>
      <c r="T2097" s="148"/>
      <c r="Z2097" s="148"/>
    </row>
    <row r="2098" spans="2:26" s="155" customFormat="1" hidden="1" x14ac:dyDescent="0.2">
      <c r="B2098" s="155" t="str">
        <v>2025M02</v>
      </c>
      <c r="C2098" s="155" t="str">
        <v>2025</v>
      </c>
      <c r="D2098" s="183" t="str">
        <v>2025M03</v>
      </c>
      <c r="E2098" s="155" t="str">
        <v>2025</v>
      </c>
      <c r="F2098" s="184" t="str">
        <v>Russia</v>
      </c>
      <c r="G2098" s="155" t="str">
        <v>Uralkali</v>
      </c>
      <c r="H2098" s="155" t="str">
        <v>St Petersburg</v>
      </c>
      <c r="I2098" s="155" t="str">
        <v>Royal</v>
      </c>
      <c r="J2098" s="155">
        <v>61.201000000000001</v>
      </c>
      <c r="K2098" s="148">
        <v>22.559000000000001</v>
      </c>
      <c r="L2098" s="185" t="str">
        <v>Brazil</v>
      </c>
      <c r="M2098" s="155" t="str">
        <v>Paranagua</v>
      </c>
      <c r="N2098" s="186">
        <v>45697.92863425926</v>
      </c>
      <c r="O2098" s="186">
        <v>45733.852569444447</v>
      </c>
      <c r="S2098" s="187"/>
      <c r="T2098" s="148"/>
      <c r="Z2098" s="148"/>
    </row>
    <row r="2099" spans="2:26" s="155" customFormat="1" hidden="1" x14ac:dyDescent="0.2">
      <c r="B2099" s="155" t="str">
        <v>2025M02</v>
      </c>
      <c r="C2099" s="155" t="str">
        <v>2025</v>
      </c>
      <c r="D2099" s="183" t="str">
        <v>2025M03</v>
      </c>
      <c r="E2099" s="155" t="str">
        <v>2025</v>
      </c>
      <c r="F2099" s="184" t="str">
        <v>Russia</v>
      </c>
      <c r="G2099" s="155" t="str">
        <v>Uralkali</v>
      </c>
      <c r="H2099" s="155" t="str">
        <v>St Petersburg</v>
      </c>
      <c r="I2099" s="155" t="str">
        <v>Royal</v>
      </c>
      <c r="J2099" s="155">
        <v>61.201000000000001</v>
      </c>
      <c r="K2099" s="148">
        <v>5.7110000000000003</v>
      </c>
      <c r="L2099" s="185" t="str">
        <v>Brazil</v>
      </c>
      <c r="M2099" s="155" t="str">
        <v>Paranagua</v>
      </c>
      <c r="N2099" s="186">
        <v>45697.92863425926</v>
      </c>
      <c r="O2099" s="186">
        <v>45733.85260416667</v>
      </c>
      <c r="S2099" s="187"/>
      <c r="T2099" s="148"/>
      <c r="Z2099" s="148"/>
    </row>
    <row r="2100" spans="2:26" s="155" customFormat="1" hidden="1" x14ac:dyDescent="0.2">
      <c r="B2100" s="155" t="str">
        <v>2025M02</v>
      </c>
      <c r="C2100" s="155" t="str">
        <v>2025</v>
      </c>
      <c r="D2100" s="183" t="str">
        <v>2025M03</v>
      </c>
      <c r="E2100" s="155" t="str">
        <v>2025</v>
      </c>
      <c r="F2100" s="184" t="str">
        <v>Russia</v>
      </c>
      <c r="G2100" s="155" t="str">
        <v>Uralkali</v>
      </c>
      <c r="H2100" s="155" t="str">
        <v>St Petersburg</v>
      </c>
      <c r="I2100" s="155" t="str">
        <v>Royal</v>
      </c>
      <c r="J2100" s="155">
        <v>61.201000000000001</v>
      </c>
      <c r="K2100" s="148">
        <v>6.8520000000000003</v>
      </c>
      <c r="L2100" s="185" t="str">
        <v>Brazil</v>
      </c>
      <c r="M2100" s="155" t="str">
        <v>Paranagua</v>
      </c>
      <c r="N2100" s="186">
        <v>45697.92863425926</v>
      </c>
      <c r="O2100" s="186">
        <v>45733.85261574074</v>
      </c>
      <c r="S2100" s="187"/>
      <c r="T2100" s="148"/>
      <c r="Z2100" s="148"/>
    </row>
    <row r="2101" spans="2:26" s="155" customFormat="1" hidden="1" x14ac:dyDescent="0.2">
      <c r="B2101" s="155" t="str">
        <v>2025M02</v>
      </c>
      <c r="C2101" s="155" t="str">
        <v>2025</v>
      </c>
      <c r="D2101" s="183" t="str">
        <v>2025M04</v>
      </c>
      <c r="E2101" s="155" t="str">
        <v>2025</v>
      </c>
      <c r="F2101" s="184" t="str">
        <v>Canada</v>
      </c>
      <c r="G2101" s="155" t="str">
        <v>K+S</v>
      </c>
      <c r="H2101" s="155" t="str">
        <v>Vancouver (Canada)</v>
      </c>
      <c r="I2101" s="155" t="str">
        <v>Eptalofos</v>
      </c>
      <c r="J2101" s="155">
        <v>61.155999999999999</v>
      </c>
      <c r="K2101" s="148">
        <v>8.9610000000000003</v>
      </c>
      <c r="L2101" s="185" t="str">
        <v>Brazil</v>
      </c>
      <c r="M2101" s="155" t="str">
        <v>Paranagua</v>
      </c>
      <c r="N2101" s="186">
        <v>45712.845104166663</v>
      </c>
      <c r="O2101" s="186">
        <v>45748.738634259258</v>
      </c>
      <c r="S2101" s="187"/>
      <c r="T2101" s="148"/>
      <c r="Z2101" s="148"/>
    </row>
    <row r="2102" spans="2:26" s="155" customFormat="1" hidden="1" x14ac:dyDescent="0.2">
      <c r="B2102" s="155" t="str">
        <v>2025M02</v>
      </c>
      <c r="C2102" s="155" t="str">
        <v>2025</v>
      </c>
      <c r="D2102" s="183" t="str">
        <v>2025M04</v>
      </c>
      <c r="E2102" s="155" t="str">
        <v>2025</v>
      </c>
      <c r="F2102" s="184" t="str">
        <v>Canada</v>
      </c>
      <c r="G2102" s="155" t="str">
        <v>K+S</v>
      </c>
      <c r="H2102" s="155" t="str">
        <v>Vancouver (Canada)</v>
      </c>
      <c r="I2102" s="155" t="str">
        <v>Eptalofos</v>
      </c>
      <c r="J2102" s="155">
        <v>61.155999999999999</v>
      </c>
      <c r="K2102" s="148">
        <v>2.0230000000000001</v>
      </c>
      <c r="L2102" s="185" t="str">
        <v>Brazil</v>
      </c>
      <c r="M2102" s="155" t="str">
        <v>Paranagua</v>
      </c>
      <c r="N2102" s="186">
        <v>45712.845104166663</v>
      </c>
      <c r="O2102" s="186">
        <v>45748.738645833335</v>
      </c>
      <c r="S2102" s="187"/>
      <c r="T2102" s="148"/>
      <c r="Z2102" s="148"/>
    </row>
    <row r="2103" spans="2:26" s="155" customFormat="1" hidden="1" x14ac:dyDescent="0.2">
      <c r="B2103" s="155" t="str">
        <v>2025M02</v>
      </c>
      <c r="C2103" s="155" t="str">
        <v>2025</v>
      </c>
      <c r="D2103" s="183" t="str">
        <v>2025M04</v>
      </c>
      <c r="E2103" s="155" t="str">
        <v>2025</v>
      </c>
      <c r="F2103" s="184" t="str">
        <v>Canada</v>
      </c>
      <c r="G2103" s="155" t="str">
        <v>K+S</v>
      </c>
      <c r="H2103" s="155" t="str">
        <v>Vancouver (Canada)</v>
      </c>
      <c r="I2103" s="155" t="str">
        <v>Eptalofos</v>
      </c>
      <c r="J2103" s="155">
        <v>61.155999999999999</v>
      </c>
      <c r="K2103" s="148">
        <v>3.1360000000000001</v>
      </c>
      <c r="L2103" s="185" t="str">
        <v>Brazil</v>
      </c>
      <c r="M2103" s="155" t="str">
        <v>Paranagua</v>
      </c>
      <c r="N2103" s="186">
        <v>45712.845104166663</v>
      </c>
      <c r="O2103" s="186">
        <v>45748.738680555558</v>
      </c>
      <c r="S2103" s="187"/>
      <c r="T2103" s="148"/>
      <c r="Z2103" s="148"/>
    </row>
    <row r="2104" spans="2:26" s="155" customFormat="1" hidden="1" x14ac:dyDescent="0.2">
      <c r="B2104" s="155" t="str">
        <v>2025M02</v>
      </c>
      <c r="C2104" s="155" t="str">
        <v>2025</v>
      </c>
      <c r="D2104" s="183" t="str">
        <v>2025M04</v>
      </c>
      <c r="E2104" s="155" t="str">
        <v>2025</v>
      </c>
      <c r="F2104" s="184" t="str">
        <v>Canada</v>
      </c>
      <c r="G2104" s="155" t="str">
        <v>K+S</v>
      </c>
      <c r="H2104" s="155" t="str">
        <v>Vancouver (Canada)</v>
      </c>
      <c r="I2104" s="155" t="str">
        <v>Eptalofos</v>
      </c>
      <c r="J2104" s="155">
        <v>61.155999999999999</v>
      </c>
      <c r="K2104" s="148">
        <v>18.908000000000001</v>
      </c>
      <c r="L2104" s="185" t="str">
        <v>Brazil</v>
      </c>
      <c r="M2104" s="155" t="str">
        <v>Paranagua</v>
      </c>
      <c r="N2104" s="186">
        <v>45712.845104166663</v>
      </c>
      <c r="O2104" s="186">
        <v>45748.738703703704</v>
      </c>
      <c r="S2104" s="187"/>
      <c r="T2104" s="148"/>
      <c r="Z2104" s="148"/>
    </row>
    <row r="2105" spans="2:26" s="155" customFormat="1" hidden="1" x14ac:dyDescent="0.2">
      <c r="B2105" s="155" t="str">
        <v>2025M02</v>
      </c>
      <c r="C2105" s="155" t="str">
        <v>2025</v>
      </c>
      <c r="D2105" s="183" t="str">
        <v>2025M04</v>
      </c>
      <c r="E2105" s="155" t="str">
        <v>2025</v>
      </c>
      <c r="F2105" s="184" t="str">
        <v>Canada</v>
      </c>
      <c r="G2105" s="155" t="str">
        <v>Canpotex</v>
      </c>
      <c r="H2105" s="155" t="str">
        <v>Vancouver (Canada)</v>
      </c>
      <c r="I2105" s="155" t="str">
        <v>Navios Amitie</v>
      </c>
      <c r="J2105" s="155">
        <v>82.001999999999995</v>
      </c>
      <c r="K2105" s="148">
        <v>69.340999999999994</v>
      </c>
      <c r="L2105" s="185" t="str">
        <v>Brazil</v>
      </c>
      <c r="M2105" s="155" t="str">
        <v>Paranagua</v>
      </c>
      <c r="N2105" s="186">
        <v>45715.615937499999</v>
      </c>
      <c r="O2105" s="186">
        <v>45753.760636574072</v>
      </c>
      <c r="S2105" s="187"/>
      <c r="T2105" s="148"/>
      <c r="Z2105" s="148"/>
    </row>
    <row r="2106" spans="2:26" s="155" customFormat="1" hidden="1" x14ac:dyDescent="0.2">
      <c r="B2106" s="155" t="str">
        <v>2025M03</v>
      </c>
      <c r="C2106" s="155" t="str">
        <v>2025</v>
      </c>
      <c r="D2106" s="183" t="str">
        <v>2025M04</v>
      </c>
      <c r="E2106" s="155" t="str">
        <v>2025</v>
      </c>
      <c r="F2106" s="184" t="str">
        <v>Estonia</v>
      </c>
      <c r="G2106" s="155" t="str">
        <v>Enbel</v>
      </c>
      <c r="H2106" s="155" t="str">
        <v>Tallinn</v>
      </c>
      <c r="I2106" s="155" t="str">
        <v>Lale S</v>
      </c>
      <c r="J2106" s="155">
        <v>57.97</v>
      </c>
      <c r="K2106" s="148">
        <v>4.343</v>
      </c>
      <c r="L2106" s="185" t="str">
        <v>Brazil</v>
      </c>
      <c r="M2106" s="155" t="str">
        <v>Paranagua</v>
      </c>
      <c r="N2106" s="186">
        <v>45723.480682870373</v>
      </c>
      <c r="O2106" s="186">
        <v>45757.726712962962</v>
      </c>
      <c r="S2106" s="187"/>
      <c r="T2106" s="148"/>
      <c r="Z2106" s="148"/>
    </row>
    <row r="2107" spans="2:26" s="155" customFormat="1" hidden="1" x14ac:dyDescent="0.2">
      <c r="B2107" s="155" t="str">
        <v>2025M03</v>
      </c>
      <c r="C2107" s="155" t="str">
        <v>2025</v>
      </c>
      <c r="D2107" s="183" t="str">
        <v>2025M04</v>
      </c>
      <c r="E2107" s="155" t="str">
        <v>2025</v>
      </c>
      <c r="F2107" s="184" t="str">
        <v>Estonia</v>
      </c>
      <c r="G2107" s="155" t="str">
        <v>Enbel</v>
      </c>
      <c r="H2107" s="155" t="str">
        <v>Tallinn</v>
      </c>
      <c r="I2107" s="155" t="str">
        <v>Lale S</v>
      </c>
      <c r="J2107" s="155">
        <v>57.97</v>
      </c>
      <c r="K2107" s="148">
        <v>4.343</v>
      </c>
      <c r="L2107" s="185" t="str">
        <v>Brazil</v>
      </c>
      <c r="M2107" s="155" t="str">
        <v>Paranagua</v>
      </c>
      <c r="N2107" s="186">
        <v>45723.480682870373</v>
      </c>
      <c r="O2107" s="186">
        <v>45757.726851851854</v>
      </c>
      <c r="S2107" s="187"/>
      <c r="T2107" s="148"/>
      <c r="Z2107" s="148"/>
    </row>
    <row r="2108" spans="2:26" s="155" customFormat="1" hidden="1" x14ac:dyDescent="0.2">
      <c r="B2108" s="155" t="str">
        <v>2025M03</v>
      </c>
      <c r="C2108" s="155" t="str">
        <v>2025</v>
      </c>
      <c r="D2108" s="183" t="str">
        <v>2025M04</v>
      </c>
      <c r="E2108" s="155" t="str">
        <v>2025</v>
      </c>
      <c r="F2108" s="184" t="str">
        <v>Estonia</v>
      </c>
      <c r="G2108" s="155" t="str">
        <v>Enbel</v>
      </c>
      <c r="H2108" s="155" t="str">
        <v>Tallinn</v>
      </c>
      <c r="I2108" s="155" t="str">
        <v>Lale S</v>
      </c>
      <c r="J2108" s="155">
        <v>57.97</v>
      </c>
      <c r="K2108" s="148">
        <v>4.343</v>
      </c>
      <c r="L2108" s="185" t="str">
        <v>Brazil</v>
      </c>
      <c r="M2108" s="155" t="str">
        <v>Paranagua</v>
      </c>
      <c r="N2108" s="186">
        <v>45723.480682870373</v>
      </c>
      <c r="O2108" s="186">
        <v>45757.726863425924</v>
      </c>
      <c r="S2108" s="187"/>
      <c r="T2108" s="148"/>
      <c r="Z2108" s="148"/>
    </row>
    <row r="2109" spans="2:26" s="155" customFormat="1" hidden="1" x14ac:dyDescent="0.2">
      <c r="B2109" s="155" t="str">
        <v>2025M03</v>
      </c>
      <c r="C2109" s="155" t="str">
        <v>2025</v>
      </c>
      <c r="D2109" s="183" t="str">
        <v>2025M04</v>
      </c>
      <c r="E2109" s="155" t="str">
        <v>2025</v>
      </c>
      <c r="F2109" s="184" t="str">
        <v>Estonia</v>
      </c>
      <c r="G2109" s="155" t="str">
        <v>Enbel</v>
      </c>
      <c r="H2109" s="155" t="str">
        <v>Tallinn</v>
      </c>
      <c r="I2109" s="155" t="str">
        <v>Lale S</v>
      </c>
      <c r="J2109" s="155">
        <v>57.97</v>
      </c>
      <c r="K2109" s="148">
        <v>4.343</v>
      </c>
      <c r="L2109" s="185" t="str">
        <v>Brazil</v>
      </c>
      <c r="M2109" s="155" t="str">
        <v>Paranagua</v>
      </c>
      <c r="N2109" s="186">
        <v>45723.480682870373</v>
      </c>
      <c r="O2109" s="186">
        <v>45757.726875</v>
      </c>
      <c r="S2109" s="187"/>
      <c r="T2109" s="148"/>
      <c r="Z2109" s="148"/>
    </row>
    <row r="2110" spans="2:26" s="155" customFormat="1" hidden="1" x14ac:dyDescent="0.2">
      <c r="B2110" s="155" t="str">
        <v>2025M03</v>
      </c>
      <c r="C2110" s="155" t="str">
        <v>2025</v>
      </c>
      <c r="D2110" s="183" t="str">
        <v>2025M04</v>
      </c>
      <c r="E2110" s="155" t="str">
        <v>2025</v>
      </c>
      <c r="F2110" s="184" t="str">
        <v>Estonia</v>
      </c>
      <c r="G2110" s="155" t="str">
        <v>Enbel</v>
      </c>
      <c r="H2110" s="155" t="str">
        <v>Tallinn</v>
      </c>
      <c r="I2110" s="155" t="str">
        <v>Lale S</v>
      </c>
      <c r="J2110" s="155">
        <v>57.97</v>
      </c>
      <c r="K2110" s="148">
        <v>4.343</v>
      </c>
      <c r="L2110" s="185" t="str">
        <v>Brazil</v>
      </c>
      <c r="M2110" s="155" t="str">
        <v>Paranagua</v>
      </c>
      <c r="N2110" s="186">
        <v>45723.480682870373</v>
      </c>
      <c r="O2110" s="186">
        <v>45757.726886574077</v>
      </c>
      <c r="S2110" s="187"/>
      <c r="T2110" s="148"/>
      <c r="Z2110" s="148"/>
    </row>
    <row r="2111" spans="2:26" s="155" customFormat="1" hidden="1" x14ac:dyDescent="0.2">
      <c r="B2111" s="155" t="str">
        <v>2025M03</v>
      </c>
      <c r="C2111" s="155" t="str">
        <v>2025</v>
      </c>
      <c r="D2111" s="183" t="str">
        <v>2025M04</v>
      </c>
      <c r="E2111" s="155" t="str">
        <v>2025</v>
      </c>
      <c r="F2111" s="184" t="str">
        <v>Estonia</v>
      </c>
      <c r="G2111" s="155" t="str">
        <v>Enbel</v>
      </c>
      <c r="H2111" s="155" t="str">
        <v>Tallinn</v>
      </c>
      <c r="I2111" s="155" t="str">
        <v>Lale S</v>
      </c>
      <c r="J2111" s="155">
        <v>57.97</v>
      </c>
      <c r="K2111" s="148">
        <v>4.343</v>
      </c>
      <c r="L2111" s="185" t="str">
        <v>Brazil</v>
      </c>
      <c r="M2111" s="155" t="str">
        <v>Paranagua</v>
      </c>
      <c r="N2111" s="186">
        <v>45723.480682870373</v>
      </c>
      <c r="O2111" s="186">
        <v>45757.726898148147</v>
      </c>
      <c r="S2111" s="187"/>
      <c r="T2111" s="148"/>
      <c r="Z2111" s="148"/>
    </row>
    <row r="2112" spans="2:26" s="155" customFormat="1" hidden="1" x14ac:dyDescent="0.2">
      <c r="B2112" s="155" t="str">
        <v>2025M03</v>
      </c>
      <c r="C2112" s="155" t="str">
        <v>2025</v>
      </c>
      <c r="D2112" s="183" t="str">
        <v>2025M04</v>
      </c>
      <c r="E2112" s="155" t="str">
        <v>2025</v>
      </c>
      <c r="F2112" s="184" t="str">
        <v>Canada</v>
      </c>
      <c r="G2112" s="155" t="str">
        <v>Canpotex</v>
      </c>
      <c r="H2112" s="155" t="str">
        <v>Vancouver (Canada)</v>
      </c>
      <c r="I2112" s="155" t="str">
        <v>Frieda</v>
      </c>
      <c r="J2112" s="155">
        <v>82.209000000000003</v>
      </c>
      <c r="K2112" s="148">
        <v>11.010999999999999</v>
      </c>
      <c r="L2112" s="185" t="str">
        <v>Brazil</v>
      </c>
      <c r="M2112" s="155" t="str">
        <v>Paranagua</v>
      </c>
      <c r="N2112" s="186">
        <v>45719.647291666668</v>
      </c>
      <c r="O2112" s="186">
        <v>45759.353807870371</v>
      </c>
      <c r="S2112" s="187"/>
      <c r="T2112" s="148"/>
      <c r="Z2112" s="148"/>
    </row>
    <row r="2113" spans="2:26" s="155" customFormat="1" hidden="1" x14ac:dyDescent="0.2">
      <c r="B2113" s="155" t="str">
        <v>2025M03</v>
      </c>
      <c r="C2113" s="155" t="str">
        <v>2025</v>
      </c>
      <c r="D2113" s="183" t="str">
        <v>2025M04</v>
      </c>
      <c r="E2113" s="155" t="str">
        <v>2025</v>
      </c>
      <c r="F2113" s="184" t="str">
        <v>Canada</v>
      </c>
      <c r="G2113" s="155" t="str">
        <v>Canpotex</v>
      </c>
      <c r="H2113" s="155" t="str">
        <v>Vancouver (Canada)</v>
      </c>
      <c r="I2113" s="155" t="str">
        <v>Frieda</v>
      </c>
      <c r="J2113" s="155">
        <v>82.209000000000003</v>
      </c>
      <c r="K2113" s="148">
        <v>7.6050000000000004</v>
      </c>
      <c r="L2113" s="185" t="str">
        <v>Brazil</v>
      </c>
      <c r="M2113" s="155" t="str">
        <v>Paranagua</v>
      </c>
      <c r="N2113" s="186">
        <v>45719.647291666668</v>
      </c>
      <c r="O2113" s="186">
        <v>45759.353946759256</v>
      </c>
      <c r="S2113" s="187"/>
      <c r="T2113" s="148"/>
      <c r="Z2113" s="148"/>
    </row>
    <row r="2114" spans="2:26" s="155" customFormat="1" hidden="1" x14ac:dyDescent="0.2">
      <c r="B2114" s="155" t="str">
        <v>2025M03</v>
      </c>
      <c r="C2114" s="155" t="str">
        <v>2025</v>
      </c>
      <c r="D2114" s="183" t="str">
        <v>2025M04</v>
      </c>
      <c r="E2114" s="155" t="str">
        <v>2025</v>
      </c>
      <c r="F2114" s="184" t="str">
        <v>Russia</v>
      </c>
      <c r="G2114" s="155" t="str">
        <v>Uralkali</v>
      </c>
      <c r="H2114" s="155" t="str">
        <v>St Petersburg</v>
      </c>
      <c r="I2114" s="155" t="str">
        <v>Ernest Vinberg</v>
      </c>
      <c r="J2114" s="155">
        <v>63.411000000000001</v>
      </c>
      <c r="K2114" s="148">
        <v>46.938000000000002</v>
      </c>
      <c r="L2114" s="185" t="str">
        <v>Brazil</v>
      </c>
      <c r="M2114" s="155" t="str">
        <v>Paranagua</v>
      </c>
      <c r="N2114" s="186">
        <v>45737.771111111113</v>
      </c>
      <c r="O2114" s="186">
        <v>45770.145497685182</v>
      </c>
      <c r="S2114" s="187"/>
      <c r="T2114" s="148"/>
      <c r="Z2114" s="148"/>
    </row>
    <row r="2115" spans="2:26" s="155" customFormat="1" hidden="1" x14ac:dyDescent="0.2">
      <c r="B2115" s="155" t="str">
        <v>2025M03</v>
      </c>
      <c r="C2115" s="155" t="str">
        <v>2025</v>
      </c>
      <c r="D2115" s="183" t="str">
        <v>2025M05</v>
      </c>
      <c r="E2115" s="155" t="str">
        <v>2025</v>
      </c>
      <c r="F2115" s="184" t="str">
        <v>Russia</v>
      </c>
      <c r="G2115" s="155" t="str">
        <v>Eurochem</v>
      </c>
      <c r="H2115" s="155" t="str">
        <v>Murmansk</v>
      </c>
      <c r="I2115" s="155" t="str">
        <v>Charlie</v>
      </c>
      <c r="J2115" s="155">
        <v>35.139000000000003</v>
      </c>
      <c r="K2115" s="148">
        <v>34.1</v>
      </c>
      <c r="L2115" s="185" t="str">
        <v>Brazil</v>
      </c>
      <c r="M2115" s="155" t="str">
        <v>Paranagua</v>
      </c>
      <c r="N2115" s="186">
        <v>45745.835960648146</v>
      </c>
      <c r="O2115" s="186">
        <v>45781.78229166667</v>
      </c>
      <c r="S2115" s="187"/>
      <c r="T2115" s="148"/>
      <c r="Z2115" s="148"/>
    </row>
    <row r="2116" spans="2:26" s="155" customFormat="1" hidden="1" x14ac:dyDescent="0.2">
      <c r="B2116" s="155" t="str">
        <v>2025M03</v>
      </c>
      <c r="C2116" s="155" t="str">
        <v>2025</v>
      </c>
      <c r="D2116" s="183" t="str">
        <v>2025M05</v>
      </c>
      <c r="E2116" s="155" t="str">
        <v>2025</v>
      </c>
      <c r="F2116" s="184" t="str">
        <v>Israel</v>
      </c>
      <c r="G2116" s="155" t="str">
        <v>Unknown</v>
      </c>
      <c r="H2116" s="155" t="str">
        <v>Ashdod</v>
      </c>
      <c r="I2116" s="155" t="str">
        <v>Eleni M</v>
      </c>
      <c r="J2116" s="155">
        <v>50.991999999999997</v>
      </c>
      <c r="K2116" s="148">
        <v>24.052</v>
      </c>
      <c r="L2116" s="185" t="str">
        <v>Brazil</v>
      </c>
      <c r="M2116" s="155" t="str">
        <v>Paranagua</v>
      </c>
      <c r="N2116" s="186">
        <v>45743.126562500001</v>
      </c>
      <c r="O2116" s="186">
        <v>45782.812847222223</v>
      </c>
      <c r="S2116" s="187"/>
      <c r="T2116" s="148"/>
      <c r="Z2116" s="148"/>
    </row>
    <row r="2117" spans="2:26" s="155" customFormat="1" hidden="1" x14ac:dyDescent="0.2">
      <c r="B2117" s="155" t="str">
        <v>2025M03</v>
      </c>
      <c r="C2117" s="155" t="str">
        <v>2025</v>
      </c>
      <c r="D2117" s="183" t="str">
        <v>2025M05</v>
      </c>
      <c r="E2117" s="155" t="str">
        <v>2025</v>
      </c>
      <c r="F2117" s="184" t="str">
        <v>Russia</v>
      </c>
      <c r="G2117" s="155" t="str">
        <v>Uralkali</v>
      </c>
      <c r="H2117" s="155" t="str">
        <v>St Petersburg</v>
      </c>
      <c r="I2117" s="155" t="str">
        <v>Iokasti Gs</v>
      </c>
      <c r="J2117" s="155">
        <v>55.856999999999999</v>
      </c>
      <c r="K2117" s="148">
        <v>48.773000000000003</v>
      </c>
      <c r="L2117" s="185" t="str">
        <v>Brazil</v>
      </c>
      <c r="M2117" s="155" t="str">
        <v>Paranagua</v>
      </c>
      <c r="N2117" s="186">
        <v>45744.938877314817</v>
      </c>
      <c r="O2117" s="186">
        <v>45783.322662037041</v>
      </c>
      <c r="S2117" s="187"/>
      <c r="T2117" s="148"/>
      <c r="Z2117" s="148"/>
    </row>
    <row r="2118" spans="2:26" s="155" customFormat="1" hidden="1" x14ac:dyDescent="0.2">
      <c r="B2118" s="155" t="str">
        <v>2025M04</v>
      </c>
      <c r="C2118" s="155" t="str">
        <v>2025</v>
      </c>
      <c r="D2118" s="183" t="str">
        <v>2025M05</v>
      </c>
      <c r="E2118" s="155" t="str">
        <v>2025</v>
      </c>
      <c r="F2118" s="184" t="str">
        <v>Russia</v>
      </c>
      <c r="G2118" s="155" t="str">
        <v>Uralkali</v>
      </c>
      <c r="H2118" s="155" t="str">
        <v>St Petersburg</v>
      </c>
      <c r="I2118" s="155" t="str">
        <v>Tulpar</v>
      </c>
      <c r="J2118" s="155">
        <v>34.79</v>
      </c>
      <c r="K2118" s="148">
        <v>30.716999999999999</v>
      </c>
      <c r="L2118" s="185" t="str">
        <v>Brazil</v>
      </c>
      <c r="M2118" s="155" t="str">
        <v>Paranagua</v>
      </c>
      <c r="N2118" s="186">
        <v>45769.126608796294</v>
      </c>
      <c r="O2118" s="186">
        <v>45799.372303240743</v>
      </c>
      <c r="S2118" s="187"/>
      <c r="T2118" s="148"/>
      <c r="Z2118" s="148"/>
    </row>
    <row r="2119" spans="2:26" s="155" customFormat="1" hidden="1" x14ac:dyDescent="0.2">
      <c r="B2119" s="155" t="str">
        <v>2025M04</v>
      </c>
      <c r="C2119" s="155" t="str">
        <v>2025</v>
      </c>
      <c r="D2119" s="183" t="str">
        <v>2025M05</v>
      </c>
      <c r="E2119" s="155" t="str">
        <v>2025</v>
      </c>
      <c r="F2119" s="184" t="str">
        <v>Canada</v>
      </c>
      <c r="G2119" s="155" t="str">
        <v>Canpotex</v>
      </c>
      <c r="H2119" s="155" t="str">
        <v>Vancouver (Canada)</v>
      </c>
      <c r="I2119" s="155" t="str">
        <v>Pescadores Sw</v>
      </c>
      <c r="J2119" s="155">
        <v>82.23</v>
      </c>
      <c r="K2119" s="148">
        <v>72.855000000000004</v>
      </c>
      <c r="L2119" s="185" t="str">
        <v>Brazil</v>
      </c>
      <c r="M2119" s="155" t="str">
        <v>Paranagua</v>
      </c>
      <c r="N2119" s="186">
        <v>45767.293113425927</v>
      </c>
      <c r="O2119" s="186">
        <v>45801.666666666664</v>
      </c>
      <c r="S2119" s="187"/>
      <c r="T2119" s="148"/>
      <c r="Z2119" s="148"/>
    </row>
    <row r="2120" spans="2:26" s="155" customFormat="1" hidden="1" x14ac:dyDescent="0.2">
      <c r="B2120" s="155" t="str">
        <v>2025M04</v>
      </c>
      <c r="C2120" s="155" t="str">
        <v>2025</v>
      </c>
      <c r="D2120" s="183" t="str">
        <v>2025M05</v>
      </c>
      <c r="E2120" s="155" t="str">
        <v>2025</v>
      </c>
      <c r="F2120" s="184" t="str">
        <v>Russia</v>
      </c>
      <c r="G2120" s="155" t="str">
        <v>Eurochem</v>
      </c>
      <c r="H2120" s="155" t="str">
        <v>Murmansk</v>
      </c>
      <c r="I2120" s="155" t="str">
        <v>Trust Star</v>
      </c>
      <c r="J2120" s="155">
        <v>36.231999999999999</v>
      </c>
      <c r="K2120" s="148">
        <v>31.096</v>
      </c>
      <c r="L2120" s="185" t="str">
        <v>Brazil</v>
      </c>
      <c r="M2120" s="155" t="str">
        <v>Paranagua</v>
      </c>
      <c r="N2120" s="186">
        <v>45769.799131944441</v>
      </c>
      <c r="O2120" s="186">
        <v>45803.125</v>
      </c>
      <c r="S2120" s="187"/>
      <c r="T2120" s="148"/>
      <c r="Z2120" s="148"/>
    </row>
    <row r="2121" spans="2:26" s="155" customFormat="1" hidden="1" x14ac:dyDescent="0.2">
      <c r="B2121" s="155" t="str">
        <v>2025M04</v>
      </c>
      <c r="C2121" s="155" t="str">
        <v>2025</v>
      </c>
      <c r="D2121" s="183" t="str">
        <v>2025M06</v>
      </c>
      <c r="E2121" s="155" t="str">
        <v>2025</v>
      </c>
      <c r="F2121" s="184" t="str">
        <v>Canada</v>
      </c>
      <c r="G2121" s="155" t="str">
        <v>K+S</v>
      </c>
      <c r="H2121" s="155" t="str">
        <v>Vancouver (Canada)</v>
      </c>
      <c r="I2121" s="155" t="str">
        <v>Diamantina</v>
      </c>
      <c r="J2121" s="155">
        <v>82.138999999999996</v>
      </c>
      <c r="K2121" s="148">
        <v>64.891999999999996</v>
      </c>
      <c r="L2121" s="185" t="str">
        <v>Brazil</v>
      </c>
      <c r="M2121" s="155" t="str">
        <v>Paranagua</v>
      </c>
      <c r="N2121" s="186">
        <v>45776.751539351855</v>
      </c>
      <c r="O2121" s="186">
        <v>45820.611828703702</v>
      </c>
      <c r="S2121" s="187"/>
      <c r="T2121" s="148"/>
      <c r="Z2121" s="148"/>
    </row>
    <row r="2122" spans="2:26" s="155" customFormat="1" hidden="1" x14ac:dyDescent="0.2">
      <c r="D2122" s="183"/>
      <c r="F2122" s="184"/>
      <c r="K2122" s="148"/>
      <c r="L2122" s="185"/>
      <c r="N2122" s="186"/>
      <c r="O2122" s="186"/>
      <c r="S2122" s="187"/>
      <c r="T2122" s="148"/>
      <c r="Z2122" s="148"/>
    </row>
    <row r="2123" spans="2:26" s="155" customFormat="1" hidden="1" x14ac:dyDescent="0.2">
      <c r="D2123" s="183"/>
      <c r="F2123" s="184"/>
      <c r="K2123" s="148"/>
      <c r="L2123" s="185"/>
      <c r="N2123" s="186"/>
      <c r="O2123" s="186"/>
      <c r="S2123" s="187"/>
      <c r="T2123" s="148"/>
      <c r="Z2123" s="148"/>
    </row>
    <row r="2124" spans="2:26" s="155" customFormat="1" hidden="1" x14ac:dyDescent="0.2">
      <c r="D2124" s="183"/>
      <c r="F2124" s="184"/>
      <c r="K2124" s="148"/>
      <c r="L2124" s="185"/>
      <c r="N2124" s="186"/>
      <c r="O2124" s="186"/>
      <c r="S2124" s="187"/>
      <c r="T2124" s="148"/>
      <c r="Z2124" s="148"/>
    </row>
    <row r="2125" spans="2:26" s="155" customFormat="1" hidden="1" x14ac:dyDescent="0.2">
      <c r="D2125" s="183"/>
      <c r="F2125" s="184"/>
      <c r="K2125" s="148"/>
      <c r="L2125" s="185"/>
      <c r="N2125" s="186"/>
      <c r="O2125" s="186"/>
      <c r="S2125" s="187"/>
      <c r="T2125" s="148"/>
      <c r="Z2125" s="148"/>
    </row>
    <row r="2126" spans="2:26" s="155" customFormat="1" hidden="1" x14ac:dyDescent="0.2">
      <c r="D2126" s="183"/>
      <c r="F2126" s="184"/>
      <c r="K2126" s="148"/>
      <c r="L2126" s="185"/>
      <c r="N2126" s="186"/>
      <c r="O2126" s="186"/>
      <c r="S2126" s="187"/>
      <c r="T2126" s="148"/>
      <c r="Z2126" s="148"/>
    </row>
    <row r="2127" spans="2:26" s="155" customFormat="1" hidden="1" x14ac:dyDescent="0.2">
      <c r="D2127" s="183"/>
      <c r="F2127" s="184"/>
      <c r="K2127" s="148"/>
      <c r="L2127" s="185"/>
      <c r="N2127" s="186"/>
      <c r="O2127" s="186"/>
      <c r="S2127" s="187"/>
      <c r="T2127" s="148"/>
      <c r="Z2127" s="148"/>
    </row>
    <row r="2128" spans="2:26" s="155" customFormat="1" hidden="1" x14ac:dyDescent="0.2">
      <c r="D2128" s="183"/>
      <c r="F2128" s="184"/>
      <c r="K2128" s="148"/>
      <c r="L2128" s="185"/>
      <c r="N2128" s="186"/>
      <c r="O2128" s="186"/>
      <c r="S2128" s="187"/>
      <c r="T2128" s="148"/>
      <c r="Z2128" s="148"/>
    </row>
    <row r="2129" spans="4:26" s="155" customFormat="1" hidden="1" x14ac:dyDescent="0.2">
      <c r="D2129" s="183"/>
      <c r="F2129" s="184"/>
      <c r="K2129" s="148"/>
      <c r="L2129" s="185"/>
      <c r="N2129" s="186"/>
      <c r="O2129" s="186"/>
      <c r="S2129" s="187"/>
      <c r="T2129" s="148"/>
      <c r="Z2129" s="148"/>
    </row>
    <row r="2130" spans="4:26" s="155" customFormat="1" hidden="1" x14ac:dyDescent="0.2">
      <c r="D2130" s="183"/>
      <c r="F2130" s="184"/>
      <c r="K2130" s="148"/>
      <c r="L2130" s="185"/>
      <c r="N2130" s="186"/>
      <c r="O2130" s="186"/>
      <c r="S2130" s="187"/>
      <c r="T2130" s="148"/>
      <c r="Z2130" s="148"/>
    </row>
    <row r="2131" spans="4:26" s="155" customFormat="1" hidden="1" x14ac:dyDescent="0.2">
      <c r="D2131" s="183"/>
      <c r="F2131" s="184"/>
      <c r="K2131" s="148"/>
      <c r="L2131" s="185"/>
      <c r="N2131" s="186"/>
      <c r="O2131" s="186"/>
      <c r="S2131" s="187"/>
      <c r="T2131" s="148"/>
      <c r="Z2131" s="148"/>
    </row>
    <row r="2132" spans="4:26" s="155" customFormat="1" hidden="1" x14ac:dyDescent="0.2">
      <c r="D2132" s="183"/>
      <c r="F2132" s="184"/>
      <c r="K2132" s="148"/>
      <c r="L2132" s="185"/>
      <c r="N2132" s="186"/>
      <c r="O2132" s="186"/>
      <c r="S2132" s="187"/>
      <c r="T2132" s="148"/>
      <c r="Z2132" s="148"/>
    </row>
    <row r="2133" spans="4:26" s="155" customFormat="1" hidden="1" x14ac:dyDescent="0.2">
      <c r="D2133" s="183"/>
      <c r="F2133" s="184"/>
      <c r="K2133" s="148"/>
      <c r="L2133" s="185"/>
      <c r="N2133" s="186"/>
      <c r="O2133" s="186"/>
      <c r="S2133" s="187"/>
      <c r="T2133" s="148"/>
      <c r="Z2133" s="148"/>
    </row>
    <row r="2134" spans="4:26" s="155" customFormat="1" hidden="1" x14ac:dyDescent="0.2">
      <c r="D2134" s="183"/>
      <c r="F2134" s="184"/>
      <c r="K2134" s="148"/>
      <c r="L2134" s="185"/>
      <c r="N2134" s="186"/>
      <c r="O2134" s="186"/>
      <c r="S2134" s="187"/>
      <c r="T2134" s="148"/>
      <c r="Z2134" s="148"/>
    </row>
    <row r="2135" spans="4:26" s="155" customFormat="1" hidden="1" x14ac:dyDescent="0.2">
      <c r="D2135" s="183"/>
      <c r="F2135" s="184"/>
      <c r="K2135" s="148"/>
      <c r="L2135" s="185"/>
      <c r="N2135" s="186"/>
      <c r="O2135" s="186"/>
      <c r="S2135" s="187"/>
      <c r="T2135" s="148"/>
      <c r="Z2135" s="148"/>
    </row>
    <row r="2136" spans="4:26" s="155" customFormat="1" hidden="1" x14ac:dyDescent="0.2">
      <c r="D2136" s="183"/>
      <c r="F2136" s="184"/>
      <c r="K2136" s="148"/>
      <c r="L2136" s="185"/>
      <c r="N2136" s="186"/>
      <c r="O2136" s="186"/>
      <c r="S2136" s="187"/>
      <c r="T2136" s="148"/>
      <c r="Z2136" s="148"/>
    </row>
    <row r="2137" spans="4:26" s="155" customFormat="1" hidden="1" x14ac:dyDescent="0.2">
      <c r="D2137" s="183"/>
      <c r="F2137" s="184"/>
      <c r="K2137" s="148"/>
      <c r="L2137" s="185"/>
      <c r="N2137" s="186"/>
      <c r="O2137" s="186"/>
      <c r="S2137" s="187"/>
      <c r="T2137" s="148"/>
      <c r="Z2137" s="148"/>
    </row>
    <row r="2138" spans="4:26" s="155" customFormat="1" hidden="1" x14ac:dyDescent="0.2">
      <c r="D2138" s="183"/>
      <c r="F2138" s="184"/>
      <c r="K2138" s="148"/>
      <c r="L2138" s="185"/>
      <c r="N2138" s="186"/>
      <c r="O2138" s="186"/>
      <c r="S2138" s="187"/>
      <c r="T2138" s="148"/>
      <c r="Z2138" s="148"/>
    </row>
    <row r="2139" spans="4:26" s="155" customFormat="1" hidden="1" x14ac:dyDescent="0.2">
      <c r="D2139" s="183"/>
      <c r="F2139" s="184"/>
      <c r="K2139" s="148"/>
      <c r="L2139" s="185"/>
      <c r="N2139" s="186"/>
      <c r="O2139" s="186"/>
      <c r="S2139" s="187"/>
      <c r="T2139" s="148"/>
      <c r="Z2139" s="148"/>
    </row>
    <row r="2140" spans="4:26" s="155" customFormat="1" hidden="1" x14ac:dyDescent="0.2">
      <c r="D2140" s="183"/>
      <c r="F2140" s="184"/>
      <c r="K2140" s="148"/>
      <c r="L2140" s="185"/>
      <c r="N2140" s="186"/>
      <c r="O2140" s="186"/>
      <c r="S2140" s="187"/>
      <c r="T2140" s="148"/>
      <c r="Z2140" s="148"/>
    </row>
    <row r="2141" spans="4:26" s="155" customFormat="1" hidden="1" x14ac:dyDescent="0.2">
      <c r="D2141" s="183"/>
      <c r="F2141" s="184"/>
      <c r="K2141" s="148"/>
      <c r="L2141" s="185"/>
      <c r="N2141" s="186"/>
      <c r="O2141" s="186"/>
      <c r="S2141" s="187"/>
      <c r="T2141" s="148"/>
      <c r="Z2141" s="148"/>
    </row>
    <row r="2142" spans="4:26" s="155" customFormat="1" hidden="1" x14ac:dyDescent="0.2">
      <c r="D2142" s="183"/>
      <c r="F2142" s="184"/>
      <c r="K2142" s="148"/>
      <c r="L2142" s="185"/>
      <c r="N2142" s="186"/>
      <c r="O2142" s="186"/>
      <c r="S2142" s="187"/>
      <c r="T2142" s="148"/>
      <c r="Z2142" s="148"/>
    </row>
    <row r="2143" spans="4:26" s="155" customFormat="1" hidden="1" x14ac:dyDescent="0.2">
      <c r="D2143" s="183"/>
      <c r="F2143" s="184"/>
      <c r="K2143" s="148"/>
      <c r="L2143" s="185"/>
      <c r="N2143" s="186"/>
      <c r="O2143" s="186"/>
      <c r="S2143" s="187"/>
      <c r="T2143" s="148"/>
      <c r="Z2143" s="148"/>
    </row>
    <row r="2144" spans="4:26" s="155" customFormat="1" hidden="1" x14ac:dyDescent="0.2">
      <c r="D2144" s="183"/>
      <c r="F2144" s="184"/>
      <c r="K2144" s="148"/>
      <c r="L2144" s="185"/>
      <c r="N2144" s="186"/>
      <c r="O2144" s="186"/>
      <c r="S2144" s="187"/>
      <c r="T2144" s="148"/>
      <c r="Z2144" s="148"/>
    </row>
    <row r="2145" spans="4:26" s="155" customFormat="1" hidden="1" x14ac:dyDescent="0.2">
      <c r="D2145" s="183"/>
      <c r="F2145" s="184"/>
      <c r="K2145" s="148"/>
      <c r="L2145" s="185"/>
      <c r="N2145" s="186"/>
      <c r="O2145" s="186"/>
      <c r="S2145" s="187"/>
      <c r="T2145" s="148"/>
      <c r="Z2145" s="148"/>
    </row>
    <row r="2146" spans="4:26" s="155" customFormat="1" hidden="1" x14ac:dyDescent="0.2">
      <c r="D2146" s="183"/>
      <c r="F2146" s="184"/>
      <c r="K2146" s="148"/>
      <c r="L2146" s="185"/>
      <c r="N2146" s="186"/>
      <c r="O2146" s="186"/>
      <c r="S2146" s="187"/>
      <c r="T2146" s="148"/>
      <c r="Z2146" s="148"/>
    </row>
    <row r="2147" spans="4:26" s="155" customFormat="1" hidden="1" x14ac:dyDescent="0.2">
      <c r="D2147" s="183"/>
      <c r="F2147" s="184"/>
      <c r="K2147" s="148"/>
      <c r="L2147" s="185"/>
      <c r="N2147" s="186"/>
      <c r="O2147" s="186"/>
      <c r="S2147" s="187"/>
      <c r="T2147" s="148"/>
      <c r="Z2147" s="148"/>
    </row>
    <row r="2148" spans="4:26" s="155" customFormat="1" hidden="1" x14ac:dyDescent="0.2">
      <c r="D2148" s="183"/>
      <c r="F2148" s="184"/>
      <c r="K2148" s="148"/>
      <c r="L2148" s="185"/>
      <c r="N2148" s="186"/>
      <c r="O2148" s="186"/>
      <c r="S2148" s="187"/>
      <c r="T2148" s="148"/>
      <c r="Z2148" s="148"/>
    </row>
    <row r="2149" spans="4:26" s="155" customFormat="1" hidden="1" x14ac:dyDescent="0.2">
      <c r="D2149" s="183"/>
      <c r="F2149" s="184"/>
      <c r="K2149" s="148"/>
      <c r="L2149" s="185"/>
      <c r="N2149" s="186"/>
      <c r="O2149" s="186"/>
      <c r="S2149" s="187"/>
      <c r="T2149" s="148"/>
      <c r="Z2149" s="148"/>
    </row>
    <row r="2150" spans="4:26" s="155" customFormat="1" hidden="1" x14ac:dyDescent="0.2">
      <c r="D2150" s="183"/>
      <c r="F2150" s="184"/>
      <c r="K2150" s="148"/>
      <c r="L2150" s="185"/>
      <c r="N2150" s="186"/>
      <c r="O2150" s="186"/>
      <c r="S2150" s="187"/>
      <c r="T2150" s="148"/>
      <c r="Z2150" s="148"/>
    </row>
    <row r="2151" spans="4:26" s="155" customFormat="1" hidden="1" x14ac:dyDescent="0.2">
      <c r="D2151" s="183"/>
      <c r="F2151" s="184"/>
      <c r="K2151" s="148"/>
      <c r="L2151" s="185"/>
      <c r="N2151" s="186"/>
      <c r="O2151" s="186"/>
      <c r="S2151" s="187"/>
      <c r="T2151" s="148"/>
      <c r="Z2151" s="148"/>
    </row>
    <row r="2152" spans="4:26" s="155" customFormat="1" hidden="1" x14ac:dyDescent="0.2">
      <c r="D2152" s="183"/>
      <c r="F2152" s="184"/>
      <c r="K2152" s="148"/>
      <c r="L2152" s="185"/>
      <c r="N2152" s="186"/>
      <c r="O2152" s="186"/>
      <c r="S2152" s="187"/>
      <c r="T2152" s="148"/>
      <c r="Z2152" s="148"/>
    </row>
    <row r="2153" spans="4:26" s="155" customFormat="1" hidden="1" x14ac:dyDescent="0.2">
      <c r="D2153" s="183"/>
      <c r="F2153" s="184"/>
      <c r="K2153" s="148"/>
      <c r="L2153" s="185"/>
      <c r="N2153" s="186"/>
      <c r="O2153" s="186"/>
      <c r="S2153" s="187"/>
      <c r="T2153" s="148"/>
      <c r="Z2153" s="148"/>
    </row>
    <row r="2154" spans="4:26" s="155" customFormat="1" hidden="1" x14ac:dyDescent="0.2">
      <c r="D2154" s="183"/>
      <c r="F2154" s="184"/>
      <c r="K2154" s="148"/>
      <c r="L2154" s="185"/>
      <c r="N2154" s="186"/>
      <c r="O2154" s="186"/>
      <c r="S2154" s="187"/>
      <c r="T2154" s="148"/>
      <c r="Z2154" s="148"/>
    </row>
    <row r="2155" spans="4:26" s="155" customFormat="1" hidden="1" x14ac:dyDescent="0.2">
      <c r="D2155" s="183"/>
      <c r="F2155" s="184"/>
      <c r="K2155" s="148"/>
      <c r="L2155" s="185"/>
      <c r="N2155" s="186"/>
      <c r="O2155" s="186"/>
      <c r="S2155" s="187"/>
      <c r="T2155" s="148"/>
      <c r="Z2155" s="148"/>
    </row>
    <row r="2156" spans="4:26" s="155" customFormat="1" hidden="1" x14ac:dyDescent="0.2">
      <c r="D2156" s="183"/>
      <c r="F2156" s="184"/>
      <c r="K2156" s="148"/>
      <c r="L2156" s="185"/>
      <c r="N2156" s="186"/>
      <c r="O2156" s="186"/>
      <c r="S2156" s="187"/>
      <c r="T2156" s="148"/>
      <c r="Z2156" s="148"/>
    </row>
    <row r="2157" spans="4:26" s="155" customFormat="1" hidden="1" x14ac:dyDescent="0.2">
      <c r="D2157" s="183"/>
      <c r="F2157" s="184"/>
      <c r="K2157" s="148"/>
      <c r="L2157" s="185"/>
      <c r="N2157" s="186"/>
      <c r="O2157" s="186"/>
      <c r="S2157" s="187"/>
      <c r="T2157" s="148"/>
      <c r="Z2157" s="148"/>
    </row>
    <row r="2158" spans="4:26" s="155" customFormat="1" hidden="1" x14ac:dyDescent="0.2">
      <c r="D2158" s="183"/>
      <c r="F2158" s="184"/>
      <c r="K2158" s="148"/>
      <c r="L2158" s="185"/>
      <c r="N2158" s="186"/>
      <c r="O2158" s="186"/>
      <c r="S2158" s="187"/>
      <c r="T2158" s="148"/>
      <c r="Z2158" s="148"/>
    </row>
    <row r="2159" spans="4:26" s="155" customFormat="1" hidden="1" x14ac:dyDescent="0.2">
      <c r="D2159" s="183"/>
      <c r="F2159" s="184"/>
      <c r="K2159" s="148"/>
      <c r="L2159" s="185"/>
      <c r="N2159" s="186"/>
      <c r="O2159" s="186"/>
      <c r="S2159" s="187"/>
      <c r="T2159" s="148"/>
      <c r="Z2159" s="148"/>
    </row>
    <row r="2160" spans="4:26" s="155" customFormat="1" hidden="1" x14ac:dyDescent="0.2">
      <c r="D2160" s="183"/>
      <c r="F2160" s="184"/>
      <c r="K2160" s="148"/>
      <c r="L2160" s="185"/>
      <c r="N2160" s="186"/>
      <c r="O2160" s="186"/>
      <c r="S2160" s="187"/>
      <c r="T2160" s="148"/>
      <c r="Z2160" s="148"/>
    </row>
    <row r="2161" spans="4:26" s="155" customFormat="1" hidden="1" x14ac:dyDescent="0.2">
      <c r="D2161" s="183"/>
      <c r="F2161" s="184"/>
      <c r="K2161" s="148"/>
      <c r="L2161" s="185"/>
      <c r="N2161" s="186"/>
      <c r="O2161" s="186"/>
      <c r="S2161" s="187"/>
      <c r="T2161" s="148"/>
      <c r="Z2161" s="148"/>
    </row>
    <row r="2162" spans="4:26" s="155" customFormat="1" hidden="1" x14ac:dyDescent="0.2">
      <c r="D2162" s="183"/>
      <c r="F2162" s="184"/>
      <c r="K2162" s="148"/>
      <c r="L2162" s="185"/>
      <c r="N2162" s="186"/>
      <c r="O2162" s="186"/>
      <c r="S2162" s="187"/>
      <c r="T2162" s="148"/>
      <c r="Z2162" s="148"/>
    </row>
    <row r="2163" spans="4:26" s="155" customFormat="1" hidden="1" x14ac:dyDescent="0.2">
      <c r="D2163" s="183"/>
      <c r="F2163" s="184"/>
      <c r="K2163" s="148"/>
      <c r="L2163" s="185"/>
      <c r="N2163" s="186"/>
      <c r="O2163" s="186"/>
      <c r="S2163" s="187"/>
      <c r="T2163" s="148"/>
      <c r="Z2163" s="148"/>
    </row>
    <row r="2164" spans="4:26" s="155" customFormat="1" hidden="1" x14ac:dyDescent="0.2">
      <c r="D2164" s="183"/>
      <c r="F2164" s="184"/>
      <c r="K2164" s="148"/>
      <c r="L2164" s="185"/>
      <c r="N2164" s="186"/>
      <c r="O2164" s="186"/>
      <c r="S2164" s="187"/>
      <c r="T2164" s="148"/>
      <c r="Z2164" s="148"/>
    </row>
    <row r="2165" spans="4:26" s="155" customFormat="1" hidden="1" x14ac:dyDescent="0.2">
      <c r="D2165" s="183"/>
      <c r="F2165" s="184"/>
      <c r="K2165" s="148"/>
      <c r="L2165" s="185"/>
      <c r="N2165" s="186"/>
      <c r="O2165" s="186"/>
      <c r="S2165" s="187"/>
      <c r="T2165" s="148"/>
      <c r="Z2165" s="148"/>
    </row>
    <row r="2166" spans="4:26" s="155" customFormat="1" hidden="1" x14ac:dyDescent="0.2">
      <c r="D2166" s="183"/>
      <c r="F2166" s="184"/>
      <c r="K2166" s="148"/>
      <c r="L2166" s="185"/>
      <c r="N2166" s="186"/>
      <c r="O2166" s="186"/>
      <c r="S2166" s="187"/>
      <c r="T2166" s="148"/>
      <c r="Z2166" s="148"/>
    </row>
    <row r="2167" spans="4:26" s="155" customFormat="1" hidden="1" x14ac:dyDescent="0.2">
      <c r="D2167" s="183"/>
      <c r="F2167" s="184"/>
      <c r="K2167" s="148"/>
      <c r="L2167" s="185"/>
      <c r="N2167" s="186"/>
      <c r="O2167" s="186"/>
      <c r="S2167" s="187"/>
      <c r="T2167" s="148"/>
      <c r="Z2167" s="148"/>
    </row>
    <row r="2168" spans="4:26" s="155" customFormat="1" hidden="1" x14ac:dyDescent="0.2">
      <c r="D2168" s="183"/>
      <c r="F2168" s="184"/>
      <c r="K2168" s="148"/>
      <c r="L2168" s="185"/>
      <c r="N2168" s="186"/>
      <c r="O2168" s="186"/>
      <c r="S2168" s="187"/>
      <c r="T2168" s="148"/>
      <c r="Z2168" s="148"/>
    </row>
    <row r="2169" spans="4:26" s="155" customFormat="1" hidden="1" x14ac:dyDescent="0.2">
      <c r="D2169" s="183"/>
      <c r="F2169" s="184"/>
      <c r="K2169" s="148"/>
      <c r="L2169" s="185"/>
      <c r="N2169" s="186"/>
      <c r="O2169" s="186"/>
      <c r="S2169" s="187"/>
      <c r="T2169" s="148"/>
      <c r="Z2169" s="148"/>
    </row>
    <row r="2170" spans="4:26" s="155" customFormat="1" hidden="1" x14ac:dyDescent="0.2">
      <c r="D2170" s="183"/>
      <c r="F2170" s="184"/>
      <c r="K2170" s="148"/>
      <c r="L2170" s="185"/>
      <c r="N2170" s="186"/>
      <c r="O2170" s="186"/>
      <c r="S2170" s="187"/>
      <c r="T2170" s="148"/>
      <c r="Z2170" s="148"/>
    </row>
    <row r="2171" spans="4:26" s="155" customFormat="1" hidden="1" x14ac:dyDescent="0.2">
      <c r="D2171" s="183"/>
      <c r="F2171" s="184"/>
      <c r="K2171" s="148"/>
      <c r="L2171" s="185"/>
      <c r="N2171" s="186"/>
      <c r="O2171" s="186"/>
      <c r="S2171" s="187"/>
      <c r="T2171" s="148"/>
      <c r="Z2171" s="148"/>
    </row>
    <row r="2172" spans="4:26" s="155" customFormat="1" hidden="1" x14ac:dyDescent="0.2">
      <c r="D2172" s="183"/>
      <c r="F2172" s="184"/>
      <c r="K2172" s="148"/>
      <c r="L2172" s="185"/>
      <c r="N2172" s="186"/>
      <c r="O2172" s="186"/>
      <c r="S2172" s="187"/>
      <c r="T2172" s="148"/>
      <c r="Z2172" s="148"/>
    </row>
    <row r="2173" spans="4:26" s="155" customFormat="1" hidden="1" x14ac:dyDescent="0.2">
      <c r="D2173" s="183"/>
      <c r="F2173" s="184"/>
      <c r="K2173" s="148"/>
      <c r="L2173" s="185"/>
      <c r="N2173" s="186"/>
      <c r="O2173" s="186"/>
      <c r="S2173" s="187"/>
      <c r="T2173" s="148"/>
      <c r="Z2173" s="148"/>
    </row>
    <row r="2174" spans="4:26" s="155" customFormat="1" hidden="1" x14ac:dyDescent="0.2">
      <c r="D2174" s="183"/>
      <c r="F2174" s="184"/>
      <c r="K2174" s="148"/>
      <c r="L2174" s="185"/>
      <c r="N2174" s="186"/>
      <c r="O2174" s="186"/>
      <c r="S2174" s="187"/>
      <c r="T2174" s="148"/>
      <c r="Z2174" s="148"/>
    </row>
    <row r="2175" spans="4:26" s="155" customFormat="1" hidden="1" x14ac:dyDescent="0.2">
      <c r="D2175" s="183"/>
      <c r="F2175" s="184"/>
      <c r="K2175" s="148"/>
      <c r="L2175" s="185"/>
      <c r="N2175" s="186"/>
      <c r="O2175" s="186"/>
      <c r="S2175" s="187"/>
      <c r="T2175" s="148"/>
      <c r="Z2175" s="148"/>
    </row>
    <row r="2176" spans="4:26" s="155" customFormat="1" hidden="1" x14ac:dyDescent="0.2">
      <c r="D2176" s="183"/>
      <c r="F2176" s="184"/>
      <c r="K2176" s="148"/>
      <c r="L2176" s="185"/>
      <c r="N2176" s="186"/>
      <c r="O2176" s="186"/>
      <c r="S2176" s="187"/>
      <c r="T2176" s="148"/>
      <c r="Z2176" s="148"/>
    </row>
    <row r="2177" spans="4:26" s="155" customFormat="1" hidden="1" x14ac:dyDescent="0.2">
      <c r="D2177" s="183"/>
      <c r="F2177" s="184"/>
      <c r="K2177" s="148"/>
      <c r="L2177" s="185"/>
      <c r="N2177" s="186"/>
      <c r="O2177" s="186"/>
      <c r="S2177" s="187"/>
      <c r="T2177" s="148"/>
      <c r="Z2177" s="148"/>
    </row>
    <row r="2178" spans="4:26" s="155" customFormat="1" hidden="1" x14ac:dyDescent="0.2">
      <c r="D2178" s="183"/>
      <c r="F2178" s="184"/>
      <c r="K2178" s="148"/>
      <c r="L2178" s="185"/>
      <c r="N2178" s="186"/>
      <c r="O2178" s="186"/>
      <c r="S2178" s="187"/>
      <c r="T2178" s="148"/>
      <c r="Z2178" s="148"/>
    </row>
    <row r="2179" spans="4:26" s="155" customFormat="1" hidden="1" x14ac:dyDescent="0.2">
      <c r="D2179" s="183"/>
      <c r="F2179" s="184"/>
      <c r="K2179" s="148"/>
      <c r="L2179" s="185"/>
      <c r="N2179" s="186"/>
      <c r="O2179" s="186"/>
      <c r="S2179" s="187"/>
      <c r="T2179" s="148"/>
      <c r="Z2179" s="148"/>
    </row>
    <row r="2180" spans="4:26" s="155" customFormat="1" hidden="1" x14ac:dyDescent="0.2">
      <c r="D2180" s="183"/>
      <c r="F2180" s="184"/>
      <c r="K2180" s="148"/>
      <c r="L2180" s="185"/>
      <c r="N2180" s="186"/>
      <c r="O2180" s="186"/>
      <c r="S2180" s="187"/>
      <c r="T2180" s="148"/>
      <c r="Z2180" s="148"/>
    </row>
    <row r="2181" spans="4:26" s="155" customFormat="1" hidden="1" x14ac:dyDescent="0.2">
      <c r="D2181" s="183"/>
      <c r="F2181" s="184"/>
      <c r="K2181" s="148"/>
      <c r="L2181" s="185"/>
      <c r="N2181" s="186"/>
      <c r="O2181" s="186"/>
      <c r="S2181" s="187"/>
      <c r="T2181" s="148"/>
      <c r="Z2181" s="148"/>
    </row>
    <row r="2182" spans="4:26" s="155" customFormat="1" hidden="1" x14ac:dyDescent="0.2">
      <c r="D2182" s="183"/>
      <c r="F2182" s="184"/>
      <c r="K2182" s="148"/>
      <c r="L2182" s="185"/>
      <c r="N2182" s="186"/>
      <c r="O2182" s="186"/>
      <c r="S2182" s="187"/>
      <c r="T2182" s="148"/>
      <c r="Z2182" s="148"/>
    </row>
    <row r="2183" spans="4:26" s="155" customFormat="1" hidden="1" x14ac:dyDescent="0.2">
      <c r="D2183" s="183"/>
      <c r="F2183" s="184"/>
      <c r="K2183" s="148"/>
      <c r="L2183" s="185"/>
      <c r="N2183" s="186"/>
      <c r="O2183" s="186"/>
      <c r="S2183" s="187"/>
      <c r="T2183" s="148"/>
      <c r="Z2183" s="148"/>
    </row>
    <row r="2184" spans="4:26" s="155" customFormat="1" hidden="1" x14ac:dyDescent="0.2">
      <c r="D2184" s="183"/>
      <c r="F2184" s="184"/>
      <c r="K2184" s="148"/>
      <c r="L2184" s="185"/>
      <c r="N2184" s="186"/>
      <c r="O2184" s="186"/>
      <c r="S2184" s="187"/>
      <c r="T2184" s="148"/>
      <c r="Z2184" s="148"/>
    </row>
    <row r="2185" spans="4:26" s="155" customFormat="1" hidden="1" x14ac:dyDescent="0.2">
      <c r="D2185" s="183"/>
      <c r="F2185" s="184"/>
      <c r="K2185" s="148"/>
      <c r="L2185" s="185"/>
      <c r="N2185" s="186"/>
      <c r="O2185" s="186"/>
      <c r="S2185" s="187"/>
      <c r="T2185" s="148"/>
      <c r="Z2185" s="148"/>
    </row>
    <row r="2186" spans="4:26" s="155" customFormat="1" hidden="1" x14ac:dyDescent="0.2">
      <c r="D2186" s="183"/>
      <c r="F2186" s="184"/>
      <c r="K2186" s="148"/>
      <c r="L2186" s="185"/>
      <c r="N2186" s="186"/>
      <c r="O2186" s="186"/>
      <c r="S2186" s="187"/>
      <c r="T2186" s="148"/>
      <c r="Z2186" s="148"/>
    </row>
    <row r="2187" spans="4:26" s="155" customFormat="1" hidden="1" x14ac:dyDescent="0.2">
      <c r="D2187" s="183"/>
      <c r="F2187" s="184"/>
      <c r="K2187" s="148"/>
      <c r="L2187" s="185"/>
      <c r="N2187" s="186"/>
      <c r="O2187" s="186"/>
      <c r="S2187" s="187"/>
      <c r="T2187" s="148"/>
      <c r="Z2187" s="148"/>
    </row>
    <row r="2188" spans="4:26" s="155" customFormat="1" hidden="1" x14ac:dyDescent="0.2">
      <c r="D2188" s="183"/>
      <c r="F2188" s="184"/>
      <c r="K2188" s="148"/>
      <c r="L2188" s="185"/>
      <c r="N2188" s="186"/>
      <c r="O2188" s="186"/>
      <c r="S2188" s="187"/>
      <c r="T2188" s="148"/>
      <c r="Z2188" s="148"/>
    </row>
    <row r="2189" spans="4:26" s="155" customFormat="1" hidden="1" x14ac:dyDescent="0.2">
      <c r="D2189" s="183"/>
      <c r="F2189" s="184"/>
      <c r="K2189" s="148"/>
      <c r="L2189" s="185"/>
      <c r="N2189" s="186"/>
      <c r="O2189" s="186"/>
      <c r="S2189" s="187"/>
      <c r="T2189" s="148"/>
      <c r="Z2189" s="148"/>
    </row>
    <row r="2190" spans="4:26" s="155" customFormat="1" hidden="1" x14ac:dyDescent="0.2">
      <c r="D2190" s="183"/>
      <c r="F2190" s="184"/>
      <c r="K2190" s="148"/>
      <c r="L2190" s="185"/>
      <c r="N2190" s="186"/>
      <c r="O2190" s="186"/>
      <c r="S2190" s="187"/>
      <c r="T2190" s="148"/>
      <c r="Z2190" s="148"/>
    </row>
    <row r="2191" spans="4:26" s="155" customFormat="1" hidden="1" x14ac:dyDescent="0.2">
      <c r="D2191" s="183"/>
      <c r="F2191" s="184"/>
      <c r="K2191" s="148"/>
      <c r="L2191" s="185"/>
      <c r="N2191" s="186"/>
      <c r="O2191" s="186"/>
      <c r="S2191" s="187"/>
      <c r="T2191" s="148"/>
      <c r="Z2191" s="148"/>
    </row>
    <row r="2192" spans="4:26" s="155" customFormat="1" hidden="1" x14ac:dyDescent="0.2">
      <c r="D2192" s="183"/>
      <c r="F2192" s="184"/>
      <c r="K2192" s="148"/>
      <c r="L2192" s="185"/>
      <c r="N2192" s="186"/>
      <c r="O2192" s="186"/>
      <c r="S2192" s="187"/>
      <c r="T2192" s="148"/>
      <c r="Z2192" s="148"/>
    </row>
    <row r="2193" spans="4:26" s="155" customFormat="1" hidden="1" x14ac:dyDescent="0.2">
      <c r="D2193" s="183"/>
      <c r="F2193" s="184"/>
      <c r="K2193" s="148"/>
      <c r="L2193" s="185"/>
      <c r="N2193" s="186"/>
      <c r="O2193" s="186"/>
      <c r="S2193" s="187"/>
      <c r="T2193" s="148"/>
      <c r="Z2193" s="148"/>
    </row>
    <row r="2194" spans="4:26" s="155" customFormat="1" hidden="1" x14ac:dyDescent="0.2">
      <c r="D2194" s="183"/>
      <c r="F2194" s="184"/>
      <c r="K2194" s="148"/>
      <c r="L2194" s="185"/>
      <c r="N2194" s="186"/>
      <c r="O2194" s="186"/>
      <c r="S2194" s="187"/>
      <c r="T2194" s="148"/>
      <c r="Z2194" s="148"/>
    </row>
    <row r="2195" spans="4:26" s="155" customFormat="1" hidden="1" x14ac:dyDescent="0.2">
      <c r="D2195" s="183"/>
      <c r="F2195" s="184"/>
      <c r="K2195" s="148"/>
      <c r="L2195" s="185"/>
      <c r="N2195" s="186"/>
      <c r="O2195" s="186"/>
      <c r="S2195" s="187"/>
      <c r="T2195" s="148"/>
      <c r="Z2195" s="148"/>
    </row>
    <row r="2196" spans="4:26" s="155" customFormat="1" hidden="1" x14ac:dyDescent="0.2">
      <c r="D2196" s="183"/>
      <c r="F2196" s="184"/>
      <c r="K2196" s="148"/>
      <c r="L2196" s="185"/>
      <c r="N2196" s="186"/>
      <c r="O2196" s="186"/>
      <c r="S2196" s="187"/>
      <c r="T2196" s="148"/>
      <c r="Z2196" s="148"/>
    </row>
    <row r="2197" spans="4:26" s="155" customFormat="1" hidden="1" x14ac:dyDescent="0.2">
      <c r="D2197" s="183"/>
      <c r="F2197" s="184"/>
      <c r="K2197" s="148"/>
      <c r="L2197" s="185"/>
      <c r="N2197" s="186"/>
      <c r="O2197" s="186"/>
      <c r="S2197" s="187"/>
      <c r="T2197" s="148"/>
      <c r="Z2197" s="148"/>
    </row>
    <row r="2198" spans="4:26" s="155" customFormat="1" hidden="1" x14ac:dyDescent="0.2">
      <c r="D2198" s="183"/>
      <c r="F2198" s="184"/>
      <c r="K2198" s="148"/>
      <c r="L2198" s="185"/>
      <c r="N2198" s="186"/>
      <c r="O2198" s="186"/>
      <c r="S2198" s="187"/>
      <c r="T2198" s="148"/>
      <c r="Z2198" s="148"/>
    </row>
    <row r="2199" spans="4:26" s="155" customFormat="1" hidden="1" x14ac:dyDescent="0.2">
      <c r="D2199" s="183"/>
      <c r="F2199" s="184"/>
      <c r="K2199" s="148"/>
      <c r="L2199" s="185"/>
      <c r="N2199" s="186"/>
      <c r="O2199" s="186"/>
      <c r="S2199" s="187"/>
      <c r="T2199" s="148"/>
      <c r="Z2199" s="148"/>
    </row>
    <row r="2200" spans="4:26" s="155" customFormat="1" hidden="1" x14ac:dyDescent="0.2">
      <c r="D2200" s="183"/>
      <c r="F2200" s="184"/>
      <c r="K2200" s="148"/>
      <c r="L2200" s="185"/>
      <c r="N2200" s="186"/>
      <c r="O2200" s="186"/>
      <c r="S2200" s="187"/>
      <c r="T2200" s="148"/>
      <c r="Z2200" s="148"/>
    </row>
    <row r="2201" spans="4:26" s="155" customFormat="1" hidden="1" x14ac:dyDescent="0.2">
      <c r="D2201" s="183"/>
      <c r="F2201" s="184"/>
      <c r="K2201" s="148"/>
      <c r="L2201" s="185"/>
      <c r="N2201" s="186"/>
      <c r="O2201" s="186"/>
      <c r="S2201" s="187"/>
      <c r="T2201" s="148"/>
      <c r="Z2201" s="148"/>
    </row>
    <row r="2202" spans="4:26" s="155" customFormat="1" hidden="1" x14ac:dyDescent="0.2">
      <c r="D2202" s="183"/>
      <c r="F2202" s="184"/>
      <c r="K2202" s="148"/>
      <c r="L2202" s="185"/>
      <c r="N2202" s="186"/>
      <c r="O2202" s="186"/>
      <c r="S2202" s="187"/>
      <c r="T2202" s="148"/>
      <c r="Z2202" s="148"/>
    </row>
    <row r="2203" spans="4:26" s="155" customFormat="1" hidden="1" x14ac:dyDescent="0.2">
      <c r="D2203" s="183"/>
      <c r="F2203" s="184"/>
      <c r="K2203" s="148"/>
      <c r="L2203" s="185"/>
      <c r="N2203" s="186"/>
      <c r="O2203" s="186"/>
      <c r="S2203" s="187"/>
      <c r="T2203" s="148"/>
      <c r="Z2203" s="148"/>
    </row>
    <row r="2204" spans="4:26" s="155" customFormat="1" hidden="1" x14ac:dyDescent="0.2">
      <c r="D2204" s="183"/>
      <c r="F2204" s="184"/>
      <c r="K2204" s="148"/>
      <c r="L2204" s="185"/>
      <c r="N2204" s="186"/>
      <c r="O2204" s="186"/>
      <c r="S2204" s="187"/>
      <c r="T2204" s="148"/>
      <c r="Z2204" s="148"/>
    </row>
    <row r="2205" spans="4:26" s="155" customFormat="1" hidden="1" x14ac:dyDescent="0.2">
      <c r="D2205" s="183"/>
      <c r="F2205" s="184"/>
      <c r="K2205" s="148"/>
      <c r="L2205" s="185"/>
      <c r="N2205" s="186"/>
      <c r="O2205" s="186"/>
      <c r="S2205" s="187"/>
      <c r="T2205" s="148"/>
      <c r="Z2205" s="148"/>
    </row>
    <row r="2206" spans="4:26" s="155" customFormat="1" hidden="1" x14ac:dyDescent="0.2">
      <c r="D2206" s="183"/>
      <c r="F2206" s="184"/>
      <c r="K2206" s="148"/>
      <c r="L2206" s="185"/>
      <c r="N2206" s="186"/>
      <c r="O2206" s="186"/>
      <c r="S2206" s="187"/>
      <c r="T2206" s="148"/>
      <c r="Z2206" s="148"/>
    </row>
    <row r="2207" spans="4:26" s="155" customFormat="1" hidden="1" x14ac:dyDescent="0.2">
      <c r="D2207" s="183"/>
      <c r="F2207" s="184"/>
      <c r="K2207" s="148"/>
      <c r="L2207" s="185"/>
      <c r="N2207" s="186"/>
      <c r="O2207" s="186"/>
      <c r="S2207" s="187"/>
      <c r="T2207" s="148"/>
      <c r="Z2207" s="148"/>
    </row>
    <row r="2208" spans="4:26" s="155" customFormat="1" hidden="1" x14ac:dyDescent="0.2">
      <c r="D2208" s="183"/>
      <c r="F2208" s="184"/>
      <c r="K2208" s="148"/>
      <c r="L2208" s="185"/>
      <c r="N2208" s="186"/>
      <c r="O2208" s="186"/>
      <c r="S2208" s="187"/>
      <c r="T2208" s="148"/>
      <c r="Z2208" s="148"/>
    </row>
    <row r="2209" spans="4:26" s="155" customFormat="1" hidden="1" x14ac:dyDescent="0.2">
      <c r="D2209" s="183"/>
      <c r="F2209" s="184"/>
      <c r="K2209" s="148"/>
      <c r="L2209" s="185"/>
      <c r="N2209" s="186"/>
      <c r="O2209" s="186"/>
      <c r="S2209" s="187"/>
      <c r="T2209" s="148"/>
      <c r="Z2209" s="148"/>
    </row>
    <row r="2210" spans="4:26" s="155" customFormat="1" hidden="1" x14ac:dyDescent="0.2">
      <c r="D2210" s="183"/>
      <c r="F2210" s="184"/>
      <c r="K2210" s="148"/>
      <c r="L2210" s="185"/>
      <c r="N2210" s="186"/>
      <c r="O2210" s="186"/>
      <c r="S2210" s="187"/>
      <c r="T2210" s="148"/>
      <c r="Z2210" s="148"/>
    </row>
    <row r="2211" spans="4:26" s="155" customFormat="1" hidden="1" x14ac:dyDescent="0.2">
      <c r="D2211" s="183"/>
      <c r="F2211" s="184"/>
      <c r="K2211" s="148"/>
      <c r="L2211" s="185"/>
      <c r="N2211" s="186"/>
      <c r="O2211" s="186"/>
      <c r="S2211" s="187"/>
      <c r="T2211" s="148"/>
      <c r="Z2211" s="148"/>
    </row>
    <row r="2212" spans="4:26" s="155" customFormat="1" hidden="1" x14ac:dyDescent="0.2">
      <c r="D2212" s="183"/>
      <c r="F2212" s="184"/>
      <c r="K2212" s="148"/>
      <c r="L2212" s="185"/>
      <c r="N2212" s="186"/>
      <c r="O2212" s="186"/>
      <c r="S2212" s="187"/>
      <c r="T2212" s="148"/>
      <c r="Z2212" s="148"/>
    </row>
    <row r="2213" spans="4:26" s="155" customFormat="1" hidden="1" x14ac:dyDescent="0.2">
      <c r="D2213" s="183"/>
      <c r="F2213" s="184"/>
      <c r="K2213" s="148"/>
      <c r="L2213" s="185"/>
      <c r="N2213" s="186"/>
      <c r="O2213" s="186"/>
      <c r="S2213" s="187"/>
      <c r="T2213" s="148"/>
      <c r="Z2213" s="148"/>
    </row>
    <row r="2214" spans="4:26" s="155" customFormat="1" hidden="1" x14ac:dyDescent="0.2">
      <c r="D2214" s="183"/>
      <c r="F2214" s="184"/>
      <c r="K2214" s="148"/>
      <c r="L2214" s="185"/>
      <c r="N2214" s="186"/>
      <c r="O2214" s="186"/>
      <c r="S2214" s="187"/>
      <c r="T2214" s="148"/>
      <c r="Z2214" s="148"/>
    </row>
    <row r="2215" spans="4:26" s="155" customFormat="1" hidden="1" x14ac:dyDescent="0.2">
      <c r="D2215" s="183"/>
      <c r="F2215" s="184"/>
      <c r="K2215" s="148"/>
      <c r="L2215" s="185"/>
      <c r="N2215" s="186"/>
      <c r="O2215" s="186"/>
      <c r="S2215" s="187"/>
      <c r="T2215" s="148"/>
      <c r="Z2215" s="148"/>
    </row>
    <row r="2216" spans="4:26" s="155" customFormat="1" hidden="1" x14ac:dyDescent="0.2">
      <c r="D2216" s="183"/>
      <c r="F2216" s="184"/>
      <c r="K2216" s="148"/>
      <c r="L2216" s="185"/>
      <c r="N2216" s="186"/>
      <c r="O2216" s="186"/>
      <c r="S2216" s="187"/>
      <c r="T2216" s="148"/>
      <c r="Z2216" s="148"/>
    </row>
    <row r="2217" spans="4:26" s="155" customFormat="1" hidden="1" x14ac:dyDescent="0.2">
      <c r="D2217" s="183"/>
      <c r="F2217" s="184"/>
      <c r="K2217" s="148"/>
      <c r="L2217" s="185"/>
      <c r="N2217" s="186"/>
      <c r="O2217" s="186"/>
      <c r="S2217" s="187"/>
      <c r="T2217" s="148"/>
      <c r="Z2217" s="148"/>
    </row>
    <row r="2218" spans="4:26" s="155" customFormat="1" hidden="1" x14ac:dyDescent="0.2">
      <c r="D2218" s="183"/>
      <c r="F2218" s="184"/>
      <c r="K2218" s="148"/>
      <c r="L2218" s="185"/>
      <c r="N2218" s="186"/>
      <c r="O2218" s="186"/>
      <c r="S2218" s="187"/>
      <c r="T2218" s="148"/>
      <c r="Z2218" s="148"/>
    </row>
    <row r="2219" spans="4:26" s="155" customFormat="1" hidden="1" x14ac:dyDescent="0.2">
      <c r="D2219" s="183"/>
      <c r="F2219" s="184"/>
      <c r="K2219" s="148"/>
      <c r="L2219" s="185"/>
      <c r="N2219" s="186"/>
      <c r="O2219" s="186"/>
      <c r="S2219" s="187"/>
      <c r="T2219" s="148"/>
      <c r="Z2219" s="148"/>
    </row>
    <row r="2220" spans="4:26" s="155" customFormat="1" hidden="1" x14ac:dyDescent="0.2">
      <c r="D2220" s="183"/>
      <c r="F2220" s="184"/>
      <c r="K2220" s="148"/>
      <c r="L2220" s="185"/>
      <c r="N2220" s="186"/>
      <c r="O2220" s="186"/>
      <c r="S2220" s="187"/>
      <c r="T2220" s="148"/>
      <c r="Z2220" s="148"/>
    </row>
    <row r="2221" spans="4:26" s="155" customFormat="1" hidden="1" x14ac:dyDescent="0.2">
      <c r="D2221" s="183"/>
      <c r="F2221" s="184"/>
      <c r="K2221" s="148"/>
      <c r="L2221" s="185"/>
      <c r="N2221" s="186"/>
      <c r="O2221" s="186"/>
      <c r="S2221" s="187"/>
      <c r="T2221" s="148"/>
      <c r="Z2221" s="148"/>
    </row>
    <row r="2222" spans="4:26" s="155" customFormat="1" hidden="1" x14ac:dyDescent="0.2">
      <c r="D2222" s="183"/>
      <c r="F2222" s="184"/>
      <c r="K2222" s="148"/>
      <c r="L2222" s="185"/>
      <c r="N2222" s="186"/>
      <c r="O2222" s="186"/>
      <c r="S2222" s="187"/>
      <c r="T2222" s="148"/>
      <c r="Z2222" s="148"/>
    </row>
    <row r="2223" spans="4:26" s="155" customFormat="1" hidden="1" x14ac:dyDescent="0.2">
      <c r="D2223" s="183"/>
      <c r="F2223" s="184"/>
      <c r="K2223" s="148"/>
      <c r="L2223" s="185"/>
      <c r="N2223" s="186"/>
      <c r="O2223" s="186"/>
      <c r="S2223" s="187"/>
      <c r="T2223" s="148"/>
      <c r="Z2223" s="148"/>
    </row>
    <row r="2224" spans="4:26" s="155" customFormat="1" hidden="1" x14ac:dyDescent="0.2">
      <c r="D2224" s="183"/>
      <c r="F2224" s="184"/>
      <c r="K2224" s="148"/>
      <c r="L2224" s="185"/>
      <c r="N2224" s="186"/>
      <c r="O2224" s="186"/>
      <c r="S2224" s="187"/>
      <c r="T2224" s="148"/>
      <c r="Z2224" s="148"/>
    </row>
    <row r="2225" spans="4:26" s="155" customFormat="1" hidden="1" x14ac:dyDescent="0.2">
      <c r="D2225" s="183"/>
      <c r="F2225" s="184"/>
      <c r="K2225" s="148"/>
      <c r="L2225" s="185"/>
      <c r="N2225" s="186"/>
      <c r="O2225" s="186"/>
      <c r="S2225" s="187"/>
      <c r="T2225" s="148"/>
      <c r="Z2225" s="148"/>
    </row>
    <row r="2226" spans="4:26" s="155" customFormat="1" hidden="1" x14ac:dyDescent="0.2">
      <c r="D2226" s="183"/>
      <c r="F2226" s="184"/>
      <c r="K2226" s="148"/>
      <c r="L2226" s="185"/>
      <c r="N2226" s="186"/>
      <c r="O2226" s="186"/>
      <c r="S2226" s="187"/>
      <c r="T2226" s="148"/>
      <c r="Z2226" s="148"/>
    </row>
    <row r="2227" spans="4:26" s="155" customFormat="1" hidden="1" x14ac:dyDescent="0.2">
      <c r="D2227" s="183"/>
      <c r="F2227" s="184"/>
      <c r="K2227" s="148"/>
      <c r="L2227" s="185"/>
      <c r="N2227" s="186"/>
      <c r="O2227" s="186"/>
      <c r="S2227" s="187"/>
      <c r="T2227" s="148"/>
      <c r="Z2227" s="148"/>
    </row>
    <row r="2228" spans="4:26" s="155" customFormat="1" hidden="1" x14ac:dyDescent="0.2">
      <c r="D2228" s="183"/>
      <c r="F2228" s="184"/>
      <c r="K2228" s="148"/>
      <c r="L2228" s="185"/>
      <c r="N2228" s="186"/>
      <c r="O2228" s="186"/>
      <c r="S2228" s="187"/>
      <c r="T2228" s="148"/>
      <c r="Z2228" s="148"/>
    </row>
    <row r="2229" spans="4:26" s="155" customFormat="1" hidden="1" x14ac:dyDescent="0.2">
      <c r="D2229" s="183"/>
      <c r="F2229" s="184"/>
      <c r="K2229" s="148"/>
      <c r="L2229" s="185"/>
      <c r="N2229" s="186"/>
      <c r="O2229" s="186"/>
      <c r="S2229" s="187"/>
      <c r="T2229" s="148"/>
      <c r="Z2229" s="148"/>
    </row>
    <row r="2230" spans="4:26" s="155" customFormat="1" hidden="1" x14ac:dyDescent="0.2">
      <c r="D2230" s="183"/>
      <c r="F2230" s="184"/>
      <c r="K2230" s="148"/>
      <c r="L2230" s="185"/>
      <c r="N2230" s="186"/>
      <c r="O2230" s="186"/>
      <c r="S2230" s="187"/>
      <c r="T2230" s="148"/>
      <c r="Z2230" s="148"/>
    </row>
    <row r="2231" spans="4:26" s="155" customFormat="1" hidden="1" x14ac:dyDescent="0.2">
      <c r="D2231" s="183"/>
      <c r="F2231" s="184"/>
      <c r="K2231" s="148"/>
      <c r="L2231" s="185"/>
      <c r="N2231" s="186"/>
      <c r="O2231" s="186"/>
      <c r="S2231" s="187"/>
      <c r="T2231" s="148"/>
      <c r="Z2231" s="148"/>
    </row>
    <row r="2232" spans="4:26" s="155" customFormat="1" hidden="1" x14ac:dyDescent="0.2">
      <c r="D2232" s="183"/>
      <c r="F2232" s="184"/>
      <c r="K2232" s="148"/>
      <c r="L2232" s="185"/>
      <c r="N2232" s="186"/>
      <c r="O2232" s="186"/>
      <c r="S2232" s="187"/>
      <c r="T2232" s="148"/>
      <c r="Z2232" s="148"/>
    </row>
    <row r="2233" spans="4:26" s="155" customFormat="1" hidden="1" x14ac:dyDescent="0.2">
      <c r="D2233" s="183"/>
      <c r="F2233" s="184"/>
      <c r="K2233" s="148"/>
      <c r="L2233" s="185"/>
      <c r="N2233" s="186"/>
      <c r="O2233" s="186"/>
      <c r="S2233" s="187"/>
      <c r="T2233" s="148"/>
      <c r="Z2233" s="148"/>
    </row>
    <row r="2234" spans="4:26" s="155" customFormat="1" hidden="1" x14ac:dyDescent="0.2">
      <c r="D2234" s="183"/>
      <c r="F2234" s="184"/>
      <c r="K2234" s="148"/>
      <c r="L2234" s="185"/>
      <c r="N2234" s="186"/>
      <c r="O2234" s="186"/>
      <c r="S2234" s="187"/>
      <c r="T2234" s="148"/>
      <c r="Z2234" s="148"/>
    </row>
    <row r="2235" spans="4:26" s="155" customFormat="1" hidden="1" x14ac:dyDescent="0.2">
      <c r="D2235" s="183"/>
      <c r="F2235" s="184"/>
      <c r="K2235" s="148"/>
      <c r="L2235" s="185"/>
      <c r="N2235" s="186"/>
      <c r="O2235" s="186"/>
      <c r="S2235" s="187"/>
      <c r="T2235" s="148"/>
      <c r="Z2235" s="148"/>
    </row>
    <row r="2236" spans="4:26" s="155" customFormat="1" hidden="1" x14ac:dyDescent="0.2">
      <c r="D2236" s="183"/>
      <c r="F2236" s="184"/>
      <c r="K2236" s="148"/>
      <c r="L2236" s="185"/>
      <c r="N2236" s="186"/>
      <c r="O2236" s="186"/>
      <c r="S2236" s="187"/>
      <c r="T2236" s="148"/>
      <c r="Z2236" s="148"/>
    </row>
    <row r="2237" spans="4:26" s="155" customFormat="1" hidden="1" x14ac:dyDescent="0.2">
      <c r="D2237" s="183"/>
      <c r="F2237" s="184"/>
      <c r="K2237" s="148"/>
      <c r="L2237" s="185"/>
      <c r="N2237" s="186"/>
      <c r="O2237" s="186"/>
      <c r="S2237" s="187"/>
      <c r="T2237" s="148"/>
      <c r="Z2237" s="148"/>
    </row>
    <row r="2238" spans="4:26" s="155" customFormat="1" hidden="1" x14ac:dyDescent="0.2">
      <c r="D2238" s="183"/>
      <c r="F2238" s="184"/>
      <c r="K2238" s="148"/>
      <c r="L2238" s="185"/>
      <c r="N2238" s="186"/>
      <c r="O2238" s="186"/>
      <c r="S2238" s="187"/>
      <c r="T2238" s="148"/>
      <c r="Z2238" s="148"/>
    </row>
    <row r="2239" spans="4:26" s="155" customFormat="1" hidden="1" x14ac:dyDescent="0.2">
      <c r="D2239" s="183"/>
      <c r="F2239" s="184"/>
      <c r="K2239" s="148"/>
      <c r="L2239" s="185"/>
      <c r="N2239" s="186"/>
      <c r="O2239" s="186"/>
      <c r="S2239" s="187"/>
      <c r="T2239" s="148"/>
      <c r="Z2239" s="148"/>
    </row>
    <row r="2240" spans="4:26" s="155" customFormat="1" hidden="1" x14ac:dyDescent="0.2">
      <c r="D2240" s="183"/>
      <c r="F2240" s="184"/>
      <c r="K2240" s="148"/>
      <c r="L2240" s="185"/>
      <c r="N2240" s="186"/>
      <c r="O2240" s="186"/>
      <c r="S2240" s="187"/>
      <c r="T2240" s="148"/>
      <c r="Z2240" s="148"/>
    </row>
    <row r="2241" spans="4:26" s="155" customFormat="1" hidden="1" x14ac:dyDescent="0.2">
      <c r="D2241" s="183"/>
      <c r="F2241" s="184"/>
      <c r="K2241" s="148"/>
      <c r="L2241" s="185"/>
      <c r="N2241" s="186"/>
      <c r="O2241" s="186"/>
      <c r="S2241" s="187"/>
      <c r="T2241" s="148"/>
      <c r="Z2241" s="148"/>
    </row>
    <row r="2242" spans="4:26" s="155" customFormat="1" hidden="1" x14ac:dyDescent="0.2">
      <c r="D2242" s="183"/>
      <c r="F2242" s="184"/>
      <c r="K2242" s="148"/>
      <c r="L2242" s="185"/>
      <c r="N2242" s="186"/>
      <c r="O2242" s="186"/>
      <c r="S2242" s="187"/>
      <c r="T2242" s="148"/>
      <c r="Z2242" s="148"/>
    </row>
    <row r="2243" spans="4:26" s="155" customFormat="1" hidden="1" x14ac:dyDescent="0.2">
      <c r="D2243" s="183"/>
      <c r="F2243" s="184"/>
      <c r="K2243" s="148"/>
      <c r="L2243" s="185"/>
      <c r="N2243" s="186"/>
      <c r="O2243" s="186"/>
      <c r="S2243" s="187"/>
      <c r="T2243" s="148"/>
      <c r="Z2243" s="148"/>
    </row>
    <row r="2244" spans="4:26" s="155" customFormat="1" hidden="1" x14ac:dyDescent="0.2">
      <c r="D2244" s="183"/>
      <c r="F2244" s="184"/>
      <c r="K2244" s="148"/>
      <c r="L2244" s="185"/>
      <c r="N2244" s="186"/>
      <c r="O2244" s="186"/>
      <c r="S2244" s="187"/>
      <c r="T2244" s="148"/>
      <c r="Z2244" s="148"/>
    </row>
    <row r="2245" spans="4:26" s="155" customFormat="1" hidden="1" x14ac:dyDescent="0.2">
      <c r="D2245" s="183"/>
      <c r="F2245" s="184"/>
      <c r="K2245" s="148"/>
      <c r="L2245" s="185"/>
      <c r="N2245" s="186"/>
      <c r="O2245" s="186"/>
      <c r="S2245" s="187"/>
      <c r="T2245" s="148"/>
      <c r="Z2245" s="148"/>
    </row>
    <row r="2246" spans="4:26" s="155" customFormat="1" hidden="1" x14ac:dyDescent="0.2">
      <c r="D2246" s="183"/>
      <c r="F2246" s="184"/>
      <c r="K2246" s="148"/>
      <c r="L2246" s="185"/>
      <c r="N2246" s="186"/>
      <c r="O2246" s="186"/>
      <c r="S2246" s="187"/>
      <c r="T2246" s="148"/>
      <c r="Z2246" s="148"/>
    </row>
    <row r="2247" spans="4:26" s="155" customFormat="1" hidden="1" x14ac:dyDescent="0.2">
      <c r="D2247" s="183"/>
      <c r="F2247" s="184"/>
      <c r="K2247" s="148"/>
      <c r="L2247" s="185"/>
      <c r="N2247" s="186"/>
      <c r="O2247" s="186"/>
      <c r="S2247" s="187"/>
      <c r="T2247" s="148"/>
      <c r="Z2247" s="148"/>
    </row>
    <row r="2248" spans="4:26" s="155" customFormat="1" hidden="1" x14ac:dyDescent="0.2">
      <c r="D2248" s="183"/>
      <c r="F2248" s="184"/>
      <c r="K2248" s="148"/>
      <c r="L2248" s="185"/>
      <c r="N2248" s="186"/>
      <c r="O2248" s="186"/>
      <c r="S2248" s="187"/>
      <c r="T2248" s="148"/>
      <c r="Z2248" s="148"/>
    </row>
    <row r="2249" spans="4:26" s="155" customFormat="1" hidden="1" x14ac:dyDescent="0.2">
      <c r="D2249" s="183"/>
      <c r="F2249" s="184"/>
      <c r="K2249" s="148"/>
      <c r="L2249" s="185"/>
      <c r="N2249" s="186"/>
      <c r="O2249" s="186"/>
      <c r="S2249" s="187"/>
      <c r="T2249" s="148"/>
      <c r="Z2249" s="148"/>
    </row>
    <row r="2250" spans="4:26" s="155" customFormat="1" hidden="1" x14ac:dyDescent="0.2">
      <c r="D2250" s="183"/>
      <c r="F2250" s="184"/>
      <c r="K2250" s="148"/>
      <c r="L2250" s="185"/>
      <c r="N2250" s="186"/>
      <c r="O2250" s="186"/>
      <c r="S2250" s="187"/>
      <c r="T2250" s="148"/>
      <c r="Z2250" s="148"/>
    </row>
    <row r="2251" spans="4:26" s="155" customFormat="1" hidden="1" x14ac:dyDescent="0.2">
      <c r="D2251" s="183"/>
      <c r="F2251" s="184"/>
      <c r="K2251" s="148"/>
      <c r="L2251" s="185"/>
      <c r="N2251" s="186"/>
      <c r="O2251" s="186"/>
      <c r="S2251" s="187"/>
      <c r="T2251" s="148"/>
      <c r="Z2251" s="148"/>
    </row>
    <row r="2252" spans="4:26" s="155" customFormat="1" hidden="1" x14ac:dyDescent="0.2">
      <c r="D2252" s="183"/>
      <c r="F2252" s="184"/>
      <c r="K2252" s="148"/>
      <c r="L2252" s="185"/>
      <c r="N2252" s="186"/>
      <c r="O2252" s="186"/>
      <c r="S2252" s="187"/>
      <c r="T2252" s="148"/>
      <c r="Z2252" s="148"/>
    </row>
    <row r="2253" spans="4:26" s="155" customFormat="1" hidden="1" x14ac:dyDescent="0.2">
      <c r="D2253" s="183"/>
      <c r="F2253" s="184"/>
      <c r="K2253" s="148"/>
      <c r="L2253" s="185"/>
      <c r="N2253" s="186"/>
      <c r="O2253" s="186"/>
      <c r="S2253" s="187"/>
      <c r="T2253" s="148"/>
      <c r="Z2253" s="148"/>
    </row>
    <row r="2254" spans="4:26" s="155" customFormat="1" hidden="1" x14ac:dyDescent="0.2">
      <c r="D2254" s="183"/>
      <c r="F2254" s="184"/>
      <c r="K2254" s="148"/>
      <c r="L2254" s="185"/>
      <c r="N2254" s="186"/>
      <c r="O2254" s="186"/>
      <c r="S2254" s="187"/>
      <c r="T2254" s="148"/>
      <c r="Z2254" s="148"/>
    </row>
    <row r="2255" spans="4:26" s="155" customFormat="1" hidden="1" x14ac:dyDescent="0.2">
      <c r="D2255" s="183"/>
      <c r="F2255" s="184"/>
      <c r="K2255" s="148"/>
      <c r="L2255" s="185"/>
      <c r="N2255" s="186"/>
      <c r="O2255" s="186"/>
      <c r="S2255" s="187"/>
      <c r="T2255" s="148"/>
      <c r="Z2255" s="148"/>
    </row>
    <row r="2256" spans="4:26" s="155" customFormat="1" hidden="1" x14ac:dyDescent="0.2">
      <c r="D2256" s="183"/>
      <c r="F2256" s="184"/>
      <c r="K2256" s="148"/>
      <c r="L2256" s="185"/>
      <c r="N2256" s="186"/>
      <c r="O2256" s="186"/>
      <c r="S2256" s="187"/>
      <c r="T2256" s="148"/>
      <c r="Z2256" s="148"/>
    </row>
    <row r="2257" spans="4:26" s="155" customFormat="1" hidden="1" x14ac:dyDescent="0.2">
      <c r="D2257" s="183"/>
      <c r="F2257" s="184"/>
      <c r="K2257" s="148"/>
      <c r="L2257" s="185"/>
      <c r="N2257" s="186"/>
      <c r="O2257" s="186"/>
      <c r="S2257" s="187"/>
      <c r="T2257" s="148"/>
      <c r="Z2257" s="148"/>
    </row>
    <row r="2258" spans="4:26" s="155" customFormat="1" hidden="1" x14ac:dyDescent="0.2">
      <c r="D2258" s="183"/>
      <c r="F2258" s="184"/>
      <c r="K2258" s="148"/>
      <c r="L2258" s="185"/>
      <c r="N2258" s="186"/>
      <c r="O2258" s="186"/>
      <c r="S2258" s="187"/>
      <c r="T2258" s="148"/>
      <c r="Z2258" s="148"/>
    </row>
    <row r="2259" spans="4:26" s="155" customFormat="1" hidden="1" x14ac:dyDescent="0.2">
      <c r="D2259" s="183"/>
      <c r="F2259" s="184"/>
      <c r="K2259" s="148"/>
      <c r="L2259" s="185"/>
      <c r="N2259" s="186"/>
      <c r="O2259" s="186"/>
      <c r="S2259" s="187"/>
      <c r="T2259" s="148"/>
      <c r="Z2259" s="148"/>
    </row>
    <row r="2260" spans="4:26" s="155" customFormat="1" hidden="1" x14ac:dyDescent="0.2">
      <c r="D2260" s="183"/>
      <c r="F2260" s="184"/>
      <c r="K2260" s="148"/>
      <c r="L2260" s="185"/>
      <c r="N2260" s="186"/>
      <c r="O2260" s="186"/>
      <c r="S2260" s="187"/>
      <c r="T2260" s="148"/>
      <c r="Z2260" s="148"/>
    </row>
    <row r="2261" spans="4:26" s="155" customFormat="1" hidden="1" x14ac:dyDescent="0.2">
      <c r="D2261" s="183"/>
      <c r="F2261" s="184"/>
      <c r="K2261" s="148"/>
      <c r="L2261" s="185"/>
      <c r="N2261" s="186"/>
      <c r="O2261" s="186"/>
      <c r="S2261" s="187"/>
      <c r="T2261" s="148"/>
      <c r="Z2261" s="148"/>
    </row>
    <row r="2262" spans="4:26" s="155" customFormat="1" hidden="1" x14ac:dyDescent="0.2">
      <c r="D2262" s="183"/>
      <c r="F2262" s="184"/>
      <c r="K2262" s="148"/>
      <c r="L2262" s="185"/>
      <c r="N2262" s="186"/>
      <c r="O2262" s="186"/>
      <c r="S2262" s="187"/>
      <c r="T2262" s="148"/>
      <c r="Z2262" s="148"/>
    </row>
    <row r="2263" spans="4:26" s="155" customFormat="1" hidden="1" x14ac:dyDescent="0.2">
      <c r="D2263" s="183"/>
      <c r="F2263" s="184"/>
      <c r="K2263" s="148"/>
      <c r="L2263" s="185"/>
      <c r="N2263" s="186"/>
      <c r="O2263" s="186"/>
      <c r="S2263" s="187"/>
      <c r="T2263" s="148"/>
      <c r="Z2263" s="148"/>
    </row>
    <row r="2264" spans="4:26" s="155" customFormat="1" hidden="1" x14ac:dyDescent="0.2">
      <c r="D2264" s="183"/>
      <c r="F2264" s="184"/>
      <c r="K2264" s="148"/>
      <c r="L2264" s="185"/>
      <c r="N2264" s="186"/>
      <c r="O2264" s="186"/>
      <c r="S2264" s="187"/>
      <c r="T2264" s="148"/>
      <c r="Z2264" s="148"/>
    </row>
    <row r="2265" spans="4:26" s="155" customFormat="1" hidden="1" x14ac:dyDescent="0.2">
      <c r="D2265" s="183"/>
      <c r="F2265" s="184"/>
      <c r="K2265" s="148"/>
      <c r="L2265" s="185"/>
      <c r="N2265" s="186"/>
      <c r="O2265" s="186"/>
      <c r="S2265" s="187"/>
      <c r="T2265" s="148"/>
      <c r="Z2265" s="148"/>
    </row>
    <row r="2266" spans="4:26" s="155" customFormat="1" hidden="1" x14ac:dyDescent="0.2">
      <c r="D2266" s="183"/>
      <c r="F2266" s="184"/>
      <c r="K2266" s="148"/>
      <c r="L2266" s="185"/>
      <c r="N2266" s="186"/>
      <c r="O2266" s="186"/>
      <c r="S2266" s="187"/>
      <c r="T2266" s="148"/>
      <c r="Z2266" s="148"/>
    </row>
    <row r="2267" spans="4:26" s="155" customFormat="1" hidden="1" x14ac:dyDescent="0.2">
      <c r="D2267" s="183"/>
      <c r="F2267" s="184"/>
      <c r="K2267" s="148"/>
      <c r="L2267" s="185"/>
      <c r="N2267" s="186"/>
      <c r="O2267" s="186"/>
      <c r="S2267" s="187"/>
      <c r="T2267" s="148"/>
      <c r="Z2267" s="148"/>
    </row>
    <row r="2268" spans="4:26" s="155" customFormat="1" hidden="1" x14ac:dyDescent="0.2">
      <c r="D2268" s="183"/>
      <c r="F2268" s="184"/>
      <c r="K2268" s="148"/>
      <c r="L2268" s="185"/>
      <c r="N2268" s="186"/>
      <c r="O2268" s="186"/>
      <c r="S2268" s="187"/>
      <c r="T2268" s="148"/>
      <c r="Z2268" s="148"/>
    </row>
    <row r="2269" spans="4:26" s="155" customFormat="1" hidden="1" x14ac:dyDescent="0.2">
      <c r="D2269" s="183"/>
      <c r="F2269" s="184"/>
      <c r="K2269" s="148"/>
      <c r="L2269" s="185"/>
      <c r="N2269" s="186"/>
      <c r="O2269" s="186"/>
      <c r="S2269" s="187"/>
      <c r="T2269" s="148"/>
      <c r="Z2269" s="148"/>
    </row>
    <row r="2270" spans="4:26" s="155" customFormat="1" hidden="1" x14ac:dyDescent="0.2">
      <c r="D2270" s="183"/>
      <c r="F2270" s="184"/>
      <c r="K2270" s="148"/>
      <c r="L2270" s="185"/>
      <c r="N2270" s="186"/>
      <c r="O2270" s="186"/>
      <c r="S2270" s="187"/>
      <c r="T2270" s="148"/>
      <c r="Z2270" s="148"/>
    </row>
    <row r="2271" spans="4:26" s="155" customFormat="1" hidden="1" x14ac:dyDescent="0.2">
      <c r="D2271" s="183"/>
      <c r="F2271" s="184"/>
      <c r="K2271" s="148"/>
      <c r="L2271" s="185"/>
      <c r="N2271" s="186"/>
      <c r="O2271" s="186"/>
      <c r="S2271" s="187"/>
      <c r="T2271" s="148"/>
      <c r="Z2271" s="148"/>
    </row>
    <row r="2272" spans="4:26" s="155" customFormat="1" hidden="1" x14ac:dyDescent="0.2">
      <c r="D2272" s="183"/>
      <c r="F2272" s="184"/>
      <c r="K2272" s="148"/>
      <c r="L2272" s="185"/>
      <c r="N2272" s="186"/>
      <c r="O2272" s="186"/>
      <c r="S2272" s="187"/>
      <c r="T2272" s="148"/>
      <c r="Z2272" s="148"/>
    </row>
    <row r="2273" spans="4:26" s="155" customFormat="1" hidden="1" x14ac:dyDescent="0.2">
      <c r="D2273" s="183"/>
      <c r="F2273" s="184"/>
      <c r="K2273" s="148"/>
      <c r="L2273" s="185"/>
      <c r="N2273" s="186"/>
      <c r="O2273" s="186"/>
      <c r="S2273" s="187"/>
      <c r="T2273" s="148"/>
      <c r="Z2273" s="148"/>
    </row>
    <row r="2274" spans="4:26" s="155" customFormat="1" hidden="1" x14ac:dyDescent="0.2">
      <c r="D2274" s="183"/>
      <c r="F2274" s="184"/>
      <c r="K2274" s="148"/>
      <c r="L2274" s="185"/>
      <c r="N2274" s="186"/>
      <c r="O2274" s="186"/>
      <c r="S2274" s="187"/>
      <c r="T2274" s="148"/>
      <c r="Z2274" s="148"/>
    </row>
    <row r="2275" spans="4:26" s="155" customFormat="1" hidden="1" x14ac:dyDescent="0.2">
      <c r="D2275" s="183"/>
      <c r="F2275" s="184"/>
      <c r="K2275" s="148"/>
      <c r="L2275" s="185"/>
      <c r="N2275" s="186"/>
      <c r="O2275" s="186"/>
      <c r="S2275" s="187"/>
      <c r="T2275" s="148"/>
      <c r="Z2275" s="148"/>
    </row>
    <row r="2276" spans="4:26" s="155" customFormat="1" hidden="1" x14ac:dyDescent="0.2">
      <c r="D2276" s="183"/>
      <c r="F2276" s="184"/>
      <c r="K2276" s="148"/>
      <c r="L2276" s="185"/>
      <c r="N2276" s="186"/>
      <c r="O2276" s="186"/>
      <c r="S2276" s="187"/>
      <c r="T2276" s="148"/>
      <c r="Z2276" s="148"/>
    </row>
    <row r="2277" spans="4:26" s="155" customFormat="1" hidden="1" x14ac:dyDescent="0.2">
      <c r="D2277" s="183"/>
      <c r="F2277" s="184"/>
      <c r="K2277" s="148"/>
      <c r="L2277" s="185"/>
      <c r="N2277" s="186"/>
      <c r="O2277" s="186"/>
      <c r="S2277" s="187"/>
      <c r="T2277" s="148"/>
      <c r="Z2277" s="148"/>
    </row>
    <row r="2278" spans="4:26" s="155" customFormat="1" hidden="1" x14ac:dyDescent="0.2">
      <c r="D2278" s="183"/>
      <c r="F2278" s="184"/>
      <c r="K2278" s="148"/>
      <c r="L2278" s="185"/>
      <c r="N2278" s="186"/>
      <c r="O2278" s="186"/>
      <c r="S2278" s="187"/>
      <c r="T2278" s="148"/>
      <c r="Z2278" s="148"/>
    </row>
    <row r="2279" spans="4:26" s="155" customFormat="1" hidden="1" x14ac:dyDescent="0.2">
      <c r="D2279" s="183"/>
      <c r="F2279" s="184"/>
      <c r="K2279" s="148"/>
      <c r="L2279" s="185"/>
      <c r="N2279" s="186"/>
      <c r="O2279" s="186"/>
      <c r="S2279" s="187"/>
      <c r="T2279" s="148"/>
      <c r="Z2279" s="148"/>
    </row>
    <row r="2280" spans="4:26" s="155" customFormat="1" hidden="1" x14ac:dyDescent="0.2">
      <c r="D2280" s="183"/>
      <c r="F2280" s="184"/>
      <c r="K2280" s="148"/>
      <c r="L2280" s="185"/>
      <c r="N2280" s="186"/>
      <c r="O2280" s="186"/>
      <c r="S2280" s="187"/>
      <c r="T2280" s="148"/>
      <c r="Z2280" s="148"/>
    </row>
    <row r="2281" spans="4:26" s="155" customFormat="1" hidden="1" x14ac:dyDescent="0.2">
      <c r="D2281" s="183"/>
      <c r="F2281" s="184"/>
      <c r="K2281" s="148"/>
      <c r="L2281" s="185"/>
      <c r="N2281" s="186"/>
      <c r="O2281" s="186"/>
      <c r="S2281" s="187"/>
      <c r="T2281" s="148"/>
      <c r="Z2281" s="148"/>
    </row>
    <row r="2282" spans="4:26" s="155" customFormat="1" hidden="1" x14ac:dyDescent="0.2">
      <c r="D2282" s="183"/>
      <c r="F2282" s="184"/>
      <c r="K2282" s="148"/>
      <c r="L2282" s="185"/>
      <c r="N2282" s="186"/>
      <c r="O2282" s="186"/>
      <c r="S2282" s="187"/>
      <c r="T2282" s="148"/>
      <c r="Z2282" s="148"/>
    </row>
    <row r="2283" spans="4:26" s="155" customFormat="1" hidden="1" x14ac:dyDescent="0.2">
      <c r="D2283" s="183"/>
      <c r="F2283" s="184"/>
      <c r="K2283" s="148"/>
      <c r="L2283" s="185"/>
      <c r="N2283" s="186"/>
      <c r="O2283" s="186"/>
      <c r="S2283" s="187"/>
      <c r="T2283" s="148"/>
      <c r="Z2283" s="148"/>
    </row>
    <row r="2284" spans="4:26" s="155" customFormat="1" hidden="1" x14ac:dyDescent="0.2">
      <c r="D2284" s="183"/>
      <c r="F2284" s="184"/>
      <c r="K2284" s="148"/>
      <c r="L2284" s="185"/>
      <c r="N2284" s="186"/>
      <c r="O2284" s="186"/>
      <c r="S2284" s="187"/>
      <c r="T2284" s="148"/>
      <c r="Z2284" s="148"/>
    </row>
    <row r="2285" spans="4:26" s="155" customFormat="1" hidden="1" x14ac:dyDescent="0.2">
      <c r="D2285" s="183"/>
      <c r="F2285" s="184"/>
      <c r="K2285" s="148"/>
      <c r="L2285" s="185"/>
      <c r="N2285" s="186"/>
      <c r="O2285" s="186"/>
      <c r="S2285" s="187"/>
      <c r="T2285" s="148"/>
      <c r="Z2285" s="148"/>
    </row>
    <row r="2286" spans="4:26" s="155" customFormat="1" hidden="1" x14ac:dyDescent="0.2">
      <c r="D2286" s="183"/>
      <c r="F2286" s="184"/>
      <c r="K2286" s="148"/>
      <c r="L2286" s="185"/>
      <c r="N2286" s="186"/>
      <c r="O2286" s="186"/>
      <c r="S2286" s="187"/>
      <c r="T2286" s="148"/>
      <c r="Z2286" s="148"/>
    </row>
    <row r="2287" spans="4:26" s="155" customFormat="1" hidden="1" x14ac:dyDescent="0.2">
      <c r="D2287" s="183"/>
      <c r="F2287" s="184"/>
      <c r="K2287" s="148"/>
      <c r="L2287" s="185"/>
      <c r="N2287" s="186"/>
      <c r="O2287" s="186"/>
      <c r="S2287" s="187"/>
      <c r="T2287" s="148"/>
      <c r="Z2287" s="148"/>
    </row>
    <row r="2288" spans="4:26" s="155" customFormat="1" hidden="1" x14ac:dyDescent="0.2">
      <c r="D2288" s="183"/>
      <c r="F2288" s="184"/>
      <c r="K2288" s="148"/>
      <c r="L2288" s="185"/>
      <c r="N2288" s="186"/>
      <c r="O2288" s="186"/>
      <c r="S2288" s="187"/>
      <c r="T2288" s="148"/>
      <c r="Z2288" s="148"/>
    </row>
    <row r="2289" spans="4:26" s="155" customFormat="1" hidden="1" x14ac:dyDescent="0.2">
      <c r="D2289" s="183"/>
      <c r="F2289" s="184"/>
      <c r="K2289" s="148"/>
      <c r="L2289" s="185"/>
      <c r="N2289" s="186"/>
      <c r="O2289" s="186"/>
      <c r="S2289" s="187"/>
      <c r="T2289" s="148"/>
      <c r="Z2289" s="148"/>
    </row>
    <row r="2290" spans="4:26" s="155" customFormat="1" hidden="1" x14ac:dyDescent="0.2">
      <c r="D2290" s="183"/>
      <c r="F2290" s="184"/>
      <c r="K2290" s="148"/>
      <c r="L2290" s="185"/>
      <c r="N2290" s="186"/>
      <c r="O2290" s="186"/>
      <c r="S2290" s="187"/>
      <c r="T2290" s="148"/>
      <c r="Z2290" s="148"/>
    </row>
    <row r="2291" spans="4:26" s="155" customFormat="1" hidden="1" x14ac:dyDescent="0.2">
      <c r="D2291" s="183"/>
      <c r="F2291" s="184"/>
      <c r="K2291" s="148"/>
      <c r="L2291" s="185"/>
      <c r="N2291" s="186"/>
      <c r="O2291" s="186"/>
      <c r="S2291" s="187"/>
      <c r="T2291" s="148"/>
      <c r="Z2291" s="148"/>
    </row>
    <row r="2292" spans="4:26" s="155" customFormat="1" hidden="1" x14ac:dyDescent="0.2">
      <c r="D2292" s="183"/>
      <c r="F2292" s="184"/>
      <c r="K2292" s="148"/>
      <c r="L2292" s="185"/>
      <c r="N2292" s="186"/>
      <c r="O2292" s="186"/>
      <c r="S2292" s="187"/>
      <c r="T2292" s="148"/>
      <c r="Z2292" s="148"/>
    </row>
    <row r="2293" spans="4:26" s="155" customFormat="1" hidden="1" x14ac:dyDescent="0.2">
      <c r="D2293" s="183"/>
      <c r="F2293" s="184"/>
      <c r="K2293" s="148"/>
      <c r="L2293" s="185"/>
      <c r="N2293" s="186"/>
      <c r="O2293" s="186"/>
      <c r="S2293" s="187"/>
      <c r="T2293" s="148"/>
      <c r="Z2293" s="148"/>
    </row>
    <row r="2294" spans="4:26" s="155" customFormat="1" hidden="1" x14ac:dyDescent="0.2">
      <c r="D2294" s="183"/>
      <c r="F2294" s="184"/>
      <c r="K2294" s="148"/>
      <c r="L2294" s="185"/>
      <c r="N2294" s="186"/>
      <c r="O2294" s="186"/>
      <c r="S2294" s="187"/>
      <c r="T2294" s="148"/>
      <c r="Z2294" s="148"/>
    </row>
    <row r="2295" spans="4:26" s="155" customFormat="1" hidden="1" x14ac:dyDescent="0.2">
      <c r="D2295" s="183"/>
      <c r="F2295" s="184"/>
      <c r="K2295" s="148"/>
      <c r="L2295" s="185"/>
      <c r="N2295" s="186"/>
      <c r="O2295" s="186"/>
      <c r="S2295" s="187"/>
      <c r="T2295" s="148"/>
      <c r="Z2295" s="148"/>
    </row>
    <row r="2296" spans="4:26" s="155" customFormat="1" hidden="1" x14ac:dyDescent="0.2">
      <c r="D2296" s="183"/>
      <c r="F2296" s="184"/>
      <c r="K2296" s="148"/>
      <c r="L2296" s="185"/>
      <c r="N2296" s="186"/>
      <c r="O2296" s="186"/>
      <c r="S2296" s="187"/>
      <c r="T2296" s="148"/>
      <c r="Z2296" s="148"/>
    </row>
    <row r="2297" spans="4:26" s="155" customFormat="1" hidden="1" x14ac:dyDescent="0.2">
      <c r="D2297" s="183"/>
      <c r="F2297" s="184"/>
      <c r="K2297" s="148"/>
      <c r="L2297" s="185"/>
      <c r="N2297" s="186"/>
      <c r="O2297" s="186"/>
      <c r="S2297" s="187"/>
      <c r="T2297" s="148"/>
      <c r="Z2297" s="148"/>
    </row>
    <row r="2298" spans="4:26" s="155" customFormat="1" hidden="1" x14ac:dyDescent="0.2">
      <c r="D2298" s="183"/>
      <c r="F2298" s="184"/>
      <c r="K2298" s="148"/>
      <c r="L2298" s="185"/>
      <c r="N2298" s="186"/>
      <c r="O2298" s="186"/>
      <c r="S2298" s="187"/>
      <c r="T2298" s="148"/>
      <c r="Z2298" s="148"/>
    </row>
    <row r="2299" spans="4:26" s="155" customFormat="1" hidden="1" x14ac:dyDescent="0.2">
      <c r="D2299" s="183"/>
      <c r="F2299" s="184"/>
      <c r="K2299" s="148"/>
      <c r="L2299" s="185"/>
      <c r="N2299" s="186"/>
      <c r="O2299" s="186"/>
      <c r="S2299" s="187"/>
      <c r="T2299" s="148"/>
      <c r="Z2299" s="148"/>
    </row>
    <row r="2300" spans="4:26" s="155" customFormat="1" hidden="1" x14ac:dyDescent="0.2">
      <c r="D2300" s="183"/>
      <c r="F2300" s="184"/>
      <c r="K2300" s="148"/>
      <c r="L2300" s="185"/>
      <c r="N2300" s="186"/>
      <c r="O2300" s="186"/>
      <c r="S2300" s="187"/>
      <c r="T2300" s="148"/>
      <c r="Z2300" s="148"/>
    </row>
    <row r="2301" spans="4:26" s="155" customFormat="1" hidden="1" x14ac:dyDescent="0.2">
      <c r="D2301" s="183"/>
      <c r="F2301" s="184"/>
      <c r="K2301" s="148"/>
      <c r="L2301" s="185"/>
      <c r="N2301" s="186"/>
      <c r="O2301" s="186"/>
      <c r="S2301" s="187"/>
      <c r="T2301" s="148"/>
      <c r="Z2301" s="148"/>
    </row>
    <row r="2302" spans="4:26" s="155" customFormat="1" hidden="1" x14ac:dyDescent="0.2">
      <c r="D2302" s="183"/>
      <c r="F2302" s="184"/>
      <c r="K2302" s="148"/>
      <c r="L2302" s="185"/>
      <c r="N2302" s="186"/>
      <c r="O2302" s="186"/>
      <c r="S2302" s="187"/>
      <c r="T2302" s="148"/>
      <c r="Z2302" s="148"/>
    </row>
    <row r="2303" spans="4:26" s="155" customFormat="1" hidden="1" x14ac:dyDescent="0.2">
      <c r="D2303" s="183"/>
      <c r="F2303" s="184"/>
      <c r="K2303" s="148"/>
      <c r="L2303" s="185"/>
      <c r="N2303" s="186"/>
      <c r="O2303" s="186"/>
      <c r="S2303" s="187"/>
      <c r="T2303" s="148"/>
      <c r="Z2303" s="148"/>
    </row>
    <row r="2304" spans="4:26" s="155" customFormat="1" hidden="1" x14ac:dyDescent="0.2">
      <c r="D2304" s="183"/>
      <c r="F2304" s="184"/>
      <c r="K2304" s="148"/>
      <c r="L2304" s="185"/>
      <c r="N2304" s="186"/>
      <c r="O2304" s="186"/>
      <c r="S2304" s="187"/>
      <c r="T2304" s="148"/>
      <c r="Z2304" s="148"/>
    </row>
    <row r="2305" spans="4:26" s="155" customFormat="1" hidden="1" x14ac:dyDescent="0.2">
      <c r="D2305" s="183"/>
      <c r="F2305" s="184"/>
      <c r="K2305" s="148"/>
      <c r="L2305" s="185"/>
      <c r="N2305" s="186"/>
      <c r="O2305" s="186"/>
      <c r="S2305" s="187"/>
      <c r="T2305" s="148"/>
      <c r="Z2305" s="148"/>
    </row>
    <row r="2306" spans="4:26" s="155" customFormat="1" hidden="1" x14ac:dyDescent="0.2">
      <c r="D2306" s="183"/>
      <c r="F2306" s="184"/>
      <c r="K2306" s="148"/>
      <c r="L2306" s="185"/>
      <c r="N2306" s="186"/>
      <c r="O2306" s="186"/>
      <c r="S2306" s="187"/>
      <c r="T2306" s="148"/>
      <c r="Z2306" s="148"/>
    </row>
    <row r="2307" spans="4:26" s="155" customFormat="1" hidden="1" x14ac:dyDescent="0.2">
      <c r="D2307" s="183"/>
      <c r="F2307" s="184"/>
      <c r="K2307" s="148"/>
      <c r="L2307" s="185"/>
      <c r="N2307" s="186"/>
      <c r="O2307" s="186"/>
      <c r="S2307" s="187"/>
      <c r="T2307" s="148"/>
      <c r="Z2307" s="148"/>
    </row>
    <row r="2308" spans="4:26" s="155" customFormat="1" hidden="1" x14ac:dyDescent="0.2">
      <c r="D2308" s="183"/>
      <c r="F2308" s="184"/>
      <c r="K2308" s="148"/>
      <c r="L2308" s="185"/>
      <c r="N2308" s="186"/>
      <c r="O2308" s="186"/>
      <c r="S2308" s="187"/>
      <c r="T2308" s="148"/>
      <c r="Z2308" s="148"/>
    </row>
    <row r="2309" spans="4:26" s="155" customFormat="1" hidden="1" x14ac:dyDescent="0.2">
      <c r="D2309" s="183"/>
      <c r="F2309" s="184"/>
      <c r="K2309" s="148"/>
      <c r="L2309" s="185"/>
      <c r="N2309" s="186"/>
      <c r="O2309" s="186"/>
      <c r="S2309" s="187"/>
      <c r="T2309" s="148"/>
      <c r="Z2309" s="148"/>
    </row>
    <row r="2310" spans="4:26" s="155" customFormat="1" hidden="1" x14ac:dyDescent="0.2">
      <c r="D2310" s="183"/>
      <c r="F2310" s="184"/>
      <c r="K2310" s="148"/>
      <c r="L2310" s="185"/>
      <c r="N2310" s="186"/>
      <c r="O2310" s="186"/>
      <c r="S2310" s="187"/>
      <c r="T2310" s="148"/>
      <c r="Z2310" s="148"/>
    </row>
    <row r="2311" spans="4:26" s="155" customFormat="1" hidden="1" x14ac:dyDescent="0.2">
      <c r="D2311" s="183"/>
      <c r="F2311" s="184"/>
      <c r="K2311" s="148"/>
      <c r="L2311" s="185"/>
      <c r="N2311" s="186"/>
      <c r="O2311" s="186"/>
      <c r="S2311" s="187"/>
      <c r="T2311" s="148"/>
      <c r="Z2311" s="148"/>
    </row>
    <row r="2312" spans="4:26" s="155" customFormat="1" hidden="1" x14ac:dyDescent="0.2">
      <c r="D2312" s="183"/>
      <c r="F2312" s="184"/>
      <c r="K2312" s="148"/>
      <c r="L2312" s="185"/>
      <c r="N2312" s="186"/>
      <c r="O2312" s="186"/>
      <c r="S2312" s="187"/>
      <c r="T2312" s="148"/>
      <c r="Z2312" s="148"/>
    </row>
    <row r="2313" spans="4:26" s="155" customFormat="1" hidden="1" x14ac:dyDescent="0.2">
      <c r="D2313" s="183"/>
      <c r="F2313" s="184"/>
      <c r="K2313" s="148"/>
      <c r="L2313" s="185"/>
      <c r="N2313" s="186"/>
      <c r="O2313" s="186"/>
      <c r="S2313" s="187"/>
      <c r="T2313" s="148"/>
      <c r="Z2313" s="148"/>
    </row>
    <row r="2314" spans="4:26" s="155" customFormat="1" hidden="1" x14ac:dyDescent="0.2">
      <c r="D2314" s="183"/>
      <c r="F2314" s="184"/>
      <c r="K2314" s="148"/>
      <c r="L2314" s="185"/>
      <c r="N2314" s="186"/>
      <c r="O2314" s="186"/>
      <c r="S2314" s="187"/>
      <c r="T2314" s="148"/>
      <c r="Z2314" s="148"/>
    </row>
    <row r="2315" spans="4:26" s="155" customFormat="1" hidden="1" x14ac:dyDescent="0.2">
      <c r="D2315" s="183"/>
      <c r="F2315" s="184"/>
      <c r="K2315" s="148"/>
      <c r="L2315" s="185"/>
      <c r="N2315" s="186"/>
      <c r="O2315" s="186"/>
      <c r="S2315" s="187"/>
      <c r="T2315" s="148"/>
      <c r="Z2315" s="148"/>
    </row>
    <row r="2316" spans="4:26" s="155" customFormat="1" hidden="1" x14ac:dyDescent="0.2">
      <c r="D2316" s="183"/>
      <c r="F2316" s="184"/>
      <c r="K2316" s="148"/>
      <c r="L2316" s="185"/>
      <c r="N2316" s="186"/>
      <c r="O2316" s="186"/>
      <c r="S2316" s="187"/>
      <c r="T2316" s="148"/>
      <c r="Z2316" s="148"/>
    </row>
    <row r="2317" spans="4:26" s="155" customFormat="1" hidden="1" x14ac:dyDescent="0.2">
      <c r="D2317" s="183"/>
      <c r="F2317" s="184"/>
      <c r="K2317" s="148"/>
      <c r="L2317" s="185"/>
      <c r="N2317" s="186"/>
      <c r="O2317" s="186"/>
      <c r="S2317" s="187"/>
      <c r="T2317" s="148"/>
      <c r="Z2317" s="148"/>
    </row>
    <row r="2318" spans="4:26" s="155" customFormat="1" hidden="1" x14ac:dyDescent="0.2">
      <c r="D2318" s="183"/>
      <c r="F2318" s="184"/>
      <c r="K2318" s="148"/>
      <c r="L2318" s="185"/>
      <c r="N2318" s="186"/>
      <c r="O2318" s="186"/>
      <c r="S2318" s="187"/>
      <c r="T2318" s="148"/>
      <c r="Z2318" s="148"/>
    </row>
    <row r="2319" spans="4:26" s="155" customFormat="1" hidden="1" x14ac:dyDescent="0.2">
      <c r="D2319" s="183"/>
      <c r="F2319" s="184"/>
      <c r="K2319" s="148"/>
      <c r="L2319" s="185"/>
      <c r="N2319" s="186"/>
      <c r="O2319" s="186"/>
      <c r="S2319" s="187"/>
      <c r="T2319" s="148"/>
      <c r="Z2319" s="148"/>
    </row>
    <row r="2320" spans="4:26" s="155" customFormat="1" hidden="1" x14ac:dyDescent="0.2">
      <c r="D2320" s="183"/>
      <c r="F2320" s="184"/>
      <c r="K2320" s="148"/>
      <c r="L2320" s="185"/>
      <c r="N2320" s="186"/>
      <c r="O2320" s="186"/>
      <c r="S2320" s="187"/>
      <c r="T2320" s="148"/>
      <c r="Z2320" s="148"/>
    </row>
    <row r="2321" spans="4:26" s="155" customFormat="1" hidden="1" x14ac:dyDescent="0.2">
      <c r="D2321" s="183"/>
      <c r="F2321" s="184"/>
      <c r="K2321" s="148"/>
      <c r="L2321" s="185"/>
      <c r="N2321" s="186"/>
      <c r="O2321" s="186"/>
      <c r="S2321" s="187"/>
      <c r="T2321" s="148"/>
      <c r="Z2321" s="148"/>
    </row>
    <row r="2322" spans="4:26" s="155" customFormat="1" hidden="1" x14ac:dyDescent="0.2">
      <c r="D2322" s="183"/>
      <c r="F2322" s="184"/>
      <c r="K2322" s="148"/>
      <c r="L2322" s="185"/>
      <c r="N2322" s="186"/>
      <c r="O2322" s="186"/>
      <c r="S2322" s="187"/>
      <c r="T2322" s="148"/>
      <c r="Z2322" s="148"/>
    </row>
    <row r="2323" spans="4:26" s="155" customFormat="1" hidden="1" x14ac:dyDescent="0.2">
      <c r="D2323" s="183"/>
      <c r="F2323" s="184"/>
      <c r="K2323" s="148"/>
      <c r="L2323" s="185"/>
      <c r="N2323" s="186"/>
      <c r="O2323" s="186"/>
      <c r="S2323" s="187"/>
      <c r="T2323" s="148"/>
      <c r="Z2323" s="148"/>
    </row>
    <row r="2324" spans="4:26" s="155" customFormat="1" hidden="1" x14ac:dyDescent="0.2">
      <c r="D2324" s="183"/>
      <c r="F2324" s="184"/>
      <c r="K2324" s="148"/>
      <c r="L2324" s="185"/>
      <c r="N2324" s="186"/>
      <c r="O2324" s="186"/>
      <c r="S2324" s="187"/>
      <c r="T2324" s="148"/>
      <c r="Z2324" s="148"/>
    </row>
    <row r="2325" spans="4:26" s="155" customFormat="1" hidden="1" x14ac:dyDescent="0.2">
      <c r="D2325" s="183"/>
      <c r="F2325" s="184"/>
      <c r="K2325" s="148"/>
      <c r="L2325" s="185"/>
      <c r="N2325" s="186"/>
      <c r="O2325" s="186"/>
      <c r="S2325" s="187"/>
      <c r="T2325" s="148"/>
      <c r="Z2325" s="148"/>
    </row>
    <row r="2326" spans="4:26" s="155" customFormat="1" hidden="1" x14ac:dyDescent="0.2">
      <c r="D2326" s="183"/>
      <c r="F2326" s="184"/>
      <c r="K2326" s="148"/>
      <c r="L2326" s="185"/>
      <c r="N2326" s="186"/>
      <c r="O2326" s="186"/>
      <c r="S2326" s="187"/>
      <c r="T2326" s="148"/>
      <c r="Z2326" s="148"/>
    </row>
    <row r="2327" spans="4:26" s="155" customFormat="1" hidden="1" x14ac:dyDescent="0.2">
      <c r="D2327" s="183"/>
      <c r="F2327" s="184"/>
      <c r="K2327" s="148"/>
      <c r="L2327" s="185"/>
      <c r="N2327" s="186"/>
      <c r="O2327" s="186"/>
      <c r="S2327" s="187"/>
      <c r="T2327" s="148"/>
      <c r="Z2327" s="148"/>
    </row>
    <row r="2328" spans="4:26" s="155" customFormat="1" hidden="1" x14ac:dyDescent="0.2">
      <c r="D2328" s="183"/>
      <c r="F2328" s="184"/>
      <c r="K2328" s="148"/>
      <c r="L2328" s="185"/>
      <c r="N2328" s="186"/>
      <c r="O2328" s="186"/>
      <c r="S2328" s="187"/>
      <c r="T2328" s="148"/>
      <c r="Z2328" s="148"/>
    </row>
    <row r="2329" spans="4:26" s="155" customFormat="1" hidden="1" x14ac:dyDescent="0.2">
      <c r="D2329" s="183"/>
      <c r="F2329" s="184"/>
      <c r="K2329" s="148"/>
      <c r="L2329" s="185"/>
      <c r="N2329" s="186"/>
      <c r="O2329" s="186"/>
      <c r="S2329" s="187"/>
      <c r="T2329" s="148"/>
      <c r="Z2329" s="148"/>
    </row>
    <row r="2330" spans="4:26" s="155" customFormat="1" hidden="1" x14ac:dyDescent="0.2">
      <c r="D2330" s="183"/>
      <c r="F2330" s="184"/>
      <c r="K2330" s="148"/>
      <c r="L2330" s="185"/>
      <c r="N2330" s="186"/>
      <c r="O2330" s="186"/>
      <c r="S2330" s="187"/>
      <c r="T2330" s="148"/>
      <c r="Z2330" s="148"/>
    </row>
    <row r="2331" spans="4:26" s="155" customFormat="1" hidden="1" x14ac:dyDescent="0.2">
      <c r="D2331" s="183"/>
      <c r="F2331" s="184"/>
      <c r="K2331" s="148"/>
      <c r="L2331" s="185"/>
      <c r="N2331" s="186"/>
      <c r="O2331" s="186"/>
      <c r="S2331" s="187"/>
      <c r="T2331" s="148"/>
      <c r="Z2331" s="148"/>
    </row>
    <row r="2332" spans="4:26" s="155" customFormat="1" hidden="1" x14ac:dyDescent="0.2">
      <c r="D2332" s="183"/>
      <c r="F2332" s="184"/>
      <c r="K2332" s="148"/>
      <c r="L2332" s="185"/>
      <c r="N2332" s="186"/>
      <c r="O2332" s="186"/>
      <c r="S2332" s="187"/>
      <c r="T2332" s="148"/>
      <c r="Z2332" s="148"/>
    </row>
    <row r="2333" spans="4:26" s="155" customFormat="1" hidden="1" x14ac:dyDescent="0.2">
      <c r="D2333" s="183"/>
      <c r="F2333" s="184"/>
      <c r="K2333" s="148"/>
      <c r="L2333" s="185"/>
      <c r="N2333" s="186"/>
      <c r="O2333" s="186"/>
      <c r="S2333" s="187"/>
      <c r="T2333" s="148"/>
      <c r="Z2333" s="148"/>
    </row>
    <row r="2334" spans="4:26" s="155" customFormat="1" hidden="1" x14ac:dyDescent="0.2">
      <c r="D2334" s="183"/>
      <c r="F2334" s="184"/>
      <c r="K2334" s="148"/>
      <c r="L2334" s="185"/>
      <c r="N2334" s="186"/>
      <c r="O2334" s="186"/>
      <c r="S2334" s="187"/>
      <c r="T2334" s="148"/>
      <c r="Z2334" s="148"/>
    </row>
    <row r="2335" spans="4:26" s="155" customFormat="1" hidden="1" x14ac:dyDescent="0.2">
      <c r="D2335" s="183"/>
      <c r="F2335" s="184"/>
      <c r="K2335" s="148"/>
      <c r="L2335" s="185"/>
      <c r="N2335" s="186"/>
      <c r="O2335" s="186"/>
      <c r="S2335" s="187"/>
      <c r="T2335" s="148"/>
      <c r="Z2335" s="148"/>
    </row>
    <row r="2336" spans="4:26" s="155" customFormat="1" hidden="1" x14ac:dyDescent="0.2">
      <c r="D2336" s="183"/>
      <c r="F2336" s="184"/>
      <c r="K2336" s="148"/>
      <c r="L2336" s="185"/>
      <c r="N2336" s="186"/>
      <c r="O2336" s="186"/>
      <c r="S2336" s="187"/>
      <c r="T2336" s="148"/>
      <c r="Z2336" s="148"/>
    </row>
    <row r="2337" spans="4:26" s="155" customFormat="1" hidden="1" x14ac:dyDescent="0.2">
      <c r="D2337" s="183"/>
      <c r="F2337" s="184"/>
      <c r="K2337" s="148"/>
      <c r="L2337" s="185"/>
      <c r="N2337" s="186"/>
      <c r="O2337" s="186"/>
      <c r="S2337" s="187"/>
      <c r="T2337" s="148"/>
      <c r="Z2337" s="148"/>
    </row>
    <row r="2338" spans="4:26" s="155" customFormat="1" hidden="1" x14ac:dyDescent="0.2">
      <c r="D2338" s="183"/>
      <c r="F2338" s="184"/>
      <c r="K2338" s="148"/>
      <c r="L2338" s="185"/>
      <c r="N2338" s="186"/>
      <c r="O2338" s="186"/>
      <c r="S2338" s="187"/>
      <c r="T2338" s="148"/>
      <c r="Z2338" s="148"/>
    </row>
    <row r="2339" spans="4:26" s="155" customFormat="1" hidden="1" x14ac:dyDescent="0.2">
      <c r="D2339" s="183"/>
      <c r="F2339" s="184"/>
      <c r="K2339" s="148"/>
      <c r="L2339" s="185"/>
      <c r="N2339" s="186"/>
      <c r="O2339" s="186"/>
      <c r="S2339" s="187"/>
      <c r="T2339" s="148"/>
      <c r="Z2339" s="148"/>
    </row>
    <row r="2340" spans="4:26" s="155" customFormat="1" hidden="1" x14ac:dyDescent="0.2">
      <c r="D2340" s="183"/>
      <c r="F2340" s="184"/>
      <c r="K2340" s="148"/>
      <c r="L2340" s="185"/>
      <c r="N2340" s="186"/>
      <c r="O2340" s="186"/>
      <c r="S2340" s="187"/>
      <c r="T2340" s="148"/>
      <c r="Z2340" s="148"/>
    </row>
    <row r="2341" spans="4:26" s="155" customFormat="1" hidden="1" x14ac:dyDescent="0.2">
      <c r="D2341" s="183"/>
      <c r="F2341" s="184"/>
      <c r="K2341" s="148"/>
      <c r="L2341" s="185"/>
      <c r="N2341" s="186"/>
      <c r="O2341" s="186"/>
      <c r="S2341" s="187"/>
      <c r="T2341" s="148"/>
      <c r="Z2341" s="148"/>
    </row>
    <row r="2342" spans="4:26" s="155" customFormat="1" hidden="1" x14ac:dyDescent="0.2">
      <c r="D2342" s="183"/>
      <c r="F2342" s="184"/>
      <c r="K2342" s="148"/>
      <c r="L2342" s="185"/>
      <c r="N2342" s="186"/>
      <c r="O2342" s="186"/>
      <c r="S2342" s="187"/>
      <c r="T2342" s="148"/>
      <c r="Z2342" s="148"/>
    </row>
    <row r="2343" spans="4:26" s="155" customFormat="1" hidden="1" x14ac:dyDescent="0.2">
      <c r="D2343" s="183"/>
      <c r="F2343" s="184"/>
      <c r="K2343" s="148"/>
      <c r="L2343" s="185"/>
      <c r="N2343" s="186"/>
      <c r="O2343" s="186"/>
      <c r="S2343" s="187"/>
      <c r="T2343" s="148"/>
      <c r="Z2343" s="148"/>
    </row>
    <row r="2344" spans="4:26" s="155" customFormat="1" hidden="1" x14ac:dyDescent="0.2">
      <c r="D2344" s="183"/>
      <c r="F2344" s="184"/>
      <c r="K2344" s="148"/>
      <c r="L2344" s="185"/>
      <c r="N2344" s="186"/>
      <c r="O2344" s="186"/>
      <c r="S2344" s="187"/>
      <c r="T2344" s="148"/>
      <c r="Z2344" s="148"/>
    </row>
    <row r="2345" spans="4:26" s="155" customFormat="1" hidden="1" x14ac:dyDescent="0.2">
      <c r="D2345" s="183"/>
      <c r="F2345" s="184"/>
      <c r="K2345" s="148"/>
      <c r="L2345" s="185"/>
      <c r="N2345" s="186"/>
      <c r="O2345" s="186"/>
      <c r="S2345" s="187"/>
      <c r="T2345" s="148"/>
      <c r="Z2345" s="148"/>
    </row>
    <row r="2346" spans="4:26" s="155" customFormat="1" hidden="1" x14ac:dyDescent="0.2">
      <c r="D2346" s="183"/>
      <c r="F2346" s="184"/>
      <c r="K2346" s="148"/>
      <c r="L2346" s="185"/>
      <c r="N2346" s="186"/>
      <c r="O2346" s="186"/>
      <c r="S2346" s="187"/>
      <c r="T2346" s="148"/>
      <c r="Z2346" s="148"/>
    </row>
    <row r="2347" spans="4:26" s="155" customFormat="1" hidden="1" x14ac:dyDescent="0.2">
      <c r="D2347" s="183"/>
      <c r="F2347" s="184"/>
      <c r="K2347" s="148"/>
      <c r="L2347" s="185"/>
      <c r="N2347" s="186"/>
      <c r="O2347" s="186"/>
      <c r="S2347" s="187"/>
      <c r="T2347" s="148"/>
      <c r="Z2347" s="148"/>
    </row>
    <row r="2348" spans="4:26" s="155" customFormat="1" hidden="1" x14ac:dyDescent="0.2">
      <c r="D2348" s="183"/>
      <c r="F2348" s="184"/>
      <c r="K2348" s="148"/>
      <c r="L2348" s="185"/>
      <c r="N2348" s="186"/>
      <c r="O2348" s="186"/>
      <c r="S2348" s="187"/>
      <c r="T2348" s="148"/>
      <c r="Z2348" s="148"/>
    </row>
    <row r="2349" spans="4:26" s="155" customFormat="1" hidden="1" x14ac:dyDescent="0.2">
      <c r="D2349" s="183"/>
      <c r="F2349" s="184"/>
      <c r="K2349" s="148"/>
      <c r="L2349" s="185"/>
      <c r="N2349" s="186"/>
      <c r="O2349" s="186"/>
      <c r="S2349" s="187"/>
      <c r="T2349" s="148"/>
      <c r="Z2349" s="148"/>
    </row>
    <row r="2350" spans="4:26" s="155" customFormat="1" hidden="1" x14ac:dyDescent="0.2">
      <c r="D2350" s="183"/>
      <c r="F2350" s="184"/>
      <c r="K2350" s="148"/>
      <c r="L2350" s="185"/>
      <c r="N2350" s="186"/>
      <c r="O2350" s="186"/>
      <c r="S2350" s="187"/>
      <c r="T2350" s="148"/>
      <c r="Z2350" s="148"/>
    </row>
    <row r="2351" spans="4:26" s="155" customFormat="1" hidden="1" x14ac:dyDescent="0.2">
      <c r="D2351" s="183"/>
      <c r="F2351" s="184"/>
      <c r="K2351" s="148"/>
      <c r="L2351" s="185"/>
      <c r="N2351" s="186"/>
      <c r="O2351" s="186"/>
      <c r="S2351" s="187"/>
      <c r="T2351" s="148"/>
      <c r="Z2351" s="148"/>
    </row>
    <row r="2352" spans="4:26" s="155" customFormat="1" hidden="1" x14ac:dyDescent="0.2">
      <c r="D2352" s="183"/>
      <c r="F2352" s="184"/>
      <c r="K2352" s="148"/>
      <c r="L2352" s="185"/>
      <c r="N2352" s="186"/>
      <c r="O2352" s="186"/>
      <c r="S2352" s="187"/>
      <c r="T2352" s="148"/>
      <c r="Z2352" s="148"/>
    </row>
    <row r="2353" spans="4:26" s="155" customFormat="1" hidden="1" x14ac:dyDescent="0.2">
      <c r="D2353" s="183"/>
      <c r="F2353" s="184"/>
      <c r="K2353" s="148"/>
      <c r="L2353" s="185"/>
      <c r="N2353" s="186"/>
      <c r="O2353" s="186"/>
      <c r="S2353" s="187"/>
      <c r="T2353" s="148"/>
      <c r="Z2353" s="148"/>
    </row>
    <row r="2354" spans="4:26" s="155" customFormat="1" hidden="1" x14ac:dyDescent="0.2">
      <c r="D2354" s="183"/>
      <c r="F2354" s="184"/>
      <c r="K2354" s="148"/>
      <c r="L2354" s="185"/>
      <c r="N2354" s="186"/>
      <c r="O2354" s="186"/>
      <c r="S2354" s="187"/>
      <c r="T2354" s="148"/>
      <c r="Z2354" s="148"/>
    </row>
    <row r="2355" spans="4:26" s="155" customFormat="1" hidden="1" x14ac:dyDescent="0.2">
      <c r="D2355" s="183"/>
      <c r="F2355" s="184"/>
      <c r="K2355" s="148"/>
      <c r="L2355" s="185"/>
      <c r="N2355" s="186"/>
      <c r="O2355" s="186"/>
      <c r="S2355" s="187"/>
      <c r="T2355" s="148"/>
      <c r="Z2355" s="148"/>
    </row>
    <row r="2356" spans="4:26" s="155" customFormat="1" hidden="1" x14ac:dyDescent="0.2">
      <c r="D2356" s="183"/>
      <c r="F2356" s="184"/>
      <c r="K2356" s="148"/>
      <c r="L2356" s="185"/>
      <c r="N2356" s="186"/>
      <c r="O2356" s="186"/>
      <c r="S2356" s="187"/>
      <c r="T2356" s="148"/>
      <c r="Z2356" s="148"/>
    </row>
    <row r="2357" spans="4:26" s="155" customFormat="1" hidden="1" x14ac:dyDescent="0.2">
      <c r="D2357" s="183"/>
      <c r="F2357" s="184"/>
      <c r="K2357" s="148"/>
      <c r="L2357" s="185"/>
      <c r="N2357" s="186"/>
      <c r="O2357" s="186"/>
      <c r="S2357" s="187"/>
      <c r="T2357" s="148"/>
      <c r="Z2357" s="148"/>
    </row>
    <row r="2358" spans="4:26" s="155" customFormat="1" hidden="1" x14ac:dyDescent="0.2">
      <c r="D2358" s="183"/>
      <c r="F2358" s="184"/>
      <c r="K2358" s="148"/>
      <c r="L2358" s="185"/>
      <c r="N2358" s="186"/>
      <c r="O2358" s="186"/>
      <c r="S2358" s="187"/>
      <c r="T2358" s="148"/>
      <c r="Z2358" s="148"/>
    </row>
    <row r="2359" spans="4:26" s="155" customFormat="1" hidden="1" x14ac:dyDescent="0.2">
      <c r="D2359" s="183"/>
      <c r="F2359" s="184"/>
      <c r="K2359" s="148"/>
      <c r="L2359" s="185"/>
      <c r="N2359" s="186"/>
      <c r="O2359" s="186"/>
      <c r="S2359" s="187"/>
      <c r="T2359" s="148"/>
      <c r="Z2359" s="148"/>
    </row>
    <row r="2360" spans="4:26" s="155" customFormat="1" hidden="1" x14ac:dyDescent="0.2">
      <c r="D2360" s="183"/>
      <c r="F2360" s="184"/>
      <c r="K2360" s="148"/>
      <c r="L2360" s="185"/>
      <c r="N2360" s="186"/>
      <c r="O2360" s="186"/>
      <c r="S2360" s="187"/>
      <c r="T2360" s="148"/>
      <c r="Z2360" s="148"/>
    </row>
    <row r="2361" spans="4:26" s="155" customFormat="1" hidden="1" x14ac:dyDescent="0.2">
      <c r="D2361" s="183"/>
      <c r="F2361" s="184"/>
      <c r="K2361" s="148"/>
      <c r="L2361" s="185"/>
      <c r="N2361" s="186"/>
      <c r="O2361" s="186"/>
      <c r="S2361" s="187"/>
      <c r="T2361" s="148"/>
      <c r="Z2361" s="148"/>
    </row>
    <row r="2362" spans="4:26" s="155" customFormat="1" hidden="1" x14ac:dyDescent="0.2">
      <c r="D2362" s="183"/>
      <c r="F2362" s="184"/>
      <c r="K2362" s="148"/>
      <c r="L2362" s="185"/>
      <c r="N2362" s="186"/>
      <c r="O2362" s="186"/>
      <c r="S2362" s="187"/>
      <c r="T2362" s="148"/>
      <c r="Z2362" s="148"/>
    </row>
    <row r="2363" spans="4:26" s="155" customFormat="1" hidden="1" x14ac:dyDescent="0.2">
      <c r="D2363" s="183"/>
      <c r="F2363" s="184"/>
      <c r="K2363" s="148"/>
      <c r="L2363" s="185"/>
      <c r="N2363" s="186"/>
      <c r="O2363" s="186"/>
      <c r="S2363" s="187"/>
      <c r="T2363" s="148"/>
      <c r="Z2363" s="148"/>
    </row>
    <row r="2364" spans="4:26" s="155" customFormat="1" hidden="1" x14ac:dyDescent="0.2">
      <c r="D2364" s="183"/>
      <c r="F2364" s="184"/>
      <c r="K2364" s="148"/>
      <c r="L2364" s="185"/>
      <c r="N2364" s="186"/>
      <c r="O2364" s="186"/>
      <c r="S2364" s="187"/>
      <c r="T2364" s="148"/>
      <c r="Z2364" s="148"/>
    </row>
    <row r="2365" spans="4:26" s="155" customFormat="1" hidden="1" x14ac:dyDescent="0.2">
      <c r="D2365" s="183"/>
      <c r="F2365" s="184"/>
      <c r="K2365" s="148"/>
      <c r="L2365" s="185"/>
      <c r="N2365" s="186"/>
      <c r="O2365" s="186"/>
      <c r="S2365" s="187"/>
      <c r="T2365" s="148"/>
      <c r="Z2365" s="148"/>
    </row>
    <row r="2366" spans="4:26" s="155" customFormat="1" hidden="1" x14ac:dyDescent="0.2">
      <c r="D2366" s="183"/>
      <c r="F2366" s="184"/>
      <c r="K2366" s="148"/>
      <c r="L2366" s="185"/>
      <c r="N2366" s="186"/>
      <c r="O2366" s="186"/>
      <c r="S2366" s="187"/>
      <c r="T2366" s="148"/>
      <c r="Z2366" s="148"/>
    </row>
    <row r="2367" spans="4:26" s="155" customFormat="1" hidden="1" x14ac:dyDescent="0.2">
      <c r="D2367" s="183"/>
      <c r="F2367" s="184"/>
      <c r="K2367" s="148"/>
      <c r="L2367" s="185"/>
      <c r="N2367" s="186"/>
      <c r="O2367" s="186"/>
      <c r="S2367" s="187"/>
      <c r="T2367" s="148"/>
      <c r="Z2367" s="148"/>
    </row>
    <row r="2368" spans="4:26" s="155" customFormat="1" hidden="1" x14ac:dyDescent="0.2">
      <c r="D2368" s="183"/>
      <c r="F2368" s="184"/>
      <c r="K2368" s="148"/>
      <c r="L2368" s="185"/>
      <c r="N2368" s="186"/>
      <c r="O2368" s="186"/>
      <c r="S2368" s="187"/>
      <c r="T2368" s="148"/>
      <c r="Z2368" s="148"/>
    </row>
    <row r="2369" spans="4:26" s="155" customFormat="1" hidden="1" x14ac:dyDescent="0.2">
      <c r="D2369" s="183"/>
      <c r="F2369" s="184"/>
      <c r="K2369" s="148"/>
      <c r="L2369" s="185"/>
      <c r="N2369" s="186"/>
      <c r="O2369" s="186"/>
      <c r="S2369" s="187"/>
      <c r="T2369" s="148"/>
      <c r="Z2369" s="148"/>
    </row>
    <row r="2370" spans="4:26" s="155" customFormat="1" hidden="1" x14ac:dyDescent="0.2">
      <c r="D2370" s="183"/>
      <c r="F2370" s="184"/>
      <c r="K2370" s="148"/>
      <c r="L2370" s="185"/>
      <c r="N2370" s="186"/>
      <c r="O2370" s="186"/>
      <c r="S2370" s="187"/>
      <c r="T2370" s="148"/>
      <c r="Z2370" s="148"/>
    </row>
    <row r="2371" spans="4:26" s="155" customFormat="1" hidden="1" x14ac:dyDescent="0.2">
      <c r="D2371" s="183"/>
      <c r="F2371" s="184"/>
      <c r="K2371" s="148"/>
      <c r="L2371" s="185"/>
      <c r="N2371" s="186"/>
      <c r="O2371" s="186"/>
      <c r="S2371" s="187"/>
      <c r="T2371" s="148"/>
      <c r="Z2371" s="148"/>
    </row>
    <row r="2372" spans="4:26" s="155" customFormat="1" hidden="1" x14ac:dyDescent="0.2">
      <c r="D2372" s="183"/>
      <c r="F2372" s="184"/>
      <c r="K2372" s="148"/>
      <c r="L2372" s="185"/>
      <c r="N2372" s="186"/>
      <c r="O2372" s="186"/>
      <c r="S2372" s="187"/>
      <c r="T2372" s="148"/>
      <c r="Z2372" s="148"/>
    </row>
    <row r="2373" spans="4:26" s="155" customFormat="1" hidden="1" x14ac:dyDescent="0.2">
      <c r="D2373" s="183"/>
      <c r="F2373" s="184"/>
      <c r="K2373" s="148"/>
      <c r="L2373" s="185"/>
      <c r="N2373" s="186"/>
      <c r="O2373" s="186"/>
      <c r="S2373" s="187"/>
      <c r="T2373" s="148"/>
      <c r="Z2373" s="148"/>
    </row>
    <row r="2374" spans="4:26" s="155" customFormat="1" hidden="1" x14ac:dyDescent="0.2">
      <c r="D2374" s="183"/>
      <c r="F2374" s="184"/>
      <c r="K2374" s="148"/>
      <c r="L2374" s="185"/>
      <c r="N2374" s="186"/>
      <c r="O2374" s="186"/>
      <c r="S2374" s="187"/>
      <c r="T2374" s="148"/>
      <c r="Z2374" s="148"/>
    </row>
    <row r="2375" spans="4:26" s="155" customFormat="1" hidden="1" x14ac:dyDescent="0.2">
      <c r="D2375" s="183"/>
      <c r="F2375" s="184"/>
      <c r="K2375" s="148"/>
      <c r="L2375" s="185"/>
      <c r="N2375" s="186"/>
      <c r="O2375" s="186"/>
      <c r="S2375" s="187"/>
      <c r="T2375" s="148"/>
      <c r="Z2375" s="148"/>
    </row>
    <row r="2376" spans="4:26" s="155" customFormat="1" hidden="1" x14ac:dyDescent="0.2">
      <c r="D2376" s="183"/>
      <c r="F2376" s="184"/>
      <c r="K2376" s="148"/>
      <c r="L2376" s="185"/>
      <c r="N2376" s="186"/>
      <c r="O2376" s="186"/>
      <c r="S2376" s="187"/>
      <c r="T2376" s="148"/>
      <c r="Z2376" s="148"/>
    </row>
    <row r="2377" spans="4:26" s="155" customFormat="1" hidden="1" x14ac:dyDescent="0.2">
      <c r="D2377" s="183"/>
      <c r="F2377" s="184"/>
      <c r="K2377" s="148"/>
      <c r="L2377" s="185"/>
      <c r="N2377" s="186"/>
      <c r="O2377" s="186"/>
      <c r="S2377" s="187"/>
      <c r="T2377" s="148"/>
      <c r="Z2377" s="148"/>
    </row>
    <row r="2378" spans="4:26" s="155" customFormat="1" hidden="1" x14ac:dyDescent="0.2">
      <c r="D2378" s="183"/>
      <c r="F2378" s="184"/>
      <c r="K2378" s="148"/>
      <c r="L2378" s="185"/>
      <c r="N2378" s="186"/>
      <c r="O2378" s="186"/>
      <c r="S2378" s="187"/>
      <c r="T2378" s="148"/>
      <c r="Z2378" s="148"/>
    </row>
    <row r="2379" spans="4:26" s="155" customFormat="1" hidden="1" x14ac:dyDescent="0.2">
      <c r="D2379" s="183"/>
      <c r="F2379" s="184"/>
      <c r="K2379" s="148"/>
      <c r="L2379" s="185"/>
      <c r="N2379" s="186"/>
      <c r="O2379" s="186"/>
      <c r="S2379" s="187"/>
      <c r="T2379" s="148"/>
      <c r="Z2379" s="148"/>
    </row>
    <row r="2380" spans="4:26" s="155" customFormat="1" hidden="1" x14ac:dyDescent="0.2">
      <c r="D2380" s="183"/>
      <c r="F2380" s="184"/>
      <c r="K2380" s="148"/>
      <c r="L2380" s="185"/>
      <c r="N2380" s="186"/>
      <c r="O2380" s="186"/>
      <c r="S2380" s="187"/>
      <c r="T2380" s="148"/>
      <c r="Z2380" s="148"/>
    </row>
    <row r="2381" spans="4:26" s="155" customFormat="1" hidden="1" x14ac:dyDescent="0.2">
      <c r="D2381" s="183"/>
      <c r="F2381" s="184"/>
      <c r="K2381" s="148"/>
      <c r="L2381" s="185"/>
      <c r="N2381" s="186"/>
      <c r="O2381" s="186"/>
      <c r="S2381" s="187"/>
      <c r="T2381" s="148"/>
      <c r="Z2381" s="148"/>
    </row>
    <row r="2382" spans="4:26" s="155" customFormat="1" hidden="1" x14ac:dyDescent="0.2">
      <c r="D2382" s="183"/>
      <c r="F2382" s="184"/>
      <c r="K2382" s="148"/>
      <c r="L2382" s="185"/>
      <c r="N2382" s="186"/>
      <c r="O2382" s="186"/>
      <c r="S2382" s="187"/>
      <c r="T2382" s="148"/>
      <c r="Z2382" s="148"/>
    </row>
    <row r="2383" spans="4:26" s="155" customFormat="1" hidden="1" x14ac:dyDescent="0.2">
      <c r="D2383" s="183"/>
      <c r="F2383" s="184"/>
      <c r="K2383" s="148"/>
      <c r="L2383" s="185"/>
      <c r="N2383" s="186"/>
      <c r="O2383" s="186"/>
      <c r="S2383" s="187"/>
      <c r="T2383" s="148"/>
      <c r="Z2383" s="148"/>
    </row>
    <row r="2384" spans="4:26" s="155" customFormat="1" hidden="1" x14ac:dyDescent="0.2">
      <c r="D2384" s="183"/>
      <c r="F2384" s="184"/>
      <c r="K2384" s="148"/>
      <c r="L2384" s="185"/>
      <c r="N2384" s="186"/>
      <c r="O2384" s="186"/>
      <c r="S2384" s="187"/>
      <c r="T2384" s="148"/>
      <c r="Z2384" s="148"/>
    </row>
    <row r="2385" spans="4:26" s="155" customFormat="1" hidden="1" x14ac:dyDescent="0.2">
      <c r="D2385" s="183"/>
      <c r="F2385" s="184"/>
      <c r="K2385" s="148"/>
      <c r="L2385" s="185"/>
      <c r="N2385" s="186"/>
      <c r="O2385" s="186"/>
      <c r="S2385" s="187"/>
      <c r="T2385" s="148"/>
      <c r="Z2385" s="148"/>
    </row>
    <row r="2386" spans="4:26" s="155" customFormat="1" hidden="1" x14ac:dyDescent="0.2">
      <c r="D2386" s="183"/>
      <c r="F2386" s="184"/>
      <c r="K2386" s="148"/>
      <c r="L2386" s="185"/>
      <c r="N2386" s="186"/>
      <c r="O2386" s="186"/>
      <c r="S2386" s="187"/>
      <c r="T2386" s="148"/>
      <c r="Z2386" s="148"/>
    </row>
    <row r="2387" spans="4:26" s="155" customFormat="1" hidden="1" x14ac:dyDescent="0.2">
      <c r="D2387" s="183"/>
      <c r="F2387" s="184"/>
      <c r="K2387" s="148"/>
      <c r="L2387" s="185"/>
      <c r="N2387" s="186"/>
      <c r="O2387" s="186"/>
      <c r="S2387" s="187"/>
      <c r="T2387" s="148"/>
      <c r="Z2387" s="148"/>
    </row>
    <row r="2388" spans="4:26" s="155" customFormat="1" hidden="1" x14ac:dyDescent="0.2">
      <c r="D2388" s="183"/>
      <c r="F2388" s="184"/>
      <c r="K2388" s="148"/>
      <c r="L2388" s="185"/>
      <c r="N2388" s="186"/>
      <c r="O2388" s="186"/>
      <c r="S2388" s="187"/>
      <c r="T2388" s="148"/>
      <c r="Z2388" s="148"/>
    </row>
    <row r="2389" spans="4:26" s="155" customFormat="1" hidden="1" x14ac:dyDescent="0.2">
      <c r="D2389" s="183"/>
      <c r="F2389" s="184"/>
      <c r="K2389" s="148"/>
      <c r="L2389" s="185"/>
      <c r="N2389" s="186"/>
      <c r="O2389" s="186"/>
      <c r="S2389" s="187"/>
      <c r="T2389" s="148"/>
      <c r="Z2389" s="148"/>
    </row>
    <row r="2390" spans="4:26" s="155" customFormat="1" hidden="1" x14ac:dyDescent="0.2">
      <c r="D2390" s="183"/>
      <c r="F2390" s="184"/>
      <c r="K2390" s="148"/>
      <c r="L2390" s="185"/>
      <c r="N2390" s="186"/>
      <c r="O2390" s="186"/>
      <c r="S2390" s="187"/>
      <c r="T2390" s="148"/>
      <c r="Z2390" s="148"/>
    </row>
    <row r="2391" spans="4:26" s="155" customFormat="1" hidden="1" x14ac:dyDescent="0.2">
      <c r="D2391" s="183"/>
      <c r="F2391" s="184"/>
      <c r="K2391" s="148"/>
      <c r="L2391" s="185"/>
      <c r="N2391" s="186"/>
      <c r="O2391" s="186"/>
      <c r="S2391" s="187"/>
      <c r="T2391" s="148"/>
      <c r="Z2391" s="148"/>
    </row>
    <row r="2392" spans="4:26" s="155" customFormat="1" hidden="1" x14ac:dyDescent="0.2">
      <c r="D2392" s="183"/>
      <c r="F2392" s="184"/>
      <c r="K2392" s="148"/>
      <c r="L2392" s="185"/>
      <c r="N2392" s="186"/>
      <c r="O2392" s="186"/>
      <c r="S2392" s="187"/>
      <c r="T2392" s="148"/>
      <c r="Z2392" s="148"/>
    </row>
    <row r="2393" spans="4:26" s="155" customFormat="1" hidden="1" x14ac:dyDescent="0.2">
      <c r="D2393" s="183"/>
      <c r="F2393" s="184"/>
      <c r="K2393" s="148"/>
      <c r="L2393" s="185"/>
      <c r="N2393" s="186"/>
      <c r="O2393" s="186"/>
      <c r="S2393" s="187"/>
      <c r="T2393" s="148"/>
      <c r="Z2393" s="148"/>
    </row>
    <row r="2394" spans="4:26" s="155" customFormat="1" hidden="1" x14ac:dyDescent="0.2">
      <c r="D2394" s="183"/>
      <c r="F2394" s="184"/>
      <c r="K2394" s="148"/>
      <c r="L2394" s="185"/>
      <c r="N2394" s="186"/>
      <c r="O2394" s="186"/>
      <c r="S2394" s="187"/>
      <c r="T2394" s="148"/>
      <c r="Z2394" s="148"/>
    </row>
    <row r="2395" spans="4:26" s="155" customFormat="1" hidden="1" x14ac:dyDescent="0.2">
      <c r="D2395" s="183"/>
      <c r="F2395" s="184"/>
      <c r="K2395" s="148"/>
      <c r="L2395" s="185"/>
      <c r="N2395" s="186"/>
      <c r="O2395" s="186"/>
      <c r="S2395" s="187"/>
      <c r="T2395" s="148"/>
      <c r="Z2395" s="148"/>
    </row>
    <row r="2396" spans="4:26" s="155" customFormat="1" hidden="1" x14ac:dyDescent="0.2">
      <c r="D2396" s="183"/>
      <c r="F2396" s="184"/>
      <c r="K2396" s="148"/>
      <c r="L2396" s="185"/>
      <c r="N2396" s="186"/>
      <c r="O2396" s="186"/>
      <c r="S2396" s="187"/>
      <c r="T2396" s="148"/>
      <c r="Z2396" s="148"/>
    </row>
    <row r="2397" spans="4:26" s="155" customFormat="1" hidden="1" x14ac:dyDescent="0.2">
      <c r="D2397" s="183"/>
      <c r="F2397" s="184"/>
      <c r="K2397" s="148"/>
      <c r="L2397" s="185"/>
      <c r="N2397" s="186"/>
      <c r="O2397" s="186"/>
      <c r="S2397" s="187"/>
      <c r="T2397" s="148"/>
      <c r="Z2397" s="148"/>
    </row>
    <row r="2398" spans="4:26" s="155" customFormat="1" hidden="1" x14ac:dyDescent="0.2">
      <c r="D2398" s="183"/>
      <c r="F2398" s="184"/>
      <c r="K2398" s="148"/>
      <c r="L2398" s="185"/>
      <c r="N2398" s="186"/>
      <c r="O2398" s="186"/>
      <c r="S2398" s="187"/>
      <c r="T2398" s="148"/>
      <c r="Z2398" s="148"/>
    </row>
    <row r="2399" spans="4:26" s="155" customFormat="1" hidden="1" x14ac:dyDescent="0.2">
      <c r="D2399" s="183"/>
      <c r="F2399" s="184"/>
      <c r="K2399" s="148"/>
      <c r="L2399" s="185"/>
      <c r="N2399" s="186"/>
      <c r="O2399" s="186"/>
      <c r="S2399" s="187"/>
      <c r="T2399" s="148"/>
      <c r="Z2399" s="148"/>
    </row>
    <row r="2400" spans="4:26" s="155" customFormat="1" hidden="1" x14ac:dyDescent="0.2">
      <c r="D2400" s="183"/>
      <c r="F2400" s="184"/>
      <c r="K2400" s="148"/>
      <c r="L2400" s="185"/>
      <c r="N2400" s="186"/>
      <c r="O2400" s="186"/>
      <c r="S2400" s="187"/>
      <c r="T2400" s="148"/>
      <c r="Z2400" s="148"/>
    </row>
    <row r="2401" spans="4:26" s="155" customFormat="1" hidden="1" x14ac:dyDescent="0.2">
      <c r="D2401" s="183"/>
      <c r="F2401" s="184"/>
      <c r="K2401" s="148"/>
      <c r="L2401" s="185"/>
      <c r="N2401" s="186"/>
      <c r="O2401" s="186"/>
      <c r="S2401" s="187"/>
      <c r="T2401" s="148"/>
      <c r="Z2401" s="148"/>
    </row>
    <row r="2402" spans="4:26" s="155" customFormat="1" hidden="1" x14ac:dyDescent="0.2">
      <c r="D2402" s="183"/>
      <c r="F2402" s="184"/>
      <c r="K2402" s="148"/>
      <c r="L2402" s="185"/>
      <c r="N2402" s="186"/>
      <c r="O2402" s="186"/>
      <c r="S2402" s="187"/>
      <c r="T2402" s="148"/>
      <c r="Z2402" s="148"/>
    </row>
    <row r="2403" spans="4:26" s="155" customFormat="1" hidden="1" x14ac:dyDescent="0.2">
      <c r="D2403" s="183"/>
      <c r="F2403" s="184"/>
      <c r="K2403" s="148"/>
      <c r="L2403" s="185"/>
      <c r="N2403" s="186"/>
      <c r="O2403" s="186"/>
      <c r="S2403" s="187"/>
      <c r="T2403" s="148"/>
      <c r="Z2403" s="148"/>
    </row>
    <row r="2404" spans="4:26" s="155" customFormat="1" hidden="1" x14ac:dyDescent="0.2">
      <c r="D2404" s="183"/>
      <c r="F2404" s="184"/>
      <c r="K2404" s="148"/>
      <c r="L2404" s="185"/>
      <c r="N2404" s="186"/>
      <c r="O2404" s="186"/>
      <c r="S2404" s="187"/>
      <c r="T2404" s="148"/>
      <c r="Z2404" s="148"/>
    </row>
    <row r="2405" spans="4:26" s="155" customFormat="1" hidden="1" x14ac:dyDescent="0.2">
      <c r="D2405" s="183"/>
      <c r="F2405" s="184"/>
      <c r="K2405" s="148"/>
      <c r="L2405" s="185"/>
      <c r="N2405" s="186"/>
      <c r="O2405" s="186"/>
      <c r="S2405" s="187"/>
      <c r="T2405" s="148"/>
      <c r="Z2405" s="148"/>
    </row>
    <row r="2406" spans="4:26" s="155" customFormat="1" hidden="1" x14ac:dyDescent="0.2">
      <c r="D2406" s="183"/>
      <c r="F2406" s="184"/>
      <c r="K2406" s="148"/>
      <c r="L2406" s="185"/>
      <c r="N2406" s="186"/>
      <c r="O2406" s="186"/>
      <c r="S2406" s="187"/>
      <c r="T2406" s="148"/>
      <c r="Z2406" s="148"/>
    </row>
    <row r="2407" spans="4:26" s="155" customFormat="1" hidden="1" x14ac:dyDescent="0.2">
      <c r="D2407" s="183"/>
      <c r="F2407" s="184"/>
      <c r="K2407" s="148"/>
      <c r="L2407" s="185"/>
      <c r="N2407" s="186"/>
      <c r="O2407" s="186"/>
      <c r="S2407" s="187"/>
      <c r="T2407" s="148"/>
      <c r="Z2407" s="148"/>
    </row>
    <row r="2408" spans="4:26" s="155" customFormat="1" hidden="1" x14ac:dyDescent="0.2">
      <c r="D2408" s="183"/>
      <c r="F2408" s="184"/>
      <c r="K2408" s="148"/>
      <c r="L2408" s="185"/>
      <c r="N2408" s="186"/>
      <c r="O2408" s="186"/>
      <c r="S2408" s="187"/>
      <c r="T2408" s="148"/>
      <c r="Z2408" s="148"/>
    </row>
    <row r="2409" spans="4:26" s="155" customFormat="1" hidden="1" x14ac:dyDescent="0.2">
      <c r="D2409" s="183"/>
      <c r="F2409" s="184"/>
      <c r="K2409" s="148"/>
      <c r="L2409" s="185"/>
      <c r="N2409" s="186"/>
      <c r="O2409" s="186"/>
      <c r="S2409" s="187"/>
      <c r="T2409" s="148"/>
      <c r="Z2409" s="148"/>
    </row>
    <row r="2410" spans="4:26" s="155" customFormat="1" hidden="1" x14ac:dyDescent="0.2">
      <c r="D2410" s="183"/>
      <c r="F2410" s="184"/>
      <c r="K2410" s="148"/>
      <c r="L2410" s="185"/>
      <c r="N2410" s="186"/>
      <c r="O2410" s="186"/>
      <c r="S2410" s="187"/>
      <c r="T2410" s="148"/>
      <c r="Z2410" s="148"/>
    </row>
    <row r="2411" spans="4:26" s="155" customFormat="1" hidden="1" x14ac:dyDescent="0.2">
      <c r="D2411" s="183"/>
      <c r="F2411" s="184"/>
      <c r="K2411" s="148"/>
      <c r="L2411" s="185"/>
      <c r="N2411" s="186"/>
      <c r="O2411" s="186"/>
      <c r="S2411" s="187"/>
      <c r="T2411" s="148"/>
      <c r="Z2411" s="148"/>
    </row>
    <row r="2412" spans="4:26" s="155" customFormat="1" hidden="1" x14ac:dyDescent="0.2">
      <c r="D2412" s="183"/>
      <c r="F2412" s="184"/>
      <c r="K2412" s="148"/>
      <c r="L2412" s="185"/>
      <c r="N2412" s="186"/>
      <c r="O2412" s="186"/>
      <c r="S2412" s="187"/>
      <c r="T2412" s="148"/>
      <c r="Z2412" s="148"/>
    </row>
    <row r="2413" spans="4:26" s="155" customFormat="1" hidden="1" x14ac:dyDescent="0.2">
      <c r="D2413" s="183"/>
      <c r="F2413" s="184"/>
      <c r="K2413" s="148"/>
      <c r="L2413" s="185"/>
      <c r="N2413" s="186"/>
      <c r="O2413" s="186"/>
      <c r="S2413" s="187"/>
      <c r="T2413" s="148"/>
      <c r="Z2413" s="148"/>
    </row>
    <row r="2414" spans="4:26" s="155" customFormat="1" hidden="1" x14ac:dyDescent="0.2">
      <c r="D2414" s="183"/>
      <c r="F2414" s="184"/>
      <c r="K2414" s="148"/>
      <c r="L2414" s="185"/>
      <c r="N2414" s="186"/>
      <c r="O2414" s="186"/>
      <c r="S2414" s="187"/>
      <c r="T2414" s="148"/>
      <c r="Z2414" s="148"/>
    </row>
    <row r="2415" spans="4:26" s="155" customFormat="1" hidden="1" x14ac:dyDescent="0.2">
      <c r="D2415" s="183"/>
      <c r="F2415" s="184"/>
      <c r="K2415" s="148"/>
      <c r="L2415" s="185"/>
      <c r="N2415" s="186"/>
      <c r="O2415" s="186"/>
      <c r="S2415" s="187"/>
      <c r="T2415" s="148"/>
      <c r="Z2415" s="148"/>
    </row>
    <row r="2416" spans="4:26" s="155" customFormat="1" hidden="1" x14ac:dyDescent="0.2">
      <c r="D2416" s="183"/>
      <c r="F2416" s="184"/>
      <c r="K2416" s="148"/>
      <c r="L2416" s="185"/>
      <c r="N2416" s="186"/>
      <c r="O2416" s="186"/>
      <c r="S2416" s="187"/>
      <c r="T2416" s="148"/>
      <c r="Z2416" s="148"/>
    </row>
    <row r="2417" spans="4:26" s="155" customFormat="1" hidden="1" x14ac:dyDescent="0.2">
      <c r="D2417" s="183"/>
      <c r="F2417" s="184"/>
      <c r="K2417" s="148"/>
      <c r="L2417" s="185"/>
      <c r="N2417" s="186"/>
      <c r="O2417" s="186"/>
      <c r="S2417" s="187"/>
      <c r="T2417" s="148"/>
      <c r="Z2417" s="148"/>
    </row>
    <row r="2418" spans="4:26" s="155" customFormat="1" hidden="1" x14ac:dyDescent="0.2">
      <c r="D2418" s="183"/>
      <c r="F2418" s="184"/>
      <c r="K2418" s="148"/>
      <c r="L2418" s="185"/>
      <c r="N2418" s="186"/>
      <c r="O2418" s="186"/>
      <c r="S2418" s="187"/>
      <c r="T2418" s="148"/>
      <c r="Z2418" s="148"/>
    </row>
    <row r="2419" spans="4:26" s="155" customFormat="1" hidden="1" x14ac:dyDescent="0.2">
      <c r="D2419" s="183"/>
      <c r="F2419" s="184"/>
      <c r="K2419" s="148"/>
      <c r="L2419" s="185"/>
      <c r="N2419" s="186"/>
      <c r="O2419" s="186"/>
      <c r="S2419" s="187"/>
      <c r="T2419" s="148"/>
      <c r="Z2419" s="148"/>
    </row>
    <row r="2420" spans="4:26" s="155" customFormat="1" hidden="1" x14ac:dyDescent="0.2">
      <c r="D2420" s="183"/>
      <c r="F2420" s="184"/>
      <c r="K2420" s="148"/>
      <c r="L2420" s="185"/>
      <c r="N2420" s="186"/>
      <c r="O2420" s="186"/>
      <c r="S2420" s="187"/>
      <c r="T2420" s="148"/>
      <c r="Z2420" s="148"/>
    </row>
    <row r="2421" spans="4:26" s="155" customFormat="1" hidden="1" x14ac:dyDescent="0.2">
      <c r="D2421" s="183"/>
      <c r="F2421" s="184"/>
      <c r="K2421" s="148"/>
      <c r="L2421" s="185"/>
      <c r="N2421" s="186"/>
      <c r="O2421" s="186"/>
      <c r="S2421" s="187"/>
      <c r="T2421" s="148"/>
      <c r="Z2421" s="148"/>
    </row>
    <row r="2422" spans="4:26" s="155" customFormat="1" hidden="1" x14ac:dyDescent="0.2">
      <c r="D2422" s="183"/>
      <c r="F2422" s="184"/>
      <c r="K2422" s="148"/>
      <c r="L2422" s="185"/>
      <c r="N2422" s="186"/>
      <c r="O2422" s="186"/>
      <c r="S2422" s="187"/>
      <c r="T2422" s="148"/>
      <c r="Z2422" s="148"/>
    </row>
    <row r="2423" spans="4:26" s="155" customFormat="1" hidden="1" x14ac:dyDescent="0.2">
      <c r="D2423" s="183"/>
      <c r="F2423" s="184"/>
      <c r="K2423" s="148"/>
      <c r="L2423" s="185"/>
      <c r="N2423" s="186"/>
      <c r="O2423" s="186"/>
      <c r="S2423" s="187"/>
      <c r="T2423" s="148"/>
      <c r="Z2423" s="148"/>
    </row>
    <row r="2424" spans="4:26" s="155" customFormat="1" hidden="1" x14ac:dyDescent="0.2">
      <c r="D2424" s="183"/>
      <c r="F2424" s="184"/>
      <c r="K2424" s="148"/>
      <c r="L2424" s="185"/>
      <c r="N2424" s="186"/>
      <c r="O2424" s="186"/>
      <c r="S2424" s="187"/>
      <c r="T2424" s="148"/>
      <c r="Z2424" s="148"/>
    </row>
    <row r="2425" spans="4:26" s="155" customFormat="1" hidden="1" x14ac:dyDescent="0.2">
      <c r="D2425" s="183"/>
      <c r="F2425" s="184"/>
      <c r="K2425" s="148"/>
      <c r="L2425" s="185"/>
      <c r="N2425" s="186"/>
      <c r="O2425" s="186"/>
      <c r="S2425" s="187"/>
      <c r="T2425" s="148"/>
      <c r="Z2425" s="148"/>
    </row>
    <row r="2426" spans="4:26" s="155" customFormat="1" hidden="1" x14ac:dyDescent="0.2">
      <c r="D2426" s="183"/>
      <c r="F2426" s="184"/>
      <c r="K2426" s="148"/>
      <c r="L2426" s="185"/>
      <c r="N2426" s="186"/>
      <c r="O2426" s="186"/>
      <c r="S2426" s="187"/>
      <c r="T2426" s="148"/>
      <c r="Z2426" s="148"/>
    </row>
    <row r="2427" spans="4:26" s="155" customFormat="1" hidden="1" x14ac:dyDescent="0.2">
      <c r="D2427" s="183"/>
      <c r="F2427" s="184"/>
      <c r="K2427" s="148"/>
      <c r="L2427" s="185"/>
      <c r="N2427" s="186"/>
      <c r="O2427" s="186"/>
      <c r="S2427" s="187"/>
      <c r="T2427" s="148"/>
      <c r="Z2427" s="148"/>
    </row>
    <row r="2428" spans="4:26" s="155" customFormat="1" hidden="1" x14ac:dyDescent="0.2">
      <c r="D2428" s="183"/>
      <c r="F2428" s="184"/>
      <c r="K2428" s="148"/>
      <c r="L2428" s="185"/>
      <c r="N2428" s="186"/>
      <c r="O2428" s="186"/>
      <c r="S2428" s="187"/>
      <c r="T2428" s="148"/>
      <c r="Z2428" s="148"/>
    </row>
    <row r="2429" spans="4:26" s="155" customFormat="1" hidden="1" x14ac:dyDescent="0.2">
      <c r="D2429" s="183"/>
      <c r="F2429" s="184"/>
      <c r="K2429" s="148"/>
      <c r="L2429" s="185"/>
      <c r="N2429" s="186"/>
      <c r="O2429" s="186"/>
      <c r="S2429" s="187"/>
      <c r="T2429" s="148"/>
      <c r="Z2429" s="148"/>
    </row>
    <row r="2430" spans="4:26" s="155" customFormat="1" hidden="1" x14ac:dyDescent="0.2">
      <c r="D2430" s="183"/>
      <c r="F2430" s="184"/>
      <c r="K2430" s="148"/>
      <c r="L2430" s="185"/>
      <c r="N2430" s="186"/>
      <c r="O2430" s="186"/>
      <c r="S2430" s="187"/>
      <c r="T2430" s="148"/>
      <c r="Z2430" s="148"/>
    </row>
    <row r="2431" spans="4:26" s="155" customFormat="1" hidden="1" x14ac:dyDescent="0.2">
      <c r="D2431" s="183"/>
      <c r="F2431" s="184"/>
      <c r="K2431" s="148"/>
      <c r="L2431" s="185"/>
      <c r="N2431" s="186"/>
      <c r="O2431" s="186"/>
      <c r="S2431" s="187"/>
      <c r="T2431" s="148"/>
      <c r="Z2431" s="148"/>
    </row>
    <row r="2432" spans="4:26" s="155" customFormat="1" hidden="1" x14ac:dyDescent="0.2">
      <c r="D2432" s="183"/>
      <c r="F2432" s="184"/>
      <c r="K2432" s="148"/>
      <c r="L2432" s="185"/>
      <c r="N2432" s="186"/>
      <c r="O2432" s="186"/>
      <c r="S2432" s="187"/>
      <c r="T2432" s="148"/>
      <c r="Z2432" s="148"/>
    </row>
    <row r="2433" spans="4:26" s="155" customFormat="1" hidden="1" x14ac:dyDescent="0.2">
      <c r="D2433" s="183"/>
      <c r="F2433" s="184"/>
      <c r="K2433" s="148"/>
      <c r="L2433" s="185"/>
      <c r="N2433" s="186"/>
      <c r="O2433" s="186"/>
      <c r="S2433" s="187"/>
      <c r="T2433" s="148"/>
      <c r="Z2433" s="148"/>
    </row>
    <row r="2434" spans="4:26" s="155" customFormat="1" hidden="1" x14ac:dyDescent="0.2">
      <c r="D2434" s="183"/>
      <c r="F2434" s="184"/>
      <c r="K2434" s="148"/>
      <c r="L2434" s="185"/>
      <c r="N2434" s="186"/>
      <c r="O2434" s="186"/>
      <c r="S2434" s="187"/>
      <c r="T2434" s="148"/>
      <c r="Z2434" s="148"/>
    </row>
    <row r="2435" spans="4:26" s="155" customFormat="1" hidden="1" x14ac:dyDescent="0.2">
      <c r="D2435" s="183"/>
      <c r="F2435" s="184"/>
      <c r="K2435" s="148"/>
      <c r="L2435" s="185"/>
      <c r="N2435" s="186"/>
      <c r="O2435" s="186"/>
      <c r="S2435" s="187"/>
      <c r="T2435" s="148"/>
      <c r="Z2435" s="148"/>
    </row>
    <row r="2436" spans="4:26" s="155" customFormat="1" hidden="1" x14ac:dyDescent="0.2">
      <c r="D2436" s="183"/>
      <c r="F2436" s="184"/>
      <c r="K2436" s="148"/>
      <c r="L2436" s="185"/>
      <c r="N2436" s="186"/>
      <c r="O2436" s="186"/>
      <c r="S2436" s="187"/>
      <c r="T2436" s="148"/>
      <c r="Z2436" s="148"/>
    </row>
    <row r="2437" spans="4:26" s="155" customFormat="1" hidden="1" x14ac:dyDescent="0.2">
      <c r="D2437" s="183"/>
      <c r="F2437" s="184"/>
      <c r="K2437" s="148"/>
      <c r="L2437" s="185"/>
      <c r="N2437" s="186"/>
      <c r="O2437" s="186"/>
      <c r="S2437" s="187"/>
      <c r="T2437" s="148"/>
      <c r="Z2437" s="148"/>
    </row>
    <row r="2438" spans="4:26" s="155" customFormat="1" hidden="1" x14ac:dyDescent="0.2">
      <c r="D2438" s="183"/>
      <c r="F2438" s="184"/>
      <c r="K2438" s="148"/>
      <c r="L2438" s="185"/>
      <c r="N2438" s="186"/>
      <c r="O2438" s="186"/>
      <c r="S2438" s="187"/>
      <c r="T2438" s="148"/>
      <c r="Z2438" s="148"/>
    </row>
    <row r="2439" spans="4:26" s="155" customFormat="1" hidden="1" x14ac:dyDescent="0.2">
      <c r="D2439" s="183"/>
      <c r="F2439" s="184"/>
      <c r="K2439" s="148"/>
      <c r="L2439" s="185"/>
      <c r="N2439" s="186"/>
      <c r="O2439" s="186"/>
      <c r="S2439" s="187"/>
      <c r="T2439" s="148"/>
      <c r="Z2439" s="148"/>
    </row>
    <row r="2440" spans="4:26" s="155" customFormat="1" hidden="1" x14ac:dyDescent="0.2">
      <c r="D2440" s="183"/>
      <c r="F2440" s="184"/>
      <c r="K2440" s="148"/>
      <c r="L2440" s="185"/>
      <c r="N2440" s="186"/>
      <c r="O2440" s="186"/>
      <c r="S2440" s="187"/>
      <c r="T2440" s="148"/>
      <c r="Z2440" s="148"/>
    </row>
    <row r="2441" spans="4:26" s="155" customFormat="1" hidden="1" x14ac:dyDescent="0.2">
      <c r="D2441" s="183"/>
      <c r="F2441" s="184"/>
      <c r="K2441" s="148"/>
      <c r="L2441" s="185"/>
      <c r="N2441" s="186"/>
      <c r="O2441" s="186"/>
      <c r="S2441" s="187"/>
      <c r="T2441" s="148"/>
      <c r="Z2441" s="148"/>
    </row>
    <row r="2442" spans="4:26" s="155" customFormat="1" hidden="1" x14ac:dyDescent="0.2">
      <c r="D2442" s="183"/>
      <c r="F2442" s="184"/>
      <c r="K2442" s="148"/>
      <c r="L2442" s="185"/>
      <c r="N2442" s="186"/>
      <c r="O2442" s="186"/>
      <c r="S2442" s="187"/>
      <c r="T2442" s="148"/>
      <c r="Z2442" s="148"/>
    </row>
    <row r="2443" spans="4:26" s="155" customFormat="1" hidden="1" x14ac:dyDescent="0.2">
      <c r="D2443" s="183"/>
      <c r="F2443" s="184"/>
      <c r="K2443" s="148"/>
      <c r="L2443" s="185"/>
      <c r="N2443" s="186"/>
      <c r="O2443" s="186"/>
      <c r="S2443" s="187"/>
      <c r="T2443" s="148"/>
      <c r="Z2443" s="148"/>
    </row>
    <row r="2444" spans="4:26" s="155" customFormat="1" hidden="1" x14ac:dyDescent="0.2">
      <c r="D2444" s="183"/>
      <c r="F2444" s="184"/>
      <c r="K2444" s="148"/>
      <c r="L2444" s="185"/>
      <c r="N2444" s="186"/>
      <c r="O2444" s="186"/>
      <c r="S2444" s="187"/>
      <c r="T2444" s="148"/>
      <c r="Z2444" s="148"/>
    </row>
    <row r="2445" spans="4:26" s="155" customFormat="1" hidden="1" x14ac:dyDescent="0.2">
      <c r="D2445" s="183"/>
      <c r="F2445" s="184"/>
      <c r="K2445" s="148"/>
      <c r="L2445" s="185"/>
      <c r="N2445" s="186"/>
      <c r="O2445" s="186"/>
      <c r="S2445" s="187"/>
      <c r="T2445" s="148"/>
      <c r="Z2445" s="148"/>
    </row>
    <row r="2446" spans="4:26" s="155" customFormat="1" hidden="1" x14ac:dyDescent="0.2">
      <c r="D2446" s="183"/>
      <c r="F2446" s="184"/>
      <c r="K2446" s="148"/>
      <c r="L2446" s="185"/>
      <c r="N2446" s="186"/>
      <c r="O2446" s="186"/>
      <c r="S2446" s="187"/>
      <c r="T2446" s="148"/>
      <c r="Z2446" s="148"/>
    </row>
    <row r="2447" spans="4:26" s="155" customFormat="1" hidden="1" x14ac:dyDescent="0.2">
      <c r="D2447" s="183"/>
      <c r="F2447" s="184"/>
      <c r="K2447" s="148"/>
      <c r="L2447" s="185"/>
      <c r="N2447" s="186"/>
      <c r="O2447" s="186"/>
      <c r="S2447" s="187"/>
      <c r="T2447" s="148"/>
      <c r="Z2447" s="148"/>
    </row>
    <row r="2448" spans="4:26" s="155" customFormat="1" hidden="1" x14ac:dyDescent="0.2">
      <c r="D2448" s="183"/>
      <c r="F2448" s="184"/>
      <c r="K2448" s="148"/>
      <c r="L2448" s="185"/>
      <c r="N2448" s="186"/>
      <c r="O2448" s="186"/>
      <c r="S2448" s="187"/>
      <c r="T2448" s="148"/>
      <c r="Z2448" s="148"/>
    </row>
    <row r="2449" spans="4:26" s="155" customFormat="1" hidden="1" x14ac:dyDescent="0.2">
      <c r="D2449" s="183"/>
      <c r="F2449" s="184"/>
      <c r="K2449" s="148"/>
      <c r="L2449" s="185"/>
      <c r="N2449" s="186"/>
      <c r="O2449" s="186"/>
      <c r="S2449" s="187"/>
      <c r="T2449" s="148"/>
      <c r="Z2449" s="148"/>
    </row>
    <row r="2450" spans="4:26" s="155" customFormat="1" hidden="1" x14ac:dyDescent="0.2">
      <c r="D2450" s="183"/>
      <c r="F2450" s="184"/>
      <c r="K2450" s="148"/>
      <c r="L2450" s="185"/>
      <c r="N2450" s="186"/>
      <c r="O2450" s="186"/>
      <c r="S2450" s="187"/>
      <c r="T2450" s="148"/>
      <c r="Z2450" s="148"/>
    </row>
    <row r="2451" spans="4:26" s="155" customFormat="1" hidden="1" x14ac:dyDescent="0.2">
      <c r="D2451" s="183"/>
      <c r="F2451" s="184"/>
      <c r="K2451" s="148"/>
      <c r="L2451" s="185"/>
      <c r="N2451" s="186"/>
      <c r="O2451" s="186"/>
      <c r="S2451" s="187"/>
      <c r="T2451" s="148"/>
      <c r="Z2451" s="148"/>
    </row>
    <row r="2452" spans="4:26" s="155" customFormat="1" hidden="1" x14ac:dyDescent="0.2">
      <c r="D2452" s="183"/>
      <c r="F2452" s="184"/>
      <c r="K2452" s="148"/>
      <c r="L2452" s="185"/>
      <c r="N2452" s="186"/>
      <c r="O2452" s="186"/>
      <c r="S2452" s="187"/>
      <c r="T2452" s="148"/>
      <c r="Z2452" s="148"/>
    </row>
    <row r="2453" spans="4:26" s="155" customFormat="1" hidden="1" x14ac:dyDescent="0.2">
      <c r="D2453" s="183"/>
      <c r="F2453" s="184"/>
      <c r="K2453" s="148"/>
      <c r="L2453" s="185"/>
      <c r="N2453" s="186"/>
      <c r="O2453" s="186"/>
      <c r="S2453" s="187"/>
      <c r="T2453" s="148"/>
      <c r="Z2453" s="148"/>
    </row>
    <row r="2454" spans="4:26" s="155" customFormat="1" hidden="1" x14ac:dyDescent="0.2">
      <c r="D2454" s="183"/>
      <c r="F2454" s="184"/>
      <c r="K2454" s="148"/>
      <c r="L2454" s="185"/>
      <c r="N2454" s="186"/>
      <c r="O2454" s="186"/>
      <c r="S2454" s="187"/>
      <c r="T2454" s="148"/>
      <c r="Z2454" s="148"/>
    </row>
    <row r="2455" spans="4:26" s="155" customFormat="1" hidden="1" x14ac:dyDescent="0.2">
      <c r="D2455" s="183"/>
      <c r="F2455" s="184"/>
      <c r="K2455" s="148"/>
      <c r="L2455" s="185"/>
      <c r="N2455" s="186"/>
      <c r="O2455" s="186"/>
      <c r="S2455" s="187"/>
      <c r="T2455" s="148"/>
      <c r="Z2455" s="148"/>
    </row>
    <row r="2456" spans="4:26" s="155" customFormat="1" hidden="1" x14ac:dyDescent="0.2">
      <c r="D2456" s="183"/>
      <c r="F2456" s="184"/>
      <c r="K2456" s="148"/>
      <c r="L2456" s="185"/>
      <c r="N2456" s="186"/>
      <c r="O2456" s="186"/>
      <c r="S2456" s="187"/>
      <c r="T2456" s="148"/>
      <c r="Z2456" s="148"/>
    </row>
    <row r="2457" spans="4:26" s="155" customFormat="1" hidden="1" x14ac:dyDescent="0.2">
      <c r="D2457" s="183"/>
      <c r="F2457" s="184"/>
      <c r="K2457" s="148"/>
      <c r="L2457" s="185"/>
      <c r="N2457" s="186"/>
      <c r="O2457" s="186"/>
      <c r="S2457" s="187"/>
      <c r="T2457" s="148"/>
      <c r="Z2457" s="148"/>
    </row>
    <row r="2458" spans="4:26" s="155" customFormat="1" hidden="1" x14ac:dyDescent="0.2">
      <c r="D2458" s="183"/>
      <c r="F2458" s="184"/>
      <c r="K2458" s="148"/>
      <c r="L2458" s="185"/>
      <c r="N2458" s="186"/>
      <c r="O2458" s="186"/>
      <c r="S2458" s="187"/>
      <c r="T2458" s="148"/>
      <c r="Z2458" s="148"/>
    </row>
    <row r="2459" spans="4:26" s="155" customFormat="1" hidden="1" x14ac:dyDescent="0.2">
      <c r="D2459" s="183"/>
      <c r="F2459" s="184"/>
      <c r="K2459" s="148"/>
      <c r="L2459" s="185"/>
      <c r="N2459" s="186"/>
      <c r="O2459" s="186"/>
      <c r="S2459" s="187"/>
      <c r="T2459" s="148"/>
      <c r="Z2459" s="148"/>
    </row>
    <row r="2460" spans="4:26" s="155" customFormat="1" hidden="1" x14ac:dyDescent="0.2">
      <c r="D2460" s="183"/>
      <c r="F2460" s="184"/>
      <c r="K2460" s="148"/>
      <c r="L2460" s="185"/>
      <c r="N2460" s="186"/>
      <c r="O2460" s="186"/>
      <c r="S2460" s="187"/>
      <c r="T2460" s="148"/>
      <c r="Z2460" s="148"/>
    </row>
    <row r="2461" spans="4:26" s="155" customFormat="1" hidden="1" x14ac:dyDescent="0.2">
      <c r="D2461" s="183"/>
      <c r="F2461" s="184"/>
      <c r="K2461" s="148"/>
      <c r="L2461" s="185"/>
      <c r="N2461" s="186"/>
      <c r="O2461" s="186"/>
      <c r="S2461" s="187"/>
      <c r="T2461" s="148"/>
      <c r="Z2461" s="148"/>
    </row>
    <row r="2462" spans="4:26" s="155" customFormat="1" hidden="1" x14ac:dyDescent="0.2">
      <c r="D2462" s="183"/>
      <c r="F2462" s="184"/>
      <c r="K2462" s="148"/>
      <c r="L2462" s="185"/>
      <c r="N2462" s="186"/>
      <c r="O2462" s="186"/>
      <c r="S2462" s="187"/>
      <c r="T2462" s="148"/>
      <c r="Z2462" s="148"/>
    </row>
    <row r="2463" spans="4:26" s="155" customFormat="1" hidden="1" x14ac:dyDescent="0.2">
      <c r="D2463" s="183"/>
      <c r="F2463" s="184"/>
      <c r="K2463" s="148"/>
      <c r="L2463" s="185"/>
      <c r="N2463" s="186"/>
      <c r="O2463" s="186"/>
      <c r="S2463" s="187"/>
      <c r="T2463" s="148"/>
      <c r="Z2463" s="148"/>
    </row>
    <row r="2464" spans="4:26" s="155" customFormat="1" hidden="1" x14ac:dyDescent="0.2">
      <c r="D2464" s="183"/>
      <c r="F2464" s="184"/>
      <c r="K2464" s="148"/>
      <c r="L2464" s="185"/>
      <c r="N2464" s="186"/>
      <c r="O2464" s="186"/>
      <c r="S2464" s="187"/>
      <c r="T2464" s="148"/>
      <c r="Z2464" s="148"/>
    </row>
    <row r="2465" spans="4:26" s="155" customFormat="1" hidden="1" x14ac:dyDescent="0.2">
      <c r="D2465" s="183"/>
      <c r="F2465" s="184"/>
      <c r="K2465" s="148"/>
      <c r="L2465" s="185"/>
      <c r="N2465" s="186"/>
      <c r="O2465" s="186"/>
      <c r="S2465" s="187"/>
      <c r="T2465" s="148"/>
      <c r="Z2465" s="148"/>
    </row>
    <row r="2466" spans="4:26" s="155" customFormat="1" hidden="1" x14ac:dyDescent="0.2">
      <c r="D2466" s="183"/>
      <c r="F2466" s="184"/>
      <c r="K2466" s="148"/>
      <c r="L2466" s="185"/>
      <c r="N2466" s="186"/>
      <c r="O2466" s="186"/>
      <c r="S2466" s="187"/>
      <c r="T2466" s="148"/>
      <c r="Z2466" s="148"/>
    </row>
    <row r="2467" spans="4:26" s="155" customFormat="1" hidden="1" x14ac:dyDescent="0.2">
      <c r="D2467" s="183"/>
      <c r="F2467" s="184"/>
      <c r="K2467" s="148"/>
      <c r="L2467" s="185"/>
      <c r="N2467" s="186"/>
      <c r="O2467" s="186"/>
      <c r="S2467" s="187"/>
      <c r="T2467" s="148"/>
      <c r="Z2467" s="148"/>
    </row>
    <row r="2468" spans="4:26" s="155" customFormat="1" hidden="1" x14ac:dyDescent="0.2">
      <c r="D2468" s="183"/>
      <c r="F2468" s="184"/>
      <c r="K2468" s="148"/>
      <c r="L2468" s="185"/>
      <c r="N2468" s="186"/>
      <c r="O2468" s="186"/>
      <c r="S2468" s="187"/>
      <c r="T2468" s="148"/>
      <c r="Z2468" s="148"/>
    </row>
    <row r="2469" spans="4:26" s="155" customFormat="1" hidden="1" x14ac:dyDescent="0.2">
      <c r="D2469" s="183"/>
      <c r="F2469" s="184"/>
      <c r="K2469" s="148"/>
      <c r="L2469" s="185"/>
      <c r="N2469" s="186"/>
      <c r="O2469" s="186"/>
      <c r="S2469" s="187"/>
      <c r="T2469" s="148"/>
      <c r="Z2469" s="148"/>
    </row>
    <row r="2470" spans="4:26" s="155" customFormat="1" hidden="1" x14ac:dyDescent="0.2">
      <c r="D2470" s="183"/>
      <c r="F2470" s="184"/>
      <c r="K2470" s="148"/>
      <c r="L2470" s="185"/>
      <c r="N2470" s="186"/>
      <c r="O2470" s="186"/>
      <c r="S2470" s="187"/>
      <c r="T2470" s="148"/>
      <c r="Z2470" s="148"/>
    </row>
    <row r="2471" spans="4:26" s="155" customFormat="1" hidden="1" x14ac:dyDescent="0.2">
      <c r="D2471" s="183"/>
      <c r="F2471" s="184"/>
      <c r="K2471" s="148"/>
      <c r="L2471" s="185"/>
      <c r="N2471" s="186"/>
      <c r="O2471" s="186"/>
      <c r="S2471" s="187"/>
      <c r="T2471" s="148"/>
      <c r="Z2471" s="148"/>
    </row>
    <row r="2472" spans="4:26" s="155" customFormat="1" hidden="1" x14ac:dyDescent="0.2">
      <c r="D2472" s="183"/>
      <c r="F2472" s="184"/>
      <c r="K2472" s="148"/>
      <c r="L2472" s="185"/>
      <c r="N2472" s="186"/>
      <c r="O2472" s="186"/>
      <c r="S2472" s="187"/>
      <c r="T2472" s="148"/>
      <c r="Z2472" s="148"/>
    </row>
    <row r="2473" spans="4:26" s="155" customFormat="1" hidden="1" x14ac:dyDescent="0.2">
      <c r="D2473" s="183"/>
      <c r="F2473" s="184"/>
      <c r="K2473" s="148"/>
      <c r="L2473" s="185"/>
      <c r="N2473" s="186"/>
      <c r="O2473" s="186"/>
      <c r="S2473" s="187"/>
      <c r="T2473" s="148"/>
      <c r="Z2473" s="148"/>
    </row>
    <row r="2474" spans="4:26" s="155" customFormat="1" hidden="1" x14ac:dyDescent="0.2">
      <c r="D2474" s="183"/>
      <c r="F2474" s="184"/>
      <c r="K2474" s="148"/>
      <c r="L2474" s="185"/>
      <c r="N2474" s="186"/>
      <c r="O2474" s="186"/>
      <c r="S2474" s="187"/>
      <c r="T2474" s="148"/>
      <c r="Z2474" s="148"/>
    </row>
    <row r="2475" spans="4:26" s="155" customFormat="1" hidden="1" x14ac:dyDescent="0.2">
      <c r="D2475" s="183"/>
      <c r="F2475" s="184"/>
      <c r="K2475" s="148"/>
      <c r="L2475" s="185"/>
      <c r="N2475" s="186"/>
      <c r="O2475" s="186"/>
      <c r="S2475" s="187"/>
      <c r="T2475" s="148"/>
      <c r="Z2475" s="148"/>
    </row>
    <row r="2476" spans="4:26" s="155" customFormat="1" hidden="1" x14ac:dyDescent="0.2">
      <c r="D2476" s="183"/>
      <c r="F2476" s="184"/>
      <c r="K2476" s="148"/>
      <c r="L2476" s="185"/>
      <c r="N2476" s="186"/>
      <c r="O2476" s="186"/>
      <c r="S2476" s="187"/>
      <c r="T2476" s="148"/>
      <c r="Z2476" s="148"/>
    </row>
    <row r="2477" spans="4:26" s="155" customFormat="1" hidden="1" x14ac:dyDescent="0.2">
      <c r="D2477" s="183"/>
      <c r="F2477" s="184"/>
      <c r="K2477" s="148"/>
      <c r="L2477" s="185"/>
      <c r="N2477" s="186"/>
      <c r="O2477" s="186"/>
      <c r="S2477" s="187"/>
      <c r="T2477" s="148"/>
      <c r="Z2477" s="148"/>
    </row>
    <row r="2478" spans="4:26" s="155" customFormat="1" hidden="1" x14ac:dyDescent="0.2">
      <c r="D2478" s="183"/>
      <c r="F2478" s="184"/>
      <c r="K2478" s="148"/>
      <c r="L2478" s="185"/>
      <c r="N2478" s="186"/>
      <c r="O2478" s="186"/>
      <c r="S2478" s="187"/>
      <c r="T2478" s="148"/>
      <c r="Z2478" s="148"/>
    </row>
    <row r="2479" spans="4:26" s="155" customFormat="1" hidden="1" x14ac:dyDescent="0.2">
      <c r="D2479" s="183"/>
      <c r="F2479" s="184"/>
      <c r="K2479" s="148"/>
      <c r="L2479" s="185"/>
      <c r="N2479" s="186"/>
      <c r="O2479" s="186"/>
      <c r="S2479" s="187"/>
      <c r="T2479" s="148"/>
      <c r="Z2479" s="148"/>
    </row>
    <row r="2480" spans="4:26" s="155" customFormat="1" hidden="1" x14ac:dyDescent="0.2">
      <c r="D2480" s="183"/>
      <c r="F2480" s="184"/>
      <c r="K2480" s="148"/>
      <c r="L2480" s="185"/>
      <c r="N2480" s="186"/>
      <c r="O2480" s="186"/>
      <c r="S2480" s="187"/>
      <c r="T2480" s="148"/>
      <c r="Z2480" s="148"/>
    </row>
    <row r="2481" spans="4:26" s="155" customFormat="1" hidden="1" x14ac:dyDescent="0.2">
      <c r="D2481" s="183"/>
      <c r="F2481" s="184"/>
      <c r="K2481" s="148"/>
      <c r="L2481" s="185"/>
      <c r="N2481" s="186"/>
      <c r="O2481" s="186"/>
      <c r="S2481" s="187"/>
      <c r="T2481" s="148"/>
      <c r="Z2481" s="148"/>
    </row>
    <row r="2482" spans="4:26" s="155" customFormat="1" hidden="1" x14ac:dyDescent="0.2">
      <c r="D2482" s="183"/>
      <c r="F2482" s="184"/>
      <c r="K2482" s="148"/>
      <c r="L2482" s="185"/>
      <c r="N2482" s="186"/>
      <c r="O2482" s="186"/>
      <c r="S2482" s="187"/>
      <c r="T2482" s="148"/>
      <c r="Z2482" s="148"/>
    </row>
    <row r="2483" spans="4:26" s="155" customFormat="1" hidden="1" x14ac:dyDescent="0.2">
      <c r="D2483" s="183"/>
      <c r="F2483" s="184"/>
      <c r="K2483" s="148"/>
      <c r="L2483" s="185"/>
      <c r="N2483" s="186"/>
      <c r="O2483" s="186"/>
      <c r="S2483" s="187"/>
      <c r="T2483" s="148"/>
      <c r="Z2483" s="148"/>
    </row>
    <row r="2484" spans="4:26" s="155" customFormat="1" hidden="1" x14ac:dyDescent="0.2">
      <c r="D2484" s="183"/>
      <c r="F2484" s="184"/>
      <c r="K2484" s="148"/>
      <c r="L2484" s="185"/>
      <c r="N2484" s="186"/>
      <c r="O2484" s="186"/>
      <c r="S2484" s="187"/>
      <c r="T2484" s="148"/>
      <c r="Z2484" s="148"/>
    </row>
    <row r="2485" spans="4:26" s="155" customFormat="1" hidden="1" x14ac:dyDescent="0.2">
      <c r="D2485" s="183"/>
      <c r="F2485" s="184"/>
      <c r="K2485" s="148"/>
      <c r="L2485" s="185"/>
      <c r="N2485" s="186"/>
      <c r="O2485" s="186"/>
      <c r="S2485" s="187"/>
      <c r="T2485" s="148"/>
      <c r="Z2485" s="148"/>
    </row>
    <row r="2486" spans="4:26" s="155" customFormat="1" hidden="1" x14ac:dyDescent="0.2">
      <c r="D2486" s="183"/>
      <c r="F2486" s="184"/>
      <c r="K2486" s="148"/>
      <c r="L2486" s="185"/>
      <c r="N2486" s="186"/>
      <c r="O2486" s="186"/>
      <c r="S2486" s="187"/>
      <c r="T2486" s="148"/>
      <c r="Z2486" s="148"/>
    </row>
    <row r="2487" spans="4:26" s="155" customFormat="1" hidden="1" x14ac:dyDescent="0.2">
      <c r="D2487" s="183"/>
      <c r="F2487" s="184"/>
      <c r="K2487" s="148"/>
      <c r="L2487" s="185"/>
      <c r="N2487" s="186"/>
      <c r="O2487" s="186"/>
      <c r="S2487" s="187"/>
      <c r="T2487" s="148"/>
      <c r="Z2487" s="148"/>
    </row>
    <row r="2488" spans="4:26" s="155" customFormat="1" hidden="1" x14ac:dyDescent="0.2">
      <c r="D2488" s="183"/>
      <c r="F2488" s="184"/>
      <c r="K2488" s="148"/>
      <c r="L2488" s="185"/>
      <c r="N2488" s="186"/>
      <c r="O2488" s="186"/>
      <c r="S2488" s="187"/>
      <c r="T2488" s="148"/>
      <c r="Z2488" s="148"/>
    </row>
    <row r="2489" spans="4:26" s="155" customFormat="1" hidden="1" x14ac:dyDescent="0.2">
      <c r="D2489" s="183"/>
      <c r="F2489" s="184"/>
      <c r="K2489" s="148"/>
      <c r="L2489" s="185"/>
      <c r="N2489" s="186"/>
      <c r="O2489" s="186"/>
      <c r="S2489" s="187"/>
      <c r="T2489" s="148"/>
      <c r="Z2489" s="148"/>
    </row>
    <row r="2490" spans="4:26" s="155" customFormat="1" hidden="1" x14ac:dyDescent="0.2">
      <c r="D2490" s="183"/>
      <c r="F2490" s="184"/>
      <c r="K2490" s="148"/>
      <c r="L2490" s="185"/>
      <c r="N2490" s="186"/>
      <c r="O2490" s="186"/>
      <c r="S2490" s="187"/>
      <c r="T2490" s="148"/>
      <c r="Z2490" s="148"/>
    </row>
    <row r="2491" spans="4:26" s="155" customFormat="1" hidden="1" x14ac:dyDescent="0.2">
      <c r="D2491" s="183"/>
      <c r="F2491" s="184"/>
      <c r="K2491" s="148"/>
      <c r="L2491" s="185"/>
      <c r="N2491" s="186"/>
      <c r="O2491" s="186"/>
      <c r="S2491" s="187"/>
      <c r="T2491" s="148"/>
      <c r="Z2491" s="148"/>
    </row>
    <row r="2492" spans="4:26" s="155" customFormat="1" hidden="1" x14ac:dyDescent="0.2">
      <c r="D2492" s="183"/>
      <c r="F2492" s="184"/>
      <c r="K2492" s="148"/>
      <c r="L2492" s="185"/>
      <c r="N2492" s="186"/>
      <c r="O2492" s="186"/>
      <c r="S2492" s="187"/>
      <c r="T2492" s="148"/>
      <c r="Z2492" s="148"/>
    </row>
    <row r="2493" spans="4:26" s="155" customFormat="1" hidden="1" x14ac:dyDescent="0.2">
      <c r="D2493" s="183"/>
      <c r="F2493" s="184"/>
      <c r="K2493" s="148"/>
      <c r="L2493" s="185"/>
      <c r="N2493" s="186"/>
      <c r="O2493" s="186"/>
      <c r="S2493" s="187"/>
      <c r="T2493" s="148"/>
      <c r="Z2493" s="148"/>
    </row>
    <row r="2494" spans="4:26" s="155" customFormat="1" hidden="1" x14ac:dyDescent="0.2">
      <c r="D2494" s="183"/>
      <c r="F2494" s="184"/>
      <c r="K2494" s="148"/>
      <c r="L2494" s="185"/>
      <c r="N2494" s="186"/>
      <c r="O2494" s="186"/>
      <c r="S2494" s="187"/>
      <c r="T2494" s="148"/>
      <c r="Z2494" s="148"/>
    </row>
    <row r="2495" spans="4:26" s="155" customFormat="1" hidden="1" x14ac:dyDescent="0.2">
      <c r="D2495" s="183"/>
      <c r="F2495" s="184"/>
      <c r="K2495" s="148"/>
      <c r="L2495" s="185"/>
      <c r="N2495" s="186"/>
      <c r="O2495" s="186"/>
      <c r="S2495" s="187"/>
      <c r="T2495" s="148"/>
      <c r="Z2495" s="148"/>
    </row>
    <row r="2496" spans="4:26" s="155" customFormat="1" hidden="1" x14ac:dyDescent="0.2">
      <c r="D2496" s="183"/>
      <c r="F2496" s="184"/>
      <c r="K2496" s="148"/>
      <c r="L2496" s="185"/>
      <c r="N2496" s="186"/>
      <c r="O2496" s="186"/>
      <c r="S2496" s="187"/>
      <c r="T2496" s="148"/>
      <c r="Z2496" s="148"/>
    </row>
    <row r="2497" spans="4:26" s="155" customFormat="1" hidden="1" x14ac:dyDescent="0.2">
      <c r="D2497" s="183"/>
      <c r="F2497" s="184"/>
      <c r="K2497" s="148"/>
      <c r="L2497" s="185"/>
      <c r="N2497" s="186"/>
      <c r="O2497" s="186"/>
      <c r="S2497" s="187"/>
      <c r="T2497" s="148"/>
      <c r="Z2497" s="148"/>
    </row>
    <row r="2498" spans="4:26" s="155" customFormat="1" hidden="1" x14ac:dyDescent="0.2">
      <c r="D2498" s="183"/>
      <c r="F2498" s="184"/>
      <c r="K2498" s="148"/>
      <c r="L2498" s="185"/>
      <c r="N2498" s="186"/>
      <c r="O2498" s="186"/>
      <c r="S2498" s="187"/>
      <c r="T2498" s="148"/>
      <c r="Z2498" s="148"/>
    </row>
    <row r="2499" spans="4:26" s="155" customFormat="1" hidden="1" x14ac:dyDescent="0.2">
      <c r="D2499" s="183"/>
      <c r="F2499" s="184"/>
      <c r="K2499" s="148"/>
      <c r="L2499" s="185"/>
      <c r="N2499" s="186"/>
      <c r="O2499" s="186"/>
      <c r="S2499" s="187"/>
      <c r="T2499" s="148"/>
      <c r="Z2499" s="148"/>
    </row>
    <row r="2500" spans="4:26" s="155" customFormat="1" hidden="1" x14ac:dyDescent="0.2">
      <c r="D2500" s="183"/>
      <c r="F2500" s="184"/>
      <c r="K2500" s="148"/>
      <c r="L2500" s="185"/>
      <c r="N2500" s="186"/>
      <c r="O2500" s="186"/>
      <c r="S2500" s="187"/>
      <c r="T2500" s="148"/>
      <c r="Z2500" s="148"/>
    </row>
    <row r="2501" spans="4:26" s="155" customFormat="1" hidden="1" x14ac:dyDescent="0.2">
      <c r="D2501" s="183"/>
      <c r="F2501" s="184"/>
      <c r="K2501" s="148"/>
      <c r="L2501" s="185"/>
      <c r="N2501" s="186"/>
      <c r="O2501" s="186"/>
      <c r="S2501" s="187"/>
      <c r="T2501" s="148"/>
      <c r="Z2501" s="148"/>
    </row>
    <row r="2502" spans="4:26" s="155" customFormat="1" hidden="1" x14ac:dyDescent="0.2">
      <c r="D2502" s="183"/>
      <c r="F2502" s="184"/>
      <c r="K2502" s="148"/>
      <c r="L2502" s="185"/>
      <c r="N2502" s="186"/>
      <c r="O2502" s="186"/>
      <c r="S2502" s="187"/>
      <c r="T2502" s="148"/>
      <c r="Z2502" s="148"/>
    </row>
    <row r="2503" spans="4:26" s="155" customFormat="1" hidden="1" x14ac:dyDescent="0.2">
      <c r="D2503" s="183"/>
      <c r="F2503" s="184"/>
      <c r="K2503" s="148"/>
      <c r="L2503" s="185"/>
      <c r="N2503" s="186"/>
      <c r="O2503" s="186"/>
      <c r="S2503" s="187"/>
      <c r="T2503" s="148"/>
      <c r="Z2503" s="148"/>
    </row>
    <row r="2504" spans="4:26" s="155" customFormat="1" hidden="1" x14ac:dyDescent="0.2">
      <c r="D2504" s="183"/>
      <c r="F2504" s="184"/>
      <c r="K2504" s="148"/>
      <c r="L2504" s="185"/>
      <c r="N2504" s="186"/>
      <c r="O2504" s="186"/>
      <c r="S2504" s="187"/>
      <c r="T2504" s="148"/>
      <c r="Z2504" s="148"/>
    </row>
    <row r="2505" spans="4:26" s="155" customFormat="1" hidden="1" x14ac:dyDescent="0.2">
      <c r="D2505" s="183"/>
      <c r="F2505" s="184"/>
      <c r="K2505" s="148"/>
      <c r="L2505" s="185"/>
      <c r="N2505" s="186"/>
      <c r="O2505" s="186"/>
      <c r="S2505" s="187"/>
      <c r="T2505" s="148"/>
      <c r="Z2505" s="148"/>
    </row>
    <row r="2506" spans="4:26" s="155" customFormat="1" hidden="1" x14ac:dyDescent="0.2">
      <c r="D2506" s="183"/>
      <c r="F2506" s="184"/>
      <c r="K2506" s="148"/>
      <c r="L2506" s="185"/>
      <c r="N2506" s="186"/>
      <c r="O2506" s="186"/>
      <c r="S2506" s="187"/>
      <c r="T2506" s="148"/>
      <c r="Z2506" s="148"/>
    </row>
    <row r="2507" spans="4:26" s="155" customFormat="1" hidden="1" x14ac:dyDescent="0.2">
      <c r="D2507" s="183"/>
      <c r="F2507" s="184"/>
      <c r="K2507" s="148"/>
      <c r="L2507" s="185"/>
      <c r="N2507" s="186"/>
      <c r="O2507" s="186"/>
      <c r="S2507" s="187"/>
      <c r="T2507" s="148"/>
      <c r="Z2507" s="148"/>
    </row>
    <row r="2508" spans="4:26" s="155" customFormat="1" hidden="1" x14ac:dyDescent="0.2">
      <c r="D2508" s="183"/>
      <c r="F2508" s="184"/>
      <c r="K2508" s="148"/>
      <c r="L2508" s="185"/>
      <c r="N2508" s="186"/>
      <c r="O2508" s="186"/>
      <c r="S2508" s="187"/>
      <c r="T2508" s="148"/>
      <c r="Z2508" s="148"/>
    </row>
    <row r="2509" spans="4:26" s="155" customFormat="1" hidden="1" x14ac:dyDescent="0.2">
      <c r="D2509" s="183"/>
      <c r="F2509" s="184"/>
      <c r="K2509" s="148"/>
      <c r="L2509" s="185"/>
      <c r="N2509" s="186"/>
      <c r="O2509" s="186"/>
      <c r="S2509" s="187"/>
      <c r="T2509" s="148"/>
      <c r="Z2509" s="148"/>
    </row>
    <row r="2510" spans="4:26" s="155" customFormat="1" hidden="1" x14ac:dyDescent="0.2">
      <c r="D2510" s="183"/>
      <c r="F2510" s="184"/>
      <c r="K2510" s="148"/>
      <c r="L2510" s="185"/>
      <c r="N2510" s="186"/>
      <c r="O2510" s="186"/>
      <c r="S2510" s="187"/>
      <c r="T2510" s="148"/>
      <c r="Z2510" s="148"/>
    </row>
    <row r="2511" spans="4:26" s="155" customFormat="1" hidden="1" x14ac:dyDescent="0.2">
      <c r="D2511" s="183"/>
      <c r="F2511" s="184"/>
      <c r="K2511" s="148"/>
      <c r="L2511" s="185"/>
      <c r="N2511" s="186"/>
      <c r="O2511" s="186"/>
      <c r="S2511" s="187"/>
      <c r="T2511" s="148"/>
      <c r="Z2511" s="148"/>
    </row>
    <row r="2512" spans="4:26" s="155" customFormat="1" hidden="1" x14ac:dyDescent="0.2">
      <c r="D2512" s="183"/>
      <c r="F2512" s="184"/>
      <c r="K2512" s="148"/>
      <c r="L2512" s="185"/>
      <c r="N2512" s="186"/>
      <c r="O2512" s="186"/>
      <c r="S2512" s="187"/>
      <c r="T2512" s="148"/>
      <c r="Z2512" s="148"/>
    </row>
    <row r="2513" spans="4:26" s="155" customFormat="1" hidden="1" x14ac:dyDescent="0.2">
      <c r="D2513" s="183"/>
      <c r="F2513" s="184"/>
      <c r="K2513" s="148"/>
      <c r="L2513" s="185"/>
      <c r="N2513" s="186"/>
      <c r="O2513" s="186"/>
      <c r="S2513" s="187"/>
      <c r="T2513" s="148"/>
      <c r="Z2513" s="148"/>
    </row>
    <row r="2514" spans="4:26" s="155" customFormat="1" hidden="1" x14ac:dyDescent="0.2">
      <c r="D2514" s="183"/>
      <c r="F2514" s="184"/>
      <c r="K2514" s="148"/>
      <c r="L2514" s="185"/>
      <c r="N2514" s="186"/>
      <c r="O2514" s="186"/>
      <c r="S2514" s="187"/>
      <c r="T2514" s="148"/>
      <c r="Z2514" s="148"/>
    </row>
    <row r="2515" spans="4:26" s="155" customFormat="1" hidden="1" x14ac:dyDescent="0.2">
      <c r="D2515" s="183"/>
      <c r="F2515" s="184"/>
      <c r="K2515" s="148"/>
      <c r="L2515" s="185"/>
      <c r="N2515" s="186"/>
      <c r="O2515" s="186"/>
      <c r="S2515" s="187"/>
      <c r="T2515" s="148"/>
      <c r="Z2515" s="148"/>
    </row>
    <row r="2516" spans="4:26" s="155" customFormat="1" hidden="1" x14ac:dyDescent="0.2">
      <c r="D2516" s="183"/>
      <c r="F2516" s="184"/>
      <c r="K2516" s="148"/>
      <c r="L2516" s="185"/>
      <c r="N2516" s="186"/>
      <c r="O2516" s="186"/>
      <c r="S2516" s="187"/>
      <c r="T2516" s="148"/>
      <c r="Z2516" s="148"/>
    </row>
    <row r="2517" spans="4:26" s="155" customFormat="1" hidden="1" x14ac:dyDescent="0.2">
      <c r="D2517" s="183"/>
      <c r="F2517" s="184"/>
      <c r="K2517" s="148"/>
      <c r="L2517" s="185"/>
      <c r="N2517" s="186"/>
      <c r="O2517" s="186"/>
      <c r="S2517" s="187"/>
      <c r="T2517" s="148"/>
      <c r="Z2517" s="148"/>
    </row>
    <row r="2518" spans="4:26" s="155" customFormat="1" hidden="1" x14ac:dyDescent="0.2">
      <c r="D2518" s="183"/>
      <c r="F2518" s="184"/>
      <c r="K2518" s="148"/>
      <c r="L2518" s="185"/>
      <c r="N2518" s="186"/>
      <c r="O2518" s="186"/>
      <c r="S2518" s="187"/>
      <c r="T2518" s="148"/>
      <c r="Z2518" s="148"/>
    </row>
    <row r="2519" spans="4:26" s="155" customFormat="1" hidden="1" x14ac:dyDescent="0.2">
      <c r="D2519" s="183"/>
      <c r="F2519" s="184"/>
      <c r="K2519" s="148"/>
      <c r="L2519" s="185"/>
      <c r="N2519" s="186"/>
      <c r="O2519" s="186"/>
      <c r="S2519" s="187"/>
      <c r="T2519" s="148"/>
      <c r="Z2519" s="148"/>
    </row>
    <row r="2520" spans="4:26" s="155" customFormat="1" hidden="1" x14ac:dyDescent="0.2">
      <c r="D2520" s="183"/>
      <c r="F2520" s="184"/>
      <c r="K2520" s="148"/>
      <c r="L2520" s="185"/>
      <c r="N2520" s="186"/>
      <c r="O2520" s="186"/>
      <c r="S2520" s="187"/>
      <c r="T2520" s="148"/>
      <c r="Z2520" s="148"/>
    </row>
    <row r="2521" spans="4:26" s="155" customFormat="1" hidden="1" x14ac:dyDescent="0.2">
      <c r="D2521" s="183"/>
      <c r="F2521" s="184"/>
      <c r="K2521" s="148"/>
      <c r="L2521" s="185"/>
      <c r="N2521" s="186"/>
      <c r="O2521" s="186"/>
      <c r="S2521" s="187"/>
      <c r="T2521" s="148"/>
      <c r="Z2521" s="148"/>
    </row>
    <row r="2522" spans="4:26" s="155" customFormat="1" hidden="1" x14ac:dyDescent="0.2">
      <c r="D2522" s="183"/>
      <c r="F2522" s="184"/>
      <c r="K2522" s="148"/>
      <c r="L2522" s="185"/>
      <c r="N2522" s="186"/>
      <c r="O2522" s="186"/>
      <c r="S2522" s="187"/>
      <c r="T2522" s="148"/>
      <c r="Z2522" s="148"/>
    </row>
    <row r="2523" spans="4:26" s="155" customFormat="1" hidden="1" x14ac:dyDescent="0.2">
      <c r="D2523" s="183"/>
      <c r="F2523" s="184"/>
      <c r="K2523" s="148"/>
      <c r="L2523" s="185"/>
      <c r="N2523" s="186"/>
      <c r="O2523" s="186"/>
      <c r="S2523" s="187"/>
      <c r="T2523" s="148"/>
      <c r="Z2523" s="148"/>
    </row>
    <row r="2524" spans="4:26" s="155" customFormat="1" hidden="1" x14ac:dyDescent="0.2">
      <c r="D2524" s="183"/>
      <c r="F2524" s="184"/>
      <c r="K2524" s="148"/>
      <c r="L2524" s="185"/>
      <c r="N2524" s="186"/>
      <c r="O2524" s="186"/>
      <c r="S2524" s="187"/>
      <c r="T2524" s="148"/>
      <c r="Z2524" s="148"/>
    </row>
    <row r="2525" spans="4:26" s="155" customFormat="1" hidden="1" x14ac:dyDescent="0.2">
      <c r="D2525" s="183"/>
      <c r="F2525" s="184"/>
      <c r="K2525" s="148"/>
      <c r="L2525" s="185"/>
      <c r="N2525" s="186"/>
      <c r="O2525" s="186"/>
      <c r="S2525" s="187"/>
      <c r="T2525" s="148"/>
      <c r="Z2525" s="148"/>
    </row>
    <row r="2526" spans="4:26" s="155" customFormat="1" hidden="1" x14ac:dyDescent="0.2">
      <c r="D2526" s="183"/>
      <c r="F2526" s="184"/>
      <c r="K2526" s="148"/>
      <c r="L2526" s="185"/>
      <c r="N2526" s="186"/>
      <c r="O2526" s="186"/>
      <c r="S2526" s="187"/>
      <c r="T2526" s="148"/>
      <c r="Z2526" s="148"/>
    </row>
    <row r="2527" spans="4:26" s="155" customFormat="1" hidden="1" x14ac:dyDescent="0.2">
      <c r="D2527" s="183"/>
      <c r="F2527" s="184"/>
      <c r="K2527" s="148"/>
      <c r="L2527" s="185"/>
      <c r="N2527" s="186"/>
      <c r="O2527" s="186"/>
      <c r="S2527" s="187"/>
      <c r="T2527" s="148"/>
      <c r="Z2527" s="148"/>
    </row>
    <row r="2528" spans="4:26" s="155" customFormat="1" hidden="1" x14ac:dyDescent="0.2">
      <c r="D2528" s="183"/>
      <c r="F2528" s="184"/>
      <c r="K2528" s="148"/>
      <c r="L2528" s="185"/>
      <c r="N2528" s="186"/>
      <c r="O2528" s="186"/>
      <c r="S2528" s="187"/>
      <c r="T2528" s="148"/>
      <c r="Z2528" s="148"/>
    </row>
    <row r="2529" spans="4:26" s="155" customFormat="1" hidden="1" x14ac:dyDescent="0.2">
      <c r="D2529" s="183"/>
      <c r="F2529" s="184"/>
      <c r="K2529" s="148"/>
      <c r="L2529" s="185"/>
      <c r="N2529" s="186"/>
      <c r="O2529" s="186"/>
      <c r="S2529" s="187"/>
      <c r="T2529" s="148"/>
      <c r="Z2529" s="148"/>
    </row>
    <row r="2530" spans="4:26" s="155" customFormat="1" hidden="1" x14ac:dyDescent="0.2">
      <c r="D2530" s="183"/>
      <c r="F2530" s="184"/>
      <c r="K2530" s="148"/>
      <c r="L2530" s="185"/>
      <c r="N2530" s="186"/>
      <c r="O2530" s="186"/>
      <c r="S2530" s="187"/>
      <c r="T2530" s="148"/>
      <c r="Z2530" s="148"/>
    </row>
    <row r="2531" spans="4:26" s="155" customFormat="1" hidden="1" x14ac:dyDescent="0.2">
      <c r="D2531" s="183"/>
      <c r="F2531" s="184"/>
      <c r="K2531" s="148"/>
      <c r="L2531" s="185"/>
      <c r="N2531" s="186"/>
      <c r="O2531" s="186"/>
      <c r="S2531" s="187"/>
      <c r="T2531" s="148"/>
      <c r="Z2531" s="148"/>
    </row>
    <row r="2532" spans="4:26" s="155" customFormat="1" hidden="1" x14ac:dyDescent="0.2">
      <c r="D2532" s="183"/>
      <c r="F2532" s="184"/>
      <c r="K2532" s="148"/>
      <c r="L2532" s="185"/>
      <c r="N2532" s="186"/>
      <c r="O2532" s="186"/>
      <c r="S2532" s="187"/>
      <c r="T2532" s="148"/>
      <c r="Z2532" s="148"/>
    </row>
    <row r="2533" spans="4:26" s="155" customFormat="1" hidden="1" x14ac:dyDescent="0.2">
      <c r="D2533" s="183"/>
      <c r="F2533" s="184"/>
      <c r="K2533" s="148"/>
      <c r="L2533" s="185"/>
      <c r="N2533" s="186"/>
      <c r="O2533" s="186"/>
      <c r="S2533" s="187"/>
      <c r="T2533" s="148"/>
      <c r="Z2533" s="148"/>
    </row>
    <row r="2534" spans="4:26" s="155" customFormat="1" hidden="1" x14ac:dyDescent="0.2">
      <c r="D2534" s="183"/>
      <c r="F2534" s="184"/>
      <c r="K2534" s="148"/>
      <c r="L2534" s="185"/>
      <c r="N2534" s="186"/>
      <c r="O2534" s="186"/>
      <c r="S2534" s="187"/>
      <c r="T2534" s="148"/>
      <c r="Z2534" s="148"/>
    </row>
    <row r="2535" spans="4:26" s="155" customFormat="1" hidden="1" x14ac:dyDescent="0.2">
      <c r="D2535" s="183"/>
      <c r="F2535" s="184"/>
      <c r="K2535" s="148"/>
      <c r="L2535" s="185"/>
      <c r="N2535" s="186"/>
      <c r="O2535" s="186"/>
      <c r="S2535" s="187"/>
      <c r="T2535" s="148"/>
      <c r="Z2535" s="148"/>
    </row>
    <row r="2536" spans="4:26" s="155" customFormat="1" hidden="1" x14ac:dyDescent="0.2">
      <c r="D2536" s="183"/>
      <c r="F2536" s="184"/>
      <c r="K2536" s="148"/>
      <c r="L2536" s="185"/>
      <c r="N2536" s="186"/>
      <c r="O2536" s="186"/>
      <c r="S2536" s="187"/>
      <c r="T2536" s="148"/>
      <c r="Z2536" s="148"/>
    </row>
    <row r="2537" spans="4:26" s="155" customFormat="1" hidden="1" x14ac:dyDescent="0.2">
      <c r="D2537" s="183"/>
      <c r="F2537" s="184"/>
      <c r="K2537" s="148"/>
      <c r="L2537" s="185"/>
      <c r="N2537" s="186"/>
      <c r="O2537" s="186"/>
      <c r="S2537" s="187"/>
      <c r="T2537" s="148"/>
      <c r="Z2537" s="148"/>
    </row>
    <row r="2538" spans="4:26" s="155" customFormat="1" hidden="1" x14ac:dyDescent="0.2">
      <c r="D2538" s="183"/>
      <c r="F2538" s="184"/>
      <c r="K2538" s="148"/>
      <c r="L2538" s="185"/>
      <c r="N2538" s="186"/>
      <c r="O2538" s="186"/>
      <c r="S2538" s="187"/>
      <c r="T2538" s="148"/>
      <c r="Z2538" s="148"/>
    </row>
    <row r="2539" spans="4:26" s="155" customFormat="1" hidden="1" x14ac:dyDescent="0.2">
      <c r="D2539" s="183"/>
      <c r="F2539" s="184"/>
      <c r="K2539" s="148"/>
      <c r="L2539" s="185"/>
      <c r="N2539" s="186"/>
      <c r="O2539" s="186"/>
      <c r="S2539" s="187"/>
      <c r="T2539" s="148"/>
      <c r="Z2539" s="148"/>
    </row>
    <row r="2540" spans="4:26" s="155" customFormat="1" hidden="1" x14ac:dyDescent="0.2">
      <c r="D2540" s="183"/>
      <c r="F2540" s="184"/>
      <c r="K2540" s="148"/>
      <c r="L2540" s="185"/>
      <c r="N2540" s="186"/>
      <c r="O2540" s="186"/>
      <c r="S2540" s="187"/>
      <c r="T2540" s="148"/>
      <c r="Z2540" s="148"/>
    </row>
    <row r="2541" spans="4:26" s="155" customFormat="1" hidden="1" x14ac:dyDescent="0.2">
      <c r="D2541" s="183"/>
      <c r="F2541" s="184"/>
      <c r="K2541" s="148"/>
      <c r="L2541" s="185"/>
      <c r="N2541" s="186"/>
      <c r="O2541" s="186"/>
      <c r="S2541" s="187"/>
      <c r="T2541" s="148"/>
      <c r="Z2541" s="148"/>
    </row>
    <row r="2542" spans="4:26" s="155" customFormat="1" hidden="1" x14ac:dyDescent="0.2">
      <c r="D2542" s="183"/>
      <c r="F2542" s="184"/>
      <c r="K2542" s="148"/>
      <c r="L2542" s="185"/>
      <c r="N2542" s="186"/>
      <c r="O2542" s="186"/>
      <c r="S2542" s="187"/>
      <c r="T2542" s="148"/>
      <c r="Z2542" s="148"/>
    </row>
    <row r="2543" spans="4:26" s="155" customFormat="1" hidden="1" x14ac:dyDescent="0.2">
      <c r="D2543" s="183"/>
      <c r="F2543" s="184"/>
      <c r="K2543" s="148"/>
      <c r="L2543" s="185"/>
      <c r="N2543" s="186"/>
      <c r="O2543" s="186"/>
      <c r="S2543" s="187"/>
      <c r="T2543" s="148"/>
      <c r="Z2543" s="148"/>
    </row>
    <row r="2544" spans="4:26" s="155" customFormat="1" hidden="1" x14ac:dyDescent="0.2">
      <c r="D2544" s="183"/>
      <c r="F2544" s="184"/>
      <c r="K2544" s="148"/>
      <c r="L2544" s="185"/>
      <c r="N2544" s="186"/>
      <c r="O2544" s="186"/>
      <c r="S2544" s="187"/>
      <c r="T2544" s="148"/>
      <c r="Z2544" s="148"/>
    </row>
    <row r="2545" spans="4:26" s="155" customFormat="1" hidden="1" x14ac:dyDescent="0.2">
      <c r="D2545" s="183"/>
      <c r="F2545" s="184"/>
      <c r="K2545" s="148"/>
      <c r="L2545" s="185"/>
      <c r="N2545" s="186"/>
      <c r="O2545" s="186"/>
      <c r="S2545" s="187"/>
      <c r="T2545" s="148"/>
      <c r="Z2545" s="148"/>
    </row>
    <row r="2546" spans="4:26" s="155" customFormat="1" hidden="1" x14ac:dyDescent="0.2">
      <c r="D2546" s="183"/>
      <c r="F2546" s="184"/>
      <c r="K2546" s="148"/>
      <c r="L2546" s="185"/>
      <c r="N2546" s="186"/>
      <c r="O2546" s="186"/>
      <c r="S2546" s="187"/>
      <c r="T2546" s="148"/>
      <c r="Z2546" s="148"/>
    </row>
    <row r="2547" spans="4:26" s="155" customFormat="1" hidden="1" x14ac:dyDescent="0.2">
      <c r="D2547" s="183"/>
      <c r="F2547" s="184"/>
      <c r="K2547" s="148"/>
      <c r="L2547" s="185"/>
      <c r="N2547" s="186"/>
      <c r="O2547" s="186"/>
      <c r="S2547" s="187"/>
      <c r="T2547" s="148"/>
      <c r="Z2547" s="148"/>
    </row>
    <row r="2548" spans="4:26" s="155" customFormat="1" hidden="1" x14ac:dyDescent="0.2">
      <c r="D2548" s="183"/>
      <c r="F2548" s="184"/>
      <c r="K2548" s="148"/>
      <c r="L2548" s="185"/>
      <c r="N2548" s="186"/>
      <c r="O2548" s="186"/>
      <c r="S2548" s="187"/>
      <c r="T2548" s="148"/>
      <c r="Z2548" s="148"/>
    </row>
    <row r="2549" spans="4:26" s="155" customFormat="1" hidden="1" x14ac:dyDescent="0.2">
      <c r="D2549" s="183"/>
      <c r="F2549" s="184"/>
      <c r="K2549" s="148"/>
      <c r="L2549" s="185"/>
      <c r="N2549" s="186"/>
      <c r="O2549" s="186"/>
      <c r="S2549" s="187"/>
      <c r="T2549" s="148"/>
      <c r="Z2549" s="148"/>
    </row>
    <row r="2550" spans="4:26" s="155" customFormat="1" hidden="1" x14ac:dyDescent="0.2">
      <c r="D2550" s="183"/>
      <c r="F2550" s="184"/>
      <c r="K2550" s="148"/>
      <c r="L2550" s="185"/>
      <c r="N2550" s="186"/>
      <c r="O2550" s="186"/>
      <c r="S2550" s="187"/>
      <c r="T2550" s="148"/>
      <c r="Z2550" s="148"/>
    </row>
    <row r="2551" spans="4:26" s="155" customFormat="1" hidden="1" x14ac:dyDescent="0.2">
      <c r="D2551" s="183"/>
      <c r="F2551" s="184"/>
      <c r="K2551" s="148"/>
      <c r="L2551" s="185"/>
      <c r="N2551" s="186"/>
      <c r="O2551" s="186"/>
      <c r="S2551" s="187"/>
      <c r="T2551" s="148"/>
      <c r="Z2551" s="148"/>
    </row>
    <row r="2552" spans="4:26" s="155" customFormat="1" hidden="1" x14ac:dyDescent="0.2">
      <c r="D2552" s="183"/>
      <c r="F2552" s="184"/>
      <c r="K2552" s="148"/>
      <c r="L2552" s="185"/>
      <c r="N2552" s="186"/>
      <c r="O2552" s="186"/>
      <c r="S2552" s="187"/>
      <c r="T2552" s="148"/>
      <c r="Z2552" s="148"/>
    </row>
    <row r="2553" spans="4:26" s="155" customFormat="1" hidden="1" x14ac:dyDescent="0.2">
      <c r="D2553" s="183"/>
      <c r="F2553" s="184"/>
      <c r="K2553" s="148"/>
      <c r="L2553" s="185"/>
      <c r="N2553" s="186"/>
      <c r="O2553" s="186"/>
      <c r="S2553" s="187"/>
      <c r="T2553" s="148"/>
      <c r="Z2553" s="148"/>
    </row>
    <row r="2554" spans="4:26" s="155" customFormat="1" hidden="1" x14ac:dyDescent="0.2">
      <c r="D2554" s="183"/>
      <c r="F2554" s="184"/>
      <c r="K2554" s="148"/>
      <c r="L2554" s="185"/>
      <c r="N2554" s="186"/>
      <c r="O2554" s="186"/>
      <c r="S2554" s="187"/>
      <c r="T2554" s="148"/>
      <c r="Z2554" s="148"/>
    </row>
    <row r="2555" spans="4:26" s="155" customFormat="1" hidden="1" x14ac:dyDescent="0.2">
      <c r="D2555" s="183"/>
      <c r="F2555" s="184"/>
      <c r="K2555" s="148"/>
      <c r="L2555" s="185"/>
      <c r="N2555" s="186"/>
      <c r="O2555" s="186"/>
      <c r="S2555" s="187"/>
      <c r="T2555" s="148"/>
      <c r="Z2555" s="148"/>
    </row>
    <row r="2556" spans="4:26" s="155" customFormat="1" hidden="1" x14ac:dyDescent="0.2">
      <c r="D2556" s="183"/>
      <c r="F2556" s="184"/>
      <c r="K2556" s="148"/>
      <c r="L2556" s="185"/>
      <c r="N2556" s="186"/>
      <c r="O2556" s="186"/>
      <c r="S2556" s="187"/>
      <c r="T2556" s="148"/>
      <c r="Z2556" s="148"/>
    </row>
    <row r="2557" spans="4:26" s="155" customFormat="1" hidden="1" x14ac:dyDescent="0.2">
      <c r="D2557" s="183"/>
      <c r="F2557" s="184"/>
      <c r="K2557" s="148"/>
      <c r="L2557" s="185"/>
      <c r="N2557" s="186"/>
      <c r="O2557" s="186"/>
      <c r="S2557" s="187"/>
      <c r="T2557" s="148"/>
      <c r="Z2557" s="148"/>
    </row>
    <row r="2558" spans="4:26" s="155" customFormat="1" hidden="1" x14ac:dyDescent="0.2">
      <c r="D2558" s="183"/>
      <c r="F2558" s="184"/>
      <c r="K2558" s="148"/>
      <c r="L2558" s="185"/>
      <c r="N2558" s="186"/>
      <c r="O2558" s="186"/>
      <c r="S2558" s="187"/>
      <c r="T2558" s="148"/>
      <c r="Z2558" s="148"/>
    </row>
    <row r="2559" spans="4:26" s="155" customFormat="1" hidden="1" x14ac:dyDescent="0.2">
      <c r="D2559" s="183"/>
      <c r="F2559" s="184"/>
      <c r="K2559" s="148"/>
      <c r="L2559" s="185"/>
      <c r="N2559" s="186"/>
      <c r="O2559" s="186"/>
      <c r="S2559" s="187"/>
      <c r="T2559" s="148"/>
      <c r="Z2559" s="148"/>
    </row>
    <row r="2560" spans="4:26" s="155" customFormat="1" hidden="1" x14ac:dyDescent="0.2">
      <c r="D2560" s="183"/>
      <c r="F2560" s="184"/>
      <c r="K2560" s="148"/>
      <c r="L2560" s="185"/>
      <c r="N2560" s="186"/>
      <c r="O2560" s="186"/>
      <c r="S2560" s="187"/>
      <c r="T2560" s="148"/>
      <c r="Z2560" s="148"/>
    </row>
    <row r="2561" spans="4:26" s="155" customFormat="1" hidden="1" x14ac:dyDescent="0.2">
      <c r="D2561" s="183"/>
      <c r="F2561" s="184"/>
      <c r="K2561" s="148"/>
      <c r="L2561" s="185"/>
      <c r="N2561" s="186"/>
      <c r="O2561" s="186"/>
      <c r="S2561" s="187"/>
      <c r="T2561" s="148"/>
      <c r="Z2561" s="148"/>
    </row>
    <row r="2562" spans="4:26" s="155" customFormat="1" hidden="1" x14ac:dyDescent="0.2">
      <c r="D2562" s="183"/>
      <c r="F2562" s="184"/>
      <c r="K2562" s="148"/>
      <c r="L2562" s="185"/>
      <c r="N2562" s="186"/>
      <c r="O2562" s="186"/>
      <c r="S2562" s="187"/>
      <c r="T2562" s="148"/>
      <c r="Z2562" s="148"/>
    </row>
    <row r="2563" spans="4:26" s="155" customFormat="1" hidden="1" x14ac:dyDescent="0.2">
      <c r="D2563" s="183"/>
      <c r="F2563" s="184"/>
      <c r="K2563" s="148"/>
      <c r="L2563" s="185"/>
      <c r="N2563" s="186"/>
      <c r="O2563" s="186"/>
      <c r="S2563" s="187"/>
      <c r="T2563" s="148"/>
      <c r="Z2563" s="148"/>
    </row>
    <row r="2564" spans="4:26" s="155" customFormat="1" hidden="1" x14ac:dyDescent="0.2">
      <c r="D2564" s="183"/>
      <c r="F2564" s="184"/>
      <c r="K2564" s="148"/>
      <c r="L2564" s="185"/>
      <c r="N2564" s="186"/>
      <c r="O2564" s="186"/>
      <c r="S2564" s="187"/>
      <c r="T2564" s="148"/>
      <c r="Z2564" s="148"/>
    </row>
    <row r="2565" spans="4:26" s="155" customFormat="1" hidden="1" x14ac:dyDescent="0.2">
      <c r="D2565" s="183"/>
      <c r="F2565" s="184"/>
      <c r="K2565" s="148"/>
      <c r="L2565" s="185"/>
      <c r="N2565" s="186"/>
      <c r="O2565" s="186"/>
      <c r="S2565" s="187"/>
      <c r="T2565" s="148"/>
      <c r="Z2565" s="148"/>
    </row>
    <row r="2566" spans="4:26" s="155" customFormat="1" hidden="1" x14ac:dyDescent="0.2">
      <c r="D2566" s="183"/>
      <c r="F2566" s="184"/>
      <c r="K2566" s="148"/>
      <c r="L2566" s="185"/>
      <c r="N2566" s="186"/>
      <c r="O2566" s="186"/>
      <c r="S2566" s="187"/>
      <c r="T2566" s="148"/>
      <c r="Z2566" s="148"/>
    </row>
    <row r="2567" spans="4:26" s="155" customFormat="1" hidden="1" x14ac:dyDescent="0.2">
      <c r="D2567" s="183"/>
      <c r="F2567" s="184"/>
      <c r="K2567" s="148"/>
      <c r="L2567" s="185"/>
      <c r="N2567" s="186"/>
      <c r="O2567" s="186"/>
      <c r="S2567" s="187"/>
      <c r="T2567" s="148"/>
      <c r="Z2567" s="148"/>
    </row>
    <row r="2568" spans="4:26" s="155" customFormat="1" hidden="1" x14ac:dyDescent="0.2">
      <c r="D2568" s="183"/>
      <c r="F2568" s="184"/>
      <c r="K2568" s="148"/>
      <c r="L2568" s="185"/>
      <c r="N2568" s="186"/>
      <c r="O2568" s="186"/>
      <c r="S2568" s="187"/>
      <c r="T2568" s="148"/>
      <c r="Z2568" s="148"/>
    </row>
    <row r="2569" spans="4:26" s="155" customFormat="1" hidden="1" x14ac:dyDescent="0.2">
      <c r="D2569" s="183"/>
      <c r="F2569" s="184"/>
      <c r="K2569" s="148"/>
      <c r="L2569" s="185"/>
      <c r="N2569" s="186"/>
      <c r="O2569" s="186"/>
      <c r="S2569" s="187"/>
      <c r="T2569" s="148"/>
      <c r="Z2569" s="148"/>
    </row>
    <row r="2570" spans="4:26" s="155" customFormat="1" hidden="1" x14ac:dyDescent="0.2">
      <c r="D2570" s="183"/>
      <c r="F2570" s="184"/>
      <c r="K2570" s="148"/>
      <c r="L2570" s="185"/>
      <c r="N2570" s="186"/>
      <c r="O2570" s="186"/>
      <c r="S2570" s="187"/>
      <c r="T2570" s="148"/>
      <c r="Z2570" s="148"/>
    </row>
    <row r="2571" spans="4:26" s="155" customFormat="1" hidden="1" x14ac:dyDescent="0.2">
      <c r="D2571" s="183"/>
      <c r="F2571" s="184"/>
      <c r="K2571" s="148"/>
      <c r="L2571" s="185"/>
      <c r="N2571" s="186"/>
      <c r="O2571" s="186"/>
      <c r="S2571" s="187"/>
      <c r="T2571" s="148"/>
      <c r="Z2571" s="148"/>
    </row>
    <row r="2572" spans="4:26" s="155" customFormat="1" hidden="1" x14ac:dyDescent="0.2">
      <c r="D2572" s="183"/>
      <c r="F2572" s="184"/>
      <c r="K2572" s="148"/>
      <c r="L2572" s="185"/>
      <c r="N2572" s="186"/>
      <c r="O2572" s="186"/>
      <c r="S2572" s="187"/>
      <c r="T2572" s="148"/>
      <c r="Z2572" s="148"/>
    </row>
    <row r="2573" spans="4:26" s="155" customFormat="1" hidden="1" x14ac:dyDescent="0.2">
      <c r="D2573" s="183"/>
      <c r="F2573" s="184"/>
      <c r="K2573" s="148"/>
      <c r="L2573" s="185"/>
      <c r="N2573" s="186"/>
      <c r="O2573" s="186"/>
      <c r="S2573" s="187"/>
      <c r="T2573" s="148"/>
      <c r="Z2573" s="148"/>
    </row>
    <row r="2574" spans="4:26" s="155" customFormat="1" hidden="1" x14ac:dyDescent="0.2">
      <c r="D2574" s="183"/>
      <c r="F2574" s="184"/>
      <c r="K2574" s="148"/>
      <c r="L2574" s="185"/>
      <c r="N2574" s="186"/>
      <c r="O2574" s="186"/>
      <c r="S2574" s="187"/>
      <c r="T2574" s="148"/>
      <c r="Z2574" s="148"/>
    </row>
    <row r="2575" spans="4:26" s="155" customFormat="1" hidden="1" x14ac:dyDescent="0.2">
      <c r="D2575" s="183"/>
      <c r="F2575" s="184"/>
      <c r="K2575" s="148"/>
      <c r="L2575" s="185"/>
      <c r="N2575" s="186"/>
      <c r="O2575" s="186"/>
      <c r="S2575" s="187"/>
      <c r="T2575" s="148"/>
      <c r="Z2575" s="148"/>
    </row>
    <row r="2576" spans="4:26" s="155" customFormat="1" hidden="1" x14ac:dyDescent="0.2">
      <c r="D2576" s="183"/>
      <c r="F2576" s="184"/>
      <c r="K2576" s="148"/>
      <c r="L2576" s="185"/>
      <c r="N2576" s="186"/>
      <c r="O2576" s="186"/>
      <c r="S2576" s="187"/>
      <c r="T2576" s="148"/>
      <c r="Z2576" s="148"/>
    </row>
    <row r="2577" spans="4:26" s="155" customFormat="1" hidden="1" x14ac:dyDescent="0.2">
      <c r="D2577" s="183"/>
      <c r="F2577" s="184"/>
      <c r="K2577" s="148"/>
      <c r="L2577" s="185"/>
      <c r="N2577" s="186"/>
      <c r="O2577" s="186"/>
      <c r="S2577" s="187"/>
      <c r="T2577" s="148"/>
      <c r="Z2577" s="148"/>
    </row>
    <row r="2578" spans="4:26" s="155" customFormat="1" hidden="1" x14ac:dyDescent="0.2">
      <c r="D2578" s="183"/>
      <c r="F2578" s="184"/>
      <c r="K2578" s="148"/>
      <c r="L2578" s="185"/>
      <c r="N2578" s="186"/>
      <c r="O2578" s="186"/>
      <c r="S2578" s="187"/>
      <c r="T2578" s="148"/>
      <c r="Z2578" s="148"/>
    </row>
    <row r="2579" spans="4:26" s="155" customFormat="1" hidden="1" x14ac:dyDescent="0.2">
      <c r="D2579" s="183"/>
      <c r="F2579" s="184"/>
      <c r="K2579" s="148"/>
      <c r="L2579" s="185"/>
      <c r="N2579" s="186"/>
      <c r="O2579" s="186"/>
      <c r="S2579" s="187"/>
      <c r="T2579" s="148"/>
      <c r="Z2579" s="148"/>
    </row>
    <row r="2580" spans="4:26" s="155" customFormat="1" hidden="1" x14ac:dyDescent="0.2">
      <c r="D2580" s="183"/>
      <c r="F2580" s="184"/>
      <c r="K2580" s="148"/>
      <c r="L2580" s="185"/>
      <c r="N2580" s="186"/>
      <c r="O2580" s="186"/>
      <c r="S2580" s="187"/>
      <c r="T2580" s="148"/>
      <c r="Z2580" s="148"/>
    </row>
    <row r="2581" spans="4:26" s="155" customFormat="1" hidden="1" x14ac:dyDescent="0.2">
      <c r="D2581" s="183"/>
      <c r="F2581" s="184"/>
      <c r="K2581" s="148"/>
      <c r="L2581" s="185"/>
      <c r="N2581" s="186"/>
      <c r="O2581" s="186"/>
      <c r="S2581" s="187"/>
      <c r="T2581" s="148"/>
      <c r="Z2581" s="148"/>
    </row>
    <row r="2582" spans="4:26" s="155" customFormat="1" hidden="1" x14ac:dyDescent="0.2">
      <c r="D2582" s="183"/>
      <c r="F2582" s="184"/>
      <c r="K2582" s="148"/>
      <c r="L2582" s="185"/>
      <c r="N2582" s="186"/>
      <c r="O2582" s="186"/>
      <c r="S2582" s="187"/>
      <c r="T2582" s="148"/>
      <c r="Z2582" s="148"/>
    </row>
    <row r="2583" spans="4:26" s="155" customFormat="1" hidden="1" x14ac:dyDescent="0.2">
      <c r="D2583" s="183"/>
      <c r="F2583" s="184"/>
      <c r="K2583" s="148"/>
      <c r="L2583" s="185"/>
      <c r="N2583" s="186"/>
      <c r="O2583" s="186"/>
      <c r="S2583" s="187"/>
      <c r="T2583" s="148"/>
      <c r="Z2583" s="148"/>
    </row>
    <row r="2584" spans="4:26" s="155" customFormat="1" hidden="1" x14ac:dyDescent="0.2">
      <c r="D2584" s="183"/>
      <c r="F2584" s="184"/>
      <c r="K2584" s="148"/>
      <c r="L2584" s="185"/>
      <c r="N2584" s="186"/>
      <c r="O2584" s="186"/>
      <c r="S2584" s="187"/>
      <c r="T2584" s="148"/>
      <c r="Z2584" s="148"/>
    </row>
    <row r="2585" spans="4:26" s="155" customFormat="1" hidden="1" x14ac:dyDescent="0.2">
      <c r="D2585" s="183"/>
      <c r="F2585" s="184"/>
      <c r="K2585" s="148"/>
      <c r="L2585" s="185"/>
      <c r="N2585" s="186"/>
      <c r="O2585" s="186"/>
      <c r="S2585" s="187"/>
      <c r="T2585" s="148"/>
      <c r="Z2585" s="148"/>
    </row>
    <row r="2586" spans="4:26" s="155" customFormat="1" hidden="1" x14ac:dyDescent="0.2">
      <c r="D2586" s="183"/>
      <c r="F2586" s="184"/>
      <c r="K2586" s="148"/>
      <c r="L2586" s="185"/>
      <c r="N2586" s="186"/>
      <c r="O2586" s="186"/>
      <c r="S2586" s="187"/>
      <c r="T2586" s="148"/>
      <c r="Z2586" s="148"/>
    </row>
    <row r="2587" spans="4:26" s="155" customFormat="1" hidden="1" x14ac:dyDescent="0.2">
      <c r="D2587" s="183"/>
      <c r="F2587" s="184"/>
      <c r="K2587" s="148"/>
      <c r="L2587" s="185"/>
      <c r="N2587" s="186"/>
      <c r="O2587" s="186"/>
      <c r="S2587" s="187"/>
      <c r="T2587" s="148"/>
      <c r="Z2587" s="148"/>
    </row>
    <row r="2588" spans="4:26" s="155" customFormat="1" hidden="1" x14ac:dyDescent="0.2">
      <c r="D2588" s="183"/>
      <c r="F2588" s="184"/>
      <c r="K2588" s="148"/>
      <c r="L2588" s="185"/>
      <c r="N2588" s="186"/>
      <c r="O2588" s="186"/>
      <c r="S2588" s="187"/>
      <c r="T2588" s="148"/>
      <c r="Z2588" s="148"/>
    </row>
    <row r="2589" spans="4:26" s="155" customFormat="1" hidden="1" x14ac:dyDescent="0.2">
      <c r="D2589" s="183"/>
      <c r="F2589" s="184"/>
      <c r="K2589" s="148"/>
      <c r="L2589" s="185"/>
      <c r="N2589" s="186"/>
      <c r="O2589" s="186"/>
      <c r="S2589" s="187"/>
      <c r="T2589" s="148"/>
      <c r="Z2589" s="148"/>
    </row>
    <row r="2590" spans="4:26" s="155" customFormat="1" hidden="1" x14ac:dyDescent="0.2">
      <c r="D2590" s="183"/>
      <c r="F2590" s="184"/>
      <c r="K2590" s="148"/>
      <c r="L2590" s="185"/>
      <c r="N2590" s="186"/>
      <c r="O2590" s="186"/>
      <c r="S2590" s="187"/>
      <c r="T2590" s="148"/>
      <c r="Z2590" s="148"/>
    </row>
    <row r="2591" spans="4:26" s="155" customFormat="1" hidden="1" x14ac:dyDescent="0.2">
      <c r="D2591" s="183"/>
      <c r="F2591" s="184"/>
      <c r="K2591" s="148"/>
      <c r="L2591" s="185"/>
      <c r="N2591" s="186"/>
      <c r="O2591" s="186"/>
      <c r="S2591" s="187"/>
      <c r="T2591" s="148"/>
      <c r="Z2591" s="148"/>
    </row>
    <row r="2592" spans="4:26" s="155" customFormat="1" hidden="1" x14ac:dyDescent="0.2">
      <c r="D2592" s="183"/>
      <c r="F2592" s="184"/>
      <c r="K2592" s="148"/>
      <c r="L2592" s="185"/>
      <c r="N2592" s="186"/>
      <c r="O2592" s="186"/>
      <c r="S2592" s="187"/>
      <c r="T2592" s="148"/>
      <c r="Z2592" s="148"/>
    </row>
    <row r="2593" spans="4:26" s="155" customFormat="1" hidden="1" x14ac:dyDescent="0.2">
      <c r="D2593" s="183"/>
      <c r="F2593" s="184"/>
      <c r="K2593" s="148"/>
      <c r="L2593" s="185"/>
      <c r="N2593" s="186"/>
      <c r="O2593" s="186"/>
      <c r="S2593" s="187"/>
      <c r="T2593" s="148"/>
      <c r="Z2593" s="148"/>
    </row>
    <row r="2594" spans="4:26" s="155" customFormat="1" hidden="1" x14ac:dyDescent="0.2">
      <c r="D2594" s="183"/>
      <c r="F2594" s="184"/>
      <c r="K2594" s="148"/>
      <c r="L2594" s="185"/>
      <c r="N2594" s="186"/>
      <c r="O2594" s="186"/>
      <c r="S2594" s="187"/>
      <c r="T2594" s="148"/>
      <c r="Z2594" s="148"/>
    </row>
    <row r="2595" spans="4:26" s="155" customFormat="1" hidden="1" x14ac:dyDescent="0.2">
      <c r="D2595" s="183"/>
      <c r="F2595" s="184"/>
      <c r="K2595" s="148"/>
      <c r="L2595" s="185"/>
      <c r="N2595" s="186"/>
      <c r="O2595" s="186"/>
      <c r="S2595" s="187"/>
      <c r="T2595" s="148"/>
      <c r="Z2595" s="148"/>
    </row>
    <row r="2596" spans="4:26" s="155" customFormat="1" hidden="1" x14ac:dyDescent="0.2">
      <c r="D2596" s="183"/>
      <c r="F2596" s="184"/>
      <c r="K2596" s="148"/>
      <c r="L2596" s="185"/>
      <c r="N2596" s="186"/>
      <c r="O2596" s="186"/>
      <c r="S2596" s="187"/>
      <c r="T2596" s="148"/>
      <c r="Z2596" s="148"/>
    </row>
    <row r="2597" spans="4:26" s="155" customFormat="1" hidden="1" x14ac:dyDescent="0.2">
      <c r="D2597" s="183"/>
      <c r="F2597" s="184"/>
      <c r="K2597" s="148"/>
      <c r="L2597" s="185"/>
      <c r="N2597" s="186"/>
      <c r="O2597" s="186"/>
      <c r="S2597" s="187"/>
      <c r="T2597" s="148"/>
      <c r="Z2597" s="148"/>
    </row>
    <row r="2598" spans="4:26" s="155" customFormat="1" hidden="1" x14ac:dyDescent="0.2">
      <c r="D2598" s="183"/>
      <c r="F2598" s="184"/>
      <c r="K2598" s="148"/>
      <c r="L2598" s="185"/>
      <c r="N2598" s="186"/>
      <c r="O2598" s="186"/>
      <c r="S2598" s="187"/>
      <c r="T2598" s="148"/>
      <c r="Z2598" s="148"/>
    </row>
    <row r="2599" spans="4:26" s="155" customFormat="1" hidden="1" x14ac:dyDescent="0.2">
      <c r="D2599" s="183"/>
      <c r="F2599" s="184"/>
      <c r="K2599" s="148"/>
      <c r="L2599" s="185"/>
      <c r="N2599" s="186"/>
      <c r="O2599" s="186"/>
      <c r="S2599" s="187"/>
      <c r="T2599" s="148"/>
      <c r="Z2599" s="148"/>
    </row>
    <row r="2600" spans="4:26" s="155" customFormat="1" hidden="1" x14ac:dyDescent="0.2">
      <c r="D2600" s="183"/>
      <c r="F2600" s="184"/>
      <c r="K2600" s="148"/>
      <c r="L2600" s="185"/>
      <c r="N2600" s="186"/>
      <c r="O2600" s="186"/>
      <c r="S2600" s="187"/>
      <c r="T2600" s="148"/>
      <c r="Z2600" s="148"/>
    </row>
    <row r="2601" spans="4:26" s="155" customFormat="1" hidden="1" x14ac:dyDescent="0.2">
      <c r="D2601" s="183"/>
      <c r="F2601" s="184"/>
      <c r="K2601" s="148"/>
      <c r="L2601" s="185"/>
      <c r="N2601" s="186"/>
      <c r="O2601" s="186"/>
      <c r="S2601" s="187"/>
      <c r="T2601" s="148"/>
      <c r="Z2601" s="148"/>
    </row>
    <row r="2602" spans="4:26" s="155" customFormat="1" hidden="1" x14ac:dyDescent="0.2">
      <c r="D2602" s="183"/>
      <c r="F2602" s="184"/>
      <c r="K2602" s="148"/>
      <c r="L2602" s="185"/>
      <c r="N2602" s="186"/>
      <c r="O2602" s="186"/>
      <c r="S2602" s="187"/>
      <c r="T2602" s="148"/>
      <c r="Z2602" s="148"/>
    </row>
    <row r="2603" spans="4:26" s="155" customFormat="1" hidden="1" x14ac:dyDescent="0.2">
      <c r="D2603" s="183"/>
      <c r="F2603" s="184"/>
      <c r="K2603" s="148"/>
      <c r="L2603" s="185"/>
      <c r="N2603" s="186"/>
      <c r="O2603" s="186"/>
      <c r="S2603" s="187"/>
      <c r="T2603" s="148"/>
      <c r="Z2603" s="148"/>
    </row>
    <row r="2604" spans="4:26" s="155" customFormat="1" hidden="1" x14ac:dyDescent="0.2">
      <c r="D2604" s="183"/>
      <c r="F2604" s="184"/>
      <c r="K2604" s="148"/>
      <c r="L2604" s="185"/>
      <c r="N2604" s="186"/>
      <c r="O2604" s="186"/>
      <c r="S2604" s="187"/>
      <c r="T2604" s="148"/>
      <c r="Z2604" s="148"/>
    </row>
    <row r="2605" spans="4:26" s="155" customFormat="1" hidden="1" x14ac:dyDescent="0.2">
      <c r="D2605" s="183"/>
      <c r="F2605" s="184"/>
      <c r="K2605" s="148"/>
      <c r="L2605" s="185"/>
      <c r="N2605" s="186"/>
      <c r="O2605" s="186"/>
      <c r="S2605" s="187"/>
      <c r="T2605" s="148"/>
      <c r="Z2605" s="148"/>
    </row>
    <row r="2606" spans="4:26" s="155" customFormat="1" hidden="1" x14ac:dyDescent="0.2">
      <c r="D2606" s="183"/>
      <c r="F2606" s="184"/>
      <c r="K2606" s="148"/>
      <c r="L2606" s="185"/>
      <c r="N2606" s="186"/>
      <c r="O2606" s="186"/>
      <c r="S2606" s="187"/>
      <c r="T2606" s="148"/>
      <c r="Z2606" s="148"/>
    </row>
    <row r="2607" spans="4:26" s="155" customFormat="1" hidden="1" x14ac:dyDescent="0.2">
      <c r="D2607" s="183"/>
      <c r="F2607" s="184"/>
      <c r="K2607" s="148"/>
      <c r="L2607" s="185"/>
      <c r="N2607" s="186"/>
      <c r="O2607" s="186"/>
      <c r="S2607" s="187"/>
      <c r="T2607" s="148"/>
      <c r="Z2607" s="148"/>
    </row>
    <row r="2608" spans="4:26" s="155" customFormat="1" hidden="1" x14ac:dyDescent="0.2">
      <c r="D2608" s="183"/>
      <c r="F2608" s="184"/>
      <c r="K2608" s="148"/>
      <c r="L2608" s="185"/>
      <c r="N2608" s="186"/>
      <c r="O2608" s="186"/>
      <c r="S2608" s="187"/>
      <c r="T2608" s="148"/>
      <c r="Z2608" s="148"/>
    </row>
    <row r="2609" spans="4:26" s="155" customFormat="1" hidden="1" x14ac:dyDescent="0.2">
      <c r="D2609" s="183"/>
      <c r="F2609" s="184"/>
      <c r="K2609" s="148"/>
      <c r="L2609" s="185"/>
      <c r="N2609" s="186"/>
      <c r="O2609" s="186"/>
      <c r="S2609" s="187"/>
      <c r="T2609" s="148"/>
      <c r="Z2609" s="148"/>
    </row>
    <row r="2610" spans="4:26" s="155" customFormat="1" hidden="1" x14ac:dyDescent="0.2">
      <c r="D2610" s="183"/>
      <c r="F2610" s="184"/>
      <c r="K2610" s="148"/>
      <c r="L2610" s="185"/>
      <c r="N2610" s="186"/>
      <c r="O2610" s="186"/>
      <c r="S2610" s="187"/>
      <c r="T2610" s="148"/>
      <c r="Z2610" s="148"/>
    </row>
    <row r="2611" spans="4:26" s="155" customFormat="1" hidden="1" x14ac:dyDescent="0.2">
      <c r="D2611" s="183"/>
      <c r="F2611" s="184"/>
      <c r="K2611" s="148"/>
      <c r="L2611" s="185"/>
      <c r="N2611" s="186"/>
      <c r="O2611" s="186"/>
      <c r="S2611" s="187"/>
      <c r="T2611" s="148"/>
      <c r="Z2611" s="148"/>
    </row>
    <row r="2612" spans="4:26" s="155" customFormat="1" hidden="1" x14ac:dyDescent="0.2">
      <c r="D2612" s="183"/>
      <c r="F2612" s="184"/>
      <c r="K2612" s="148"/>
      <c r="L2612" s="185"/>
      <c r="N2612" s="186"/>
      <c r="O2612" s="186"/>
      <c r="S2612" s="187"/>
      <c r="T2612" s="148"/>
      <c r="Z2612" s="148"/>
    </row>
    <row r="2613" spans="4:26" s="155" customFormat="1" hidden="1" x14ac:dyDescent="0.2">
      <c r="D2613" s="183"/>
      <c r="F2613" s="184"/>
      <c r="K2613" s="148"/>
      <c r="L2613" s="185"/>
      <c r="N2613" s="186"/>
      <c r="O2613" s="186"/>
      <c r="S2613" s="187"/>
      <c r="T2613" s="148"/>
      <c r="Z2613" s="148"/>
    </row>
    <row r="2614" spans="4:26" s="155" customFormat="1" hidden="1" x14ac:dyDescent="0.2">
      <c r="D2614" s="183"/>
      <c r="F2614" s="184"/>
      <c r="K2614" s="148"/>
      <c r="L2614" s="185"/>
      <c r="N2614" s="186"/>
      <c r="O2614" s="186"/>
      <c r="S2614" s="187"/>
      <c r="T2614" s="148"/>
      <c r="Z2614" s="148"/>
    </row>
    <row r="2615" spans="4:26" s="155" customFormat="1" hidden="1" x14ac:dyDescent="0.2">
      <c r="D2615" s="183"/>
      <c r="F2615" s="184"/>
      <c r="K2615" s="148"/>
      <c r="L2615" s="185"/>
      <c r="N2615" s="186"/>
      <c r="O2615" s="186"/>
      <c r="S2615" s="187"/>
      <c r="T2615" s="148"/>
      <c r="Z2615" s="148"/>
    </row>
    <row r="2616" spans="4:26" s="155" customFormat="1" hidden="1" x14ac:dyDescent="0.2">
      <c r="D2616" s="183"/>
      <c r="F2616" s="184"/>
      <c r="K2616" s="148"/>
      <c r="L2616" s="185"/>
      <c r="N2616" s="186"/>
      <c r="O2616" s="186"/>
      <c r="S2616" s="187"/>
      <c r="T2616" s="148"/>
      <c r="Z2616" s="148"/>
    </row>
    <row r="2617" spans="4:26" s="155" customFormat="1" hidden="1" x14ac:dyDescent="0.2">
      <c r="D2617" s="183"/>
      <c r="F2617" s="184"/>
      <c r="K2617" s="148"/>
      <c r="L2617" s="185"/>
      <c r="N2617" s="186"/>
      <c r="O2617" s="186"/>
      <c r="S2617" s="187"/>
      <c r="T2617" s="148"/>
      <c r="Z2617" s="148"/>
    </row>
    <row r="2618" spans="4:26" s="155" customFormat="1" hidden="1" x14ac:dyDescent="0.2">
      <c r="D2618" s="183"/>
      <c r="F2618" s="184"/>
      <c r="K2618" s="148"/>
      <c r="L2618" s="185"/>
      <c r="N2618" s="186"/>
      <c r="O2618" s="186"/>
      <c r="S2618" s="187"/>
      <c r="T2618" s="148"/>
      <c r="Z2618" s="148"/>
    </row>
    <row r="2619" spans="4:26" s="155" customFormat="1" hidden="1" x14ac:dyDescent="0.2">
      <c r="D2619" s="183"/>
      <c r="F2619" s="184"/>
      <c r="K2619" s="148"/>
      <c r="L2619" s="185"/>
      <c r="N2619" s="186"/>
      <c r="O2619" s="186"/>
      <c r="S2619" s="187"/>
      <c r="T2619" s="148"/>
      <c r="Z2619" s="148"/>
    </row>
    <row r="2620" spans="4:26" s="155" customFormat="1" hidden="1" x14ac:dyDescent="0.2">
      <c r="D2620" s="183"/>
      <c r="F2620" s="184"/>
      <c r="K2620" s="148"/>
      <c r="L2620" s="185"/>
      <c r="N2620" s="186"/>
      <c r="O2620" s="186"/>
      <c r="S2620" s="187"/>
      <c r="T2620" s="148"/>
      <c r="Z2620" s="148"/>
    </row>
    <row r="2621" spans="4:26" s="155" customFormat="1" hidden="1" x14ac:dyDescent="0.2">
      <c r="D2621" s="183"/>
      <c r="F2621" s="184"/>
      <c r="K2621" s="148"/>
      <c r="L2621" s="185"/>
      <c r="N2621" s="186"/>
      <c r="O2621" s="186"/>
      <c r="S2621" s="187"/>
      <c r="T2621" s="148"/>
      <c r="Z2621" s="148"/>
    </row>
    <row r="2622" spans="4:26" s="155" customFormat="1" hidden="1" x14ac:dyDescent="0.2">
      <c r="D2622" s="183"/>
      <c r="F2622" s="184"/>
      <c r="K2622" s="148"/>
      <c r="L2622" s="185"/>
      <c r="N2622" s="186"/>
      <c r="O2622" s="186"/>
      <c r="S2622" s="187"/>
      <c r="T2622" s="148"/>
      <c r="Z2622" s="148"/>
    </row>
    <row r="2623" spans="4:26" s="155" customFormat="1" hidden="1" x14ac:dyDescent="0.2">
      <c r="D2623" s="183"/>
      <c r="F2623" s="184"/>
      <c r="K2623" s="148"/>
      <c r="L2623" s="185"/>
      <c r="N2623" s="186"/>
      <c r="O2623" s="186"/>
      <c r="S2623" s="187"/>
      <c r="T2623" s="148"/>
      <c r="Z2623" s="148"/>
    </row>
    <row r="2624" spans="4:26" s="155" customFormat="1" hidden="1" x14ac:dyDescent="0.2">
      <c r="D2624" s="183"/>
      <c r="F2624" s="184"/>
      <c r="K2624" s="148"/>
      <c r="L2624" s="185"/>
      <c r="N2624" s="186"/>
      <c r="O2624" s="186"/>
      <c r="S2624" s="187"/>
      <c r="T2624" s="148"/>
      <c r="Z2624" s="148"/>
    </row>
    <row r="2625" spans="4:26" s="155" customFormat="1" hidden="1" x14ac:dyDescent="0.2">
      <c r="D2625" s="183"/>
      <c r="F2625" s="184"/>
      <c r="K2625" s="148"/>
      <c r="L2625" s="185"/>
      <c r="N2625" s="186"/>
      <c r="O2625" s="186"/>
      <c r="S2625" s="187"/>
      <c r="T2625" s="148"/>
      <c r="Z2625" s="148"/>
    </row>
    <row r="2626" spans="4:26" s="155" customFormat="1" hidden="1" x14ac:dyDescent="0.2">
      <c r="D2626" s="183"/>
      <c r="F2626" s="184"/>
      <c r="K2626" s="148"/>
      <c r="L2626" s="185"/>
      <c r="N2626" s="186"/>
      <c r="O2626" s="186"/>
      <c r="S2626" s="187"/>
      <c r="T2626" s="148"/>
      <c r="Z2626" s="148"/>
    </row>
    <row r="2627" spans="4:26" s="155" customFormat="1" hidden="1" x14ac:dyDescent="0.2">
      <c r="D2627" s="183"/>
      <c r="F2627" s="184"/>
      <c r="K2627" s="148"/>
      <c r="L2627" s="185"/>
      <c r="N2627" s="186"/>
      <c r="O2627" s="186"/>
      <c r="S2627" s="187"/>
      <c r="T2627" s="148"/>
      <c r="Z2627" s="148"/>
    </row>
    <row r="2628" spans="4:26" s="155" customFormat="1" hidden="1" x14ac:dyDescent="0.2">
      <c r="D2628" s="183"/>
      <c r="F2628" s="184"/>
      <c r="K2628" s="148"/>
      <c r="L2628" s="185"/>
      <c r="N2628" s="186"/>
      <c r="O2628" s="186"/>
      <c r="S2628" s="187"/>
      <c r="T2628" s="148"/>
      <c r="Z2628" s="148"/>
    </row>
    <row r="2629" spans="4:26" s="155" customFormat="1" hidden="1" x14ac:dyDescent="0.2">
      <c r="D2629" s="183"/>
      <c r="F2629" s="184"/>
      <c r="K2629" s="148"/>
      <c r="L2629" s="185"/>
      <c r="N2629" s="186"/>
      <c r="O2629" s="186"/>
      <c r="S2629" s="187"/>
      <c r="T2629" s="148"/>
      <c r="Z2629" s="148"/>
    </row>
    <row r="2630" spans="4:26" s="155" customFormat="1" hidden="1" x14ac:dyDescent="0.2">
      <c r="D2630" s="183"/>
      <c r="F2630" s="184"/>
      <c r="K2630" s="148"/>
      <c r="L2630" s="185"/>
      <c r="N2630" s="186"/>
      <c r="O2630" s="186"/>
      <c r="S2630" s="187"/>
      <c r="T2630" s="148"/>
      <c r="Z2630" s="148"/>
    </row>
    <row r="2631" spans="4:26" s="155" customFormat="1" hidden="1" x14ac:dyDescent="0.2">
      <c r="D2631" s="183"/>
      <c r="F2631" s="184"/>
      <c r="K2631" s="148"/>
      <c r="L2631" s="185"/>
      <c r="N2631" s="186"/>
      <c r="O2631" s="186"/>
      <c r="S2631" s="187"/>
      <c r="T2631" s="148"/>
      <c r="Z2631" s="148"/>
    </row>
    <row r="2632" spans="4:26" s="155" customFormat="1" hidden="1" x14ac:dyDescent="0.2">
      <c r="D2632" s="183"/>
      <c r="F2632" s="184"/>
      <c r="K2632" s="148"/>
      <c r="L2632" s="185"/>
      <c r="N2632" s="186"/>
      <c r="O2632" s="186"/>
      <c r="S2632" s="187"/>
      <c r="T2632" s="148"/>
      <c r="Z2632" s="148"/>
    </row>
    <row r="2633" spans="4:26" s="155" customFormat="1" hidden="1" x14ac:dyDescent="0.2">
      <c r="D2633" s="183"/>
      <c r="F2633" s="184"/>
      <c r="K2633" s="148"/>
      <c r="L2633" s="185"/>
      <c r="N2633" s="186"/>
      <c r="O2633" s="186"/>
      <c r="S2633" s="187"/>
      <c r="T2633" s="148"/>
      <c r="Z2633" s="148"/>
    </row>
    <row r="2634" spans="4:26" s="155" customFormat="1" hidden="1" x14ac:dyDescent="0.2">
      <c r="D2634" s="183"/>
      <c r="F2634" s="184"/>
      <c r="K2634" s="148"/>
      <c r="L2634" s="185"/>
      <c r="N2634" s="186"/>
      <c r="O2634" s="186"/>
      <c r="S2634" s="187"/>
      <c r="T2634" s="148"/>
      <c r="Z2634" s="148"/>
    </row>
    <row r="2635" spans="4:26" s="155" customFormat="1" hidden="1" x14ac:dyDescent="0.2">
      <c r="D2635" s="183"/>
      <c r="F2635" s="184"/>
      <c r="K2635" s="148"/>
      <c r="L2635" s="185"/>
      <c r="N2635" s="186"/>
      <c r="O2635" s="186"/>
      <c r="S2635" s="187"/>
      <c r="T2635" s="148"/>
      <c r="Z2635" s="148"/>
    </row>
    <row r="2636" spans="4:26" s="155" customFormat="1" hidden="1" x14ac:dyDescent="0.2">
      <c r="D2636" s="183"/>
      <c r="F2636" s="184"/>
      <c r="K2636" s="148"/>
      <c r="L2636" s="185"/>
      <c r="N2636" s="186"/>
      <c r="O2636" s="186"/>
      <c r="S2636" s="187"/>
      <c r="T2636" s="148"/>
      <c r="Z2636" s="148"/>
    </row>
    <row r="2637" spans="4:26" s="155" customFormat="1" hidden="1" x14ac:dyDescent="0.2">
      <c r="D2637" s="183"/>
      <c r="F2637" s="184"/>
      <c r="K2637" s="148"/>
      <c r="L2637" s="185"/>
      <c r="N2637" s="186"/>
      <c r="O2637" s="186"/>
      <c r="S2637" s="187"/>
      <c r="T2637" s="148"/>
      <c r="Z2637" s="148"/>
    </row>
    <row r="2638" spans="4:26" s="155" customFormat="1" hidden="1" x14ac:dyDescent="0.2">
      <c r="D2638" s="183"/>
      <c r="F2638" s="184"/>
      <c r="K2638" s="148"/>
      <c r="L2638" s="185"/>
      <c r="N2638" s="186"/>
      <c r="O2638" s="186"/>
      <c r="S2638" s="187"/>
      <c r="T2638" s="148"/>
      <c r="Z2638" s="148"/>
    </row>
    <row r="2639" spans="4:26" s="155" customFormat="1" hidden="1" x14ac:dyDescent="0.2">
      <c r="D2639" s="183"/>
      <c r="F2639" s="184"/>
      <c r="K2639" s="148"/>
      <c r="L2639" s="185"/>
      <c r="N2639" s="186"/>
      <c r="O2639" s="186"/>
      <c r="S2639" s="187"/>
      <c r="T2639" s="148"/>
      <c r="Z2639" s="148"/>
    </row>
    <row r="2640" spans="4:26" s="155" customFormat="1" hidden="1" x14ac:dyDescent="0.2">
      <c r="D2640" s="183"/>
      <c r="F2640" s="184"/>
      <c r="K2640" s="148"/>
      <c r="L2640" s="185"/>
      <c r="N2640" s="186"/>
      <c r="O2640" s="186"/>
      <c r="S2640" s="187"/>
      <c r="T2640" s="148"/>
      <c r="Z2640" s="148"/>
    </row>
    <row r="2641" spans="4:26" s="155" customFormat="1" hidden="1" x14ac:dyDescent="0.2">
      <c r="D2641" s="183"/>
      <c r="F2641" s="184"/>
      <c r="K2641" s="148"/>
      <c r="L2641" s="185"/>
      <c r="N2641" s="186"/>
      <c r="O2641" s="186"/>
      <c r="S2641" s="187"/>
      <c r="T2641" s="148"/>
      <c r="Z2641" s="148"/>
    </row>
    <row r="2642" spans="4:26" s="155" customFormat="1" hidden="1" x14ac:dyDescent="0.2">
      <c r="D2642" s="183"/>
      <c r="F2642" s="184"/>
      <c r="K2642" s="148"/>
      <c r="L2642" s="185"/>
      <c r="N2642" s="186"/>
      <c r="O2642" s="186"/>
      <c r="S2642" s="187"/>
      <c r="T2642" s="148"/>
      <c r="Z2642" s="148"/>
    </row>
    <row r="2643" spans="4:26" s="155" customFormat="1" hidden="1" x14ac:dyDescent="0.2">
      <c r="D2643" s="183"/>
      <c r="F2643" s="184"/>
      <c r="K2643" s="148"/>
      <c r="L2643" s="185"/>
      <c r="N2643" s="186"/>
      <c r="O2643" s="186"/>
      <c r="S2643" s="187"/>
      <c r="T2643" s="148"/>
      <c r="Z2643" s="148"/>
    </row>
    <row r="2644" spans="4:26" s="155" customFormat="1" hidden="1" x14ac:dyDescent="0.2">
      <c r="D2644" s="183"/>
      <c r="F2644" s="184"/>
      <c r="K2644" s="148"/>
      <c r="L2644" s="185"/>
      <c r="N2644" s="186"/>
      <c r="O2644" s="186"/>
      <c r="S2644" s="187"/>
      <c r="T2644" s="148"/>
      <c r="Z2644" s="148"/>
    </row>
    <row r="2645" spans="4:26" s="155" customFormat="1" hidden="1" x14ac:dyDescent="0.2">
      <c r="D2645" s="183"/>
      <c r="F2645" s="184"/>
      <c r="K2645" s="148"/>
      <c r="L2645" s="185"/>
      <c r="N2645" s="186"/>
      <c r="O2645" s="186"/>
      <c r="S2645" s="187"/>
      <c r="T2645" s="148"/>
      <c r="Z2645" s="148"/>
    </row>
    <row r="2646" spans="4:26" s="155" customFormat="1" hidden="1" x14ac:dyDescent="0.2">
      <c r="D2646" s="183"/>
      <c r="F2646" s="184"/>
      <c r="K2646" s="148"/>
      <c r="L2646" s="185"/>
      <c r="N2646" s="186"/>
      <c r="O2646" s="186"/>
      <c r="S2646" s="187"/>
      <c r="T2646" s="148"/>
      <c r="Z2646" s="148"/>
    </row>
    <row r="2647" spans="4:26" s="155" customFormat="1" hidden="1" x14ac:dyDescent="0.2">
      <c r="D2647" s="183"/>
      <c r="F2647" s="184"/>
      <c r="K2647" s="148"/>
      <c r="L2647" s="185"/>
      <c r="N2647" s="186"/>
      <c r="O2647" s="186"/>
      <c r="S2647" s="187"/>
      <c r="T2647" s="148"/>
      <c r="Z2647" s="148"/>
    </row>
    <row r="2648" spans="4:26" s="155" customFormat="1" hidden="1" x14ac:dyDescent="0.2">
      <c r="D2648" s="183"/>
      <c r="F2648" s="184"/>
      <c r="K2648" s="148"/>
      <c r="L2648" s="185"/>
      <c r="N2648" s="186"/>
      <c r="O2648" s="186"/>
      <c r="S2648" s="187"/>
      <c r="T2648" s="148"/>
      <c r="Z2648" s="148"/>
    </row>
    <row r="2649" spans="4:26" s="155" customFormat="1" hidden="1" x14ac:dyDescent="0.2">
      <c r="D2649" s="183"/>
      <c r="F2649" s="184"/>
      <c r="K2649" s="148"/>
      <c r="L2649" s="185"/>
      <c r="N2649" s="186"/>
      <c r="O2649" s="186"/>
      <c r="S2649" s="187"/>
      <c r="T2649" s="148"/>
      <c r="Z2649" s="148"/>
    </row>
    <row r="2650" spans="4:26" s="155" customFormat="1" hidden="1" x14ac:dyDescent="0.2">
      <c r="D2650" s="183"/>
      <c r="F2650" s="184"/>
      <c r="K2650" s="148"/>
      <c r="L2650" s="185"/>
      <c r="N2650" s="186"/>
      <c r="O2650" s="186"/>
      <c r="S2650" s="187"/>
      <c r="T2650" s="148"/>
      <c r="Z2650" s="148"/>
    </row>
    <row r="2651" spans="4:26" s="155" customFormat="1" hidden="1" x14ac:dyDescent="0.2">
      <c r="D2651" s="183"/>
      <c r="F2651" s="184"/>
      <c r="K2651" s="148"/>
      <c r="L2651" s="185"/>
      <c r="N2651" s="186"/>
      <c r="O2651" s="186"/>
      <c r="S2651" s="187"/>
      <c r="T2651" s="148"/>
      <c r="Z2651" s="148"/>
    </row>
    <row r="2652" spans="4:26" s="155" customFormat="1" hidden="1" x14ac:dyDescent="0.2">
      <c r="D2652" s="183"/>
      <c r="F2652" s="184"/>
      <c r="K2652" s="148"/>
      <c r="L2652" s="185"/>
      <c r="N2652" s="186"/>
      <c r="O2652" s="186"/>
      <c r="S2652" s="187"/>
      <c r="T2652" s="148"/>
      <c r="Z2652" s="148"/>
    </row>
    <row r="2653" spans="4:26" s="155" customFormat="1" hidden="1" x14ac:dyDescent="0.2">
      <c r="D2653" s="183"/>
      <c r="F2653" s="184"/>
      <c r="K2653" s="148"/>
      <c r="L2653" s="185"/>
      <c r="N2653" s="186"/>
      <c r="O2653" s="186"/>
      <c r="S2653" s="187"/>
      <c r="T2653" s="148"/>
      <c r="Z2653" s="148"/>
    </row>
    <row r="2654" spans="4:26" s="155" customFormat="1" hidden="1" x14ac:dyDescent="0.2">
      <c r="D2654" s="183"/>
      <c r="F2654" s="184"/>
      <c r="K2654" s="148"/>
      <c r="L2654" s="185"/>
      <c r="N2654" s="186"/>
      <c r="O2654" s="186"/>
      <c r="S2654" s="187"/>
      <c r="T2654" s="148"/>
      <c r="Z2654" s="148"/>
    </row>
    <row r="2655" spans="4:26" s="155" customFormat="1" hidden="1" x14ac:dyDescent="0.2">
      <c r="D2655" s="183"/>
      <c r="F2655" s="184"/>
      <c r="K2655" s="148"/>
      <c r="L2655" s="185"/>
      <c r="N2655" s="186"/>
      <c r="O2655" s="186"/>
      <c r="S2655" s="187"/>
      <c r="T2655" s="148"/>
      <c r="Z2655" s="148"/>
    </row>
    <row r="2656" spans="4:26" s="155" customFormat="1" hidden="1" x14ac:dyDescent="0.2">
      <c r="D2656" s="183"/>
      <c r="F2656" s="184"/>
      <c r="K2656" s="148"/>
      <c r="L2656" s="185"/>
      <c r="N2656" s="186"/>
      <c r="O2656" s="186"/>
      <c r="S2656" s="187"/>
      <c r="T2656" s="148"/>
      <c r="Z2656" s="148"/>
    </row>
    <row r="2657" spans="4:26" s="155" customFormat="1" hidden="1" x14ac:dyDescent="0.2">
      <c r="D2657" s="183"/>
      <c r="F2657" s="184"/>
      <c r="K2657" s="148"/>
      <c r="L2657" s="185"/>
      <c r="N2657" s="186"/>
      <c r="O2657" s="186"/>
      <c r="S2657" s="187"/>
      <c r="T2657" s="148"/>
      <c r="Z2657" s="148"/>
    </row>
    <row r="2658" spans="4:26" s="155" customFormat="1" hidden="1" x14ac:dyDescent="0.2">
      <c r="D2658" s="183"/>
      <c r="F2658" s="184"/>
      <c r="K2658" s="148"/>
      <c r="L2658" s="185"/>
      <c r="N2658" s="186"/>
      <c r="O2658" s="186"/>
      <c r="S2658" s="187"/>
      <c r="T2658" s="148"/>
      <c r="Z2658" s="148"/>
    </row>
    <row r="2659" spans="4:26" s="155" customFormat="1" hidden="1" x14ac:dyDescent="0.2">
      <c r="D2659" s="183"/>
      <c r="F2659" s="184"/>
      <c r="K2659" s="148"/>
      <c r="L2659" s="185"/>
      <c r="N2659" s="186"/>
      <c r="O2659" s="186"/>
      <c r="S2659" s="187"/>
      <c r="T2659" s="148"/>
      <c r="Z2659" s="148"/>
    </row>
    <row r="2660" spans="4:26" s="155" customFormat="1" hidden="1" x14ac:dyDescent="0.2">
      <c r="D2660" s="183"/>
      <c r="F2660" s="184"/>
      <c r="K2660" s="148"/>
      <c r="L2660" s="185"/>
      <c r="N2660" s="186"/>
      <c r="O2660" s="186"/>
      <c r="S2660" s="187"/>
      <c r="T2660" s="148"/>
      <c r="Z2660" s="148"/>
    </row>
    <row r="2661" spans="4:26" s="155" customFormat="1" hidden="1" x14ac:dyDescent="0.2">
      <c r="D2661" s="183"/>
      <c r="F2661" s="184"/>
      <c r="K2661" s="148"/>
      <c r="L2661" s="185"/>
      <c r="N2661" s="186"/>
      <c r="O2661" s="186"/>
      <c r="S2661" s="187"/>
      <c r="T2661" s="148"/>
      <c r="Z2661" s="148"/>
    </row>
    <row r="2662" spans="4:26" s="155" customFormat="1" hidden="1" x14ac:dyDescent="0.2">
      <c r="D2662" s="183"/>
      <c r="F2662" s="184"/>
      <c r="K2662" s="148"/>
      <c r="L2662" s="185"/>
      <c r="N2662" s="186"/>
      <c r="O2662" s="186"/>
      <c r="S2662" s="187"/>
      <c r="T2662" s="148"/>
      <c r="Z2662" s="148"/>
    </row>
    <row r="2663" spans="4:26" s="155" customFormat="1" hidden="1" x14ac:dyDescent="0.2">
      <c r="D2663" s="183"/>
      <c r="F2663" s="184"/>
      <c r="K2663" s="148"/>
      <c r="L2663" s="185"/>
      <c r="N2663" s="186"/>
      <c r="O2663" s="186"/>
      <c r="S2663" s="187"/>
      <c r="T2663" s="148"/>
      <c r="Z2663" s="148"/>
    </row>
    <row r="2664" spans="4:26" s="155" customFormat="1" hidden="1" x14ac:dyDescent="0.2">
      <c r="D2664" s="183"/>
      <c r="F2664" s="184"/>
      <c r="K2664" s="148"/>
      <c r="L2664" s="185"/>
      <c r="N2664" s="186"/>
      <c r="O2664" s="186"/>
      <c r="S2664" s="187"/>
      <c r="T2664" s="148"/>
      <c r="Z2664" s="148"/>
    </row>
    <row r="2665" spans="4:26" s="155" customFormat="1" hidden="1" x14ac:dyDescent="0.2">
      <c r="D2665" s="183"/>
      <c r="F2665" s="184"/>
      <c r="K2665" s="148"/>
      <c r="L2665" s="185"/>
      <c r="N2665" s="186"/>
      <c r="O2665" s="186"/>
      <c r="S2665" s="187"/>
      <c r="T2665" s="148"/>
      <c r="Z2665" s="148"/>
    </row>
    <row r="2666" spans="4:26" s="155" customFormat="1" hidden="1" x14ac:dyDescent="0.2">
      <c r="D2666" s="183"/>
      <c r="F2666" s="184"/>
      <c r="K2666" s="148"/>
      <c r="L2666" s="185"/>
      <c r="N2666" s="186"/>
      <c r="O2666" s="186"/>
      <c r="S2666" s="187"/>
      <c r="T2666" s="148"/>
      <c r="Z2666" s="148"/>
    </row>
    <row r="2667" spans="4:26" s="155" customFormat="1" hidden="1" x14ac:dyDescent="0.2">
      <c r="D2667" s="183"/>
      <c r="F2667" s="184"/>
      <c r="K2667" s="148"/>
      <c r="L2667" s="185"/>
      <c r="N2667" s="186"/>
      <c r="O2667" s="186"/>
      <c r="S2667" s="187"/>
      <c r="T2667" s="148"/>
      <c r="Z2667" s="148"/>
    </row>
    <row r="2668" spans="4:26" s="155" customFormat="1" hidden="1" x14ac:dyDescent="0.2">
      <c r="D2668" s="183"/>
      <c r="F2668" s="184"/>
      <c r="K2668" s="148"/>
      <c r="L2668" s="185"/>
      <c r="N2668" s="186"/>
      <c r="O2668" s="186"/>
      <c r="S2668" s="187"/>
      <c r="T2668" s="148"/>
      <c r="Z2668" s="148"/>
    </row>
    <row r="2669" spans="4:26" s="155" customFormat="1" hidden="1" x14ac:dyDescent="0.2">
      <c r="D2669" s="183"/>
      <c r="F2669" s="184"/>
      <c r="K2669" s="148"/>
      <c r="L2669" s="185"/>
      <c r="N2669" s="186"/>
      <c r="O2669" s="186"/>
      <c r="S2669" s="187"/>
      <c r="T2669" s="148"/>
      <c r="Z2669" s="148"/>
    </row>
    <row r="2670" spans="4:26" s="155" customFormat="1" hidden="1" x14ac:dyDescent="0.2">
      <c r="D2670" s="183"/>
      <c r="F2670" s="184"/>
      <c r="K2670" s="148"/>
      <c r="L2670" s="185"/>
      <c r="N2670" s="186"/>
      <c r="O2670" s="186"/>
      <c r="S2670" s="187"/>
      <c r="T2670" s="148"/>
      <c r="Z2670" s="148"/>
    </row>
    <row r="2671" spans="4:26" s="155" customFormat="1" hidden="1" x14ac:dyDescent="0.2">
      <c r="D2671" s="183"/>
      <c r="F2671" s="184"/>
      <c r="K2671" s="148"/>
      <c r="L2671" s="185"/>
      <c r="N2671" s="186"/>
      <c r="O2671" s="186"/>
      <c r="S2671" s="187"/>
      <c r="T2671" s="148"/>
      <c r="Z2671" s="148"/>
    </row>
    <row r="2672" spans="4:26" s="155" customFormat="1" hidden="1" x14ac:dyDescent="0.2">
      <c r="D2672" s="183"/>
      <c r="F2672" s="184"/>
      <c r="K2672" s="148"/>
      <c r="L2672" s="185"/>
      <c r="N2672" s="186"/>
      <c r="O2672" s="186"/>
      <c r="S2672" s="187"/>
      <c r="T2672" s="148"/>
      <c r="Z2672" s="148"/>
    </row>
    <row r="2673" spans="2:26" s="155" customFormat="1" hidden="1" x14ac:dyDescent="0.2">
      <c r="D2673" s="183"/>
      <c r="F2673" s="184"/>
      <c r="K2673" s="148"/>
      <c r="L2673" s="185"/>
      <c r="N2673" s="186"/>
      <c r="O2673" s="186"/>
      <c r="S2673" s="187"/>
      <c r="T2673" s="148"/>
      <c r="Z2673" s="148"/>
    </row>
    <row r="2674" spans="2:26" s="155" customFormat="1" hidden="1" x14ac:dyDescent="0.2">
      <c r="D2674" s="183"/>
      <c r="F2674" s="184"/>
      <c r="K2674" s="148"/>
      <c r="L2674" s="185"/>
      <c r="N2674" s="186"/>
      <c r="O2674" s="186"/>
      <c r="S2674" s="187"/>
      <c r="T2674" s="148"/>
      <c r="Z2674" s="148"/>
    </row>
    <row r="2675" spans="2:26" s="155" customFormat="1" hidden="1" x14ac:dyDescent="0.2">
      <c r="D2675" s="183"/>
      <c r="F2675" s="184"/>
      <c r="K2675" s="148"/>
      <c r="L2675" s="185"/>
      <c r="N2675" s="186"/>
      <c r="O2675" s="186"/>
      <c r="S2675" s="187"/>
      <c r="T2675" s="148"/>
      <c r="Z2675" s="148"/>
    </row>
    <row r="2676" spans="2:26" s="155" customFormat="1" hidden="1" x14ac:dyDescent="0.2">
      <c r="D2676" s="183"/>
      <c r="F2676" s="184"/>
      <c r="K2676" s="148"/>
      <c r="L2676" s="185"/>
      <c r="N2676" s="186"/>
      <c r="O2676" s="186"/>
      <c r="S2676" s="187"/>
      <c r="T2676" s="148"/>
      <c r="Z2676" s="148"/>
    </row>
    <row r="2677" spans="2:26" s="155" customFormat="1" hidden="1" x14ac:dyDescent="0.2">
      <c r="D2677" s="183"/>
      <c r="F2677" s="184"/>
      <c r="K2677" s="148"/>
      <c r="L2677" s="185"/>
      <c r="N2677" s="186"/>
      <c r="O2677" s="186"/>
      <c r="S2677" s="187"/>
      <c r="T2677" s="148"/>
      <c r="Z2677" s="148"/>
    </row>
    <row r="2678" spans="2:26" s="155" customFormat="1" hidden="1" x14ac:dyDescent="0.2">
      <c r="D2678" s="183"/>
      <c r="F2678" s="184"/>
      <c r="K2678" s="148"/>
      <c r="L2678" s="185"/>
      <c r="N2678" s="186"/>
      <c r="O2678" s="186"/>
      <c r="S2678" s="187"/>
      <c r="T2678" s="148"/>
      <c r="Z2678" s="148"/>
    </row>
    <row r="2679" spans="2:26" s="155" customFormat="1" hidden="1" x14ac:dyDescent="0.2">
      <c r="D2679" s="183"/>
      <c r="F2679" s="184"/>
      <c r="K2679" s="148"/>
      <c r="L2679" s="185"/>
      <c r="N2679" s="186"/>
      <c r="O2679" s="186"/>
      <c r="S2679" s="187"/>
      <c r="T2679" s="148"/>
      <c r="Z2679" s="148"/>
    </row>
    <row r="2680" spans="2:26" s="155" customFormat="1" hidden="1" x14ac:dyDescent="0.2">
      <c r="D2680" s="183"/>
      <c r="F2680" s="184"/>
      <c r="K2680" s="148"/>
      <c r="L2680" s="185"/>
      <c r="N2680" s="186"/>
      <c r="O2680" s="186"/>
      <c r="S2680" s="187"/>
      <c r="T2680" s="148"/>
      <c r="Z2680" s="148"/>
    </row>
    <row r="2681" spans="2:26" s="196" customFormat="1" hidden="1" x14ac:dyDescent="0.2">
      <c r="D2681" s="195"/>
      <c r="F2681" s="197"/>
      <c r="K2681" s="198"/>
      <c r="L2681" s="199"/>
      <c r="N2681" s="200"/>
      <c r="O2681" s="200"/>
      <c r="S2681" s="201"/>
      <c r="T2681" s="198"/>
      <c r="Z2681" s="198"/>
    </row>
    <row r="2682" spans="2:26" s="196" customFormat="1" x14ac:dyDescent="0.2">
      <c r="D2682" s="195" t="s">
        <v>100</v>
      </c>
      <c r="F2682" s="197"/>
      <c r="K2682" s="198"/>
      <c r="L2682" s="199"/>
      <c r="N2682" s="200"/>
      <c r="O2682" s="200"/>
      <c r="S2682" s="201"/>
      <c r="T2682" s="198"/>
      <c r="Z2682" s="198"/>
    </row>
    <row r="2683" spans="2:26" s="196" customFormat="1" x14ac:dyDescent="0.2">
      <c r="D2683" s="195"/>
      <c r="F2683" s="197"/>
      <c r="K2683" s="198"/>
      <c r="L2683" s="199"/>
      <c r="N2683" s="200"/>
      <c r="O2683" s="200"/>
      <c r="S2683" s="201"/>
      <c r="T2683" s="198"/>
      <c r="Z2683" s="198"/>
    </row>
    <row r="2684" spans="2:26" s="196" customFormat="1" x14ac:dyDescent="0.2">
      <c r="D2684" s="195"/>
      <c r="F2684" s="197"/>
      <c r="K2684" s="198"/>
      <c r="L2684" s="199"/>
      <c r="N2684" s="200"/>
      <c r="O2684" s="200"/>
      <c r="S2684" s="201"/>
      <c r="T2684" s="198"/>
      <c r="Z2684" s="198"/>
    </row>
    <row r="2685" spans="2:26" s="196" customFormat="1" x14ac:dyDescent="0.2">
      <c r="D2685" s="195"/>
      <c r="F2685" s="197"/>
      <c r="K2685" s="198"/>
      <c r="L2685" s="199"/>
      <c r="N2685" s="200"/>
      <c r="O2685" s="200"/>
      <c r="S2685" s="201"/>
      <c r="T2685" s="198"/>
      <c r="Z2685" s="198"/>
    </row>
    <row r="2686" spans="2:26" s="196" customFormat="1" x14ac:dyDescent="0.2">
      <c r="B2686" s="195"/>
      <c r="D2686" s="195"/>
      <c r="F2686" s="197"/>
      <c r="K2686" s="198"/>
      <c r="L2686" s="199"/>
      <c r="N2686" s="200"/>
      <c r="O2686" s="200"/>
      <c r="S2686" s="201"/>
      <c r="T2686" s="198"/>
      <c r="Z2686" s="198"/>
    </row>
    <row r="2687" spans="2:26" s="196" customFormat="1" x14ac:dyDescent="0.2">
      <c r="B2687" s="195"/>
      <c r="C2687" s="205" t="str">
        <f>C8</f>
        <v>Brazil</v>
      </c>
      <c r="D2687" s="195"/>
      <c r="F2687" s="197"/>
      <c r="K2687" s="198"/>
      <c r="L2687" s="199"/>
      <c r="N2687" s="200"/>
      <c r="O2687" s="200"/>
      <c r="S2687" s="201"/>
      <c r="T2687" s="198"/>
      <c r="Z2687" s="198"/>
    </row>
    <row r="2688" spans="2:26" s="196" customFormat="1" x14ac:dyDescent="0.2">
      <c r="B2688" s="205" t="str">
        <f>C7</f>
        <v>2025</v>
      </c>
      <c r="C2688" s="196" t="s">
        <v>99</v>
      </c>
      <c r="D2688" s="195"/>
      <c r="F2688" s="197"/>
      <c r="K2688" s="198"/>
      <c r="L2688" s="199"/>
      <c r="N2688" s="200"/>
      <c r="O2688" s="200"/>
      <c r="S2688" s="201"/>
      <c r="T2688" s="198"/>
      <c r="Z2688" s="198"/>
    </row>
    <row r="2689" spans="2:57" s="196" customFormat="1" x14ac:dyDescent="0.2">
      <c r="B2689" s="196" t="str" cm="1">
        <f t="array" ref="B2689:B2743">_xlfn.UNIQUE(_xlfn._xlws.FILTER(_xlfn._xlws.FILTER('Potash shipments'!B8:L12374,('Potash shipments'!E8:E12374=$C$7),""),{0,0,0,0,0,0,0,0,0,0,1}))</f>
        <v>China</v>
      </c>
      <c r="C2689" s="196" t="str" cm="1">
        <f t="array" ref="C2689:C2714">_xlfn.UNIQUE(_xlfn._xlws.FILTER(_xlfn._xlws.FILTER('Potash shipments'!B8:M12374,('Potash shipments'!L8:L12374=$C$8),""),{0,0,0,0,0,0,0,0,0,0,0,1}))</f>
        <v>Itaqui</v>
      </c>
      <c r="D2689" s="195" t="s">
        <v>76</v>
      </c>
      <c r="E2689" s="196" t="s">
        <v>76</v>
      </c>
      <c r="F2689" s="197"/>
      <c r="K2689" s="198"/>
      <c r="L2689" s="199"/>
      <c r="N2689" s="200"/>
      <c r="O2689" s="200"/>
      <c r="S2689" s="201"/>
      <c r="T2689" s="198"/>
      <c r="Z2689" s="198"/>
    </row>
    <row r="2690" spans="2:57" s="196" customFormat="1" x14ac:dyDescent="0.2">
      <c r="B2690" s="196" t="str">
        <v>Brazil</v>
      </c>
      <c r="C2690" s="196" t="str">
        <v>Vila do Conde</v>
      </c>
      <c r="D2690" s="195" t="str" cm="1">
        <f t="array" ref="D2690:D2695">IF($C$9="All Ports",_xlfn.UNIQUE(_xlfn._xlws.FILTER(_xlfn._xlws.FILTER('Potash shipments'!B8:M12374,('Potash shipments'!E8:E12374=$C$7)*('Potash shipments'!L8:L12374=$C$8),""),{0,0,1,0,0,0,0,0,0,0,0,0})),_xlfn.UNIQUE(_xlfn._xlws.FILTER(_xlfn._xlws.FILTER('Potash shipments'!B8:M12374,('Potash shipments'!E8:E12374=$C$7)*('Potash shipments'!L8:L12374=$C$8)*('Potash shipments'!M8:M12374=$C$9),""),{0,0,1,0,0,0,0,0,0,0,0,0})))</f>
        <v>2025M01</v>
      </c>
      <c r="E2690" s="196" t="str" cm="1">
        <f t="array" ref="E2690:E2695">IF($C$9="All Ports",_xlfn.UNIQUE(_xlfn._xlws.FILTER(_xlfn._xlws.FILTER('Potash shipments'!B8:M12374,('Potash shipments'!E8:E12374=$C$7)*('Potash shipments'!L8:L12374=$C$8),""),{0,0,0,0,1,0,0,0,0,0,0,0})),_xlfn.UNIQUE(_xlfn._xlws.FILTER(_xlfn._xlws.FILTER('Potash shipments'!B8:M12374,('Potash shipments'!E8:E12374=$C$7)*('Potash shipments'!L8:L12374=$C$8)*('Potash shipments'!M8:M12374=$C$9),""),{0,0,0,0,1,0,0,0,0,0,0,0})))</f>
        <v>Russia</v>
      </c>
      <c r="F2690" s="206"/>
      <c r="G2690" s="196" t="str">
        <f>IF(E2690=0,"",E2690)</f>
        <v>Russia</v>
      </c>
      <c r="H2690" s="234">
        <f>IF(G2690="","",IF(SUMIFS($F$1359:$F$2020,$G$1359:$G$2020,G2690)=0,"",SUMIFS($F$1359:$F$2020,$G$1359:$G$2020,G2690)))</f>
        <v>510.65700000000004</v>
      </c>
      <c r="J2690" s="205" t="str">
        <f>C8</f>
        <v>Brazil</v>
      </c>
      <c r="K2690" s="198"/>
      <c r="L2690" s="199"/>
      <c r="N2690" s="200"/>
      <c r="O2690" s="200"/>
      <c r="S2690" s="201"/>
      <c r="T2690" s="198"/>
      <c r="Z2690" s="198"/>
    </row>
    <row r="2691" spans="2:57" s="196" customFormat="1" x14ac:dyDescent="0.2">
      <c r="B2691" s="196" t="str">
        <v>Bangladesh</v>
      </c>
      <c r="C2691" s="196" t="str">
        <v>Santarem</v>
      </c>
      <c r="D2691" s="195" t="str">
        <v>2025M02</v>
      </c>
      <c r="E2691" s="196" t="str">
        <v>Israel</v>
      </c>
      <c r="F2691" s="206"/>
      <c r="G2691" s="196" t="str">
        <f t="shared" ref="G2691:G2722" si="702">IF(E2691=0,"",E2691)</f>
        <v>Israel</v>
      </c>
      <c r="H2691" s="234">
        <f t="shared" ref="H2691:H2732" si="703">IF(G2691="","",IF(SUMIFS($F$1359:$F$2020,$G$1359:$G$2020,G2691)=0,"",SUMIFS($F$1359:$F$2020,$G$1359:$G$2020,G2691)))</f>
        <v>51.872</v>
      </c>
      <c r="J2691" s="196" t="s">
        <v>77</v>
      </c>
      <c r="K2691" s="198"/>
      <c r="L2691" s="199"/>
      <c r="N2691" s="200"/>
      <c r="O2691" s="200"/>
      <c r="S2691" s="201"/>
      <c r="T2691" s="198"/>
      <c r="Z2691" s="198"/>
    </row>
    <row r="2692" spans="2:57" s="196" customFormat="1" x14ac:dyDescent="0.2">
      <c r="B2692" s="196" t="str">
        <v>Australia</v>
      </c>
      <c r="C2692" s="196" t="str">
        <v>Santos</v>
      </c>
      <c r="D2692" s="195" t="str">
        <v>2025M03</v>
      </c>
      <c r="E2692" s="196" t="str">
        <v>Canada</v>
      </c>
      <c r="F2692" s="206"/>
      <c r="G2692" s="196" t="str">
        <f t="shared" si="702"/>
        <v>Canada</v>
      </c>
      <c r="H2692" s="234">
        <f t="shared" si="703"/>
        <v>449.43000000000006</v>
      </c>
      <c r="J2692" s="196" t="str">
        <f>IF($C$11="All","exporting countries to",C11)</f>
        <v>exporting countries to</v>
      </c>
      <c r="K2692" s="198"/>
      <c r="L2692" s="199"/>
      <c r="N2692" s="200"/>
      <c r="O2692" s="200"/>
      <c r="S2692" s="201"/>
      <c r="T2692" s="198"/>
      <c r="Z2692" s="198"/>
    </row>
    <row r="2693" spans="2:57" s="196" customFormat="1" x14ac:dyDescent="0.2">
      <c r="B2693" s="196" t="str">
        <v>Indonesia</v>
      </c>
      <c r="C2693" s="196" t="str">
        <v>Paranagua</v>
      </c>
      <c r="D2693" s="195" t="str">
        <v>2025M04</v>
      </c>
      <c r="E2693" s="196" t="str">
        <v>United States of America</v>
      </c>
      <c r="F2693" s="206"/>
      <c r="G2693" s="196" t="str">
        <f>IF(E2693=0,"",E2693)</f>
        <v>United States of America</v>
      </c>
      <c r="H2693" s="234">
        <f t="shared" si="703"/>
        <v>35.985999999999997</v>
      </c>
      <c r="J2693" s="196" t="str">
        <f>C9</f>
        <v>Paranagua</v>
      </c>
      <c r="K2693" s="198"/>
      <c r="L2693" s="199"/>
      <c r="N2693" s="200"/>
      <c r="O2693" s="200"/>
      <c r="S2693" s="201"/>
      <c r="T2693" s="198"/>
      <c r="Z2693" s="198"/>
    </row>
    <row r="2694" spans="2:57" s="196" customFormat="1" x14ac:dyDescent="0.2">
      <c r="B2694" s="196" t="str">
        <v>Vietnam</v>
      </c>
      <c r="C2694" s="196" t="str">
        <v>Rio Grande (Brazil)</v>
      </c>
      <c r="D2694" s="195" t="str">
        <v>2025M05</v>
      </c>
      <c r="E2694" s="196" t="str">
        <v>Germany</v>
      </c>
      <c r="F2694" s="206"/>
      <c r="G2694" s="196" t="str">
        <f t="shared" si="702"/>
        <v>Germany</v>
      </c>
      <c r="H2694" s="234">
        <f t="shared" si="703"/>
        <v>9.3030000000000008</v>
      </c>
      <c r="J2694" s="196" t="s">
        <v>90</v>
      </c>
      <c r="K2694" s="198"/>
      <c r="L2694" s="199"/>
      <c r="N2694" s="200"/>
      <c r="O2694" s="200"/>
      <c r="S2694" s="201"/>
      <c r="T2694" s="198"/>
      <c r="Z2694" s="198"/>
    </row>
    <row r="2695" spans="2:57" s="196" customFormat="1" x14ac:dyDescent="0.2">
      <c r="B2695" s="196" t="str">
        <v>Malaysia</v>
      </c>
      <c r="C2695" s="196" t="str">
        <v>Sao Francisco do Sul</v>
      </c>
      <c r="D2695" s="195" t="str">
        <v>2025M06</v>
      </c>
      <c r="E2695" s="196" t="str">
        <v>Estonia</v>
      </c>
      <c r="F2695" s="206"/>
      <c r="G2695" s="196" t="str">
        <f t="shared" si="702"/>
        <v>Estonia</v>
      </c>
      <c r="H2695" s="234">
        <f t="shared" si="703"/>
        <v>26.058</v>
      </c>
      <c r="J2695" s="196" t="str">
        <f>IF($C$9="All Ports",IFERROR(J2690&amp;": "&amp;J2691&amp;" "&amp;J2692&amp;" "&amp;""&amp;J2693&amp;", "&amp;L2714&amp;" (kt)",""),IFERROR(J2690&amp;": "&amp;J2691&amp;" "&amp;J2692&amp;" "&amp;""&amp;J2693&amp;" "&amp;J2694&amp;" "&amp;L2714&amp;" (kt)",""))</f>
        <v>Brazil: Summary of import vessel tracking from  exporting countries to Paranagua port, Jun-2025 year-to-date (kt)</v>
      </c>
      <c r="K2695" s="198"/>
      <c r="L2695" s="199"/>
      <c r="N2695" s="200"/>
      <c r="O2695" s="200"/>
      <c r="S2695" s="201"/>
      <c r="T2695" s="198"/>
      <c r="Z2695" s="198"/>
    </row>
    <row r="2696" spans="2:57" s="196" customFormat="1" x14ac:dyDescent="0.2">
      <c r="B2696" s="196" t="str">
        <v>India</v>
      </c>
      <c r="C2696" s="196" t="str">
        <v>Aratu</v>
      </c>
      <c r="D2696" s="195"/>
      <c r="F2696" s="206"/>
      <c r="G2696" s="196" t="str">
        <f t="shared" si="702"/>
        <v/>
      </c>
      <c r="H2696" s="234" t="str">
        <f t="shared" si="703"/>
        <v/>
      </c>
      <c r="J2696" s="196" t="str">
        <f>IF($C$11="All","exporting countries, ",C11&amp;", ")</f>
        <v xml:space="preserve">exporting countries, </v>
      </c>
      <c r="K2696" s="198"/>
      <c r="L2696" s="199"/>
      <c r="N2696" s="200"/>
      <c r="O2696" s="200"/>
      <c r="S2696" s="201"/>
      <c r="T2696" s="198"/>
      <c r="Z2696" s="198"/>
    </row>
    <row r="2697" spans="2:57" s="196" customFormat="1" x14ac:dyDescent="0.2">
      <c r="B2697" s="196" t="str">
        <v>Chile</v>
      </c>
      <c r="C2697" s="196" t="str">
        <v>Vitoria</v>
      </c>
      <c r="D2697" s="195"/>
      <c r="F2697" s="206"/>
      <c r="G2697" s="196" t="str">
        <f t="shared" si="702"/>
        <v/>
      </c>
      <c r="H2697" s="234" t="str">
        <f t="shared" si="703"/>
        <v/>
      </c>
      <c r="K2697" s="198"/>
      <c r="L2697" s="199"/>
      <c r="N2697" s="200"/>
      <c r="O2697" s="200"/>
      <c r="S2697" s="195" t="str" cm="1">
        <f t="array" ref="S2697:AX2697">IFERROR(TRANSPOSE(G2690:G2721),"")</f>
        <v>Russia</v>
      </c>
      <c r="T2697" s="202" t="str">
        <v>Israel</v>
      </c>
      <c r="U2697" s="195" t="str">
        <v>Canada</v>
      </c>
      <c r="V2697" s="195" t="str">
        <v>United States of America</v>
      </c>
      <c r="W2697" s="195" t="str">
        <v>Germany</v>
      </c>
      <c r="X2697" s="195" t="str">
        <v>Estonia</v>
      </c>
      <c r="Y2697" s="195" t="str">
        <v/>
      </c>
      <c r="Z2697" s="202" t="str">
        <v/>
      </c>
      <c r="AA2697" s="195" t="str">
        <v/>
      </c>
      <c r="AB2697" s="195" t="str">
        <v/>
      </c>
      <c r="AC2697" s="195" t="str">
        <v/>
      </c>
      <c r="AD2697" s="195" t="str">
        <v/>
      </c>
      <c r="AE2697" s="195" t="str">
        <v/>
      </c>
      <c r="AF2697" s="195" t="str">
        <v/>
      </c>
      <c r="AG2697" s="195" t="str">
        <v/>
      </c>
      <c r="AH2697" s="195" t="str">
        <v/>
      </c>
      <c r="AI2697" s="195" t="str">
        <v/>
      </c>
      <c r="AJ2697" s="195" t="str">
        <v/>
      </c>
      <c r="AK2697" s="195" t="str">
        <v/>
      </c>
      <c r="AL2697" s="195" t="str">
        <v/>
      </c>
      <c r="AM2697" s="195" t="str">
        <v/>
      </c>
      <c r="AN2697" s="195" t="str">
        <v/>
      </c>
      <c r="AO2697" s="195" t="str">
        <v/>
      </c>
      <c r="AP2697" s="195" t="str">
        <v/>
      </c>
      <c r="AQ2697" s="195" t="str">
        <v/>
      </c>
      <c r="AR2697" s="195" t="str">
        <v/>
      </c>
      <c r="AS2697" s="195" t="str">
        <v/>
      </c>
      <c r="AT2697" s="195" t="str">
        <v/>
      </c>
      <c r="AU2697" s="195" t="str">
        <v/>
      </c>
      <c r="AV2697" s="195" t="str">
        <v/>
      </c>
      <c r="AW2697" s="195" t="str">
        <v/>
      </c>
      <c r="AX2697" s="195" t="str">
        <v/>
      </c>
    </row>
    <row r="2698" spans="2:57" s="196" customFormat="1" x14ac:dyDescent="0.2">
      <c r="B2698" s="196" t="str">
        <v>United States of America</v>
      </c>
      <c r="C2698" s="196" t="str">
        <v>Belem</v>
      </c>
      <c r="D2698" s="195"/>
      <c r="F2698" s="197"/>
      <c r="G2698" s="196" t="str">
        <f t="shared" si="702"/>
        <v/>
      </c>
      <c r="H2698" s="234" t="str">
        <f t="shared" si="703"/>
        <v/>
      </c>
      <c r="K2698" s="198"/>
      <c r="L2698" s="199"/>
      <c r="N2698" s="200"/>
      <c r="O2698" s="200"/>
      <c r="S2698" s="201"/>
      <c r="T2698" s="198"/>
      <c r="Z2698" s="198"/>
    </row>
    <row r="2699" spans="2:57" s="195" customFormat="1" x14ac:dyDescent="0.2">
      <c r="B2699" s="201" t="str">
        <v>Guatemala</v>
      </c>
      <c r="C2699" s="201" t="str">
        <v>Tubarao</v>
      </c>
      <c r="E2699" s="201"/>
      <c r="F2699" s="217"/>
      <c r="G2699" s="201" t="str">
        <f t="shared" si="702"/>
        <v/>
      </c>
      <c r="H2699" s="234" t="str">
        <f t="shared" si="703"/>
        <v/>
      </c>
      <c r="K2699" s="202"/>
      <c r="N2699" s="218"/>
      <c r="O2699" s="218"/>
      <c r="S2699" s="195" t="str">
        <f>IF(S2697=$C$8,"",IF($C$11="All",S2697,IF(S2697=$C$11,S2697,"")))</f>
        <v>Russia</v>
      </c>
      <c r="T2699" s="195" t="str">
        <f t="shared" ref="T2699:BC2699" si="704">IF(T2697=$C$8,"",IF($C$11="All",T2697,IF(T2697=$C$11,T2697,"")))</f>
        <v>Israel</v>
      </c>
      <c r="U2699" s="195" t="str">
        <f t="shared" si="704"/>
        <v>Canada</v>
      </c>
      <c r="V2699" s="195" t="str">
        <f t="shared" si="704"/>
        <v>United States of America</v>
      </c>
      <c r="W2699" s="195" t="str">
        <f t="shared" si="704"/>
        <v>Germany</v>
      </c>
      <c r="X2699" s="195" t="str">
        <f t="shared" si="704"/>
        <v>Estonia</v>
      </c>
      <c r="Y2699" s="195" t="str">
        <f t="shared" si="704"/>
        <v/>
      </c>
      <c r="Z2699" s="195" t="str">
        <f t="shared" si="704"/>
        <v/>
      </c>
      <c r="AA2699" s="195" t="str">
        <f t="shared" si="704"/>
        <v/>
      </c>
      <c r="AB2699" s="195" t="str">
        <f t="shared" si="704"/>
        <v/>
      </c>
      <c r="AC2699" s="195" t="str">
        <f t="shared" si="704"/>
        <v/>
      </c>
      <c r="AD2699" s="195" t="str">
        <f t="shared" si="704"/>
        <v/>
      </c>
      <c r="AE2699" s="195" t="str">
        <f t="shared" si="704"/>
        <v/>
      </c>
      <c r="AF2699" s="195" t="str">
        <f t="shared" si="704"/>
        <v/>
      </c>
      <c r="AG2699" s="195" t="str">
        <f t="shared" si="704"/>
        <v/>
      </c>
      <c r="AH2699" s="195" t="str">
        <f t="shared" si="704"/>
        <v/>
      </c>
      <c r="AI2699" s="195" t="str">
        <f t="shared" si="704"/>
        <v/>
      </c>
      <c r="AJ2699" s="195" t="str">
        <f t="shared" si="704"/>
        <v/>
      </c>
      <c r="AK2699" s="195" t="str">
        <f t="shared" si="704"/>
        <v/>
      </c>
      <c r="AL2699" s="195" t="str">
        <f t="shared" si="704"/>
        <v/>
      </c>
      <c r="AM2699" s="195" t="str">
        <f t="shared" si="704"/>
        <v/>
      </c>
      <c r="AN2699" s="195" t="str">
        <f t="shared" si="704"/>
        <v/>
      </c>
      <c r="AO2699" s="195" t="str">
        <f t="shared" si="704"/>
        <v/>
      </c>
      <c r="AP2699" s="195" t="str">
        <f t="shared" si="704"/>
        <v/>
      </c>
      <c r="AQ2699" s="195" t="str">
        <f t="shared" si="704"/>
        <v/>
      </c>
      <c r="AR2699" s="195" t="str">
        <f t="shared" si="704"/>
        <v/>
      </c>
      <c r="AS2699" s="195" t="str">
        <f t="shared" si="704"/>
        <v/>
      </c>
      <c r="AT2699" s="195" t="str">
        <f t="shared" si="704"/>
        <v/>
      </c>
      <c r="AU2699" s="195" t="str">
        <f t="shared" si="704"/>
        <v/>
      </c>
      <c r="AV2699" s="195" t="str">
        <f t="shared" si="704"/>
        <v/>
      </c>
      <c r="AW2699" s="195" t="str">
        <f t="shared" si="704"/>
        <v/>
      </c>
      <c r="AX2699" s="195" t="str">
        <f t="shared" si="704"/>
        <v/>
      </c>
      <c r="AY2699" s="195">
        <f t="shared" si="704"/>
        <v>0</v>
      </c>
      <c r="AZ2699" s="195">
        <f t="shared" si="704"/>
        <v>0</v>
      </c>
      <c r="BA2699" s="195">
        <f t="shared" si="704"/>
        <v>0</v>
      </c>
      <c r="BB2699" s="195">
        <f t="shared" si="704"/>
        <v>0</v>
      </c>
      <c r="BC2699" s="195">
        <f t="shared" si="704"/>
        <v>0</v>
      </c>
    </row>
    <row r="2700" spans="2:57" s="196" customFormat="1" x14ac:dyDescent="0.2">
      <c r="B2700" s="196" t="str">
        <v>Belgium</v>
      </c>
      <c r="C2700" s="196" t="str">
        <v>Rio de Janeiro</v>
      </c>
      <c r="D2700" s="195"/>
      <c r="F2700" s="197"/>
      <c r="G2700" s="196" t="str">
        <f t="shared" si="702"/>
        <v/>
      </c>
      <c r="H2700" s="234" t="str">
        <f t="shared" si="703"/>
        <v/>
      </c>
      <c r="K2700" s="196">
        <v>1</v>
      </c>
      <c r="L2700" s="198" t="s">
        <v>78</v>
      </c>
      <c r="M2700" s="199" t="str">
        <f>L2700&amp;"-"&amp;$C$7</f>
        <v>Jan-2025</v>
      </c>
      <c r="N2700" s="200" cm="1">
        <f t="array" ref="N2700:N2744">_xlfn._xlws.SORT(IF($C$9="All Ports",_xlfn.UNIQUE(_xlfn._xlws.FILTER(_xlfn._xlws.FILTER('Potash shipments'!B8:O12374,('Potash shipments'!E8:E12374=$C$7)*('Potash shipments'!L8:L12374=$C$8),""),{0,0,0,0,0,0,0,0,0,0,0,0,0,1})),_xlfn.UNIQUE(_xlfn._xlws.FILTER(_xlfn._xlws.FILTER('Potash shipments'!B8:O12374,('Potash shipments'!E8:E12374=$C$7)*('Potash shipments'!L8:L12374=$C$8)*('Potash shipments'!M8:M12374=$C$9),""),{0,0,0,0,0,0,0,0,0,0,0,0,0,1}))),1)</f>
        <v>45661.073310185187</v>
      </c>
      <c r="O2700" s="200" t="str">
        <f>TEXT(N2700,"mmm")&amp;"-"&amp;TEXT(N2700,"yyyy")</f>
        <v>Jan-2025</v>
      </c>
      <c r="P2700" s="196" t="str">
        <f>IFERROR(TEXT(O2700,"yyyy")&amp;"M"&amp;IF(MONTH(O2700)&lt;10,0&amp;MONTH(O2700),MONTH(O2700)),"")</f>
        <v>2025M01</v>
      </c>
      <c r="Q2700" s="196" t="str" cm="1">
        <f t="array" ref="Q2700:Q2706">_xlfn.UNIQUE(P2700:P3214)</f>
        <v>2025M01</v>
      </c>
      <c r="R2700" s="196" t="str" cm="1">
        <f t="array" ref="R2700:R2706">IF(_xlfn.UNIQUE(O2700:O3215)="Jan-1900","",_xlfn.UNIQUE(O2700:O3215))</f>
        <v>Jan-2025</v>
      </c>
      <c r="S2700" s="233">
        <f>IF(S$2699="","",IF(SUMIFS($K$2075:$K$2600,$D$2075:$D$2600,$Q2700,$F$2075:$F$2600,S$2699)=0,"",SUMIFS($K$2075:$K$2600,$D$2075:$D$2600,$Q2700,$F$2075:$F$2600,S$2699)))</f>
        <v>91.899999999999991</v>
      </c>
      <c r="T2700" s="233" t="str">
        <f t="shared" ref="T2700:AW2708" si="705">IF(T$2699="","",IF(SUMIFS($K$2075:$K$2600,$D$2075:$D$2600,$Q2700,$F$2075:$F$2600,T$2699)=0,"",SUMIFS($K$2075:$K$2600,$D$2075:$D$2600,$Q2700,$F$2075:$F$2600,T$2699)))</f>
        <v/>
      </c>
      <c r="U2700" s="233" t="str">
        <f t="shared" si="705"/>
        <v/>
      </c>
      <c r="V2700" s="233" t="str">
        <f t="shared" si="705"/>
        <v/>
      </c>
      <c r="W2700" s="233" t="str">
        <f t="shared" si="705"/>
        <v/>
      </c>
      <c r="X2700" s="233" t="str">
        <f t="shared" si="705"/>
        <v/>
      </c>
      <c r="Y2700" s="233" t="str">
        <f t="shared" si="705"/>
        <v/>
      </c>
      <c r="Z2700" s="233" t="str">
        <f t="shared" si="705"/>
        <v/>
      </c>
      <c r="AA2700" s="233" t="str">
        <f t="shared" si="705"/>
        <v/>
      </c>
      <c r="AB2700" s="233" t="str">
        <f t="shared" si="705"/>
        <v/>
      </c>
      <c r="AC2700" s="233" t="str">
        <f t="shared" si="705"/>
        <v/>
      </c>
      <c r="AD2700" s="233" t="str">
        <f t="shared" si="705"/>
        <v/>
      </c>
      <c r="AE2700" s="233" t="str">
        <f t="shared" si="705"/>
        <v/>
      </c>
      <c r="AF2700" s="233" t="str">
        <f t="shared" si="705"/>
        <v/>
      </c>
      <c r="AG2700" s="233" t="str">
        <f t="shared" si="705"/>
        <v/>
      </c>
      <c r="AH2700" s="233" t="str">
        <f t="shared" si="705"/>
        <v/>
      </c>
      <c r="AI2700" s="233" t="str">
        <f t="shared" si="705"/>
        <v/>
      </c>
      <c r="AJ2700" s="233" t="str">
        <f t="shared" si="705"/>
        <v/>
      </c>
      <c r="AK2700" s="233" t="str">
        <f t="shared" si="705"/>
        <v/>
      </c>
      <c r="AL2700" s="233" t="str">
        <f t="shared" si="705"/>
        <v/>
      </c>
      <c r="AM2700" s="233" t="str">
        <f t="shared" si="705"/>
        <v/>
      </c>
      <c r="AN2700" s="233" t="str">
        <f t="shared" si="705"/>
        <v/>
      </c>
      <c r="AO2700" s="233" t="str">
        <f t="shared" si="705"/>
        <v/>
      </c>
      <c r="AP2700" s="233" t="str">
        <f t="shared" si="705"/>
        <v/>
      </c>
      <c r="AQ2700" s="233" t="str">
        <f t="shared" si="705"/>
        <v/>
      </c>
      <c r="AR2700" s="233" t="str">
        <f t="shared" si="705"/>
        <v/>
      </c>
      <c r="AS2700" s="233" t="str">
        <f t="shared" si="705"/>
        <v/>
      </c>
      <c r="AT2700" s="233" t="str">
        <f t="shared" si="705"/>
        <v/>
      </c>
      <c r="AU2700" s="233" t="str">
        <f t="shared" si="705"/>
        <v/>
      </c>
      <c r="AV2700" s="233" t="str">
        <f t="shared" si="705"/>
        <v/>
      </c>
      <c r="AW2700" s="233" t="str">
        <f t="shared" si="705"/>
        <v/>
      </c>
      <c r="AX2700" s="233" t="str">
        <f t="shared" ref="AX2700:BE2711" si="706">IF(AX$2699="","",IF(SUMIFS($K$2075:$K$2600,$D$2075:$D$2600,$Q2700,$F$2075:$F$2600,AX$2699)=0,"",SUMIFS($K$2075:$K$2600,$D$2075:$D$2600,$Q2700,$F$2075:$F$2600,AX$2699)))</f>
        <v/>
      </c>
      <c r="AY2700" s="233" t="str">
        <f t="shared" si="706"/>
        <v/>
      </c>
      <c r="AZ2700" s="233" t="str">
        <f t="shared" si="706"/>
        <v/>
      </c>
      <c r="BA2700" s="233" t="str">
        <f t="shared" si="706"/>
        <v/>
      </c>
      <c r="BB2700" s="233" t="str">
        <f t="shared" si="706"/>
        <v/>
      </c>
      <c r="BC2700" s="233" t="str">
        <f t="shared" si="706"/>
        <v/>
      </c>
      <c r="BD2700" s="233" t="str">
        <f t="shared" si="706"/>
        <v/>
      </c>
      <c r="BE2700" s="233" t="str">
        <f t="shared" si="706"/>
        <v/>
      </c>
    </row>
    <row r="2701" spans="2:57" s="196" customFormat="1" x14ac:dyDescent="0.2">
      <c r="B2701" s="196" t="str">
        <v>Thailand</v>
      </c>
      <c r="C2701" s="196" t="str">
        <v>Itacoatiara</v>
      </c>
      <c r="D2701" s="195"/>
      <c r="F2701" s="197"/>
      <c r="G2701" s="196" t="str">
        <f t="shared" si="702"/>
        <v/>
      </c>
      <c r="H2701" s="234" t="str">
        <f t="shared" si="703"/>
        <v/>
      </c>
      <c r="K2701" s="196">
        <v>2</v>
      </c>
      <c r="L2701" s="198" t="s">
        <v>79</v>
      </c>
      <c r="M2701" s="199" t="str">
        <f t="shared" ref="M2701:M2711" si="707">L2701&amp;"-"&amp;$C$7</f>
        <v>Feb-2025</v>
      </c>
      <c r="N2701" s="200">
        <v>45661.073449074072</v>
      </c>
      <c r="O2701" s="200" t="str">
        <f t="shared" ref="O2701:O2764" si="708">TEXT(N2701,"mmm")&amp;"-"&amp;TEXT(N2701,"yyyy")</f>
        <v>Jan-2025</v>
      </c>
      <c r="P2701" s="196" t="str">
        <f t="shared" ref="P2701:P2764" si="709">IFERROR(TEXT(O2701,"yyyy")&amp;"M"&amp;IF(MONTH(O2701)&lt;10,0&amp;MONTH(O2701),MONTH(O2701)),"")</f>
        <v>2025M01</v>
      </c>
      <c r="Q2701" s="196" t="str">
        <v>2025M02</v>
      </c>
      <c r="R2701" s="196" t="str">
        <v>Feb-2025</v>
      </c>
      <c r="S2701" s="233">
        <f t="shared" ref="S2701:AH2711" si="710">IF(S$2699="","",IF(SUMIFS($K$2075:$K$2600,$D$2075:$D$2600,$Q2701,$F$2075:$F$2600,S$2699)=0,"",SUMIFS($K$2075:$K$2600,$D$2075:$D$2600,$Q2701,$F$2075:$F$2600,S$2699)))</f>
        <v>109.523</v>
      </c>
      <c r="T2701" s="233">
        <f t="shared" si="710"/>
        <v>27.82</v>
      </c>
      <c r="U2701" s="233">
        <f t="shared" si="710"/>
        <v>120.01900000000001</v>
      </c>
      <c r="V2701" s="233">
        <f t="shared" si="710"/>
        <v>35.985999999999997</v>
      </c>
      <c r="W2701" s="233">
        <f t="shared" si="710"/>
        <v>9.3030000000000008</v>
      </c>
      <c r="X2701" s="233" t="str">
        <f t="shared" si="710"/>
        <v/>
      </c>
      <c r="Y2701" s="233" t="str">
        <f t="shared" si="710"/>
        <v/>
      </c>
      <c r="Z2701" s="233" t="str">
        <f t="shared" si="710"/>
        <v/>
      </c>
      <c r="AA2701" s="233" t="str">
        <f t="shared" si="710"/>
        <v/>
      </c>
      <c r="AB2701" s="233" t="str">
        <f t="shared" si="710"/>
        <v/>
      </c>
      <c r="AC2701" s="233" t="str">
        <f t="shared" si="710"/>
        <v/>
      </c>
      <c r="AD2701" s="233" t="str">
        <f t="shared" si="710"/>
        <v/>
      </c>
      <c r="AE2701" s="233" t="str">
        <f t="shared" si="710"/>
        <v/>
      </c>
      <c r="AF2701" s="233" t="str">
        <f t="shared" si="710"/>
        <v/>
      </c>
      <c r="AG2701" s="233" t="str">
        <f t="shared" si="710"/>
        <v/>
      </c>
      <c r="AH2701" s="233" t="str">
        <f t="shared" si="710"/>
        <v/>
      </c>
      <c r="AI2701" s="233" t="str">
        <f t="shared" si="705"/>
        <v/>
      </c>
      <c r="AJ2701" s="233" t="str">
        <f t="shared" si="705"/>
        <v/>
      </c>
      <c r="AK2701" s="233" t="str">
        <f t="shared" si="705"/>
        <v/>
      </c>
      <c r="AL2701" s="233" t="str">
        <f t="shared" si="705"/>
        <v/>
      </c>
      <c r="AM2701" s="233" t="str">
        <f t="shared" si="705"/>
        <v/>
      </c>
      <c r="AN2701" s="233" t="str">
        <f t="shared" si="705"/>
        <v/>
      </c>
      <c r="AO2701" s="233" t="str">
        <f t="shared" si="705"/>
        <v/>
      </c>
      <c r="AP2701" s="233" t="str">
        <f t="shared" si="705"/>
        <v/>
      </c>
      <c r="AQ2701" s="233" t="str">
        <f t="shared" si="705"/>
        <v/>
      </c>
      <c r="AR2701" s="233" t="str">
        <f t="shared" si="705"/>
        <v/>
      </c>
      <c r="AS2701" s="233" t="str">
        <f t="shared" si="705"/>
        <v/>
      </c>
      <c r="AT2701" s="233" t="str">
        <f t="shared" si="705"/>
        <v/>
      </c>
      <c r="AU2701" s="233" t="str">
        <f t="shared" si="705"/>
        <v/>
      </c>
      <c r="AV2701" s="233" t="str">
        <f t="shared" si="705"/>
        <v/>
      </c>
      <c r="AW2701" s="233" t="str">
        <f t="shared" si="705"/>
        <v/>
      </c>
      <c r="AX2701" s="233" t="str">
        <f t="shared" si="706"/>
        <v/>
      </c>
      <c r="AY2701" s="233" t="str">
        <f t="shared" si="706"/>
        <v/>
      </c>
      <c r="AZ2701" s="233" t="str">
        <f t="shared" si="706"/>
        <v/>
      </c>
      <c r="BA2701" s="233" t="str">
        <f t="shared" si="706"/>
        <v/>
      </c>
      <c r="BB2701" s="233" t="str">
        <f t="shared" si="706"/>
        <v/>
      </c>
      <c r="BC2701" s="233" t="str">
        <f t="shared" si="706"/>
        <v/>
      </c>
      <c r="BD2701" s="233" t="str">
        <f t="shared" si="706"/>
        <v/>
      </c>
      <c r="BE2701" s="233" t="str">
        <f t="shared" si="706"/>
        <v/>
      </c>
    </row>
    <row r="2702" spans="2:57" s="196" customFormat="1" x14ac:dyDescent="0.2">
      <c r="B2702" s="196" t="str">
        <v>Morocco</v>
      </c>
      <c r="C2702" s="196" t="str">
        <v>Salvador</v>
      </c>
      <c r="D2702" s="195"/>
      <c r="F2702" s="197"/>
      <c r="G2702" s="196" t="str">
        <f t="shared" si="702"/>
        <v/>
      </c>
      <c r="H2702" s="234" t="str">
        <f t="shared" si="703"/>
        <v/>
      </c>
      <c r="K2702" s="196">
        <v>3</v>
      </c>
      <c r="L2702" s="198" t="s">
        <v>80</v>
      </c>
      <c r="M2702" s="199" t="str">
        <f t="shared" si="707"/>
        <v>Mar-2025</v>
      </c>
      <c r="N2702" s="200">
        <v>45681.906423611108</v>
      </c>
      <c r="O2702" s="200" t="str">
        <f t="shared" si="708"/>
        <v>Jan-2025</v>
      </c>
      <c r="P2702" s="196" t="str">
        <f t="shared" si="709"/>
        <v>2025M01</v>
      </c>
      <c r="Q2702" s="196" t="str">
        <v>2025M03</v>
      </c>
      <c r="R2702" s="196" t="str">
        <v>Mar-2025</v>
      </c>
      <c r="S2702" s="233">
        <f t="shared" si="710"/>
        <v>117.61</v>
      </c>
      <c r="T2702" s="233" t="str">
        <f t="shared" si="705"/>
        <v/>
      </c>
      <c r="U2702" s="233">
        <f t="shared" si="705"/>
        <v>70.679000000000002</v>
      </c>
      <c r="V2702" s="233" t="str">
        <f t="shared" si="705"/>
        <v/>
      </c>
      <c r="W2702" s="233" t="str">
        <f t="shared" si="705"/>
        <v/>
      </c>
      <c r="X2702" s="233" t="str">
        <f t="shared" si="705"/>
        <v/>
      </c>
      <c r="Y2702" s="233" t="str">
        <f t="shared" si="705"/>
        <v/>
      </c>
      <c r="Z2702" s="233" t="str">
        <f t="shared" si="705"/>
        <v/>
      </c>
      <c r="AA2702" s="233" t="str">
        <f t="shared" si="705"/>
        <v/>
      </c>
      <c r="AB2702" s="233" t="str">
        <f t="shared" si="705"/>
        <v/>
      </c>
      <c r="AC2702" s="233" t="str">
        <f t="shared" si="705"/>
        <v/>
      </c>
      <c r="AD2702" s="233" t="str">
        <f t="shared" si="705"/>
        <v/>
      </c>
      <c r="AE2702" s="233" t="str">
        <f t="shared" si="705"/>
        <v/>
      </c>
      <c r="AF2702" s="233" t="str">
        <f t="shared" si="705"/>
        <v/>
      </c>
      <c r="AG2702" s="233" t="str">
        <f t="shared" si="705"/>
        <v/>
      </c>
      <c r="AH2702" s="233" t="str">
        <f t="shared" si="705"/>
        <v/>
      </c>
      <c r="AI2702" s="233" t="str">
        <f t="shared" si="705"/>
        <v/>
      </c>
      <c r="AJ2702" s="233" t="str">
        <f t="shared" si="705"/>
        <v/>
      </c>
      <c r="AK2702" s="233" t="str">
        <f t="shared" si="705"/>
        <v/>
      </c>
      <c r="AL2702" s="233" t="str">
        <f t="shared" si="705"/>
        <v/>
      </c>
      <c r="AM2702" s="233" t="str">
        <f t="shared" si="705"/>
        <v/>
      </c>
      <c r="AN2702" s="233" t="str">
        <f t="shared" si="705"/>
        <v/>
      </c>
      <c r="AO2702" s="233" t="str">
        <f t="shared" si="705"/>
        <v/>
      </c>
      <c r="AP2702" s="233" t="str">
        <f t="shared" si="705"/>
        <v/>
      </c>
      <c r="AQ2702" s="233" t="str">
        <f t="shared" si="705"/>
        <v/>
      </c>
      <c r="AR2702" s="233" t="str">
        <f t="shared" si="705"/>
        <v/>
      </c>
      <c r="AS2702" s="233" t="str">
        <f t="shared" si="705"/>
        <v/>
      </c>
      <c r="AT2702" s="233" t="str">
        <f t="shared" si="705"/>
        <v/>
      </c>
      <c r="AU2702" s="233" t="str">
        <f t="shared" si="705"/>
        <v/>
      </c>
      <c r="AV2702" s="233" t="str">
        <f t="shared" si="705"/>
        <v/>
      </c>
      <c r="AW2702" s="233" t="str">
        <f t="shared" si="705"/>
        <v/>
      </c>
      <c r="AX2702" s="233" t="str">
        <f t="shared" si="706"/>
        <v/>
      </c>
      <c r="AY2702" s="233" t="str">
        <f t="shared" si="706"/>
        <v/>
      </c>
      <c r="AZ2702" s="233" t="str">
        <f t="shared" si="706"/>
        <v/>
      </c>
      <c r="BA2702" s="233" t="str">
        <f t="shared" si="706"/>
        <v/>
      </c>
      <c r="BB2702" s="233" t="str">
        <f t="shared" si="706"/>
        <v/>
      </c>
      <c r="BC2702" s="233" t="str">
        <f t="shared" si="706"/>
        <v/>
      </c>
      <c r="BD2702" s="233" t="str">
        <f t="shared" si="706"/>
        <v/>
      </c>
      <c r="BE2702" s="233" t="str">
        <f t="shared" si="706"/>
        <v/>
      </c>
    </row>
    <row r="2703" spans="2:57" s="196" customFormat="1" x14ac:dyDescent="0.2">
      <c r="B2703" s="196" t="str">
        <v>Portugal</v>
      </c>
      <c r="C2703" s="196" t="str">
        <v>Maceio</v>
      </c>
      <c r="D2703" s="195"/>
      <c r="F2703" s="197"/>
      <c r="G2703" s="196" t="str">
        <f t="shared" si="702"/>
        <v/>
      </c>
      <c r="H2703" s="234" t="str">
        <f t="shared" si="703"/>
        <v/>
      </c>
      <c r="K2703" s="196">
        <v>4</v>
      </c>
      <c r="L2703" s="198" t="s">
        <v>81</v>
      </c>
      <c r="M2703" s="199" t="str">
        <f t="shared" si="707"/>
        <v>Apr-2025</v>
      </c>
      <c r="N2703" s="200">
        <v>45685.363136574073</v>
      </c>
      <c r="O2703" s="200" t="str">
        <f t="shared" si="708"/>
        <v>Jan-2025</v>
      </c>
      <c r="P2703" s="196" t="str">
        <f t="shared" si="709"/>
        <v>2025M01</v>
      </c>
      <c r="Q2703" s="196" t="str">
        <v>2025M04</v>
      </c>
      <c r="R2703" s="196" t="str">
        <v>Apr-2025</v>
      </c>
      <c r="S2703" s="233">
        <f t="shared" si="710"/>
        <v>46.938000000000002</v>
      </c>
      <c r="T2703" s="233" t="str">
        <f t="shared" si="705"/>
        <v/>
      </c>
      <c r="U2703" s="233">
        <f t="shared" si="705"/>
        <v>120.985</v>
      </c>
      <c r="V2703" s="233" t="str">
        <f t="shared" si="705"/>
        <v/>
      </c>
      <c r="W2703" s="233" t="str">
        <f t="shared" si="705"/>
        <v/>
      </c>
      <c r="X2703" s="233">
        <f t="shared" si="705"/>
        <v>26.058</v>
      </c>
      <c r="Y2703" s="233" t="str">
        <f t="shared" si="705"/>
        <v/>
      </c>
      <c r="Z2703" s="233" t="str">
        <f t="shared" si="705"/>
        <v/>
      </c>
      <c r="AA2703" s="233" t="str">
        <f t="shared" si="705"/>
        <v/>
      </c>
      <c r="AB2703" s="233" t="str">
        <f t="shared" si="705"/>
        <v/>
      </c>
      <c r="AC2703" s="233" t="str">
        <f t="shared" si="705"/>
        <v/>
      </c>
      <c r="AD2703" s="233" t="str">
        <f t="shared" si="705"/>
        <v/>
      </c>
      <c r="AE2703" s="233" t="str">
        <f t="shared" si="705"/>
        <v/>
      </c>
      <c r="AF2703" s="233" t="str">
        <f t="shared" si="705"/>
        <v/>
      </c>
      <c r="AG2703" s="233" t="str">
        <f t="shared" si="705"/>
        <v/>
      </c>
      <c r="AH2703" s="233" t="str">
        <f t="shared" si="705"/>
        <v/>
      </c>
      <c r="AI2703" s="233" t="str">
        <f t="shared" si="705"/>
        <v/>
      </c>
      <c r="AJ2703" s="233" t="str">
        <f t="shared" si="705"/>
        <v/>
      </c>
      <c r="AK2703" s="233" t="str">
        <f t="shared" si="705"/>
        <v/>
      </c>
      <c r="AL2703" s="233" t="str">
        <f t="shared" si="705"/>
        <v/>
      </c>
      <c r="AM2703" s="233" t="str">
        <f t="shared" si="705"/>
        <v/>
      </c>
      <c r="AN2703" s="233" t="str">
        <f t="shared" si="705"/>
        <v/>
      </c>
      <c r="AO2703" s="233" t="str">
        <f t="shared" si="705"/>
        <v/>
      </c>
      <c r="AP2703" s="233" t="str">
        <f t="shared" si="705"/>
        <v/>
      </c>
      <c r="AQ2703" s="233" t="str">
        <f t="shared" si="705"/>
        <v/>
      </c>
      <c r="AR2703" s="233" t="str">
        <f t="shared" si="705"/>
        <v/>
      </c>
      <c r="AS2703" s="233" t="str">
        <f t="shared" si="705"/>
        <v/>
      </c>
      <c r="AT2703" s="233" t="str">
        <f t="shared" si="705"/>
        <v/>
      </c>
      <c r="AU2703" s="233" t="str">
        <f t="shared" si="705"/>
        <v/>
      </c>
      <c r="AV2703" s="233" t="str">
        <f t="shared" si="705"/>
        <v/>
      </c>
      <c r="AW2703" s="233" t="str">
        <f t="shared" si="705"/>
        <v/>
      </c>
      <c r="AX2703" s="233" t="str">
        <f t="shared" si="706"/>
        <v/>
      </c>
      <c r="AY2703" s="233" t="str">
        <f t="shared" si="706"/>
        <v/>
      </c>
      <c r="AZ2703" s="233" t="str">
        <f t="shared" si="706"/>
        <v/>
      </c>
      <c r="BA2703" s="233" t="str">
        <f t="shared" si="706"/>
        <v/>
      </c>
      <c r="BB2703" s="233" t="str">
        <f t="shared" si="706"/>
        <v/>
      </c>
      <c r="BC2703" s="233" t="str">
        <f t="shared" si="706"/>
        <v/>
      </c>
      <c r="BD2703" s="233" t="str">
        <f t="shared" si="706"/>
        <v/>
      </c>
      <c r="BE2703" s="233" t="str">
        <f t="shared" si="706"/>
        <v/>
      </c>
    </row>
    <row r="2704" spans="2:57" s="196" customFormat="1" x14ac:dyDescent="0.2">
      <c r="B2704" s="196" t="str">
        <v>Korea (South)</v>
      </c>
      <c r="C2704" s="196" t="str">
        <v>Barra dos Coqueiros</v>
      </c>
      <c r="D2704" s="195"/>
      <c r="F2704" s="197"/>
      <c r="G2704" s="196" t="str">
        <f t="shared" si="702"/>
        <v/>
      </c>
      <c r="H2704" s="234" t="str">
        <f t="shared" si="703"/>
        <v/>
      </c>
      <c r="K2704" s="196">
        <v>5</v>
      </c>
      <c r="L2704" s="198" t="s">
        <v>82</v>
      </c>
      <c r="M2704" s="199" t="str">
        <f t="shared" si="707"/>
        <v>May-2025</v>
      </c>
      <c r="N2704" s="200">
        <v>45685.36314814815</v>
      </c>
      <c r="O2704" s="200" t="str">
        <f t="shared" si="708"/>
        <v>Jan-2025</v>
      </c>
      <c r="P2704" s="196" t="str">
        <f t="shared" si="709"/>
        <v>2025M01</v>
      </c>
      <c r="Q2704" s="196" t="str">
        <v>2025M05</v>
      </c>
      <c r="R2704" s="196" t="str">
        <v>May-2025</v>
      </c>
      <c r="S2704" s="233">
        <f t="shared" si="710"/>
        <v>144.68600000000001</v>
      </c>
      <c r="T2704" s="233">
        <f t="shared" si="705"/>
        <v>24.052</v>
      </c>
      <c r="U2704" s="233">
        <f t="shared" si="705"/>
        <v>72.855000000000004</v>
      </c>
      <c r="V2704" s="233" t="str">
        <f t="shared" si="705"/>
        <v/>
      </c>
      <c r="W2704" s="233" t="str">
        <f t="shared" si="705"/>
        <v/>
      </c>
      <c r="X2704" s="233" t="str">
        <f t="shared" si="705"/>
        <v/>
      </c>
      <c r="Y2704" s="233" t="str">
        <f t="shared" si="705"/>
        <v/>
      </c>
      <c r="Z2704" s="233" t="str">
        <f t="shared" si="705"/>
        <v/>
      </c>
      <c r="AA2704" s="233" t="str">
        <f t="shared" si="705"/>
        <v/>
      </c>
      <c r="AB2704" s="233" t="str">
        <f t="shared" si="705"/>
        <v/>
      </c>
      <c r="AC2704" s="233" t="str">
        <f t="shared" si="705"/>
        <v/>
      </c>
      <c r="AD2704" s="233" t="str">
        <f t="shared" si="705"/>
        <v/>
      </c>
      <c r="AE2704" s="233" t="str">
        <f t="shared" si="705"/>
        <v/>
      </c>
      <c r="AF2704" s="233" t="str">
        <f t="shared" si="705"/>
        <v/>
      </c>
      <c r="AG2704" s="233" t="str">
        <f t="shared" si="705"/>
        <v/>
      </c>
      <c r="AH2704" s="233" t="str">
        <f t="shared" si="705"/>
        <v/>
      </c>
      <c r="AI2704" s="233" t="str">
        <f t="shared" si="705"/>
        <v/>
      </c>
      <c r="AJ2704" s="233" t="str">
        <f t="shared" si="705"/>
        <v/>
      </c>
      <c r="AK2704" s="233" t="str">
        <f t="shared" si="705"/>
        <v/>
      </c>
      <c r="AL2704" s="233" t="str">
        <f t="shared" si="705"/>
        <v/>
      </c>
      <c r="AM2704" s="233" t="str">
        <f t="shared" si="705"/>
        <v/>
      </c>
      <c r="AN2704" s="233" t="str">
        <f t="shared" si="705"/>
        <v/>
      </c>
      <c r="AO2704" s="233" t="str">
        <f t="shared" si="705"/>
        <v/>
      </c>
      <c r="AP2704" s="233" t="str">
        <f t="shared" si="705"/>
        <v/>
      </c>
      <c r="AQ2704" s="233" t="str">
        <f t="shared" si="705"/>
        <v/>
      </c>
      <c r="AR2704" s="233" t="str">
        <f t="shared" si="705"/>
        <v/>
      </c>
      <c r="AS2704" s="233" t="str">
        <f t="shared" si="705"/>
        <v/>
      </c>
      <c r="AT2704" s="233" t="str">
        <f t="shared" si="705"/>
        <v/>
      </c>
      <c r="AU2704" s="233" t="str">
        <f t="shared" si="705"/>
        <v/>
      </c>
      <c r="AV2704" s="233" t="str">
        <f t="shared" si="705"/>
        <v/>
      </c>
      <c r="AW2704" s="233" t="str">
        <f t="shared" si="705"/>
        <v/>
      </c>
      <c r="AX2704" s="233" t="str">
        <f t="shared" si="706"/>
        <v/>
      </c>
      <c r="AY2704" s="233" t="str">
        <f t="shared" si="706"/>
        <v/>
      </c>
      <c r="AZ2704" s="233" t="str">
        <f t="shared" si="706"/>
        <v/>
      </c>
      <c r="BA2704" s="233" t="str">
        <f t="shared" si="706"/>
        <v/>
      </c>
      <c r="BB2704" s="233" t="str">
        <f t="shared" si="706"/>
        <v/>
      </c>
      <c r="BC2704" s="233" t="str">
        <f t="shared" si="706"/>
        <v/>
      </c>
      <c r="BD2704" s="233" t="str">
        <f t="shared" si="706"/>
        <v/>
      </c>
      <c r="BE2704" s="233" t="str">
        <f t="shared" si="706"/>
        <v/>
      </c>
    </row>
    <row r="2705" spans="2:57" s="196" customFormat="1" x14ac:dyDescent="0.2">
      <c r="B2705" s="196" t="str">
        <v>Poland</v>
      </c>
      <c r="C2705" s="196" t="str">
        <v>Recife</v>
      </c>
      <c r="D2705" s="195"/>
      <c r="F2705" s="197"/>
      <c r="G2705" s="196" t="str">
        <f t="shared" si="702"/>
        <v/>
      </c>
      <c r="H2705" s="234" t="str">
        <f t="shared" si="703"/>
        <v/>
      </c>
      <c r="K2705" s="196">
        <v>6</v>
      </c>
      <c r="L2705" s="198" t="s">
        <v>83</v>
      </c>
      <c r="M2705" s="199" t="str">
        <f t="shared" si="707"/>
        <v>Jun-2025</v>
      </c>
      <c r="N2705" s="200">
        <v>45685.363171296296</v>
      </c>
      <c r="O2705" s="200" t="str">
        <f t="shared" si="708"/>
        <v>Jan-2025</v>
      </c>
      <c r="P2705" s="196" t="str">
        <f t="shared" si="709"/>
        <v>2025M01</v>
      </c>
      <c r="Q2705" s="196" t="str">
        <v>2025M06</v>
      </c>
      <c r="R2705" s="196" t="str">
        <v>Jun-2025</v>
      </c>
      <c r="S2705" s="233" t="str">
        <f t="shared" si="710"/>
        <v/>
      </c>
      <c r="T2705" s="233" t="str">
        <f t="shared" si="705"/>
        <v/>
      </c>
      <c r="U2705" s="233">
        <f t="shared" si="705"/>
        <v>64.891999999999996</v>
      </c>
      <c r="V2705" s="233" t="str">
        <f t="shared" si="705"/>
        <v/>
      </c>
      <c r="W2705" s="233" t="str">
        <f t="shared" si="705"/>
        <v/>
      </c>
      <c r="X2705" s="233" t="str">
        <f t="shared" si="705"/>
        <v/>
      </c>
      <c r="Y2705" s="233" t="str">
        <f t="shared" si="705"/>
        <v/>
      </c>
      <c r="Z2705" s="233" t="str">
        <f t="shared" si="705"/>
        <v/>
      </c>
      <c r="AA2705" s="233" t="str">
        <f t="shared" si="705"/>
        <v/>
      </c>
      <c r="AB2705" s="233" t="str">
        <f t="shared" si="705"/>
        <v/>
      </c>
      <c r="AC2705" s="233" t="str">
        <f t="shared" si="705"/>
        <v/>
      </c>
      <c r="AD2705" s="233" t="str">
        <f t="shared" si="705"/>
        <v/>
      </c>
      <c r="AE2705" s="233" t="str">
        <f t="shared" si="705"/>
        <v/>
      </c>
      <c r="AF2705" s="233" t="str">
        <f t="shared" si="705"/>
        <v/>
      </c>
      <c r="AG2705" s="233" t="str">
        <f t="shared" si="705"/>
        <v/>
      </c>
      <c r="AH2705" s="233" t="str">
        <f t="shared" si="705"/>
        <v/>
      </c>
      <c r="AI2705" s="233" t="str">
        <f t="shared" si="705"/>
        <v/>
      </c>
      <c r="AJ2705" s="233" t="str">
        <f t="shared" si="705"/>
        <v/>
      </c>
      <c r="AK2705" s="233" t="str">
        <f t="shared" si="705"/>
        <v/>
      </c>
      <c r="AL2705" s="233" t="str">
        <f t="shared" si="705"/>
        <v/>
      </c>
      <c r="AM2705" s="233" t="str">
        <f t="shared" si="705"/>
        <v/>
      </c>
      <c r="AN2705" s="233" t="str">
        <f t="shared" si="705"/>
        <v/>
      </c>
      <c r="AO2705" s="233" t="str">
        <f t="shared" si="705"/>
        <v/>
      </c>
      <c r="AP2705" s="233" t="str">
        <f t="shared" si="705"/>
        <v/>
      </c>
      <c r="AQ2705" s="233" t="str">
        <f t="shared" si="705"/>
        <v/>
      </c>
      <c r="AR2705" s="233" t="str">
        <f t="shared" si="705"/>
        <v/>
      </c>
      <c r="AS2705" s="233" t="str">
        <f t="shared" si="705"/>
        <v/>
      </c>
      <c r="AT2705" s="233" t="str">
        <f t="shared" si="705"/>
        <v/>
      </c>
      <c r="AU2705" s="233" t="str">
        <f t="shared" si="705"/>
        <v/>
      </c>
      <c r="AV2705" s="233" t="str">
        <f t="shared" si="705"/>
        <v/>
      </c>
      <c r="AW2705" s="233" t="str">
        <f t="shared" si="705"/>
        <v/>
      </c>
      <c r="AX2705" s="233" t="str">
        <f t="shared" si="706"/>
        <v/>
      </c>
      <c r="AY2705" s="233" t="str">
        <f t="shared" si="706"/>
        <v/>
      </c>
      <c r="AZ2705" s="233" t="str">
        <f t="shared" si="706"/>
        <v/>
      </c>
      <c r="BA2705" s="233" t="str">
        <f t="shared" si="706"/>
        <v/>
      </c>
      <c r="BB2705" s="233" t="str">
        <f t="shared" si="706"/>
        <v/>
      </c>
      <c r="BC2705" s="233" t="str">
        <f t="shared" si="706"/>
        <v/>
      </c>
      <c r="BD2705" s="233" t="str">
        <f t="shared" si="706"/>
        <v/>
      </c>
      <c r="BE2705" s="233" t="str">
        <f t="shared" si="706"/>
        <v/>
      </c>
    </row>
    <row r="2706" spans="2:57" s="196" customFormat="1" x14ac:dyDescent="0.2">
      <c r="B2706" s="196" t="str">
        <v>Hong Kong</v>
      </c>
      <c r="C2706" s="196" t="str">
        <v>Antonina</v>
      </c>
      <c r="D2706" s="195"/>
      <c r="F2706" s="197"/>
      <c r="G2706" s="219" t="str">
        <f t="shared" si="702"/>
        <v/>
      </c>
      <c r="H2706" s="234" t="str">
        <f t="shared" si="703"/>
        <v/>
      </c>
      <c r="K2706" s="196">
        <v>7</v>
      </c>
      <c r="L2706" s="198" t="s">
        <v>84</v>
      </c>
      <c r="M2706" s="199" t="str">
        <f t="shared" si="707"/>
        <v>Jul-2025</v>
      </c>
      <c r="N2706" s="200">
        <v>45685.645543981482</v>
      </c>
      <c r="O2706" s="200" t="str">
        <f t="shared" si="708"/>
        <v>Jan-2025</v>
      </c>
      <c r="P2706" s="196" t="str">
        <f t="shared" si="709"/>
        <v>2025M01</v>
      </c>
      <c r="Q2706" s="196" t="str">
        <v>1900M01</v>
      </c>
      <c r="R2706" s="196" t="str">
        <v/>
      </c>
      <c r="S2706" s="233" t="str">
        <f t="shared" si="710"/>
        <v/>
      </c>
      <c r="T2706" s="233" t="str">
        <f t="shared" si="705"/>
        <v/>
      </c>
      <c r="U2706" s="233" t="str">
        <f t="shared" si="705"/>
        <v/>
      </c>
      <c r="V2706" s="233" t="str">
        <f t="shared" si="705"/>
        <v/>
      </c>
      <c r="W2706" s="233" t="str">
        <f t="shared" si="705"/>
        <v/>
      </c>
      <c r="X2706" s="233" t="str">
        <f t="shared" si="705"/>
        <v/>
      </c>
      <c r="Y2706" s="233" t="str">
        <f t="shared" si="705"/>
        <v/>
      </c>
      <c r="Z2706" s="233" t="str">
        <f t="shared" si="705"/>
        <v/>
      </c>
      <c r="AA2706" s="233" t="str">
        <f t="shared" si="705"/>
        <v/>
      </c>
      <c r="AB2706" s="233" t="str">
        <f t="shared" si="705"/>
        <v/>
      </c>
      <c r="AC2706" s="233" t="str">
        <f t="shared" si="705"/>
        <v/>
      </c>
      <c r="AD2706" s="233" t="str">
        <f t="shared" si="705"/>
        <v/>
      </c>
      <c r="AE2706" s="233" t="str">
        <f t="shared" si="705"/>
        <v/>
      </c>
      <c r="AF2706" s="233" t="str">
        <f t="shared" si="705"/>
        <v/>
      </c>
      <c r="AG2706" s="233" t="str">
        <f t="shared" si="705"/>
        <v/>
      </c>
      <c r="AH2706" s="233" t="str">
        <f t="shared" si="705"/>
        <v/>
      </c>
      <c r="AI2706" s="233" t="str">
        <f t="shared" si="705"/>
        <v/>
      </c>
      <c r="AJ2706" s="233" t="str">
        <f t="shared" si="705"/>
        <v/>
      </c>
      <c r="AK2706" s="233" t="str">
        <f t="shared" si="705"/>
        <v/>
      </c>
      <c r="AL2706" s="233" t="str">
        <f t="shared" si="705"/>
        <v/>
      </c>
      <c r="AM2706" s="233" t="str">
        <f t="shared" si="705"/>
        <v/>
      </c>
      <c r="AN2706" s="233" t="str">
        <f t="shared" si="705"/>
        <v/>
      </c>
      <c r="AO2706" s="233" t="str">
        <f t="shared" si="705"/>
        <v/>
      </c>
      <c r="AP2706" s="233" t="str">
        <f t="shared" si="705"/>
        <v/>
      </c>
      <c r="AQ2706" s="233" t="str">
        <f t="shared" si="705"/>
        <v/>
      </c>
      <c r="AR2706" s="233" t="str">
        <f t="shared" si="705"/>
        <v/>
      </c>
      <c r="AS2706" s="233" t="str">
        <f t="shared" si="705"/>
        <v/>
      </c>
      <c r="AT2706" s="233" t="str">
        <f t="shared" si="705"/>
        <v/>
      </c>
      <c r="AU2706" s="233" t="str">
        <f t="shared" si="705"/>
        <v/>
      </c>
      <c r="AV2706" s="233" t="str">
        <f t="shared" si="705"/>
        <v/>
      </c>
      <c r="AW2706" s="233" t="str">
        <f t="shared" si="705"/>
        <v/>
      </c>
      <c r="AX2706" s="233" t="str">
        <f t="shared" si="706"/>
        <v/>
      </c>
      <c r="AY2706" s="233" t="str">
        <f t="shared" si="706"/>
        <v/>
      </c>
      <c r="AZ2706" s="233" t="str">
        <f t="shared" si="706"/>
        <v/>
      </c>
      <c r="BA2706" s="233" t="str">
        <f t="shared" si="706"/>
        <v/>
      </c>
      <c r="BB2706" s="233" t="str">
        <f t="shared" si="706"/>
        <v/>
      </c>
      <c r="BC2706" s="233" t="str">
        <f t="shared" si="706"/>
        <v/>
      </c>
      <c r="BD2706" s="233" t="str">
        <f t="shared" si="706"/>
        <v/>
      </c>
      <c r="BE2706" s="233" t="str">
        <f t="shared" si="706"/>
        <v/>
      </c>
    </row>
    <row r="2707" spans="2:57" s="196" customFormat="1" x14ac:dyDescent="0.2">
      <c r="B2707" s="196" t="str">
        <v>Costa Rica</v>
      </c>
      <c r="C2707" s="196" t="str">
        <v>Sao Francisco do Sul Marine Terminal</v>
      </c>
      <c r="D2707" s="195"/>
      <c r="F2707" s="197"/>
      <c r="G2707" s="219" t="str">
        <f t="shared" si="702"/>
        <v/>
      </c>
      <c r="H2707" s="234" t="str">
        <f t="shared" si="703"/>
        <v/>
      </c>
      <c r="K2707" s="196">
        <v>8</v>
      </c>
      <c r="L2707" s="198" t="s">
        <v>85</v>
      </c>
      <c r="M2707" s="199" t="str">
        <f t="shared" si="707"/>
        <v>Aug-2025</v>
      </c>
      <c r="N2707" s="200">
        <v>45694.558356481481</v>
      </c>
      <c r="O2707" s="200" t="str">
        <f t="shared" si="708"/>
        <v>Feb-2025</v>
      </c>
      <c r="P2707" s="196" t="str">
        <f t="shared" si="709"/>
        <v>2025M02</v>
      </c>
      <c r="S2707" s="233" t="str">
        <f t="shared" si="710"/>
        <v/>
      </c>
      <c r="T2707" s="233" t="str">
        <f t="shared" si="705"/>
        <v/>
      </c>
      <c r="U2707" s="233" t="str">
        <f t="shared" si="705"/>
        <v/>
      </c>
      <c r="V2707" s="233" t="str">
        <f t="shared" si="705"/>
        <v/>
      </c>
      <c r="W2707" s="233" t="str">
        <f t="shared" si="705"/>
        <v/>
      </c>
      <c r="X2707" s="233" t="str">
        <f t="shared" si="705"/>
        <v/>
      </c>
      <c r="Y2707" s="233" t="str">
        <f t="shared" si="705"/>
        <v/>
      </c>
      <c r="Z2707" s="233" t="str">
        <f t="shared" si="705"/>
        <v/>
      </c>
      <c r="AA2707" s="233" t="str">
        <f t="shared" si="705"/>
        <v/>
      </c>
      <c r="AB2707" s="233" t="str">
        <f t="shared" si="705"/>
        <v/>
      </c>
      <c r="AC2707" s="233" t="str">
        <f t="shared" si="705"/>
        <v/>
      </c>
      <c r="AD2707" s="233" t="str">
        <f t="shared" si="705"/>
        <v/>
      </c>
      <c r="AE2707" s="233" t="str">
        <f t="shared" si="705"/>
        <v/>
      </c>
      <c r="AF2707" s="233" t="str">
        <f t="shared" si="705"/>
        <v/>
      </c>
      <c r="AG2707" s="233" t="str">
        <f t="shared" si="705"/>
        <v/>
      </c>
      <c r="AH2707" s="233" t="str">
        <f t="shared" si="705"/>
        <v/>
      </c>
      <c r="AI2707" s="233" t="str">
        <f t="shared" si="705"/>
        <v/>
      </c>
      <c r="AJ2707" s="233" t="str">
        <f t="shared" si="705"/>
        <v/>
      </c>
      <c r="AK2707" s="233" t="str">
        <f t="shared" si="705"/>
        <v/>
      </c>
      <c r="AL2707" s="233" t="str">
        <f t="shared" si="705"/>
        <v/>
      </c>
      <c r="AM2707" s="233" t="str">
        <f t="shared" si="705"/>
        <v/>
      </c>
      <c r="AN2707" s="233" t="str">
        <f t="shared" si="705"/>
        <v/>
      </c>
      <c r="AO2707" s="233" t="str">
        <f t="shared" si="705"/>
        <v/>
      </c>
      <c r="AP2707" s="233" t="str">
        <f t="shared" si="705"/>
        <v/>
      </c>
      <c r="AQ2707" s="233" t="str">
        <f t="shared" si="705"/>
        <v/>
      </c>
      <c r="AR2707" s="233" t="str">
        <f t="shared" si="705"/>
        <v/>
      </c>
      <c r="AS2707" s="233" t="str">
        <f t="shared" si="705"/>
        <v/>
      </c>
      <c r="AT2707" s="233" t="str">
        <f t="shared" si="705"/>
        <v/>
      </c>
      <c r="AU2707" s="233" t="str">
        <f t="shared" si="705"/>
        <v/>
      </c>
      <c r="AV2707" s="233" t="str">
        <f t="shared" si="705"/>
        <v/>
      </c>
      <c r="AW2707" s="233" t="str">
        <f t="shared" si="705"/>
        <v/>
      </c>
      <c r="AX2707" s="233" t="str">
        <f t="shared" si="706"/>
        <v/>
      </c>
      <c r="AY2707" s="233" t="str">
        <f t="shared" si="706"/>
        <v/>
      </c>
      <c r="AZ2707" s="233" t="str">
        <f t="shared" si="706"/>
        <v/>
      </c>
      <c r="BA2707" s="233" t="str">
        <f t="shared" si="706"/>
        <v/>
      </c>
      <c r="BB2707" s="233" t="str">
        <f t="shared" si="706"/>
        <v/>
      </c>
      <c r="BC2707" s="233" t="str">
        <f t="shared" si="706"/>
        <v/>
      </c>
      <c r="BD2707" s="233" t="str">
        <f t="shared" si="706"/>
        <v/>
      </c>
      <c r="BE2707" s="233" t="str">
        <f t="shared" si="706"/>
        <v/>
      </c>
    </row>
    <row r="2708" spans="2:57" s="196" customFormat="1" x14ac:dyDescent="0.2">
      <c r="B2708" s="196" t="str">
        <v>Canada</v>
      </c>
      <c r="C2708" s="196" t="str">
        <v>Imbituba</v>
      </c>
      <c r="D2708" s="195"/>
      <c r="F2708" s="197"/>
      <c r="G2708" s="219" t="str">
        <f t="shared" si="702"/>
        <v/>
      </c>
      <c r="H2708" s="234" t="str">
        <f t="shared" si="703"/>
        <v/>
      </c>
      <c r="K2708" s="196">
        <v>9</v>
      </c>
      <c r="L2708" s="198" t="s">
        <v>86</v>
      </c>
      <c r="M2708" s="199" t="str">
        <f t="shared" si="707"/>
        <v>Sep-2025</v>
      </c>
      <c r="N2708" s="200">
        <v>45695.728495370371</v>
      </c>
      <c r="O2708" s="200" t="str">
        <f t="shared" si="708"/>
        <v>Feb-2025</v>
      </c>
      <c r="P2708" s="196" t="str">
        <f t="shared" si="709"/>
        <v>2025M02</v>
      </c>
      <c r="S2708" s="233" t="str">
        <f t="shared" si="710"/>
        <v/>
      </c>
      <c r="T2708" s="233" t="str">
        <f t="shared" si="705"/>
        <v/>
      </c>
      <c r="U2708" s="233" t="str">
        <f t="shared" si="705"/>
        <v/>
      </c>
      <c r="V2708" s="233" t="str">
        <f t="shared" si="705"/>
        <v/>
      </c>
      <c r="W2708" s="233" t="str">
        <f t="shared" si="705"/>
        <v/>
      </c>
      <c r="X2708" s="233" t="str">
        <f t="shared" si="705"/>
        <v/>
      </c>
      <c r="Y2708" s="233" t="str">
        <f t="shared" si="705"/>
        <v/>
      </c>
      <c r="Z2708" s="233" t="str">
        <f t="shared" si="705"/>
        <v/>
      </c>
      <c r="AA2708" s="233" t="str">
        <f t="shared" si="705"/>
        <v/>
      </c>
      <c r="AB2708" s="233" t="str">
        <f t="shared" si="705"/>
        <v/>
      </c>
      <c r="AC2708" s="233" t="str">
        <f t="shared" si="705"/>
        <v/>
      </c>
      <c r="AD2708" s="233" t="str">
        <f t="shared" si="705"/>
        <v/>
      </c>
      <c r="AE2708" s="233" t="str">
        <f t="shared" si="705"/>
        <v/>
      </c>
      <c r="AF2708" s="233" t="str">
        <f t="shared" si="705"/>
        <v/>
      </c>
      <c r="AG2708" s="233" t="str">
        <f t="shared" si="705"/>
        <v/>
      </c>
      <c r="AH2708" s="233" t="str">
        <f t="shared" si="705"/>
        <v/>
      </c>
      <c r="AI2708" s="233" t="str">
        <f t="shared" si="705"/>
        <v/>
      </c>
      <c r="AJ2708" s="233" t="str">
        <f t="shared" si="705"/>
        <v/>
      </c>
      <c r="AK2708" s="233" t="str">
        <f t="shared" si="705"/>
        <v/>
      </c>
      <c r="AL2708" s="233" t="str">
        <f t="shared" si="705"/>
        <v/>
      </c>
      <c r="AM2708" s="233" t="str">
        <f t="shared" si="705"/>
        <v/>
      </c>
      <c r="AN2708" s="233" t="str">
        <f t="shared" si="705"/>
        <v/>
      </c>
      <c r="AO2708" s="233" t="str">
        <f t="shared" si="705"/>
        <v/>
      </c>
      <c r="AP2708" s="233" t="str">
        <f t="shared" si="705"/>
        <v/>
      </c>
      <c r="AQ2708" s="233" t="str">
        <f t="shared" si="705"/>
        <v/>
      </c>
      <c r="AR2708" s="233" t="str">
        <f t="shared" si="705"/>
        <v/>
      </c>
      <c r="AS2708" s="233" t="str">
        <f t="shared" si="705"/>
        <v/>
      </c>
      <c r="AT2708" s="233" t="str">
        <f t="shared" si="705"/>
        <v/>
      </c>
      <c r="AU2708" s="233" t="str">
        <f t="shared" si="705"/>
        <v/>
      </c>
      <c r="AV2708" s="233" t="str">
        <f t="shared" si="705"/>
        <v/>
      </c>
      <c r="AW2708" s="233" t="str">
        <f t="shared" si="705"/>
        <v/>
      </c>
      <c r="AX2708" s="233" t="str">
        <f t="shared" si="706"/>
        <v/>
      </c>
      <c r="AY2708" s="233" t="str">
        <f t="shared" si="706"/>
        <v/>
      </c>
      <c r="AZ2708" s="233" t="str">
        <f t="shared" si="706"/>
        <v/>
      </c>
      <c r="BA2708" s="233" t="str">
        <f t="shared" si="706"/>
        <v/>
      </c>
      <c r="BB2708" s="233" t="str">
        <f t="shared" si="706"/>
        <v/>
      </c>
      <c r="BC2708" s="233" t="str">
        <f t="shared" si="706"/>
        <v/>
      </c>
      <c r="BD2708" s="233" t="str">
        <f t="shared" si="706"/>
        <v/>
      </c>
      <c r="BE2708" s="233" t="str">
        <f t="shared" si="706"/>
        <v/>
      </c>
    </row>
    <row r="2709" spans="2:57" s="196" customFormat="1" x14ac:dyDescent="0.2">
      <c r="B2709" s="196" t="str">
        <v>Philippines</v>
      </c>
      <c r="C2709" s="196" t="str">
        <v>Usiba</v>
      </c>
      <c r="D2709" s="195"/>
      <c r="F2709" s="197"/>
      <c r="G2709" s="219" t="str">
        <f t="shared" si="702"/>
        <v/>
      </c>
      <c r="H2709" s="234" t="str">
        <f t="shared" si="703"/>
        <v/>
      </c>
      <c r="K2709" s="196">
        <v>10</v>
      </c>
      <c r="L2709" s="198" t="s">
        <v>87</v>
      </c>
      <c r="M2709" s="199" t="str">
        <f t="shared" si="707"/>
        <v>Oct-2025</v>
      </c>
      <c r="N2709" s="200">
        <v>45699.723182870373</v>
      </c>
      <c r="O2709" s="200" t="str">
        <f t="shared" si="708"/>
        <v>Feb-2025</v>
      </c>
      <c r="P2709" s="196" t="str">
        <f t="shared" si="709"/>
        <v>2025M02</v>
      </c>
      <c r="S2709" s="233" t="str">
        <f t="shared" si="710"/>
        <v/>
      </c>
      <c r="T2709" s="233" t="str">
        <f t="shared" ref="T2709:AX2711" si="711">IF(T$2699="","",IF(SUMIFS($K$2075:$K$2600,$D$2075:$D$2600,$Q2709,$F$2075:$F$2600,T$2699)=0,"",SUMIFS($K$2075:$K$2600,$D$2075:$D$2600,$Q2709,$F$2075:$F$2600,T$2699)))</f>
        <v/>
      </c>
      <c r="U2709" s="233" t="str">
        <f t="shared" si="711"/>
        <v/>
      </c>
      <c r="V2709" s="233" t="str">
        <f t="shared" si="711"/>
        <v/>
      </c>
      <c r="W2709" s="233" t="str">
        <f t="shared" si="711"/>
        <v/>
      </c>
      <c r="X2709" s="233" t="str">
        <f t="shared" si="711"/>
        <v/>
      </c>
      <c r="Y2709" s="233" t="str">
        <f t="shared" si="711"/>
        <v/>
      </c>
      <c r="Z2709" s="233" t="str">
        <f t="shared" si="711"/>
        <v/>
      </c>
      <c r="AA2709" s="233" t="str">
        <f t="shared" si="711"/>
        <v/>
      </c>
      <c r="AB2709" s="233" t="str">
        <f t="shared" si="711"/>
        <v/>
      </c>
      <c r="AC2709" s="233" t="str">
        <f t="shared" si="711"/>
        <v/>
      </c>
      <c r="AD2709" s="233" t="str">
        <f t="shared" si="711"/>
        <v/>
      </c>
      <c r="AE2709" s="233" t="str">
        <f t="shared" si="711"/>
        <v/>
      </c>
      <c r="AF2709" s="233" t="str">
        <f t="shared" si="711"/>
        <v/>
      </c>
      <c r="AG2709" s="233" t="str">
        <f t="shared" si="711"/>
        <v/>
      </c>
      <c r="AH2709" s="233" t="str">
        <f t="shared" si="711"/>
        <v/>
      </c>
      <c r="AI2709" s="233" t="str">
        <f t="shared" si="711"/>
        <v/>
      </c>
      <c r="AJ2709" s="233" t="str">
        <f t="shared" si="711"/>
        <v/>
      </c>
      <c r="AK2709" s="233" t="str">
        <f t="shared" si="711"/>
        <v/>
      </c>
      <c r="AL2709" s="233" t="str">
        <f t="shared" si="711"/>
        <v/>
      </c>
      <c r="AM2709" s="233" t="str">
        <f t="shared" si="711"/>
        <v/>
      </c>
      <c r="AN2709" s="233" t="str">
        <f t="shared" si="711"/>
        <v/>
      </c>
      <c r="AO2709" s="233" t="str">
        <f t="shared" si="711"/>
        <v/>
      </c>
      <c r="AP2709" s="233" t="str">
        <f t="shared" si="711"/>
        <v/>
      </c>
      <c r="AQ2709" s="233" t="str">
        <f t="shared" si="711"/>
        <v/>
      </c>
      <c r="AR2709" s="233" t="str">
        <f t="shared" si="711"/>
        <v/>
      </c>
      <c r="AS2709" s="233" t="str">
        <f t="shared" si="711"/>
        <v/>
      </c>
      <c r="AT2709" s="233" t="str">
        <f t="shared" si="711"/>
        <v/>
      </c>
      <c r="AU2709" s="233" t="str">
        <f t="shared" si="711"/>
        <v/>
      </c>
      <c r="AV2709" s="233" t="str">
        <f t="shared" si="711"/>
        <v/>
      </c>
      <c r="AW2709" s="233" t="str">
        <f t="shared" si="711"/>
        <v/>
      </c>
      <c r="AX2709" s="233" t="str">
        <f t="shared" si="711"/>
        <v/>
      </c>
      <c r="AY2709" s="233" t="str">
        <f t="shared" si="706"/>
        <v/>
      </c>
      <c r="AZ2709" s="233" t="str">
        <f t="shared" si="706"/>
        <v/>
      </c>
      <c r="BA2709" s="233" t="str">
        <f t="shared" si="706"/>
        <v/>
      </c>
      <c r="BB2709" s="233" t="str">
        <f t="shared" si="706"/>
        <v/>
      </c>
      <c r="BC2709" s="233" t="str">
        <f t="shared" si="706"/>
        <v/>
      </c>
      <c r="BD2709" s="233" t="str">
        <f t="shared" si="706"/>
        <v/>
      </c>
      <c r="BE2709" s="233" t="str">
        <f t="shared" si="706"/>
        <v/>
      </c>
    </row>
    <row r="2710" spans="2:57" s="196" customFormat="1" x14ac:dyDescent="0.2">
      <c r="B2710" s="196" t="str">
        <v>South Africa</v>
      </c>
      <c r="C2710" s="196" t="str">
        <v>Sepetiba</v>
      </c>
      <c r="D2710" s="195"/>
      <c r="F2710" s="197"/>
      <c r="G2710" s="219" t="str">
        <f t="shared" si="702"/>
        <v/>
      </c>
      <c r="H2710" s="234" t="str">
        <f t="shared" si="703"/>
        <v/>
      </c>
      <c r="K2710" s="196">
        <v>11</v>
      </c>
      <c r="L2710" s="198" t="s">
        <v>88</v>
      </c>
      <c r="M2710" s="199" t="str">
        <f t="shared" si="707"/>
        <v>Nov-2025</v>
      </c>
      <c r="N2710" s="200">
        <v>45700.997800925928</v>
      </c>
      <c r="O2710" s="200" t="str">
        <f t="shared" si="708"/>
        <v>Feb-2025</v>
      </c>
      <c r="P2710" s="196" t="str">
        <f>IFERROR(TEXT(O2710,"yyyy")&amp;"M"&amp;IF(MONTH(O2710)&lt;10,0&amp;MONTH(O2710),MONTH(O2710)),"")</f>
        <v>2025M02</v>
      </c>
      <c r="S2710" s="233" t="str">
        <f t="shared" si="710"/>
        <v/>
      </c>
      <c r="T2710" s="233" t="str">
        <f t="shared" si="711"/>
        <v/>
      </c>
      <c r="U2710" s="233" t="str">
        <f t="shared" si="711"/>
        <v/>
      </c>
      <c r="V2710" s="233" t="str">
        <f t="shared" si="711"/>
        <v/>
      </c>
      <c r="W2710" s="233" t="str">
        <f t="shared" si="711"/>
        <v/>
      </c>
      <c r="X2710" s="233" t="str">
        <f t="shared" si="711"/>
        <v/>
      </c>
      <c r="Y2710" s="233" t="str">
        <f t="shared" si="711"/>
        <v/>
      </c>
      <c r="Z2710" s="233" t="str">
        <f t="shared" si="711"/>
        <v/>
      </c>
      <c r="AA2710" s="233" t="str">
        <f t="shared" si="711"/>
        <v/>
      </c>
      <c r="AB2710" s="233" t="str">
        <f t="shared" si="711"/>
        <v/>
      </c>
      <c r="AC2710" s="233" t="str">
        <f t="shared" si="711"/>
        <v/>
      </c>
      <c r="AD2710" s="233" t="str">
        <f t="shared" si="711"/>
        <v/>
      </c>
      <c r="AE2710" s="233" t="str">
        <f t="shared" si="711"/>
        <v/>
      </c>
      <c r="AF2710" s="233" t="str">
        <f t="shared" si="711"/>
        <v/>
      </c>
      <c r="AG2710" s="233" t="str">
        <f t="shared" si="711"/>
        <v/>
      </c>
      <c r="AH2710" s="233" t="str">
        <f t="shared" si="711"/>
        <v/>
      </c>
      <c r="AI2710" s="233" t="str">
        <f t="shared" si="711"/>
        <v/>
      </c>
      <c r="AJ2710" s="233" t="str">
        <f t="shared" si="711"/>
        <v/>
      </c>
      <c r="AK2710" s="233" t="str">
        <f t="shared" si="711"/>
        <v/>
      </c>
      <c r="AL2710" s="233" t="str">
        <f t="shared" si="711"/>
        <v/>
      </c>
      <c r="AM2710" s="233" t="str">
        <f t="shared" si="711"/>
        <v/>
      </c>
      <c r="AN2710" s="233" t="str">
        <f t="shared" si="711"/>
        <v/>
      </c>
      <c r="AO2710" s="233" t="str">
        <f t="shared" si="711"/>
        <v/>
      </c>
      <c r="AP2710" s="233" t="str">
        <f t="shared" si="711"/>
        <v/>
      </c>
      <c r="AQ2710" s="233" t="str">
        <f t="shared" si="711"/>
        <v/>
      </c>
      <c r="AR2710" s="233" t="str">
        <f t="shared" si="711"/>
        <v/>
      </c>
      <c r="AS2710" s="233" t="str">
        <f t="shared" si="711"/>
        <v/>
      </c>
      <c r="AT2710" s="233" t="str">
        <f t="shared" si="711"/>
        <v/>
      </c>
      <c r="AU2710" s="233" t="str">
        <f t="shared" si="711"/>
        <v/>
      </c>
      <c r="AV2710" s="233" t="str">
        <f t="shared" si="711"/>
        <v/>
      </c>
      <c r="AW2710" s="233" t="str">
        <f t="shared" si="711"/>
        <v/>
      </c>
      <c r="AX2710" s="233" t="str">
        <f t="shared" si="706"/>
        <v/>
      </c>
      <c r="AY2710" s="233" t="str">
        <f t="shared" si="706"/>
        <v/>
      </c>
      <c r="AZ2710" s="233" t="str">
        <f t="shared" si="706"/>
        <v/>
      </c>
      <c r="BA2710" s="233" t="str">
        <f t="shared" si="706"/>
        <v/>
      </c>
      <c r="BB2710" s="233" t="str">
        <f t="shared" si="706"/>
        <v/>
      </c>
      <c r="BC2710" s="233" t="str">
        <f t="shared" si="706"/>
        <v/>
      </c>
      <c r="BD2710" s="233" t="str">
        <f t="shared" si="706"/>
        <v/>
      </c>
      <c r="BE2710" s="233" t="str">
        <f t="shared" si="706"/>
        <v/>
      </c>
    </row>
    <row r="2711" spans="2:57" s="196" customFormat="1" x14ac:dyDescent="0.2">
      <c r="B2711" s="196" t="str">
        <v>Kenya</v>
      </c>
      <c r="C2711" s="196" t="str">
        <v>Portocel</v>
      </c>
      <c r="D2711" s="195"/>
      <c r="F2711" s="197"/>
      <c r="G2711" s="219" t="str">
        <f t="shared" si="702"/>
        <v/>
      </c>
      <c r="H2711" s="234" t="str">
        <f t="shared" si="703"/>
        <v/>
      </c>
      <c r="K2711" s="196">
        <v>12</v>
      </c>
      <c r="L2711" s="198" t="s">
        <v>89</v>
      </c>
      <c r="M2711" s="199" t="str">
        <f t="shared" si="707"/>
        <v>Dec-2025</v>
      </c>
      <c r="N2711" s="200">
        <v>45700.997939814813</v>
      </c>
      <c r="O2711" s="200" t="str">
        <f t="shared" si="708"/>
        <v>Feb-2025</v>
      </c>
      <c r="P2711" s="196" t="str">
        <f t="shared" si="709"/>
        <v>2025M02</v>
      </c>
      <c r="S2711" s="233" t="str">
        <f t="shared" si="710"/>
        <v/>
      </c>
      <c r="T2711" s="233" t="str">
        <f t="shared" si="711"/>
        <v/>
      </c>
      <c r="U2711" s="233" t="str">
        <f t="shared" si="711"/>
        <v/>
      </c>
      <c r="V2711" s="233" t="str">
        <f t="shared" si="711"/>
        <v/>
      </c>
      <c r="W2711" s="233" t="str">
        <f t="shared" si="711"/>
        <v/>
      </c>
      <c r="X2711" s="233" t="str">
        <f t="shared" si="711"/>
        <v/>
      </c>
      <c r="Y2711" s="233" t="str">
        <f t="shared" si="711"/>
        <v/>
      </c>
      <c r="Z2711" s="233" t="str">
        <f t="shared" si="711"/>
        <v/>
      </c>
      <c r="AA2711" s="233" t="str">
        <f t="shared" si="711"/>
        <v/>
      </c>
      <c r="AB2711" s="233" t="str">
        <f t="shared" si="711"/>
        <v/>
      </c>
      <c r="AC2711" s="233" t="str">
        <f t="shared" si="711"/>
        <v/>
      </c>
      <c r="AD2711" s="233" t="str">
        <f t="shared" si="711"/>
        <v/>
      </c>
      <c r="AE2711" s="233" t="str">
        <f t="shared" si="711"/>
        <v/>
      </c>
      <c r="AF2711" s="233" t="str">
        <f t="shared" si="711"/>
        <v/>
      </c>
      <c r="AG2711" s="233" t="str">
        <f t="shared" si="711"/>
        <v/>
      </c>
      <c r="AH2711" s="233" t="str">
        <f t="shared" si="711"/>
        <v/>
      </c>
      <c r="AI2711" s="233" t="str">
        <f t="shared" si="711"/>
        <v/>
      </c>
      <c r="AJ2711" s="233" t="str">
        <f t="shared" si="711"/>
        <v/>
      </c>
      <c r="AK2711" s="233" t="str">
        <f t="shared" si="711"/>
        <v/>
      </c>
      <c r="AL2711" s="233" t="str">
        <f t="shared" si="711"/>
        <v/>
      </c>
      <c r="AM2711" s="233" t="str">
        <f t="shared" si="711"/>
        <v/>
      </c>
      <c r="AN2711" s="233" t="str">
        <f t="shared" si="711"/>
        <v/>
      </c>
      <c r="AO2711" s="233" t="str">
        <f t="shared" si="711"/>
        <v/>
      </c>
      <c r="AP2711" s="233" t="str">
        <f t="shared" si="711"/>
        <v/>
      </c>
      <c r="AQ2711" s="233" t="str">
        <f t="shared" si="711"/>
        <v/>
      </c>
      <c r="AR2711" s="233" t="str">
        <f t="shared" si="711"/>
        <v/>
      </c>
      <c r="AS2711" s="233" t="str">
        <f t="shared" si="711"/>
        <v/>
      </c>
      <c r="AT2711" s="233" t="str">
        <f t="shared" si="711"/>
        <v/>
      </c>
      <c r="AU2711" s="233" t="str">
        <f t="shared" si="711"/>
        <v/>
      </c>
      <c r="AV2711" s="233" t="str">
        <f t="shared" si="711"/>
        <v/>
      </c>
      <c r="AW2711" s="233" t="str">
        <f t="shared" si="711"/>
        <v/>
      </c>
      <c r="AX2711" s="233" t="str">
        <f t="shared" si="706"/>
        <v/>
      </c>
      <c r="AY2711" s="233" t="str">
        <f t="shared" si="706"/>
        <v/>
      </c>
      <c r="AZ2711" s="233" t="str">
        <f t="shared" si="706"/>
        <v/>
      </c>
      <c r="BA2711" s="233" t="str">
        <f t="shared" si="706"/>
        <v/>
      </c>
      <c r="BB2711" s="233" t="str">
        <f t="shared" si="706"/>
        <v/>
      </c>
      <c r="BC2711" s="233" t="str">
        <f t="shared" si="706"/>
        <v/>
      </c>
      <c r="BD2711" s="233" t="str">
        <f t="shared" si="706"/>
        <v/>
      </c>
      <c r="BE2711" s="233" t="str">
        <f t="shared" si="706"/>
        <v/>
      </c>
    </row>
    <row r="2712" spans="2:57" s="196" customFormat="1" x14ac:dyDescent="0.2">
      <c r="B2712" s="196" t="str">
        <v>Uruguay</v>
      </c>
      <c r="C2712" s="196" t="str">
        <v>Santana</v>
      </c>
      <c r="D2712" s="195"/>
      <c r="F2712" s="197"/>
      <c r="G2712" s="219" t="str">
        <f t="shared" si="702"/>
        <v/>
      </c>
      <c r="H2712" s="234" t="str">
        <f t="shared" si="703"/>
        <v/>
      </c>
      <c r="L2712" s="198"/>
      <c r="M2712" s="199"/>
      <c r="N2712" s="200">
        <v>45705.704675925925</v>
      </c>
      <c r="O2712" s="200" t="str">
        <f t="shared" si="708"/>
        <v>Feb-2025</v>
      </c>
      <c r="P2712" s="196" t="str">
        <f t="shared" si="709"/>
        <v>2025M02</v>
      </c>
      <c r="S2712" s="201"/>
      <c r="T2712" s="198"/>
      <c r="Z2712" s="198"/>
    </row>
    <row r="2713" spans="2:57" s="196" customFormat="1" x14ac:dyDescent="0.2">
      <c r="B2713" s="196" t="str">
        <v>Argentina</v>
      </c>
      <c r="C2713" s="196" t="str">
        <v>Sao Sebastiao</v>
      </c>
      <c r="D2713" s="195"/>
      <c r="F2713" s="197"/>
      <c r="G2713" s="219" t="str">
        <f t="shared" si="702"/>
        <v/>
      </c>
      <c r="H2713" s="234" t="str">
        <f t="shared" si="703"/>
        <v/>
      </c>
      <c r="K2713" s="196">
        <f>COUNTA(D2690:D2734)</f>
        <v>6</v>
      </c>
      <c r="L2713" s="198" t="str">
        <f>VLOOKUP(L2721,$Q$2700:$R$2872,2,0)</f>
        <v>Jun-2025</v>
      </c>
      <c r="M2713" s="196" t="e">
        <f>VLOOKUP(C10,$Q$2700:$R$2719,2,0)</f>
        <v>#N/A</v>
      </c>
      <c r="N2713" s="200">
        <v>45707.552233796298</v>
      </c>
      <c r="O2713" s="200" t="str">
        <f t="shared" si="708"/>
        <v>Feb-2025</v>
      </c>
      <c r="P2713" s="196" t="str">
        <f t="shared" si="709"/>
        <v>2025M02</v>
      </c>
      <c r="S2713" s="201"/>
      <c r="T2713" s="198"/>
      <c r="Z2713" s="198"/>
    </row>
    <row r="2714" spans="2:57" s="196" customFormat="1" x14ac:dyDescent="0.2">
      <c r="B2714" s="196" t="str">
        <v>Colombia</v>
      </c>
      <c r="C2714" s="196" t="str">
        <v>Porto do Acu</v>
      </c>
      <c r="D2714" s="195"/>
      <c r="F2714" s="197"/>
      <c r="G2714" s="219" t="str">
        <f t="shared" si="702"/>
        <v/>
      </c>
      <c r="H2714" s="234" t="str">
        <f t="shared" si="703"/>
        <v/>
      </c>
      <c r="L2714" s="198" t="str">
        <f>IF(AND(C10="All",K2713=12),C7,IF(C10="All",L2713&amp;" year-to-date",M2713))</f>
        <v>Jun-2025 year-to-date</v>
      </c>
      <c r="M2714" s="199"/>
      <c r="N2714" s="200">
        <v>45708.862187500003</v>
      </c>
      <c r="O2714" s="200" t="str">
        <f t="shared" si="708"/>
        <v>Feb-2025</v>
      </c>
      <c r="P2714" s="196" t="str">
        <f t="shared" si="709"/>
        <v>2025M02</v>
      </c>
      <c r="S2714" s="201"/>
      <c r="T2714" s="198"/>
      <c r="Z2714" s="198"/>
    </row>
    <row r="2715" spans="2:57" s="196" customFormat="1" x14ac:dyDescent="0.2">
      <c r="B2715" s="196" t="str">
        <v>Taiwan</v>
      </c>
      <c r="D2715" s="195"/>
      <c r="F2715" s="197"/>
      <c r="G2715" s="219" t="str">
        <f t="shared" si="702"/>
        <v/>
      </c>
      <c r="H2715" s="234" t="str">
        <f t="shared" si="703"/>
        <v/>
      </c>
      <c r="K2715" s="198"/>
      <c r="L2715" s="199"/>
      <c r="M2715" s="200"/>
      <c r="N2715" s="200">
        <v>45708.948020833333</v>
      </c>
      <c r="O2715" s="200" t="str">
        <f t="shared" si="708"/>
        <v>Feb-2025</v>
      </c>
      <c r="P2715" s="196" t="str">
        <f t="shared" si="709"/>
        <v>2025M02</v>
      </c>
      <c r="S2715" s="201"/>
      <c r="T2715" s="198"/>
      <c r="Z2715" s="198"/>
    </row>
    <row r="2716" spans="2:57" s="196" customFormat="1" x14ac:dyDescent="0.2">
      <c r="B2716" s="196" t="str">
        <v>Romania</v>
      </c>
      <c r="D2716" s="195"/>
      <c r="F2716" s="197"/>
      <c r="G2716" s="219" t="str">
        <f t="shared" si="702"/>
        <v/>
      </c>
      <c r="H2716" s="234" t="str">
        <f t="shared" si="703"/>
        <v/>
      </c>
      <c r="K2716" s="198"/>
      <c r="L2716" s="199"/>
      <c r="M2716" s="200"/>
      <c r="N2716" s="200">
        <v>45711.768622685187</v>
      </c>
      <c r="O2716" s="200" t="str">
        <f t="shared" si="708"/>
        <v>Feb-2025</v>
      </c>
      <c r="P2716" s="196" t="str">
        <f t="shared" si="709"/>
        <v>2025M02</v>
      </c>
      <c r="S2716" s="201"/>
      <c r="T2716" s="198"/>
      <c r="Z2716" s="198"/>
    </row>
    <row r="2717" spans="2:57" s="196" customFormat="1" x14ac:dyDescent="0.2">
      <c r="B2717" s="196" t="str">
        <v>Denmark</v>
      </c>
      <c r="D2717" s="195"/>
      <c r="F2717" s="197"/>
      <c r="G2717" s="219" t="str">
        <f t="shared" si="702"/>
        <v/>
      </c>
      <c r="H2717" s="234" t="str">
        <f t="shared" si="703"/>
        <v/>
      </c>
      <c r="K2717" s="198" t="s">
        <v>91</v>
      </c>
      <c r="L2717" s="208">
        <f>ROUND(SUM(H2690:H2776),0)</f>
        <v>1083</v>
      </c>
      <c r="M2717" s="200"/>
      <c r="N2717" s="200">
        <v>45715.583796296298</v>
      </c>
      <c r="O2717" s="200" t="str">
        <f t="shared" si="708"/>
        <v>Feb-2025</v>
      </c>
      <c r="P2717" s="196" t="str">
        <f t="shared" si="709"/>
        <v>2025M02</v>
      </c>
      <c r="S2717" s="201"/>
      <c r="T2717" s="198"/>
      <c r="Z2717" s="198"/>
    </row>
    <row r="2718" spans="2:57" s="196" customFormat="1" x14ac:dyDescent="0.2">
      <c r="B2718" s="196" t="str">
        <v>Japan</v>
      </c>
      <c r="D2718" s="195"/>
      <c r="F2718" s="197"/>
      <c r="G2718" s="219" t="str">
        <f t="shared" si="702"/>
        <v/>
      </c>
      <c r="H2718" s="234" t="str">
        <f t="shared" si="703"/>
        <v/>
      </c>
      <c r="K2718" s="198"/>
      <c r="L2718" s="199"/>
      <c r="M2718" s="200"/>
      <c r="N2718" s="200">
        <v>45717.896215277775</v>
      </c>
      <c r="O2718" s="200" t="str">
        <f t="shared" si="708"/>
        <v>Mar-2025</v>
      </c>
      <c r="P2718" s="196" t="str">
        <f t="shared" si="709"/>
        <v>2025M03</v>
      </c>
      <c r="S2718" s="201"/>
      <c r="T2718" s="198"/>
      <c r="Z2718" s="198"/>
    </row>
    <row r="2719" spans="2:57" s="196" customFormat="1" x14ac:dyDescent="0.2">
      <c r="B2719" s="196" t="str">
        <v>Spain</v>
      </c>
      <c r="D2719" s="195"/>
      <c r="F2719" s="197"/>
      <c r="G2719" s="219" t="str">
        <f t="shared" si="702"/>
        <v/>
      </c>
      <c r="H2719" s="234" t="str">
        <f t="shared" si="703"/>
        <v/>
      </c>
      <c r="K2719" s="198"/>
      <c r="L2719" s="199"/>
      <c r="M2719" s="200"/>
      <c r="N2719" s="200">
        <v>45725.385833333334</v>
      </c>
      <c r="O2719" s="200" t="str">
        <f t="shared" si="708"/>
        <v>Mar-2025</v>
      </c>
      <c r="P2719" s="196" t="str">
        <f t="shared" si="709"/>
        <v>2025M03</v>
      </c>
      <c r="S2719" s="201"/>
      <c r="T2719" s="198"/>
      <c r="Z2719" s="198"/>
    </row>
    <row r="2720" spans="2:57" s="196" customFormat="1" x14ac:dyDescent="0.2">
      <c r="B2720" s="196" t="str">
        <v>Ecuador</v>
      </c>
      <c r="D2720" s="195"/>
      <c r="F2720" s="197"/>
      <c r="G2720" s="219" t="str">
        <f t="shared" si="702"/>
        <v/>
      </c>
      <c r="H2720" s="234" t="str">
        <f t="shared" si="703"/>
        <v/>
      </c>
      <c r="K2720" s="198"/>
      <c r="L2720" s="199"/>
      <c r="M2720" s="200"/>
      <c r="N2720" s="200">
        <v>45729.290949074071</v>
      </c>
      <c r="O2720" s="200" t="str">
        <f t="shared" si="708"/>
        <v>Mar-2025</v>
      </c>
      <c r="P2720" s="196" t="str">
        <f t="shared" si="709"/>
        <v>2025M03</v>
      </c>
      <c r="S2720" s="201"/>
      <c r="T2720" s="198"/>
      <c r="Z2720" s="198"/>
    </row>
    <row r="2721" spans="2:26" s="196" customFormat="1" x14ac:dyDescent="0.2">
      <c r="B2721" s="196" t="str">
        <v>Peru</v>
      </c>
      <c r="D2721" s="195"/>
      <c r="F2721" s="197"/>
      <c r="G2721" s="219" t="str">
        <f t="shared" si="702"/>
        <v/>
      </c>
      <c r="H2721" s="234" t="str">
        <f t="shared" si="703"/>
        <v/>
      </c>
      <c r="K2721" s="198"/>
      <c r="L2721" s="199" t="str" cm="1">
        <f t="array" ref="L2721">LOOKUP(2,1/(D2690:D2788&lt;&gt;""),D2690:D2788)</f>
        <v>2025M06</v>
      </c>
      <c r="M2721" s="200"/>
      <c r="N2721" s="200">
        <v>45733.852569444447</v>
      </c>
      <c r="O2721" s="200" t="str">
        <f t="shared" si="708"/>
        <v>Mar-2025</v>
      </c>
      <c r="P2721" s="196" t="str">
        <f t="shared" si="709"/>
        <v>2025M03</v>
      </c>
      <c r="S2721" s="201"/>
      <c r="T2721" s="198"/>
      <c r="Z2721" s="198"/>
    </row>
    <row r="2722" spans="2:26" s="196" customFormat="1" x14ac:dyDescent="0.2">
      <c r="B2722" s="196" t="str">
        <v>New Zealand</v>
      </c>
      <c r="D2722" s="195"/>
      <c r="F2722" s="197"/>
      <c r="G2722" s="219" t="str">
        <f t="shared" si="702"/>
        <v/>
      </c>
      <c r="H2722" s="234" t="str">
        <f t="shared" si="703"/>
        <v/>
      </c>
      <c r="K2722" s="198"/>
      <c r="L2722" s="199"/>
      <c r="M2722" s="200"/>
      <c r="N2722" s="200">
        <v>45733.85260416667</v>
      </c>
      <c r="O2722" s="200" t="str">
        <f t="shared" si="708"/>
        <v>Mar-2025</v>
      </c>
      <c r="P2722" s="196" t="str">
        <f t="shared" si="709"/>
        <v>2025M03</v>
      </c>
      <c r="S2722" s="201"/>
      <c r="T2722" s="198"/>
      <c r="Z2722" s="198"/>
    </row>
    <row r="2723" spans="2:26" s="196" customFormat="1" x14ac:dyDescent="0.2">
      <c r="B2723" s="196" t="str">
        <v>Singapore</v>
      </c>
      <c r="D2723" s="195"/>
      <c r="F2723" s="197"/>
      <c r="G2723" s="219"/>
      <c r="H2723" s="234" t="str">
        <f t="shared" si="703"/>
        <v/>
      </c>
      <c r="K2723" s="198"/>
      <c r="L2723" s="199"/>
      <c r="M2723" s="200"/>
      <c r="N2723" s="200">
        <v>45733.85261574074</v>
      </c>
      <c r="O2723" s="200" t="str">
        <f t="shared" si="708"/>
        <v>Mar-2025</v>
      </c>
      <c r="P2723" s="196" t="str">
        <f t="shared" si="709"/>
        <v>2025M03</v>
      </c>
      <c r="R2723" s="196" cm="1">
        <f t="array" ref="R2723:R2748">_xlfn._xlws.SORT(N2700:N2725,1)</f>
        <v>45661.073310185187</v>
      </c>
      <c r="S2723" s="201"/>
      <c r="T2723" s="198"/>
      <c r="Z2723" s="198"/>
    </row>
    <row r="2724" spans="2:26" s="196" customFormat="1" x14ac:dyDescent="0.2">
      <c r="B2724" s="196" t="str">
        <v>Honduras</v>
      </c>
      <c r="D2724" s="195"/>
      <c r="F2724" s="197"/>
      <c r="G2724" s="219"/>
      <c r="H2724" s="234" t="str">
        <f t="shared" si="703"/>
        <v/>
      </c>
      <c r="K2724" s="198"/>
      <c r="L2724" s="199"/>
      <c r="M2724" s="200"/>
      <c r="N2724" s="200">
        <v>45748.738634259258</v>
      </c>
      <c r="O2724" s="200" t="str">
        <f t="shared" si="708"/>
        <v>Apr-2025</v>
      </c>
      <c r="P2724" s="196" t="str">
        <f t="shared" si="709"/>
        <v>2025M04</v>
      </c>
      <c r="R2724" s="196">
        <v>45661.073449074072</v>
      </c>
      <c r="S2724" s="201"/>
      <c r="T2724" s="198"/>
      <c r="Z2724" s="198"/>
    </row>
    <row r="2725" spans="2:26" s="196" customFormat="1" x14ac:dyDescent="0.2">
      <c r="B2725" s="196" t="str">
        <v>Djibouti</v>
      </c>
      <c r="D2725" s="195"/>
      <c r="F2725" s="197"/>
      <c r="G2725" s="219"/>
      <c r="H2725" s="234" t="str">
        <f t="shared" si="703"/>
        <v/>
      </c>
      <c r="K2725" s="198"/>
      <c r="L2725" s="199"/>
      <c r="M2725" s="200"/>
      <c r="N2725" s="200">
        <v>45748.738645833335</v>
      </c>
      <c r="O2725" s="200" t="str">
        <f t="shared" si="708"/>
        <v>Apr-2025</v>
      </c>
      <c r="P2725" s="196" t="str">
        <f t="shared" si="709"/>
        <v>2025M04</v>
      </c>
      <c r="R2725" s="196">
        <v>45681.906423611108</v>
      </c>
      <c r="S2725" s="201"/>
      <c r="T2725" s="198"/>
      <c r="Z2725" s="198"/>
    </row>
    <row r="2726" spans="2:26" s="196" customFormat="1" x14ac:dyDescent="0.2">
      <c r="B2726" s="196" t="str">
        <v>United Kingdom</v>
      </c>
      <c r="D2726" s="195"/>
      <c r="F2726" s="197"/>
      <c r="G2726" s="219"/>
      <c r="H2726" s="234" t="str">
        <f t="shared" si="703"/>
        <v/>
      </c>
      <c r="K2726" s="198"/>
      <c r="L2726" s="199"/>
      <c r="M2726" s="200"/>
      <c r="N2726" s="200">
        <v>45748.738680555558</v>
      </c>
      <c r="O2726" s="200" t="str">
        <f t="shared" si="708"/>
        <v>Apr-2025</v>
      </c>
      <c r="P2726" s="196" t="str">
        <f t="shared" si="709"/>
        <v>2025M04</v>
      </c>
      <c r="R2726" s="196">
        <v>45685.363136574073</v>
      </c>
      <c r="S2726" s="201"/>
      <c r="T2726" s="198"/>
      <c r="Z2726" s="198"/>
    </row>
    <row r="2727" spans="2:26" s="196" customFormat="1" x14ac:dyDescent="0.2">
      <c r="B2727" s="196" t="str">
        <v>Netherlands</v>
      </c>
      <c r="D2727" s="195"/>
      <c r="F2727" s="197"/>
      <c r="G2727" s="219"/>
      <c r="H2727" s="234" t="str">
        <f t="shared" si="703"/>
        <v/>
      </c>
      <c r="K2727" s="198"/>
      <c r="L2727" s="199"/>
      <c r="M2727" s="200"/>
      <c r="N2727" s="200">
        <v>45748.738703703704</v>
      </c>
      <c r="O2727" s="200" t="str">
        <f t="shared" si="708"/>
        <v>Apr-2025</v>
      </c>
      <c r="P2727" s="196" t="str">
        <f t="shared" si="709"/>
        <v>2025M04</v>
      </c>
      <c r="R2727" s="196">
        <v>45685.36314814815</v>
      </c>
      <c r="S2727" s="201"/>
      <c r="T2727" s="198"/>
      <c r="Z2727" s="198"/>
    </row>
    <row r="2728" spans="2:26" s="196" customFormat="1" x14ac:dyDescent="0.2">
      <c r="B2728" s="196" t="str">
        <v>Cuba</v>
      </c>
      <c r="D2728" s="195"/>
      <c r="F2728" s="197"/>
      <c r="G2728" s="219"/>
      <c r="H2728" s="234" t="str">
        <f t="shared" si="703"/>
        <v/>
      </c>
      <c r="K2728" s="198"/>
      <c r="L2728" s="199"/>
      <c r="M2728" s="200"/>
      <c r="N2728" s="200">
        <v>45753.760636574072</v>
      </c>
      <c r="O2728" s="200" t="str">
        <f t="shared" si="708"/>
        <v>Apr-2025</v>
      </c>
      <c r="P2728" s="196" t="str">
        <f t="shared" si="709"/>
        <v>2025M04</v>
      </c>
      <c r="R2728" s="196">
        <v>45685.363171296296</v>
      </c>
      <c r="S2728" s="201"/>
      <c r="T2728" s="198"/>
      <c r="Z2728" s="198"/>
    </row>
    <row r="2729" spans="2:26" s="196" customFormat="1" x14ac:dyDescent="0.2">
      <c r="B2729" s="196" t="str">
        <v>Panama</v>
      </c>
      <c r="D2729" s="195"/>
      <c r="F2729" s="197"/>
      <c r="G2729" s="219"/>
      <c r="H2729" s="234" t="str">
        <f t="shared" si="703"/>
        <v/>
      </c>
      <c r="K2729" s="198"/>
      <c r="L2729" s="199"/>
      <c r="M2729" s="200"/>
      <c r="N2729" s="200">
        <v>45757.726712962962</v>
      </c>
      <c r="O2729" s="200" t="str">
        <f t="shared" si="708"/>
        <v>Apr-2025</v>
      </c>
      <c r="P2729" s="196" t="str">
        <f t="shared" si="709"/>
        <v>2025M04</v>
      </c>
      <c r="R2729" s="196">
        <v>45685.645543981482</v>
      </c>
      <c r="S2729" s="201"/>
      <c r="T2729" s="198"/>
      <c r="Z2729" s="198"/>
    </row>
    <row r="2730" spans="2:26" s="196" customFormat="1" x14ac:dyDescent="0.2">
      <c r="B2730" s="196" t="str">
        <v>Egypt</v>
      </c>
      <c r="D2730" s="195"/>
      <c r="F2730" s="197"/>
      <c r="G2730" s="219"/>
      <c r="H2730" s="234" t="str">
        <f t="shared" si="703"/>
        <v/>
      </c>
      <c r="K2730" s="198"/>
      <c r="L2730" s="199"/>
      <c r="M2730" s="200"/>
      <c r="N2730" s="200">
        <v>45757.726851851854</v>
      </c>
      <c r="O2730" s="200" t="str">
        <f t="shared" si="708"/>
        <v>Apr-2025</v>
      </c>
      <c r="P2730" s="196" t="str">
        <f t="shared" si="709"/>
        <v>2025M04</v>
      </c>
      <c r="R2730" s="196">
        <v>45694.558356481481</v>
      </c>
      <c r="S2730" s="201"/>
      <c r="T2730" s="198"/>
      <c r="Z2730" s="198"/>
    </row>
    <row r="2731" spans="2:26" s="196" customFormat="1" x14ac:dyDescent="0.2">
      <c r="B2731" s="196" t="str">
        <v>Senegal</v>
      </c>
      <c r="D2731" s="195"/>
      <c r="F2731" s="197"/>
      <c r="G2731" s="219"/>
      <c r="H2731" s="234" t="str">
        <f t="shared" si="703"/>
        <v/>
      </c>
      <c r="K2731" s="198"/>
      <c r="L2731" s="199"/>
      <c r="M2731" s="200"/>
      <c r="N2731" s="200">
        <v>45757.726863425924</v>
      </c>
      <c r="O2731" s="200" t="str">
        <f t="shared" si="708"/>
        <v>Apr-2025</v>
      </c>
      <c r="P2731" s="196" t="str">
        <f t="shared" si="709"/>
        <v>2025M04</v>
      </c>
      <c r="R2731" s="196">
        <v>45695.728495370371</v>
      </c>
      <c r="S2731" s="201"/>
      <c r="T2731" s="198"/>
      <c r="Z2731" s="198"/>
    </row>
    <row r="2732" spans="2:26" s="196" customFormat="1" x14ac:dyDescent="0.2">
      <c r="B2732" s="196" t="str">
        <v>Cameroon</v>
      </c>
      <c r="D2732" s="195"/>
      <c r="F2732" s="197"/>
      <c r="G2732" s="219"/>
      <c r="H2732" s="234" t="str">
        <f t="shared" si="703"/>
        <v/>
      </c>
      <c r="K2732" s="198"/>
      <c r="L2732" s="199"/>
      <c r="M2732" s="200"/>
      <c r="N2732" s="200">
        <v>45757.726875</v>
      </c>
      <c r="O2732" s="200" t="str">
        <f t="shared" si="708"/>
        <v>Apr-2025</v>
      </c>
      <c r="P2732" s="196" t="str">
        <f t="shared" si="709"/>
        <v>2025M04</v>
      </c>
      <c r="R2732" s="196">
        <v>45699.723182870373</v>
      </c>
      <c r="S2732" s="201"/>
      <c r="T2732" s="198"/>
      <c r="Z2732" s="198"/>
    </row>
    <row r="2733" spans="2:26" s="196" customFormat="1" x14ac:dyDescent="0.2">
      <c r="B2733" s="196" t="str">
        <v>Cote d'Ivoire</v>
      </c>
      <c r="D2733" s="195"/>
      <c r="F2733" s="197"/>
      <c r="K2733" s="198"/>
      <c r="L2733" s="199"/>
      <c r="M2733" s="200"/>
      <c r="N2733" s="200">
        <v>45757.726886574077</v>
      </c>
      <c r="O2733" s="200" t="str">
        <f t="shared" si="708"/>
        <v>Apr-2025</v>
      </c>
      <c r="P2733" s="196" t="str">
        <f t="shared" si="709"/>
        <v>2025M04</v>
      </c>
      <c r="R2733" s="196">
        <v>45700.997800925928</v>
      </c>
      <c r="S2733" s="201"/>
      <c r="T2733" s="198"/>
      <c r="Z2733" s="198"/>
    </row>
    <row r="2734" spans="2:26" s="196" customFormat="1" x14ac:dyDescent="0.2">
      <c r="B2734" s="196" t="str">
        <v>Lithuania</v>
      </c>
      <c r="D2734" s="195"/>
      <c r="F2734" s="197"/>
      <c r="K2734" s="198"/>
      <c r="L2734" s="199"/>
      <c r="M2734" s="200"/>
      <c r="N2734" s="200">
        <v>45757.726898148147</v>
      </c>
      <c r="O2734" s="200" t="str">
        <f t="shared" si="708"/>
        <v>Apr-2025</v>
      </c>
      <c r="P2734" s="196" t="str">
        <f t="shared" si="709"/>
        <v>2025M04</v>
      </c>
      <c r="R2734" s="196">
        <v>45700.997939814813</v>
      </c>
      <c r="S2734" s="201"/>
      <c r="T2734" s="198"/>
      <c r="Z2734" s="198"/>
    </row>
    <row r="2735" spans="2:26" s="196" customFormat="1" x14ac:dyDescent="0.2">
      <c r="B2735" s="196" t="str">
        <v>Mexico</v>
      </c>
      <c r="D2735" s="195"/>
      <c r="F2735" s="197"/>
      <c r="K2735" s="198"/>
      <c r="L2735" s="199"/>
      <c r="M2735" s="200"/>
      <c r="N2735" s="200">
        <v>45759.353807870371</v>
      </c>
      <c r="O2735" s="200" t="str">
        <f t="shared" si="708"/>
        <v>Apr-2025</v>
      </c>
      <c r="P2735" s="196" t="str">
        <f t="shared" si="709"/>
        <v>2025M04</v>
      </c>
      <c r="R2735" s="196">
        <v>45705.704675925925</v>
      </c>
      <c r="S2735" s="201"/>
      <c r="T2735" s="198"/>
      <c r="Z2735" s="198"/>
    </row>
    <row r="2736" spans="2:26" s="196" customFormat="1" x14ac:dyDescent="0.2">
      <c r="B2736" s="196" t="str">
        <v>Ireland</v>
      </c>
      <c r="D2736" s="195"/>
      <c r="F2736" s="197"/>
      <c r="K2736" s="198"/>
      <c r="L2736" s="199"/>
      <c r="M2736" s="200"/>
      <c r="N2736" s="200">
        <v>45759.353946759256</v>
      </c>
      <c r="O2736" s="200" t="str">
        <f t="shared" si="708"/>
        <v>Apr-2025</v>
      </c>
      <c r="P2736" s="196" t="str">
        <f t="shared" si="709"/>
        <v>2025M04</v>
      </c>
      <c r="R2736" s="196">
        <v>45707.552233796298</v>
      </c>
      <c r="S2736" s="201"/>
      <c r="T2736" s="198"/>
      <c r="Z2736" s="198"/>
    </row>
    <row r="2737" spans="2:26" s="196" customFormat="1" x14ac:dyDescent="0.2">
      <c r="B2737" s="196" t="str">
        <v>Nicaragua</v>
      </c>
      <c r="D2737" s="195"/>
      <c r="F2737" s="197"/>
      <c r="K2737" s="198"/>
      <c r="L2737" s="199"/>
      <c r="M2737" s="200"/>
      <c r="N2737" s="200">
        <v>45770.145497685182</v>
      </c>
      <c r="O2737" s="200" t="str">
        <f t="shared" si="708"/>
        <v>Apr-2025</v>
      </c>
      <c r="P2737" s="196" t="str">
        <f t="shared" si="709"/>
        <v>2025M04</v>
      </c>
      <c r="R2737" s="196">
        <v>45708.862187500003</v>
      </c>
      <c r="S2737" s="201"/>
      <c r="T2737" s="198"/>
      <c r="Z2737" s="198"/>
    </row>
    <row r="2738" spans="2:26" s="196" customFormat="1" x14ac:dyDescent="0.2">
      <c r="B2738" s="196" t="str">
        <v>Ghana</v>
      </c>
      <c r="D2738" s="195"/>
      <c r="F2738" s="197"/>
      <c r="K2738" s="198"/>
      <c r="L2738" s="199"/>
      <c r="N2738" s="200">
        <v>45781.78229166667</v>
      </c>
      <c r="O2738" s="200" t="str">
        <f t="shared" si="708"/>
        <v>May-2025</v>
      </c>
      <c r="P2738" s="196" t="str">
        <f t="shared" si="709"/>
        <v>2025M05</v>
      </c>
      <c r="R2738" s="196">
        <v>45708.948020833333</v>
      </c>
      <c r="S2738" s="201"/>
      <c r="T2738" s="198"/>
      <c r="Z2738" s="198"/>
    </row>
    <row r="2739" spans="2:26" s="196" customFormat="1" x14ac:dyDescent="0.2">
      <c r="B2739" s="196" t="str">
        <v>France</v>
      </c>
      <c r="D2739" s="195"/>
      <c r="F2739" s="197"/>
      <c r="K2739" s="198"/>
      <c r="L2739" s="199"/>
      <c r="N2739" s="200">
        <v>45782.812847222223</v>
      </c>
      <c r="O2739" s="200" t="str">
        <f t="shared" si="708"/>
        <v>May-2025</v>
      </c>
      <c r="P2739" s="196" t="str">
        <f t="shared" si="709"/>
        <v>2025M05</v>
      </c>
      <c r="R2739" s="196">
        <v>45711.768622685187</v>
      </c>
      <c r="S2739" s="201"/>
      <c r="T2739" s="198"/>
      <c r="Z2739" s="198"/>
    </row>
    <row r="2740" spans="2:26" s="196" customFormat="1" x14ac:dyDescent="0.2">
      <c r="B2740" s="196" t="str">
        <v>Algeria</v>
      </c>
      <c r="D2740" s="195"/>
      <c r="F2740" s="197"/>
      <c r="K2740" s="198"/>
      <c r="L2740" s="199"/>
      <c r="N2740" s="200">
        <v>45783.322662037041</v>
      </c>
      <c r="O2740" s="200" t="str">
        <f t="shared" si="708"/>
        <v>May-2025</v>
      </c>
      <c r="P2740" s="196" t="str">
        <f t="shared" si="709"/>
        <v>2025M05</v>
      </c>
      <c r="R2740" s="196">
        <v>45715.583796296298</v>
      </c>
      <c r="S2740" s="201"/>
      <c r="T2740" s="198"/>
      <c r="Z2740" s="198"/>
    </row>
    <row r="2741" spans="2:26" s="196" customFormat="1" x14ac:dyDescent="0.2">
      <c r="B2741" s="196" t="str">
        <v>Nigeria</v>
      </c>
      <c r="D2741" s="195"/>
      <c r="F2741" s="197"/>
      <c r="K2741" s="198"/>
      <c r="L2741" s="199"/>
      <c r="N2741" s="200">
        <v>45799.372303240743</v>
      </c>
      <c r="O2741" s="200" t="str">
        <f t="shared" si="708"/>
        <v>May-2025</v>
      </c>
      <c r="P2741" s="196" t="str">
        <f t="shared" si="709"/>
        <v>2025M05</v>
      </c>
      <c r="R2741" s="196">
        <v>45717.896215277775</v>
      </c>
      <c r="S2741" s="201"/>
      <c r="T2741" s="198"/>
      <c r="Z2741" s="198"/>
    </row>
    <row r="2742" spans="2:26" s="196" customFormat="1" x14ac:dyDescent="0.2">
      <c r="B2742" s="196" t="str">
        <v>Venezuela</v>
      </c>
      <c r="D2742" s="195"/>
      <c r="F2742" s="197"/>
      <c r="K2742" s="198"/>
      <c r="L2742" s="199"/>
      <c r="N2742" s="200">
        <v>45801.666666666664</v>
      </c>
      <c r="O2742" s="200" t="str">
        <f t="shared" si="708"/>
        <v>May-2025</v>
      </c>
      <c r="P2742" s="196" t="str">
        <f t="shared" si="709"/>
        <v>2025M05</v>
      </c>
      <c r="R2742" s="196">
        <v>45725.385833333334</v>
      </c>
      <c r="S2742" s="201"/>
      <c r="T2742" s="198"/>
      <c r="Z2742" s="198"/>
    </row>
    <row r="2743" spans="2:26" s="196" customFormat="1" x14ac:dyDescent="0.2">
      <c r="B2743" s="196" t="str">
        <v>Norway</v>
      </c>
      <c r="D2743" s="195"/>
      <c r="F2743" s="197"/>
      <c r="K2743" s="198"/>
      <c r="L2743" s="199"/>
      <c r="N2743" s="200">
        <v>45803.125</v>
      </c>
      <c r="O2743" s="200" t="str">
        <f t="shared" si="708"/>
        <v>May-2025</v>
      </c>
      <c r="P2743" s="196" t="str">
        <f t="shared" si="709"/>
        <v>2025M05</v>
      </c>
      <c r="R2743" s="196">
        <v>45729.290949074071</v>
      </c>
      <c r="S2743" s="201"/>
      <c r="T2743" s="198"/>
      <c r="Z2743" s="198"/>
    </row>
    <row r="2744" spans="2:26" s="196" customFormat="1" x14ac:dyDescent="0.2">
      <c r="D2744" s="195"/>
      <c r="F2744" s="197"/>
      <c r="K2744" s="198"/>
      <c r="L2744" s="199"/>
      <c r="N2744" s="200">
        <v>45820.611828703702</v>
      </c>
      <c r="O2744" s="200" t="str">
        <f t="shared" si="708"/>
        <v>Jun-2025</v>
      </c>
      <c r="P2744" s="196" t="str">
        <f t="shared" si="709"/>
        <v>2025M06</v>
      </c>
      <c r="R2744" s="196">
        <v>45733.852569444447</v>
      </c>
      <c r="S2744" s="201"/>
      <c r="T2744" s="198"/>
      <c r="Z2744" s="198"/>
    </row>
    <row r="2745" spans="2:26" s="196" customFormat="1" x14ac:dyDescent="0.2">
      <c r="D2745" s="195"/>
      <c r="F2745" s="197"/>
      <c r="K2745" s="198"/>
      <c r="L2745" s="199"/>
      <c r="N2745" s="200"/>
      <c r="O2745" s="200" t="str">
        <f t="shared" si="708"/>
        <v>Jan-1900</v>
      </c>
      <c r="P2745" s="196" t="str">
        <f t="shared" si="709"/>
        <v>1900M01</v>
      </c>
      <c r="R2745" s="196">
        <v>45733.85260416667</v>
      </c>
      <c r="S2745" s="201"/>
      <c r="T2745" s="198"/>
      <c r="Z2745" s="198"/>
    </row>
    <row r="2746" spans="2:26" s="196" customFormat="1" x14ac:dyDescent="0.2">
      <c r="D2746" s="195"/>
      <c r="F2746" s="197"/>
      <c r="K2746" s="198"/>
      <c r="L2746" s="199"/>
      <c r="N2746" s="200"/>
      <c r="O2746" s="200" t="str">
        <f t="shared" si="708"/>
        <v>Jan-1900</v>
      </c>
      <c r="P2746" s="196" t="str">
        <f t="shared" si="709"/>
        <v>1900M01</v>
      </c>
      <c r="R2746" s="196">
        <v>45733.85261574074</v>
      </c>
      <c r="S2746" s="201"/>
      <c r="T2746" s="198"/>
      <c r="Z2746" s="198"/>
    </row>
    <row r="2747" spans="2:26" s="196" customFormat="1" x14ac:dyDescent="0.2">
      <c r="D2747" s="195"/>
      <c r="F2747" s="197"/>
      <c r="K2747" s="198"/>
      <c r="L2747" s="199"/>
      <c r="N2747" s="200"/>
      <c r="O2747" s="200" t="str">
        <f t="shared" si="708"/>
        <v>Jan-1900</v>
      </c>
      <c r="P2747" s="196" t="str">
        <f t="shared" si="709"/>
        <v>1900M01</v>
      </c>
      <c r="R2747" s="196">
        <v>45748.738634259258</v>
      </c>
      <c r="S2747" s="201"/>
      <c r="T2747" s="198"/>
      <c r="Z2747" s="198"/>
    </row>
    <row r="2748" spans="2:26" s="196" customFormat="1" x14ac:dyDescent="0.2">
      <c r="D2748" s="195"/>
      <c r="F2748" s="197"/>
      <c r="K2748" s="198"/>
      <c r="L2748" s="199"/>
      <c r="N2748" s="200"/>
      <c r="O2748" s="200" t="str">
        <f t="shared" si="708"/>
        <v>Jan-1900</v>
      </c>
      <c r="P2748" s="196" t="str">
        <f t="shared" si="709"/>
        <v>1900M01</v>
      </c>
      <c r="R2748" s="196">
        <v>45748.738645833335</v>
      </c>
      <c r="S2748" s="201"/>
      <c r="T2748" s="198"/>
      <c r="Z2748" s="198"/>
    </row>
    <row r="2749" spans="2:26" s="196" customFormat="1" x14ac:dyDescent="0.2">
      <c r="D2749" s="195"/>
      <c r="F2749" s="197"/>
      <c r="K2749" s="198"/>
      <c r="L2749" s="199"/>
      <c r="N2749" s="200"/>
      <c r="O2749" s="200" t="str">
        <f t="shared" si="708"/>
        <v>Jan-1900</v>
      </c>
      <c r="P2749" s="196" t="str">
        <f t="shared" si="709"/>
        <v>1900M01</v>
      </c>
      <c r="S2749" s="201"/>
      <c r="T2749" s="198"/>
      <c r="Z2749" s="198"/>
    </row>
    <row r="2750" spans="2:26" s="196" customFormat="1" x14ac:dyDescent="0.2">
      <c r="D2750" s="195"/>
      <c r="F2750" s="197"/>
      <c r="K2750" s="198"/>
      <c r="L2750" s="199"/>
      <c r="N2750" s="200"/>
      <c r="O2750" s="200" t="str">
        <f t="shared" si="708"/>
        <v>Jan-1900</v>
      </c>
      <c r="P2750" s="196" t="str">
        <f t="shared" si="709"/>
        <v>1900M01</v>
      </c>
      <c r="S2750" s="201"/>
      <c r="T2750" s="198"/>
      <c r="Z2750" s="198"/>
    </row>
    <row r="2751" spans="2:26" s="196" customFormat="1" x14ac:dyDescent="0.2">
      <c r="D2751" s="195"/>
      <c r="F2751" s="197"/>
      <c r="K2751" s="198"/>
      <c r="L2751" s="199"/>
      <c r="N2751" s="200"/>
      <c r="O2751" s="200" t="str">
        <f t="shared" si="708"/>
        <v>Jan-1900</v>
      </c>
      <c r="P2751" s="196" t="str">
        <f t="shared" si="709"/>
        <v>1900M01</v>
      </c>
      <c r="S2751" s="201"/>
      <c r="T2751" s="198"/>
      <c r="Z2751" s="198"/>
    </row>
    <row r="2752" spans="2:26" s="196" customFormat="1" x14ac:dyDescent="0.2">
      <c r="D2752" s="195"/>
      <c r="F2752" s="197"/>
      <c r="K2752" s="198"/>
      <c r="L2752" s="199"/>
      <c r="N2752" s="200"/>
      <c r="O2752" s="200" t="str">
        <f t="shared" si="708"/>
        <v>Jan-1900</v>
      </c>
      <c r="P2752" s="196" t="str">
        <f t="shared" si="709"/>
        <v>1900M01</v>
      </c>
      <c r="S2752" s="201"/>
      <c r="T2752" s="198"/>
      <c r="Z2752" s="198"/>
    </row>
    <row r="2753" spans="4:26" s="196" customFormat="1" x14ac:dyDescent="0.2">
      <c r="D2753" s="195"/>
      <c r="F2753" s="197"/>
      <c r="K2753" s="198"/>
      <c r="L2753" s="199"/>
      <c r="N2753" s="200"/>
      <c r="O2753" s="200" t="str">
        <f t="shared" si="708"/>
        <v>Jan-1900</v>
      </c>
      <c r="P2753" s="196" t="str">
        <f t="shared" si="709"/>
        <v>1900M01</v>
      </c>
      <c r="S2753" s="201"/>
      <c r="T2753" s="198"/>
      <c r="Z2753" s="198"/>
    </row>
    <row r="2754" spans="4:26" s="196" customFormat="1" x14ac:dyDescent="0.2">
      <c r="D2754" s="195"/>
      <c r="F2754" s="197"/>
      <c r="K2754" s="198"/>
      <c r="L2754" s="199"/>
      <c r="N2754" s="200"/>
      <c r="O2754" s="200" t="str">
        <f t="shared" si="708"/>
        <v>Jan-1900</v>
      </c>
      <c r="P2754" s="196" t="str">
        <f t="shared" si="709"/>
        <v>1900M01</v>
      </c>
      <c r="S2754" s="201"/>
      <c r="T2754" s="198"/>
      <c r="Z2754" s="198"/>
    </row>
    <row r="2755" spans="4:26" s="196" customFormat="1" x14ac:dyDescent="0.2">
      <c r="D2755" s="195"/>
      <c r="F2755" s="197"/>
      <c r="K2755" s="198"/>
      <c r="L2755" s="199"/>
      <c r="N2755" s="200"/>
      <c r="O2755" s="200" t="str">
        <f t="shared" si="708"/>
        <v>Jan-1900</v>
      </c>
      <c r="P2755" s="196" t="str">
        <f t="shared" si="709"/>
        <v>1900M01</v>
      </c>
      <c r="S2755" s="201"/>
      <c r="T2755" s="198"/>
      <c r="Z2755" s="198"/>
    </row>
    <row r="2756" spans="4:26" s="196" customFormat="1" x14ac:dyDescent="0.2">
      <c r="D2756" s="195"/>
      <c r="F2756" s="197"/>
      <c r="K2756" s="198"/>
      <c r="L2756" s="199"/>
      <c r="N2756" s="200"/>
      <c r="O2756" s="200" t="str">
        <f t="shared" si="708"/>
        <v>Jan-1900</v>
      </c>
      <c r="P2756" s="196" t="str">
        <f t="shared" si="709"/>
        <v>1900M01</v>
      </c>
      <c r="S2756" s="201"/>
      <c r="T2756" s="198"/>
      <c r="Z2756" s="198"/>
    </row>
    <row r="2757" spans="4:26" s="196" customFormat="1" x14ac:dyDescent="0.2">
      <c r="D2757" s="195"/>
      <c r="F2757" s="197"/>
      <c r="K2757" s="198"/>
      <c r="L2757" s="199"/>
      <c r="N2757" s="200"/>
      <c r="O2757" s="200" t="str">
        <f t="shared" si="708"/>
        <v>Jan-1900</v>
      </c>
      <c r="P2757" s="196" t="str">
        <f t="shared" si="709"/>
        <v>1900M01</v>
      </c>
      <c r="S2757" s="201"/>
      <c r="T2757" s="198"/>
      <c r="Z2757" s="198"/>
    </row>
    <row r="2758" spans="4:26" s="196" customFormat="1" x14ac:dyDescent="0.2">
      <c r="D2758" s="195"/>
      <c r="F2758" s="197"/>
      <c r="K2758" s="198"/>
      <c r="L2758" s="199"/>
      <c r="N2758" s="200"/>
      <c r="O2758" s="200" t="str">
        <f t="shared" si="708"/>
        <v>Jan-1900</v>
      </c>
      <c r="P2758" s="196" t="str">
        <f t="shared" si="709"/>
        <v>1900M01</v>
      </c>
      <c r="S2758" s="201"/>
      <c r="T2758" s="198"/>
      <c r="Z2758" s="198"/>
    </row>
    <row r="2759" spans="4:26" s="196" customFormat="1" x14ac:dyDescent="0.2">
      <c r="D2759" s="195"/>
      <c r="F2759" s="197"/>
      <c r="K2759" s="198"/>
      <c r="L2759" s="199"/>
      <c r="N2759" s="200"/>
      <c r="O2759" s="200" t="str">
        <f t="shared" si="708"/>
        <v>Jan-1900</v>
      </c>
      <c r="P2759" s="196" t="str">
        <f t="shared" si="709"/>
        <v>1900M01</v>
      </c>
      <c r="S2759" s="201"/>
      <c r="T2759" s="198"/>
      <c r="Z2759" s="198"/>
    </row>
    <row r="2760" spans="4:26" s="196" customFormat="1" x14ac:dyDescent="0.2">
      <c r="D2760" s="195"/>
      <c r="F2760" s="197"/>
      <c r="K2760" s="198"/>
      <c r="L2760" s="199"/>
      <c r="N2760" s="200"/>
      <c r="O2760" s="200" t="str">
        <f t="shared" si="708"/>
        <v>Jan-1900</v>
      </c>
      <c r="P2760" s="196" t="str">
        <f t="shared" si="709"/>
        <v>1900M01</v>
      </c>
      <c r="S2760" s="201"/>
      <c r="T2760" s="198"/>
      <c r="Z2760" s="198"/>
    </row>
    <row r="2761" spans="4:26" s="196" customFormat="1" x14ac:dyDescent="0.2">
      <c r="D2761" s="195"/>
      <c r="F2761" s="197"/>
      <c r="K2761" s="198"/>
      <c r="L2761" s="199"/>
      <c r="N2761" s="200"/>
      <c r="O2761" s="200" t="str">
        <f t="shared" si="708"/>
        <v>Jan-1900</v>
      </c>
      <c r="P2761" s="196" t="str">
        <f t="shared" si="709"/>
        <v>1900M01</v>
      </c>
      <c r="S2761" s="201"/>
      <c r="T2761" s="198"/>
      <c r="Z2761" s="198"/>
    </row>
    <row r="2762" spans="4:26" s="196" customFormat="1" x14ac:dyDescent="0.2">
      <c r="D2762" s="195"/>
      <c r="F2762" s="197"/>
      <c r="K2762" s="198"/>
      <c r="L2762" s="199"/>
      <c r="N2762" s="200"/>
      <c r="O2762" s="200" t="str">
        <f t="shared" si="708"/>
        <v>Jan-1900</v>
      </c>
      <c r="P2762" s="196" t="str">
        <f t="shared" si="709"/>
        <v>1900M01</v>
      </c>
      <c r="S2762" s="201"/>
      <c r="T2762" s="198"/>
      <c r="Z2762" s="198"/>
    </row>
    <row r="2763" spans="4:26" s="196" customFormat="1" x14ac:dyDescent="0.2">
      <c r="D2763" s="195"/>
      <c r="F2763" s="197"/>
      <c r="K2763" s="198"/>
      <c r="L2763" s="199"/>
      <c r="N2763" s="200"/>
      <c r="O2763" s="200" t="str">
        <f t="shared" si="708"/>
        <v>Jan-1900</v>
      </c>
      <c r="P2763" s="196" t="str">
        <f t="shared" si="709"/>
        <v>1900M01</v>
      </c>
      <c r="S2763" s="201"/>
      <c r="T2763" s="198"/>
      <c r="Z2763" s="198"/>
    </row>
    <row r="2764" spans="4:26" s="196" customFormat="1" x14ac:dyDescent="0.2">
      <c r="D2764" s="195"/>
      <c r="F2764" s="197"/>
      <c r="K2764" s="198"/>
      <c r="L2764" s="199"/>
      <c r="N2764" s="200"/>
      <c r="O2764" s="200" t="str">
        <f t="shared" si="708"/>
        <v>Jan-1900</v>
      </c>
      <c r="P2764" s="196" t="str">
        <f t="shared" si="709"/>
        <v>1900M01</v>
      </c>
      <c r="S2764" s="201"/>
      <c r="T2764" s="198"/>
      <c r="Z2764" s="198"/>
    </row>
    <row r="2765" spans="4:26" s="196" customFormat="1" x14ac:dyDescent="0.2">
      <c r="D2765" s="195"/>
      <c r="F2765" s="197"/>
      <c r="K2765" s="198"/>
      <c r="L2765" s="199"/>
      <c r="N2765" s="200"/>
      <c r="O2765" s="200" t="str">
        <f t="shared" ref="O2765:O2828" si="712">TEXT(N2765,"mmm")&amp;"-"&amp;TEXT(N2765,"yyyy")</f>
        <v>Jan-1900</v>
      </c>
      <c r="P2765" s="196" t="str">
        <f t="shared" ref="P2765:P2828" si="713">IFERROR(TEXT(O2765,"yyyy")&amp;"M"&amp;IF(MONTH(O2765)&lt;10,0&amp;MONTH(O2765),MONTH(O2765)),"")</f>
        <v>1900M01</v>
      </c>
      <c r="S2765" s="201"/>
      <c r="T2765" s="198"/>
      <c r="Z2765" s="198"/>
    </row>
    <row r="2766" spans="4:26" s="196" customFormat="1" x14ac:dyDescent="0.2">
      <c r="D2766" s="195"/>
      <c r="F2766" s="197"/>
      <c r="K2766" s="198"/>
      <c r="L2766" s="199"/>
      <c r="N2766" s="200"/>
      <c r="O2766" s="200" t="str">
        <f t="shared" si="712"/>
        <v>Jan-1900</v>
      </c>
      <c r="P2766" s="196" t="str">
        <f t="shared" si="713"/>
        <v>1900M01</v>
      </c>
      <c r="S2766" s="201"/>
      <c r="T2766" s="198"/>
      <c r="Z2766" s="198"/>
    </row>
    <row r="2767" spans="4:26" s="196" customFormat="1" x14ac:dyDescent="0.2">
      <c r="D2767" s="195"/>
      <c r="F2767" s="197"/>
      <c r="K2767" s="198"/>
      <c r="L2767" s="199"/>
      <c r="N2767" s="200"/>
      <c r="O2767" s="200" t="str">
        <f t="shared" si="712"/>
        <v>Jan-1900</v>
      </c>
      <c r="P2767" s="196" t="str">
        <f t="shared" si="713"/>
        <v>1900M01</v>
      </c>
      <c r="S2767" s="201"/>
      <c r="T2767" s="198"/>
      <c r="Z2767" s="198"/>
    </row>
    <row r="2768" spans="4:26" s="196" customFormat="1" x14ac:dyDescent="0.2">
      <c r="D2768" s="195"/>
      <c r="F2768" s="197"/>
      <c r="K2768" s="198"/>
      <c r="L2768" s="199"/>
      <c r="N2768" s="200"/>
      <c r="O2768" s="200" t="str">
        <f t="shared" si="712"/>
        <v>Jan-1900</v>
      </c>
      <c r="P2768" s="196" t="str">
        <f t="shared" si="713"/>
        <v>1900M01</v>
      </c>
      <c r="S2768" s="201"/>
      <c r="T2768" s="198"/>
      <c r="Z2768" s="198"/>
    </row>
    <row r="2769" spans="4:26" s="196" customFormat="1" x14ac:dyDescent="0.2">
      <c r="D2769" s="195"/>
      <c r="F2769" s="197"/>
      <c r="K2769" s="198"/>
      <c r="L2769" s="199"/>
      <c r="N2769" s="200"/>
      <c r="O2769" s="200" t="str">
        <f t="shared" si="712"/>
        <v>Jan-1900</v>
      </c>
      <c r="P2769" s="196" t="str">
        <f t="shared" si="713"/>
        <v>1900M01</v>
      </c>
      <c r="S2769" s="201"/>
      <c r="T2769" s="198"/>
      <c r="Z2769" s="198"/>
    </row>
    <row r="2770" spans="4:26" s="196" customFormat="1" x14ac:dyDescent="0.2">
      <c r="D2770" s="195"/>
      <c r="F2770" s="197"/>
      <c r="K2770" s="198"/>
      <c r="L2770" s="199"/>
      <c r="N2770" s="200"/>
      <c r="O2770" s="200" t="str">
        <f t="shared" si="712"/>
        <v>Jan-1900</v>
      </c>
      <c r="P2770" s="196" t="str">
        <f t="shared" si="713"/>
        <v>1900M01</v>
      </c>
      <c r="S2770" s="201"/>
      <c r="T2770" s="198"/>
      <c r="Z2770" s="198"/>
    </row>
    <row r="2771" spans="4:26" s="196" customFormat="1" x14ac:dyDescent="0.2">
      <c r="D2771" s="195"/>
      <c r="F2771" s="197"/>
      <c r="K2771" s="198"/>
      <c r="L2771" s="199"/>
      <c r="N2771" s="200"/>
      <c r="O2771" s="200" t="str">
        <f t="shared" si="712"/>
        <v>Jan-1900</v>
      </c>
      <c r="P2771" s="196" t="str">
        <f t="shared" si="713"/>
        <v>1900M01</v>
      </c>
      <c r="S2771" s="201"/>
      <c r="T2771" s="198"/>
      <c r="Z2771" s="198"/>
    </row>
    <row r="2772" spans="4:26" s="196" customFormat="1" x14ac:dyDescent="0.2">
      <c r="D2772" s="195"/>
      <c r="F2772" s="197"/>
      <c r="K2772" s="198"/>
      <c r="L2772" s="199"/>
      <c r="N2772" s="200"/>
      <c r="O2772" s="200" t="str">
        <f t="shared" si="712"/>
        <v>Jan-1900</v>
      </c>
      <c r="P2772" s="196" t="str">
        <f t="shared" si="713"/>
        <v>1900M01</v>
      </c>
      <c r="S2772" s="201"/>
      <c r="T2772" s="198"/>
      <c r="Z2772" s="198"/>
    </row>
    <row r="2773" spans="4:26" s="196" customFormat="1" x14ac:dyDescent="0.2">
      <c r="D2773" s="195"/>
      <c r="F2773" s="197"/>
      <c r="K2773" s="198"/>
      <c r="L2773" s="199"/>
      <c r="N2773" s="200"/>
      <c r="O2773" s="200" t="str">
        <f t="shared" si="712"/>
        <v>Jan-1900</v>
      </c>
      <c r="P2773" s="196" t="str">
        <f t="shared" si="713"/>
        <v>1900M01</v>
      </c>
      <c r="S2773" s="201"/>
      <c r="T2773" s="198"/>
      <c r="Z2773" s="198"/>
    </row>
    <row r="2774" spans="4:26" s="196" customFormat="1" x14ac:dyDescent="0.2">
      <c r="D2774" s="195"/>
      <c r="F2774" s="197"/>
      <c r="K2774" s="198"/>
      <c r="L2774" s="199"/>
      <c r="N2774" s="200"/>
      <c r="O2774" s="200" t="str">
        <f t="shared" si="712"/>
        <v>Jan-1900</v>
      </c>
      <c r="P2774" s="196" t="str">
        <f t="shared" si="713"/>
        <v>1900M01</v>
      </c>
      <c r="S2774" s="201"/>
      <c r="T2774" s="198"/>
      <c r="Z2774" s="198"/>
    </row>
    <row r="2775" spans="4:26" s="196" customFormat="1" x14ac:dyDescent="0.2">
      <c r="D2775" s="195"/>
      <c r="F2775" s="197"/>
      <c r="K2775" s="198"/>
      <c r="L2775" s="199"/>
      <c r="N2775" s="200"/>
      <c r="O2775" s="200" t="str">
        <f t="shared" si="712"/>
        <v>Jan-1900</v>
      </c>
      <c r="P2775" s="196" t="str">
        <f t="shared" si="713"/>
        <v>1900M01</v>
      </c>
      <c r="S2775" s="201"/>
      <c r="T2775" s="198"/>
      <c r="Z2775" s="198"/>
    </row>
    <row r="2776" spans="4:26" s="196" customFormat="1" x14ac:dyDescent="0.2">
      <c r="D2776" s="195"/>
      <c r="F2776" s="197"/>
      <c r="K2776" s="198"/>
      <c r="L2776" s="199"/>
      <c r="N2776" s="200"/>
      <c r="O2776" s="200" t="str">
        <f t="shared" si="712"/>
        <v>Jan-1900</v>
      </c>
      <c r="P2776" s="196" t="str">
        <f t="shared" si="713"/>
        <v>1900M01</v>
      </c>
      <c r="S2776" s="201"/>
      <c r="T2776" s="198"/>
      <c r="Z2776" s="198"/>
    </row>
    <row r="2777" spans="4:26" s="196" customFormat="1" x14ac:dyDescent="0.2">
      <c r="D2777" s="195"/>
      <c r="F2777" s="197"/>
      <c r="K2777" s="198"/>
      <c r="L2777" s="199"/>
      <c r="N2777" s="200"/>
      <c r="O2777" s="200" t="str">
        <f t="shared" si="712"/>
        <v>Jan-1900</v>
      </c>
      <c r="P2777" s="196" t="str">
        <f t="shared" si="713"/>
        <v>1900M01</v>
      </c>
      <c r="S2777" s="201"/>
      <c r="T2777" s="198"/>
      <c r="Z2777" s="198"/>
    </row>
    <row r="2778" spans="4:26" s="196" customFormat="1" x14ac:dyDescent="0.2">
      <c r="D2778" s="195"/>
      <c r="F2778" s="197"/>
      <c r="K2778" s="198"/>
      <c r="L2778" s="199"/>
      <c r="N2778" s="200"/>
      <c r="O2778" s="200" t="str">
        <f t="shared" si="712"/>
        <v>Jan-1900</v>
      </c>
      <c r="P2778" s="196" t="str">
        <f t="shared" si="713"/>
        <v>1900M01</v>
      </c>
      <c r="S2778" s="201"/>
      <c r="T2778" s="198"/>
      <c r="Z2778" s="198"/>
    </row>
    <row r="2779" spans="4:26" s="196" customFormat="1" x14ac:dyDescent="0.2">
      <c r="D2779" s="195"/>
      <c r="F2779" s="197"/>
      <c r="K2779" s="198"/>
      <c r="L2779" s="199"/>
      <c r="N2779" s="200"/>
      <c r="O2779" s="200" t="str">
        <f t="shared" si="712"/>
        <v>Jan-1900</v>
      </c>
      <c r="P2779" s="196" t="str">
        <f t="shared" si="713"/>
        <v>1900M01</v>
      </c>
      <c r="S2779" s="201"/>
      <c r="T2779" s="198"/>
      <c r="Z2779" s="198"/>
    </row>
    <row r="2780" spans="4:26" s="196" customFormat="1" x14ac:dyDescent="0.2">
      <c r="D2780" s="195"/>
      <c r="F2780" s="197"/>
      <c r="K2780" s="198"/>
      <c r="L2780" s="199"/>
      <c r="N2780" s="200"/>
      <c r="O2780" s="200" t="str">
        <f t="shared" si="712"/>
        <v>Jan-1900</v>
      </c>
      <c r="P2780" s="196" t="str">
        <f t="shared" si="713"/>
        <v>1900M01</v>
      </c>
      <c r="S2780" s="201"/>
      <c r="T2780" s="198"/>
      <c r="Z2780" s="198"/>
    </row>
    <row r="2781" spans="4:26" s="196" customFormat="1" x14ac:dyDescent="0.2">
      <c r="D2781" s="195"/>
      <c r="F2781" s="197"/>
      <c r="K2781" s="198"/>
      <c r="L2781" s="199"/>
      <c r="N2781" s="200"/>
      <c r="O2781" s="200" t="str">
        <f t="shared" si="712"/>
        <v>Jan-1900</v>
      </c>
      <c r="P2781" s="196" t="str">
        <f t="shared" si="713"/>
        <v>1900M01</v>
      </c>
      <c r="S2781" s="201"/>
      <c r="T2781" s="198"/>
      <c r="Z2781" s="198"/>
    </row>
    <row r="2782" spans="4:26" s="196" customFormat="1" x14ac:dyDescent="0.2">
      <c r="D2782" s="195"/>
      <c r="F2782" s="197"/>
      <c r="K2782" s="198"/>
      <c r="L2782" s="199"/>
      <c r="N2782" s="200"/>
      <c r="O2782" s="200" t="str">
        <f t="shared" si="712"/>
        <v>Jan-1900</v>
      </c>
      <c r="P2782" s="196" t="str">
        <f t="shared" si="713"/>
        <v>1900M01</v>
      </c>
      <c r="S2782" s="201"/>
      <c r="T2782" s="198"/>
      <c r="Z2782" s="198"/>
    </row>
    <row r="2783" spans="4:26" s="196" customFormat="1" x14ac:dyDescent="0.2">
      <c r="D2783" s="195"/>
      <c r="F2783" s="197"/>
      <c r="K2783" s="198"/>
      <c r="L2783" s="199"/>
      <c r="N2783" s="200"/>
      <c r="O2783" s="200" t="str">
        <f t="shared" si="712"/>
        <v>Jan-1900</v>
      </c>
      <c r="P2783" s="196" t="str">
        <f t="shared" si="713"/>
        <v>1900M01</v>
      </c>
      <c r="S2783" s="201"/>
      <c r="T2783" s="198"/>
      <c r="Z2783" s="198"/>
    </row>
    <row r="2784" spans="4:26" s="196" customFormat="1" x14ac:dyDescent="0.2">
      <c r="D2784" s="195"/>
      <c r="F2784" s="197"/>
      <c r="K2784" s="198"/>
      <c r="L2784" s="199"/>
      <c r="N2784" s="200"/>
      <c r="O2784" s="200" t="str">
        <f t="shared" si="712"/>
        <v>Jan-1900</v>
      </c>
      <c r="P2784" s="196" t="str">
        <f t="shared" si="713"/>
        <v>1900M01</v>
      </c>
      <c r="S2784" s="201"/>
      <c r="T2784" s="198"/>
      <c r="Z2784" s="198"/>
    </row>
    <row r="2785" spans="4:26" s="196" customFormat="1" x14ac:dyDescent="0.2">
      <c r="D2785" s="195"/>
      <c r="F2785" s="197"/>
      <c r="K2785" s="198"/>
      <c r="L2785" s="199"/>
      <c r="N2785" s="200"/>
      <c r="O2785" s="200" t="str">
        <f t="shared" si="712"/>
        <v>Jan-1900</v>
      </c>
      <c r="P2785" s="196" t="str">
        <f t="shared" si="713"/>
        <v>1900M01</v>
      </c>
      <c r="S2785" s="201"/>
      <c r="T2785" s="198"/>
      <c r="Z2785" s="198"/>
    </row>
    <row r="2786" spans="4:26" s="196" customFormat="1" x14ac:dyDescent="0.2">
      <c r="D2786" s="195"/>
      <c r="F2786" s="197"/>
      <c r="K2786" s="198"/>
      <c r="L2786" s="199"/>
      <c r="N2786" s="200"/>
      <c r="O2786" s="200" t="str">
        <f t="shared" si="712"/>
        <v>Jan-1900</v>
      </c>
      <c r="P2786" s="196" t="str">
        <f t="shared" si="713"/>
        <v>1900M01</v>
      </c>
      <c r="S2786" s="201"/>
      <c r="T2786" s="198"/>
      <c r="Z2786" s="198"/>
    </row>
    <row r="2787" spans="4:26" s="196" customFormat="1" x14ac:dyDescent="0.2">
      <c r="D2787" s="195"/>
      <c r="F2787" s="197"/>
      <c r="K2787" s="198"/>
      <c r="L2787" s="199"/>
      <c r="N2787" s="200"/>
      <c r="O2787" s="200" t="str">
        <f t="shared" si="712"/>
        <v>Jan-1900</v>
      </c>
      <c r="P2787" s="196" t="str">
        <f t="shared" si="713"/>
        <v>1900M01</v>
      </c>
      <c r="S2787" s="201"/>
      <c r="T2787" s="198"/>
      <c r="Z2787" s="198"/>
    </row>
    <row r="2788" spans="4:26" s="196" customFormat="1" x14ac:dyDescent="0.2">
      <c r="D2788" s="195"/>
      <c r="F2788" s="197"/>
      <c r="K2788" s="198"/>
      <c r="L2788" s="199"/>
      <c r="N2788" s="200"/>
      <c r="O2788" s="200" t="str">
        <f t="shared" si="712"/>
        <v>Jan-1900</v>
      </c>
      <c r="P2788" s="196" t="str">
        <f t="shared" si="713"/>
        <v>1900M01</v>
      </c>
      <c r="S2788" s="201"/>
      <c r="T2788" s="198"/>
      <c r="Z2788" s="198"/>
    </row>
    <row r="2789" spans="4:26" s="196" customFormat="1" x14ac:dyDescent="0.2">
      <c r="D2789" s="195"/>
      <c r="F2789" s="197"/>
      <c r="K2789" s="198"/>
      <c r="L2789" s="199"/>
      <c r="N2789" s="200"/>
      <c r="O2789" s="200" t="str">
        <f t="shared" si="712"/>
        <v>Jan-1900</v>
      </c>
      <c r="P2789" s="196" t="str">
        <f t="shared" si="713"/>
        <v>1900M01</v>
      </c>
      <c r="S2789" s="201"/>
      <c r="T2789" s="198"/>
      <c r="Z2789" s="198"/>
    </row>
    <row r="2790" spans="4:26" s="196" customFormat="1" x14ac:dyDescent="0.2">
      <c r="D2790" s="195"/>
      <c r="F2790" s="197"/>
      <c r="K2790" s="198"/>
      <c r="L2790" s="199"/>
      <c r="N2790" s="200"/>
      <c r="O2790" s="200" t="str">
        <f t="shared" si="712"/>
        <v>Jan-1900</v>
      </c>
      <c r="P2790" s="196" t="str">
        <f t="shared" si="713"/>
        <v>1900M01</v>
      </c>
      <c r="S2790" s="201"/>
      <c r="T2790" s="198"/>
      <c r="Z2790" s="198"/>
    </row>
    <row r="2791" spans="4:26" s="196" customFormat="1" x14ac:dyDescent="0.2">
      <c r="D2791" s="195"/>
      <c r="F2791" s="197"/>
      <c r="K2791" s="198"/>
      <c r="L2791" s="199"/>
      <c r="N2791" s="200"/>
      <c r="O2791" s="200" t="str">
        <f t="shared" si="712"/>
        <v>Jan-1900</v>
      </c>
      <c r="P2791" s="196" t="str">
        <f t="shared" si="713"/>
        <v>1900M01</v>
      </c>
      <c r="S2791" s="201"/>
      <c r="T2791" s="198"/>
      <c r="Z2791" s="198"/>
    </row>
    <row r="2792" spans="4:26" s="196" customFormat="1" x14ac:dyDescent="0.2">
      <c r="D2792" s="195"/>
      <c r="F2792" s="197"/>
      <c r="K2792" s="198"/>
      <c r="L2792" s="199"/>
      <c r="N2792" s="200"/>
      <c r="O2792" s="200" t="str">
        <f t="shared" si="712"/>
        <v>Jan-1900</v>
      </c>
      <c r="P2792" s="196" t="str">
        <f t="shared" si="713"/>
        <v>1900M01</v>
      </c>
      <c r="S2792" s="201"/>
      <c r="T2792" s="198"/>
      <c r="Z2792" s="198"/>
    </row>
    <row r="2793" spans="4:26" s="196" customFormat="1" x14ac:dyDescent="0.2">
      <c r="D2793" s="195"/>
      <c r="F2793" s="197"/>
      <c r="K2793" s="198"/>
      <c r="L2793" s="199"/>
      <c r="N2793" s="200"/>
      <c r="O2793" s="200" t="str">
        <f t="shared" si="712"/>
        <v>Jan-1900</v>
      </c>
      <c r="P2793" s="196" t="str">
        <f t="shared" si="713"/>
        <v>1900M01</v>
      </c>
      <c r="S2793" s="201"/>
      <c r="T2793" s="198"/>
      <c r="Z2793" s="198"/>
    </row>
    <row r="2794" spans="4:26" s="196" customFormat="1" x14ac:dyDescent="0.2">
      <c r="D2794" s="195"/>
      <c r="F2794" s="197"/>
      <c r="K2794" s="198"/>
      <c r="L2794" s="199"/>
      <c r="N2794" s="200"/>
      <c r="O2794" s="200" t="str">
        <f t="shared" si="712"/>
        <v>Jan-1900</v>
      </c>
      <c r="P2794" s="196" t="str">
        <f t="shared" si="713"/>
        <v>1900M01</v>
      </c>
      <c r="S2794" s="201"/>
      <c r="T2794" s="198"/>
      <c r="Z2794" s="198"/>
    </row>
    <row r="2795" spans="4:26" s="196" customFormat="1" x14ac:dyDescent="0.2">
      <c r="D2795" s="195"/>
      <c r="F2795" s="197"/>
      <c r="K2795" s="198"/>
      <c r="L2795" s="199"/>
      <c r="N2795" s="200"/>
      <c r="O2795" s="200" t="str">
        <f t="shared" si="712"/>
        <v>Jan-1900</v>
      </c>
      <c r="P2795" s="196" t="str">
        <f t="shared" si="713"/>
        <v>1900M01</v>
      </c>
      <c r="S2795" s="201"/>
      <c r="T2795" s="198"/>
      <c r="Z2795" s="198"/>
    </row>
    <row r="2796" spans="4:26" s="196" customFormat="1" x14ac:dyDescent="0.2">
      <c r="D2796" s="195"/>
      <c r="F2796" s="197"/>
      <c r="K2796" s="198"/>
      <c r="L2796" s="199"/>
      <c r="N2796" s="200"/>
      <c r="O2796" s="200" t="str">
        <f t="shared" si="712"/>
        <v>Jan-1900</v>
      </c>
      <c r="P2796" s="196" t="str">
        <f t="shared" si="713"/>
        <v>1900M01</v>
      </c>
      <c r="S2796" s="201"/>
      <c r="T2796" s="198"/>
      <c r="Z2796" s="198"/>
    </row>
    <row r="2797" spans="4:26" s="196" customFormat="1" x14ac:dyDescent="0.2">
      <c r="D2797" s="195"/>
      <c r="F2797" s="197"/>
      <c r="K2797" s="198"/>
      <c r="L2797" s="199"/>
      <c r="N2797" s="200"/>
      <c r="O2797" s="200" t="str">
        <f t="shared" si="712"/>
        <v>Jan-1900</v>
      </c>
      <c r="P2797" s="196" t="str">
        <f t="shared" si="713"/>
        <v>1900M01</v>
      </c>
      <c r="S2797" s="201"/>
      <c r="T2797" s="198"/>
      <c r="Z2797" s="198"/>
    </row>
    <row r="2798" spans="4:26" s="196" customFormat="1" x14ac:dyDescent="0.2">
      <c r="D2798" s="195"/>
      <c r="F2798" s="197"/>
      <c r="K2798" s="198"/>
      <c r="L2798" s="199"/>
      <c r="N2798" s="200"/>
      <c r="O2798" s="200" t="str">
        <f t="shared" si="712"/>
        <v>Jan-1900</v>
      </c>
      <c r="P2798" s="196" t="str">
        <f t="shared" si="713"/>
        <v>1900M01</v>
      </c>
      <c r="S2798" s="201"/>
      <c r="T2798" s="198"/>
      <c r="Z2798" s="198"/>
    </row>
    <row r="2799" spans="4:26" s="196" customFormat="1" x14ac:dyDescent="0.2">
      <c r="D2799" s="195"/>
      <c r="F2799" s="197"/>
      <c r="K2799" s="198"/>
      <c r="L2799" s="199"/>
      <c r="N2799" s="200"/>
      <c r="O2799" s="200" t="str">
        <f t="shared" si="712"/>
        <v>Jan-1900</v>
      </c>
      <c r="P2799" s="196" t="str">
        <f t="shared" si="713"/>
        <v>1900M01</v>
      </c>
      <c r="S2799" s="201"/>
      <c r="T2799" s="198"/>
      <c r="Z2799" s="198"/>
    </row>
    <row r="2800" spans="4:26" s="196" customFormat="1" x14ac:dyDescent="0.2">
      <c r="D2800" s="195"/>
      <c r="F2800" s="197"/>
      <c r="K2800" s="198"/>
      <c r="L2800" s="199"/>
      <c r="N2800" s="200"/>
      <c r="O2800" s="200" t="str">
        <f t="shared" si="712"/>
        <v>Jan-1900</v>
      </c>
      <c r="P2800" s="196" t="str">
        <f t="shared" si="713"/>
        <v>1900M01</v>
      </c>
      <c r="S2800" s="201"/>
      <c r="T2800" s="198"/>
      <c r="Z2800" s="198"/>
    </row>
    <row r="2801" spans="4:26" s="196" customFormat="1" x14ac:dyDescent="0.2">
      <c r="D2801" s="195"/>
      <c r="F2801" s="197"/>
      <c r="K2801" s="198"/>
      <c r="L2801" s="199"/>
      <c r="N2801" s="200"/>
      <c r="O2801" s="200" t="str">
        <f t="shared" si="712"/>
        <v>Jan-1900</v>
      </c>
      <c r="P2801" s="196" t="str">
        <f t="shared" si="713"/>
        <v>1900M01</v>
      </c>
      <c r="S2801" s="201"/>
      <c r="T2801" s="198"/>
      <c r="Z2801" s="198"/>
    </row>
    <row r="2802" spans="4:26" s="196" customFormat="1" x14ac:dyDescent="0.2">
      <c r="D2802" s="195"/>
      <c r="F2802" s="197"/>
      <c r="K2802" s="198"/>
      <c r="L2802" s="199"/>
      <c r="N2802" s="200"/>
      <c r="O2802" s="200" t="str">
        <f t="shared" si="712"/>
        <v>Jan-1900</v>
      </c>
      <c r="P2802" s="196" t="str">
        <f t="shared" si="713"/>
        <v>1900M01</v>
      </c>
      <c r="S2802" s="201"/>
      <c r="T2802" s="198"/>
      <c r="Z2802" s="198"/>
    </row>
    <row r="2803" spans="4:26" s="196" customFormat="1" x14ac:dyDescent="0.2">
      <c r="D2803" s="195"/>
      <c r="F2803" s="197"/>
      <c r="K2803" s="198"/>
      <c r="L2803" s="199"/>
      <c r="N2803" s="200"/>
      <c r="O2803" s="200" t="str">
        <f t="shared" si="712"/>
        <v>Jan-1900</v>
      </c>
      <c r="P2803" s="196" t="str">
        <f t="shared" si="713"/>
        <v>1900M01</v>
      </c>
      <c r="S2803" s="201"/>
      <c r="T2803" s="198"/>
      <c r="Z2803" s="198"/>
    </row>
    <row r="2804" spans="4:26" s="196" customFormat="1" x14ac:dyDescent="0.2">
      <c r="D2804" s="195"/>
      <c r="F2804" s="197"/>
      <c r="K2804" s="198"/>
      <c r="L2804" s="199"/>
      <c r="N2804" s="200"/>
      <c r="O2804" s="200" t="str">
        <f t="shared" si="712"/>
        <v>Jan-1900</v>
      </c>
      <c r="P2804" s="196" t="str">
        <f t="shared" si="713"/>
        <v>1900M01</v>
      </c>
      <c r="S2804" s="201"/>
      <c r="T2804" s="198"/>
      <c r="Z2804" s="198"/>
    </row>
    <row r="2805" spans="4:26" s="196" customFormat="1" x14ac:dyDescent="0.2">
      <c r="D2805" s="195"/>
      <c r="F2805" s="197"/>
      <c r="K2805" s="198"/>
      <c r="L2805" s="199"/>
      <c r="N2805" s="200"/>
      <c r="O2805" s="200" t="str">
        <f t="shared" si="712"/>
        <v>Jan-1900</v>
      </c>
      <c r="P2805" s="196" t="str">
        <f t="shared" si="713"/>
        <v>1900M01</v>
      </c>
      <c r="S2805" s="201"/>
      <c r="T2805" s="198"/>
      <c r="Z2805" s="198"/>
    </row>
    <row r="2806" spans="4:26" s="196" customFormat="1" x14ac:dyDescent="0.2">
      <c r="D2806" s="195"/>
      <c r="F2806" s="197"/>
      <c r="K2806" s="198"/>
      <c r="L2806" s="199"/>
      <c r="N2806" s="200"/>
      <c r="O2806" s="200" t="str">
        <f t="shared" si="712"/>
        <v>Jan-1900</v>
      </c>
      <c r="P2806" s="196" t="str">
        <f t="shared" si="713"/>
        <v>1900M01</v>
      </c>
      <c r="S2806" s="201"/>
      <c r="T2806" s="198"/>
      <c r="Z2806" s="198"/>
    </row>
    <row r="2807" spans="4:26" s="196" customFormat="1" x14ac:dyDescent="0.2">
      <c r="D2807" s="195"/>
      <c r="F2807" s="197"/>
      <c r="K2807" s="198"/>
      <c r="L2807" s="199"/>
      <c r="N2807" s="200"/>
      <c r="O2807" s="200" t="str">
        <f t="shared" si="712"/>
        <v>Jan-1900</v>
      </c>
      <c r="P2807" s="196" t="str">
        <f t="shared" si="713"/>
        <v>1900M01</v>
      </c>
      <c r="S2807" s="201"/>
      <c r="T2807" s="198"/>
      <c r="Z2807" s="198"/>
    </row>
    <row r="2808" spans="4:26" s="196" customFormat="1" x14ac:dyDescent="0.2">
      <c r="D2808" s="195"/>
      <c r="F2808" s="197"/>
      <c r="K2808" s="198"/>
      <c r="L2808" s="199"/>
      <c r="N2808" s="200"/>
      <c r="O2808" s="200" t="str">
        <f t="shared" si="712"/>
        <v>Jan-1900</v>
      </c>
      <c r="P2808" s="196" t="str">
        <f t="shared" si="713"/>
        <v>1900M01</v>
      </c>
      <c r="S2808" s="201"/>
      <c r="T2808" s="198"/>
      <c r="Z2808" s="198"/>
    </row>
    <row r="2809" spans="4:26" s="196" customFormat="1" x14ac:dyDescent="0.2">
      <c r="D2809" s="195"/>
      <c r="F2809" s="197"/>
      <c r="K2809" s="198"/>
      <c r="L2809" s="199"/>
      <c r="N2809" s="200"/>
      <c r="O2809" s="200" t="str">
        <f t="shared" si="712"/>
        <v>Jan-1900</v>
      </c>
      <c r="P2809" s="196" t="str">
        <f t="shared" si="713"/>
        <v>1900M01</v>
      </c>
      <c r="S2809" s="201"/>
      <c r="T2809" s="198"/>
      <c r="Z2809" s="198"/>
    </row>
    <row r="2810" spans="4:26" s="196" customFormat="1" x14ac:dyDescent="0.2">
      <c r="D2810" s="195"/>
      <c r="F2810" s="197"/>
      <c r="K2810" s="198"/>
      <c r="L2810" s="199"/>
      <c r="N2810" s="200"/>
      <c r="O2810" s="200" t="str">
        <f t="shared" si="712"/>
        <v>Jan-1900</v>
      </c>
      <c r="P2810" s="196" t="str">
        <f t="shared" si="713"/>
        <v>1900M01</v>
      </c>
      <c r="S2810" s="201"/>
      <c r="T2810" s="198"/>
      <c r="Z2810" s="198"/>
    </row>
    <row r="2811" spans="4:26" s="196" customFormat="1" x14ac:dyDescent="0.2">
      <c r="D2811" s="195"/>
      <c r="F2811" s="197"/>
      <c r="K2811" s="198"/>
      <c r="L2811" s="199"/>
      <c r="N2811" s="200"/>
      <c r="O2811" s="200" t="str">
        <f t="shared" si="712"/>
        <v>Jan-1900</v>
      </c>
      <c r="P2811" s="196" t="str">
        <f t="shared" si="713"/>
        <v>1900M01</v>
      </c>
      <c r="S2811" s="201"/>
      <c r="T2811" s="198"/>
      <c r="Z2811" s="198"/>
    </row>
    <row r="2812" spans="4:26" s="196" customFormat="1" x14ac:dyDescent="0.2">
      <c r="D2812" s="195"/>
      <c r="F2812" s="197"/>
      <c r="K2812" s="198"/>
      <c r="L2812" s="199"/>
      <c r="N2812" s="200"/>
      <c r="O2812" s="200" t="str">
        <f t="shared" si="712"/>
        <v>Jan-1900</v>
      </c>
      <c r="P2812" s="196" t="str">
        <f t="shared" si="713"/>
        <v>1900M01</v>
      </c>
      <c r="S2812" s="201"/>
      <c r="T2812" s="198"/>
      <c r="Z2812" s="198"/>
    </row>
    <row r="2813" spans="4:26" s="196" customFormat="1" x14ac:dyDescent="0.2">
      <c r="D2813" s="195"/>
      <c r="F2813" s="197"/>
      <c r="K2813" s="198"/>
      <c r="L2813" s="199"/>
      <c r="N2813" s="200"/>
      <c r="O2813" s="200" t="str">
        <f t="shared" si="712"/>
        <v>Jan-1900</v>
      </c>
      <c r="P2813" s="196" t="str">
        <f t="shared" si="713"/>
        <v>1900M01</v>
      </c>
      <c r="S2813" s="201"/>
      <c r="T2813" s="198"/>
      <c r="Z2813" s="198"/>
    </row>
    <row r="2814" spans="4:26" s="196" customFormat="1" x14ac:dyDescent="0.2">
      <c r="D2814" s="195"/>
      <c r="F2814" s="197"/>
      <c r="K2814" s="198"/>
      <c r="L2814" s="199"/>
      <c r="N2814" s="200"/>
      <c r="O2814" s="200" t="str">
        <f t="shared" si="712"/>
        <v>Jan-1900</v>
      </c>
      <c r="P2814" s="196" t="str">
        <f t="shared" si="713"/>
        <v>1900M01</v>
      </c>
      <c r="S2814" s="201"/>
      <c r="T2814" s="198"/>
      <c r="Z2814" s="198"/>
    </row>
    <row r="2815" spans="4:26" s="196" customFormat="1" x14ac:dyDescent="0.2">
      <c r="D2815" s="195"/>
      <c r="F2815" s="197"/>
      <c r="K2815" s="198"/>
      <c r="L2815" s="199"/>
      <c r="N2815" s="200"/>
      <c r="O2815" s="200" t="str">
        <f t="shared" si="712"/>
        <v>Jan-1900</v>
      </c>
      <c r="P2815" s="196" t="str">
        <f t="shared" si="713"/>
        <v>1900M01</v>
      </c>
      <c r="S2815" s="201"/>
      <c r="T2815" s="198"/>
      <c r="Z2815" s="198"/>
    </row>
    <row r="2816" spans="4:26" s="196" customFormat="1" x14ac:dyDescent="0.2">
      <c r="D2816" s="195"/>
      <c r="F2816" s="197"/>
      <c r="K2816" s="198"/>
      <c r="L2816" s="199"/>
      <c r="N2816" s="200"/>
      <c r="O2816" s="200" t="str">
        <f t="shared" si="712"/>
        <v>Jan-1900</v>
      </c>
      <c r="P2816" s="196" t="str">
        <f t="shared" si="713"/>
        <v>1900M01</v>
      </c>
      <c r="S2816" s="201"/>
      <c r="T2816" s="198"/>
      <c r="Z2816" s="198"/>
    </row>
    <row r="2817" spans="4:26" s="196" customFormat="1" x14ac:dyDescent="0.2">
      <c r="D2817" s="195"/>
      <c r="F2817" s="197"/>
      <c r="K2817" s="198"/>
      <c r="L2817" s="199"/>
      <c r="N2817" s="200"/>
      <c r="O2817" s="200" t="str">
        <f t="shared" si="712"/>
        <v>Jan-1900</v>
      </c>
      <c r="P2817" s="196" t="str">
        <f t="shared" si="713"/>
        <v>1900M01</v>
      </c>
      <c r="S2817" s="201"/>
      <c r="T2817" s="198"/>
      <c r="Z2817" s="198"/>
    </row>
    <row r="2818" spans="4:26" s="196" customFormat="1" x14ac:dyDescent="0.2">
      <c r="D2818" s="195"/>
      <c r="F2818" s="197"/>
      <c r="K2818" s="198"/>
      <c r="L2818" s="199"/>
      <c r="N2818" s="200"/>
      <c r="O2818" s="200" t="str">
        <f t="shared" si="712"/>
        <v>Jan-1900</v>
      </c>
      <c r="P2818" s="196" t="str">
        <f t="shared" si="713"/>
        <v>1900M01</v>
      </c>
      <c r="S2818" s="201"/>
      <c r="T2818" s="198"/>
      <c r="Z2818" s="198"/>
    </row>
    <row r="2819" spans="4:26" s="196" customFormat="1" x14ac:dyDescent="0.2">
      <c r="D2819" s="195"/>
      <c r="F2819" s="197"/>
      <c r="K2819" s="198"/>
      <c r="L2819" s="199"/>
      <c r="N2819" s="200"/>
      <c r="O2819" s="200" t="str">
        <f t="shared" si="712"/>
        <v>Jan-1900</v>
      </c>
      <c r="P2819" s="196" t="str">
        <f t="shared" si="713"/>
        <v>1900M01</v>
      </c>
      <c r="S2819" s="201"/>
      <c r="T2819" s="198"/>
      <c r="Z2819" s="198"/>
    </row>
    <row r="2820" spans="4:26" s="196" customFormat="1" x14ac:dyDescent="0.2">
      <c r="D2820" s="195"/>
      <c r="F2820" s="197"/>
      <c r="K2820" s="198"/>
      <c r="L2820" s="199"/>
      <c r="N2820" s="200"/>
      <c r="O2820" s="200" t="str">
        <f t="shared" si="712"/>
        <v>Jan-1900</v>
      </c>
      <c r="P2820" s="196" t="str">
        <f t="shared" si="713"/>
        <v>1900M01</v>
      </c>
      <c r="S2820" s="201"/>
      <c r="T2820" s="198"/>
      <c r="Z2820" s="198"/>
    </row>
    <row r="2821" spans="4:26" s="196" customFormat="1" x14ac:dyDescent="0.2">
      <c r="D2821" s="195"/>
      <c r="F2821" s="197"/>
      <c r="K2821" s="198"/>
      <c r="L2821" s="199"/>
      <c r="N2821" s="200"/>
      <c r="O2821" s="200" t="str">
        <f t="shared" si="712"/>
        <v>Jan-1900</v>
      </c>
      <c r="P2821" s="196" t="str">
        <f t="shared" si="713"/>
        <v>1900M01</v>
      </c>
      <c r="S2821" s="201"/>
      <c r="T2821" s="198"/>
      <c r="Z2821" s="198"/>
    </row>
    <row r="2822" spans="4:26" s="196" customFormat="1" x14ac:dyDescent="0.2">
      <c r="D2822" s="195"/>
      <c r="F2822" s="197"/>
      <c r="K2822" s="198"/>
      <c r="L2822" s="199"/>
      <c r="N2822" s="200"/>
      <c r="O2822" s="200" t="str">
        <f t="shared" si="712"/>
        <v>Jan-1900</v>
      </c>
      <c r="P2822" s="196" t="str">
        <f t="shared" si="713"/>
        <v>1900M01</v>
      </c>
      <c r="S2822" s="201"/>
      <c r="T2822" s="198"/>
      <c r="Z2822" s="198"/>
    </row>
    <row r="2823" spans="4:26" s="196" customFormat="1" x14ac:dyDescent="0.2">
      <c r="D2823" s="195"/>
      <c r="F2823" s="197"/>
      <c r="K2823" s="198"/>
      <c r="L2823" s="199"/>
      <c r="N2823" s="200"/>
      <c r="O2823" s="200" t="str">
        <f t="shared" si="712"/>
        <v>Jan-1900</v>
      </c>
      <c r="P2823" s="196" t="str">
        <f t="shared" si="713"/>
        <v>1900M01</v>
      </c>
      <c r="S2823" s="201"/>
      <c r="T2823" s="198"/>
      <c r="Z2823" s="198"/>
    </row>
    <row r="2824" spans="4:26" s="196" customFormat="1" x14ac:dyDescent="0.2">
      <c r="D2824" s="195"/>
      <c r="F2824" s="197"/>
      <c r="K2824" s="198"/>
      <c r="L2824" s="199"/>
      <c r="N2824" s="200"/>
      <c r="O2824" s="200" t="str">
        <f t="shared" si="712"/>
        <v>Jan-1900</v>
      </c>
      <c r="P2824" s="196" t="str">
        <f t="shared" si="713"/>
        <v>1900M01</v>
      </c>
      <c r="S2824" s="201"/>
      <c r="T2824" s="198"/>
      <c r="Z2824" s="198"/>
    </row>
    <row r="2825" spans="4:26" s="196" customFormat="1" x14ac:dyDescent="0.2">
      <c r="D2825" s="195"/>
      <c r="F2825" s="197"/>
      <c r="K2825" s="198"/>
      <c r="L2825" s="199"/>
      <c r="N2825" s="200"/>
      <c r="O2825" s="200" t="str">
        <f t="shared" si="712"/>
        <v>Jan-1900</v>
      </c>
      <c r="P2825" s="196" t="str">
        <f t="shared" si="713"/>
        <v>1900M01</v>
      </c>
      <c r="S2825" s="201"/>
      <c r="T2825" s="198"/>
      <c r="Z2825" s="198"/>
    </row>
    <row r="2826" spans="4:26" s="196" customFormat="1" x14ac:dyDescent="0.2">
      <c r="D2826" s="195"/>
      <c r="F2826" s="197"/>
      <c r="K2826" s="198"/>
      <c r="L2826" s="199"/>
      <c r="N2826" s="200"/>
      <c r="O2826" s="200" t="str">
        <f t="shared" si="712"/>
        <v>Jan-1900</v>
      </c>
      <c r="P2826" s="196" t="str">
        <f t="shared" si="713"/>
        <v>1900M01</v>
      </c>
      <c r="S2826" s="201"/>
      <c r="T2826" s="198"/>
      <c r="Z2826" s="198"/>
    </row>
    <row r="2827" spans="4:26" s="196" customFormat="1" x14ac:dyDescent="0.2">
      <c r="D2827" s="195"/>
      <c r="F2827" s="197"/>
      <c r="K2827" s="198"/>
      <c r="L2827" s="199"/>
      <c r="N2827" s="200"/>
      <c r="O2827" s="200" t="str">
        <f t="shared" si="712"/>
        <v>Jan-1900</v>
      </c>
      <c r="P2827" s="196" t="str">
        <f t="shared" si="713"/>
        <v>1900M01</v>
      </c>
      <c r="S2827" s="201"/>
      <c r="T2827" s="198"/>
      <c r="Z2827" s="198"/>
    </row>
    <row r="2828" spans="4:26" s="196" customFormat="1" x14ac:dyDescent="0.2">
      <c r="D2828" s="195"/>
      <c r="F2828" s="197"/>
      <c r="K2828" s="198"/>
      <c r="L2828" s="199"/>
      <c r="N2828" s="200"/>
      <c r="O2828" s="200" t="str">
        <f t="shared" si="712"/>
        <v>Jan-1900</v>
      </c>
      <c r="P2828" s="196" t="str">
        <f t="shared" si="713"/>
        <v>1900M01</v>
      </c>
      <c r="S2828" s="201"/>
      <c r="T2828" s="198"/>
      <c r="Z2828" s="198"/>
    </row>
    <row r="2829" spans="4:26" s="196" customFormat="1" x14ac:dyDescent="0.2">
      <c r="D2829" s="195"/>
      <c r="F2829" s="197"/>
      <c r="K2829" s="198"/>
      <c r="L2829" s="199"/>
      <c r="N2829" s="200"/>
      <c r="O2829" s="200" t="str">
        <f t="shared" ref="O2829:O2892" si="714">TEXT(N2829,"mmm")&amp;"-"&amp;TEXT(N2829,"yyyy")</f>
        <v>Jan-1900</v>
      </c>
      <c r="P2829" s="196" t="str">
        <f t="shared" ref="P2829:P2892" si="715">IFERROR(TEXT(O2829,"yyyy")&amp;"M"&amp;IF(MONTH(O2829)&lt;10,0&amp;MONTH(O2829),MONTH(O2829)),"")</f>
        <v>1900M01</v>
      </c>
      <c r="S2829" s="201"/>
      <c r="T2829" s="198"/>
      <c r="Z2829" s="198"/>
    </row>
    <row r="2830" spans="4:26" s="196" customFormat="1" x14ac:dyDescent="0.2">
      <c r="D2830" s="195"/>
      <c r="F2830" s="197"/>
      <c r="K2830" s="198"/>
      <c r="L2830" s="199"/>
      <c r="N2830" s="200"/>
      <c r="O2830" s="200" t="str">
        <f t="shared" si="714"/>
        <v>Jan-1900</v>
      </c>
      <c r="P2830" s="196" t="str">
        <f t="shared" si="715"/>
        <v>1900M01</v>
      </c>
      <c r="S2830" s="201"/>
      <c r="T2830" s="198"/>
      <c r="Z2830" s="198"/>
    </row>
    <row r="2831" spans="4:26" s="196" customFormat="1" x14ac:dyDescent="0.2">
      <c r="D2831" s="195"/>
      <c r="F2831" s="197"/>
      <c r="K2831" s="198"/>
      <c r="L2831" s="199"/>
      <c r="N2831" s="200"/>
      <c r="O2831" s="200" t="str">
        <f t="shared" si="714"/>
        <v>Jan-1900</v>
      </c>
      <c r="P2831" s="196" t="str">
        <f t="shared" si="715"/>
        <v>1900M01</v>
      </c>
      <c r="S2831" s="201"/>
      <c r="T2831" s="198"/>
      <c r="Z2831" s="198"/>
    </row>
    <row r="2832" spans="4:26" s="196" customFormat="1" x14ac:dyDescent="0.2">
      <c r="D2832" s="195"/>
      <c r="F2832" s="197"/>
      <c r="K2832" s="198"/>
      <c r="L2832" s="199"/>
      <c r="N2832" s="200"/>
      <c r="O2832" s="200" t="str">
        <f t="shared" si="714"/>
        <v>Jan-1900</v>
      </c>
      <c r="P2832" s="196" t="str">
        <f t="shared" si="715"/>
        <v>1900M01</v>
      </c>
      <c r="S2832" s="201"/>
      <c r="T2832" s="198"/>
      <c r="Z2832" s="198"/>
    </row>
    <row r="2833" spans="4:26" s="196" customFormat="1" x14ac:dyDescent="0.2">
      <c r="D2833" s="195"/>
      <c r="F2833" s="197"/>
      <c r="K2833" s="198"/>
      <c r="L2833" s="199"/>
      <c r="N2833" s="200"/>
      <c r="O2833" s="200" t="str">
        <f t="shared" si="714"/>
        <v>Jan-1900</v>
      </c>
      <c r="P2833" s="196" t="str">
        <f t="shared" si="715"/>
        <v>1900M01</v>
      </c>
      <c r="S2833" s="201"/>
      <c r="T2833" s="198"/>
      <c r="Z2833" s="198"/>
    </row>
    <row r="2834" spans="4:26" s="196" customFormat="1" x14ac:dyDescent="0.2">
      <c r="D2834" s="195"/>
      <c r="F2834" s="197"/>
      <c r="K2834" s="198"/>
      <c r="L2834" s="199"/>
      <c r="N2834" s="200"/>
      <c r="O2834" s="200" t="str">
        <f t="shared" si="714"/>
        <v>Jan-1900</v>
      </c>
      <c r="P2834" s="196" t="str">
        <f t="shared" si="715"/>
        <v>1900M01</v>
      </c>
      <c r="S2834" s="201"/>
      <c r="T2834" s="198"/>
      <c r="Z2834" s="198"/>
    </row>
    <row r="2835" spans="4:26" s="196" customFormat="1" x14ac:dyDescent="0.2">
      <c r="D2835" s="195"/>
      <c r="F2835" s="197"/>
      <c r="K2835" s="198"/>
      <c r="L2835" s="199"/>
      <c r="N2835" s="200"/>
      <c r="O2835" s="200" t="str">
        <f t="shared" si="714"/>
        <v>Jan-1900</v>
      </c>
      <c r="P2835" s="196" t="str">
        <f t="shared" si="715"/>
        <v>1900M01</v>
      </c>
      <c r="S2835" s="201"/>
      <c r="T2835" s="198"/>
      <c r="Z2835" s="198"/>
    </row>
    <row r="2836" spans="4:26" s="196" customFormat="1" x14ac:dyDescent="0.2">
      <c r="D2836" s="195"/>
      <c r="F2836" s="197"/>
      <c r="K2836" s="198"/>
      <c r="L2836" s="199"/>
      <c r="N2836" s="200"/>
      <c r="O2836" s="200" t="str">
        <f t="shared" si="714"/>
        <v>Jan-1900</v>
      </c>
      <c r="P2836" s="196" t="str">
        <f t="shared" si="715"/>
        <v>1900M01</v>
      </c>
      <c r="S2836" s="201"/>
      <c r="T2836" s="198"/>
      <c r="Z2836" s="198"/>
    </row>
    <row r="2837" spans="4:26" s="196" customFormat="1" x14ac:dyDescent="0.2">
      <c r="D2837" s="195"/>
      <c r="F2837" s="197"/>
      <c r="K2837" s="198"/>
      <c r="L2837" s="199"/>
      <c r="N2837" s="200"/>
      <c r="O2837" s="200" t="str">
        <f t="shared" si="714"/>
        <v>Jan-1900</v>
      </c>
      <c r="P2837" s="196" t="str">
        <f t="shared" si="715"/>
        <v>1900M01</v>
      </c>
      <c r="S2837" s="201"/>
      <c r="T2837" s="198"/>
      <c r="Z2837" s="198"/>
    </row>
    <row r="2838" spans="4:26" s="196" customFormat="1" x14ac:dyDescent="0.2">
      <c r="D2838" s="195"/>
      <c r="F2838" s="197"/>
      <c r="K2838" s="198"/>
      <c r="L2838" s="199"/>
      <c r="N2838" s="200"/>
      <c r="O2838" s="200" t="str">
        <f t="shared" si="714"/>
        <v>Jan-1900</v>
      </c>
      <c r="P2838" s="196" t="str">
        <f t="shared" si="715"/>
        <v>1900M01</v>
      </c>
      <c r="S2838" s="201"/>
      <c r="T2838" s="198"/>
      <c r="Z2838" s="198"/>
    </row>
    <row r="2839" spans="4:26" s="196" customFormat="1" x14ac:dyDescent="0.2">
      <c r="D2839" s="195"/>
      <c r="F2839" s="197"/>
      <c r="K2839" s="198"/>
      <c r="L2839" s="199"/>
      <c r="N2839" s="200"/>
      <c r="O2839" s="200" t="str">
        <f t="shared" si="714"/>
        <v>Jan-1900</v>
      </c>
      <c r="P2839" s="196" t="str">
        <f t="shared" si="715"/>
        <v>1900M01</v>
      </c>
      <c r="S2839" s="201"/>
      <c r="T2839" s="198"/>
      <c r="Z2839" s="198"/>
    </row>
    <row r="2840" spans="4:26" s="196" customFormat="1" x14ac:dyDescent="0.2">
      <c r="D2840" s="195"/>
      <c r="F2840" s="197"/>
      <c r="K2840" s="198"/>
      <c r="L2840" s="199"/>
      <c r="N2840" s="200"/>
      <c r="O2840" s="200" t="str">
        <f t="shared" si="714"/>
        <v>Jan-1900</v>
      </c>
      <c r="P2840" s="196" t="str">
        <f t="shared" si="715"/>
        <v>1900M01</v>
      </c>
      <c r="S2840" s="201"/>
      <c r="T2840" s="198"/>
      <c r="Z2840" s="198"/>
    </row>
    <row r="2841" spans="4:26" s="196" customFormat="1" x14ac:dyDescent="0.2">
      <c r="D2841" s="195"/>
      <c r="F2841" s="197"/>
      <c r="K2841" s="198"/>
      <c r="L2841" s="199"/>
      <c r="N2841" s="200"/>
      <c r="O2841" s="200" t="str">
        <f t="shared" si="714"/>
        <v>Jan-1900</v>
      </c>
      <c r="P2841" s="196" t="str">
        <f t="shared" si="715"/>
        <v>1900M01</v>
      </c>
      <c r="S2841" s="201"/>
      <c r="T2841" s="198"/>
      <c r="Z2841" s="198"/>
    </row>
    <row r="2842" spans="4:26" s="196" customFormat="1" x14ac:dyDescent="0.2">
      <c r="D2842" s="195"/>
      <c r="F2842" s="197"/>
      <c r="K2842" s="198"/>
      <c r="L2842" s="199"/>
      <c r="N2842" s="200"/>
      <c r="O2842" s="200" t="str">
        <f t="shared" si="714"/>
        <v>Jan-1900</v>
      </c>
      <c r="P2842" s="196" t="str">
        <f t="shared" si="715"/>
        <v>1900M01</v>
      </c>
      <c r="S2842" s="201"/>
      <c r="T2842" s="198"/>
      <c r="Z2842" s="198"/>
    </row>
    <row r="2843" spans="4:26" s="196" customFormat="1" x14ac:dyDescent="0.2">
      <c r="D2843" s="195"/>
      <c r="F2843" s="197"/>
      <c r="K2843" s="198"/>
      <c r="L2843" s="199"/>
      <c r="N2843" s="200"/>
      <c r="O2843" s="200" t="str">
        <f t="shared" si="714"/>
        <v>Jan-1900</v>
      </c>
      <c r="P2843" s="196" t="str">
        <f t="shared" si="715"/>
        <v>1900M01</v>
      </c>
      <c r="S2843" s="201"/>
      <c r="T2843" s="198"/>
      <c r="Z2843" s="198"/>
    </row>
    <row r="2844" spans="4:26" s="196" customFormat="1" x14ac:dyDescent="0.2">
      <c r="D2844" s="195"/>
      <c r="F2844" s="197"/>
      <c r="K2844" s="198"/>
      <c r="L2844" s="199"/>
      <c r="N2844" s="200"/>
      <c r="O2844" s="200" t="str">
        <f t="shared" si="714"/>
        <v>Jan-1900</v>
      </c>
      <c r="P2844" s="196" t="str">
        <f t="shared" si="715"/>
        <v>1900M01</v>
      </c>
      <c r="S2844" s="201"/>
      <c r="T2844" s="198"/>
      <c r="Z2844" s="198"/>
    </row>
    <row r="2845" spans="4:26" s="196" customFormat="1" x14ac:dyDescent="0.2">
      <c r="D2845" s="195"/>
      <c r="F2845" s="197"/>
      <c r="K2845" s="198"/>
      <c r="L2845" s="199"/>
      <c r="N2845" s="200"/>
      <c r="O2845" s="200" t="str">
        <f t="shared" si="714"/>
        <v>Jan-1900</v>
      </c>
      <c r="P2845" s="196" t="str">
        <f t="shared" si="715"/>
        <v>1900M01</v>
      </c>
      <c r="S2845" s="201"/>
      <c r="T2845" s="198"/>
      <c r="Z2845" s="198"/>
    </row>
    <row r="2846" spans="4:26" s="196" customFormat="1" x14ac:dyDescent="0.2">
      <c r="D2846" s="195"/>
      <c r="F2846" s="197"/>
      <c r="K2846" s="198"/>
      <c r="L2846" s="199"/>
      <c r="N2846" s="200"/>
      <c r="O2846" s="200" t="str">
        <f t="shared" si="714"/>
        <v>Jan-1900</v>
      </c>
      <c r="P2846" s="196" t="str">
        <f t="shared" si="715"/>
        <v>1900M01</v>
      </c>
      <c r="S2846" s="201"/>
      <c r="T2846" s="198"/>
      <c r="Z2846" s="198"/>
    </row>
    <row r="2847" spans="4:26" s="196" customFormat="1" x14ac:dyDescent="0.2">
      <c r="D2847" s="195"/>
      <c r="F2847" s="197"/>
      <c r="K2847" s="198"/>
      <c r="L2847" s="199"/>
      <c r="N2847" s="200"/>
      <c r="O2847" s="200" t="str">
        <f t="shared" si="714"/>
        <v>Jan-1900</v>
      </c>
      <c r="P2847" s="196" t="str">
        <f t="shared" si="715"/>
        <v>1900M01</v>
      </c>
      <c r="S2847" s="201"/>
      <c r="T2847" s="198"/>
      <c r="Z2847" s="198"/>
    </row>
    <row r="2848" spans="4:26" s="196" customFormat="1" x14ac:dyDescent="0.2">
      <c r="D2848" s="195"/>
      <c r="F2848" s="197"/>
      <c r="K2848" s="198"/>
      <c r="L2848" s="199"/>
      <c r="N2848" s="200"/>
      <c r="O2848" s="200" t="str">
        <f t="shared" si="714"/>
        <v>Jan-1900</v>
      </c>
      <c r="P2848" s="196" t="str">
        <f t="shared" si="715"/>
        <v>1900M01</v>
      </c>
      <c r="S2848" s="201"/>
      <c r="T2848" s="198"/>
      <c r="Z2848" s="198"/>
    </row>
    <row r="2849" spans="4:26" s="196" customFormat="1" x14ac:dyDescent="0.2">
      <c r="D2849" s="195"/>
      <c r="F2849" s="197"/>
      <c r="K2849" s="198"/>
      <c r="L2849" s="199"/>
      <c r="N2849" s="200"/>
      <c r="O2849" s="200" t="str">
        <f t="shared" si="714"/>
        <v>Jan-1900</v>
      </c>
      <c r="P2849" s="196" t="str">
        <f t="shared" si="715"/>
        <v>1900M01</v>
      </c>
      <c r="S2849" s="201"/>
      <c r="T2849" s="198"/>
      <c r="Z2849" s="198"/>
    </row>
    <row r="2850" spans="4:26" s="196" customFormat="1" x14ac:dyDescent="0.2">
      <c r="D2850" s="195"/>
      <c r="F2850" s="197"/>
      <c r="K2850" s="198"/>
      <c r="L2850" s="199"/>
      <c r="N2850" s="200"/>
      <c r="O2850" s="200" t="str">
        <f t="shared" si="714"/>
        <v>Jan-1900</v>
      </c>
      <c r="P2850" s="196" t="str">
        <f t="shared" si="715"/>
        <v>1900M01</v>
      </c>
      <c r="S2850" s="201"/>
      <c r="T2850" s="198"/>
      <c r="Z2850" s="198"/>
    </row>
    <row r="2851" spans="4:26" s="196" customFormat="1" x14ac:dyDescent="0.2">
      <c r="D2851" s="195"/>
      <c r="F2851" s="197"/>
      <c r="K2851" s="198"/>
      <c r="L2851" s="199"/>
      <c r="N2851" s="200"/>
      <c r="O2851" s="200" t="str">
        <f t="shared" si="714"/>
        <v>Jan-1900</v>
      </c>
      <c r="P2851" s="196" t="str">
        <f t="shared" si="715"/>
        <v>1900M01</v>
      </c>
      <c r="S2851" s="201"/>
      <c r="T2851" s="198"/>
      <c r="Z2851" s="198"/>
    </row>
    <row r="2852" spans="4:26" s="196" customFormat="1" x14ac:dyDescent="0.2">
      <c r="D2852" s="195"/>
      <c r="F2852" s="197"/>
      <c r="K2852" s="198"/>
      <c r="L2852" s="199"/>
      <c r="N2852" s="200"/>
      <c r="O2852" s="200" t="str">
        <f t="shared" si="714"/>
        <v>Jan-1900</v>
      </c>
      <c r="P2852" s="196" t="str">
        <f t="shared" si="715"/>
        <v>1900M01</v>
      </c>
      <c r="S2852" s="201"/>
      <c r="T2852" s="198"/>
      <c r="Z2852" s="198"/>
    </row>
    <row r="2853" spans="4:26" s="196" customFormat="1" x14ac:dyDescent="0.2">
      <c r="D2853" s="195"/>
      <c r="F2853" s="197"/>
      <c r="K2853" s="198"/>
      <c r="L2853" s="199"/>
      <c r="N2853" s="200"/>
      <c r="O2853" s="200" t="str">
        <f t="shared" si="714"/>
        <v>Jan-1900</v>
      </c>
      <c r="P2853" s="196" t="str">
        <f t="shared" si="715"/>
        <v>1900M01</v>
      </c>
      <c r="S2853" s="201"/>
      <c r="T2853" s="198"/>
      <c r="Z2853" s="198"/>
    </row>
    <row r="2854" spans="4:26" s="196" customFormat="1" x14ac:dyDescent="0.2">
      <c r="D2854" s="195"/>
      <c r="F2854" s="197"/>
      <c r="K2854" s="198"/>
      <c r="L2854" s="199"/>
      <c r="N2854" s="200"/>
      <c r="O2854" s="200" t="str">
        <f t="shared" si="714"/>
        <v>Jan-1900</v>
      </c>
      <c r="P2854" s="196" t="str">
        <f t="shared" si="715"/>
        <v>1900M01</v>
      </c>
      <c r="S2854" s="201"/>
      <c r="T2854" s="198"/>
      <c r="Z2854" s="198"/>
    </row>
    <row r="2855" spans="4:26" s="196" customFormat="1" x14ac:dyDescent="0.2">
      <c r="D2855" s="195"/>
      <c r="F2855" s="197"/>
      <c r="K2855" s="198"/>
      <c r="L2855" s="199"/>
      <c r="N2855" s="200"/>
      <c r="O2855" s="200" t="str">
        <f t="shared" si="714"/>
        <v>Jan-1900</v>
      </c>
      <c r="P2855" s="196" t="str">
        <f t="shared" si="715"/>
        <v>1900M01</v>
      </c>
      <c r="S2855" s="201"/>
      <c r="T2855" s="198"/>
      <c r="Z2855" s="198"/>
    </row>
    <row r="2856" spans="4:26" s="196" customFormat="1" x14ac:dyDescent="0.2">
      <c r="D2856" s="195"/>
      <c r="F2856" s="197"/>
      <c r="K2856" s="198"/>
      <c r="L2856" s="199"/>
      <c r="N2856" s="200"/>
      <c r="O2856" s="200" t="str">
        <f t="shared" si="714"/>
        <v>Jan-1900</v>
      </c>
      <c r="P2856" s="196" t="str">
        <f t="shared" si="715"/>
        <v>1900M01</v>
      </c>
      <c r="S2856" s="201"/>
      <c r="T2856" s="198"/>
      <c r="Z2856" s="198"/>
    </row>
    <row r="2857" spans="4:26" s="196" customFormat="1" x14ac:dyDescent="0.2">
      <c r="D2857" s="195"/>
      <c r="F2857" s="197"/>
      <c r="K2857" s="198"/>
      <c r="L2857" s="199"/>
      <c r="N2857" s="200"/>
      <c r="O2857" s="200" t="str">
        <f t="shared" si="714"/>
        <v>Jan-1900</v>
      </c>
      <c r="P2857" s="196" t="str">
        <f t="shared" si="715"/>
        <v>1900M01</v>
      </c>
      <c r="S2857" s="201"/>
      <c r="T2857" s="198"/>
      <c r="Z2857" s="198"/>
    </row>
    <row r="2858" spans="4:26" s="196" customFormat="1" x14ac:dyDescent="0.2">
      <c r="D2858" s="195"/>
      <c r="F2858" s="197"/>
      <c r="K2858" s="198"/>
      <c r="L2858" s="199"/>
      <c r="N2858" s="200"/>
      <c r="O2858" s="200" t="str">
        <f t="shared" si="714"/>
        <v>Jan-1900</v>
      </c>
      <c r="P2858" s="196" t="str">
        <f t="shared" si="715"/>
        <v>1900M01</v>
      </c>
      <c r="S2858" s="201"/>
      <c r="T2858" s="198"/>
      <c r="Z2858" s="198"/>
    </row>
    <row r="2859" spans="4:26" s="196" customFormat="1" x14ac:dyDescent="0.2">
      <c r="D2859" s="195"/>
      <c r="F2859" s="197"/>
      <c r="K2859" s="198"/>
      <c r="L2859" s="199"/>
      <c r="N2859" s="200"/>
      <c r="O2859" s="200" t="str">
        <f t="shared" si="714"/>
        <v>Jan-1900</v>
      </c>
      <c r="P2859" s="196" t="str">
        <f t="shared" si="715"/>
        <v>1900M01</v>
      </c>
      <c r="S2859" s="201"/>
      <c r="T2859" s="198"/>
      <c r="Z2859" s="198"/>
    </row>
    <row r="2860" spans="4:26" s="196" customFormat="1" x14ac:dyDescent="0.2">
      <c r="D2860" s="195"/>
      <c r="F2860" s="197"/>
      <c r="K2860" s="198"/>
      <c r="L2860" s="199"/>
      <c r="N2860" s="200"/>
      <c r="O2860" s="200" t="str">
        <f t="shared" si="714"/>
        <v>Jan-1900</v>
      </c>
      <c r="P2860" s="196" t="str">
        <f t="shared" si="715"/>
        <v>1900M01</v>
      </c>
      <c r="S2860" s="201"/>
      <c r="T2860" s="198"/>
      <c r="Z2860" s="198"/>
    </row>
    <row r="2861" spans="4:26" s="196" customFormat="1" x14ac:dyDescent="0.2">
      <c r="D2861" s="195"/>
      <c r="F2861" s="197"/>
      <c r="K2861" s="198"/>
      <c r="L2861" s="199"/>
      <c r="N2861" s="200"/>
      <c r="O2861" s="200" t="str">
        <f t="shared" si="714"/>
        <v>Jan-1900</v>
      </c>
      <c r="P2861" s="196" t="str">
        <f t="shared" si="715"/>
        <v>1900M01</v>
      </c>
      <c r="S2861" s="201"/>
      <c r="T2861" s="198"/>
      <c r="Z2861" s="198"/>
    </row>
    <row r="2862" spans="4:26" s="196" customFormat="1" x14ac:dyDescent="0.2">
      <c r="D2862" s="195"/>
      <c r="F2862" s="197"/>
      <c r="K2862" s="198"/>
      <c r="L2862" s="199"/>
      <c r="N2862" s="200"/>
      <c r="O2862" s="200" t="str">
        <f t="shared" si="714"/>
        <v>Jan-1900</v>
      </c>
      <c r="P2862" s="196" t="str">
        <f t="shared" si="715"/>
        <v>1900M01</v>
      </c>
      <c r="S2862" s="201"/>
      <c r="T2862" s="198"/>
      <c r="Z2862" s="198"/>
    </row>
    <row r="2863" spans="4:26" s="196" customFormat="1" x14ac:dyDescent="0.2">
      <c r="D2863" s="195"/>
      <c r="F2863" s="197"/>
      <c r="K2863" s="198"/>
      <c r="L2863" s="199"/>
      <c r="N2863" s="200"/>
      <c r="O2863" s="200" t="str">
        <f t="shared" si="714"/>
        <v>Jan-1900</v>
      </c>
      <c r="P2863" s="196" t="str">
        <f t="shared" si="715"/>
        <v>1900M01</v>
      </c>
      <c r="S2863" s="201"/>
      <c r="T2863" s="198"/>
      <c r="Z2863" s="198"/>
    </row>
    <row r="2864" spans="4:26" s="196" customFormat="1" x14ac:dyDescent="0.2">
      <c r="D2864" s="195"/>
      <c r="F2864" s="197"/>
      <c r="K2864" s="198"/>
      <c r="L2864" s="199"/>
      <c r="N2864" s="200"/>
      <c r="O2864" s="200" t="str">
        <f t="shared" si="714"/>
        <v>Jan-1900</v>
      </c>
      <c r="P2864" s="196" t="str">
        <f t="shared" si="715"/>
        <v>1900M01</v>
      </c>
      <c r="S2864" s="201"/>
      <c r="T2864" s="198"/>
      <c r="Z2864" s="198"/>
    </row>
    <row r="2865" spans="4:26" s="196" customFormat="1" x14ac:dyDescent="0.2">
      <c r="D2865" s="195"/>
      <c r="F2865" s="197"/>
      <c r="K2865" s="198"/>
      <c r="L2865" s="199"/>
      <c r="N2865" s="200"/>
      <c r="O2865" s="200" t="str">
        <f t="shared" si="714"/>
        <v>Jan-1900</v>
      </c>
      <c r="P2865" s="196" t="str">
        <f t="shared" si="715"/>
        <v>1900M01</v>
      </c>
      <c r="S2865" s="201"/>
      <c r="T2865" s="198"/>
      <c r="Z2865" s="198"/>
    </row>
    <row r="2866" spans="4:26" s="196" customFormat="1" x14ac:dyDescent="0.2">
      <c r="D2866" s="195"/>
      <c r="F2866" s="197"/>
      <c r="K2866" s="198"/>
      <c r="L2866" s="199"/>
      <c r="N2866" s="200"/>
      <c r="O2866" s="200" t="str">
        <f t="shared" si="714"/>
        <v>Jan-1900</v>
      </c>
      <c r="P2866" s="196" t="str">
        <f t="shared" si="715"/>
        <v>1900M01</v>
      </c>
      <c r="S2866" s="201"/>
      <c r="T2866" s="198"/>
      <c r="Z2866" s="198"/>
    </row>
    <row r="2867" spans="4:26" s="196" customFormat="1" x14ac:dyDescent="0.2">
      <c r="D2867" s="195"/>
      <c r="F2867" s="197"/>
      <c r="K2867" s="198"/>
      <c r="L2867" s="199"/>
      <c r="N2867" s="200"/>
      <c r="O2867" s="200" t="str">
        <f t="shared" si="714"/>
        <v>Jan-1900</v>
      </c>
      <c r="P2867" s="196" t="str">
        <f t="shared" si="715"/>
        <v>1900M01</v>
      </c>
      <c r="S2867" s="201"/>
      <c r="T2867" s="198"/>
      <c r="Z2867" s="198"/>
    </row>
    <row r="2868" spans="4:26" s="196" customFormat="1" x14ac:dyDescent="0.2">
      <c r="D2868" s="195"/>
      <c r="F2868" s="197"/>
      <c r="K2868" s="198"/>
      <c r="L2868" s="199"/>
      <c r="N2868" s="200"/>
      <c r="O2868" s="200" t="str">
        <f t="shared" si="714"/>
        <v>Jan-1900</v>
      </c>
      <c r="P2868" s="196" t="str">
        <f t="shared" si="715"/>
        <v>1900M01</v>
      </c>
      <c r="S2868" s="201"/>
      <c r="T2868" s="198"/>
      <c r="Z2868" s="198"/>
    </row>
    <row r="2869" spans="4:26" s="196" customFormat="1" x14ac:dyDescent="0.2">
      <c r="D2869" s="195"/>
      <c r="F2869" s="197"/>
      <c r="K2869" s="198"/>
      <c r="L2869" s="199"/>
      <c r="N2869" s="200"/>
      <c r="O2869" s="200" t="str">
        <f t="shared" si="714"/>
        <v>Jan-1900</v>
      </c>
      <c r="P2869" s="196" t="str">
        <f t="shared" si="715"/>
        <v>1900M01</v>
      </c>
      <c r="S2869" s="201"/>
      <c r="T2869" s="198"/>
      <c r="Z2869" s="198"/>
    </row>
    <row r="2870" spans="4:26" s="196" customFormat="1" x14ac:dyDescent="0.2">
      <c r="D2870" s="195"/>
      <c r="F2870" s="197"/>
      <c r="K2870" s="198"/>
      <c r="L2870" s="199"/>
      <c r="N2870" s="200"/>
      <c r="O2870" s="200" t="str">
        <f t="shared" si="714"/>
        <v>Jan-1900</v>
      </c>
      <c r="P2870" s="196" t="str">
        <f t="shared" si="715"/>
        <v>1900M01</v>
      </c>
      <c r="S2870" s="201"/>
      <c r="T2870" s="198"/>
      <c r="Z2870" s="198"/>
    </row>
    <row r="2871" spans="4:26" s="196" customFormat="1" x14ac:dyDescent="0.2">
      <c r="D2871" s="195"/>
      <c r="F2871" s="197"/>
      <c r="K2871" s="198"/>
      <c r="L2871" s="199"/>
      <c r="N2871" s="200"/>
      <c r="O2871" s="200" t="str">
        <f t="shared" si="714"/>
        <v>Jan-1900</v>
      </c>
      <c r="P2871" s="196" t="str">
        <f t="shared" si="715"/>
        <v>1900M01</v>
      </c>
      <c r="S2871" s="201"/>
      <c r="T2871" s="198"/>
      <c r="Z2871" s="198"/>
    </row>
    <row r="2872" spans="4:26" s="196" customFormat="1" x14ac:dyDescent="0.2">
      <c r="D2872" s="195"/>
      <c r="F2872" s="197"/>
      <c r="K2872" s="198"/>
      <c r="L2872" s="199"/>
      <c r="N2872" s="200"/>
      <c r="O2872" s="200" t="str">
        <f t="shared" si="714"/>
        <v>Jan-1900</v>
      </c>
      <c r="P2872" s="196" t="str">
        <f t="shared" si="715"/>
        <v>1900M01</v>
      </c>
      <c r="S2872" s="201"/>
      <c r="T2872" s="198"/>
      <c r="Z2872" s="198"/>
    </row>
    <row r="2873" spans="4:26" s="196" customFormat="1" x14ac:dyDescent="0.2">
      <c r="D2873" s="195"/>
      <c r="F2873" s="197"/>
      <c r="K2873" s="198"/>
      <c r="L2873" s="199"/>
      <c r="N2873" s="200"/>
      <c r="O2873" s="200" t="str">
        <f t="shared" si="714"/>
        <v>Jan-1900</v>
      </c>
      <c r="P2873" s="196" t="str">
        <f t="shared" si="715"/>
        <v>1900M01</v>
      </c>
      <c r="S2873" s="201"/>
      <c r="T2873" s="198"/>
      <c r="Z2873" s="198"/>
    </row>
    <row r="2874" spans="4:26" s="196" customFormat="1" x14ac:dyDescent="0.2">
      <c r="D2874" s="195"/>
      <c r="F2874" s="197"/>
      <c r="K2874" s="198"/>
      <c r="L2874" s="199"/>
      <c r="N2874" s="200"/>
      <c r="O2874" s="200" t="str">
        <f t="shared" si="714"/>
        <v>Jan-1900</v>
      </c>
      <c r="P2874" s="196" t="str">
        <f t="shared" si="715"/>
        <v>1900M01</v>
      </c>
      <c r="S2874" s="201"/>
      <c r="T2874" s="198"/>
      <c r="Z2874" s="198"/>
    </row>
    <row r="2875" spans="4:26" s="196" customFormat="1" x14ac:dyDescent="0.2">
      <c r="D2875" s="195"/>
      <c r="F2875" s="197"/>
      <c r="K2875" s="198"/>
      <c r="L2875" s="199"/>
      <c r="N2875" s="200"/>
      <c r="O2875" s="200" t="str">
        <f t="shared" si="714"/>
        <v>Jan-1900</v>
      </c>
      <c r="P2875" s="196" t="str">
        <f t="shared" si="715"/>
        <v>1900M01</v>
      </c>
      <c r="S2875" s="201"/>
      <c r="T2875" s="198"/>
      <c r="Z2875" s="198"/>
    </row>
    <row r="2876" spans="4:26" s="196" customFormat="1" x14ac:dyDescent="0.2">
      <c r="D2876" s="195"/>
      <c r="F2876" s="197"/>
      <c r="K2876" s="198"/>
      <c r="L2876" s="199"/>
      <c r="N2876" s="200"/>
      <c r="O2876" s="200" t="str">
        <f t="shared" si="714"/>
        <v>Jan-1900</v>
      </c>
      <c r="P2876" s="196" t="str">
        <f t="shared" si="715"/>
        <v>1900M01</v>
      </c>
      <c r="S2876" s="201"/>
      <c r="T2876" s="198"/>
      <c r="Z2876" s="198"/>
    </row>
    <row r="2877" spans="4:26" s="196" customFormat="1" x14ac:dyDescent="0.2">
      <c r="D2877" s="195"/>
      <c r="F2877" s="197"/>
      <c r="K2877" s="198"/>
      <c r="L2877" s="199"/>
      <c r="N2877" s="200"/>
      <c r="O2877" s="200" t="str">
        <f t="shared" si="714"/>
        <v>Jan-1900</v>
      </c>
      <c r="P2877" s="196" t="str">
        <f t="shared" si="715"/>
        <v>1900M01</v>
      </c>
      <c r="S2877" s="201"/>
      <c r="T2877" s="198"/>
      <c r="Z2877" s="198"/>
    </row>
    <row r="2878" spans="4:26" s="196" customFormat="1" x14ac:dyDescent="0.2">
      <c r="D2878" s="195"/>
      <c r="F2878" s="197"/>
      <c r="K2878" s="198"/>
      <c r="L2878" s="199"/>
      <c r="N2878" s="200"/>
      <c r="O2878" s="200" t="str">
        <f t="shared" si="714"/>
        <v>Jan-1900</v>
      </c>
      <c r="P2878" s="196" t="str">
        <f t="shared" si="715"/>
        <v>1900M01</v>
      </c>
      <c r="S2878" s="201"/>
      <c r="T2878" s="198"/>
      <c r="Z2878" s="198"/>
    </row>
    <row r="2879" spans="4:26" s="196" customFormat="1" x14ac:dyDescent="0.2">
      <c r="D2879" s="195"/>
      <c r="F2879" s="197"/>
      <c r="K2879" s="198"/>
      <c r="L2879" s="199"/>
      <c r="N2879" s="200"/>
      <c r="O2879" s="200" t="str">
        <f t="shared" si="714"/>
        <v>Jan-1900</v>
      </c>
      <c r="P2879" s="196" t="str">
        <f t="shared" si="715"/>
        <v>1900M01</v>
      </c>
      <c r="S2879" s="201"/>
      <c r="T2879" s="198"/>
      <c r="Z2879" s="198"/>
    </row>
    <row r="2880" spans="4:26" s="196" customFormat="1" x14ac:dyDescent="0.2">
      <c r="D2880" s="195"/>
      <c r="F2880" s="197"/>
      <c r="K2880" s="198"/>
      <c r="L2880" s="199"/>
      <c r="N2880" s="200"/>
      <c r="O2880" s="200" t="str">
        <f t="shared" si="714"/>
        <v>Jan-1900</v>
      </c>
      <c r="P2880" s="196" t="str">
        <f t="shared" si="715"/>
        <v>1900M01</v>
      </c>
      <c r="S2880" s="201"/>
      <c r="T2880" s="198"/>
      <c r="Z2880" s="198"/>
    </row>
    <row r="2881" spans="4:26" s="196" customFormat="1" x14ac:dyDescent="0.2">
      <c r="D2881" s="195"/>
      <c r="F2881" s="197"/>
      <c r="K2881" s="198"/>
      <c r="L2881" s="199"/>
      <c r="N2881" s="200"/>
      <c r="O2881" s="200" t="str">
        <f t="shared" si="714"/>
        <v>Jan-1900</v>
      </c>
      <c r="P2881" s="196" t="str">
        <f t="shared" si="715"/>
        <v>1900M01</v>
      </c>
      <c r="S2881" s="201"/>
      <c r="T2881" s="198"/>
      <c r="Z2881" s="198"/>
    </row>
    <row r="2882" spans="4:26" s="196" customFormat="1" x14ac:dyDescent="0.2">
      <c r="D2882" s="195"/>
      <c r="F2882" s="197"/>
      <c r="K2882" s="198"/>
      <c r="L2882" s="199"/>
      <c r="N2882" s="200"/>
      <c r="O2882" s="200" t="str">
        <f t="shared" si="714"/>
        <v>Jan-1900</v>
      </c>
      <c r="P2882" s="196" t="str">
        <f t="shared" si="715"/>
        <v>1900M01</v>
      </c>
      <c r="S2882" s="201"/>
      <c r="T2882" s="198"/>
      <c r="Z2882" s="198"/>
    </row>
    <row r="2883" spans="4:26" s="196" customFormat="1" x14ac:dyDescent="0.2">
      <c r="D2883" s="195"/>
      <c r="F2883" s="197"/>
      <c r="K2883" s="198"/>
      <c r="L2883" s="199"/>
      <c r="N2883" s="200"/>
      <c r="O2883" s="200" t="str">
        <f t="shared" si="714"/>
        <v>Jan-1900</v>
      </c>
      <c r="P2883" s="196" t="str">
        <f t="shared" si="715"/>
        <v>1900M01</v>
      </c>
      <c r="S2883" s="201"/>
      <c r="T2883" s="198"/>
      <c r="Z2883" s="198"/>
    </row>
    <row r="2884" spans="4:26" s="196" customFormat="1" x14ac:dyDescent="0.2">
      <c r="D2884" s="195"/>
      <c r="F2884" s="197"/>
      <c r="K2884" s="198"/>
      <c r="L2884" s="199"/>
      <c r="N2884" s="200"/>
      <c r="O2884" s="200" t="str">
        <f t="shared" si="714"/>
        <v>Jan-1900</v>
      </c>
      <c r="P2884" s="196" t="str">
        <f t="shared" si="715"/>
        <v>1900M01</v>
      </c>
      <c r="S2884" s="201"/>
      <c r="T2884" s="198"/>
      <c r="Z2884" s="198"/>
    </row>
    <row r="2885" spans="4:26" s="196" customFormat="1" x14ac:dyDescent="0.2">
      <c r="D2885" s="195"/>
      <c r="F2885" s="197"/>
      <c r="K2885" s="198"/>
      <c r="L2885" s="199"/>
      <c r="N2885" s="200"/>
      <c r="O2885" s="200" t="str">
        <f t="shared" si="714"/>
        <v>Jan-1900</v>
      </c>
      <c r="P2885" s="196" t="str">
        <f t="shared" si="715"/>
        <v>1900M01</v>
      </c>
      <c r="S2885" s="201"/>
      <c r="T2885" s="198"/>
      <c r="Z2885" s="198"/>
    </row>
    <row r="2886" spans="4:26" s="196" customFormat="1" x14ac:dyDescent="0.2">
      <c r="D2886" s="195"/>
      <c r="F2886" s="197"/>
      <c r="K2886" s="198"/>
      <c r="L2886" s="199"/>
      <c r="N2886" s="200"/>
      <c r="O2886" s="200" t="str">
        <f t="shared" si="714"/>
        <v>Jan-1900</v>
      </c>
      <c r="P2886" s="196" t="str">
        <f t="shared" si="715"/>
        <v>1900M01</v>
      </c>
      <c r="S2886" s="201"/>
      <c r="T2886" s="198"/>
      <c r="Z2886" s="198"/>
    </row>
    <row r="2887" spans="4:26" s="196" customFormat="1" x14ac:dyDescent="0.2">
      <c r="D2887" s="195"/>
      <c r="F2887" s="197"/>
      <c r="K2887" s="198"/>
      <c r="L2887" s="199"/>
      <c r="N2887" s="200"/>
      <c r="O2887" s="200" t="str">
        <f t="shared" si="714"/>
        <v>Jan-1900</v>
      </c>
      <c r="P2887" s="196" t="str">
        <f t="shared" si="715"/>
        <v>1900M01</v>
      </c>
      <c r="S2887" s="201"/>
      <c r="T2887" s="198"/>
      <c r="Z2887" s="198"/>
    </row>
    <row r="2888" spans="4:26" s="188" customFormat="1" x14ac:dyDescent="0.2">
      <c r="D2888" s="189"/>
      <c r="F2888" s="190"/>
      <c r="K2888" s="191"/>
      <c r="L2888" s="192"/>
      <c r="N2888" s="193"/>
      <c r="O2888" s="200" t="str">
        <f t="shared" si="714"/>
        <v>Jan-1900</v>
      </c>
      <c r="P2888" s="196" t="str">
        <f t="shared" si="715"/>
        <v>1900M01</v>
      </c>
      <c r="S2888" s="194"/>
      <c r="T2888" s="191"/>
      <c r="Z2888" s="191"/>
    </row>
    <row r="2889" spans="4:26" s="188" customFormat="1" x14ac:dyDescent="0.2">
      <c r="D2889" s="189"/>
      <c r="F2889" s="190"/>
      <c r="K2889" s="191"/>
      <c r="L2889" s="192"/>
      <c r="N2889" s="193"/>
      <c r="O2889" s="200" t="str">
        <f t="shared" si="714"/>
        <v>Jan-1900</v>
      </c>
      <c r="P2889" s="196" t="str">
        <f t="shared" si="715"/>
        <v>1900M01</v>
      </c>
      <c r="S2889" s="194"/>
      <c r="T2889" s="191"/>
      <c r="Z2889" s="191"/>
    </row>
    <row r="2890" spans="4:26" s="188" customFormat="1" x14ac:dyDescent="0.2">
      <c r="D2890" s="189"/>
      <c r="F2890" s="190"/>
      <c r="K2890" s="191"/>
      <c r="L2890" s="192"/>
      <c r="N2890" s="193"/>
      <c r="O2890" s="200" t="str">
        <f t="shared" si="714"/>
        <v>Jan-1900</v>
      </c>
      <c r="P2890" s="196" t="str">
        <f t="shared" si="715"/>
        <v>1900M01</v>
      </c>
      <c r="S2890" s="194"/>
      <c r="T2890" s="191"/>
      <c r="Z2890" s="191"/>
    </row>
    <row r="2891" spans="4:26" s="188" customFormat="1" x14ac:dyDescent="0.2">
      <c r="D2891" s="189"/>
      <c r="F2891" s="190"/>
      <c r="K2891" s="191"/>
      <c r="L2891" s="192"/>
      <c r="N2891" s="193"/>
      <c r="O2891" s="200" t="str">
        <f t="shared" si="714"/>
        <v>Jan-1900</v>
      </c>
      <c r="P2891" s="196" t="str">
        <f t="shared" si="715"/>
        <v>1900M01</v>
      </c>
      <c r="S2891" s="194"/>
      <c r="T2891" s="191"/>
      <c r="Z2891" s="191"/>
    </row>
    <row r="2892" spans="4:26" s="188" customFormat="1" x14ac:dyDescent="0.2">
      <c r="D2892" s="189"/>
      <c r="F2892" s="190"/>
      <c r="K2892" s="191"/>
      <c r="L2892" s="192"/>
      <c r="N2892" s="193"/>
      <c r="O2892" s="200" t="str">
        <f t="shared" si="714"/>
        <v>Jan-1900</v>
      </c>
      <c r="P2892" s="196" t="str">
        <f t="shared" si="715"/>
        <v>1900M01</v>
      </c>
      <c r="S2892" s="194"/>
      <c r="T2892" s="191"/>
      <c r="Z2892" s="191"/>
    </row>
    <row r="2893" spans="4:26" s="188" customFormat="1" x14ac:dyDescent="0.2">
      <c r="D2893" s="189"/>
      <c r="F2893" s="190"/>
      <c r="K2893" s="191"/>
      <c r="L2893" s="192"/>
      <c r="N2893" s="193"/>
      <c r="O2893" s="200" t="str">
        <f t="shared" ref="O2893:O2956" si="716">TEXT(N2893,"mmm")&amp;"-"&amp;TEXT(N2893,"yyyy")</f>
        <v>Jan-1900</v>
      </c>
      <c r="P2893" s="196" t="str">
        <f t="shared" ref="P2893:P2956" si="717">IFERROR(TEXT(O2893,"yyyy")&amp;"M"&amp;IF(MONTH(O2893)&lt;10,0&amp;MONTH(O2893),MONTH(O2893)),"")</f>
        <v>1900M01</v>
      </c>
      <c r="S2893" s="194"/>
      <c r="T2893" s="191"/>
      <c r="Z2893" s="191"/>
    </row>
    <row r="2894" spans="4:26" s="188" customFormat="1" x14ac:dyDescent="0.2">
      <c r="D2894" s="189"/>
      <c r="F2894" s="190"/>
      <c r="K2894" s="191"/>
      <c r="L2894" s="192"/>
      <c r="N2894" s="193"/>
      <c r="O2894" s="200" t="str">
        <f t="shared" si="716"/>
        <v>Jan-1900</v>
      </c>
      <c r="P2894" s="196" t="str">
        <f t="shared" si="717"/>
        <v>1900M01</v>
      </c>
      <c r="S2894" s="194"/>
      <c r="T2894" s="191"/>
      <c r="Z2894" s="191"/>
    </row>
    <row r="2895" spans="4:26" s="188" customFormat="1" x14ac:dyDescent="0.2">
      <c r="D2895" s="189"/>
      <c r="F2895" s="190"/>
      <c r="K2895" s="191"/>
      <c r="L2895" s="192"/>
      <c r="N2895" s="193"/>
      <c r="O2895" s="200" t="str">
        <f t="shared" si="716"/>
        <v>Jan-1900</v>
      </c>
      <c r="P2895" s="196" t="str">
        <f t="shared" si="717"/>
        <v>1900M01</v>
      </c>
      <c r="S2895" s="194"/>
      <c r="T2895" s="191"/>
      <c r="Z2895" s="191"/>
    </row>
    <row r="2896" spans="4:26" s="188" customFormat="1" x14ac:dyDescent="0.2">
      <c r="D2896" s="189"/>
      <c r="F2896" s="190"/>
      <c r="K2896" s="191"/>
      <c r="L2896" s="192"/>
      <c r="N2896" s="193"/>
      <c r="O2896" s="200" t="str">
        <f t="shared" si="716"/>
        <v>Jan-1900</v>
      </c>
      <c r="P2896" s="196" t="str">
        <f t="shared" si="717"/>
        <v>1900M01</v>
      </c>
      <c r="S2896" s="194"/>
      <c r="T2896" s="191"/>
      <c r="Z2896" s="191"/>
    </row>
    <row r="2897" spans="4:26" s="188" customFormat="1" x14ac:dyDescent="0.2">
      <c r="D2897" s="189"/>
      <c r="F2897" s="190"/>
      <c r="K2897" s="191"/>
      <c r="L2897" s="192"/>
      <c r="N2897" s="193"/>
      <c r="O2897" s="200" t="str">
        <f t="shared" si="716"/>
        <v>Jan-1900</v>
      </c>
      <c r="P2897" s="196" t="str">
        <f t="shared" si="717"/>
        <v>1900M01</v>
      </c>
      <c r="S2897" s="194"/>
      <c r="T2897" s="191"/>
      <c r="Z2897" s="191"/>
    </row>
    <row r="2898" spans="4:26" s="188" customFormat="1" x14ac:dyDescent="0.2">
      <c r="D2898" s="189"/>
      <c r="F2898" s="190"/>
      <c r="K2898" s="191"/>
      <c r="L2898" s="192"/>
      <c r="N2898" s="193"/>
      <c r="O2898" s="200" t="str">
        <f t="shared" si="716"/>
        <v>Jan-1900</v>
      </c>
      <c r="P2898" s="196" t="str">
        <f t="shared" si="717"/>
        <v>1900M01</v>
      </c>
      <c r="S2898" s="194"/>
      <c r="T2898" s="191"/>
      <c r="Z2898" s="191"/>
    </row>
    <row r="2899" spans="4:26" s="188" customFormat="1" x14ac:dyDescent="0.2">
      <c r="D2899" s="189"/>
      <c r="F2899" s="190"/>
      <c r="K2899" s="191"/>
      <c r="L2899" s="192"/>
      <c r="N2899" s="193"/>
      <c r="O2899" s="200" t="str">
        <f t="shared" si="716"/>
        <v>Jan-1900</v>
      </c>
      <c r="P2899" s="196" t="str">
        <f t="shared" si="717"/>
        <v>1900M01</v>
      </c>
      <c r="S2899" s="194"/>
      <c r="T2899" s="191"/>
      <c r="Z2899" s="191"/>
    </row>
    <row r="2900" spans="4:26" s="188" customFormat="1" x14ac:dyDescent="0.2">
      <c r="D2900" s="189"/>
      <c r="F2900" s="190"/>
      <c r="K2900" s="191"/>
      <c r="L2900" s="192"/>
      <c r="N2900" s="193"/>
      <c r="O2900" s="200" t="str">
        <f t="shared" si="716"/>
        <v>Jan-1900</v>
      </c>
      <c r="P2900" s="196" t="str">
        <f t="shared" si="717"/>
        <v>1900M01</v>
      </c>
      <c r="S2900" s="194"/>
      <c r="T2900" s="191"/>
      <c r="Z2900" s="191"/>
    </row>
    <row r="2901" spans="4:26" s="188" customFormat="1" x14ac:dyDescent="0.2">
      <c r="D2901" s="189"/>
      <c r="F2901" s="190"/>
      <c r="K2901" s="191"/>
      <c r="L2901" s="192"/>
      <c r="N2901" s="193"/>
      <c r="O2901" s="200" t="str">
        <f t="shared" si="716"/>
        <v>Jan-1900</v>
      </c>
      <c r="P2901" s="196" t="str">
        <f t="shared" si="717"/>
        <v>1900M01</v>
      </c>
      <c r="S2901" s="194"/>
      <c r="T2901" s="191"/>
      <c r="Z2901" s="191"/>
    </row>
    <row r="2902" spans="4:26" s="188" customFormat="1" x14ac:dyDescent="0.2">
      <c r="D2902" s="189"/>
      <c r="F2902" s="190"/>
      <c r="K2902" s="191"/>
      <c r="L2902" s="192"/>
      <c r="N2902" s="193"/>
      <c r="O2902" s="200" t="str">
        <f t="shared" si="716"/>
        <v>Jan-1900</v>
      </c>
      <c r="P2902" s="196" t="str">
        <f t="shared" si="717"/>
        <v>1900M01</v>
      </c>
      <c r="S2902" s="194"/>
      <c r="T2902" s="191"/>
      <c r="Z2902" s="191"/>
    </row>
    <row r="2903" spans="4:26" s="188" customFormat="1" x14ac:dyDescent="0.2">
      <c r="D2903" s="189"/>
      <c r="F2903" s="190"/>
      <c r="K2903" s="191"/>
      <c r="L2903" s="192"/>
      <c r="N2903" s="193"/>
      <c r="O2903" s="200" t="str">
        <f t="shared" si="716"/>
        <v>Jan-1900</v>
      </c>
      <c r="P2903" s="196" t="str">
        <f t="shared" si="717"/>
        <v>1900M01</v>
      </c>
      <c r="S2903" s="194"/>
      <c r="T2903" s="191"/>
      <c r="Z2903" s="191"/>
    </row>
    <row r="2904" spans="4:26" s="188" customFormat="1" x14ac:dyDescent="0.2">
      <c r="D2904" s="189"/>
      <c r="F2904" s="190"/>
      <c r="K2904" s="191"/>
      <c r="L2904" s="192"/>
      <c r="N2904" s="193"/>
      <c r="O2904" s="200" t="str">
        <f t="shared" si="716"/>
        <v>Jan-1900</v>
      </c>
      <c r="P2904" s="196" t="str">
        <f t="shared" si="717"/>
        <v>1900M01</v>
      </c>
      <c r="S2904" s="194"/>
      <c r="T2904" s="191"/>
      <c r="Z2904" s="191"/>
    </row>
    <row r="2905" spans="4:26" s="188" customFormat="1" x14ac:dyDescent="0.2">
      <c r="D2905" s="189"/>
      <c r="F2905" s="190"/>
      <c r="K2905" s="191"/>
      <c r="L2905" s="192"/>
      <c r="N2905" s="193"/>
      <c r="O2905" s="200" t="str">
        <f t="shared" si="716"/>
        <v>Jan-1900</v>
      </c>
      <c r="P2905" s="196" t="str">
        <f t="shared" si="717"/>
        <v>1900M01</v>
      </c>
      <c r="S2905" s="194"/>
      <c r="T2905" s="191"/>
      <c r="Z2905" s="191"/>
    </row>
    <row r="2906" spans="4:26" s="188" customFormat="1" x14ac:dyDescent="0.2">
      <c r="D2906" s="189"/>
      <c r="F2906" s="190"/>
      <c r="K2906" s="191"/>
      <c r="L2906" s="192"/>
      <c r="N2906" s="193"/>
      <c r="O2906" s="200" t="str">
        <f t="shared" si="716"/>
        <v>Jan-1900</v>
      </c>
      <c r="P2906" s="196" t="str">
        <f t="shared" si="717"/>
        <v>1900M01</v>
      </c>
      <c r="S2906" s="194"/>
      <c r="T2906" s="191"/>
      <c r="Z2906" s="191"/>
    </row>
    <row r="2907" spans="4:26" s="188" customFormat="1" x14ac:dyDescent="0.2">
      <c r="D2907" s="189"/>
      <c r="F2907" s="190"/>
      <c r="K2907" s="191"/>
      <c r="L2907" s="192"/>
      <c r="N2907" s="193"/>
      <c r="O2907" s="200" t="str">
        <f t="shared" si="716"/>
        <v>Jan-1900</v>
      </c>
      <c r="P2907" s="196" t="str">
        <f t="shared" si="717"/>
        <v>1900M01</v>
      </c>
      <c r="S2907" s="194"/>
      <c r="T2907" s="191"/>
      <c r="Z2907" s="191"/>
    </row>
    <row r="2908" spans="4:26" s="188" customFormat="1" x14ac:dyDescent="0.2">
      <c r="D2908" s="189"/>
      <c r="F2908" s="190"/>
      <c r="K2908" s="191"/>
      <c r="L2908" s="192"/>
      <c r="N2908" s="193"/>
      <c r="O2908" s="200" t="str">
        <f t="shared" si="716"/>
        <v>Jan-1900</v>
      </c>
      <c r="P2908" s="196" t="str">
        <f t="shared" si="717"/>
        <v>1900M01</v>
      </c>
      <c r="S2908" s="194"/>
      <c r="T2908" s="191"/>
      <c r="Z2908" s="191"/>
    </row>
    <row r="2909" spans="4:26" s="188" customFormat="1" x14ac:dyDescent="0.2">
      <c r="D2909" s="189"/>
      <c r="F2909" s="190"/>
      <c r="K2909" s="191"/>
      <c r="L2909" s="192"/>
      <c r="N2909" s="193"/>
      <c r="O2909" s="200" t="str">
        <f t="shared" si="716"/>
        <v>Jan-1900</v>
      </c>
      <c r="P2909" s="196" t="str">
        <f t="shared" si="717"/>
        <v>1900M01</v>
      </c>
      <c r="S2909" s="194"/>
      <c r="T2909" s="191"/>
      <c r="Z2909" s="191"/>
    </row>
    <row r="2910" spans="4:26" s="188" customFormat="1" x14ac:dyDescent="0.2">
      <c r="D2910" s="189"/>
      <c r="F2910" s="190"/>
      <c r="K2910" s="191"/>
      <c r="L2910" s="192"/>
      <c r="N2910" s="193"/>
      <c r="O2910" s="200" t="str">
        <f t="shared" si="716"/>
        <v>Jan-1900</v>
      </c>
      <c r="P2910" s="196" t="str">
        <f t="shared" si="717"/>
        <v>1900M01</v>
      </c>
      <c r="S2910" s="194"/>
      <c r="T2910" s="191"/>
      <c r="Z2910" s="191"/>
    </row>
    <row r="2911" spans="4:26" s="188" customFormat="1" x14ac:dyDescent="0.2">
      <c r="D2911" s="189"/>
      <c r="F2911" s="190"/>
      <c r="K2911" s="191"/>
      <c r="L2911" s="192"/>
      <c r="N2911" s="193"/>
      <c r="O2911" s="200" t="str">
        <f t="shared" si="716"/>
        <v>Jan-1900</v>
      </c>
      <c r="P2911" s="196" t="str">
        <f t="shared" si="717"/>
        <v>1900M01</v>
      </c>
      <c r="S2911" s="194"/>
      <c r="T2911" s="191"/>
      <c r="Z2911" s="191"/>
    </row>
    <row r="2912" spans="4:26" s="188" customFormat="1" x14ac:dyDescent="0.2">
      <c r="D2912" s="189"/>
      <c r="F2912" s="190"/>
      <c r="K2912" s="191"/>
      <c r="L2912" s="192"/>
      <c r="N2912" s="193"/>
      <c r="O2912" s="200" t="str">
        <f t="shared" si="716"/>
        <v>Jan-1900</v>
      </c>
      <c r="P2912" s="196" t="str">
        <f t="shared" si="717"/>
        <v>1900M01</v>
      </c>
      <c r="S2912" s="194"/>
      <c r="T2912" s="191"/>
      <c r="Z2912" s="191"/>
    </row>
    <row r="2913" spans="4:26" s="188" customFormat="1" x14ac:dyDescent="0.2">
      <c r="D2913" s="189"/>
      <c r="F2913" s="190"/>
      <c r="K2913" s="191"/>
      <c r="L2913" s="192"/>
      <c r="N2913" s="193"/>
      <c r="O2913" s="200" t="str">
        <f t="shared" si="716"/>
        <v>Jan-1900</v>
      </c>
      <c r="P2913" s="196" t="str">
        <f t="shared" si="717"/>
        <v>1900M01</v>
      </c>
      <c r="S2913" s="194"/>
      <c r="T2913" s="191"/>
      <c r="Z2913" s="191"/>
    </row>
    <row r="2914" spans="4:26" s="188" customFormat="1" x14ac:dyDescent="0.2">
      <c r="D2914" s="189"/>
      <c r="F2914" s="190"/>
      <c r="K2914" s="191"/>
      <c r="L2914" s="192"/>
      <c r="N2914" s="193"/>
      <c r="O2914" s="200" t="str">
        <f t="shared" si="716"/>
        <v>Jan-1900</v>
      </c>
      <c r="P2914" s="196" t="str">
        <f t="shared" si="717"/>
        <v>1900M01</v>
      </c>
      <c r="S2914" s="194"/>
      <c r="T2914" s="191"/>
      <c r="Z2914" s="191"/>
    </row>
    <row r="2915" spans="4:26" s="188" customFormat="1" x14ac:dyDescent="0.2">
      <c r="D2915" s="189"/>
      <c r="F2915" s="190"/>
      <c r="K2915" s="191"/>
      <c r="L2915" s="192"/>
      <c r="N2915" s="193"/>
      <c r="O2915" s="200" t="str">
        <f t="shared" si="716"/>
        <v>Jan-1900</v>
      </c>
      <c r="P2915" s="196" t="str">
        <f t="shared" si="717"/>
        <v>1900M01</v>
      </c>
      <c r="S2915" s="194"/>
      <c r="T2915" s="191"/>
      <c r="Z2915" s="191"/>
    </row>
    <row r="2916" spans="4:26" s="188" customFormat="1" x14ac:dyDescent="0.2">
      <c r="D2916" s="189"/>
      <c r="F2916" s="190"/>
      <c r="K2916" s="191"/>
      <c r="L2916" s="192"/>
      <c r="N2916" s="193"/>
      <c r="O2916" s="200" t="str">
        <f t="shared" si="716"/>
        <v>Jan-1900</v>
      </c>
      <c r="P2916" s="196" t="str">
        <f t="shared" si="717"/>
        <v>1900M01</v>
      </c>
      <c r="S2916" s="194"/>
      <c r="T2916" s="191"/>
      <c r="Z2916" s="191"/>
    </row>
    <row r="2917" spans="4:26" s="188" customFormat="1" x14ac:dyDescent="0.2">
      <c r="D2917" s="189"/>
      <c r="F2917" s="190"/>
      <c r="K2917" s="191"/>
      <c r="L2917" s="192"/>
      <c r="N2917" s="193"/>
      <c r="O2917" s="200" t="str">
        <f t="shared" si="716"/>
        <v>Jan-1900</v>
      </c>
      <c r="P2917" s="196" t="str">
        <f t="shared" si="717"/>
        <v>1900M01</v>
      </c>
      <c r="S2917" s="194"/>
      <c r="T2917" s="191"/>
      <c r="Z2917" s="191"/>
    </row>
    <row r="2918" spans="4:26" s="188" customFormat="1" x14ac:dyDescent="0.2">
      <c r="D2918" s="189"/>
      <c r="F2918" s="190"/>
      <c r="K2918" s="191"/>
      <c r="L2918" s="192"/>
      <c r="N2918" s="193"/>
      <c r="O2918" s="200" t="str">
        <f t="shared" si="716"/>
        <v>Jan-1900</v>
      </c>
      <c r="P2918" s="196" t="str">
        <f t="shared" si="717"/>
        <v>1900M01</v>
      </c>
      <c r="S2918" s="194"/>
      <c r="T2918" s="191"/>
      <c r="Z2918" s="191"/>
    </row>
    <row r="2919" spans="4:26" s="188" customFormat="1" x14ac:dyDescent="0.2">
      <c r="D2919" s="189"/>
      <c r="F2919" s="190"/>
      <c r="K2919" s="191"/>
      <c r="L2919" s="192"/>
      <c r="N2919" s="193"/>
      <c r="O2919" s="200" t="str">
        <f t="shared" si="716"/>
        <v>Jan-1900</v>
      </c>
      <c r="P2919" s="196" t="str">
        <f t="shared" si="717"/>
        <v>1900M01</v>
      </c>
      <c r="S2919" s="194"/>
      <c r="T2919" s="191"/>
      <c r="Z2919" s="191"/>
    </row>
    <row r="2920" spans="4:26" s="188" customFormat="1" x14ac:dyDescent="0.2">
      <c r="D2920" s="189"/>
      <c r="F2920" s="190"/>
      <c r="K2920" s="191"/>
      <c r="L2920" s="192"/>
      <c r="N2920" s="193"/>
      <c r="O2920" s="200" t="str">
        <f t="shared" si="716"/>
        <v>Jan-1900</v>
      </c>
      <c r="P2920" s="196" t="str">
        <f t="shared" si="717"/>
        <v>1900M01</v>
      </c>
      <c r="S2920" s="194"/>
      <c r="T2920" s="191"/>
      <c r="Z2920" s="191"/>
    </row>
    <row r="2921" spans="4:26" s="188" customFormat="1" x14ac:dyDescent="0.2">
      <c r="D2921" s="189"/>
      <c r="F2921" s="190"/>
      <c r="K2921" s="191"/>
      <c r="L2921" s="192"/>
      <c r="N2921" s="193"/>
      <c r="O2921" s="200" t="str">
        <f t="shared" si="716"/>
        <v>Jan-1900</v>
      </c>
      <c r="P2921" s="196" t="str">
        <f t="shared" si="717"/>
        <v>1900M01</v>
      </c>
      <c r="S2921" s="194"/>
      <c r="T2921" s="191"/>
      <c r="Z2921" s="191"/>
    </row>
    <row r="2922" spans="4:26" s="188" customFormat="1" x14ac:dyDescent="0.2">
      <c r="D2922" s="189"/>
      <c r="F2922" s="190"/>
      <c r="K2922" s="191"/>
      <c r="L2922" s="192"/>
      <c r="N2922" s="193"/>
      <c r="O2922" s="200" t="str">
        <f t="shared" si="716"/>
        <v>Jan-1900</v>
      </c>
      <c r="P2922" s="196" t="str">
        <f t="shared" si="717"/>
        <v>1900M01</v>
      </c>
      <c r="S2922" s="194"/>
      <c r="T2922" s="191"/>
      <c r="Z2922" s="191"/>
    </row>
    <row r="2923" spans="4:26" s="188" customFormat="1" x14ac:dyDescent="0.2">
      <c r="D2923" s="189"/>
      <c r="F2923" s="190"/>
      <c r="K2923" s="191"/>
      <c r="L2923" s="192"/>
      <c r="N2923" s="193"/>
      <c r="O2923" s="200" t="str">
        <f t="shared" si="716"/>
        <v>Jan-1900</v>
      </c>
      <c r="P2923" s="196" t="str">
        <f t="shared" si="717"/>
        <v>1900M01</v>
      </c>
      <c r="S2923" s="194"/>
      <c r="T2923" s="191"/>
      <c r="Z2923" s="191"/>
    </row>
    <row r="2924" spans="4:26" s="188" customFormat="1" x14ac:dyDescent="0.2">
      <c r="D2924" s="189"/>
      <c r="F2924" s="190"/>
      <c r="K2924" s="191"/>
      <c r="L2924" s="192"/>
      <c r="N2924" s="193"/>
      <c r="O2924" s="200" t="str">
        <f t="shared" si="716"/>
        <v>Jan-1900</v>
      </c>
      <c r="P2924" s="196" t="str">
        <f t="shared" si="717"/>
        <v>1900M01</v>
      </c>
      <c r="S2924" s="194"/>
      <c r="T2924" s="191"/>
      <c r="Z2924" s="191"/>
    </row>
    <row r="2925" spans="4:26" s="188" customFormat="1" x14ac:dyDescent="0.2">
      <c r="D2925" s="189"/>
      <c r="F2925" s="190"/>
      <c r="K2925" s="191"/>
      <c r="L2925" s="192"/>
      <c r="N2925" s="193"/>
      <c r="O2925" s="200" t="str">
        <f t="shared" si="716"/>
        <v>Jan-1900</v>
      </c>
      <c r="P2925" s="196" t="str">
        <f t="shared" si="717"/>
        <v>1900M01</v>
      </c>
      <c r="S2925" s="194"/>
      <c r="T2925" s="191"/>
      <c r="Z2925" s="191"/>
    </row>
    <row r="2926" spans="4:26" s="188" customFormat="1" x14ac:dyDescent="0.2">
      <c r="D2926" s="189"/>
      <c r="F2926" s="190"/>
      <c r="K2926" s="191"/>
      <c r="L2926" s="192"/>
      <c r="N2926" s="193"/>
      <c r="O2926" s="200" t="str">
        <f t="shared" si="716"/>
        <v>Jan-1900</v>
      </c>
      <c r="P2926" s="196" t="str">
        <f t="shared" si="717"/>
        <v>1900M01</v>
      </c>
      <c r="S2926" s="194"/>
      <c r="T2926" s="191"/>
      <c r="Z2926" s="191"/>
    </row>
    <row r="2927" spans="4:26" s="188" customFormat="1" x14ac:dyDescent="0.2">
      <c r="D2927" s="189"/>
      <c r="F2927" s="190"/>
      <c r="K2927" s="191"/>
      <c r="L2927" s="192"/>
      <c r="N2927" s="193"/>
      <c r="O2927" s="200" t="str">
        <f t="shared" si="716"/>
        <v>Jan-1900</v>
      </c>
      <c r="P2927" s="196" t="str">
        <f t="shared" si="717"/>
        <v>1900M01</v>
      </c>
      <c r="S2927" s="194"/>
      <c r="T2927" s="191"/>
      <c r="Z2927" s="191"/>
    </row>
    <row r="2928" spans="4:26" s="188" customFormat="1" x14ac:dyDescent="0.2">
      <c r="D2928" s="189"/>
      <c r="F2928" s="190"/>
      <c r="K2928" s="191"/>
      <c r="L2928" s="192"/>
      <c r="N2928" s="193"/>
      <c r="O2928" s="200" t="str">
        <f t="shared" si="716"/>
        <v>Jan-1900</v>
      </c>
      <c r="P2928" s="196" t="str">
        <f t="shared" si="717"/>
        <v>1900M01</v>
      </c>
      <c r="S2928" s="194"/>
      <c r="T2928" s="191"/>
      <c r="Z2928" s="191"/>
    </row>
    <row r="2929" spans="4:26" s="188" customFormat="1" x14ac:dyDescent="0.2">
      <c r="D2929" s="189"/>
      <c r="F2929" s="190"/>
      <c r="K2929" s="191"/>
      <c r="L2929" s="192"/>
      <c r="N2929" s="193"/>
      <c r="O2929" s="200" t="str">
        <f t="shared" si="716"/>
        <v>Jan-1900</v>
      </c>
      <c r="P2929" s="196" t="str">
        <f t="shared" si="717"/>
        <v>1900M01</v>
      </c>
      <c r="S2929" s="194"/>
      <c r="T2929" s="191"/>
      <c r="Z2929" s="191"/>
    </row>
    <row r="2930" spans="4:26" s="188" customFormat="1" x14ac:dyDescent="0.2">
      <c r="D2930" s="189"/>
      <c r="F2930" s="190"/>
      <c r="K2930" s="191"/>
      <c r="L2930" s="192"/>
      <c r="N2930" s="193"/>
      <c r="O2930" s="200" t="str">
        <f t="shared" si="716"/>
        <v>Jan-1900</v>
      </c>
      <c r="P2930" s="196" t="str">
        <f t="shared" si="717"/>
        <v>1900M01</v>
      </c>
      <c r="S2930" s="194"/>
      <c r="T2930" s="191"/>
      <c r="Z2930" s="191"/>
    </row>
    <row r="2931" spans="4:26" s="188" customFormat="1" x14ac:dyDescent="0.2">
      <c r="D2931" s="189"/>
      <c r="F2931" s="190"/>
      <c r="K2931" s="191"/>
      <c r="L2931" s="192"/>
      <c r="N2931" s="193"/>
      <c r="O2931" s="200" t="str">
        <f t="shared" si="716"/>
        <v>Jan-1900</v>
      </c>
      <c r="P2931" s="196" t="str">
        <f t="shared" si="717"/>
        <v>1900M01</v>
      </c>
      <c r="S2931" s="194"/>
      <c r="T2931" s="191"/>
      <c r="Z2931" s="191"/>
    </row>
    <row r="2932" spans="4:26" s="188" customFormat="1" x14ac:dyDescent="0.2">
      <c r="D2932" s="189"/>
      <c r="F2932" s="190"/>
      <c r="K2932" s="191"/>
      <c r="L2932" s="192"/>
      <c r="N2932" s="193"/>
      <c r="O2932" s="200" t="str">
        <f t="shared" si="716"/>
        <v>Jan-1900</v>
      </c>
      <c r="P2932" s="196" t="str">
        <f t="shared" si="717"/>
        <v>1900M01</v>
      </c>
      <c r="S2932" s="194"/>
      <c r="T2932" s="191"/>
      <c r="Z2932" s="191"/>
    </row>
    <row r="2933" spans="4:26" s="188" customFormat="1" x14ac:dyDescent="0.2">
      <c r="D2933" s="189"/>
      <c r="F2933" s="190"/>
      <c r="K2933" s="191"/>
      <c r="L2933" s="192"/>
      <c r="N2933" s="193"/>
      <c r="O2933" s="200" t="str">
        <f t="shared" si="716"/>
        <v>Jan-1900</v>
      </c>
      <c r="P2933" s="196" t="str">
        <f t="shared" si="717"/>
        <v>1900M01</v>
      </c>
      <c r="S2933" s="194"/>
      <c r="T2933" s="191"/>
      <c r="Z2933" s="191"/>
    </row>
    <row r="2934" spans="4:26" s="188" customFormat="1" x14ac:dyDescent="0.2">
      <c r="D2934" s="189"/>
      <c r="F2934" s="190"/>
      <c r="K2934" s="191"/>
      <c r="L2934" s="192"/>
      <c r="N2934" s="193"/>
      <c r="O2934" s="200" t="str">
        <f t="shared" si="716"/>
        <v>Jan-1900</v>
      </c>
      <c r="P2934" s="196" t="str">
        <f t="shared" si="717"/>
        <v>1900M01</v>
      </c>
      <c r="S2934" s="194"/>
      <c r="T2934" s="191"/>
      <c r="Z2934" s="191"/>
    </row>
    <row r="2935" spans="4:26" s="188" customFormat="1" x14ac:dyDescent="0.2">
      <c r="D2935" s="189"/>
      <c r="F2935" s="190"/>
      <c r="K2935" s="191"/>
      <c r="L2935" s="192"/>
      <c r="N2935" s="193"/>
      <c r="O2935" s="200" t="str">
        <f t="shared" si="716"/>
        <v>Jan-1900</v>
      </c>
      <c r="P2935" s="196" t="str">
        <f t="shared" si="717"/>
        <v>1900M01</v>
      </c>
      <c r="S2935" s="194"/>
      <c r="T2935" s="191"/>
      <c r="Z2935" s="191"/>
    </row>
    <row r="2936" spans="4:26" s="188" customFormat="1" x14ac:dyDescent="0.2">
      <c r="D2936" s="189"/>
      <c r="F2936" s="190"/>
      <c r="K2936" s="191"/>
      <c r="L2936" s="192"/>
      <c r="N2936" s="193"/>
      <c r="O2936" s="200" t="str">
        <f t="shared" si="716"/>
        <v>Jan-1900</v>
      </c>
      <c r="P2936" s="196" t="str">
        <f t="shared" si="717"/>
        <v>1900M01</v>
      </c>
      <c r="S2936" s="194"/>
      <c r="T2936" s="191"/>
      <c r="Z2936" s="191"/>
    </row>
    <row r="2937" spans="4:26" s="188" customFormat="1" x14ac:dyDescent="0.2">
      <c r="D2937" s="189"/>
      <c r="F2937" s="190"/>
      <c r="K2937" s="191"/>
      <c r="L2937" s="192"/>
      <c r="N2937" s="193"/>
      <c r="O2937" s="200" t="str">
        <f t="shared" si="716"/>
        <v>Jan-1900</v>
      </c>
      <c r="P2937" s="196" t="str">
        <f t="shared" si="717"/>
        <v>1900M01</v>
      </c>
      <c r="S2937" s="194"/>
      <c r="T2937" s="191"/>
      <c r="Z2937" s="191"/>
    </row>
    <row r="2938" spans="4:26" s="188" customFormat="1" x14ac:dyDescent="0.2">
      <c r="D2938" s="189"/>
      <c r="F2938" s="190"/>
      <c r="K2938" s="191"/>
      <c r="L2938" s="192"/>
      <c r="N2938" s="193"/>
      <c r="O2938" s="200" t="str">
        <f t="shared" si="716"/>
        <v>Jan-1900</v>
      </c>
      <c r="P2938" s="196" t="str">
        <f t="shared" si="717"/>
        <v>1900M01</v>
      </c>
      <c r="S2938" s="194"/>
      <c r="T2938" s="191"/>
      <c r="Z2938" s="191"/>
    </row>
    <row r="2939" spans="4:26" s="188" customFormat="1" x14ac:dyDescent="0.2">
      <c r="D2939" s="189"/>
      <c r="F2939" s="190"/>
      <c r="K2939" s="191"/>
      <c r="L2939" s="192"/>
      <c r="N2939" s="193"/>
      <c r="O2939" s="200" t="str">
        <f t="shared" si="716"/>
        <v>Jan-1900</v>
      </c>
      <c r="P2939" s="196" t="str">
        <f t="shared" si="717"/>
        <v>1900M01</v>
      </c>
      <c r="S2939" s="194"/>
      <c r="T2939" s="191"/>
      <c r="Z2939" s="191"/>
    </row>
    <row r="2940" spans="4:26" s="188" customFormat="1" x14ac:dyDescent="0.2">
      <c r="D2940" s="189"/>
      <c r="F2940" s="190"/>
      <c r="K2940" s="191"/>
      <c r="L2940" s="192"/>
      <c r="N2940" s="193"/>
      <c r="O2940" s="200" t="str">
        <f t="shared" si="716"/>
        <v>Jan-1900</v>
      </c>
      <c r="P2940" s="196" t="str">
        <f t="shared" si="717"/>
        <v>1900M01</v>
      </c>
      <c r="S2940" s="194"/>
      <c r="T2940" s="191"/>
      <c r="Z2940" s="191"/>
    </row>
    <row r="2941" spans="4:26" s="188" customFormat="1" x14ac:dyDescent="0.2">
      <c r="D2941" s="189"/>
      <c r="F2941" s="190"/>
      <c r="K2941" s="191"/>
      <c r="L2941" s="192"/>
      <c r="N2941" s="193"/>
      <c r="O2941" s="200" t="str">
        <f t="shared" si="716"/>
        <v>Jan-1900</v>
      </c>
      <c r="P2941" s="196" t="str">
        <f t="shared" si="717"/>
        <v>1900M01</v>
      </c>
      <c r="S2941" s="194"/>
      <c r="T2941" s="191"/>
      <c r="Z2941" s="191"/>
    </row>
    <row r="2942" spans="4:26" s="188" customFormat="1" x14ac:dyDescent="0.2">
      <c r="D2942" s="189"/>
      <c r="F2942" s="190"/>
      <c r="K2942" s="191"/>
      <c r="L2942" s="192"/>
      <c r="N2942" s="193"/>
      <c r="O2942" s="200" t="str">
        <f t="shared" si="716"/>
        <v>Jan-1900</v>
      </c>
      <c r="P2942" s="196" t="str">
        <f t="shared" si="717"/>
        <v>1900M01</v>
      </c>
      <c r="S2942" s="194"/>
      <c r="T2942" s="191"/>
      <c r="Z2942" s="191"/>
    </row>
    <row r="2943" spans="4:26" s="188" customFormat="1" x14ac:dyDescent="0.2">
      <c r="D2943" s="189"/>
      <c r="F2943" s="190"/>
      <c r="K2943" s="191"/>
      <c r="L2943" s="192"/>
      <c r="N2943" s="193"/>
      <c r="O2943" s="200" t="str">
        <f t="shared" si="716"/>
        <v>Jan-1900</v>
      </c>
      <c r="P2943" s="196" t="str">
        <f t="shared" si="717"/>
        <v>1900M01</v>
      </c>
      <c r="S2943" s="194"/>
      <c r="T2943" s="191"/>
      <c r="Z2943" s="191"/>
    </row>
    <row r="2944" spans="4:26" s="188" customFormat="1" x14ac:dyDescent="0.2">
      <c r="D2944" s="189"/>
      <c r="F2944" s="190"/>
      <c r="K2944" s="191"/>
      <c r="L2944" s="192"/>
      <c r="N2944" s="193"/>
      <c r="O2944" s="200" t="str">
        <f t="shared" si="716"/>
        <v>Jan-1900</v>
      </c>
      <c r="P2944" s="196" t="str">
        <f t="shared" si="717"/>
        <v>1900M01</v>
      </c>
      <c r="S2944" s="194"/>
      <c r="T2944" s="191"/>
      <c r="Z2944" s="191"/>
    </row>
    <row r="2945" spans="4:26" s="188" customFormat="1" x14ac:dyDescent="0.2">
      <c r="D2945" s="189"/>
      <c r="F2945" s="190"/>
      <c r="K2945" s="191"/>
      <c r="L2945" s="192"/>
      <c r="N2945" s="193"/>
      <c r="O2945" s="200" t="str">
        <f t="shared" si="716"/>
        <v>Jan-1900</v>
      </c>
      <c r="P2945" s="196" t="str">
        <f t="shared" si="717"/>
        <v>1900M01</v>
      </c>
      <c r="S2945" s="194"/>
      <c r="T2945" s="191"/>
      <c r="Z2945" s="191"/>
    </row>
    <row r="2946" spans="4:26" s="188" customFormat="1" x14ac:dyDescent="0.2">
      <c r="D2946" s="189"/>
      <c r="F2946" s="190"/>
      <c r="K2946" s="191"/>
      <c r="L2946" s="192"/>
      <c r="N2946" s="193"/>
      <c r="O2946" s="200" t="str">
        <f t="shared" si="716"/>
        <v>Jan-1900</v>
      </c>
      <c r="P2946" s="196" t="str">
        <f t="shared" si="717"/>
        <v>1900M01</v>
      </c>
      <c r="S2946" s="194"/>
      <c r="T2946" s="191"/>
      <c r="Z2946" s="191"/>
    </row>
    <row r="2947" spans="4:26" s="188" customFormat="1" x14ac:dyDescent="0.2">
      <c r="D2947" s="189"/>
      <c r="F2947" s="190"/>
      <c r="K2947" s="191"/>
      <c r="L2947" s="192"/>
      <c r="N2947" s="193"/>
      <c r="O2947" s="200" t="str">
        <f t="shared" si="716"/>
        <v>Jan-1900</v>
      </c>
      <c r="P2947" s="196" t="str">
        <f t="shared" si="717"/>
        <v>1900M01</v>
      </c>
      <c r="S2947" s="194"/>
      <c r="T2947" s="191"/>
      <c r="Z2947" s="191"/>
    </row>
    <row r="2948" spans="4:26" s="188" customFormat="1" x14ac:dyDescent="0.2">
      <c r="D2948" s="189"/>
      <c r="F2948" s="190"/>
      <c r="K2948" s="191"/>
      <c r="L2948" s="192"/>
      <c r="N2948" s="193"/>
      <c r="O2948" s="200" t="str">
        <f t="shared" si="716"/>
        <v>Jan-1900</v>
      </c>
      <c r="P2948" s="196" t="str">
        <f t="shared" si="717"/>
        <v>1900M01</v>
      </c>
      <c r="S2948" s="194"/>
      <c r="T2948" s="191"/>
      <c r="Z2948" s="191"/>
    </row>
    <row r="2949" spans="4:26" s="188" customFormat="1" x14ac:dyDescent="0.2">
      <c r="D2949" s="189"/>
      <c r="F2949" s="190"/>
      <c r="K2949" s="191"/>
      <c r="L2949" s="192"/>
      <c r="N2949" s="193"/>
      <c r="O2949" s="200" t="str">
        <f t="shared" si="716"/>
        <v>Jan-1900</v>
      </c>
      <c r="P2949" s="196" t="str">
        <f t="shared" si="717"/>
        <v>1900M01</v>
      </c>
      <c r="S2949" s="194"/>
      <c r="T2949" s="191"/>
      <c r="Z2949" s="191"/>
    </row>
    <row r="2950" spans="4:26" s="188" customFormat="1" x14ac:dyDescent="0.2">
      <c r="D2950" s="189"/>
      <c r="F2950" s="190"/>
      <c r="K2950" s="191"/>
      <c r="L2950" s="192"/>
      <c r="N2950" s="193"/>
      <c r="O2950" s="200" t="str">
        <f t="shared" si="716"/>
        <v>Jan-1900</v>
      </c>
      <c r="P2950" s="196" t="str">
        <f t="shared" si="717"/>
        <v>1900M01</v>
      </c>
      <c r="S2950" s="194"/>
      <c r="T2950" s="191"/>
      <c r="Z2950" s="191"/>
    </row>
    <row r="2951" spans="4:26" s="188" customFormat="1" x14ac:dyDescent="0.2">
      <c r="D2951" s="189"/>
      <c r="F2951" s="190"/>
      <c r="K2951" s="191"/>
      <c r="L2951" s="192"/>
      <c r="N2951" s="193"/>
      <c r="O2951" s="200" t="str">
        <f t="shared" si="716"/>
        <v>Jan-1900</v>
      </c>
      <c r="P2951" s="196" t="str">
        <f t="shared" si="717"/>
        <v>1900M01</v>
      </c>
      <c r="S2951" s="194"/>
      <c r="T2951" s="191"/>
      <c r="Z2951" s="191"/>
    </row>
    <row r="2952" spans="4:26" s="188" customFormat="1" x14ac:dyDescent="0.2">
      <c r="D2952" s="189"/>
      <c r="F2952" s="190"/>
      <c r="K2952" s="191"/>
      <c r="L2952" s="192"/>
      <c r="N2952" s="193"/>
      <c r="O2952" s="200" t="str">
        <f t="shared" si="716"/>
        <v>Jan-1900</v>
      </c>
      <c r="P2952" s="196" t="str">
        <f t="shared" si="717"/>
        <v>1900M01</v>
      </c>
      <c r="S2952" s="194"/>
      <c r="T2952" s="191"/>
      <c r="Z2952" s="191"/>
    </row>
    <row r="2953" spans="4:26" s="188" customFormat="1" x14ac:dyDescent="0.2">
      <c r="D2953" s="189"/>
      <c r="F2953" s="190"/>
      <c r="K2953" s="191"/>
      <c r="L2953" s="192"/>
      <c r="N2953" s="193"/>
      <c r="O2953" s="200" t="str">
        <f t="shared" si="716"/>
        <v>Jan-1900</v>
      </c>
      <c r="P2953" s="196" t="str">
        <f t="shared" si="717"/>
        <v>1900M01</v>
      </c>
      <c r="S2953" s="194"/>
      <c r="T2953" s="191"/>
      <c r="Z2953" s="191"/>
    </row>
    <row r="2954" spans="4:26" s="188" customFormat="1" x14ac:dyDescent="0.2">
      <c r="D2954" s="189"/>
      <c r="F2954" s="190"/>
      <c r="K2954" s="191"/>
      <c r="L2954" s="192"/>
      <c r="N2954" s="193"/>
      <c r="O2954" s="200" t="str">
        <f t="shared" si="716"/>
        <v>Jan-1900</v>
      </c>
      <c r="P2954" s="196" t="str">
        <f t="shared" si="717"/>
        <v>1900M01</v>
      </c>
      <c r="S2954" s="194"/>
      <c r="T2954" s="191"/>
      <c r="Z2954" s="191"/>
    </row>
    <row r="2955" spans="4:26" s="188" customFormat="1" x14ac:dyDescent="0.2">
      <c r="D2955" s="189"/>
      <c r="F2955" s="190"/>
      <c r="K2955" s="191"/>
      <c r="L2955" s="192"/>
      <c r="N2955" s="193"/>
      <c r="O2955" s="200" t="str">
        <f t="shared" si="716"/>
        <v>Jan-1900</v>
      </c>
      <c r="P2955" s="196" t="str">
        <f t="shared" si="717"/>
        <v>1900M01</v>
      </c>
      <c r="S2955" s="194"/>
      <c r="T2955" s="191"/>
      <c r="Z2955" s="191"/>
    </row>
    <row r="2956" spans="4:26" s="188" customFormat="1" x14ac:dyDescent="0.2">
      <c r="D2956" s="189"/>
      <c r="F2956" s="190"/>
      <c r="K2956" s="191"/>
      <c r="L2956" s="192"/>
      <c r="N2956" s="193"/>
      <c r="O2956" s="200" t="str">
        <f t="shared" si="716"/>
        <v>Jan-1900</v>
      </c>
      <c r="P2956" s="196" t="str">
        <f t="shared" si="717"/>
        <v>1900M01</v>
      </c>
      <c r="S2956" s="194"/>
      <c r="T2956" s="191"/>
      <c r="Z2956" s="191"/>
    </row>
    <row r="2957" spans="4:26" s="188" customFormat="1" x14ac:dyDescent="0.2">
      <c r="D2957" s="189"/>
      <c r="F2957" s="190"/>
      <c r="K2957" s="191"/>
      <c r="L2957" s="192"/>
      <c r="N2957" s="193"/>
      <c r="O2957" s="200" t="str">
        <f t="shared" ref="O2957:O3020" si="718">TEXT(N2957,"mmm")&amp;"-"&amp;TEXT(N2957,"yyyy")</f>
        <v>Jan-1900</v>
      </c>
      <c r="P2957" s="196" t="str">
        <f t="shared" ref="P2957:P3020" si="719">IFERROR(TEXT(O2957,"yyyy")&amp;"M"&amp;IF(MONTH(O2957)&lt;10,0&amp;MONTH(O2957),MONTH(O2957)),"")</f>
        <v>1900M01</v>
      </c>
      <c r="S2957" s="194"/>
      <c r="T2957" s="191"/>
      <c r="Z2957" s="191"/>
    </row>
    <row r="2958" spans="4:26" s="188" customFormat="1" x14ac:dyDescent="0.2">
      <c r="D2958" s="189"/>
      <c r="F2958" s="190"/>
      <c r="K2958" s="191"/>
      <c r="L2958" s="192"/>
      <c r="N2958" s="193"/>
      <c r="O2958" s="200" t="str">
        <f t="shared" si="718"/>
        <v>Jan-1900</v>
      </c>
      <c r="P2958" s="196" t="str">
        <f t="shared" si="719"/>
        <v>1900M01</v>
      </c>
      <c r="S2958" s="194"/>
      <c r="T2958" s="191"/>
      <c r="Z2958" s="191"/>
    </row>
    <row r="2959" spans="4:26" s="188" customFormat="1" x14ac:dyDescent="0.2">
      <c r="D2959" s="189"/>
      <c r="F2959" s="190"/>
      <c r="K2959" s="191"/>
      <c r="L2959" s="192"/>
      <c r="N2959" s="193"/>
      <c r="O2959" s="200" t="str">
        <f t="shared" si="718"/>
        <v>Jan-1900</v>
      </c>
      <c r="P2959" s="196" t="str">
        <f t="shared" si="719"/>
        <v>1900M01</v>
      </c>
      <c r="S2959" s="194"/>
      <c r="T2959" s="191"/>
      <c r="Z2959" s="191"/>
    </row>
    <row r="2960" spans="4:26" s="188" customFormat="1" x14ac:dyDescent="0.2">
      <c r="D2960" s="189"/>
      <c r="F2960" s="190"/>
      <c r="K2960" s="191"/>
      <c r="L2960" s="192"/>
      <c r="N2960" s="193"/>
      <c r="O2960" s="200" t="str">
        <f t="shared" si="718"/>
        <v>Jan-1900</v>
      </c>
      <c r="P2960" s="196" t="str">
        <f t="shared" si="719"/>
        <v>1900M01</v>
      </c>
      <c r="S2960" s="194"/>
      <c r="T2960" s="191"/>
      <c r="Z2960" s="191"/>
    </row>
    <row r="2961" spans="4:26" s="188" customFormat="1" x14ac:dyDescent="0.2">
      <c r="D2961" s="189"/>
      <c r="F2961" s="190"/>
      <c r="K2961" s="191"/>
      <c r="L2961" s="192"/>
      <c r="N2961" s="193"/>
      <c r="O2961" s="200" t="str">
        <f t="shared" si="718"/>
        <v>Jan-1900</v>
      </c>
      <c r="P2961" s="196" t="str">
        <f t="shared" si="719"/>
        <v>1900M01</v>
      </c>
      <c r="S2961" s="194"/>
      <c r="T2961" s="191"/>
      <c r="Z2961" s="191"/>
    </row>
    <row r="2962" spans="4:26" s="188" customFormat="1" x14ac:dyDescent="0.2">
      <c r="D2962" s="189"/>
      <c r="F2962" s="190"/>
      <c r="K2962" s="191"/>
      <c r="L2962" s="192"/>
      <c r="N2962" s="193"/>
      <c r="O2962" s="200" t="str">
        <f t="shared" si="718"/>
        <v>Jan-1900</v>
      </c>
      <c r="P2962" s="196" t="str">
        <f t="shared" si="719"/>
        <v>1900M01</v>
      </c>
      <c r="S2962" s="194"/>
      <c r="T2962" s="191"/>
      <c r="Z2962" s="191"/>
    </row>
    <row r="2963" spans="4:26" s="188" customFormat="1" x14ac:dyDescent="0.2">
      <c r="D2963" s="189"/>
      <c r="F2963" s="190"/>
      <c r="K2963" s="191"/>
      <c r="L2963" s="192"/>
      <c r="N2963" s="193"/>
      <c r="O2963" s="200" t="str">
        <f t="shared" si="718"/>
        <v>Jan-1900</v>
      </c>
      <c r="P2963" s="196" t="str">
        <f t="shared" si="719"/>
        <v>1900M01</v>
      </c>
      <c r="S2963" s="194"/>
      <c r="T2963" s="191"/>
      <c r="Z2963" s="191"/>
    </row>
    <row r="2964" spans="4:26" s="188" customFormat="1" x14ac:dyDescent="0.2">
      <c r="D2964" s="189"/>
      <c r="F2964" s="190"/>
      <c r="K2964" s="191"/>
      <c r="L2964" s="192"/>
      <c r="N2964" s="193"/>
      <c r="O2964" s="200" t="str">
        <f t="shared" si="718"/>
        <v>Jan-1900</v>
      </c>
      <c r="P2964" s="196" t="str">
        <f t="shared" si="719"/>
        <v>1900M01</v>
      </c>
      <c r="S2964" s="194"/>
      <c r="T2964" s="191"/>
      <c r="Z2964" s="191"/>
    </row>
    <row r="2965" spans="4:26" s="188" customFormat="1" x14ac:dyDescent="0.2">
      <c r="D2965" s="189"/>
      <c r="F2965" s="190"/>
      <c r="K2965" s="191"/>
      <c r="L2965" s="192"/>
      <c r="N2965" s="193"/>
      <c r="O2965" s="200" t="str">
        <f t="shared" si="718"/>
        <v>Jan-1900</v>
      </c>
      <c r="P2965" s="196" t="str">
        <f t="shared" si="719"/>
        <v>1900M01</v>
      </c>
      <c r="S2965" s="194"/>
      <c r="T2965" s="191"/>
      <c r="Z2965" s="191"/>
    </row>
    <row r="2966" spans="4:26" s="188" customFormat="1" x14ac:dyDescent="0.2">
      <c r="D2966" s="189"/>
      <c r="F2966" s="190"/>
      <c r="K2966" s="191"/>
      <c r="L2966" s="192"/>
      <c r="N2966" s="193"/>
      <c r="O2966" s="200" t="str">
        <f t="shared" si="718"/>
        <v>Jan-1900</v>
      </c>
      <c r="P2966" s="196" t="str">
        <f t="shared" si="719"/>
        <v>1900M01</v>
      </c>
      <c r="S2966" s="194"/>
      <c r="T2966" s="191"/>
      <c r="Z2966" s="191"/>
    </row>
    <row r="2967" spans="4:26" s="188" customFormat="1" x14ac:dyDescent="0.2">
      <c r="D2967" s="189"/>
      <c r="F2967" s="190"/>
      <c r="K2967" s="191"/>
      <c r="L2967" s="192"/>
      <c r="N2967" s="193"/>
      <c r="O2967" s="200" t="str">
        <f t="shared" si="718"/>
        <v>Jan-1900</v>
      </c>
      <c r="P2967" s="196" t="str">
        <f t="shared" si="719"/>
        <v>1900M01</v>
      </c>
      <c r="S2967" s="194"/>
      <c r="T2967" s="191"/>
      <c r="Z2967" s="191"/>
    </row>
    <row r="2968" spans="4:26" s="188" customFormat="1" x14ac:dyDescent="0.2">
      <c r="D2968" s="189"/>
      <c r="F2968" s="190"/>
      <c r="K2968" s="191"/>
      <c r="L2968" s="192"/>
      <c r="N2968" s="193"/>
      <c r="O2968" s="200" t="str">
        <f t="shared" si="718"/>
        <v>Jan-1900</v>
      </c>
      <c r="P2968" s="196" t="str">
        <f t="shared" si="719"/>
        <v>1900M01</v>
      </c>
      <c r="S2968" s="194"/>
      <c r="T2968" s="191"/>
      <c r="Z2968" s="191"/>
    </row>
    <row r="2969" spans="4:26" s="188" customFormat="1" x14ac:dyDescent="0.2">
      <c r="D2969" s="189"/>
      <c r="F2969" s="190"/>
      <c r="K2969" s="191"/>
      <c r="L2969" s="192"/>
      <c r="N2969" s="193"/>
      <c r="O2969" s="200" t="str">
        <f t="shared" si="718"/>
        <v>Jan-1900</v>
      </c>
      <c r="P2969" s="196" t="str">
        <f t="shared" si="719"/>
        <v>1900M01</v>
      </c>
      <c r="S2969" s="194"/>
      <c r="T2969" s="191"/>
      <c r="Z2969" s="191"/>
    </row>
    <row r="2970" spans="4:26" s="188" customFormat="1" x14ac:dyDescent="0.2">
      <c r="D2970" s="189"/>
      <c r="F2970" s="190"/>
      <c r="K2970" s="191"/>
      <c r="L2970" s="192"/>
      <c r="N2970" s="193"/>
      <c r="O2970" s="200" t="str">
        <f t="shared" si="718"/>
        <v>Jan-1900</v>
      </c>
      <c r="P2970" s="196" t="str">
        <f t="shared" si="719"/>
        <v>1900M01</v>
      </c>
      <c r="S2970" s="194"/>
      <c r="T2970" s="191"/>
      <c r="Z2970" s="191"/>
    </row>
    <row r="2971" spans="4:26" s="188" customFormat="1" x14ac:dyDescent="0.2">
      <c r="D2971" s="189"/>
      <c r="F2971" s="190"/>
      <c r="K2971" s="191"/>
      <c r="L2971" s="192"/>
      <c r="N2971" s="193"/>
      <c r="O2971" s="200" t="str">
        <f t="shared" si="718"/>
        <v>Jan-1900</v>
      </c>
      <c r="P2971" s="196" t="str">
        <f t="shared" si="719"/>
        <v>1900M01</v>
      </c>
      <c r="S2971" s="194"/>
      <c r="T2971" s="191"/>
      <c r="Z2971" s="191"/>
    </row>
    <row r="2972" spans="4:26" s="188" customFormat="1" x14ac:dyDescent="0.2">
      <c r="D2972" s="189"/>
      <c r="F2972" s="190"/>
      <c r="K2972" s="191"/>
      <c r="L2972" s="192"/>
      <c r="N2972" s="193"/>
      <c r="O2972" s="200" t="str">
        <f t="shared" si="718"/>
        <v>Jan-1900</v>
      </c>
      <c r="P2972" s="196" t="str">
        <f t="shared" si="719"/>
        <v>1900M01</v>
      </c>
      <c r="S2972" s="194"/>
      <c r="T2972" s="191"/>
      <c r="Z2972" s="191"/>
    </row>
    <row r="2973" spans="4:26" s="188" customFormat="1" x14ac:dyDescent="0.2">
      <c r="D2973" s="189"/>
      <c r="F2973" s="190"/>
      <c r="K2973" s="191"/>
      <c r="L2973" s="192"/>
      <c r="N2973" s="193"/>
      <c r="O2973" s="200" t="str">
        <f t="shared" si="718"/>
        <v>Jan-1900</v>
      </c>
      <c r="P2973" s="196" t="str">
        <f t="shared" si="719"/>
        <v>1900M01</v>
      </c>
      <c r="S2973" s="194"/>
      <c r="T2973" s="191"/>
      <c r="Z2973" s="191"/>
    </row>
    <row r="2974" spans="4:26" s="188" customFormat="1" x14ac:dyDescent="0.2">
      <c r="D2974" s="189"/>
      <c r="F2974" s="190"/>
      <c r="K2974" s="191"/>
      <c r="L2974" s="192"/>
      <c r="N2974" s="193"/>
      <c r="O2974" s="200" t="str">
        <f t="shared" si="718"/>
        <v>Jan-1900</v>
      </c>
      <c r="P2974" s="196" t="str">
        <f t="shared" si="719"/>
        <v>1900M01</v>
      </c>
      <c r="S2974" s="194"/>
      <c r="T2974" s="191"/>
      <c r="Z2974" s="191"/>
    </row>
    <row r="2975" spans="4:26" s="188" customFormat="1" x14ac:dyDescent="0.2">
      <c r="D2975" s="189"/>
      <c r="F2975" s="190"/>
      <c r="K2975" s="191"/>
      <c r="L2975" s="192"/>
      <c r="N2975" s="193"/>
      <c r="O2975" s="200" t="str">
        <f t="shared" si="718"/>
        <v>Jan-1900</v>
      </c>
      <c r="P2975" s="196" t="str">
        <f t="shared" si="719"/>
        <v>1900M01</v>
      </c>
      <c r="S2975" s="194"/>
      <c r="T2975" s="191"/>
      <c r="Z2975" s="191"/>
    </row>
    <row r="2976" spans="4:26" s="188" customFormat="1" x14ac:dyDescent="0.2">
      <c r="D2976" s="189"/>
      <c r="F2976" s="190"/>
      <c r="K2976" s="191"/>
      <c r="L2976" s="192"/>
      <c r="N2976" s="193"/>
      <c r="O2976" s="200" t="str">
        <f t="shared" si="718"/>
        <v>Jan-1900</v>
      </c>
      <c r="P2976" s="196" t="str">
        <f t="shared" si="719"/>
        <v>1900M01</v>
      </c>
      <c r="S2976" s="194"/>
      <c r="T2976" s="191"/>
      <c r="Z2976" s="191"/>
    </row>
    <row r="2977" spans="4:26" s="188" customFormat="1" x14ac:dyDescent="0.2">
      <c r="D2977" s="189"/>
      <c r="F2977" s="190"/>
      <c r="K2977" s="191"/>
      <c r="L2977" s="192"/>
      <c r="N2977" s="193"/>
      <c r="O2977" s="200" t="str">
        <f t="shared" si="718"/>
        <v>Jan-1900</v>
      </c>
      <c r="P2977" s="196" t="str">
        <f t="shared" si="719"/>
        <v>1900M01</v>
      </c>
      <c r="S2977" s="194"/>
      <c r="T2977" s="191"/>
      <c r="Z2977" s="191"/>
    </row>
    <row r="2978" spans="4:26" s="188" customFormat="1" x14ac:dyDescent="0.2">
      <c r="D2978" s="189"/>
      <c r="F2978" s="190"/>
      <c r="K2978" s="191"/>
      <c r="L2978" s="192"/>
      <c r="N2978" s="193"/>
      <c r="O2978" s="200" t="str">
        <f t="shared" si="718"/>
        <v>Jan-1900</v>
      </c>
      <c r="P2978" s="196" t="str">
        <f t="shared" si="719"/>
        <v>1900M01</v>
      </c>
      <c r="S2978" s="194"/>
      <c r="T2978" s="191"/>
      <c r="Z2978" s="191"/>
    </row>
    <row r="2979" spans="4:26" s="188" customFormat="1" x14ac:dyDescent="0.2">
      <c r="D2979" s="189"/>
      <c r="F2979" s="190"/>
      <c r="K2979" s="191"/>
      <c r="L2979" s="192"/>
      <c r="N2979" s="193"/>
      <c r="O2979" s="200" t="str">
        <f t="shared" si="718"/>
        <v>Jan-1900</v>
      </c>
      <c r="P2979" s="196" t="str">
        <f t="shared" si="719"/>
        <v>1900M01</v>
      </c>
      <c r="S2979" s="194"/>
      <c r="T2979" s="191"/>
      <c r="Z2979" s="191"/>
    </row>
    <row r="2980" spans="4:26" s="188" customFormat="1" x14ac:dyDescent="0.2">
      <c r="D2980" s="189"/>
      <c r="F2980" s="190"/>
      <c r="K2980" s="191"/>
      <c r="L2980" s="192"/>
      <c r="N2980" s="193"/>
      <c r="O2980" s="200" t="str">
        <f t="shared" si="718"/>
        <v>Jan-1900</v>
      </c>
      <c r="P2980" s="196" t="str">
        <f t="shared" si="719"/>
        <v>1900M01</v>
      </c>
      <c r="S2980" s="194"/>
      <c r="T2980" s="191"/>
      <c r="Z2980" s="191"/>
    </row>
    <row r="2981" spans="4:26" s="188" customFormat="1" x14ac:dyDescent="0.2">
      <c r="D2981" s="189"/>
      <c r="F2981" s="190"/>
      <c r="K2981" s="191"/>
      <c r="L2981" s="192"/>
      <c r="N2981" s="193"/>
      <c r="O2981" s="200" t="str">
        <f t="shared" si="718"/>
        <v>Jan-1900</v>
      </c>
      <c r="P2981" s="196" t="str">
        <f t="shared" si="719"/>
        <v>1900M01</v>
      </c>
      <c r="S2981" s="194"/>
      <c r="T2981" s="191"/>
      <c r="Z2981" s="191"/>
    </row>
    <row r="2982" spans="4:26" s="188" customFormat="1" x14ac:dyDescent="0.2">
      <c r="D2982" s="189"/>
      <c r="F2982" s="190"/>
      <c r="K2982" s="191"/>
      <c r="L2982" s="192"/>
      <c r="N2982" s="193"/>
      <c r="O2982" s="200" t="str">
        <f t="shared" si="718"/>
        <v>Jan-1900</v>
      </c>
      <c r="P2982" s="196" t="str">
        <f t="shared" si="719"/>
        <v>1900M01</v>
      </c>
      <c r="S2982" s="194"/>
      <c r="T2982" s="191"/>
      <c r="Z2982" s="191"/>
    </row>
    <row r="2983" spans="4:26" s="188" customFormat="1" x14ac:dyDescent="0.2">
      <c r="D2983" s="189"/>
      <c r="F2983" s="190"/>
      <c r="K2983" s="191"/>
      <c r="L2983" s="192"/>
      <c r="N2983" s="193"/>
      <c r="O2983" s="200" t="str">
        <f t="shared" si="718"/>
        <v>Jan-1900</v>
      </c>
      <c r="P2983" s="196" t="str">
        <f t="shared" si="719"/>
        <v>1900M01</v>
      </c>
      <c r="S2983" s="194"/>
      <c r="T2983" s="191"/>
      <c r="Z2983" s="191"/>
    </row>
    <row r="2984" spans="4:26" s="188" customFormat="1" x14ac:dyDescent="0.2">
      <c r="D2984" s="189"/>
      <c r="F2984" s="190"/>
      <c r="K2984" s="191"/>
      <c r="L2984" s="192"/>
      <c r="N2984" s="193"/>
      <c r="O2984" s="200" t="str">
        <f t="shared" si="718"/>
        <v>Jan-1900</v>
      </c>
      <c r="P2984" s="196" t="str">
        <f t="shared" si="719"/>
        <v>1900M01</v>
      </c>
      <c r="S2984" s="194"/>
      <c r="T2984" s="191"/>
      <c r="Z2984" s="191"/>
    </row>
    <row r="2985" spans="4:26" s="188" customFormat="1" x14ac:dyDescent="0.2">
      <c r="D2985" s="189"/>
      <c r="F2985" s="190"/>
      <c r="K2985" s="191"/>
      <c r="L2985" s="192"/>
      <c r="N2985" s="193"/>
      <c r="O2985" s="200" t="str">
        <f t="shared" si="718"/>
        <v>Jan-1900</v>
      </c>
      <c r="P2985" s="196" t="str">
        <f t="shared" si="719"/>
        <v>1900M01</v>
      </c>
      <c r="S2985" s="194"/>
      <c r="T2985" s="191"/>
      <c r="Z2985" s="191"/>
    </row>
    <row r="2986" spans="4:26" s="188" customFormat="1" x14ac:dyDescent="0.2">
      <c r="D2986" s="189"/>
      <c r="F2986" s="190"/>
      <c r="K2986" s="191"/>
      <c r="L2986" s="192"/>
      <c r="N2986" s="193"/>
      <c r="O2986" s="200" t="str">
        <f t="shared" si="718"/>
        <v>Jan-1900</v>
      </c>
      <c r="P2986" s="196" t="str">
        <f t="shared" si="719"/>
        <v>1900M01</v>
      </c>
      <c r="S2986" s="194"/>
      <c r="T2986" s="191"/>
      <c r="Z2986" s="191"/>
    </row>
    <row r="2987" spans="4:26" s="188" customFormat="1" x14ac:dyDescent="0.2">
      <c r="D2987" s="189"/>
      <c r="F2987" s="190"/>
      <c r="K2987" s="191"/>
      <c r="L2987" s="192"/>
      <c r="N2987" s="193"/>
      <c r="O2987" s="200" t="str">
        <f t="shared" si="718"/>
        <v>Jan-1900</v>
      </c>
      <c r="P2987" s="196" t="str">
        <f t="shared" si="719"/>
        <v>1900M01</v>
      </c>
      <c r="S2987" s="194"/>
      <c r="T2987" s="191"/>
      <c r="Z2987" s="191"/>
    </row>
    <row r="2988" spans="4:26" s="188" customFormat="1" x14ac:dyDescent="0.2">
      <c r="D2988" s="189"/>
      <c r="F2988" s="190"/>
      <c r="K2988" s="191"/>
      <c r="L2988" s="192"/>
      <c r="N2988" s="193"/>
      <c r="O2988" s="200" t="str">
        <f t="shared" si="718"/>
        <v>Jan-1900</v>
      </c>
      <c r="P2988" s="196" t="str">
        <f t="shared" si="719"/>
        <v>1900M01</v>
      </c>
      <c r="S2988" s="194"/>
      <c r="T2988" s="191"/>
      <c r="Z2988" s="191"/>
    </row>
    <row r="2989" spans="4:26" s="188" customFormat="1" x14ac:dyDescent="0.2">
      <c r="D2989" s="189"/>
      <c r="F2989" s="190"/>
      <c r="K2989" s="191"/>
      <c r="L2989" s="192"/>
      <c r="N2989" s="193"/>
      <c r="O2989" s="200" t="str">
        <f t="shared" si="718"/>
        <v>Jan-1900</v>
      </c>
      <c r="P2989" s="196" t="str">
        <f t="shared" si="719"/>
        <v>1900M01</v>
      </c>
      <c r="S2989" s="194"/>
      <c r="T2989" s="191"/>
      <c r="Z2989" s="191"/>
    </row>
    <row r="2990" spans="4:26" s="188" customFormat="1" x14ac:dyDescent="0.2">
      <c r="D2990" s="189"/>
      <c r="F2990" s="190"/>
      <c r="K2990" s="191"/>
      <c r="L2990" s="192"/>
      <c r="N2990" s="193"/>
      <c r="O2990" s="200" t="str">
        <f t="shared" si="718"/>
        <v>Jan-1900</v>
      </c>
      <c r="P2990" s="196" t="str">
        <f t="shared" si="719"/>
        <v>1900M01</v>
      </c>
      <c r="S2990" s="194"/>
      <c r="T2990" s="191"/>
      <c r="Z2990" s="191"/>
    </row>
    <row r="2991" spans="4:26" s="188" customFormat="1" x14ac:dyDescent="0.2">
      <c r="D2991" s="189"/>
      <c r="F2991" s="190"/>
      <c r="K2991" s="191"/>
      <c r="L2991" s="192"/>
      <c r="N2991" s="193"/>
      <c r="O2991" s="200" t="str">
        <f t="shared" si="718"/>
        <v>Jan-1900</v>
      </c>
      <c r="P2991" s="196" t="str">
        <f t="shared" si="719"/>
        <v>1900M01</v>
      </c>
      <c r="S2991" s="194"/>
      <c r="T2991" s="191"/>
      <c r="Z2991" s="191"/>
    </row>
    <row r="2992" spans="4:26" s="188" customFormat="1" x14ac:dyDescent="0.2">
      <c r="D2992" s="189"/>
      <c r="F2992" s="190"/>
      <c r="K2992" s="191"/>
      <c r="L2992" s="192"/>
      <c r="N2992" s="193"/>
      <c r="O2992" s="200" t="str">
        <f t="shared" si="718"/>
        <v>Jan-1900</v>
      </c>
      <c r="P2992" s="196" t="str">
        <f t="shared" si="719"/>
        <v>1900M01</v>
      </c>
      <c r="S2992" s="194"/>
      <c r="T2992" s="191"/>
      <c r="Z2992" s="191"/>
    </row>
    <row r="2993" spans="4:26" s="188" customFormat="1" x14ac:dyDescent="0.2">
      <c r="D2993" s="189"/>
      <c r="F2993" s="190"/>
      <c r="K2993" s="191"/>
      <c r="L2993" s="192"/>
      <c r="N2993" s="193"/>
      <c r="O2993" s="200" t="str">
        <f t="shared" si="718"/>
        <v>Jan-1900</v>
      </c>
      <c r="P2993" s="196" t="str">
        <f t="shared" si="719"/>
        <v>1900M01</v>
      </c>
      <c r="S2993" s="194"/>
      <c r="T2993" s="191"/>
      <c r="Z2993" s="191"/>
    </row>
    <row r="2994" spans="4:26" s="188" customFormat="1" x14ac:dyDescent="0.2">
      <c r="D2994" s="189"/>
      <c r="F2994" s="190"/>
      <c r="K2994" s="191"/>
      <c r="L2994" s="192"/>
      <c r="N2994" s="193"/>
      <c r="O2994" s="200" t="str">
        <f t="shared" si="718"/>
        <v>Jan-1900</v>
      </c>
      <c r="P2994" s="196" t="str">
        <f t="shared" si="719"/>
        <v>1900M01</v>
      </c>
      <c r="S2994" s="194"/>
      <c r="T2994" s="191"/>
      <c r="Z2994" s="191"/>
    </row>
    <row r="2995" spans="4:26" s="188" customFormat="1" x14ac:dyDescent="0.2">
      <c r="D2995" s="189"/>
      <c r="F2995" s="190"/>
      <c r="K2995" s="191"/>
      <c r="L2995" s="192"/>
      <c r="N2995" s="193"/>
      <c r="O2995" s="200" t="str">
        <f t="shared" si="718"/>
        <v>Jan-1900</v>
      </c>
      <c r="P2995" s="196" t="str">
        <f t="shared" si="719"/>
        <v>1900M01</v>
      </c>
      <c r="S2995" s="194"/>
      <c r="T2995" s="191"/>
      <c r="Z2995" s="191"/>
    </row>
    <row r="2996" spans="4:26" s="188" customFormat="1" x14ac:dyDescent="0.2">
      <c r="D2996" s="189"/>
      <c r="F2996" s="190"/>
      <c r="K2996" s="191"/>
      <c r="L2996" s="192"/>
      <c r="N2996" s="193"/>
      <c r="O2996" s="200" t="str">
        <f t="shared" si="718"/>
        <v>Jan-1900</v>
      </c>
      <c r="P2996" s="196" t="str">
        <f t="shared" si="719"/>
        <v>1900M01</v>
      </c>
      <c r="S2996" s="194"/>
      <c r="T2996" s="191"/>
      <c r="Z2996" s="191"/>
    </row>
    <row r="2997" spans="4:26" s="188" customFormat="1" x14ac:dyDescent="0.2">
      <c r="D2997" s="189"/>
      <c r="F2997" s="190"/>
      <c r="K2997" s="191"/>
      <c r="L2997" s="192"/>
      <c r="N2997" s="193"/>
      <c r="O2997" s="200" t="str">
        <f t="shared" si="718"/>
        <v>Jan-1900</v>
      </c>
      <c r="P2997" s="196" t="str">
        <f t="shared" si="719"/>
        <v>1900M01</v>
      </c>
      <c r="S2997" s="194"/>
      <c r="T2997" s="191"/>
      <c r="Z2997" s="191"/>
    </row>
    <row r="2998" spans="4:26" s="188" customFormat="1" x14ac:dyDescent="0.2">
      <c r="D2998" s="189"/>
      <c r="F2998" s="190"/>
      <c r="K2998" s="191"/>
      <c r="L2998" s="192"/>
      <c r="N2998" s="193"/>
      <c r="O2998" s="200" t="str">
        <f t="shared" si="718"/>
        <v>Jan-1900</v>
      </c>
      <c r="P2998" s="196" t="str">
        <f t="shared" si="719"/>
        <v>1900M01</v>
      </c>
      <c r="S2998" s="194"/>
      <c r="T2998" s="191"/>
      <c r="Z2998" s="191"/>
    </row>
    <row r="2999" spans="4:26" s="188" customFormat="1" x14ac:dyDescent="0.2">
      <c r="D2999" s="189"/>
      <c r="F2999" s="190"/>
      <c r="K2999" s="191"/>
      <c r="L2999" s="192"/>
      <c r="N2999" s="193"/>
      <c r="O2999" s="200" t="str">
        <f t="shared" si="718"/>
        <v>Jan-1900</v>
      </c>
      <c r="P2999" s="196" t="str">
        <f t="shared" si="719"/>
        <v>1900M01</v>
      </c>
      <c r="S2999" s="194"/>
      <c r="T2999" s="191"/>
      <c r="Z2999" s="191"/>
    </row>
    <row r="3000" spans="4:26" s="188" customFormat="1" x14ac:dyDescent="0.2">
      <c r="D3000" s="189"/>
      <c r="F3000" s="190"/>
      <c r="K3000" s="191"/>
      <c r="L3000" s="192"/>
      <c r="N3000" s="193"/>
      <c r="O3000" s="200" t="str">
        <f t="shared" si="718"/>
        <v>Jan-1900</v>
      </c>
      <c r="P3000" s="196" t="str">
        <f t="shared" si="719"/>
        <v>1900M01</v>
      </c>
      <c r="S3000" s="194"/>
      <c r="T3000" s="191"/>
      <c r="Z3000" s="191"/>
    </row>
    <row r="3001" spans="4:26" s="188" customFormat="1" x14ac:dyDescent="0.2">
      <c r="D3001" s="189"/>
      <c r="F3001" s="190"/>
      <c r="K3001" s="191"/>
      <c r="L3001" s="192"/>
      <c r="N3001" s="193"/>
      <c r="O3001" s="200" t="str">
        <f t="shared" si="718"/>
        <v>Jan-1900</v>
      </c>
      <c r="P3001" s="196" t="str">
        <f t="shared" si="719"/>
        <v>1900M01</v>
      </c>
      <c r="S3001" s="194"/>
      <c r="T3001" s="191"/>
      <c r="Z3001" s="191"/>
    </row>
    <row r="3002" spans="4:26" s="188" customFormat="1" x14ac:dyDescent="0.2">
      <c r="D3002" s="189"/>
      <c r="F3002" s="190"/>
      <c r="K3002" s="191"/>
      <c r="L3002" s="192"/>
      <c r="N3002" s="193"/>
      <c r="O3002" s="200" t="str">
        <f t="shared" si="718"/>
        <v>Jan-1900</v>
      </c>
      <c r="P3002" s="196" t="str">
        <f t="shared" si="719"/>
        <v>1900M01</v>
      </c>
      <c r="S3002" s="194"/>
      <c r="T3002" s="191"/>
      <c r="Z3002" s="191"/>
    </row>
    <row r="3003" spans="4:26" s="188" customFormat="1" x14ac:dyDescent="0.2">
      <c r="D3003" s="189"/>
      <c r="F3003" s="190"/>
      <c r="K3003" s="191"/>
      <c r="L3003" s="192"/>
      <c r="N3003" s="193"/>
      <c r="O3003" s="200" t="str">
        <f t="shared" si="718"/>
        <v>Jan-1900</v>
      </c>
      <c r="P3003" s="196" t="str">
        <f t="shared" si="719"/>
        <v>1900M01</v>
      </c>
      <c r="S3003" s="194"/>
      <c r="T3003" s="191"/>
      <c r="Z3003" s="191"/>
    </row>
    <row r="3004" spans="4:26" s="188" customFormat="1" x14ac:dyDescent="0.2">
      <c r="D3004" s="189"/>
      <c r="F3004" s="190"/>
      <c r="K3004" s="191"/>
      <c r="L3004" s="192"/>
      <c r="N3004" s="193"/>
      <c r="O3004" s="200" t="str">
        <f t="shared" si="718"/>
        <v>Jan-1900</v>
      </c>
      <c r="P3004" s="196" t="str">
        <f t="shared" si="719"/>
        <v>1900M01</v>
      </c>
      <c r="S3004" s="194"/>
      <c r="T3004" s="191"/>
      <c r="Z3004" s="191"/>
    </row>
    <row r="3005" spans="4:26" s="188" customFormat="1" x14ac:dyDescent="0.2">
      <c r="D3005" s="189"/>
      <c r="F3005" s="190"/>
      <c r="K3005" s="191"/>
      <c r="L3005" s="192"/>
      <c r="N3005" s="193"/>
      <c r="O3005" s="200" t="str">
        <f t="shared" si="718"/>
        <v>Jan-1900</v>
      </c>
      <c r="P3005" s="196" t="str">
        <f t="shared" si="719"/>
        <v>1900M01</v>
      </c>
      <c r="S3005" s="194"/>
      <c r="T3005" s="191"/>
      <c r="Z3005" s="191"/>
    </row>
    <row r="3006" spans="4:26" s="188" customFormat="1" x14ac:dyDescent="0.2">
      <c r="D3006" s="189"/>
      <c r="F3006" s="190"/>
      <c r="K3006" s="191"/>
      <c r="L3006" s="192"/>
      <c r="N3006" s="193"/>
      <c r="O3006" s="200" t="str">
        <f t="shared" si="718"/>
        <v>Jan-1900</v>
      </c>
      <c r="P3006" s="196" t="str">
        <f t="shared" si="719"/>
        <v>1900M01</v>
      </c>
      <c r="S3006" s="194"/>
      <c r="T3006" s="191"/>
      <c r="Z3006" s="191"/>
    </row>
    <row r="3007" spans="4:26" s="188" customFormat="1" x14ac:dyDescent="0.2">
      <c r="D3007" s="189"/>
      <c r="F3007" s="190"/>
      <c r="K3007" s="191"/>
      <c r="L3007" s="192"/>
      <c r="N3007" s="193"/>
      <c r="O3007" s="200" t="str">
        <f t="shared" si="718"/>
        <v>Jan-1900</v>
      </c>
      <c r="P3007" s="196" t="str">
        <f t="shared" si="719"/>
        <v>1900M01</v>
      </c>
      <c r="S3007" s="194"/>
      <c r="T3007" s="191"/>
      <c r="Z3007" s="191"/>
    </row>
    <row r="3008" spans="4:26" s="188" customFormat="1" x14ac:dyDescent="0.2">
      <c r="D3008" s="189"/>
      <c r="F3008" s="190"/>
      <c r="K3008" s="191"/>
      <c r="L3008" s="192"/>
      <c r="N3008" s="193"/>
      <c r="O3008" s="200" t="str">
        <f t="shared" si="718"/>
        <v>Jan-1900</v>
      </c>
      <c r="P3008" s="196" t="str">
        <f t="shared" si="719"/>
        <v>1900M01</v>
      </c>
      <c r="S3008" s="194"/>
      <c r="T3008" s="191"/>
      <c r="Z3008" s="191"/>
    </row>
    <row r="3009" spans="4:26" s="188" customFormat="1" x14ac:dyDescent="0.2">
      <c r="D3009" s="189"/>
      <c r="F3009" s="190"/>
      <c r="K3009" s="191"/>
      <c r="L3009" s="192"/>
      <c r="N3009" s="193"/>
      <c r="O3009" s="200" t="str">
        <f t="shared" si="718"/>
        <v>Jan-1900</v>
      </c>
      <c r="P3009" s="196" t="str">
        <f t="shared" si="719"/>
        <v>1900M01</v>
      </c>
      <c r="S3009" s="194"/>
      <c r="T3009" s="191"/>
      <c r="Z3009" s="191"/>
    </row>
    <row r="3010" spans="4:26" s="188" customFormat="1" x14ac:dyDescent="0.2">
      <c r="D3010" s="189"/>
      <c r="F3010" s="190"/>
      <c r="K3010" s="191"/>
      <c r="L3010" s="192"/>
      <c r="N3010" s="193"/>
      <c r="O3010" s="200" t="str">
        <f t="shared" si="718"/>
        <v>Jan-1900</v>
      </c>
      <c r="P3010" s="196" t="str">
        <f t="shared" si="719"/>
        <v>1900M01</v>
      </c>
      <c r="S3010" s="194"/>
      <c r="T3010" s="191"/>
      <c r="Z3010" s="191"/>
    </row>
    <row r="3011" spans="4:26" s="188" customFormat="1" x14ac:dyDescent="0.2">
      <c r="D3011" s="189"/>
      <c r="F3011" s="190"/>
      <c r="K3011" s="191"/>
      <c r="L3011" s="192"/>
      <c r="N3011" s="193"/>
      <c r="O3011" s="200" t="str">
        <f t="shared" si="718"/>
        <v>Jan-1900</v>
      </c>
      <c r="P3011" s="196" t="str">
        <f t="shared" si="719"/>
        <v>1900M01</v>
      </c>
      <c r="S3011" s="194"/>
      <c r="T3011" s="191"/>
      <c r="Z3011" s="191"/>
    </row>
    <row r="3012" spans="4:26" s="188" customFormat="1" x14ac:dyDescent="0.2">
      <c r="D3012" s="189"/>
      <c r="F3012" s="190"/>
      <c r="K3012" s="191"/>
      <c r="L3012" s="192"/>
      <c r="N3012" s="193"/>
      <c r="O3012" s="200" t="str">
        <f t="shared" si="718"/>
        <v>Jan-1900</v>
      </c>
      <c r="P3012" s="196" t="str">
        <f t="shared" si="719"/>
        <v>1900M01</v>
      </c>
      <c r="S3012" s="194"/>
      <c r="T3012" s="191"/>
      <c r="Z3012" s="191"/>
    </row>
    <row r="3013" spans="4:26" s="188" customFormat="1" x14ac:dyDescent="0.2">
      <c r="D3013" s="189"/>
      <c r="F3013" s="190"/>
      <c r="K3013" s="191"/>
      <c r="L3013" s="192"/>
      <c r="N3013" s="193"/>
      <c r="O3013" s="200" t="str">
        <f t="shared" si="718"/>
        <v>Jan-1900</v>
      </c>
      <c r="P3013" s="196" t="str">
        <f t="shared" si="719"/>
        <v>1900M01</v>
      </c>
      <c r="S3013" s="194"/>
      <c r="T3013" s="191"/>
      <c r="Z3013" s="191"/>
    </row>
    <row r="3014" spans="4:26" s="188" customFormat="1" x14ac:dyDescent="0.2">
      <c r="D3014" s="189"/>
      <c r="F3014" s="190"/>
      <c r="K3014" s="191"/>
      <c r="L3014" s="192"/>
      <c r="N3014" s="193"/>
      <c r="O3014" s="200" t="str">
        <f t="shared" si="718"/>
        <v>Jan-1900</v>
      </c>
      <c r="P3014" s="196" t="str">
        <f t="shared" si="719"/>
        <v>1900M01</v>
      </c>
      <c r="S3014" s="194"/>
      <c r="T3014" s="191"/>
      <c r="Z3014" s="191"/>
    </row>
    <row r="3015" spans="4:26" s="188" customFormat="1" x14ac:dyDescent="0.2">
      <c r="D3015" s="189"/>
      <c r="F3015" s="190"/>
      <c r="K3015" s="191"/>
      <c r="L3015" s="192"/>
      <c r="N3015" s="193"/>
      <c r="O3015" s="200" t="str">
        <f t="shared" si="718"/>
        <v>Jan-1900</v>
      </c>
      <c r="P3015" s="196" t="str">
        <f t="shared" si="719"/>
        <v>1900M01</v>
      </c>
      <c r="S3015" s="194"/>
      <c r="T3015" s="191"/>
      <c r="Z3015" s="191"/>
    </row>
    <row r="3016" spans="4:26" s="188" customFormat="1" x14ac:dyDescent="0.2">
      <c r="D3016" s="189"/>
      <c r="F3016" s="190"/>
      <c r="K3016" s="191"/>
      <c r="L3016" s="192"/>
      <c r="N3016" s="193"/>
      <c r="O3016" s="200" t="str">
        <f t="shared" si="718"/>
        <v>Jan-1900</v>
      </c>
      <c r="P3016" s="196" t="str">
        <f t="shared" si="719"/>
        <v>1900M01</v>
      </c>
      <c r="S3016" s="194"/>
      <c r="T3016" s="191"/>
      <c r="Z3016" s="191"/>
    </row>
    <row r="3017" spans="4:26" s="188" customFormat="1" x14ac:dyDescent="0.2">
      <c r="D3017" s="189"/>
      <c r="F3017" s="190"/>
      <c r="K3017" s="191"/>
      <c r="L3017" s="192"/>
      <c r="N3017" s="193"/>
      <c r="O3017" s="200" t="str">
        <f t="shared" si="718"/>
        <v>Jan-1900</v>
      </c>
      <c r="P3017" s="196" t="str">
        <f t="shared" si="719"/>
        <v>1900M01</v>
      </c>
      <c r="S3017" s="194"/>
      <c r="T3017" s="191"/>
      <c r="Z3017" s="191"/>
    </row>
    <row r="3018" spans="4:26" s="188" customFormat="1" x14ac:dyDescent="0.2">
      <c r="D3018" s="189"/>
      <c r="F3018" s="190"/>
      <c r="K3018" s="191"/>
      <c r="L3018" s="192"/>
      <c r="N3018" s="193"/>
      <c r="O3018" s="200" t="str">
        <f t="shared" si="718"/>
        <v>Jan-1900</v>
      </c>
      <c r="P3018" s="196" t="str">
        <f t="shared" si="719"/>
        <v>1900M01</v>
      </c>
      <c r="S3018" s="194"/>
      <c r="T3018" s="191"/>
      <c r="Z3018" s="191"/>
    </row>
    <row r="3019" spans="4:26" s="188" customFormat="1" x14ac:dyDescent="0.2">
      <c r="D3019" s="189"/>
      <c r="F3019" s="190"/>
      <c r="K3019" s="191"/>
      <c r="L3019" s="192"/>
      <c r="N3019" s="193"/>
      <c r="O3019" s="200" t="str">
        <f t="shared" si="718"/>
        <v>Jan-1900</v>
      </c>
      <c r="P3019" s="196" t="str">
        <f t="shared" si="719"/>
        <v>1900M01</v>
      </c>
      <c r="S3019" s="194"/>
      <c r="T3019" s="191"/>
      <c r="Z3019" s="191"/>
    </row>
    <row r="3020" spans="4:26" s="188" customFormat="1" x14ac:dyDescent="0.2">
      <c r="D3020" s="189"/>
      <c r="F3020" s="190"/>
      <c r="K3020" s="191"/>
      <c r="L3020" s="192"/>
      <c r="N3020" s="193"/>
      <c r="O3020" s="200" t="str">
        <f t="shared" si="718"/>
        <v>Jan-1900</v>
      </c>
      <c r="P3020" s="196" t="str">
        <f t="shared" si="719"/>
        <v>1900M01</v>
      </c>
      <c r="S3020" s="194"/>
      <c r="T3020" s="191"/>
      <c r="Z3020" s="191"/>
    </row>
    <row r="3021" spans="4:26" s="188" customFormat="1" x14ac:dyDescent="0.2">
      <c r="D3021" s="189"/>
      <c r="F3021" s="190"/>
      <c r="K3021" s="191"/>
      <c r="L3021" s="192"/>
      <c r="N3021" s="193"/>
      <c r="O3021" s="200" t="str">
        <f t="shared" ref="O3021:O3084" si="720">TEXT(N3021,"mmm")&amp;"-"&amp;TEXT(N3021,"yyyy")</f>
        <v>Jan-1900</v>
      </c>
      <c r="P3021" s="196" t="str">
        <f t="shared" ref="P3021:P3084" si="721">IFERROR(TEXT(O3021,"yyyy")&amp;"M"&amp;IF(MONTH(O3021)&lt;10,0&amp;MONTH(O3021),MONTH(O3021)),"")</f>
        <v>1900M01</v>
      </c>
      <c r="S3021" s="194"/>
      <c r="T3021" s="191"/>
      <c r="Z3021" s="191"/>
    </row>
    <row r="3022" spans="4:26" s="188" customFormat="1" x14ac:dyDescent="0.2">
      <c r="D3022" s="189"/>
      <c r="F3022" s="190"/>
      <c r="K3022" s="191"/>
      <c r="L3022" s="192"/>
      <c r="N3022" s="193"/>
      <c r="O3022" s="200" t="str">
        <f t="shared" si="720"/>
        <v>Jan-1900</v>
      </c>
      <c r="P3022" s="196" t="str">
        <f t="shared" si="721"/>
        <v>1900M01</v>
      </c>
      <c r="S3022" s="194"/>
      <c r="T3022" s="191"/>
      <c r="Z3022" s="191"/>
    </row>
    <row r="3023" spans="4:26" s="188" customFormat="1" x14ac:dyDescent="0.2">
      <c r="D3023" s="189"/>
      <c r="F3023" s="190"/>
      <c r="K3023" s="191"/>
      <c r="L3023" s="192"/>
      <c r="N3023" s="193"/>
      <c r="O3023" s="200" t="str">
        <f t="shared" si="720"/>
        <v>Jan-1900</v>
      </c>
      <c r="P3023" s="196" t="str">
        <f t="shared" si="721"/>
        <v>1900M01</v>
      </c>
      <c r="S3023" s="194"/>
      <c r="T3023" s="191"/>
      <c r="Z3023" s="191"/>
    </row>
    <row r="3024" spans="4:26" s="188" customFormat="1" x14ac:dyDescent="0.2">
      <c r="D3024" s="189"/>
      <c r="F3024" s="190"/>
      <c r="K3024" s="191"/>
      <c r="L3024" s="192"/>
      <c r="N3024" s="193"/>
      <c r="O3024" s="200" t="str">
        <f t="shared" si="720"/>
        <v>Jan-1900</v>
      </c>
      <c r="P3024" s="196" t="str">
        <f t="shared" si="721"/>
        <v>1900M01</v>
      </c>
      <c r="S3024" s="194"/>
      <c r="T3024" s="191"/>
      <c r="Z3024" s="191"/>
    </row>
    <row r="3025" spans="4:26" s="188" customFormat="1" x14ac:dyDescent="0.2">
      <c r="D3025" s="189"/>
      <c r="F3025" s="190"/>
      <c r="K3025" s="191"/>
      <c r="L3025" s="192"/>
      <c r="N3025" s="193"/>
      <c r="O3025" s="200" t="str">
        <f t="shared" si="720"/>
        <v>Jan-1900</v>
      </c>
      <c r="P3025" s="196" t="str">
        <f t="shared" si="721"/>
        <v>1900M01</v>
      </c>
      <c r="S3025" s="194"/>
      <c r="T3025" s="191"/>
      <c r="Z3025" s="191"/>
    </row>
    <row r="3026" spans="4:26" s="188" customFormat="1" x14ac:dyDescent="0.2">
      <c r="D3026" s="189"/>
      <c r="F3026" s="190"/>
      <c r="K3026" s="191"/>
      <c r="L3026" s="192"/>
      <c r="N3026" s="193"/>
      <c r="O3026" s="200" t="str">
        <f t="shared" si="720"/>
        <v>Jan-1900</v>
      </c>
      <c r="P3026" s="196" t="str">
        <f t="shared" si="721"/>
        <v>1900M01</v>
      </c>
      <c r="S3026" s="194"/>
      <c r="T3026" s="191"/>
      <c r="Z3026" s="191"/>
    </row>
    <row r="3027" spans="4:26" s="188" customFormat="1" x14ac:dyDescent="0.2">
      <c r="D3027" s="189"/>
      <c r="F3027" s="190"/>
      <c r="K3027" s="191"/>
      <c r="L3027" s="192"/>
      <c r="N3027" s="193"/>
      <c r="O3027" s="200" t="str">
        <f t="shared" si="720"/>
        <v>Jan-1900</v>
      </c>
      <c r="P3027" s="196" t="str">
        <f t="shared" si="721"/>
        <v>1900M01</v>
      </c>
      <c r="S3027" s="194"/>
      <c r="T3027" s="191"/>
      <c r="Z3027" s="191"/>
    </row>
    <row r="3028" spans="4:26" s="188" customFormat="1" x14ac:dyDescent="0.2">
      <c r="D3028" s="189"/>
      <c r="F3028" s="190"/>
      <c r="K3028" s="191"/>
      <c r="L3028" s="192"/>
      <c r="N3028" s="193"/>
      <c r="O3028" s="200" t="str">
        <f t="shared" si="720"/>
        <v>Jan-1900</v>
      </c>
      <c r="P3028" s="196" t="str">
        <f t="shared" si="721"/>
        <v>1900M01</v>
      </c>
      <c r="S3028" s="194"/>
      <c r="T3028" s="191"/>
      <c r="Z3028" s="191"/>
    </row>
    <row r="3029" spans="4:26" s="188" customFormat="1" x14ac:dyDescent="0.2">
      <c r="D3029" s="189"/>
      <c r="F3029" s="190"/>
      <c r="K3029" s="191"/>
      <c r="L3029" s="192"/>
      <c r="N3029" s="193"/>
      <c r="O3029" s="200" t="str">
        <f t="shared" si="720"/>
        <v>Jan-1900</v>
      </c>
      <c r="P3029" s="196" t="str">
        <f t="shared" si="721"/>
        <v>1900M01</v>
      </c>
      <c r="S3029" s="194"/>
      <c r="T3029" s="191"/>
      <c r="Z3029" s="191"/>
    </row>
    <row r="3030" spans="4:26" s="188" customFormat="1" x14ac:dyDescent="0.2">
      <c r="D3030" s="189"/>
      <c r="F3030" s="190"/>
      <c r="K3030" s="191"/>
      <c r="L3030" s="192"/>
      <c r="N3030" s="193"/>
      <c r="O3030" s="200" t="str">
        <f t="shared" si="720"/>
        <v>Jan-1900</v>
      </c>
      <c r="P3030" s="196" t="str">
        <f t="shared" si="721"/>
        <v>1900M01</v>
      </c>
      <c r="S3030" s="194"/>
      <c r="T3030" s="191"/>
      <c r="Z3030" s="191"/>
    </row>
    <row r="3031" spans="4:26" s="188" customFormat="1" x14ac:dyDescent="0.2">
      <c r="D3031" s="189"/>
      <c r="F3031" s="190"/>
      <c r="K3031" s="191"/>
      <c r="L3031" s="192"/>
      <c r="N3031" s="193"/>
      <c r="O3031" s="200" t="str">
        <f t="shared" si="720"/>
        <v>Jan-1900</v>
      </c>
      <c r="P3031" s="196" t="str">
        <f t="shared" si="721"/>
        <v>1900M01</v>
      </c>
      <c r="S3031" s="194"/>
      <c r="T3031" s="191"/>
      <c r="Z3031" s="191"/>
    </row>
    <row r="3032" spans="4:26" s="188" customFormat="1" x14ac:dyDescent="0.2">
      <c r="D3032" s="189"/>
      <c r="F3032" s="190"/>
      <c r="K3032" s="191"/>
      <c r="L3032" s="192"/>
      <c r="N3032" s="193"/>
      <c r="O3032" s="200" t="str">
        <f t="shared" si="720"/>
        <v>Jan-1900</v>
      </c>
      <c r="P3032" s="196" t="str">
        <f t="shared" si="721"/>
        <v>1900M01</v>
      </c>
      <c r="S3032" s="194"/>
      <c r="T3032" s="191"/>
      <c r="Z3032" s="191"/>
    </row>
    <row r="3033" spans="4:26" s="188" customFormat="1" x14ac:dyDescent="0.2">
      <c r="D3033" s="189"/>
      <c r="F3033" s="190"/>
      <c r="K3033" s="191"/>
      <c r="L3033" s="192"/>
      <c r="N3033" s="193"/>
      <c r="O3033" s="200" t="str">
        <f t="shared" si="720"/>
        <v>Jan-1900</v>
      </c>
      <c r="P3033" s="196" t="str">
        <f t="shared" si="721"/>
        <v>1900M01</v>
      </c>
      <c r="S3033" s="194"/>
      <c r="T3033" s="191"/>
      <c r="Z3033" s="191"/>
    </row>
    <row r="3034" spans="4:26" s="188" customFormat="1" x14ac:dyDescent="0.2">
      <c r="D3034" s="189"/>
      <c r="F3034" s="190"/>
      <c r="K3034" s="191"/>
      <c r="L3034" s="192"/>
      <c r="N3034" s="193"/>
      <c r="O3034" s="200" t="str">
        <f t="shared" si="720"/>
        <v>Jan-1900</v>
      </c>
      <c r="P3034" s="196" t="str">
        <f t="shared" si="721"/>
        <v>1900M01</v>
      </c>
      <c r="S3034" s="194"/>
      <c r="T3034" s="191"/>
      <c r="Z3034" s="191"/>
    </row>
    <row r="3035" spans="4:26" s="188" customFormat="1" x14ac:dyDescent="0.2">
      <c r="D3035" s="189"/>
      <c r="F3035" s="190"/>
      <c r="K3035" s="191"/>
      <c r="L3035" s="192"/>
      <c r="N3035" s="193"/>
      <c r="O3035" s="200" t="str">
        <f t="shared" si="720"/>
        <v>Jan-1900</v>
      </c>
      <c r="P3035" s="196" t="str">
        <f t="shared" si="721"/>
        <v>1900M01</v>
      </c>
      <c r="S3035" s="194"/>
      <c r="T3035" s="191"/>
      <c r="Z3035" s="191"/>
    </row>
    <row r="3036" spans="4:26" s="188" customFormat="1" x14ac:dyDescent="0.2">
      <c r="D3036" s="189"/>
      <c r="F3036" s="190"/>
      <c r="K3036" s="191"/>
      <c r="L3036" s="192"/>
      <c r="N3036" s="193"/>
      <c r="O3036" s="200" t="str">
        <f t="shared" si="720"/>
        <v>Jan-1900</v>
      </c>
      <c r="P3036" s="196" t="str">
        <f t="shared" si="721"/>
        <v>1900M01</v>
      </c>
      <c r="S3036" s="194"/>
      <c r="T3036" s="191"/>
      <c r="Z3036" s="191"/>
    </row>
    <row r="3037" spans="4:26" s="188" customFormat="1" x14ac:dyDescent="0.2">
      <c r="D3037" s="189"/>
      <c r="F3037" s="190"/>
      <c r="K3037" s="191"/>
      <c r="L3037" s="192"/>
      <c r="N3037" s="193"/>
      <c r="O3037" s="200" t="str">
        <f t="shared" si="720"/>
        <v>Jan-1900</v>
      </c>
      <c r="P3037" s="196" t="str">
        <f t="shared" si="721"/>
        <v>1900M01</v>
      </c>
      <c r="S3037" s="194"/>
      <c r="T3037" s="191"/>
      <c r="Z3037" s="191"/>
    </row>
    <row r="3038" spans="4:26" s="188" customFormat="1" x14ac:dyDescent="0.2">
      <c r="D3038" s="189"/>
      <c r="F3038" s="190"/>
      <c r="K3038" s="191"/>
      <c r="L3038" s="192"/>
      <c r="N3038" s="193"/>
      <c r="O3038" s="200" t="str">
        <f t="shared" si="720"/>
        <v>Jan-1900</v>
      </c>
      <c r="P3038" s="196" t="str">
        <f t="shared" si="721"/>
        <v>1900M01</v>
      </c>
      <c r="S3038" s="194"/>
      <c r="T3038" s="191"/>
      <c r="Z3038" s="191"/>
    </row>
    <row r="3039" spans="4:26" s="188" customFormat="1" x14ac:dyDescent="0.2">
      <c r="D3039" s="189"/>
      <c r="F3039" s="190"/>
      <c r="K3039" s="191"/>
      <c r="L3039" s="192"/>
      <c r="N3039" s="193"/>
      <c r="O3039" s="200" t="str">
        <f t="shared" si="720"/>
        <v>Jan-1900</v>
      </c>
      <c r="P3039" s="196" t="str">
        <f t="shared" si="721"/>
        <v>1900M01</v>
      </c>
      <c r="S3039" s="194"/>
      <c r="T3039" s="191"/>
      <c r="Z3039" s="191"/>
    </row>
    <row r="3040" spans="4:26" s="188" customFormat="1" x14ac:dyDescent="0.2">
      <c r="D3040" s="189"/>
      <c r="F3040" s="190"/>
      <c r="K3040" s="191"/>
      <c r="L3040" s="192"/>
      <c r="N3040" s="193"/>
      <c r="O3040" s="200" t="str">
        <f t="shared" si="720"/>
        <v>Jan-1900</v>
      </c>
      <c r="P3040" s="196" t="str">
        <f t="shared" si="721"/>
        <v>1900M01</v>
      </c>
      <c r="S3040" s="194"/>
      <c r="T3040" s="191"/>
      <c r="Z3040" s="191"/>
    </row>
    <row r="3041" spans="4:26" s="188" customFormat="1" x14ac:dyDescent="0.2">
      <c r="D3041" s="189"/>
      <c r="F3041" s="190"/>
      <c r="K3041" s="191"/>
      <c r="L3041" s="192"/>
      <c r="N3041" s="193"/>
      <c r="O3041" s="200" t="str">
        <f t="shared" si="720"/>
        <v>Jan-1900</v>
      </c>
      <c r="P3041" s="196" t="str">
        <f t="shared" si="721"/>
        <v>1900M01</v>
      </c>
      <c r="S3041" s="194"/>
      <c r="T3041" s="191"/>
      <c r="Z3041" s="191"/>
    </row>
    <row r="3042" spans="4:26" s="188" customFormat="1" x14ac:dyDescent="0.2">
      <c r="D3042" s="189"/>
      <c r="F3042" s="190"/>
      <c r="K3042" s="191"/>
      <c r="L3042" s="192"/>
      <c r="N3042" s="193"/>
      <c r="O3042" s="200" t="str">
        <f t="shared" si="720"/>
        <v>Jan-1900</v>
      </c>
      <c r="P3042" s="196" t="str">
        <f t="shared" si="721"/>
        <v>1900M01</v>
      </c>
      <c r="S3042" s="194"/>
      <c r="T3042" s="191"/>
      <c r="Z3042" s="191"/>
    </row>
    <row r="3043" spans="4:26" s="188" customFormat="1" x14ac:dyDescent="0.2">
      <c r="D3043" s="189"/>
      <c r="F3043" s="190"/>
      <c r="K3043" s="191"/>
      <c r="L3043" s="192"/>
      <c r="N3043" s="193"/>
      <c r="O3043" s="200" t="str">
        <f t="shared" si="720"/>
        <v>Jan-1900</v>
      </c>
      <c r="P3043" s="196" t="str">
        <f t="shared" si="721"/>
        <v>1900M01</v>
      </c>
      <c r="S3043" s="194"/>
      <c r="T3043" s="191"/>
      <c r="Z3043" s="191"/>
    </row>
    <row r="3044" spans="4:26" s="188" customFormat="1" x14ac:dyDescent="0.2">
      <c r="D3044" s="189"/>
      <c r="F3044" s="190"/>
      <c r="K3044" s="191"/>
      <c r="L3044" s="192"/>
      <c r="N3044" s="193"/>
      <c r="O3044" s="200" t="str">
        <f t="shared" si="720"/>
        <v>Jan-1900</v>
      </c>
      <c r="P3044" s="196" t="str">
        <f t="shared" si="721"/>
        <v>1900M01</v>
      </c>
      <c r="S3044" s="194"/>
      <c r="T3044" s="191"/>
      <c r="Z3044" s="191"/>
    </row>
    <row r="3045" spans="4:26" s="188" customFormat="1" x14ac:dyDescent="0.2">
      <c r="D3045" s="189"/>
      <c r="F3045" s="190"/>
      <c r="K3045" s="191"/>
      <c r="L3045" s="192"/>
      <c r="N3045" s="193"/>
      <c r="O3045" s="200" t="str">
        <f t="shared" si="720"/>
        <v>Jan-1900</v>
      </c>
      <c r="P3045" s="196" t="str">
        <f t="shared" si="721"/>
        <v>1900M01</v>
      </c>
      <c r="S3045" s="194"/>
      <c r="T3045" s="191"/>
      <c r="Z3045" s="191"/>
    </row>
    <row r="3046" spans="4:26" s="188" customFormat="1" x14ac:dyDescent="0.2">
      <c r="D3046" s="189"/>
      <c r="F3046" s="190"/>
      <c r="K3046" s="191"/>
      <c r="L3046" s="192"/>
      <c r="N3046" s="193"/>
      <c r="O3046" s="200" t="str">
        <f t="shared" si="720"/>
        <v>Jan-1900</v>
      </c>
      <c r="P3046" s="196" t="str">
        <f t="shared" si="721"/>
        <v>1900M01</v>
      </c>
      <c r="S3046" s="194"/>
      <c r="T3046" s="191"/>
      <c r="Z3046" s="191"/>
    </row>
    <row r="3047" spans="4:26" s="188" customFormat="1" x14ac:dyDescent="0.2">
      <c r="D3047" s="189"/>
      <c r="F3047" s="190"/>
      <c r="K3047" s="191"/>
      <c r="L3047" s="192"/>
      <c r="N3047" s="193"/>
      <c r="O3047" s="200" t="str">
        <f t="shared" si="720"/>
        <v>Jan-1900</v>
      </c>
      <c r="P3047" s="196" t="str">
        <f t="shared" si="721"/>
        <v>1900M01</v>
      </c>
      <c r="S3047" s="194"/>
      <c r="T3047" s="191"/>
      <c r="Z3047" s="191"/>
    </row>
    <row r="3048" spans="4:26" s="188" customFormat="1" x14ac:dyDescent="0.2">
      <c r="D3048" s="189"/>
      <c r="F3048" s="190"/>
      <c r="K3048" s="191"/>
      <c r="L3048" s="192"/>
      <c r="N3048" s="193"/>
      <c r="O3048" s="200" t="str">
        <f t="shared" si="720"/>
        <v>Jan-1900</v>
      </c>
      <c r="P3048" s="196" t="str">
        <f t="shared" si="721"/>
        <v>1900M01</v>
      </c>
      <c r="S3048" s="194"/>
      <c r="T3048" s="191"/>
      <c r="Z3048" s="191"/>
    </row>
    <row r="3049" spans="4:26" s="188" customFormat="1" x14ac:dyDescent="0.2">
      <c r="D3049" s="189"/>
      <c r="F3049" s="190"/>
      <c r="K3049" s="191"/>
      <c r="L3049" s="192"/>
      <c r="N3049" s="193"/>
      <c r="O3049" s="200" t="str">
        <f t="shared" si="720"/>
        <v>Jan-1900</v>
      </c>
      <c r="P3049" s="196" t="str">
        <f t="shared" si="721"/>
        <v>1900M01</v>
      </c>
      <c r="S3049" s="194"/>
      <c r="T3049" s="191"/>
      <c r="Z3049" s="191"/>
    </row>
    <row r="3050" spans="4:26" s="188" customFormat="1" x14ac:dyDescent="0.2">
      <c r="D3050" s="189"/>
      <c r="F3050" s="190"/>
      <c r="K3050" s="191"/>
      <c r="L3050" s="192"/>
      <c r="N3050" s="193"/>
      <c r="O3050" s="200" t="str">
        <f t="shared" si="720"/>
        <v>Jan-1900</v>
      </c>
      <c r="P3050" s="196" t="str">
        <f t="shared" si="721"/>
        <v>1900M01</v>
      </c>
      <c r="S3050" s="194"/>
      <c r="T3050" s="191"/>
      <c r="Z3050" s="191"/>
    </row>
    <row r="3051" spans="4:26" s="188" customFormat="1" x14ac:dyDescent="0.2">
      <c r="D3051" s="189"/>
      <c r="F3051" s="190"/>
      <c r="K3051" s="191"/>
      <c r="L3051" s="192"/>
      <c r="N3051" s="193"/>
      <c r="O3051" s="200" t="str">
        <f t="shared" si="720"/>
        <v>Jan-1900</v>
      </c>
      <c r="P3051" s="196" t="str">
        <f t="shared" si="721"/>
        <v>1900M01</v>
      </c>
      <c r="S3051" s="194"/>
      <c r="T3051" s="191"/>
      <c r="Z3051" s="191"/>
    </row>
    <row r="3052" spans="4:26" s="188" customFormat="1" x14ac:dyDescent="0.2">
      <c r="D3052" s="189"/>
      <c r="F3052" s="190"/>
      <c r="K3052" s="191"/>
      <c r="L3052" s="192"/>
      <c r="N3052" s="193"/>
      <c r="O3052" s="200" t="str">
        <f t="shared" si="720"/>
        <v>Jan-1900</v>
      </c>
      <c r="P3052" s="196" t="str">
        <f t="shared" si="721"/>
        <v>1900M01</v>
      </c>
      <c r="S3052" s="194"/>
      <c r="T3052" s="191"/>
      <c r="Z3052" s="191"/>
    </row>
    <row r="3053" spans="4:26" s="188" customFormat="1" x14ac:dyDescent="0.2">
      <c r="D3053" s="189"/>
      <c r="F3053" s="190"/>
      <c r="K3053" s="191"/>
      <c r="L3053" s="192"/>
      <c r="N3053" s="193"/>
      <c r="O3053" s="200" t="str">
        <f t="shared" si="720"/>
        <v>Jan-1900</v>
      </c>
      <c r="P3053" s="196" t="str">
        <f t="shared" si="721"/>
        <v>1900M01</v>
      </c>
      <c r="S3053" s="194"/>
      <c r="T3053" s="191"/>
      <c r="Z3053" s="191"/>
    </row>
    <row r="3054" spans="4:26" s="188" customFormat="1" x14ac:dyDescent="0.2">
      <c r="D3054" s="189"/>
      <c r="F3054" s="190"/>
      <c r="K3054" s="191"/>
      <c r="L3054" s="192"/>
      <c r="N3054" s="193"/>
      <c r="O3054" s="200" t="str">
        <f t="shared" si="720"/>
        <v>Jan-1900</v>
      </c>
      <c r="P3054" s="196" t="str">
        <f t="shared" si="721"/>
        <v>1900M01</v>
      </c>
      <c r="S3054" s="194"/>
      <c r="T3054" s="191"/>
      <c r="Z3054" s="191"/>
    </row>
    <row r="3055" spans="4:26" s="188" customFormat="1" x14ac:dyDescent="0.2">
      <c r="D3055" s="189"/>
      <c r="F3055" s="190"/>
      <c r="K3055" s="191"/>
      <c r="L3055" s="192"/>
      <c r="N3055" s="193"/>
      <c r="O3055" s="200" t="str">
        <f t="shared" si="720"/>
        <v>Jan-1900</v>
      </c>
      <c r="P3055" s="196" t="str">
        <f t="shared" si="721"/>
        <v>1900M01</v>
      </c>
      <c r="S3055" s="194"/>
      <c r="T3055" s="191"/>
      <c r="Z3055" s="191"/>
    </row>
    <row r="3056" spans="4:26" s="188" customFormat="1" x14ac:dyDescent="0.2">
      <c r="D3056" s="189"/>
      <c r="F3056" s="190"/>
      <c r="K3056" s="191"/>
      <c r="L3056" s="192"/>
      <c r="N3056" s="193"/>
      <c r="O3056" s="200" t="str">
        <f t="shared" si="720"/>
        <v>Jan-1900</v>
      </c>
      <c r="P3056" s="196" t="str">
        <f t="shared" si="721"/>
        <v>1900M01</v>
      </c>
      <c r="S3056" s="194"/>
      <c r="T3056" s="191"/>
      <c r="Z3056" s="191"/>
    </row>
    <row r="3057" spans="4:26" s="188" customFormat="1" x14ac:dyDescent="0.2">
      <c r="D3057" s="189"/>
      <c r="F3057" s="190"/>
      <c r="K3057" s="191"/>
      <c r="L3057" s="192"/>
      <c r="N3057" s="193"/>
      <c r="O3057" s="200" t="str">
        <f t="shared" si="720"/>
        <v>Jan-1900</v>
      </c>
      <c r="P3057" s="196" t="str">
        <f t="shared" si="721"/>
        <v>1900M01</v>
      </c>
      <c r="S3057" s="194"/>
      <c r="T3057" s="191"/>
      <c r="Z3057" s="191"/>
    </row>
    <row r="3058" spans="4:26" s="188" customFormat="1" x14ac:dyDescent="0.2">
      <c r="D3058" s="189"/>
      <c r="F3058" s="190"/>
      <c r="K3058" s="191"/>
      <c r="L3058" s="192"/>
      <c r="N3058" s="193"/>
      <c r="O3058" s="200" t="str">
        <f t="shared" si="720"/>
        <v>Jan-1900</v>
      </c>
      <c r="P3058" s="196" t="str">
        <f t="shared" si="721"/>
        <v>1900M01</v>
      </c>
      <c r="S3058" s="194"/>
      <c r="T3058" s="191"/>
      <c r="Z3058" s="191"/>
    </row>
    <row r="3059" spans="4:26" s="188" customFormat="1" x14ac:dyDescent="0.2">
      <c r="D3059" s="189"/>
      <c r="F3059" s="190"/>
      <c r="K3059" s="191"/>
      <c r="L3059" s="192"/>
      <c r="N3059" s="193"/>
      <c r="O3059" s="200" t="str">
        <f t="shared" si="720"/>
        <v>Jan-1900</v>
      </c>
      <c r="P3059" s="196" t="str">
        <f t="shared" si="721"/>
        <v>1900M01</v>
      </c>
      <c r="S3059" s="194"/>
      <c r="T3059" s="191"/>
      <c r="Z3059" s="191"/>
    </row>
    <row r="3060" spans="4:26" s="188" customFormat="1" x14ac:dyDescent="0.2">
      <c r="D3060" s="189"/>
      <c r="F3060" s="190"/>
      <c r="K3060" s="191"/>
      <c r="L3060" s="192"/>
      <c r="N3060" s="193"/>
      <c r="O3060" s="200" t="str">
        <f t="shared" si="720"/>
        <v>Jan-1900</v>
      </c>
      <c r="P3060" s="196" t="str">
        <f t="shared" si="721"/>
        <v>1900M01</v>
      </c>
      <c r="S3060" s="194"/>
      <c r="T3060" s="191"/>
      <c r="Z3060" s="191"/>
    </row>
    <row r="3061" spans="4:26" s="188" customFormat="1" x14ac:dyDescent="0.2">
      <c r="D3061" s="189"/>
      <c r="F3061" s="190"/>
      <c r="K3061" s="191"/>
      <c r="L3061" s="192"/>
      <c r="N3061" s="193"/>
      <c r="O3061" s="200" t="str">
        <f t="shared" si="720"/>
        <v>Jan-1900</v>
      </c>
      <c r="P3061" s="196" t="str">
        <f t="shared" si="721"/>
        <v>1900M01</v>
      </c>
      <c r="S3061" s="194"/>
      <c r="T3061" s="191"/>
      <c r="Z3061" s="191"/>
    </row>
    <row r="3062" spans="4:26" s="188" customFormat="1" x14ac:dyDescent="0.2">
      <c r="D3062" s="189"/>
      <c r="F3062" s="190"/>
      <c r="K3062" s="191"/>
      <c r="L3062" s="192"/>
      <c r="N3062" s="193"/>
      <c r="O3062" s="200" t="str">
        <f t="shared" si="720"/>
        <v>Jan-1900</v>
      </c>
      <c r="P3062" s="196" t="str">
        <f t="shared" si="721"/>
        <v>1900M01</v>
      </c>
      <c r="S3062" s="194"/>
      <c r="T3062" s="191"/>
      <c r="Z3062" s="191"/>
    </row>
    <row r="3063" spans="4:26" s="188" customFormat="1" x14ac:dyDescent="0.2">
      <c r="D3063" s="189"/>
      <c r="F3063" s="190"/>
      <c r="K3063" s="191"/>
      <c r="L3063" s="192"/>
      <c r="N3063" s="193"/>
      <c r="O3063" s="200" t="str">
        <f t="shared" si="720"/>
        <v>Jan-1900</v>
      </c>
      <c r="P3063" s="196" t="str">
        <f t="shared" si="721"/>
        <v>1900M01</v>
      </c>
      <c r="S3063" s="194"/>
      <c r="T3063" s="191"/>
      <c r="Z3063" s="191"/>
    </row>
    <row r="3064" spans="4:26" s="188" customFormat="1" x14ac:dyDescent="0.2">
      <c r="D3064" s="189"/>
      <c r="F3064" s="190"/>
      <c r="K3064" s="191"/>
      <c r="L3064" s="192"/>
      <c r="N3064" s="193"/>
      <c r="O3064" s="200" t="str">
        <f t="shared" si="720"/>
        <v>Jan-1900</v>
      </c>
      <c r="P3064" s="196" t="str">
        <f t="shared" si="721"/>
        <v>1900M01</v>
      </c>
      <c r="S3064" s="194"/>
      <c r="T3064" s="191"/>
      <c r="Z3064" s="191"/>
    </row>
    <row r="3065" spans="4:26" s="188" customFormat="1" x14ac:dyDescent="0.2">
      <c r="D3065" s="189"/>
      <c r="F3065" s="190"/>
      <c r="K3065" s="191"/>
      <c r="L3065" s="192"/>
      <c r="N3065" s="193"/>
      <c r="O3065" s="200" t="str">
        <f t="shared" si="720"/>
        <v>Jan-1900</v>
      </c>
      <c r="P3065" s="196" t="str">
        <f t="shared" si="721"/>
        <v>1900M01</v>
      </c>
      <c r="S3065" s="194"/>
      <c r="T3065" s="191"/>
      <c r="Z3065" s="191"/>
    </row>
    <row r="3066" spans="4:26" s="188" customFormat="1" x14ac:dyDescent="0.2">
      <c r="D3066" s="189"/>
      <c r="F3066" s="190"/>
      <c r="K3066" s="191"/>
      <c r="L3066" s="192"/>
      <c r="N3066" s="193"/>
      <c r="O3066" s="200" t="str">
        <f t="shared" si="720"/>
        <v>Jan-1900</v>
      </c>
      <c r="P3066" s="196" t="str">
        <f t="shared" si="721"/>
        <v>1900M01</v>
      </c>
      <c r="S3066" s="194"/>
      <c r="T3066" s="191"/>
      <c r="Z3066" s="191"/>
    </row>
    <row r="3067" spans="4:26" s="188" customFormat="1" x14ac:dyDescent="0.2">
      <c r="D3067" s="189"/>
      <c r="F3067" s="190"/>
      <c r="K3067" s="191"/>
      <c r="L3067" s="192"/>
      <c r="N3067" s="193"/>
      <c r="O3067" s="200" t="str">
        <f t="shared" si="720"/>
        <v>Jan-1900</v>
      </c>
      <c r="P3067" s="196" t="str">
        <f t="shared" si="721"/>
        <v>1900M01</v>
      </c>
      <c r="S3067" s="194"/>
      <c r="T3067" s="191"/>
      <c r="Z3067" s="191"/>
    </row>
    <row r="3068" spans="4:26" s="188" customFormat="1" x14ac:dyDescent="0.2">
      <c r="D3068" s="189"/>
      <c r="F3068" s="190"/>
      <c r="K3068" s="191"/>
      <c r="L3068" s="192"/>
      <c r="N3068" s="193"/>
      <c r="O3068" s="200" t="str">
        <f t="shared" si="720"/>
        <v>Jan-1900</v>
      </c>
      <c r="P3068" s="196" t="str">
        <f t="shared" si="721"/>
        <v>1900M01</v>
      </c>
      <c r="S3068" s="194"/>
      <c r="T3068" s="191"/>
      <c r="Z3068" s="191"/>
    </row>
    <row r="3069" spans="4:26" s="188" customFormat="1" x14ac:dyDescent="0.2">
      <c r="D3069" s="189"/>
      <c r="F3069" s="190"/>
      <c r="K3069" s="191"/>
      <c r="L3069" s="192"/>
      <c r="N3069" s="193"/>
      <c r="O3069" s="200" t="str">
        <f t="shared" si="720"/>
        <v>Jan-1900</v>
      </c>
      <c r="P3069" s="196" t="str">
        <f t="shared" si="721"/>
        <v>1900M01</v>
      </c>
      <c r="S3069" s="194"/>
      <c r="T3069" s="191"/>
      <c r="Z3069" s="191"/>
    </row>
    <row r="3070" spans="4:26" s="188" customFormat="1" x14ac:dyDescent="0.2">
      <c r="D3070" s="189"/>
      <c r="F3070" s="190"/>
      <c r="K3070" s="191"/>
      <c r="L3070" s="192"/>
      <c r="N3070" s="193"/>
      <c r="O3070" s="200" t="str">
        <f t="shared" si="720"/>
        <v>Jan-1900</v>
      </c>
      <c r="P3070" s="196" t="str">
        <f t="shared" si="721"/>
        <v>1900M01</v>
      </c>
      <c r="S3070" s="194"/>
      <c r="T3070" s="191"/>
      <c r="Z3070" s="191"/>
    </row>
    <row r="3071" spans="4:26" s="188" customFormat="1" x14ac:dyDescent="0.2">
      <c r="D3071" s="189"/>
      <c r="F3071" s="190"/>
      <c r="K3071" s="191"/>
      <c r="L3071" s="192"/>
      <c r="N3071" s="193"/>
      <c r="O3071" s="200" t="str">
        <f t="shared" si="720"/>
        <v>Jan-1900</v>
      </c>
      <c r="P3071" s="196" t="str">
        <f t="shared" si="721"/>
        <v>1900M01</v>
      </c>
      <c r="S3071" s="194"/>
      <c r="T3071" s="191"/>
      <c r="Z3071" s="191"/>
    </row>
    <row r="3072" spans="4:26" s="188" customFormat="1" x14ac:dyDescent="0.2">
      <c r="D3072" s="189"/>
      <c r="F3072" s="190"/>
      <c r="K3072" s="191"/>
      <c r="L3072" s="192"/>
      <c r="N3072" s="193"/>
      <c r="O3072" s="200" t="str">
        <f t="shared" si="720"/>
        <v>Jan-1900</v>
      </c>
      <c r="P3072" s="196" t="str">
        <f t="shared" si="721"/>
        <v>1900M01</v>
      </c>
      <c r="S3072" s="194"/>
      <c r="T3072" s="191"/>
      <c r="Z3072" s="191"/>
    </row>
    <row r="3073" spans="4:26" s="188" customFormat="1" x14ac:dyDescent="0.2">
      <c r="D3073" s="189"/>
      <c r="F3073" s="190"/>
      <c r="K3073" s="191"/>
      <c r="L3073" s="192"/>
      <c r="N3073" s="193"/>
      <c r="O3073" s="200" t="str">
        <f t="shared" si="720"/>
        <v>Jan-1900</v>
      </c>
      <c r="P3073" s="196" t="str">
        <f t="shared" si="721"/>
        <v>1900M01</v>
      </c>
      <c r="S3073" s="194"/>
      <c r="T3073" s="191"/>
      <c r="Z3073" s="191"/>
    </row>
    <row r="3074" spans="4:26" s="188" customFormat="1" x14ac:dyDescent="0.2">
      <c r="D3074" s="189"/>
      <c r="F3074" s="190"/>
      <c r="K3074" s="191"/>
      <c r="L3074" s="192"/>
      <c r="N3074" s="193"/>
      <c r="O3074" s="200" t="str">
        <f t="shared" si="720"/>
        <v>Jan-1900</v>
      </c>
      <c r="P3074" s="196" t="str">
        <f t="shared" si="721"/>
        <v>1900M01</v>
      </c>
      <c r="S3074" s="194"/>
      <c r="T3074" s="191"/>
      <c r="Z3074" s="191"/>
    </row>
    <row r="3075" spans="4:26" s="188" customFormat="1" x14ac:dyDescent="0.2">
      <c r="D3075" s="189"/>
      <c r="F3075" s="190"/>
      <c r="K3075" s="191"/>
      <c r="L3075" s="192"/>
      <c r="N3075" s="193"/>
      <c r="O3075" s="200" t="str">
        <f t="shared" si="720"/>
        <v>Jan-1900</v>
      </c>
      <c r="P3075" s="196" t="str">
        <f t="shared" si="721"/>
        <v>1900M01</v>
      </c>
      <c r="S3075" s="194"/>
      <c r="T3075" s="191"/>
      <c r="Z3075" s="191"/>
    </row>
    <row r="3076" spans="4:26" s="188" customFormat="1" x14ac:dyDescent="0.2">
      <c r="D3076" s="189"/>
      <c r="F3076" s="190"/>
      <c r="K3076" s="191"/>
      <c r="L3076" s="192"/>
      <c r="N3076" s="193"/>
      <c r="O3076" s="200" t="str">
        <f t="shared" si="720"/>
        <v>Jan-1900</v>
      </c>
      <c r="P3076" s="196" t="str">
        <f t="shared" si="721"/>
        <v>1900M01</v>
      </c>
      <c r="S3076" s="194"/>
      <c r="T3076" s="191"/>
      <c r="Z3076" s="191"/>
    </row>
    <row r="3077" spans="4:26" s="188" customFormat="1" x14ac:dyDescent="0.2">
      <c r="D3077" s="189"/>
      <c r="F3077" s="190"/>
      <c r="K3077" s="191"/>
      <c r="L3077" s="192"/>
      <c r="N3077" s="193"/>
      <c r="O3077" s="200" t="str">
        <f t="shared" si="720"/>
        <v>Jan-1900</v>
      </c>
      <c r="P3077" s="196" t="str">
        <f t="shared" si="721"/>
        <v>1900M01</v>
      </c>
      <c r="S3077" s="194"/>
      <c r="T3077" s="191"/>
      <c r="Z3077" s="191"/>
    </row>
    <row r="3078" spans="4:26" s="188" customFormat="1" x14ac:dyDescent="0.2">
      <c r="D3078" s="189"/>
      <c r="F3078" s="190"/>
      <c r="K3078" s="191"/>
      <c r="L3078" s="192"/>
      <c r="N3078" s="193"/>
      <c r="O3078" s="200" t="str">
        <f t="shared" si="720"/>
        <v>Jan-1900</v>
      </c>
      <c r="P3078" s="196" t="str">
        <f t="shared" si="721"/>
        <v>1900M01</v>
      </c>
      <c r="S3078" s="194"/>
      <c r="T3078" s="191"/>
      <c r="Z3078" s="191"/>
    </row>
    <row r="3079" spans="4:26" s="188" customFormat="1" x14ac:dyDescent="0.2">
      <c r="D3079" s="189"/>
      <c r="F3079" s="190"/>
      <c r="K3079" s="191"/>
      <c r="L3079" s="192"/>
      <c r="N3079" s="193"/>
      <c r="O3079" s="200" t="str">
        <f t="shared" si="720"/>
        <v>Jan-1900</v>
      </c>
      <c r="P3079" s="196" t="str">
        <f t="shared" si="721"/>
        <v>1900M01</v>
      </c>
      <c r="S3079" s="194"/>
      <c r="T3079" s="191"/>
      <c r="Z3079" s="191"/>
    </row>
    <row r="3080" spans="4:26" s="188" customFormat="1" x14ac:dyDescent="0.2">
      <c r="D3080" s="189"/>
      <c r="F3080" s="190"/>
      <c r="K3080" s="191"/>
      <c r="L3080" s="192"/>
      <c r="N3080" s="193"/>
      <c r="O3080" s="200" t="str">
        <f t="shared" si="720"/>
        <v>Jan-1900</v>
      </c>
      <c r="P3080" s="196" t="str">
        <f t="shared" si="721"/>
        <v>1900M01</v>
      </c>
      <c r="S3080" s="194"/>
      <c r="T3080" s="191"/>
      <c r="Z3080" s="191"/>
    </row>
    <row r="3081" spans="4:26" s="188" customFormat="1" x14ac:dyDescent="0.2">
      <c r="D3081" s="189"/>
      <c r="F3081" s="190"/>
      <c r="K3081" s="191"/>
      <c r="L3081" s="192"/>
      <c r="N3081" s="193"/>
      <c r="O3081" s="200" t="str">
        <f t="shared" si="720"/>
        <v>Jan-1900</v>
      </c>
      <c r="P3081" s="196" t="str">
        <f t="shared" si="721"/>
        <v>1900M01</v>
      </c>
      <c r="S3081" s="194"/>
      <c r="T3081" s="191"/>
      <c r="Z3081" s="191"/>
    </row>
    <row r="3082" spans="4:26" s="188" customFormat="1" x14ac:dyDescent="0.2">
      <c r="D3082" s="189"/>
      <c r="F3082" s="190"/>
      <c r="K3082" s="191"/>
      <c r="L3082" s="192"/>
      <c r="N3082" s="193"/>
      <c r="O3082" s="200" t="str">
        <f t="shared" si="720"/>
        <v>Jan-1900</v>
      </c>
      <c r="P3082" s="196" t="str">
        <f t="shared" si="721"/>
        <v>1900M01</v>
      </c>
      <c r="S3082" s="194"/>
      <c r="T3082" s="191"/>
      <c r="Z3082" s="191"/>
    </row>
    <row r="3083" spans="4:26" s="188" customFormat="1" x14ac:dyDescent="0.2">
      <c r="D3083" s="189"/>
      <c r="F3083" s="190"/>
      <c r="K3083" s="191"/>
      <c r="L3083" s="192"/>
      <c r="N3083" s="193"/>
      <c r="O3083" s="200" t="str">
        <f t="shared" si="720"/>
        <v>Jan-1900</v>
      </c>
      <c r="P3083" s="196" t="str">
        <f t="shared" si="721"/>
        <v>1900M01</v>
      </c>
      <c r="S3083" s="194"/>
      <c r="T3083" s="191"/>
      <c r="Z3083" s="191"/>
    </row>
    <row r="3084" spans="4:26" s="188" customFormat="1" x14ac:dyDescent="0.2">
      <c r="D3084" s="189"/>
      <c r="F3084" s="190"/>
      <c r="K3084" s="191"/>
      <c r="L3084" s="192"/>
      <c r="N3084" s="193"/>
      <c r="O3084" s="200" t="str">
        <f t="shared" si="720"/>
        <v>Jan-1900</v>
      </c>
      <c r="P3084" s="196" t="str">
        <f t="shared" si="721"/>
        <v>1900M01</v>
      </c>
      <c r="S3084" s="194"/>
      <c r="T3084" s="191"/>
      <c r="Z3084" s="191"/>
    </row>
    <row r="3085" spans="4:26" s="188" customFormat="1" x14ac:dyDescent="0.2">
      <c r="D3085" s="189"/>
      <c r="F3085" s="190"/>
      <c r="K3085" s="191"/>
      <c r="L3085" s="192"/>
      <c r="N3085" s="193"/>
      <c r="O3085" s="200" t="str">
        <f t="shared" ref="O3085:O3148" si="722">TEXT(N3085,"mmm")&amp;"-"&amp;TEXT(N3085,"yyyy")</f>
        <v>Jan-1900</v>
      </c>
      <c r="P3085" s="196" t="str">
        <f t="shared" ref="P3085:P3148" si="723">IFERROR(TEXT(O3085,"yyyy")&amp;"M"&amp;IF(MONTH(O3085)&lt;10,0&amp;MONTH(O3085),MONTH(O3085)),"")</f>
        <v>1900M01</v>
      </c>
      <c r="S3085" s="194"/>
      <c r="T3085" s="191"/>
      <c r="Z3085" s="191"/>
    </row>
    <row r="3086" spans="4:26" s="188" customFormat="1" x14ac:dyDescent="0.2">
      <c r="D3086" s="189"/>
      <c r="F3086" s="190"/>
      <c r="K3086" s="191"/>
      <c r="L3086" s="192"/>
      <c r="N3086" s="193"/>
      <c r="O3086" s="200" t="str">
        <f t="shared" si="722"/>
        <v>Jan-1900</v>
      </c>
      <c r="P3086" s="196" t="str">
        <f t="shared" si="723"/>
        <v>1900M01</v>
      </c>
      <c r="S3086" s="194"/>
      <c r="T3086" s="191"/>
      <c r="Z3086" s="191"/>
    </row>
    <row r="3087" spans="4:26" s="188" customFormat="1" x14ac:dyDescent="0.2">
      <c r="D3087" s="189"/>
      <c r="F3087" s="190"/>
      <c r="K3087" s="191"/>
      <c r="L3087" s="192"/>
      <c r="N3087" s="193"/>
      <c r="O3087" s="200" t="str">
        <f t="shared" si="722"/>
        <v>Jan-1900</v>
      </c>
      <c r="P3087" s="196" t="str">
        <f t="shared" si="723"/>
        <v>1900M01</v>
      </c>
      <c r="S3087" s="194"/>
      <c r="T3087" s="191"/>
      <c r="Z3087" s="191"/>
    </row>
    <row r="3088" spans="4:26" s="188" customFormat="1" x14ac:dyDescent="0.2">
      <c r="D3088" s="189"/>
      <c r="F3088" s="190"/>
      <c r="K3088" s="191"/>
      <c r="L3088" s="192"/>
      <c r="N3088" s="193"/>
      <c r="O3088" s="200" t="str">
        <f t="shared" si="722"/>
        <v>Jan-1900</v>
      </c>
      <c r="P3088" s="196" t="str">
        <f t="shared" si="723"/>
        <v>1900M01</v>
      </c>
      <c r="S3088" s="194"/>
      <c r="T3088" s="191"/>
      <c r="Z3088" s="191"/>
    </row>
    <row r="3089" spans="4:26" s="188" customFormat="1" x14ac:dyDescent="0.2">
      <c r="D3089" s="189"/>
      <c r="F3089" s="190"/>
      <c r="K3089" s="191"/>
      <c r="L3089" s="192"/>
      <c r="N3089" s="193"/>
      <c r="O3089" s="200" t="str">
        <f t="shared" si="722"/>
        <v>Jan-1900</v>
      </c>
      <c r="P3089" s="196" t="str">
        <f t="shared" si="723"/>
        <v>1900M01</v>
      </c>
      <c r="S3089" s="194"/>
      <c r="T3089" s="191"/>
      <c r="Z3089" s="191"/>
    </row>
    <row r="3090" spans="4:26" s="188" customFormat="1" x14ac:dyDescent="0.2">
      <c r="D3090" s="189"/>
      <c r="F3090" s="190"/>
      <c r="K3090" s="191"/>
      <c r="L3090" s="192"/>
      <c r="N3090" s="193"/>
      <c r="O3090" s="200" t="str">
        <f t="shared" si="722"/>
        <v>Jan-1900</v>
      </c>
      <c r="P3090" s="196" t="str">
        <f t="shared" si="723"/>
        <v>1900M01</v>
      </c>
      <c r="S3090" s="194"/>
      <c r="T3090" s="191"/>
      <c r="Z3090" s="191"/>
    </row>
    <row r="3091" spans="4:26" s="188" customFormat="1" x14ac:dyDescent="0.2">
      <c r="D3091" s="189"/>
      <c r="F3091" s="190"/>
      <c r="K3091" s="191"/>
      <c r="L3091" s="192"/>
      <c r="N3091" s="193"/>
      <c r="O3091" s="200" t="str">
        <f t="shared" si="722"/>
        <v>Jan-1900</v>
      </c>
      <c r="P3091" s="196" t="str">
        <f t="shared" si="723"/>
        <v>1900M01</v>
      </c>
      <c r="S3091" s="194"/>
      <c r="T3091" s="191"/>
      <c r="Z3091" s="191"/>
    </row>
    <row r="3092" spans="4:26" s="188" customFormat="1" x14ac:dyDescent="0.2">
      <c r="D3092" s="189"/>
      <c r="F3092" s="190"/>
      <c r="K3092" s="191"/>
      <c r="L3092" s="192"/>
      <c r="N3092" s="193"/>
      <c r="O3092" s="200" t="str">
        <f t="shared" si="722"/>
        <v>Jan-1900</v>
      </c>
      <c r="P3092" s="196" t="str">
        <f t="shared" si="723"/>
        <v>1900M01</v>
      </c>
      <c r="S3092" s="194"/>
      <c r="T3092" s="191"/>
      <c r="Z3092" s="191"/>
    </row>
    <row r="3093" spans="4:26" s="188" customFormat="1" x14ac:dyDescent="0.2">
      <c r="D3093" s="189"/>
      <c r="F3093" s="190"/>
      <c r="K3093" s="191"/>
      <c r="L3093" s="192"/>
      <c r="N3093" s="193"/>
      <c r="O3093" s="200" t="str">
        <f t="shared" si="722"/>
        <v>Jan-1900</v>
      </c>
      <c r="P3093" s="196" t="str">
        <f t="shared" si="723"/>
        <v>1900M01</v>
      </c>
      <c r="S3093" s="194"/>
      <c r="T3093" s="191"/>
      <c r="Z3093" s="191"/>
    </row>
    <row r="3094" spans="4:26" s="188" customFormat="1" x14ac:dyDescent="0.2">
      <c r="D3094" s="189"/>
      <c r="F3094" s="190"/>
      <c r="K3094" s="191"/>
      <c r="L3094" s="192"/>
      <c r="N3094" s="193"/>
      <c r="O3094" s="200" t="str">
        <f t="shared" si="722"/>
        <v>Jan-1900</v>
      </c>
      <c r="P3094" s="196" t="str">
        <f t="shared" si="723"/>
        <v>1900M01</v>
      </c>
      <c r="S3094" s="194"/>
      <c r="T3094" s="191"/>
      <c r="Z3094" s="191"/>
    </row>
    <row r="3095" spans="4:26" s="188" customFormat="1" x14ac:dyDescent="0.2">
      <c r="D3095" s="189"/>
      <c r="F3095" s="190"/>
      <c r="K3095" s="191"/>
      <c r="L3095" s="192"/>
      <c r="N3095" s="193"/>
      <c r="O3095" s="200" t="str">
        <f t="shared" si="722"/>
        <v>Jan-1900</v>
      </c>
      <c r="P3095" s="196" t="str">
        <f t="shared" si="723"/>
        <v>1900M01</v>
      </c>
      <c r="S3095" s="194"/>
      <c r="T3095" s="191"/>
      <c r="Z3095" s="191"/>
    </row>
    <row r="3096" spans="4:26" s="188" customFormat="1" x14ac:dyDescent="0.2">
      <c r="D3096" s="189"/>
      <c r="F3096" s="190"/>
      <c r="K3096" s="191"/>
      <c r="L3096" s="192"/>
      <c r="N3096" s="193"/>
      <c r="O3096" s="200" t="str">
        <f t="shared" si="722"/>
        <v>Jan-1900</v>
      </c>
      <c r="P3096" s="196" t="str">
        <f t="shared" si="723"/>
        <v>1900M01</v>
      </c>
      <c r="S3096" s="194"/>
      <c r="T3096" s="191"/>
      <c r="Z3096" s="191"/>
    </row>
    <row r="3097" spans="4:26" s="188" customFormat="1" x14ac:dyDescent="0.2">
      <c r="D3097" s="189"/>
      <c r="F3097" s="190"/>
      <c r="K3097" s="191"/>
      <c r="L3097" s="192"/>
      <c r="N3097" s="193"/>
      <c r="O3097" s="200" t="str">
        <f t="shared" si="722"/>
        <v>Jan-1900</v>
      </c>
      <c r="P3097" s="196" t="str">
        <f t="shared" si="723"/>
        <v>1900M01</v>
      </c>
      <c r="S3097" s="194"/>
      <c r="T3097" s="191"/>
      <c r="Z3097" s="191"/>
    </row>
    <row r="3098" spans="4:26" s="188" customFormat="1" x14ac:dyDescent="0.2">
      <c r="D3098" s="189"/>
      <c r="F3098" s="190"/>
      <c r="K3098" s="191"/>
      <c r="L3098" s="192"/>
      <c r="N3098" s="193"/>
      <c r="O3098" s="200" t="str">
        <f t="shared" si="722"/>
        <v>Jan-1900</v>
      </c>
      <c r="P3098" s="196" t="str">
        <f t="shared" si="723"/>
        <v>1900M01</v>
      </c>
      <c r="S3098" s="194"/>
      <c r="T3098" s="191"/>
      <c r="Z3098" s="191"/>
    </row>
    <row r="3099" spans="4:26" s="188" customFormat="1" x14ac:dyDescent="0.2">
      <c r="D3099" s="189"/>
      <c r="F3099" s="190"/>
      <c r="K3099" s="191"/>
      <c r="L3099" s="192"/>
      <c r="N3099" s="193"/>
      <c r="O3099" s="200" t="str">
        <f t="shared" si="722"/>
        <v>Jan-1900</v>
      </c>
      <c r="P3099" s="196" t="str">
        <f t="shared" si="723"/>
        <v>1900M01</v>
      </c>
      <c r="S3099" s="194"/>
      <c r="T3099" s="191"/>
      <c r="Z3099" s="191"/>
    </row>
    <row r="3100" spans="4:26" s="188" customFormat="1" x14ac:dyDescent="0.2">
      <c r="D3100" s="189"/>
      <c r="F3100" s="190"/>
      <c r="K3100" s="191"/>
      <c r="L3100" s="192"/>
      <c r="N3100" s="193"/>
      <c r="O3100" s="200" t="str">
        <f t="shared" si="722"/>
        <v>Jan-1900</v>
      </c>
      <c r="P3100" s="196" t="str">
        <f t="shared" si="723"/>
        <v>1900M01</v>
      </c>
      <c r="S3100" s="194"/>
      <c r="T3100" s="191"/>
      <c r="Z3100" s="191"/>
    </row>
    <row r="3101" spans="4:26" s="188" customFormat="1" x14ac:dyDescent="0.2">
      <c r="D3101" s="189"/>
      <c r="F3101" s="190"/>
      <c r="K3101" s="191"/>
      <c r="L3101" s="192"/>
      <c r="N3101" s="193"/>
      <c r="O3101" s="200" t="str">
        <f t="shared" si="722"/>
        <v>Jan-1900</v>
      </c>
      <c r="P3101" s="196" t="str">
        <f t="shared" si="723"/>
        <v>1900M01</v>
      </c>
      <c r="S3101" s="194"/>
      <c r="T3101" s="191"/>
      <c r="Z3101" s="191"/>
    </row>
    <row r="3102" spans="4:26" s="188" customFormat="1" x14ac:dyDescent="0.2">
      <c r="D3102" s="189"/>
      <c r="F3102" s="190"/>
      <c r="K3102" s="191"/>
      <c r="L3102" s="192"/>
      <c r="N3102" s="193"/>
      <c r="O3102" s="200" t="str">
        <f t="shared" si="722"/>
        <v>Jan-1900</v>
      </c>
      <c r="P3102" s="196" t="str">
        <f t="shared" si="723"/>
        <v>1900M01</v>
      </c>
      <c r="S3102" s="194"/>
      <c r="T3102" s="191"/>
      <c r="Z3102" s="191"/>
    </row>
    <row r="3103" spans="4:26" s="188" customFormat="1" x14ac:dyDescent="0.2">
      <c r="D3103" s="189"/>
      <c r="F3103" s="190"/>
      <c r="K3103" s="191"/>
      <c r="L3103" s="192"/>
      <c r="N3103" s="193"/>
      <c r="O3103" s="200" t="str">
        <f t="shared" si="722"/>
        <v>Jan-1900</v>
      </c>
      <c r="P3103" s="196" t="str">
        <f t="shared" si="723"/>
        <v>1900M01</v>
      </c>
      <c r="S3103" s="194"/>
      <c r="T3103" s="191"/>
      <c r="Z3103" s="191"/>
    </row>
    <row r="3104" spans="4:26" s="188" customFormat="1" x14ac:dyDescent="0.2">
      <c r="D3104" s="189"/>
      <c r="F3104" s="190"/>
      <c r="K3104" s="191"/>
      <c r="L3104" s="192"/>
      <c r="N3104" s="193"/>
      <c r="O3104" s="200" t="str">
        <f t="shared" si="722"/>
        <v>Jan-1900</v>
      </c>
      <c r="P3104" s="196" t="str">
        <f t="shared" si="723"/>
        <v>1900M01</v>
      </c>
      <c r="S3104" s="194"/>
      <c r="T3104" s="191"/>
      <c r="Z3104" s="191"/>
    </row>
    <row r="3105" spans="4:26" s="188" customFormat="1" x14ac:dyDescent="0.2">
      <c r="D3105" s="189"/>
      <c r="F3105" s="190"/>
      <c r="K3105" s="191"/>
      <c r="L3105" s="192"/>
      <c r="N3105" s="193"/>
      <c r="O3105" s="200" t="str">
        <f t="shared" si="722"/>
        <v>Jan-1900</v>
      </c>
      <c r="P3105" s="196" t="str">
        <f t="shared" si="723"/>
        <v>1900M01</v>
      </c>
      <c r="S3105" s="194"/>
      <c r="T3105" s="191"/>
      <c r="Z3105" s="191"/>
    </row>
    <row r="3106" spans="4:26" s="188" customFormat="1" x14ac:dyDescent="0.2">
      <c r="D3106" s="189"/>
      <c r="F3106" s="190"/>
      <c r="K3106" s="191"/>
      <c r="L3106" s="192"/>
      <c r="N3106" s="193"/>
      <c r="O3106" s="200" t="str">
        <f t="shared" si="722"/>
        <v>Jan-1900</v>
      </c>
      <c r="P3106" s="196" t="str">
        <f t="shared" si="723"/>
        <v>1900M01</v>
      </c>
      <c r="S3106" s="194"/>
      <c r="T3106" s="191"/>
      <c r="Z3106" s="191"/>
    </row>
    <row r="3107" spans="4:26" s="188" customFormat="1" x14ac:dyDescent="0.2">
      <c r="D3107" s="189"/>
      <c r="F3107" s="190"/>
      <c r="K3107" s="191"/>
      <c r="L3107" s="192"/>
      <c r="N3107" s="193"/>
      <c r="O3107" s="200" t="str">
        <f t="shared" si="722"/>
        <v>Jan-1900</v>
      </c>
      <c r="P3107" s="196" t="str">
        <f t="shared" si="723"/>
        <v>1900M01</v>
      </c>
      <c r="S3107" s="194"/>
      <c r="T3107" s="191"/>
      <c r="Z3107" s="191"/>
    </row>
    <row r="3108" spans="4:26" s="188" customFormat="1" x14ac:dyDescent="0.2">
      <c r="D3108" s="189"/>
      <c r="F3108" s="190"/>
      <c r="K3108" s="191"/>
      <c r="L3108" s="192"/>
      <c r="N3108" s="193"/>
      <c r="O3108" s="200" t="str">
        <f t="shared" si="722"/>
        <v>Jan-1900</v>
      </c>
      <c r="P3108" s="196" t="str">
        <f t="shared" si="723"/>
        <v>1900M01</v>
      </c>
      <c r="S3108" s="194"/>
      <c r="T3108" s="191"/>
      <c r="Z3108" s="191"/>
    </row>
    <row r="3109" spans="4:26" s="188" customFormat="1" x14ac:dyDescent="0.2">
      <c r="D3109" s="189"/>
      <c r="F3109" s="190"/>
      <c r="K3109" s="191"/>
      <c r="L3109" s="192"/>
      <c r="N3109" s="193"/>
      <c r="O3109" s="200" t="str">
        <f t="shared" si="722"/>
        <v>Jan-1900</v>
      </c>
      <c r="P3109" s="196" t="str">
        <f t="shared" si="723"/>
        <v>1900M01</v>
      </c>
      <c r="S3109" s="194"/>
      <c r="T3109" s="191"/>
      <c r="Z3109" s="191"/>
    </row>
    <row r="3110" spans="4:26" s="188" customFormat="1" x14ac:dyDescent="0.2">
      <c r="D3110" s="189"/>
      <c r="F3110" s="190"/>
      <c r="K3110" s="191"/>
      <c r="L3110" s="192"/>
      <c r="N3110" s="193"/>
      <c r="O3110" s="200" t="str">
        <f t="shared" si="722"/>
        <v>Jan-1900</v>
      </c>
      <c r="P3110" s="196" t="str">
        <f t="shared" si="723"/>
        <v>1900M01</v>
      </c>
      <c r="S3110" s="194"/>
      <c r="T3110" s="191"/>
      <c r="Z3110" s="191"/>
    </row>
    <row r="3111" spans="4:26" s="188" customFormat="1" x14ac:dyDescent="0.2">
      <c r="D3111" s="189"/>
      <c r="F3111" s="190"/>
      <c r="K3111" s="191"/>
      <c r="L3111" s="192"/>
      <c r="N3111" s="193"/>
      <c r="O3111" s="200" t="str">
        <f t="shared" si="722"/>
        <v>Jan-1900</v>
      </c>
      <c r="P3111" s="196" t="str">
        <f t="shared" si="723"/>
        <v>1900M01</v>
      </c>
      <c r="S3111" s="194"/>
      <c r="T3111" s="191"/>
      <c r="Z3111" s="191"/>
    </row>
    <row r="3112" spans="4:26" s="188" customFormat="1" x14ac:dyDescent="0.2">
      <c r="D3112" s="189"/>
      <c r="F3112" s="190"/>
      <c r="K3112" s="191"/>
      <c r="L3112" s="192"/>
      <c r="N3112" s="193"/>
      <c r="O3112" s="200" t="str">
        <f t="shared" si="722"/>
        <v>Jan-1900</v>
      </c>
      <c r="P3112" s="196" t="str">
        <f t="shared" si="723"/>
        <v>1900M01</v>
      </c>
      <c r="S3112" s="194"/>
      <c r="T3112" s="191"/>
      <c r="Z3112" s="191"/>
    </row>
    <row r="3113" spans="4:26" s="188" customFormat="1" x14ac:dyDescent="0.2">
      <c r="D3113" s="189"/>
      <c r="F3113" s="190"/>
      <c r="K3113" s="191"/>
      <c r="L3113" s="192"/>
      <c r="N3113" s="193"/>
      <c r="O3113" s="200" t="str">
        <f t="shared" si="722"/>
        <v>Jan-1900</v>
      </c>
      <c r="P3113" s="196" t="str">
        <f t="shared" si="723"/>
        <v>1900M01</v>
      </c>
      <c r="S3113" s="194"/>
      <c r="T3113" s="191"/>
      <c r="Z3113" s="191"/>
    </row>
    <row r="3114" spans="4:26" s="188" customFormat="1" x14ac:dyDescent="0.2">
      <c r="D3114" s="189"/>
      <c r="F3114" s="190"/>
      <c r="K3114" s="191"/>
      <c r="L3114" s="192"/>
      <c r="N3114" s="193"/>
      <c r="O3114" s="200" t="str">
        <f t="shared" si="722"/>
        <v>Jan-1900</v>
      </c>
      <c r="P3114" s="196" t="str">
        <f t="shared" si="723"/>
        <v>1900M01</v>
      </c>
      <c r="S3114" s="194"/>
      <c r="T3114" s="191"/>
      <c r="Z3114" s="191"/>
    </row>
    <row r="3115" spans="4:26" s="188" customFormat="1" x14ac:dyDescent="0.2">
      <c r="D3115" s="189"/>
      <c r="F3115" s="190"/>
      <c r="K3115" s="191"/>
      <c r="L3115" s="192"/>
      <c r="N3115" s="193"/>
      <c r="O3115" s="200" t="str">
        <f t="shared" si="722"/>
        <v>Jan-1900</v>
      </c>
      <c r="P3115" s="196" t="str">
        <f t="shared" si="723"/>
        <v>1900M01</v>
      </c>
      <c r="S3115" s="194"/>
      <c r="T3115" s="191"/>
      <c r="Z3115" s="191"/>
    </row>
    <row r="3116" spans="4:26" s="188" customFormat="1" x14ac:dyDescent="0.2">
      <c r="D3116" s="189"/>
      <c r="F3116" s="190"/>
      <c r="K3116" s="191"/>
      <c r="L3116" s="192"/>
      <c r="N3116" s="193"/>
      <c r="O3116" s="200" t="str">
        <f t="shared" si="722"/>
        <v>Jan-1900</v>
      </c>
      <c r="P3116" s="196" t="str">
        <f t="shared" si="723"/>
        <v>1900M01</v>
      </c>
      <c r="S3116" s="194"/>
      <c r="T3116" s="191"/>
      <c r="Z3116" s="191"/>
    </row>
    <row r="3117" spans="4:26" s="188" customFormat="1" x14ac:dyDescent="0.2">
      <c r="D3117" s="189"/>
      <c r="F3117" s="190"/>
      <c r="K3117" s="191"/>
      <c r="L3117" s="192"/>
      <c r="N3117" s="193"/>
      <c r="O3117" s="200" t="str">
        <f t="shared" si="722"/>
        <v>Jan-1900</v>
      </c>
      <c r="P3117" s="196" t="str">
        <f t="shared" si="723"/>
        <v>1900M01</v>
      </c>
      <c r="S3117" s="194"/>
      <c r="T3117" s="191"/>
      <c r="Z3117" s="191"/>
    </row>
    <row r="3118" spans="4:26" s="188" customFormat="1" x14ac:dyDescent="0.2">
      <c r="D3118" s="189"/>
      <c r="F3118" s="190"/>
      <c r="K3118" s="191"/>
      <c r="L3118" s="192"/>
      <c r="N3118" s="193"/>
      <c r="O3118" s="200" t="str">
        <f t="shared" si="722"/>
        <v>Jan-1900</v>
      </c>
      <c r="P3118" s="196" t="str">
        <f t="shared" si="723"/>
        <v>1900M01</v>
      </c>
      <c r="S3118" s="194"/>
      <c r="T3118" s="191"/>
      <c r="Z3118" s="191"/>
    </row>
    <row r="3119" spans="4:26" s="188" customFormat="1" x14ac:dyDescent="0.2">
      <c r="D3119" s="189"/>
      <c r="F3119" s="190"/>
      <c r="K3119" s="191"/>
      <c r="L3119" s="192"/>
      <c r="N3119" s="193"/>
      <c r="O3119" s="200" t="str">
        <f t="shared" si="722"/>
        <v>Jan-1900</v>
      </c>
      <c r="P3119" s="196" t="str">
        <f t="shared" si="723"/>
        <v>1900M01</v>
      </c>
      <c r="S3119" s="194"/>
      <c r="T3119" s="191"/>
      <c r="Z3119" s="191"/>
    </row>
    <row r="3120" spans="4:26" s="188" customFormat="1" x14ac:dyDescent="0.2">
      <c r="D3120" s="189"/>
      <c r="F3120" s="190"/>
      <c r="K3120" s="191"/>
      <c r="L3120" s="192"/>
      <c r="N3120" s="193"/>
      <c r="O3120" s="200" t="str">
        <f t="shared" si="722"/>
        <v>Jan-1900</v>
      </c>
      <c r="P3120" s="196" t="str">
        <f t="shared" si="723"/>
        <v>1900M01</v>
      </c>
      <c r="S3120" s="194"/>
      <c r="T3120" s="191"/>
      <c r="Z3120" s="191"/>
    </row>
    <row r="3121" spans="4:26" s="188" customFormat="1" x14ac:dyDescent="0.2">
      <c r="D3121" s="189"/>
      <c r="F3121" s="190"/>
      <c r="K3121" s="191"/>
      <c r="L3121" s="192"/>
      <c r="N3121" s="193"/>
      <c r="O3121" s="200" t="str">
        <f t="shared" si="722"/>
        <v>Jan-1900</v>
      </c>
      <c r="P3121" s="196" t="str">
        <f t="shared" si="723"/>
        <v>1900M01</v>
      </c>
      <c r="S3121" s="194"/>
      <c r="T3121" s="191"/>
      <c r="Z3121" s="191"/>
    </row>
    <row r="3122" spans="4:26" s="188" customFormat="1" x14ac:dyDescent="0.2">
      <c r="D3122" s="189"/>
      <c r="F3122" s="190"/>
      <c r="K3122" s="191"/>
      <c r="L3122" s="192"/>
      <c r="N3122" s="193"/>
      <c r="O3122" s="200" t="str">
        <f t="shared" si="722"/>
        <v>Jan-1900</v>
      </c>
      <c r="P3122" s="196" t="str">
        <f t="shared" si="723"/>
        <v>1900M01</v>
      </c>
      <c r="S3122" s="194"/>
      <c r="T3122" s="191"/>
      <c r="Z3122" s="191"/>
    </row>
    <row r="3123" spans="4:26" s="188" customFormat="1" x14ac:dyDescent="0.2">
      <c r="D3123" s="189"/>
      <c r="F3123" s="190"/>
      <c r="K3123" s="191"/>
      <c r="L3123" s="192"/>
      <c r="N3123" s="193"/>
      <c r="O3123" s="200" t="str">
        <f t="shared" si="722"/>
        <v>Jan-1900</v>
      </c>
      <c r="P3123" s="196" t="str">
        <f t="shared" si="723"/>
        <v>1900M01</v>
      </c>
      <c r="S3123" s="194"/>
      <c r="T3123" s="191"/>
      <c r="Z3123" s="191"/>
    </row>
    <row r="3124" spans="4:26" s="188" customFormat="1" x14ac:dyDescent="0.2">
      <c r="D3124" s="189"/>
      <c r="F3124" s="190"/>
      <c r="K3124" s="191"/>
      <c r="L3124" s="192"/>
      <c r="N3124" s="193"/>
      <c r="O3124" s="200" t="str">
        <f t="shared" si="722"/>
        <v>Jan-1900</v>
      </c>
      <c r="P3124" s="196" t="str">
        <f t="shared" si="723"/>
        <v>1900M01</v>
      </c>
      <c r="S3124" s="194"/>
      <c r="T3124" s="191"/>
      <c r="Z3124" s="191"/>
    </row>
    <row r="3125" spans="4:26" s="188" customFormat="1" x14ac:dyDescent="0.2">
      <c r="D3125" s="189"/>
      <c r="F3125" s="190"/>
      <c r="K3125" s="191"/>
      <c r="L3125" s="192"/>
      <c r="N3125" s="193"/>
      <c r="O3125" s="200" t="str">
        <f t="shared" si="722"/>
        <v>Jan-1900</v>
      </c>
      <c r="P3125" s="196" t="str">
        <f t="shared" si="723"/>
        <v>1900M01</v>
      </c>
      <c r="S3125" s="194"/>
      <c r="T3125" s="191"/>
      <c r="Z3125" s="191"/>
    </row>
    <row r="3126" spans="4:26" s="188" customFormat="1" x14ac:dyDescent="0.2">
      <c r="D3126" s="189"/>
      <c r="F3126" s="190"/>
      <c r="K3126" s="191"/>
      <c r="L3126" s="192"/>
      <c r="N3126" s="193"/>
      <c r="O3126" s="200" t="str">
        <f t="shared" si="722"/>
        <v>Jan-1900</v>
      </c>
      <c r="P3126" s="196" t="str">
        <f t="shared" si="723"/>
        <v>1900M01</v>
      </c>
      <c r="S3126" s="194"/>
      <c r="T3126" s="191"/>
      <c r="Z3126" s="191"/>
    </row>
    <row r="3127" spans="4:26" s="188" customFormat="1" x14ac:dyDescent="0.2">
      <c r="D3127" s="189"/>
      <c r="F3127" s="190"/>
      <c r="K3127" s="191"/>
      <c r="L3127" s="192"/>
      <c r="N3127" s="193"/>
      <c r="O3127" s="200" t="str">
        <f t="shared" si="722"/>
        <v>Jan-1900</v>
      </c>
      <c r="P3127" s="196" t="str">
        <f t="shared" si="723"/>
        <v>1900M01</v>
      </c>
      <c r="S3127" s="194"/>
      <c r="T3127" s="191"/>
      <c r="Z3127" s="191"/>
    </row>
    <row r="3128" spans="4:26" s="188" customFormat="1" x14ac:dyDescent="0.2">
      <c r="D3128" s="189"/>
      <c r="F3128" s="190"/>
      <c r="K3128" s="191"/>
      <c r="L3128" s="192"/>
      <c r="N3128" s="193"/>
      <c r="O3128" s="200" t="str">
        <f t="shared" si="722"/>
        <v>Jan-1900</v>
      </c>
      <c r="P3128" s="196" t="str">
        <f t="shared" si="723"/>
        <v>1900M01</v>
      </c>
      <c r="S3128" s="194"/>
      <c r="T3128" s="191"/>
      <c r="Z3128" s="191"/>
    </row>
    <row r="3129" spans="4:26" s="188" customFormat="1" x14ac:dyDescent="0.2">
      <c r="D3129" s="189"/>
      <c r="F3129" s="190"/>
      <c r="K3129" s="191"/>
      <c r="L3129" s="192"/>
      <c r="N3129" s="193"/>
      <c r="O3129" s="200" t="str">
        <f t="shared" si="722"/>
        <v>Jan-1900</v>
      </c>
      <c r="P3129" s="196" t="str">
        <f t="shared" si="723"/>
        <v>1900M01</v>
      </c>
      <c r="S3129" s="194"/>
      <c r="T3129" s="191"/>
      <c r="Z3129" s="191"/>
    </row>
    <row r="3130" spans="4:26" s="188" customFormat="1" x14ac:dyDescent="0.2">
      <c r="D3130" s="189"/>
      <c r="F3130" s="190"/>
      <c r="K3130" s="191"/>
      <c r="L3130" s="192"/>
      <c r="N3130" s="193"/>
      <c r="O3130" s="200" t="str">
        <f t="shared" si="722"/>
        <v>Jan-1900</v>
      </c>
      <c r="P3130" s="196" t="str">
        <f t="shared" si="723"/>
        <v>1900M01</v>
      </c>
      <c r="S3130" s="194"/>
      <c r="T3130" s="191"/>
      <c r="Z3130" s="191"/>
    </row>
    <row r="3131" spans="4:26" s="188" customFormat="1" x14ac:dyDescent="0.2">
      <c r="D3131" s="189"/>
      <c r="F3131" s="190"/>
      <c r="K3131" s="191"/>
      <c r="L3131" s="192"/>
      <c r="N3131" s="193"/>
      <c r="O3131" s="200" t="str">
        <f t="shared" si="722"/>
        <v>Jan-1900</v>
      </c>
      <c r="P3131" s="196" t="str">
        <f t="shared" si="723"/>
        <v>1900M01</v>
      </c>
      <c r="S3131" s="194"/>
      <c r="T3131" s="191"/>
      <c r="Z3131" s="191"/>
    </row>
    <row r="3132" spans="4:26" s="188" customFormat="1" x14ac:dyDescent="0.2">
      <c r="D3132" s="189"/>
      <c r="F3132" s="190"/>
      <c r="K3132" s="191"/>
      <c r="L3132" s="192"/>
      <c r="N3132" s="193"/>
      <c r="O3132" s="200" t="str">
        <f t="shared" si="722"/>
        <v>Jan-1900</v>
      </c>
      <c r="P3132" s="196" t="str">
        <f t="shared" si="723"/>
        <v>1900M01</v>
      </c>
      <c r="S3132" s="194"/>
      <c r="T3132" s="191"/>
      <c r="Z3132" s="191"/>
    </row>
    <row r="3133" spans="4:26" s="188" customFormat="1" x14ac:dyDescent="0.2">
      <c r="D3133" s="189"/>
      <c r="F3133" s="190"/>
      <c r="K3133" s="191"/>
      <c r="L3133" s="192"/>
      <c r="N3133" s="193"/>
      <c r="O3133" s="200" t="str">
        <f t="shared" si="722"/>
        <v>Jan-1900</v>
      </c>
      <c r="P3133" s="196" t="str">
        <f t="shared" si="723"/>
        <v>1900M01</v>
      </c>
      <c r="S3133" s="194"/>
      <c r="T3133" s="191"/>
      <c r="Z3133" s="191"/>
    </row>
    <row r="3134" spans="4:26" s="188" customFormat="1" x14ac:dyDescent="0.2">
      <c r="D3134" s="189"/>
      <c r="F3134" s="190"/>
      <c r="K3134" s="191"/>
      <c r="L3134" s="192"/>
      <c r="N3134" s="193"/>
      <c r="O3134" s="200" t="str">
        <f t="shared" si="722"/>
        <v>Jan-1900</v>
      </c>
      <c r="P3134" s="196" t="str">
        <f t="shared" si="723"/>
        <v>1900M01</v>
      </c>
      <c r="S3134" s="194"/>
      <c r="T3134" s="191"/>
      <c r="Z3134" s="191"/>
    </row>
    <row r="3135" spans="4:26" s="188" customFormat="1" x14ac:dyDescent="0.2">
      <c r="D3135" s="189"/>
      <c r="F3135" s="190"/>
      <c r="K3135" s="191"/>
      <c r="L3135" s="192"/>
      <c r="N3135" s="193"/>
      <c r="O3135" s="200" t="str">
        <f t="shared" si="722"/>
        <v>Jan-1900</v>
      </c>
      <c r="P3135" s="196" t="str">
        <f t="shared" si="723"/>
        <v>1900M01</v>
      </c>
      <c r="S3135" s="194"/>
      <c r="T3135" s="191"/>
      <c r="Z3135" s="191"/>
    </row>
    <row r="3136" spans="4:26" s="188" customFormat="1" x14ac:dyDescent="0.2">
      <c r="D3136" s="189"/>
      <c r="F3136" s="190"/>
      <c r="K3136" s="191"/>
      <c r="L3136" s="192"/>
      <c r="N3136" s="193"/>
      <c r="O3136" s="200" t="str">
        <f t="shared" si="722"/>
        <v>Jan-1900</v>
      </c>
      <c r="P3136" s="196" t="str">
        <f t="shared" si="723"/>
        <v>1900M01</v>
      </c>
      <c r="S3136" s="194"/>
      <c r="T3136" s="191"/>
      <c r="Z3136" s="191"/>
    </row>
    <row r="3137" spans="4:26" s="188" customFormat="1" x14ac:dyDescent="0.2">
      <c r="D3137" s="189"/>
      <c r="F3137" s="190"/>
      <c r="K3137" s="191"/>
      <c r="L3137" s="192"/>
      <c r="N3137" s="193"/>
      <c r="O3137" s="200" t="str">
        <f t="shared" si="722"/>
        <v>Jan-1900</v>
      </c>
      <c r="P3137" s="196" t="str">
        <f t="shared" si="723"/>
        <v>1900M01</v>
      </c>
      <c r="S3137" s="194"/>
      <c r="T3137" s="191"/>
      <c r="Z3137" s="191"/>
    </row>
    <row r="3138" spans="4:26" s="188" customFormat="1" x14ac:dyDescent="0.2">
      <c r="D3138" s="189"/>
      <c r="F3138" s="190"/>
      <c r="K3138" s="191"/>
      <c r="L3138" s="192"/>
      <c r="N3138" s="193"/>
      <c r="O3138" s="200" t="str">
        <f t="shared" si="722"/>
        <v>Jan-1900</v>
      </c>
      <c r="P3138" s="196" t="str">
        <f t="shared" si="723"/>
        <v>1900M01</v>
      </c>
      <c r="S3138" s="194"/>
      <c r="T3138" s="191"/>
      <c r="Z3138" s="191"/>
    </row>
    <row r="3139" spans="4:26" s="188" customFormat="1" x14ac:dyDescent="0.2">
      <c r="D3139" s="189"/>
      <c r="F3139" s="190"/>
      <c r="K3139" s="191"/>
      <c r="L3139" s="192"/>
      <c r="N3139" s="193"/>
      <c r="O3139" s="200" t="str">
        <f t="shared" si="722"/>
        <v>Jan-1900</v>
      </c>
      <c r="P3139" s="196" t="str">
        <f t="shared" si="723"/>
        <v>1900M01</v>
      </c>
      <c r="S3139" s="194"/>
      <c r="T3139" s="191"/>
      <c r="Z3139" s="191"/>
    </row>
    <row r="3140" spans="4:26" s="188" customFormat="1" x14ac:dyDescent="0.2">
      <c r="D3140" s="189"/>
      <c r="F3140" s="190"/>
      <c r="K3140" s="191"/>
      <c r="L3140" s="192"/>
      <c r="N3140" s="193"/>
      <c r="O3140" s="200" t="str">
        <f t="shared" si="722"/>
        <v>Jan-1900</v>
      </c>
      <c r="P3140" s="196" t="str">
        <f t="shared" si="723"/>
        <v>1900M01</v>
      </c>
      <c r="S3140" s="194"/>
      <c r="T3140" s="191"/>
      <c r="Z3140" s="191"/>
    </row>
    <row r="3141" spans="4:26" s="188" customFormat="1" x14ac:dyDescent="0.2">
      <c r="D3141" s="189"/>
      <c r="F3141" s="190"/>
      <c r="K3141" s="191"/>
      <c r="L3141" s="192"/>
      <c r="N3141" s="193"/>
      <c r="O3141" s="200" t="str">
        <f t="shared" si="722"/>
        <v>Jan-1900</v>
      </c>
      <c r="P3141" s="196" t="str">
        <f t="shared" si="723"/>
        <v>1900M01</v>
      </c>
      <c r="S3141" s="194"/>
      <c r="T3141" s="191"/>
      <c r="Z3141" s="191"/>
    </row>
    <row r="3142" spans="4:26" s="188" customFormat="1" x14ac:dyDescent="0.2">
      <c r="D3142" s="189"/>
      <c r="F3142" s="190"/>
      <c r="K3142" s="191"/>
      <c r="L3142" s="192"/>
      <c r="N3142" s="193"/>
      <c r="O3142" s="200" t="str">
        <f t="shared" si="722"/>
        <v>Jan-1900</v>
      </c>
      <c r="P3142" s="196" t="str">
        <f t="shared" si="723"/>
        <v>1900M01</v>
      </c>
      <c r="S3142" s="194"/>
      <c r="T3142" s="191"/>
      <c r="Z3142" s="191"/>
    </row>
    <row r="3143" spans="4:26" s="188" customFormat="1" x14ac:dyDescent="0.2">
      <c r="D3143" s="189"/>
      <c r="F3143" s="190"/>
      <c r="K3143" s="191"/>
      <c r="L3143" s="192"/>
      <c r="N3143" s="193"/>
      <c r="O3143" s="200" t="str">
        <f t="shared" si="722"/>
        <v>Jan-1900</v>
      </c>
      <c r="P3143" s="196" t="str">
        <f t="shared" si="723"/>
        <v>1900M01</v>
      </c>
      <c r="S3143" s="194"/>
      <c r="T3143" s="191"/>
      <c r="Z3143" s="191"/>
    </row>
    <row r="3144" spans="4:26" s="188" customFormat="1" x14ac:dyDescent="0.2">
      <c r="D3144" s="189"/>
      <c r="F3144" s="190"/>
      <c r="K3144" s="191"/>
      <c r="L3144" s="192"/>
      <c r="N3144" s="193"/>
      <c r="O3144" s="200" t="str">
        <f t="shared" si="722"/>
        <v>Jan-1900</v>
      </c>
      <c r="P3144" s="196" t="str">
        <f t="shared" si="723"/>
        <v>1900M01</v>
      </c>
      <c r="S3144" s="194"/>
      <c r="T3144" s="191"/>
      <c r="Z3144" s="191"/>
    </row>
    <row r="3145" spans="4:26" s="188" customFormat="1" x14ac:dyDescent="0.2">
      <c r="D3145" s="189"/>
      <c r="F3145" s="190"/>
      <c r="K3145" s="191"/>
      <c r="L3145" s="192"/>
      <c r="N3145" s="193"/>
      <c r="O3145" s="200" t="str">
        <f t="shared" si="722"/>
        <v>Jan-1900</v>
      </c>
      <c r="P3145" s="196" t="str">
        <f t="shared" si="723"/>
        <v>1900M01</v>
      </c>
      <c r="S3145" s="194"/>
      <c r="T3145" s="191"/>
      <c r="Z3145" s="191"/>
    </row>
    <row r="3146" spans="4:26" s="188" customFormat="1" x14ac:dyDescent="0.2">
      <c r="D3146" s="189"/>
      <c r="F3146" s="190"/>
      <c r="K3146" s="191"/>
      <c r="L3146" s="192"/>
      <c r="N3146" s="193"/>
      <c r="O3146" s="200" t="str">
        <f t="shared" si="722"/>
        <v>Jan-1900</v>
      </c>
      <c r="P3146" s="196" t="str">
        <f t="shared" si="723"/>
        <v>1900M01</v>
      </c>
      <c r="S3146" s="194"/>
      <c r="T3146" s="191"/>
      <c r="Z3146" s="191"/>
    </row>
    <row r="3147" spans="4:26" s="188" customFormat="1" x14ac:dyDescent="0.2">
      <c r="D3147" s="189"/>
      <c r="F3147" s="190"/>
      <c r="K3147" s="191"/>
      <c r="L3147" s="192"/>
      <c r="N3147" s="193"/>
      <c r="O3147" s="200" t="str">
        <f t="shared" si="722"/>
        <v>Jan-1900</v>
      </c>
      <c r="P3147" s="196" t="str">
        <f t="shared" si="723"/>
        <v>1900M01</v>
      </c>
      <c r="S3147" s="194"/>
      <c r="T3147" s="191"/>
      <c r="Z3147" s="191"/>
    </row>
    <row r="3148" spans="4:26" s="188" customFormat="1" x14ac:dyDescent="0.2">
      <c r="D3148" s="189"/>
      <c r="F3148" s="190"/>
      <c r="K3148" s="191"/>
      <c r="L3148" s="192"/>
      <c r="N3148" s="193"/>
      <c r="O3148" s="200" t="str">
        <f t="shared" si="722"/>
        <v>Jan-1900</v>
      </c>
      <c r="P3148" s="196" t="str">
        <f t="shared" si="723"/>
        <v>1900M01</v>
      </c>
      <c r="S3148" s="194"/>
      <c r="T3148" s="191"/>
      <c r="Z3148" s="191"/>
    </row>
    <row r="3149" spans="4:26" s="188" customFormat="1" x14ac:dyDescent="0.2">
      <c r="D3149" s="189"/>
      <c r="F3149" s="190"/>
      <c r="K3149" s="191"/>
      <c r="L3149" s="192"/>
      <c r="N3149" s="193"/>
      <c r="O3149" s="200" t="str">
        <f t="shared" ref="O3149:O3212" si="724">TEXT(N3149,"mmm")&amp;"-"&amp;TEXT(N3149,"yyyy")</f>
        <v>Jan-1900</v>
      </c>
      <c r="P3149" s="196" t="str">
        <f t="shared" ref="P3149:P3212" si="725">IFERROR(TEXT(O3149,"yyyy")&amp;"M"&amp;IF(MONTH(O3149)&lt;10,0&amp;MONTH(O3149),MONTH(O3149)),"")</f>
        <v>1900M01</v>
      </c>
      <c r="S3149" s="194"/>
      <c r="T3149" s="191"/>
      <c r="Z3149" s="191"/>
    </row>
    <row r="3150" spans="4:26" s="188" customFormat="1" x14ac:dyDescent="0.2">
      <c r="D3150" s="189"/>
      <c r="F3150" s="190"/>
      <c r="K3150" s="191"/>
      <c r="L3150" s="192"/>
      <c r="N3150" s="193"/>
      <c r="O3150" s="200" t="str">
        <f t="shared" si="724"/>
        <v>Jan-1900</v>
      </c>
      <c r="P3150" s="196" t="str">
        <f t="shared" si="725"/>
        <v>1900M01</v>
      </c>
      <c r="S3150" s="194"/>
      <c r="T3150" s="191"/>
      <c r="Z3150" s="191"/>
    </row>
    <row r="3151" spans="4:26" s="188" customFormat="1" x14ac:dyDescent="0.2">
      <c r="D3151" s="189"/>
      <c r="F3151" s="190"/>
      <c r="K3151" s="191"/>
      <c r="L3151" s="192"/>
      <c r="N3151" s="193"/>
      <c r="O3151" s="200" t="str">
        <f t="shared" si="724"/>
        <v>Jan-1900</v>
      </c>
      <c r="P3151" s="196" t="str">
        <f t="shared" si="725"/>
        <v>1900M01</v>
      </c>
      <c r="S3151" s="194"/>
      <c r="T3151" s="191"/>
      <c r="Z3151" s="191"/>
    </row>
    <row r="3152" spans="4:26" s="188" customFormat="1" x14ac:dyDescent="0.2">
      <c r="D3152" s="189"/>
      <c r="F3152" s="190"/>
      <c r="K3152" s="191"/>
      <c r="L3152" s="192"/>
      <c r="N3152" s="193"/>
      <c r="O3152" s="200" t="str">
        <f t="shared" si="724"/>
        <v>Jan-1900</v>
      </c>
      <c r="P3152" s="196" t="str">
        <f t="shared" si="725"/>
        <v>1900M01</v>
      </c>
      <c r="S3152" s="194"/>
      <c r="T3152" s="191"/>
      <c r="Z3152" s="191"/>
    </row>
    <row r="3153" spans="4:26" s="188" customFormat="1" x14ac:dyDescent="0.2">
      <c r="D3153" s="189"/>
      <c r="F3153" s="190"/>
      <c r="K3153" s="191"/>
      <c r="L3153" s="192"/>
      <c r="N3153" s="193"/>
      <c r="O3153" s="200" t="str">
        <f t="shared" si="724"/>
        <v>Jan-1900</v>
      </c>
      <c r="P3153" s="196" t="str">
        <f t="shared" si="725"/>
        <v>1900M01</v>
      </c>
      <c r="S3153" s="194"/>
      <c r="T3153" s="191"/>
      <c r="Z3153" s="191"/>
    </row>
    <row r="3154" spans="4:26" s="188" customFormat="1" x14ac:dyDescent="0.2">
      <c r="D3154" s="189"/>
      <c r="F3154" s="190"/>
      <c r="K3154" s="191"/>
      <c r="L3154" s="192"/>
      <c r="N3154" s="193"/>
      <c r="O3154" s="200" t="str">
        <f t="shared" si="724"/>
        <v>Jan-1900</v>
      </c>
      <c r="P3154" s="196" t="str">
        <f t="shared" si="725"/>
        <v>1900M01</v>
      </c>
      <c r="S3154" s="194"/>
      <c r="T3154" s="191"/>
      <c r="Z3154" s="191"/>
    </row>
    <row r="3155" spans="4:26" s="188" customFormat="1" x14ac:dyDescent="0.2">
      <c r="D3155" s="189"/>
      <c r="F3155" s="190"/>
      <c r="K3155" s="191"/>
      <c r="L3155" s="192"/>
      <c r="N3155" s="193"/>
      <c r="O3155" s="200" t="str">
        <f t="shared" si="724"/>
        <v>Jan-1900</v>
      </c>
      <c r="P3155" s="196" t="str">
        <f t="shared" si="725"/>
        <v>1900M01</v>
      </c>
      <c r="S3155" s="194"/>
      <c r="T3155" s="191"/>
      <c r="Z3155" s="191"/>
    </row>
    <row r="3156" spans="4:26" s="188" customFormat="1" x14ac:dyDescent="0.2">
      <c r="D3156" s="189"/>
      <c r="F3156" s="190"/>
      <c r="K3156" s="191"/>
      <c r="L3156" s="192"/>
      <c r="N3156" s="193"/>
      <c r="O3156" s="200" t="str">
        <f t="shared" si="724"/>
        <v>Jan-1900</v>
      </c>
      <c r="P3156" s="196" t="str">
        <f t="shared" si="725"/>
        <v>1900M01</v>
      </c>
      <c r="S3156" s="194"/>
      <c r="T3156" s="191"/>
      <c r="Z3156" s="191"/>
    </row>
    <row r="3157" spans="4:26" s="188" customFormat="1" x14ac:dyDescent="0.2">
      <c r="D3157" s="189"/>
      <c r="F3157" s="190"/>
      <c r="K3157" s="191"/>
      <c r="L3157" s="192"/>
      <c r="N3157" s="193"/>
      <c r="O3157" s="200" t="str">
        <f t="shared" si="724"/>
        <v>Jan-1900</v>
      </c>
      <c r="P3157" s="196" t="str">
        <f t="shared" si="725"/>
        <v>1900M01</v>
      </c>
      <c r="S3157" s="194"/>
      <c r="T3157" s="191"/>
      <c r="Z3157" s="191"/>
    </row>
    <row r="3158" spans="4:26" s="188" customFormat="1" x14ac:dyDescent="0.2">
      <c r="D3158" s="189"/>
      <c r="F3158" s="190"/>
      <c r="K3158" s="191"/>
      <c r="L3158" s="192"/>
      <c r="N3158" s="193"/>
      <c r="O3158" s="200" t="str">
        <f t="shared" si="724"/>
        <v>Jan-1900</v>
      </c>
      <c r="P3158" s="196" t="str">
        <f t="shared" si="725"/>
        <v>1900M01</v>
      </c>
      <c r="S3158" s="194"/>
      <c r="T3158" s="191"/>
      <c r="Z3158" s="191"/>
    </row>
    <row r="3159" spans="4:26" s="188" customFormat="1" x14ac:dyDescent="0.2">
      <c r="D3159" s="189"/>
      <c r="F3159" s="190"/>
      <c r="K3159" s="191"/>
      <c r="L3159" s="192"/>
      <c r="N3159" s="193"/>
      <c r="O3159" s="200" t="str">
        <f t="shared" si="724"/>
        <v>Jan-1900</v>
      </c>
      <c r="P3159" s="196" t="str">
        <f t="shared" si="725"/>
        <v>1900M01</v>
      </c>
      <c r="S3159" s="194"/>
      <c r="T3159" s="191"/>
      <c r="Z3159" s="191"/>
    </row>
    <row r="3160" spans="4:26" s="188" customFormat="1" x14ac:dyDescent="0.2">
      <c r="D3160" s="189"/>
      <c r="F3160" s="190"/>
      <c r="K3160" s="191"/>
      <c r="L3160" s="192"/>
      <c r="N3160" s="193"/>
      <c r="O3160" s="200" t="str">
        <f t="shared" si="724"/>
        <v>Jan-1900</v>
      </c>
      <c r="P3160" s="196" t="str">
        <f t="shared" si="725"/>
        <v>1900M01</v>
      </c>
      <c r="S3160" s="194"/>
      <c r="T3160" s="191"/>
      <c r="Z3160" s="191"/>
    </row>
    <row r="3161" spans="4:26" s="188" customFormat="1" x14ac:dyDescent="0.2">
      <c r="D3161" s="189"/>
      <c r="F3161" s="190"/>
      <c r="K3161" s="191"/>
      <c r="L3161" s="192"/>
      <c r="N3161" s="193"/>
      <c r="O3161" s="200" t="str">
        <f t="shared" si="724"/>
        <v>Jan-1900</v>
      </c>
      <c r="P3161" s="196" t="str">
        <f t="shared" si="725"/>
        <v>1900M01</v>
      </c>
      <c r="S3161" s="194"/>
      <c r="T3161" s="191"/>
      <c r="Z3161" s="191"/>
    </row>
    <row r="3162" spans="4:26" s="188" customFormat="1" x14ac:dyDescent="0.2">
      <c r="D3162" s="189"/>
      <c r="F3162" s="190"/>
      <c r="K3162" s="191"/>
      <c r="L3162" s="192"/>
      <c r="N3162" s="193"/>
      <c r="O3162" s="200" t="str">
        <f t="shared" si="724"/>
        <v>Jan-1900</v>
      </c>
      <c r="P3162" s="196" t="str">
        <f t="shared" si="725"/>
        <v>1900M01</v>
      </c>
      <c r="S3162" s="194"/>
      <c r="T3162" s="191"/>
      <c r="Z3162" s="191"/>
    </row>
    <row r="3163" spans="4:26" s="188" customFormat="1" x14ac:dyDescent="0.2">
      <c r="D3163" s="189"/>
      <c r="F3163" s="190"/>
      <c r="K3163" s="191"/>
      <c r="L3163" s="192"/>
      <c r="N3163" s="193"/>
      <c r="O3163" s="200" t="str">
        <f t="shared" si="724"/>
        <v>Jan-1900</v>
      </c>
      <c r="P3163" s="196" t="str">
        <f t="shared" si="725"/>
        <v>1900M01</v>
      </c>
      <c r="S3163" s="194"/>
      <c r="T3163" s="191"/>
      <c r="Z3163" s="191"/>
    </row>
    <row r="3164" spans="4:26" s="188" customFormat="1" x14ac:dyDescent="0.2">
      <c r="D3164" s="189"/>
      <c r="F3164" s="190"/>
      <c r="K3164" s="191"/>
      <c r="L3164" s="192"/>
      <c r="N3164" s="193"/>
      <c r="O3164" s="200" t="str">
        <f t="shared" si="724"/>
        <v>Jan-1900</v>
      </c>
      <c r="P3164" s="196" t="str">
        <f t="shared" si="725"/>
        <v>1900M01</v>
      </c>
      <c r="S3164" s="194"/>
      <c r="T3164" s="191"/>
      <c r="Z3164" s="191"/>
    </row>
    <row r="3165" spans="4:26" s="188" customFormat="1" x14ac:dyDescent="0.2">
      <c r="D3165" s="189"/>
      <c r="F3165" s="190"/>
      <c r="K3165" s="191"/>
      <c r="L3165" s="192"/>
      <c r="N3165" s="193"/>
      <c r="O3165" s="200" t="str">
        <f t="shared" si="724"/>
        <v>Jan-1900</v>
      </c>
      <c r="P3165" s="196" t="str">
        <f t="shared" si="725"/>
        <v>1900M01</v>
      </c>
      <c r="S3165" s="194"/>
      <c r="T3165" s="191"/>
      <c r="Z3165" s="191"/>
    </row>
    <row r="3166" spans="4:26" s="188" customFormat="1" x14ac:dyDescent="0.2">
      <c r="D3166" s="189"/>
      <c r="F3166" s="190"/>
      <c r="K3166" s="191"/>
      <c r="L3166" s="192"/>
      <c r="N3166" s="193"/>
      <c r="O3166" s="200" t="str">
        <f t="shared" si="724"/>
        <v>Jan-1900</v>
      </c>
      <c r="P3166" s="196" t="str">
        <f t="shared" si="725"/>
        <v>1900M01</v>
      </c>
      <c r="S3166" s="194"/>
      <c r="T3166" s="191"/>
      <c r="Z3166" s="191"/>
    </row>
    <row r="3167" spans="4:26" s="188" customFormat="1" x14ac:dyDescent="0.2">
      <c r="D3167" s="189"/>
      <c r="F3167" s="190"/>
      <c r="K3167" s="191"/>
      <c r="L3167" s="192"/>
      <c r="N3167" s="193"/>
      <c r="O3167" s="200" t="str">
        <f t="shared" si="724"/>
        <v>Jan-1900</v>
      </c>
      <c r="P3167" s="196" t="str">
        <f t="shared" si="725"/>
        <v>1900M01</v>
      </c>
      <c r="S3167" s="194"/>
      <c r="T3167" s="191"/>
      <c r="Z3167" s="191"/>
    </row>
    <row r="3168" spans="4:26" s="188" customFormat="1" x14ac:dyDescent="0.2">
      <c r="D3168" s="189"/>
      <c r="F3168" s="190"/>
      <c r="K3168" s="191"/>
      <c r="L3168" s="192"/>
      <c r="N3168" s="193"/>
      <c r="O3168" s="200" t="str">
        <f t="shared" si="724"/>
        <v>Jan-1900</v>
      </c>
      <c r="P3168" s="196" t="str">
        <f t="shared" si="725"/>
        <v>1900M01</v>
      </c>
      <c r="S3168" s="194"/>
      <c r="T3168" s="191"/>
      <c r="Z3168" s="191"/>
    </row>
    <row r="3169" spans="4:26" s="188" customFormat="1" x14ac:dyDescent="0.2">
      <c r="D3169" s="189"/>
      <c r="F3169" s="190"/>
      <c r="K3169" s="191"/>
      <c r="L3169" s="192"/>
      <c r="N3169" s="193"/>
      <c r="O3169" s="200" t="str">
        <f t="shared" si="724"/>
        <v>Jan-1900</v>
      </c>
      <c r="P3169" s="196" t="str">
        <f t="shared" si="725"/>
        <v>1900M01</v>
      </c>
      <c r="S3169" s="194"/>
      <c r="T3169" s="191"/>
      <c r="Z3169" s="191"/>
    </row>
    <row r="3170" spans="4:26" s="188" customFormat="1" x14ac:dyDescent="0.2">
      <c r="D3170" s="189"/>
      <c r="F3170" s="190"/>
      <c r="K3170" s="191"/>
      <c r="L3170" s="192"/>
      <c r="N3170" s="193"/>
      <c r="O3170" s="200" t="str">
        <f t="shared" si="724"/>
        <v>Jan-1900</v>
      </c>
      <c r="P3170" s="196" t="str">
        <f t="shared" si="725"/>
        <v>1900M01</v>
      </c>
      <c r="S3170" s="194"/>
      <c r="T3170" s="191"/>
      <c r="Z3170" s="191"/>
    </row>
    <row r="3171" spans="4:26" s="188" customFormat="1" x14ac:dyDescent="0.2">
      <c r="D3171" s="189"/>
      <c r="F3171" s="190"/>
      <c r="K3171" s="191"/>
      <c r="L3171" s="192"/>
      <c r="N3171" s="193"/>
      <c r="O3171" s="200" t="str">
        <f t="shared" si="724"/>
        <v>Jan-1900</v>
      </c>
      <c r="P3171" s="196" t="str">
        <f t="shared" si="725"/>
        <v>1900M01</v>
      </c>
      <c r="S3171" s="194"/>
      <c r="T3171" s="191"/>
      <c r="Z3171" s="191"/>
    </row>
    <row r="3172" spans="4:26" s="188" customFormat="1" x14ac:dyDescent="0.2">
      <c r="D3172" s="189"/>
      <c r="F3172" s="190"/>
      <c r="K3172" s="191"/>
      <c r="L3172" s="192"/>
      <c r="N3172" s="193"/>
      <c r="O3172" s="200" t="str">
        <f t="shared" si="724"/>
        <v>Jan-1900</v>
      </c>
      <c r="P3172" s="196" t="str">
        <f t="shared" si="725"/>
        <v>1900M01</v>
      </c>
      <c r="S3172" s="194"/>
      <c r="T3172" s="191"/>
      <c r="Z3172" s="191"/>
    </row>
    <row r="3173" spans="4:26" s="188" customFormat="1" x14ac:dyDescent="0.2">
      <c r="D3173" s="189"/>
      <c r="F3173" s="190"/>
      <c r="K3173" s="191"/>
      <c r="L3173" s="192"/>
      <c r="N3173" s="193"/>
      <c r="O3173" s="200" t="str">
        <f t="shared" si="724"/>
        <v>Jan-1900</v>
      </c>
      <c r="P3173" s="196" t="str">
        <f t="shared" si="725"/>
        <v>1900M01</v>
      </c>
      <c r="S3173" s="194"/>
      <c r="T3173" s="191"/>
      <c r="Z3173" s="191"/>
    </row>
    <row r="3174" spans="4:26" s="188" customFormat="1" x14ac:dyDescent="0.2">
      <c r="D3174" s="189"/>
      <c r="F3174" s="190"/>
      <c r="K3174" s="191"/>
      <c r="L3174" s="192"/>
      <c r="N3174" s="193"/>
      <c r="O3174" s="200" t="str">
        <f t="shared" si="724"/>
        <v>Jan-1900</v>
      </c>
      <c r="P3174" s="196" t="str">
        <f t="shared" si="725"/>
        <v>1900M01</v>
      </c>
      <c r="S3174" s="194"/>
      <c r="T3174" s="191"/>
      <c r="Z3174" s="191"/>
    </row>
    <row r="3175" spans="4:26" s="188" customFormat="1" x14ac:dyDescent="0.2">
      <c r="D3175" s="189"/>
      <c r="F3175" s="190"/>
      <c r="K3175" s="191"/>
      <c r="L3175" s="192"/>
      <c r="N3175" s="193"/>
      <c r="O3175" s="200" t="str">
        <f t="shared" si="724"/>
        <v>Jan-1900</v>
      </c>
      <c r="P3175" s="196" t="str">
        <f t="shared" si="725"/>
        <v>1900M01</v>
      </c>
      <c r="S3175" s="194"/>
      <c r="T3175" s="191"/>
      <c r="Z3175" s="191"/>
    </row>
    <row r="3176" spans="4:26" s="188" customFormat="1" x14ac:dyDescent="0.2">
      <c r="D3176" s="189"/>
      <c r="F3176" s="190"/>
      <c r="K3176" s="191"/>
      <c r="L3176" s="192"/>
      <c r="N3176" s="193"/>
      <c r="O3176" s="200" t="str">
        <f t="shared" si="724"/>
        <v>Jan-1900</v>
      </c>
      <c r="P3176" s="196" t="str">
        <f t="shared" si="725"/>
        <v>1900M01</v>
      </c>
      <c r="S3176" s="194"/>
      <c r="T3176" s="191"/>
      <c r="Z3176" s="191"/>
    </row>
    <row r="3177" spans="4:26" s="188" customFormat="1" x14ac:dyDescent="0.2">
      <c r="D3177" s="189"/>
      <c r="F3177" s="190"/>
      <c r="K3177" s="191"/>
      <c r="L3177" s="192"/>
      <c r="N3177" s="193"/>
      <c r="O3177" s="200" t="str">
        <f t="shared" si="724"/>
        <v>Jan-1900</v>
      </c>
      <c r="P3177" s="196" t="str">
        <f t="shared" si="725"/>
        <v>1900M01</v>
      </c>
      <c r="S3177" s="194"/>
      <c r="T3177" s="191"/>
      <c r="Z3177" s="191"/>
    </row>
    <row r="3178" spans="4:26" s="188" customFormat="1" x14ac:dyDescent="0.2">
      <c r="D3178" s="189"/>
      <c r="F3178" s="190"/>
      <c r="K3178" s="191"/>
      <c r="L3178" s="192"/>
      <c r="N3178" s="193"/>
      <c r="O3178" s="200" t="str">
        <f t="shared" si="724"/>
        <v>Jan-1900</v>
      </c>
      <c r="P3178" s="196" t="str">
        <f t="shared" si="725"/>
        <v>1900M01</v>
      </c>
      <c r="S3178" s="194"/>
      <c r="T3178" s="191"/>
      <c r="Z3178" s="191"/>
    </row>
    <row r="3179" spans="4:26" s="188" customFormat="1" x14ac:dyDescent="0.2">
      <c r="D3179" s="189"/>
      <c r="F3179" s="190"/>
      <c r="K3179" s="191"/>
      <c r="L3179" s="192"/>
      <c r="N3179" s="193"/>
      <c r="O3179" s="200" t="str">
        <f t="shared" si="724"/>
        <v>Jan-1900</v>
      </c>
      <c r="P3179" s="196" t="str">
        <f t="shared" si="725"/>
        <v>1900M01</v>
      </c>
      <c r="S3179" s="194"/>
      <c r="T3179" s="191"/>
      <c r="Z3179" s="191"/>
    </row>
    <row r="3180" spans="4:26" s="188" customFormat="1" x14ac:dyDescent="0.2">
      <c r="D3180" s="189"/>
      <c r="F3180" s="190"/>
      <c r="K3180" s="191"/>
      <c r="L3180" s="192"/>
      <c r="N3180" s="193"/>
      <c r="O3180" s="200" t="str">
        <f t="shared" si="724"/>
        <v>Jan-1900</v>
      </c>
      <c r="P3180" s="196" t="str">
        <f t="shared" si="725"/>
        <v>1900M01</v>
      </c>
      <c r="S3180" s="194"/>
      <c r="T3180" s="191"/>
      <c r="Z3180" s="191"/>
    </row>
    <row r="3181" spans="4:26" s="188" customFormat="1" x14ac:dyDescent="0.2">
      <c r="D3181" s="189"/>
      <c r="F3181" s="190"/>
      <c r="K3181" s="191"/>
      <c r="L3181" s="192"/>
      <c r="N3181" s="193"/>
      <c r="O3181" s="200" t="str">
        <f t="shared" si="724"/>
        <v>Jan-1900</v>
      </c>
      <c r="P3181" s="196" t="str">
        <f t="shared" si="725"/>
        <v>1900M01</v>
      </c>
      <c r="S3181" s="194"/>
      <c r="T3181" s="191"/>
      <c r="Z3181" s="191"/>
    </row>
    <row r="3182" spans="4:26" s="188" customFormat="1" x14ac:dyDescent="0.2">
      <c r="D3182" s="189"/>
      <c r="F3182" s="190"/>
      <c r="K3182" s="191"/>
      <c r="L3182" s="192"/>
      <c r="N3182" s="193"/>
      <c r="O3182" s="200" t="str">
        <f t="shared" si="724"/>
        <v>Jan-1900</v>
      </c>
      <c r="P3182" s="196" t="str">
        <f t="shared" si="725"/>
        <v>1900M01</v>
      </c>
      <c r="S3182" s="194"/>
      <c r="T3182" s="191"/>
      <c r="Z3182" s="191"/>
    </row>
    <row r="3183" spans="4:26" s="188" customFormat="1" x14ac:dyDescent="0.2">
      <c r="D3183" s="189"/>
      <c r="F3183" s="190"/>
      <c r="K3183" s="191"/>
      <c r="L3183" s="192"/>
      <c r="N3183" s="193"/>
      <c r="O3183" s="200" t="str">
        <f t="shared" si="724"/>
        <v>Jan-1900</v>
      </c>
      <c r="P3183" s="196" t="str">
        <f t="shared" si="725"/>
        <v>1900M01</v>
      </c>
      <c r="S3183" s="194"/>
      <c r="T3183" s="191"/>
      <c r="Z3183" s="191"/>
    </row>
    <row r="3184" spans="4:26" s="188" customFormat="1" x14ac:dyDescent="0.2">
      <c r="D3184" s="189"/>
      <c r="F3184" s="190"/>
      <c r="K3184" s="191"/>
      <c r="L3184" s="192"/>
      <c r="N3184" s="193"/>
      <c r="O3184" s="200" t="str">
        <f t="shared" si="724"/>
        <v>Jan-1900</v>
      </c>
      <c r="P3184" s="196" t="str">
        <f t="shared" si="725"/>
        <v>1900M01</v>
      </c>
      <c r="S3184" s="194"/>
      <c r="T3184" s="191"/>
      <c r="Z3184" s="191"/>
    </row>
    <row r="3185" spans="4:26" s="188" customFormat="1" x14ac:dyDescent="0.2">
      <c r="D3185" s="189"/>
      <c r="F3185" s="190"/>
      <c r="K3185" s="191"/>
      <c r="L3185" s="192"/>
      <c r="N3185" s="193"/>
      <c r="O3185" s="200" t="str">
        <f t="shared" si="724"/>
        <v>Jan-1900</v>
      </c>
      <c r="P3185" s="196" t="str">
        <f t="shared" si="725"/>
        <v>1900M01</v>
      </c>
      <c r="S3185" s="194"/>
      <c r="T3185" s="191"/>
      <c r="Z3185" s="191"/>
    </row>
    <row r="3186" spans="4:26" s="188" customFormat="1" x14ac:dyDescent="0.2">
      <c r="D3186" s="189"/>
      <c r="F3186" s="190"/>
      <c r="K3186" s="191"/>
      <c r="L3186" s="192"/>
      <c r="N3186" s="193"/>
      <c r="O3186" s="200" t="str">
        <f t="shared" si="724"/>
        <v>Jan-1900</v>
      </c>
      <c r="P3186" s="196" t="str">
        <f t="shared" si="725"/>
        <v>1900M01</v>
      </c>
      <c r="S3186" s="194"/>
      <c r="T3186" s="191"/>
      <c r="Z3186" s="191"/>
    </row>
    <row r="3187" spans="4:26" s="188" customFormat="1" x14ac:dyDescent="0.2">
      <c r="D3187" s="189"/>
      <c r="F3187" s="190"/>
      <c r="K3187" s="191"/>
      <c r="L3187" s="192"/>
      <c r="N3187" s="193"/>
      <c r="O3187" s="200" t="str">
        <f t="shared" si="724"/>
        <v>Jan-1900</v>
      </c>
      <c r="P3187" s="196" t="str">
        <f t="shared" si="725"/>
        <v>1900M01</v>
      </c>
      <c r="S3187" s="194"/>
      <c r="T3187" s="191"/>
      <c r="Z3187" s="191"/>
    </row>
    <row r="3188" spans="4:26" s="188" customFormat="1" x14ac:dyDescent="0.2">
      <c r="D3188" s="189"/>
      <c r="F3188" s="190"/>
      <c r="K3188" s="191"/>
      <c r="L3188" s="192"/>
      <c r="N3188" s="193"/>
      <c r="O3188" s="200" t="str">
        <f t="shared" si="724"/>
        <v>Jan-1900</v>
      </c>
      <c r="P3188" s="196" t="str">
        <f t="shared" si="725"/>
        <v>1900M01</v>
      </c>
      <c r="S3188" s="194"/>
      <c r="T3188" s="191"/>
      <c r="Z3188" s="191"/>
    </row>
    <row r="3189" spans="4:26" s="188" customFormat="1" x14ac:dyDescent="0.2">
      <c r="D3189" s="189"/>
      <c r="F3189" s="190"/>
      <c r="K3189" s="191"/>
      <c r="L3189" s="192"/>
      <c r="N3189" s="193"/>
      <c r="O3189" s="200" t="str">
        <f t="shared" si="724"/>
        <v>Jan-1900</v>
      </c>
      <c r="P3189" s="196" t="str">
        <f t="shared" si="725"/>
        <v>1900M01</v>
      </c>
      <c r="S3189" s="194"/>
      <c r="T3189" s="191"/>
      <c r="Z3189" s="191"/>
    </row>
    <row r="3190" spans="4:26" s="188" customFormat="1" x14ac:dyDescent="0.2">
      <c r="D3190" s="189"/>
      <c r="F3190" s="190"/>
      <c r="K3190" s="191"/>
      <c r="L3190" s="192"/>
      <c r="N3190" s="193"/>
      <c r="O3190" s="200" t="str">
        <f t="shared" si="724"/>
        <v>Jan-1900</v>
      </c>
      <c r="P3190" s="196" t="str">
        <f t="shared" si="725"/>
        <v>1900M01</v>
      </c>
      <c r="S3190" s="194"/>
      <c r="T3190" s="191"/>
      <c r="Z3190" s="191"/>
    </row>
    <row r="3191" spans="4:26" s="188" customFormat="1" x14ac:dyDescent="0.2">
      <c r="D3191" s="189"/>
      <c r="F3191" s="190"/>
      <c r="K3191" s="191"/>
      <c r="L3191" s="192"/>
      <c r="N3191" s="193"/>
      <c r="O3191" s="200" t="str">
        <f t="shared" si="724"/>
        <v>Jan-1900</v>
      </c>
      <c r="P3191" s="196" t="str">
        <f t="shared" si="725"/>
        <v>1900M01</v>
      </c>
      <c r="S3191" s="194"/>
      <c r="T3191" s="191"/>
      <c r="Z3191" s="191"/>
    </row>
    <row r="3192" spans="4:26" s="188" customFormat="1" x14ac:dyDescent="0.2">
      <c r="D3192" s="189"/>
      <c r="F3192" s="190"/>
      <c r="K3192" s="191"/>
      <c r="L3192" s="192"/>
      <c r="N3192" s="193"/>
      <c r="O3192" s="200" t="str">
        <f t="shared" si="724"/>
        <v>Jan-1900</v>
      </c>
      <c r="P3192" s="196" t="str">
        <f t="shared" si="725"/>
        <v>1900M01</v>
      </c>
      <c r="S3192" s="194"/>
      <c r="T3192" s="191"/>
      <c r="Z3192" s="191"/>
    </row>
    <row r="3193" spans="4:26" s="188" customFormat="1" x14ac:dyDescent="0.2">
      <c r="D3193" s="189"/>
      <c r="F3193" s="190"/>
      <c r="K3193" s="191"/>
      <c r="L3193" s="192"/>
      <c r="N3193" s="193"/>
      <c r="O3193" s="200" t="str">
        <f t="shared" si="724"/>
        <v>Jan-1900</v>
      </c>
      <c r="P3193" s="196" t="str">
        <f t="shared" si="725"/>
        <v>1900M01</v>
      </c>
      <c r="S3193" s="194"/>
      <c r="T3193" s="191"/>
      <c r="Z3193" s="191"/>
    </row>
    <row r="3194" spans="4:26" s="188" customFormat="1" x14ac:dyDescent="0.2">
      <c r="D3194" s="189"/>
      <c r="F3194" s="190"/>
      <c r="K3194" s="191"/>
      <c r="L3194" s="192"/>
      <c r="N3194" s="193"/>
      <c r="O3194" s="200" t="str">
        <f t="shared" si="724"/>
        <v>Jan-1900</v>
      </c>
      <c r="P3194" s="196" t="str">
        <f t="shared" si="725"/>
        <v>1900M01</v>
      </c>
      <c r="S3194" s="194"/>
      <c r="T3194" s="191"/>
      <c r="Z3194" s="191"/>
    </row>
    <row r="3195" spans="4:26" s="188" customFormat="1" x14ac:dyDescent="0.2">
      <c r="D3195" s="189"/>
      <c r="F3195" s="190"/>
      <c r="K3195" s="191"/>
      <c r="L3195" s="192"/>
      <c r="N3195" s="193"/>
      <c r="O3195" s="200" t="str">
        <f t="shared" si="724"/>
        <v>Jan-1900</v>
      </c>
      <c r="P3195" s="196" t="str">
        <f t="shared" si="725"/>
        <v>1900M01</v>
      </c>
      <c r="S3195" s="194"/>
      <c r="T3195" s="191"/>
      <c r="Z3195" s="191"/>
    </row>
    <row r="3196" spans="4:26" s="188" customFormat="1" x14ac:dyDescent="0.2">
      <c r="D3196" s="189"/>
      <c r="F3196" s="190"/>
      <c r="K3196" s="191"/>
      <c r="L3196" s="192"/>
      <c r="N3196" s="193"/>
      <c r="O3196" s="200" t="str">
        <f t="shared" si="724"/>
        <v>Jan-1900</v>
      </c>
      <c r="P3196" s="196" t="str">
        <f t="shared" si="725"/>
        <v>1900M01</v>
      </c>
      <c r="S3196" s="194"/>
      <c r="T3196" s="191"/>
      <c r="Z3196" s="191"/>
    </row>
    <row r="3197" spans="4:26" s="188" customFormat="1" x14ac:dyDescent="0.2">
      <c r="D3197" s="189"/>
      <c r="F3197" s="190"/>
      <c r="K3197" s="191"/>
      <c r="L3197" s="192"/>
      <c r="N3197" s="193"/>
      <c r="O3197" s="200" t="str">
        <f t="shared" si="724"/>
        <v>Jan-1900</v>
      </c>
      <c r="P3197" s="196" t="str">
        <f t="shared" si="725"/>
        <v>1900M01</v>
      </c>
      <c r="S3197" s="194"/>
      <c r="T3197" s="191"/>
      <c r="Z3197" s="191"/>
    </row>
    <row r="3198" spans="4:26" s="188" customFormat="1" x14ac:dyDescent="0.2">
      <c r="D3198" s="189"/>
      <c r="F3198" s="190"/>
      <c r="K3198" s="191"/>
      <c r="L3198" s="192"/>
      <c r="N3198" s="193"/>
      <c r="O3198" s="200" t="str">
        <f t="shared" si="724"/>
        <v>Jan-1900</v>
      </c>
      <c r="P3198" s="196" t="str">
        <f t="shared" si="725"/>
        <v>1900M01</v>
      </c>
      <c r="S3198" s="194"/>
      <c r="T3198" s="191"/>
      <c r="Z3198" s="191"/>
    </row>
    <row r="3199" spans="4:26" s="188" customFormat="1" x14ac:dyDescent="0.2">
      <c r="D3199" s="189"/>
      <c r="F3199" s="190"/>
      <c r="K3199" s="191"/>
      <c r="L3199" s="192"/>
      <c r="N3199" s="193"/>
      <c r="O3199" s="200" t="str">
        <f t="shared" si="724"/>
        <v>Jan-1900</v>
      </c>
      <c r="P3199" s="196" t="str">
        <f t="shared" si="725"/>
        <v>1900M01</v>
      </c>
      <c r="S3199" s="194"/>
      <c r="T3199" s="191"/>
      <c r="Z3199" s="191"/>
    </row>
    <row r="3200" spans="4:26" s="188" customFormat="1" x14ac:dyDescent="0.2">
      <c r="D3200" s="189"/>
      <c r="F3200" s="190"/>
      <c r="K3200" s="191"/>
      <c r="L3200" s="192"/>
      <c r="N3200" s="193"/>
      <c r="O3200" s="200" t="str">
        <f t="shared" si="724"/>
        <v>Jan-1900</v>
      </c>
      <c r="P3200" s="196" t="str">
        <f t="shared" si="725"/>
        <v>1900M01</v>
      </c>
      <c r="S3200" s="194"/>
      <c r="T3200" s="191"/>
      <c r="Z3200" s="191"/>
    </row>
    <row r="3201" spans="4:26" s="188" customFormat="1" x14ac:dyDescent="0.2">
      <c r="D3201" s="189"/>
      <c r="F3201" s="190"/>
      <c r="K3201" s="191"/>
      <c r="L3201" s="192"/>
      <c r="N3201" s="193"/>
      <c r="O3201" s="200" t="str">
        <f t="shared" si="724"/>
        <v>Jan-1900</v>
      </c>
      <c r="P3201" s="196" t="str">
        <f t="shared" si="725"/>
        <v>1900M01</v>
      </c>
      <c r="S3201" s="194"/>
      <c r="T3201" s="191"/>
      <c r="Z3201" s="191"/>
    </row>
    <row r="3202" spans="4:26" s="188" customFormat="1" x14ac:dyDescent="0.2">
      <c r="D3202" s="189"/>
      <c r="F3202" s="190"/>
      <c r="K3202" s="191"/>
      <c r="L3202" s="192"/>
      <c r="N3202" s="193"/>
      <c r="O3202" s="200" t="str">
        <f t="shared" si="724"/>
        <v>Jan-1900</v>
      </c>
      <c r="P3202" s="196" t="str">
        <f t="shared" si="725"/>
        <v>1900M01</v>
      </c>
      <c r="S3202" s="194"/>
      <c r="T3202" s="191"/>
      <c r="Z3202" s="191"/>
    </row>
    <row r="3203" spans="4:26" s="188" customFormat="1" x14ac:dyDescent="0.2">
      <c r="D3203" s="189"/>
      <c r="F3203" s="190"/>
      <c r="K3203" s="191"/>
      <c r="L3203" s="192"/>
      <c r="N3203" s="193"/>
      <c r="O3203" s="200" t="str">
        <f t="shared" si="724"/>
        <v>Jan-1900</v>
      </c>
      <c r="P3203" s="196" t="str">
        <f t="shared" si="725"/>
        <v>1900M01</v>
      </c>
      <c r="S3203" s="194"/>
      <c r="T3203" s="191"/>
      <c r="Z3203" s="191"/>
    </row>
    <row r="3204" spans="4:26" s="188" customFormat="1" x14ac:dyDescent="0.2">
      <c r="D3204" s="189"/>
      <c r="F3204" s="190"/>
      <c r="K3204" s="191"/>
      <c r="L3204" s="192"/>
      <c r="N3204" s="193"/>
      <c r="O3204" s="200" t="str">
        <f t="shared" si="724"/>
        <v>Jan-1900</v>
      </c>
      <c r="P3204" s="196" t="str">
        <f t="shared" si="725"/>
        <v>1900M01</v>
      </c>
      <c r="S3204" s="194"/>
      <c r="T3204" s="191"/>
      <c r="Z3204" s="191"/>
    </row>
    <row r="3205" spans="4:26" s="188" customFormat="1" x14ac:dyDescent="0.2">
      <c r="D3205" s="189"/>
      <c r="F3205" s="190"/>
      <c r="K3205" s="191"/>
      <c r="L3205" s="192"/>
      <c r="N3205" s="193"/>
      <c r="O3205" s="200" t="str">
        <f t="shared" si="724"/>
        <v>Jan-1900</v>
      </c>
      <c r="P3205" s="196" t="str">
        <f t="shared" si="725"/>
        <v>1900M01</v>
      </c>
      <c r="S3205" s="194"/>
      <c r="T3205" s="191"/>
      <c r="Z3205" s="191"/>
    </row>
    <row r="3206" spans="4:26" s="188" customFormat="1" x14ac:dyDescent="0.2">
      <c r="D3206" s="189"/>
      <c r="F3206" s="190"/>
      <c r="K3206" s="191"/>
      <c r="L3206" s="192"/>
      <c r="N3206" s="193"/>
      <c r="O3206" s="200" t="str">
        <f t="shared" si="724"/>
        <v>Jan-1900</v>
      </c>
      <c r="P3206" s="196" t="str">
        <f t="shared" si="725"/>
        <v>1900M01</v>
      </c>
      <c r="S3206" s="194"/>
      <c r="T3206" s="191"/>
      <c r="Z3206" s="191"/>
    </row>
    <row r="3207" spans="4:26" s="188" customFormat="1" x14ac:dyDescent="0.2">
      <c r="D3207" s="189"/>
      <c r="F3207" s="190"/>
      <c r="K3207" s="191"/>
      <c r="L3207" s="192"/>
      <c r="N3207" s="193"/>
      <c r="O3207" s="200" t="str">
        <f t="shared" si="724"/>
        <v>Jan-1900</v>
      </c>
      <c r="P3207" s="196" t="str">
        <f t="shared" si="725"/>
        <v>1900M01</v>
      </c>
      <c r="S3207" s="194"/>
      <c r="T3207" s="191"/>
      <c r="Z3207" s="191"/>
    </row>
    <row r="3208" spans="4:26" s="188" customFormat="1" x14ac:dyDescent="0.2">
      <c r="D3208" s="189"/>
      <c r="F3208" s="190"/>
      <c r="K3208" s="191"/>
      <c r="L3208" s="192"/>
      <c r="N3208" s="193"/>
      <c r="O3208" s="200" t="str">
        <f t="shared" si="724"/>
        <v>Jan-1900</v>
      </c>
      <c r="P3208" s="196" t="str">
        <f t="shared" si="725"/>
        <v>1900M01</v>
      </c>
      <c r="S3208" s="194"/>
      <c r="T3208" s="191"/>
      <c r="Z3208" s="191"/>
    </row>
    <row r="3209" spans="4:26" s="188" customFormat="1" x14ac:dyDescent="0.2">
      <c r="D3209" s="189"/>
      <c r="F3209" s="190"/>
      <c r="K3209" s="191"/>
      <c r="L3209" s="192"/>
      <c r="N3209" s="193"/>
      <c r="O3209" s="200" t="str">
        <f t="shared" si="724"/>
        <v>Jan-1900</v>
      </c>
      <c r="P3209" s="196" t="str">
        <f t="shared" si="725"/>
        <v>1900M01</v>
      </c>
      <c r="S3209" s="194"/>
      <c r="T3209" s="191"/>
      <c r="Z3209" s="191"/>
    </row>
    <row r="3210" spans="4:26" s="188" customFormat="1" x14ac:dyDescent="0.2">
      <c r="D3210" s="189"/>
      <c r="F3210" s="190"/>
      <c r="K3210" s="191"/>
      <c r="L3210" s="192"/>
      <c r="N3210" s="193"/>
      <c r="O3210" s="200" t="str">
        <f t="shared" si="724"/>
        <v>Jan-1900</v>
      </c>
      <c r="P3210" s="196" t="str">
        <f t="shared" si="725"/>
        <v>1900M01</v>
      </c>
      <c r="S3210" s="194"/>
      <c r="T3210" s="191"/>
      <c r="Z3210" s="191"/>
    </row>
    <row r="3211" spans="4:26" s="188" customFormat="1" x14ac:dyDescent="0.2">
      <c r="D3211" s="189"/>
      <c r="F3211" s="190"/>
      <c r="K3211" s="191"/>
      <c r="L3211" s="192"/>
      <c r="N3211" s="193"/>
      <c r="O3211" s="200" t="str">
        <f t="shared" si="724"/>
        <v>Jan-1900</v>
      </c>
      <c r="P3211" s="196" t="str">
        <f t="shared" si="725"/>
        <v>1900M01</v>
      </c>
      <c r="S3211" s="194"/>
      <c r="T3211" s="191"/>
      <c r="Z3211" s="191"/>
    </row>
    <row r="3212" spans="4:26" s="188" customFormat="1" x14ac:dyDescent="0.2">
      <c r="D3212" s="189"/>
      <c r="F3212" s="190"/>
      <c r="K3212" s="191"/>
      <c r="L3212" s="192"/>
      <c r="N3212" s="193"/>
      <c r="O3212" s="200" t="str">
        <f t="shared" si="724"/>
        <v>Jan-1900</v>
      </c>
      <c r="P3212" s="196" t="str">
        <f t="shared" si="725"/>
        <v>1900M01</v>
      </c>
      <c r="S3212" s="194"/>
      <c r="T3212" s="191"/>
      <c r="Z3212" s="191"/>
    </row>
    <row r="3213" spans="4:26" s="188" customFormat="1" x14ac:dyDescent="0.2">
      <c r="D3213" s="189"/>
      <c r="F3213" s="190"/>
      <c r="K3213" s="191"/>
      <c r="L3213" s="192"/>
      <c r="N3213" s="193"/>
      <c r="O3213" s="200" t="str">
        <f t="shared" ref="O3213:O3215" si="726">TEXT(N3213,"mmm")&amp;"-"&amp;TEXT(N3213,"yyyy")</f>
        <v>Jan-1900</v>
      </c>
      <c r="P3213" s="196" t="str">
        <f t="shared" ref="P3213:P3214" si="727">IFERROR(TEXT(O3213,"yyyy")&amp;"M"&amp;IF(MONTH(O3213)&lt;10,0&amp;MONTH(O3213),MONTH(O3213)),"")</f>
        <v>1900M01</v>
      </c>
      <c r="S3213" s="194"/>
      <c r="T3213" s="191"/>
      <c r="Z3213" s="191"/>
    </row>
    <row r="3214" spans="4:26" s="188" customFormat="1" x14ac:dyDescent="0.2">
      <c r="D3214" s="189"/>
      <c r="F3214" s="190"/>
      <c r="K3214" s="191"/>
      <c r="L3214" s="192"/>
      <c r="N3214" s="193"/>
      <c r="O3214" s="200" t="str">
        <f t="shared" si="726"/>
        <v>Jan-1900</v>
      </c>
      <c r="P3214" s="196" t="str">
        <f t="shared" si="727"/>
        <v>1900M01</v>
      </c>
      <c r="S3214" s="194"/>
      <c r="T3214" s="191"/>
      <c r="Z3214" s="191"/>
    </row>
    <row r="3215" spans="4:26" s="188" customFormat="1" x14ac:dyDescent="0.2">
      <c r="D3215" s="189"/>
      <c r="F3215" s="190"/>
      <c r="K3215" s="191"/>
      <c r="L3215" s="192"/>
      <c r="N3215" s="193"/>
      <c r="O3215" s="200" t="str">
        <f t="shared" si="726"/>
        <v>Jan-1900</v>
      </c>
      <c r="P3215" s="196" t="str">
        <f t="shared" ref="P3215" si="728">IFERROR(TEXT(O3215,"yyyy")&amp;"M"&amp;IF(MONTH(O3215)&lt;10,0&amp;MONTH(O3215),MONTH(O3215)),"")</f>
        <v>1900M01</v>
      </c>
      <c r="S3215" s="194"/>
      <c r="T3215" s="191"/>
      <c r="Z3215" s="191"/>
    </row>
    <row r="3216" spans="4:26" s="188" customFormat="1" x14ac:dyDescent="0.2">
      <c r="D3216" s="189"/>
      <c r="F3216" s="190"/>
      <c r="K3216" s="191"/>
      <c r="L3216" s="192"/>
      <c r="N3216" s="193"/>
      <c r="O3216" s="193"/>
      <c r="S3216" s="194"/>
      <c r="T3216" s="191"/>
      <c r="Z3216" s="191"/>
    </row>
    <row r="3217" spans="4:26" s="188" customFormat="1" x14ac:dyDescent="0.2">
      <c r="D3217" s="189"/>
      <c r="F3217" s="190"/>
      <c r="K3217" s="191"/>
      <c r="L3217" s="192"/>
      <c r="N3217" s="193"/>
      <c r="O3217" s="193"/>
      <c r="S3217" s="194"/>
      <c r="T3217" s="191"/>
      <c r="Z3217" s="191"/>
    </row>
    <row r="3218" spans="4:26" s="188" customFormat="1" x14ac:dyDescent="0.2">
      <c r="D3218" s="189"/>
      <c r="F3218" s="190"/>
      <c r="K3218" s="191"/>
      <c r="L3218" s="192"/>
      <c r="N3218" s="193"/>
      <c r="O3218" s="193"/>
      <c r="S3218" s="194"/>
      <c r="T3218" s="191"/>
      <c r="Z3218" s="191"/>
    </row>
    <row r="3219" spans="4:26" s="188" customFormat="1" x14ac:dyDescent="0.2">
      <c r="D3219" s="189"/>
      <c r="F3219" s="190"/>
      <c r="K3219" s="191"/>
      <c r="L3219" s="192"/>
      <c r="N3219" s="193"/>
      <c r="O3219" s="193"/>
      <c r="S3219" s="194"/>
      <c r="T3219" s="191"/>
      <c r="Z3219" s="191"/>
    </row>
    <row r="3220" spans="4:26" s="188" customFormat="1" x14ac:dyDescent="0.2">
      <c r="D3220" s="189"/>
      <c r="F3220" s="190"/>
      <c r="K3220" s="191"/>
      <c r="L3220" s="192"/>
      <c r="N3220" s="193"/>
      <c r="O3220" s="193"/>
      <c r="S3220" s="194"/>
      <c r="T3220" s="191"/>
      <c r="Z3220" s="191"/>
    </row>
    <row r="3221" spans="4:26" s="188" customFormat="1" x14ac:dyDescent="0.2">
      <c r="D3221" s="189"/>
      <c r="F3221" s="190"/>
      <c r="K3221" s="191"/>
      <c r="L3221" s="192"/>
      <c r="N3221" s="193"/>
      <c r="O3221" s="193"/>
      <c r="S3221" s="194"/>
      <c r="T3221" s="191"/>
      <c r="Z3221" s="191"/>
    </row>
    <row r="3222" spans="4:26" s="188" customFormat="1" x14ac:dyDescent="0.2">
      <c r="D3222" s="189"/>
      <c r="F3222" s="190"/>
      <c r="K3222" s="191"/>
      <c r="L3222" s="192"/>
      <c r="N3222" s="193"/>
      <c r="O3222" s="193"/>
      <c r="S3222" s="194"/>
      <c r="T3222" s="191"/>
      <c r="Z3222" s="191"/>
    </row>
    <row r="3223" spans="4:26" s="188" customFormat="1" x14ac:dyDescent="0.2">
      <c r="D3223" s="189"/>
      <c r="F3223" s="190"/>
      <c r="K3223" s="191"/>
      <c r="L3223" s="192"/>
      <c r="N3223" s="193"/>
      <c r="O3223" s="193"/>
      <c r="S3223" s="194"/>
      <c r="T3223" s="191"/>
      <c r="Z3223" s="191"/>
    </row>
    <row r="3224" spans="4:26" s="188" customFormat="1" x14ac:dyDescent="0.2">
      <c r="D3224" s="189"/>
      <c r="F3224" s="190"/>
      <c r="K3224" s="191"/>
      <c r="L3224" s="192"/>
      <c r="N3224" s="193"/>
      <c r="O3224" s="193"/>
      <c r="S3224" s="194"/>
      <c r="T3224" s="191"/>
      <c r="Z3224" s="191"/>
    </row>
    <row r="3225" spans="4:26" s="188" customFormat="1" x14ac:dyDescent="0.2">
      <c r="D3225" s="189"/>
      <c r="F3225" s="190"/>
      <c r="K3225" s="191"/>
      <c r="L3225" s="192"/>
      <c r="N3225" s="193"/>
      <c r="O3225" s="193"/>
      <c r="S3225" s="194"/>
      <c r="T3225" s="191"/>
      <c r="Z3225" s="191"/>
    </row>
    <row r="3226" spans="4:26" s="188" customFormat="1" x14ac:dyDescent="0.2">
      <c r="D3226" s="189"/>
      <c r="F3226" s="190"/>
      <c r="K3226" s="191"/>
      <c r="L3226" s="192"/>
      <c r="N3226" s="193"/>
      <c r="O3226" s="193"/>
      <c r="S3226" s="194"/>
      <c r="T3226" s="191"/>
      <c r="Z3226" s="191"/>
    </row>
    <row r="3227" spans="4:26" s="188" customFormat="1" x14ac:dyDescent="0.2">
      <c r="D3227" s="189"/>
      <c r="F3227" s="190"/>
      <c r="K3227" s="191"/>
      <c r="L3227" s="192"/>
      <c r="N3227" s="193"/>
      <c r="O3227" s="193"/>
      <c r="S3227" s="194"/>
      <c r="T3227" s="191"/>
      <c r="Z3227" s="191"/>
    </row>
    <row r="3228" spans="4:26" s="188" customFormat="1" x14ac:dyDescent="0.2">
      <c r="D3228" s="189"/>
      <c r="F3228" s="190"/>
      <c r="K3228" s="191"/>
      <c r="L3228" s="192"/>
      <c r="N3228" s="193"/>
      <c r="O3228" s="193"/>
      <c r="S3228" s="194"/>
      <c r="T3228" s="191"/>
      <c r="Z3228" s="191"/>
    </row>
    <row r="3229" spans="4:26" s="188" customFormat="1" x14ac:dyDescent="0.2">
      <c r="D3229" s="189"/>
      <c r="F3229" s="190"/>
      <c r="K3229" s="191"/>
      <c r="L3229" s="192"/>
      <c r="N3229" s="193"/>
      <c r="O3229" s="193"/>
      <c r="S3229" s="194"/>
      <c r="T3229" s="191"/>
      <c r="Z3229" s="191"/>
    </row>
    <row r="3230" spans="4:26" s="188" customFormat="1" x14ac:dyDescent="0.2">
      <c r="D3230" s="189"/>
      <c r="F3230" s="190"/>
      <c r="K3230" s="191"/>
      <c r="L3230" s="192"/>
      <c r="N3230" s="193"/>
      <c r="O3230" s="193"/>
      <c r="S3230" s="194"/>
      <c r="T3230" s="191"/>
      <c r="Z3230" s="191"/>
    </row>
    <row r="3231" spans="4:26" s="188" customFormat="1" x14ac:dyDescent="0.2">
      <c r="D3231" s="189"/>
      <c r="F3231" s="190"/>
      <c r="K3231" s="191"/>
      <c r="L3231" s="192"/>
      <c r="N3231" s="193"/>
      <c r="O3231" s="193"/>
      <c r="S3231" s="194"/>
      <c r="T3231" s="191"/>
      <c r="Z3231" s="191"/>
    </row>
    <row r="3232" spans="4:26" s="188" customFormat="1" x14ac:dyDescent="0.2">
      <c r="D3232" s="189"/>
      <c r="F3232" s="190"/>
      <c r="K3232" s="191"/>
      <c r="L3232" s="192"/>
      <c r="N3232" s="193"/>
      <c r="O3232" s="193"/>
      <c r="S3232" s="194"/>
      <c r="T3232" s="191"/>
      <c r="Z3232" s="191"/>
    </row>
    <row r="3233" spans="4:26" s="188" customFormat="1" x14ac:dyDescent="0.2">
      <c r="D3233" s="189"/>
      <c r="F3233" s="190"/>
      <c r="K3233" s="191"/>
      <c r="L3233" s="192"/>
      <c r="N3233" s="193"/>
      <c r="O3233" s="193"/>
      <c r="S3233" s="194"/>
      <c r="T3233" s="191"/>
      <c r="Z3233" s="191"/>
    </row>
    <row r="3234" spans="4:26" s="188" customFormat="1" x14ac:dyDescent="0.2">
      <c r="D3234" s="189"/>
      <c r="F3234" s="190"/>
      <c r="K3234" s="191"/>
      <c r="L3234" s="192"/>
      <c r="N3234" s="193"/>
      <c r="O3234" s="193"/>
      <c r="S3234" s="194"/>
      <c r="T3234" s="191"/>
      <c r="Z3234" s="191"/>
    </row>
    <row r="3235" spans="4:26" s="188" customFormat="1" x14ac:dyDescent="0.2">
      <c r="D3235" s="189"/>
      <c r="F3235" s="190"/>
      <c r="K3235" s="191"/>
      <c r="L3235" s="192"/>
      <c r="N3235" s="193"/>
      <c r="O3235" s="193"/>
      <c r="S3235" s="194"/>
      <c r="T3235" s="191"/>
      <c r="Z3235" s="191"/>
    </row>
    <row r="3236" spans="4:26" s="188" customFormat="1" x14ac:dyDescent="0.2">
      <c r="D3236" s="189"/>
      <c r="F3236" s="190"/>
      <c r="K3236" s="191"/>
      <c r="L3236" s="192"/>
      <c r="N3236" s="193"/>
      <c r="O3236" s="193"/>
      <c r="S3236" s="194"/>
      <c r="T3236" s="191"/>
      <c r="Z3236" s="191"/>
    </row>
    <row r="3237" spans="4:26" s="188" customFormat="1" x14ac:dyDescent="0.2">
      <c r="D3237" s="189"/>
      <c r="F3237" s="190"/>
      <c r="K3237" s="191"/>
      <c r="L3237" s="192"/>
      <c r="N3237" s="193"/>
      <c r="O3237" s="193"/>
      <c r="S3237" s="194"/>
      <c r="T3237" s="191"/>
      <c r="Z3237" s="191"/>
    </row>
    <row r="3238" spans="4:26" s="188" customFormat="1" x14ac:dyDescent="0.2">
      <c r="D3238" s="189"/>
      <c r="F3238" s="190"/>
      <c r="K3238" s="191"/>
      <c r="L3238" s="192"/>
      <c r="N3238" s="193"/>
      <c r="O3238" s="193"/>
      <c r="S3238" s="194"/>
      <c r="T3238" s="191"/>
      <c r="Z3238" s="191"/>
    </row>
    <row r="3239" spans="4:26" s="188" customFormat="1" x14ac:dyDescent="0.2">
      <c r="D3239" s="189"/>
      <c r="F3239" s="190"/>
      <c r="K3239" s="191"/>
      <c r="L3239" s="192"/>
      <c r="N3239" s="193"/>
      <c r="O3239" s="193"/>
      <c r="S3239" s="194"/>
      <c r="T3239" s="191"/>
      <c r="Z3239" s="191"/>
    </row>
    <row r="3240" spans="4:26" s="188" customFormat="1" x14ac:dyDescent="0.2">
      <c r="D3240" s="189"/>
      <c r="F3240" s="190"/>
      <c r="K3240" s="191"/>
      <c r="L3240" s="192"/>
      <c r="N3240" s="193"/>
      <c r="O3240" s="193"/>
      <c r="S3240" s="194"/>
      <c r="T3240" s="191"/>
      <c r="Z3240" s="191"/>
    </row>
    <row r="3241" spans="4:26" s="188" customFormat="1" x14ac:dyDescent="0.2">
      <c r="D3241" s="189"/>
      <c r="F3241" s="190"/>
      <c r="K3241" s="191"/>
      <c r="L3241" s="192"/>
      <c r="N3241" s="193"/>
      <c r="O3241" s="193"/>
      <c r="S3241" s="194"/>
      <c r="T3241" s="191"/>
      <c r="Z3241" s="191"/>
    </row>
    <row r="3242" spans="4:26" s="188" customFormat="1" x14ac:dyDescent="0.2">
      <c r="D3242" s="189"/>
      <c r="F3242" s="190"/>
      <c r="K3242" s="191"/>
      <c r="L3242" s="192"/>
      <c r="N3242" s="193"/>
      <c r="O3242" s="193"/>
      <c r="S3242" s="194"/>
      <c r="T3242" s="191"/>
      <c r="Z3242" s="191"/>
    </row>
    <row r="3243" spans="4:26" s="188" customFormat="1" x14ac:dyDescent="0.2">
      <c r="D3243" s="189"/>
      <c r="F3243" s="190"/>
      <c r="K3243" s="191"/>
      <c r="L3243" s="192"/>
      <c r="N3243" s="193"/>
      <c r="O3243" s="193"/>
      <c r="S3243" s="194"/>
      <c r="T3243" s="191"/>
      <c r="Z3243" s="191"/>
    </row>
    <row r="3244" spans="4:26" s="188" customFormat="1" x14ac:dyDescent="0.2">
      <c r="D3244" s="189"/>
      <c r="F3244" s="190"/>
      <c r="K3244" s="191"/>
      <c r="L3244" s="192"/>
      <c r="N3244" s="193"/>
      <c r="O3244" s="193"/>
      <c r="S3244" s="194"/>
      <c r="T3244" s="191"/>
      <c r="Z3244" s="191"/>
    </row>
    <row r="3245" spans="4:26" s="188" customFormat="1" x14ac:dyDescent="0.2">
      <c r="D3245" s="189"/>
      <c r="F3245" s="190"/>
      <c r="K3245" s="191"/>
      <c r="L3245" s="192"/>
      <c r="N3245" s="193"/>
      <c r="O3245" s="193"/>
      <c r="S3245" s="194"/>
      <c r="T3245" s="191"/>
      <c r="Z3245" s="191"/>
    </row>
    <row r="3246" spans="4:26" s="188" customFormat="1" x14ac:dyDescent="0.2">
      <c r="D3246" s="189"/>
      <c r="F3246" s="190"/>
      <c r="K3246" s="191"/>
      <c r="L3246" s="192"/>
      <c r="N3246" s="193"/>
      <c r="O3246" s="193"/>
      <c r="S3246" s="194"/>
      <c r="T3246" s="191"/>
      <c r="Z3246" s="191"/>
    </row>
    <row r="3247" spans="4:26" s="188" customFormat="1" x14ac:dyDescent="0.2">
      <c r="D3247" s="189"/>
      <c r="F3247" s="190"/>
      <c r="K3247" s="191"/>
      <c r="L3247" s="192"/>
      <c r="N3247" s="193"/>
      <c r="O3247" s="193"/>
      <c r="S3247" s="194"/>
      <c r="T3247" s="191"/>
      <c r="Z3247" s="191"/>
    </row>
    <row r="3248" spans="4:26" s="188" customFormat="1" x14ac:dyDescent="0.2">
      <c r="D3248" s="189"/>
      <c r="F3248" s="190"/>
      <c r="K3248" s="191"/>
      <c r="L3248" s="192"/>
      <c r="N3248" s="193"/>
      <c r="O3248" s="193"/>
      <c r="S3248" s="194"/>
      <c r="T3248" s="191"/>
      <c r="Z3248" s="191"/>
    </row>
    <row r="3249" spans="4:26" s="188" customFormat="1" x14ac:dyDescent="0.2">
      <c r="D3249" s="189"/>
      <c r="F3249" s="190"/>
      <c r="K3249" s="191"/>
      <c r="L3249" s="192"/>
      <c r="N3249" s="193"/>
      <c r="O3249" s="193"/>
      <c r="S3249" s="194"/>
      <c r="T3249" s="191"/>
      <c r="Z3249" s="191"/>
    </row>
    <row r="3250" spans="4:26" s="188" customFormat="1" x14ac:dyDescent="0.2">
      <c r="D3250" s="189"/>
      <c r="F3250" s="190"/>
      <c r="K3250" s="191"/>
      <c r="L3250" s="192"/>
      <c r="N3250" s="193"/>
      <c r="O3250" s="193"/>
      <c r="S3250" s="194"/>
      <c r="T3250" s="191"/>
      <c r="Z3250" s="191"/>
    </row>
    <row r="3251" spans="4:26" s="188" customFormat="1" x14ac:dyDescent="0.2">
      <c r="D3251" s="189"/>
      <c r="F3251" s="190"/>
      <c r="K3251" s="191"/>
      <c r="L3251" s="192"/>
      <c r="N3251" s="193"/>
      <c r="O3251" s="193"/>
      <c r="S3251" s="194"/>
      <c r="T3251" s="191"/>
      <c r="Z3251" s="191"/>
    </row>
    <row r="3252" spans="4:26" s="188" customFormat="1" x14ac:dyDescent="0.2">
      <c r="D3252" s="189"/>
      <c r="F3252" s="190"/>
      <c r="K3252" s="191"/>
      <c r="L3252" s="192"/>
      <c r="N3252" s="193"/>
      <c r="O3252" s="193"/>
      <c r="S3252" s="194"/>
      <c r="T3252" s="191"/>
      <c r="Z3252" s="191"/>
    </row>
    <row r="3253" spans="4:26" s="188" customFormat="1" x14ac:dyDescent="0.2">
      <c r="D3253" s="189"/>
      <c r="F3253" s="190"/>
      <c r="K3253" s="191"/>
      <c r="L3253" s="192"/>
      <c r="N3253" s="193"/>
      <c r="O3253" s="193"/>
      <c r="S3253" s="194"/>
      <c r="T3253" s="191"/>
      <c r="Z3253" s="191"/>
    </row>
    <row r="3254" spans="4:26" s="188" customFormat="1" x14ac:dyDescent="0.2">
      <c r="D3254" s="189"/>
      <c r="F3254" s="190"/>
      <c r="K3254" s="191"/>
      <c r="L3254" s="192"/>
      <c r="N3254" s="193"/>
      <c r="O3254" s="193"/>
      <c r="S3254" s="194"/>
      <c r="T3254" s="191"/>
      <c r="Z3254" s="191"/>
    </row>
    <row r="3255" spans="4:26" s="188" customFormat="1" x14ac:dyDescent="0.2">
      <c r="D3255" s="189"/>
      <c r="F3255" s="190"/>
      <c r="K3255" s="191"/>
      <c r="L3255" s="192"/>
      <c r="N3255" s="193"/>
      <c r="O3255" s="193"/>
      <c r="S3255" s="194"/>
      <c r="T3255" s="191"/>
      <c r="Z3255" s="191"/>
    </row>
    <row r="3256" spans="4:26" s="188" customFormat="1" x14ac:dyDescent="0.2">
      <c r="D3256" s="189"/>
      <c r="F3256" s="190"/>
      <c r="K3256" s="191"/>
      <c r="L3256" s="192"/>
      <c r="N3256" s="193"/>
      <c r="O3256" s="193"/>
      <c r="S3256" s="194"/>
      <c r="T3256" s="191"/>
      <c r="Z3256" s="191"/>
    </row>
    <row r="3257" spans="4:26" s="188" customFormat="1" x14ac:dyDescent="0.2">
      <c r="D3257" s="189"/>
      <c r="F3257" s="190"/>
      <c r="K3257" s="191"/>
      <c r="L3257" s="192"/>
      <c r="N3257" s="193"/>
      <c r="O3257" s="193"/>
      <c r="S3257" s="194"/>
      <c r="T3257" s="191"/>
      <c r="Z3257" s="191"/>
    </row>
    <row r="3258" spans="4:26" s="188" customFormat="1" x14ac:dyDescent="0.2">
      <c r="D3258" s="189"/>
      <c r="F3258" s="190"/>
      <c r="K3258" s="191"/>
      <c r="L3258" s="192"/>
      <c r="N3258" s="193"/>
      <c r="O3258" s="193"/>
      <c r="S3258" s="194"/>
      <c r="T3258" s="191"/>
      <c r="Z3258" s="191"/>
    </row>
    <row r="3259" spans="4:26" s="188" customFormat="1" x14ac:dyDescent="0.2">
      <c r="D3259" s="189"/>
      <c r="F3259" s="190"/>
      <c r="K3259" s="191"/>
      <c r="L3259" s="192"/>
      <c r="N3259" s="193"/>
      <c r="O3259" s="193"/>
      <c r="S3259" s="194"/>
      <c r="T3259" s="191"/>
      <c r="Z3259" s="191"/>
    </row>
    <row r="3260" spans="4:26" s="188" customFormat="1" x14ac:dyDescent="0.2">
      <c r="D3260" s="189"/>
      <c r="F3260" s="190"/>
      <c r="K3260" s="191"/>
      <c r="L3260" s="192"/>
      <c r="N3260" s="193"/>
      <c r="O3260" s="193"/>
      <c r="S3260" s="194"/>
      <c r="T3260" s="191"/>
      <c r="Z3260" s="191"/>
    </row>
    <row r="3261" spans="4:26" s="188" customFormat="1" x14ac:dyDescent="0.2">
      <c r="D3261" s="189"/>
      <c r="F3261" s="190"/>
      <c r="K3261" s="191"/>
      <c r="L3261" s="192"/>
      <c r="N3261" s="193"/>
      <c r="O3261" s="193"/>
      <c r="S3261" s="194"/>
      <c r="T3261" s="191"/>
      <c r="Z3261" s="191"/>
    </row>
    <row r="3262" spans="4:26" s="188" customFormat="1" x14ac:dyDescent="0.2">
      <c r="D3262" s="189"/>
      <c r="F3262" s="190"/>
      <c r="K3262" s="191"/>
      <c r="L3262" s="192"/>
      <c r="N3262" s="193"/>
      <c r="O3262" s="193"/>
      <c r="S3262" s="194"/>
      <c r="T3262" s="191"/>
      <c r="Z3262" s="191"/>
    </row>
    <row r="3263" spans="4:26" s="188" customFormat="1" x14ac:dyDescent="0.2">
      <c r="D3263" s="189"/>
      <c r="F3263" s="190"/>
      <c r="K3263" s="191"/>
      <c r="L3263" s="192"/>
      <c r="N3263" s="193"/>
      <c r="O3263" s="193"/>
      <c r="S3263" s="194"/>
      <c r="T3263" s="191"/>
      <c r="Z3263" s="191"/>
    </row>
    <row r="3264" spans="4:26" s="188" customFormat="1" x14ac:dyDescent="0.2">
      <c r="D3264" s="189"/>
      <c r="F3264" s="190"/>
      <c r="K3264" s="191"/>
      <c r="L3264" s="192"/>
      <c r="N3264" s="193"/>
      <c r="O3264" s="193"/>
      <c r="S3264" s="194"/>
      <c r="T3264" s="191"/>
      <c r="Z3264" s="191"/>
    </row>
    <row r="3265" spans="4:26" s="188" customFormat="1" x14ac:dyDescent="0.2">
      <c r="D3265" s="189"/>
      <c r="F3265" s="190"/>
      <c r="K3265" s="191"/>
      <c r="L3265" s="192"/>
      <c r="N3265" s="193"/>
      <c r="O3265" s="193"/>
      <c r="S3265" s="194"/>
      <c r="T3265" s="191"/>
      <c r="Z3265" s="191"/>
    </row>
    <row r="3266" spans="4:26" s="188" customFormat="1" x14ac:dyDescent="0.2">
      <c r="D3266" s="189"/>
      <c r="F3266" s="190"/>
      <c r="K3266" s="191"/>
      <c r="L3266" s="192"/>
      <c r="N3266" s="193"/>
      <c r="O3266" s="193"/>
      <c r="S3266" s="194"/>
      <c r="T3266" s="191"/>
      <c r="Z3266" s="191"/>
    </row>
    <row r="3267" spans="4:26" s="188" customFormat="1" x14ac:dyDescent="0.2">
      <c r="D3267" s="189"/>
      <c r="F3267" s="190"/>
      <c r="K3267" s="191"/>
      <c r="L3267" s="192"/>
      <c r="N3267" s="193"/>
      <c r="O3267" s="193"/>
      <c r="S3267" s="194"/>
      <c r="T3267" s="191"/>
      <c r="Z3267" s="191"/>
    </row>
    <row r="3268" spans="4:26" s="188" customFormat="1" x14ac:dyDescent="0.2">
      <c r="D3268" s="189"/>
      <c r="F3268" s="190"/>
      <c r="K3268" s="191"/>
      <c r="L3268" s="192"/>
      <c r="N3268" s="193"/>
      <c r="O3268" s="193"/>
      <c r="S3268" s="194"/>
      <c r="T3268" s="191"/>
      <c r="Z3268" s="191"/>
    </row>
    <row r="3269" spans="4:26" s="188" customFormat="1" x14ac:dyDescent="0.2">
      <c r="D3269" s="189"/>
      <c r="F3269" s="190"/>
      <c r="K3269" s="191"/>
      <c r="L3269" s="192"/>
      <c r="N3269" s="193"/>
      <c r="O3269" s="193"/>
      <c r="S3269" s="194"/>
      <c r="T3269" s="191"/>
      <c r="Z3269" s="191"/>
    </row>
    <row r="3270" spans="4:26" s="188" customFormat="1" x14ac:dyDescent="0.2">
      <c r="D3270" s="189"/>
      <c r="F3270" s="190"/>
      <c r="K3270" s="191"/>
      <c r="L3270" s="192"/>
      <c r="N3270" s="193"/>
      <c r="O3270" s="193"/>
      <c r="S3270" s="194"/>
      <c r="T3270" s="191"/>
      <c r="Z3270" s="191"/>
    </row>
    <row r="3271" spans="4:26" s="188" customFormat="1" x14ac:dyDescent="0.2">
      <c r="D3271" s="189"/>
      <c r="F3271" s="190"/>
      <c r="K3271" s="191"/>
      <c r="L3271" s="192"/>
      <c r="N3271" s="193"/>
      <c r="O3271" s="193"/>
      <c r="S3271" s="194"/>
      <c r="T3271" s="191"/>
      <c r="Z3271" s="191"/>
    </row>
    <row r="3272" spans="4:26" s="188" customFormat="1" x14ac:dyDescent="0.2">
      <c r="D3272" s="189"/>
      <c r="F3272" s="190"/>
      <c r="K3272" s="191"/>
      <c r="L3272" s="192"/>
      <c r="N3272" s="193"/>
      <c r="O3272" s="193"/>
      <c r="S3272" s="194"/>
      <c r="T3272" s="191"/>
      <c r="Z3272" s="191"/>
    </row>
    <row r="3273" spans="4:26" s="188" customFormat="1" x14ac:dyDescent="0.2">
      <c r="D3273" s="189"/>
      <c r="F3273" s="190"/>
      <c r="K3273" s="191"/>
      <c r="L3273" s="192"/>
      <c r="N3273" s="193"/>
      <c r="O3273" s="193"/>
      <c r="S3273" s="194"/>
      <c r="T3273" s="191"/>
      <c r="Z3273" s="191"/>
    </row>
    <row r="3274" spans="4:26" s="188" customFormat="1" x14ac:dyDescent="0.2">
      <c r="D3274" s="189"/>
      <c r="F3274" s="190"/>
      <c r="K3274" s="191"/>
      <c r="L3274" s="192"/>
      <c r="N3274" s="193"/>
      <c r="O3274" s="193"/>
      <c r="S3274" s="194"/>
      <c r="T3274" s="191"/>
      <c r="Z3274" s="191"/>
    </row>
    <row r="3275" spans="4:26" s="188" customFormat="1" x14ac:dyDescent="0.2">
      <c r="D3275" s="189"/>
      <c r="F3275" s="190"/>
      <c r="K3275" s="191"/>
      <c r="L3275" s="192"/>
      <c r="N3275" s="193"/>
      <c r="O3275" s="193"/>
      <c r="S3275" s="194"/>
      <c r="T3275" s="191"/>
      <c r="Z3275" s="191"/>
    </row>
    <row r="3276" spans="4:26" s="188" customFormat="1" x14ac:dyDescent="0.2">
      <c r="D3276" s="189"/>
      <c r="F3276" s="190"/>
      <c r="K3276" s="191"/>
      <c r="L3276" s="192"/>
      <c r="N3276" s="193"/>
      <c r="O3276" s="193"/>
      <c r="S3276" s="194"/>
      <c r="T3276" s="191"/>
      <c r="Z3276" s="191"/>
    </row>
    <row r="3277" spans="4:26" s="188" customFormat="1" x14ac:dyDescent="0.2">
      <c r="D3277" s="189"/>
      <c r="F3277" s="190"/>
      <c r="K3277" s="191"/>
      <c r="L3277" s="192"/>
      <c r="N3277" s="193"/>
      <c r="O3277" s="193"/>
      <c r="S3277" s="194"/>
      <c r="T3277" s="191"/>
      <c r="Z3277" s="191"/>
    </row>
    <row r="3278" spans="4:26" s="188" customFormat="1" x14ac:dyDescent="0.2">
      <c r="D3278" s="189"/>
      <c r="F3278" s="190"/>
      <c r="K3278" s="191"/>
      <c r="L3278" s="192"/>
      <c r="N3278" s="193"/>
      <c r="O3278" s="193"/>
      <c r="S3278" s="194"/>
      <c r="T3278" s="191"/>
      <c r="Z3278" s="191"/>
    </row>
    <row r="3279" spans="4:26" s="188" customFormat="1" x14ac:dyDescent="0.2">
      <c r="D3279" s="189"/>
      <c r="F3279" s="190"/>
      <c r="K3279" s="191"/>
      <c r="L3279" s="192"/>
      <c r="N3279" s="193"/>
      <c r="O3279" s="193"/>
      <c r="S3279" s="194"/>
      <c r="T3279" s="191"/>
      <c r="Z3279" s="191"/>
    </row>
    <row r="3280" spans="4:26" s="188" customFormat="1" x14ac:dyDescent="0.2">
      <c r="D3280" s="189"/>
      <c r="F3280" s="190"/>
      <c r="K3280" s="191"/>
      <c r="L3280" s="192"/>
      <c r="N3280" s="193"/>
      <c r="O3280" s="193"/>
      <c r="S3280" s="194"/>
      <c r="T3280" s="191"/>
      <c r="Z3280" s="191"/>
    </row>
    <row r="3281" spans="4:26" s="188" customFormat="1" x14ac:dyDescent="0.2">
      <c r="D3281" s="189"/>
      <c r="F3281" s="190"/>
      <c r="K3281" s="191"/>
      <c r="L3281" s="192"/>
      <c r="N3281" s="193"/>
      <c r="O3281" s="193"/>
      <c r="S3281" s="194"/>
      <c r="T3281" s="191"/>
      <c r="Z3281" s="191"/>
    </row>
    <row r="3282" spans="4:26" s="188" customFormat="1" x14ac:dyDescent="0.2">
      <c r="D3282" s="189"/>
      <c r="F3282" s="190"/>
      <c r="K3282" s="191"/>
      <c r="L3282" s="192"/>
      <c r="N3282" s="193"/>
      <c r="O3282" s="193"/>
      <c r="S3282" s="194"/>
      <c r="T3282" s="191"/>
      <c r="Z3282" s="191"/>
    </row>
    <row r="3283" spans="4:26" s="188" customFormat="1" x14ac:dyDescent="0.2">
      <c r="D3283" s="189"/>
      <c r="F3283" s="190"/>
      <c r="K3283" s="191"/>
      <c r="L3283" s="192"/>
      <c r="N3283" s="193"/>
      <c r="O3283" s="193"/>
      <c r="S3283" s="194"/>
      <c r="T3283" s="191"/>
      <c r="Z3283" s="191"/>
    </row>
    <row r="3284" spans="4:26" s="188" customFormat="1" x14ac:dyDescent="0.2">
      <c r="D3284" s="189"/>
      <c r="F3284" s="190"/>
      <c r="K3284" s="191"/>
      <c r="L3284" s="192"/>
      <c r="N3284" s="193"/>
      <c r="O3284" s="193"/>
      <c r="S3284" s="194"/>
      <c r="T3284" s="191"/>
      <c r="Z3284" s="191"/>
    </row>
    <row r="3285" spans="4:26" s="188" customFormat="1" x14ac:dyDescent="0.2">
      <c r="D3285" s="189"/>
      <c r="F3285" s="190"/>
      <c r="K3285" s="191"/>
      <c r="L3285" s="192"/>
      <c r="N3285" s="193"/>
      <c r="O3285" s="193"/>
      <c r="S3285" s="194"/>
      <c r="T3285" s="191"/>
      <c r="Z3285" s="191"/>
    </row>
    <row r="3286" spans="4:26" s="188" customFormat="1" x14ac:dyDescent="0.2">
      <c r="D3286" s="189"/>
      <c r="F3286" s="190"/>
      <c r="K3286" s="191"/>
      <c r="L3286" s="192"/>
      <c r="N3286" s="193"/>
      <c r="O3286" s="193"/>
      <c r="S3286" s="194"/>
      <c r="T3286" s="191"/>
      <c r="Z3286" s="191"/>
    </row>
    <row r="3287" spans="4:26" s="188" customFormat="1" x14ac:dyDescent="0.2">
      <c r="D3287" s="189"/>
      <c r="F3287" s="190"/>
      <c r="K3287" s="191"/>
      <c r="L3287" s="192"/>
      <c r="N3287" s="193"/>
      <c r="O3287" s="193"/>
      <c r="S3287" s="194"/>
      <c r="T3287" s="191"/>
      <c r="Z3287" s="191"/>
    </row>
    <row r="3288" spans="4:26" s="188" customFormat="1" x14ac:dyDescent="0.2">
      <c r="D3288" s="189"/>
      <c r="F3288" s="190"/>
      <c r="K3288" s="191"/>
      <c r="L3288" s="192"/>
      <c r="N3288" s="193"/>
      <c r="O3288" s="193"/>
      <c r="S3288" s="194"/>
      <c r="T3288" s="191"/>
      <c r="Z3288" s="191"/>
    </row>
    <row r="3289" spans="4:26" s="188" customFormat="1" x14ac:dyDescent="0.2">
      <c r="D3289" s="189"/>
      <c r="F3289" s="190"/>
      <c r="K3289" s="191"/>
      <c r="L3289" s="192"/>
      <c r="N3289" s="193"/>
      <c r="O3289" s="193"/>
      <c r="S3289" s="194"/>
      <c r="T3289" s="191"/>
      <c r="Z3289" s="191"/>
    </row>
    <row r="3290" spans="4:26" s="188" customFormat="1" x14ac:dyDescent="0.2">
      <c r="D3290" s="189"/>
      <c r="F3290" s="190"/>
      <c r="K3290" s="191"/>
      <c r="L3290" s="192"/>
      <c r="N3290" s="193"/>
      <c r="O3290" s="193"/>
      <c r="S3290" s="194"/>
      <c r="T3290" s="191"/>
      <c r="Z3290" s="191"/>
    </row>
    <row r="3291" spans="4:26" s="188" customFormat="1" x14ac:dyDescent="0.2">
      <c r="D3291" s="189"/>
      <c r="F3291" s="190"/>
      <c r="K3291" s="191"/>
      <c r="L3291" s="192"/>
      <c r="N3291" s="193"/>
      <c r="O3291" s="193"/>
      <c r="S3291" s="194"/>
      <c r="T3291" s="191"/>
      <c r="Z3291" s="191"/>
    </row>
    <row r="3292" spans="4:26" s="188" customFormat="1" x14ac:dyDescent="0.2">
      <c r="D3292" s="189"/>
      <c r="F3292" s="190"/>
      <c r="K3292" s="191"/>
      <c r="L3292" s="192"/>
      <c r="N3292" s="193"/>
      <c r="O3292" s="193"/>
      <c r="S3292" s="194"/>
      <c r="T3292" s="191"/>
      <c r="Z3292" s="191"/>
    </row>
    <row r="3293" spans="4:26" s="188" customFormat="1" x14ac:dyDescent="0.2">
      <c r="D3293" s="189"/>
      <c r="F3293" s="190"/>
      <c r="K3293" s="191"/>
      <c r="L3293" s="192"/>
      <c r="N3293" s="193"/>
      <c r="O3293" s="193"/>
      <c r="S3293" s="194"/>
      <c r="T3293" s="191"/>
      <c r="Z3293" s="191"/>
    </row>
    <row r="3294" spans="4:26" s="188" customFormat="1" x14ac:dyDescent="0.2">
      <c r="D3294" s="189"/>
      <c r="F3294" s="190"/>
      <c r="K3294" s="191"/>
      <c r="L3294" s="192"/>
      <c r="N3294" s="193"/>
      <c r="O3294" s="193"/>
      <c r="S3294" s="194"/>
      <c r="T3294" s="191"/>
      <c r="Z3294" s="191"/>
    </row>
    <row r="3295" spans="4:26" s="188" customFormat="1" x14ac:dyDescent="0.2">
      <c r="D3295" s="189"/>
      <c r="F3295" s="190"/>
      <c r="K3295" s="191"/>
      <c r="L3295" s="192"/>
      <c r="N3295" s="193"/>
      <c r="O3295" s="193"/>
      <c r="S3295" s="194"/>
      <c r="T3295" s="191"/>
      <c r="Z3295" s="191"/>
    </row>
    <row r="3296" spans="4:26" s="188" customFormat="1" x14ac:dyDescent="0.2">
      <c r="D3296" s="189"/>
      <c r="F3296" s="190"/>
      <c r="K3296" s="191"/>
      <c r="L3296" s="192"/>
      <c r="N3296" s="193"/>
      <c r="O3296" s="193"/>
      <c r="S3296" s="194"/>
      <c r="T3296" s="191"/>
      <c r="Z3296" s="191"/>
    </row>
    <row r="3297" spans="4:26" s="188" customFormat="1" x14ac:dyDescent="0.2">
      <c r="D3297" s="189"/>
      <c r="F3297" s="190"/>
      <c r="K3297" s="191"/>
      <c r="L3297" s="192"/>
      <c r="N3297" s="193"/>
      <c r="O3297" s="193"/>
      <c r="S3297" s="194"/>
      <c r="T3297" s="191"/>
      <c r="Z3297" s="191"/>
    </row>
    <row r="3298" spans="4:26" s="188" customFormat="1" x14ac:dyDescent="0.2">
      <c r="D3298" s="189"/>
      <c r="F3298" s="190"/>
      <c r="K3298" s="191"/>
      <c r="L3298" s="192"/>
      <c r="N3298" s="193"/>
      <c r="O3298" s="193"/>
      <c r="S3298" s="194"/>
      <c r="T3298" s="191"/>
      <c r="Z3298" s="191"/>
    </row>
    <row r="3299" spans="4:26" s="188" customFormat="1" x14ac:dyDescent="0.2">
      <c r="D3299" s="189"/>
      <c r="F3299" s="190"/>
      <c r="K3299" s="191"/>
      <c r="L3299" s="192"/>
      <c r="N3299" s="193"/>
      <c r="O3299" s="193"/>
      <c r="S3299" s="194"/>
      <c r="T3299" s="191"/>
      <c r="Z3299" s="191"/>
    </row>
    <row r="3300" spans="4:26" s="188" customFormat="1" x14ac:dyDescent="0.2">
      <c r="D3300" s="189"/>
      <c r="F3300" s="190"/>
      <c r="K3300" s="191"/>
      <c r="L3300" s="192"/>
      <c r="N3300" s="193"/>
      <c r="O3300" s="193"/>
      <c r="S3300" s="194"/>
      <c r="T3300" s="191"/>
      <c r="Z3300" s="191"/>
    </row>
    <row r="3301" spans="4:26" s="188" customFormat="1" x14ac:dyDescent="0.2">
      <c r="D3301" s="189"/>
      <c r="F3301" s="190"/>
      <c r="K3301" s="191"/>
      <c r="L3301" s="192"/>
      <c r="N3301" s="193"/>
      <c r="O3301" s="193"/>
      <c r="S3301" s="194"/>
      <c r="T3301" s="191"/>
      <c r="Z3301" s="191"/>
    </row>
    <row r="3302" spans="4:26" s="188" customFormat="1" x14ac:dyDescent="0.2">
      <c r="D3302" s="189"/>
      <c r="F3302" s="190"/>
      <c r="K3302" s="191"/>
      <c r="L3302" s="192"/>
      <c r="N3302" s="193"/>
      <c r="O3302" s="193"/>
      <c r="S3302" s="194"/>
      <c r="T3302" s="191"/>
      <c r="Z3302" s="191"/>
    </row>
    <row r="3303" spans="4:26" s="188" customFormat="1" x14ac:dyDescent="0.2">
      <c r="D3303" s="189"/>
      <c r="F3303" s="190"/>
      <c r="K3303" s="191"/>
      <c r="L3303" s="192"/>
      <c r="N3303" s="193"/>
      <c r="O3303" s="193"/>
      <c r="S3303" s="194"/>
      <c r="T3303" s="191"/>
      <c r="Z3303" s="191"/>
    </row>
    <row r="3304" spans="4:26" s="188" customFormat="1" x14ac:dyDescent="0.2">
      <c r="D3304" s="189"/>
      <c r="F3304" s="190"/>
      <c r="K3304" s="191"/>
      <c r="L3304" s="192"/>
      <c r="N3304" s="193"/>
      <c r="O3304" s="193"/>
      <c r="S3304" s="194"/>
      <c r="T3304" s="191"/>
      <c r="Z3304" s="191"/>
    </row>
    <row r="3305" spans="4:26" s="188" customFormat="1" x14ac:dyDescent="0.2">
      <c r="D3305" s="189"/>
      <c r="F3305" s="190"/>
      <c r="K3305" s="191"/>
      <c r="L3305" s="192"/>
      <c r="N3305" s="193"/>
      <c r="O3305" s="193"/>
      <c r="S3305" s="194"/>
      <c r="T3305" s="191"/>
      <c r="Z3305" s="191"/>
    </row>
    <row r="3306" spans="4:26" s="188" customFormat="1" x14ac:dyDescent="0.2">
      <c r="D3306" s="189"/>
      <c r="F3306" s="190"/>
      <c r="K3306" s="191"/>
      <c r="L3306" s="192"/>
      <c r="N3306" s="193"/>
      <c r="O3306" s="193"/>
      <c r="S3306" s="194"/>
      <c r="T3306" s="191"/>
      <c r="Z3306" s="191"/>
    </row>
    <row r="3307" spans="4:26" s="188" customFormat="1" x14ac:dyDescent="0.2">
      <c r="D3307" s="189"/>
      <c r="F3307" s="190"/>
      <c r="K3307" s="191"/>
      <c r="L3307" s="192"/>
      <c r="N3307" s="193"/>
      <c r="O3307" s="193"/>
      <c r="S3307" s="194"/>
      <c r="T3307" s="191"/>
      <c r="Z3307" s="191"/>
    </row>
    <row r="3308" spans="4:26" s="188" customFormat="1" x14ac:dyDescent="0.2">
      <c r="D3308" s="189"/>
      <c r="F3308" s="190"/>
      <c r="K3308" s="191"/>
      <c r="L3308" s="192"/>
      <c r="N3308" s="193"/>
      <c r="O3308" s="193"/>
      <c r="S3308" s="194"/>
      <c r="T3308" s="191"/>
      <c r="Z3308" s="191"/>
    </row>
    <row r="3309" spans="4:26" s="188" customFormat="1" x14ac:dyDescent="0.2">
      <c r="D3309" s="189"/>
      <c r="F3309" s="190"/>
      <c r="K3309" s="191"/>
      <c r="L3309" s="192"/>
      <c r="N3309" s="193"/>
      <c r="O3309" s="193"/>
      <c r="S3309" s="194"/>
      <c r="T3309" s="191"/>
      <c r="Z3309" s="191"/>
    </row>
    <row r="3310" spans="4:26" s="188" customFormat="1" x14ac:dyDescent="0.2">
      <c r="D3310" s="189"/>
      <c r="F3310" s="190"/>
      <c r="K3310" s="191"/>
      <c r="L3310" s="192"/>
      <c r="N3310" s="193"/>
      <c r="O3310" s="193"/>
      <c r="S3310" s="194"/>
      <c r="T3310" s="191"/>
      <c r="Z3310" s="191"/>
    </row>
    <row r="3311" spans="4:26" s="188" customFormat="1" x14ac:dyDescent="0.2">
      <c r="D3311" s="189"/>
      <c r="F3311" s="190"/>
      <c r="K3311" s="191"/>
      <c r="L3311" s="192"/>
      <c r="N3311" s="193"/>
      <c r="O3311" s="193"/>
      <c r="S3311" s="194"/>
      <c r="T3311" s="191"/>
      <c r="Z3311" s="191"/>
    </row>
    <row r="3312" spans="4:26" s="188" customFormat="1" x14ac:dyDescent="0.2">
      <c r="D3312" s="189"/>
      <c r="F3312" s="190"/>
      <c r="K3312" s="191"/>
      <c r="L3312" s="192"/>
      <c r="N3312" s="193"/>
      <c r="O3312" s="193"/>
      <c r="S3312" s="194"/>
      <c r="T3312" s="191"/>
      <c r="Z3312" s="191"/>
    </row>
    <row r="3313" spans="4:26" s="188" customFormat="1" x14ac:dyDescent="0.2">
      <c r="D3313" s="189"/>
      <c r="F3313" s="190"/>
      <c r="K3313" s="191"/>
      <c r="L3313" s="192"/>
      <c r="N3313" s="193"/>
      <c r="O3313" s="193"/>
      <c r="S3313" s="194"/>
      <c r="T3313" s="191"/>
      <c r="Z3313" s="191"/>
    </row>
    <row r="3314" spans="4:26" s="188" customFormat="1" x14ac:dyDescent="0.2">
      <c r="D3314" s="189"/>
      <c r="F3314" s="190"/>
      <c r="K3314" s="191"/>
      <c r="L3314" s="192"/>
      <c r="N3314" s="193"/>
      <c r="O3314" s="193"/>
      <c r="S3314" s="194"/>
      <c r="T3314" s="191"/>
      <c r="Z3314" s="191"/>
    </row>
    <row r="3315" spans="4:26" s="188" customFormat="1" x14ac:dyDescent="0.2">
      <c r="D3315" s="189"/>
      <c r="F3315" s="190"/>
      <c r="K3315" s="191"/>
      <c r="L3315" s="192"/>
      <c r="N3315" s="193"/>
      <c r="O3315" s="193"/>
      <c r="S3315" s="194"/>
      <c r="T3315" s="191"/>
      <c r="Z3315" s="191"/>
    </row>
    <row r="3316" spans="4:26" s="188" customFormat="1" x14ac:dyDescent="0.2">
      <c r="D3316" s="189"/>
      <c r="F3316" s="190"/>
      <c r="K3316" s="191"/>
      <c r="L3316" s="192"/>
      <c r="N3316" s="193"/>
      <c r="O3316" s="193"/>
      <c r="S3316" s="194"/>
      <c r="T3316" s="191"/>
      <c r="Z3316" s="191"/>
    </row>
    <row r="3317" spans="4:26" s="188" customFormat="1" x14ac:dyDescent="0.2">
      <c r="D3317" s="189"/>
      <c r="F3317" s="190"/>
      <c r="K3317" s="191"/>
      <c r="L3317" s="192"/>
      <c r="N3317" s="193"/>
      <c r="O3317" s="193"/>
      <c r="S3317" s="194"/>
      <c r="T3317" s="191"/>
      <c r="Z3317" s="191"/>
    </row>
    <row r="3318" spans="4:26" s="188" customFormat="1" x14ac:dyDescent="0.2">
      <c r="D3318" s="189"/>
      <c r="F3318" s="190"/>
      <c r="K3318" s="191"/>
      <c r="L3318" s="192"/>
      <c r="N3318" s="193"/>
      <c r="O3318" s="193"/>
      <c r="S3318" s="194"/>
      <c r="T3318" s="191"/>
      <c r="Z3318" s="191"/>
    </row>
    <row r="3319" spans="4:26" s="188" customFormat="1" x14ac:dyDescent="0.2">
      <c r="D3319" s="189"/>
      <c r="F3319" s="190"/>
      <c r="K3319" s="191"/>
      <c r="L3319" s="192"/>
      <c r="N3319" s="193"/>
      <c r="O3319" s="193"/>
      <c r="S3319" s="194"/>
      <c r="T3319" s="191"/>
      <c r="Z3319" s="191"/>
    </row>
    <row r="3320" spans="4:26" s="188" customFormat="1" x14ac:dyDescent="0.2">
      <c r="D3320" s="189"/>
      <c r="F3320" s="190"/>
      <c r="K3320" s="191"/>
      <c r="L3320" s="192"/>
      <c r="N3320" s="193"/>
      <c r="O3320" s="193"/>
      <c r="S3320" s="194"/>
      <c r="T3320" s="191"/>
      <c r="Z3320" s="191"/>
    </row>
    <row r="3321" spans="4:26" s="188" customFormat="1" x14ac:dyDescent="0.2">
      <c r="D3321" s="189"/>
      <c r="F3321" s="190"/>
      <c r="K3321" s="191"/>
      <c r="L3321" s="192"/>
      <c r="N3321" s="193"/>
      <c r="O3321" s="193"/>
      <c r="S3321" s="194"/>
      <c r="T3321" s="191"/>
      <c r="Z3321" s="191"/>
    </row>
    <row r="3322" spans="4:26" s="188" customFormat="1" x14ac:dyDescent="0.2">
      <c r="D3322" s="189"/>
      <c r="F3322" s="190"/>
      <c r="K3322" s="191"/>
      <c r="L3322" s="192"/>
      <c r="N3322" s="193"/>
      <c r="O3322" s="193"/>
      <c r="S3322" s="194"/>
      <c r="T3322" s="191"/>
      <c r="Z3322" s="191"/>
    </row>
    <row r="3323" spans="4:26" s="188" customFormat="1" x14ac:dyDescent="0.2">
      <c r="D3323" s="189"/>
      <c r="F3323" s="190"/>
      <c r="K3323" s="191"/>
      <c r="L3323" s="192"/>
      <c r="N3323" s="193"/>
      <c r="O3323" s="193"/>
      <c r="S3323" s="194"/>
      <c r="T3323" s="191"/>
      <c r="Z3323" s="191"/>
    </row>
    <row r="3324" spans="4:26" s="188" customFormat="1" x14ac:dyDescent="0.2">
      <c r="D3324" s="189"/>
      <c r="F3324" s="190"/>
      <c r="K3324" s="191"/>
      <c r="L3324" s="192"/>
      <c r="N3324" s="193"/>
      <c r="O3324" s="193"/>
      <c r="S3324" s="194"/>
      <c r="T3324" s="191"/>
      <c r="Z3324" s="191"/>
    </row>
    <row r="3325" spans="4:26" s="188" customFormat="1" x14ac:dyDescent="0.2">
      <c r="D3325" s="189"/>
      <c r="F3325" s="190"/>
      <c r="K3325" s="191"/>
      <c r="L3325" s="192"/>
      <c r="N3325" s="193"/>
      <c r="O3325" s="193"/>
      <c r="S3325" s="194"/>
      <c r="T3325" s="191"/>
      <c r="Z3325" s="191"/>
    </row>
    <row r="3326" spans="4:26" s="188" customFormat="1" x14ac:dyDescent="0.2">
      <c r="D3326" s="189"/>
      <c r="F3326" s="190"/>
      <c r="K3326" s="191"/>
      <c r="L3326" s="192"/>
      <c r="N3326" s="193"/>
      <c r="O3326" s="193"/>
      <c r="S3326" s="194"/>
      <c r="T3326" s="191"/>
      <c r="Z3326" s="191"/>
    </row>
    <row r="3327" spans="4:26" s="188" customFormat="1" x14ac:dyDescent="0.2">
      <c r="D3327" s="189"/>
      <c r="F3327" s="190"/>
      <c r="K3327" s="191"/>
      <c r="L3327" s="192"/>
      <c r="N3327" s="193"/>
      <c r="O3327" s="193"/>
      <c r="S3327" s="194"/>
      <c r="T3327" s="191"/>
      <c r="Z3327" s="191"/>
    </row>
    <row r="3328" spans="4:26" s="188" customFormat="1" x14ac:dyDescent="0.2">
      <c r="D3328" s="189"/>
      <c r="F3328" s="190"/>
      <c r="K3328" s="191"/>
      <c r="L3328" s="192"/>
      <c r="N3328" s="193"/>
      <c r="O3328" s="193"/>
      <c r="S3328" s="194"/>
      <c r="T3328" s="191"/>
      <c r="Z3328" s="191"/>
    </row>
    <row r="3329" spans="4:26" s="188" customFormat="1" x14ac:dyDescent="0.2">
      <c r="D3329" s="189"/>
      <c r="F3329" s="190"/>
      <c r="K3329" s="191"/>
      <c r="L3329" s="192"/>
      <c r="N3329" s="193"/>
      <c r="O3329" s="193"/>
      <c r="S3329" s="194"/>
      <c r="T3329" s="191"/>
      <c r="Z3329" s="191"/>
    </row>
    <row r="3330" spans="4:26" s="188" customFormat="1" x14ac:dyDescent="0.2">
      <c r="D3330" s="189"/>
      <c r="F3330" s="190"/>
      <c r="K3330" s="191"/>
      <c r="L3330" s="192"/>
      <c r="N3330" s="193"/>
      <c r="O3330" s="193"/>
      <c r="S3330" s="194"/>
      <c r="T3330" s="191"/>
      <c r="Z3330" s="191"/>
    </row>
    <row r="3331" spans="4:26" s="188" customFormat="1" x14ac:dyDescent="0.2">
      <c r="D3331" s="189"/>
      <c r="F3331" s="190"/>
      <c r="K3331" s="191"/>
      <c r="L3331" s="192"/>
      <c r="N3331" s="193"/>
      <c r="O3331" s="193"/>
      <c r="S3331" s="194"/>
      <c r="T3331" s="191"/>
      <c r="Z3331" s="191"/>
    </row>
    <row r="3332" spans="4:26" s="188" customFormat="1" x14ac:dyDescent="0.2">
      <c r="D3332" s="189"/>
      <c r="F3332" s="190"/>
      <c r="K3332" s="191"/>
      <c r="L3332" s="192"/>
      <c r="N3332" s="193"/>
      <c r="O3332" s="193"/>
      <c r="S3332" s="194"/>
      <c r="T3332" s="191"/>
      <c r="Z3332" s="191"/>
    </row>
    <row r="3333" spans="4:26" s="188" customFormat="1" x14ac:dyDescent="0.2">
      <c r="D3333" s="189"/>
      <c r="F3333" s="190"/>
      <c r="K3333" s="191"/>
      <c r="L3333" s="192"/>
      <c r="N3333" s="193"/>
      <c r="O3333" s="193"/>
      <c r="S3333" s="194"/>
      <c r="T3333" s="191"/>
      <c r="Z3333" s="191"/>
    </row>
    <row r="3334" spans="4:26" s="188" customFormat="1" x14ac:dyDescent="0.2">
      <c r="D3334" s="189"/>
      <c r="F3334" s="190"/>
      <c r="K3334" s="191"/>
      <c r="L3334" s="192"/>
      <c r="N3334" s="193"/>
      <c r="O3334" s="193"/>
      <c r="S3334" s="194"/>
      <c r="T3334" s="191"/>
      <c r="Z3334" s="191"/>
    </row>
    <row r="3335" spans="4:26" s="188" customFormat="1" x14ac:dyDescent="0.2">
      <c r="D3335" s="189"/>
      <c r="F3335" s="190"/>
      <c r="K3335" s="191"/>
      <c r="L3335" s="192"/>
      <c r="N3335" s="193"/>
      <c r="O3335" s="193"/>
      <c r="S3335" s="194"/>
      <c r="T3335" s="191"/>
      <c r="Z3335" s="191"/>
    </row>
    <row r="3336" spans="4:26" s="188" customFormat="1" x14ac:dyDescent="0.2">
      <c r="D3336" s="189"/>
      <c r="F3336" s="190"/>
      <c r="K3336" s="191"/>
      <c r="L3336" s="192"/>
      <c r="N3336" s="193"/>
      <c r="O3336" s="193"/>
      <c r="S3336" s="194"/>
      <c r="T3336" s="191"/>
      <c r="Z3336" s="191"/>
    </row>
    <row r="3337" spans="4:26" x14ac:dyDescent="0.2">
      <c r="N3337" s="157"/>
      <c r="O3337" s="157"/>
    </row>
    <row r="3338" spans="4:26" x14ac:dyDescent="0.2">
      <c r="N3338" s="157"/>
      <c r="O3338" s="157"/>
    </row>
    <row r="3339" spans="4:26" x14ac:dyDescent="0.2">
      <c r="N3339" s="157"/>
      <c r="O3339" s="157"/>
    </row>
    <row r="3340" spans="4:26" x14ac:dyDescent="0.2">
      <c r="N3340" s="157"/>
      <c r="O3340" s="157"/>
    </row>
    <row r="3341" spans="4:26" x14ac:dyDescent="0.2">
      <c r="N3341" s="157"/>
      <c r="O3341" s="157"/>
    </row>
    <row r="3342" spans="4:26" x14ac:dyDescent="0.2">
      <c r="N3342" s="157"/>
      <c r="O3342" s="157"/>
    </row>
    <row r="3343" spans="4:26" x14ac:dyDescent="0.2">
      <c r="N3343" s="157"/>
      <c r="O3343" s="157"/>
    </row>
    <row r="3344" spans="4:26" x14ac:dyDescent="0.2">
      <c r="N3344" s="157"/>
      <c r="O3344" s="157"/>
    </row>
    <row r="3345" spans="14:15" x14ac:dyDescent="0.2">
      <c r="N3345" s="157"/>
      <c r="O3345" s="157"/>
    </row>
    <row r="3346" spans="14:15" x14ac:dyDescent="0.2">
      <c r="N3346" s="157"/>
      <c r="O3346" s="157"/>
    </row>
    <row r="3347" spans="14:15" x14ac:dyDescent="0.2">
      <c r="N3347" s="157"/>
      <c r="O3347" s="157"/>
    </row>
    <row r="3348" spans="14:15" x14ac:dyDescent="0.2">
      <c r="N3348" s="157"/>
      <c r="O3348" s="157"/>
    </row>
    <row r="3349" spans="14:15" x14ac:dyDescent="0.2">
      <c r="N3349" s="157"/>
      <c r="O3349" s="157"/>
    </row>
    <row r="3350" spans="14:15" x14ac:dyDescent="0.2">
      <c r="N3350" s="157"/>
      <c r="O3350" s="157"/>
    </row>
    <row r="3351" spans="14:15" x14ac:dyDescent="0.2">
      <c r="N3351" s="157"/>
      <c r="O3351" s="157"/>
    </row>
    <row r="3352" spans="14:15" x14ac:dyDescent="0.2">
      <c r="N3352" s="157"/>
      <c r="O3352" s="157"/>
    </row>
    <row r="3353" spans="14:15" x14ac:dyDescent="0.2">
      <c r="N3353" s="157"/>
      <c r="O3353" s="157"/>
    </row>
    <row r="3354" spans="14:15" x14ac:dyDescent="0.2">
      <c r="N3354" s="157"/>
      <c r="O3354" s="157"/>
    </row>
    <row r="3355" spans="14:15" x14ac:dyDescent="0.2">
      <c r="N3355" s="157"/>
      <c r="O3355" s="157"/>
    </row>
    <row r="3356" spans="14:15" x14ac:dyDescent="0.2">
      <c r="N3356" s="157"/>
      <c r="O3356" s="157"/>
    </row>
    <row r="3357" spans="14:15" x14ac:dyDescent="0.2">
      <c r="N3357" s="157"/>
      <c r="O3357" s="157"/>
    </row>
    <row r="3358" spans="14:15" x14ac:dyDescent="0.2">
      <c r="N3358" s="157"/>
      <c r="O3358" s="157"/>
    </row>
    <row r="3359" spans="14:15" x14ac:dyDescent="0.2">
      <c r="N3359" s="157"/>
      <c r="O3359" s="157"/>
    </row>
    <row r="3360" spans="14:15" x14ac:dyDescent="0.2">
      <c r="N3360" s="157"/>
      <c r="O3360" s="157"/>
    </row>
    <row r="3361" spans="14:15" x14ac:dyDescent="0.2">
      <c r="N3361" s="157"/>
      <c r="O3361" s="157"/>
    </row>
    <row r="3362" spans="14:15" x14ac:dyDescent="0.2">
      <c r="N3362" s="157"/>
      <c r="O3362" s="157"/>
    </row>
    <row r="3363" spans="14:15" x14ac:dyDescent="0.2">
      <c r="N3363" s="157"/>
      <c r="O3363" s="157"/>
    </row>
    <row r="3364" spans="14:15" x14ac:dyDescent="0.2">
      <c r="N3364" s="157"/>
      <c r="O3364" s="157"/>
    </row>
    <row r="3365" spans="14:15" x14ac:dyDescent="0.2">
      <c r="N3365" s="157"/>
      <c r="O3365" s="157"/>
    </row>
    <row r="3366" spans="14:15" x14ac:dyDescent="0.2">
      <c r="N3366" s="157"/>
      <c r="O3366" s="157"/>
    </row>
    <row r="3367" spans="14:15" x14ac:dyDescent="0.2">
      <c r="N3367" s="157"/>
      <c r="O3367" s="157"/>
    </row>
    <row r="3368" spans="14:15" x14ac:dyDescent="0.2">
      <c r="N3368" s="157"/>
      <c r="O3368" s="157"/>
    </row>
    <row r="3369" spans="14:15" x14ac:dyDescent="0.2">
      <c r="N3369" s="157"/>
      <c r="O3369" s="157"/>
    </row>
    <row r="3370" spans="14:15" x14ac:dyDescent="0.2">
      <c r="N3370" s="157"/>
      <c r="O3370" s="157"/>
    </row>
    <row r="3371" spans="14:15" x14ac:dyDescent="0.2">
      <c r="N3371" s="157"/>
      <c r="O3371" s="157"/>
    </row>
    <row r="3372" spans="14:15" x14ac:dyDescent="0.2">
      <c r="N3372" s="157"/>
      <c r="O3372" s="157"/>
    </row>
    <row r="3373" spans="14:15" x14ac:dyDescent="0.2">
      <c r="N3373" s="157"/>
      <c r="O3373" s="157"/>
    </row>
    <row r="3374" spans="14:15" x14ac:dyDescent="0.2">
      <c r="N3374" s="157"/>
      <c r="O3374" s="157"/>
    </row>
    <row r="3375" spans="14:15" x14ac:dyDescent="0.2">
      <c r="N3375" s="157"/>
      <c r="O3375" s="157"/>
    </row>
    <row r="3376" spans="14:15" x14ac:dyDescent="0.2">
      <c r="N3376" s="157"/>
      <c r="O3376" s="157"/>
    </row>
    <row r="3377" spans="14:15" x14ac:dyDescent="0.2">
      <c r="N3377" s="157"/>
      <c r="O3377" s="157"/>
    </row>
    <row r="3378" spans="14:15" x14ac:dyDescent="0.2">
      <c r="N3378" s="157"/>
      <c r="O3378" s="157"/>
    </row>
    <row r="3379" spans="14:15" x14ac:dyDescent="0.2">
      <c r="N3379" s="157"/>
      <c r="O3379" s="157"/>
    </row>
    <row r="3380" spans="14:15" x14ac:dyDescent="0.2">
      <c r="N3380" s="157"/>
      <c r="O3380" s="157"/>
    </row>
    <row r="3381" spans="14:15" x14ac:dyDescent="0.2">
      <c r="N3381" s="157"/>
      <c r="O3381" s="157"/>
    </row>
    <row r="3382" spans="14:15" x14ac:dyDescent="0.2">
      <c r="N3382" s="157"/>
      <c r="O3382" s="157"/>
    </row>
    <row r="3383" spans="14:15" x14ac:dyDescent="0.2">
      <c r="N3383" s="157"/>
      <c r="O3383" s="157"/>
    </row>
    <row r="3384" spans="14:15" x14ac:dyDescent="0.2">
      <c r="N3384" s="157"/>
      <c r="O3384" s="157"/>
    </row>
    <row r="3385" spans="14:15" x14ac:dyDescent="0.2">
      <c r="N3385" s="157"/>
      <c r="O3385" s="157"/>
    </row>
    <row r="3386" spans="14:15" x14ac:dyDescent="0.2">
      <c r="N3386" s="157"/>
      <c r="O3386" s="157"/>
    </row>
    <row r="3387" spans="14:15" x14ac:dyDescent="0.2">
      <c r="N3387" s="157"/>
      <c r="O3387" s="157"/>
    </row>
    <row r="3388" spans="14:15" x14ac:dyDescent="0.2">
      <c r="N3388" s="157"/>
      <c r="O3388" s="157"/>
    </row>
    <row r="3389" spans="14:15" x14ac:dyDescent="0.2">
      <c r="N3389" s="157"/>
      <c r="O3389" s="157"/>
    </row>
    <row r="3390" spans="14:15" x14ac:dyDescent="0.2">
      <c r="N3390" s="157"/>
      <c r="O3390" s="157"/>
    </row>
    <row r="3391" spans="14:15" x14ac:dyDescent="0.2">
      <c r="N3391" s="157"/>
      <c r="O3391" s="157"/>
    </row>
    <row r="3392" spans="14:15" x14ac:dyDescent="0.2">
      <c r="N3392" s="157"/>
      <c r="O3392" s="157"/>
    </row>
    <row r="3393" spans="14:15" x14ac:dyDescent="0.2">
      <c r="N3393" s="157"/>
      <c r="O3393" s="157"/>
    </row>
    <row r="3394" spans="14:15" x14ac:dyDescent="0.2">
      <c r="N3394" s="157"/>
      <c r="O3394" s="157"/>
    </row>
    <row r="3395" spans="14:15" x14ac:dyDescent="0.2">
      <c r="N3395" s="157"/>
      <c r="O3395" s="157"/>
    </row>
    <row r="3396" spans="14:15" x14ac:dyDescent="0.2">
      <c r="N3396" s="157"/>
      <c r="O3396" s="157"/>
    </row>
    <row r="3397" spans="14:15" x14ac:dyDescent="0.2">
      <c r="N3397" s="157"/>
      <c r="O3397" s="157"/>
    </row>
    <row r="3398" spans="14:15" x14ac:dyDescent="0.2">
      <c r="N3398" s="157"/>
      <c r="O3398" s="157"/>
    </row>
    <row r="3399" spans="14:15" x14ac:dyDescent="0.2">
      <c r="N3399" s="157"/>
      <c r="O3399" s="157"/>
    </row>
    <row r="3400" spans="14:15" x14ac:dyDescent="0.2">
      <c r="N3400" s="157"/>
      <c r="O3400" s="157"/>
    </row>
    <row r="3401" spans="14:15" x14ac:dyDescent="0.2">
      <c r="N3401" s="157"/>
      <c r="O3401" s="157"/>
    </row>
    <row r="3402" spans="14:15" x14ac:dyDescent="0.2">
      <c r="N3402" s="157"/>
      <c r="O3402" s="157"/>
    </row>
    <row r="3403" spans="14:15" x14ac:dyDescent="0.2">
      <c r="N3403" s="157"/>
      <c r="O3403" s="157"/>
    </row>
    <row r="3404" spans="14:15" x14ac:dyDescent="0.2">
      <c r="N3404" s="157"/>
      <c r="O3404" s="157"/>
    </row>
    <row r="3405" spans="14:15" x14ac:dyDescent="0.2">
      <c r="N3405" s="157"/>
      <c r="O3405" s="157"/>
    </row>
    <row r="3406" spans="14:15" x14ac:dyDescent="0.2">
      <c r="N3406" s="157"/>
      <c r="O3406" s="157"/>
    </row>
    <row r="3407" spans="14:15" x14ac:dyDescent="0.2">
      <c r="N3407" s="157"/>
      <c r="O3407" s="157"/>
    </row>
    <row r="3408" spans="14:15" x14ac:dyDescent="0.2">
      <c r="N3408" s="157"/>
      <c r="O3408" s="157"/>
    </row>
    <row r="3409" spans="14:15" x14ac:dyDescent="0.2">
      <c r="N3409" s="157"/>
      <c r="O3409" s="157"/>
    </row>
    <row r="3410" spans="14:15" x14ac:dyDescent="0.2">
      <c r="N3410" s="157"/>
      <c r="O3410" s="157"/>
    </row>
    <row r="3411" spans="14:15" x14ac:dyDescent="0.2">
      <c r="N3411" s="157"/>
      <c r="O3411" s="157"/>
    </row>
    <row r="3412" spans="14:15" x14ac:dyDescent="0.2">
      <c r="N3412" s="157"/>
      <c r="O3412" s="157"/>
    </row>
    <row r="3413" spans="14:15" x14ac:dyDescent="0.2">
      <c r="N3413" s="157"/>
      <c r="O3413" s="157"/>
    </row>
    <row r="3414" spans="14:15" x14ac:dyDescent="0.2">
      <c r="N3414" s="157"/>
      <c r="O3414" s="157"/>
    </row>
    <row r="3415" spans="14:15" x14ac:dyDescent="0.2">
      <c r="N3415" s="157"/>
      <c r="O3415" s="157"/>
    </row>
    <row r="3416" spans="14:15" x14ac:dyDescent="0.2">
      <c r="N3416" s="157"/>
      <c r="O3416" s="157"/>
    </row>
    <row r="3417" spans="14:15" x14ac:dyDescent="0.2">
      <c r="N3417" s="157"/>
      <c r="O3417" s="157"/>
    </row>
    <row r="3418" spans="14:15" x14ac:dyDescent="0.2">
      <c r="N3418" s="157"/>
      <c r="O3418" s="157"/>
    </row>
    <row r="3419" spans="14:15" x14ac:dyDescent="0.2">
      <c r="N3419" s="157"/>
      <c r="O3419" s="157"/>
    </row>
    <row r="3420" spans="14:15" x14ac:dyDescent="0.2">
      <c r="N3420" s="157"/>
      <c r="O3420" s="157"/>
    </row>
    <row r="3421" spans="14:15" x14ac:dyDescent="0.2">
      <c r="N3421" s="157"/>
      <c r="O3421" s="157"/>
    </row>
    <row r="3422" spans="14:15" x14ac:dyDescent="0.2">
      <c r="N3422" s="157"/>
      <c r="O3422" s="157"/>
    </row>
    <row r="3423" spans="14:15" x14ac:dyDescent="0.2">
      <c r="N3423" s="157"/>
      <c r="O3423" s="157"/>
    </row>
    <row r="3424" spans="14:15" x14ac:dyDescent="0.2">
      <c r="N3424" s="157"/>
      <c r="O3424" s="157"/>
    </row>
    <row r="3425" spans="14:15" x14ac:dyDescent="0.2">
      <c r="N3425" s="157"/>
      <c r="O3425" s="157"/>
    </row>
    <row r="3426" spans="14:15" x14ac:dyDescent="0.2">
      <c r="N3426" s="157"/>
      <c r="O3426" s="157"/>
    </row>
    <row r="3427" spans="14:15" x14ac:dyDescent="0.2">
      <c r="N3427" s="157"/>
      <c r="O3427" s="157"/>
    </row>
    <row r="3428" spans="14:15" x14ac:dyDescent="0.2">
      <c r="N3428" s="157"/>
      <c r="O3428" s="157"/>
    </row>
    <row r="3429" spans="14:15" x14ac:dyDescent="0.2">
      <c r="N3429" s="157"/>
      <c r="O3429" s="157"/>
    </row>
    <row r="3430" spans="14:15" x14ac:dyDescent="0.2">
      <c r="N3430" s="157"/>
      <c r="O3430" s="157"/>
    </row>
    <row r="3431" spans="14:15" x14ac:dyDescent="0.2">
      <c r="N3431" s="157"/>
      <c r="O3431" s="157"/>
    </row>
    <row r="3432" spans="14:15" x14ac:dyDescent="0.2">
      <c r="N3432" s="157"/>
      <c r="O3432" s="157"/>
    </row>
    <row r="3433" spans="14:15" x14ac:dyDescent="0.2">
      <c r="N3433" s="157"/>
      <c r="O3433" s="157"/>
    </row>
    <row r="3434" spans="14:15" x14ac:dyDescent="0.2">
      <c r="N3434" s="157"/>
      <c r="O3434" s="157"/>
    </row>
    <row r="3435" spans="14:15" x14ac:dyDescent="0.2">
      <c r="N3435" s="157"/>
      <c r="O3435" s="157"/>
    </row>
    <row r="3436" spans="14:15" x14ac:dyDescent="0.2">
      <c r="N3436" s="157"/>
      <c r="O3436" s="157"/>
    </row>
    <row r="3437" spans="14:15" x14ac:dyDescent="0.2">
      <c r="N3437" s="157"/>
      <c r="O3437" s="157"/>
    </row>
    <row r="3438" spans="14:15" x14ac:dyDescent="0.2">
      <c r="N3438" s="157"/>
      <c r="O3438" s="157"/>
    </row>
    <row r="3439" spans="14:15" x14ac:dyDescent="0.2">
      <c r="N3439" s="157"/>
      <c r="O3439" s="157"/>
    </row>
    <row r="3440" spans="14:15" x14ac:dyDescent="0.2">
      <c r="N3440" s="157"/>
      <c r="O3440" s="157"/>
    </row>
    <row r="3441" spans="14:15" x14ac:dyDescent="0.2">
      <c r="N3441" s="157"/>
      <c r="O3441" s="157"/>
    </row>
    <row r="3442" spans="14:15" x14ac:dyDescent="0.2">
      <c r="N3442" s="157"/>
      <c r="O3442" s="157"/>
    </row>
    <row r="3443" spans="14:15" x14ac:dyDescent="0.2">
      <c r="N3443" s="157"/>
      <c r="O3443" s="157"/>
    </row>
    <row r="3444" spans="14:15" x14ac:dyDescent="0.2">
      <c r="N3444" s="157"/>
      <c r="O3444" s="157"/>
    </row>
    <row r="3445" spans="14:15" x14ac:dyDescent="0.2">
      <c r="N3445" s="157"/>
      <c r="O3445" s="157"/>
    </row>
    <row r="3446" spans="14:15" x14ac:dyDescent="0.2">
      <c r="N3446" s="157"/>
      <c r="O3446" s="157"/>
    </row>
    <row r="3447" spans="14:15" x14ac:dyDescent="0.2">
      <c r="N3447" s="157"/>
      <c r="O3447" s="157"/>
    </row>
    <row r="3448" spans="14:15" x14ac:dyDescent="0.2">
      <c r="N3448" s="157"/>
      <c r="O3448" s="157"/>
    </row>
    <row r="3449" spans="14:15" x14ac:dyDescent="0.2">
      <c r="N3449" s="157"/>
      <c r="O3449" s="157"/>
    </row>
    <row r="3450" spans="14:15" x14ac:dyDescent="0.2">
      <c r="N3450" s="157"/>
      <c r="O3450" s="157"/>
    </row>
    <row r="3451" spans="14:15" x14ac:dyDescent="0.2">
      <c r="N3451" s="157"/>
      <c r="O3451" s="157"/>
    </row>
    <row r="3452" spans="14:15" x14ac:dyDescent="0.2">
      <c r="N3452" s="157"/>
      <c r="O3452" s="157"/>
    </row>
    <row r="3453" spans="14:15" x14ac:dyDescent="0.2">
      <c r="N3453" s="157"/>
      <c r="O3453" s="157"/>
    </row>
    <row r="3454" spans="14:15" x14ac:dyDescent="0.2">
      <c r="N3454" s="157"/>
      <c r="O3454" s="157"/>
    </row>
    <row r="3455" spans="14:15" x14ac:dyDescent="0.2">
      <c r="N3455" s="157"/>
      <c r="O3455" s="157"/>
    </row>
    <row r="3456" spans="14:15" x14ac:dyDescent="0.2">
      <c r="N3456" s="157"/>
      <c r="O3456" s="157"/>
    </row>
    <row r="3457" spans="14:15" x14ac:dyDescent="0.2">
      <c r="N3457" s="157"/>
      <c r="O3457" s="157"/>
    </row>
    <row r="3458" spans="14:15" x14ac:dyDescent="0.2">
      <c r="N3458" s="157"/>
      <c r="O3458" s="157"/>
    </row>
    <row r="3459" spans="14:15" x14ac:dyDescent="0.2">
      <c r="N3459" s="157"/>
      <c r="O3459" s="157"/>
    </row>
    <row r="3460" spans="14:15" x14ac:dyDescent="0.2">
      <c r="N3460" s="157"/>
      <c r="O3460" s="157"/>
    </row>
    <row r="3461" spans="14:15" x14ac:dyDescent="0.2">
      <c r="N3461" s="157"/>
      <c r="O3461" s="157"/>
    </row>
    <row r="3462" spans="14:15" x14ac:dyDescent="0.2">
      <c r="N3462" s="157"/>
      <c r="O3462" s="157"/>
    </row>
    <row r="3463" spans="14:15" x14ac:dyDescent="0.2">
      <c r="N3463" s="157"/>
      <c r="O3463" s="157"/>
    </row>
    <row r="3464" spans="14:15" x14ac:dyDescent="0.2">
      <c r="N3464" s="157"/>
      <c r="O3464" s="157"/>
    </row>
    <row r="3465" spans="14:15" x14ac:dyDescent="0.2">
      <c r="N3465" s="157"/>
      <c r="O3465" s="157"/>
    </row>
    <row r="3466" spans="14:15" x14ac:dyDescent="0.2">
      <c r="N3466" s="157"/>
      <c r="O3466" s="157"/>
    </row>
    <row r="3467" spans="14:15" x14ac:dyDescent="0.2">
      <c r="N3467" s="157"/>
      <c r="O3467" s="157"/>
    </row>
    <row r="3468" spans="14:15" x14ac:dyDescent="0.2">
      <c r="N3468" s="157"/>
      <c r="O3468" s="157"/>
    </row>
    <row r="3469" spans="14:15" x14ac:dyDescent="0.2">
      <c r="N3469" s="157"/>
      <c r="O3469" s="157"/>
    </row>
    <row r="3470" spans="14:15" x14ac:dyDescent="0.2">
      <c r="N3470" s="157"/>
      <c r="O3470" s="157"/>
    </row>
    <row r="3471" spans="14:15" x14ac:dyDescent="0.2">
      <c r="N3471" s="157"/>
      <c r="O3471" s="157"/>
    </row>
    <row r="3472" spans="14:15" x14ac:dyDescent="0.2">
      <c r="N3472" s="157"/>
      <c r="O3472" s="157"/>
    </row>
    <row r="3473" spans="14:15" x14ac:dyDescent="0.2">
      <c r="N3473" s="157"/>
      <c r="O3473" s="157"/>
    </row>
    <row r="3474" spans="14:15" x14ac:dyDescent="0.2">
      <c r="N3474" s="157"/>
      <c r="O3474" s="157"/>
    </row>
    <row r="3475" spans="14:15" x14ac:dyDescent="0.2">
      <c r="N3475" s="157"/>
      <c r="O3475" s="157"/>
    </row>
    <row r="3476" spans="14:15" x14ac:dyDescent="0.2">
      <c r="N3476" s="157"/>
      <c r="O3476" s="157"/>
    </row>
    <row r="3477" spans="14:15" x14ac:dyDescent="0.2">
      <c r="N3477" s="157"/>
      <c r="O3477" s="157"/>
    </row>
    <row r="3478" spans="14:15" x14ac:dyDescent="0.2">
      <c r="N3478" s="157"/>
      <c r="O3478" s="157"/>
    </row>
    <row r="3479" spans="14:15" x14ac:dyDescent="0.2">
      <c r="N3479" s="157"/>
      <c r="O3479" s="157"/>
    </row>
    <row r="3480" spans="14:15" x14ac:dyDescent="0.2">
      <c r="N3480" s="157"/>
      <c r="O3480" s="157"/>
    </row>
    <row r="3481" spans="14:15" x14ac:dyDescent="0.2">
      <c r="N3481" s="157"/>
      <c r="O3481" s="157"/>
    </row>
    <row r="3482" spans="14:15" x14ac:dyDescent="0.2">
      <c r="N3482" s="157"/>
      <c r="O3482" s="157"/>
    </row>
    <row r="3483" spans="14:15" x14ac:dyDescent="0.2">
      <c r="N3483" s="157"/>
      <c r="O3483" s="157"/>
    </row>
    <row r="3484" spans="14:15" x14ac:dyDescent="0.2">
      <c r="N3484" s="157"/>
      <c r="O3484" s="157"/>
    </row>
    <row r="3485" spans="14:15" x14ac:dyDescent="0.2">
      <c r="N3485" s="157"/>
      <c r="O3485" s="157"/>
    </row>
    <row r="3486" spans="14:15" x14ac:dyDescent="0.2">
      <c r="N3486" s="157"/>
      <c r="O3486" s="157"/>
    </row>
    <row r="3487" spans="14:15" x14ac:dyDescent="0.2">
      <c r="N3487" s="157"/>
      <c r="O3487" s="157"/>
    </row>
    <row r="3488" spans="14:15" x14ac:dyDescent="0.2">
      <c r="N3488" s="157"/>
      <c r="O3488" s="157"/>
    </row>
    <row r="3489" spans="14:15" x14ac:dyDescent="0.2">
      <c r="N3489" s="157"/>
      <c r="O3489" s="157"/>
    </row>
    <row r="3490" spans="14:15" x14ac:dyDescent="0.2">
      <c r="N3490" s="157"/>
      <c r="O3490" s="157"/>
    </row>
    <row r="3491" spans="14:15" x14ac:dyDescent="0.2">
      <c r="N3491" s="157"/>
      <c r="O3491" s="157"/>
    </row>
    <row r="3492" spans="14:15" x14ac:dyDescent="0.2">
      <c r="N3492" s="157"/>
      <c r="O3492" s="157"/>
    </row>
    <row r="3493" spans="14:15" x14ac:dyDescent="0.2">
      <c r="N3493" s="157"/>
      <c r="O3493" s="157"/>
    </row>
    <row r="3494" spans="14:15" x14ac:dyDescent="0.2">
      <c r="N3494" s="157"/>
      <c r="O3494" s="157"/>
    </row>
    <row r="3495" spans="14:15" x14ac:dyDescent="0.2">
      <c r="N3495" s="157"/>
      <c r="O3495" s="157"/>
    </row>
    <row r="3496" spans="14:15" x14ac:dyDescent="0.2">
      <c r="N3496" s="157"/>
      <c r="O3496" s="157"/>
    </row>
    <row r="3497" spans="14:15" x14ac:dyDescent="0.2">
      <c r="N3497" s="157"/>
      <c r="O3497" s="157"/>
    </row>
    <row r="3498" spans="14:15" x14ac:dyDescent="0.2">
      <c r="N3498" s="157"/>
      <c r="O3498" s="157"/>
    </row>
    <row r="3499" spans="14:15" x14ac:dyDescent="0.2">
      <c r="N3499" s="157"/>
      <c r="O3499" s="157"/>
    </row>
    <row r="3500" spans="14:15" x14ac:dyDescent="0.2">
      <c r="N3500" s="157"/>
      <c r="O3500" s="157"/>
    </row>
    <row r="3501" spans="14:15" x14ac:dyDescent="0.2">
      <c r="N3501" s="157"/>
      <c r="O3501" s="157"/>
    </row>
    <row r="3502" spans="14:15" x14ac:dyDescent="0.2">
      <c r="N3502" s="157"/>
      <c r="O3502" s="157"/>
    </row>
    <row r="3503" spans="14:15" x14ac:dyDescent="0.2">
      <c r="N3503" s="157"/>
      <c r="O3503" s="157"/>
    </row>
    <row r="3504" spans="14:15" x14ac:dyDescent="0.2">
      <c r="N3504" s="157"/>
      <c r="O3504" s="157"/>
    </row>
    <row r="3505" spans="14:15" x14ac:dyDescent="0.2">
      <c r="N3505" s="157"/>
      <c r="O3505" s="157"/>
    </row>
    <row r="3506" spans="14:15" x14ac:dyDescent="0.2">
      <c r="N3506" s="157"/>
      <c r="O3506" s="157"/>
    </row>
    <row r="3507" spans="14:15" x14ac:dyDescent="0.2">
      <c r="N3507" s="157"/>
      <c r="O3507" s="157"/>
    </row>
    <row r="3508" spans="14:15" x14ac:dyDescent="0.2">
      <c r="N3508" s="157"/>
      <c r="O3508" s="157"/>
    </row>
    <row r="3509" spans="14:15" x14ac:dyDescent="0.2">
      <c r="N3509" s="157"/>
      <c r="O3509" s="157"/>
    </row>
    <row r="3510" spans="14:15" x14ac:dyDescent="0.2">
      <c r="N3510" s="157"/>
      <c r="O3510" s="157"/>
    </row>
    <row r="3511" spans="14:15" x14ac:dyDescent="0.2">
      <c r="N3511" s="157"/>
      <c r="O3511" s="157"/>
    </row>
    <row r="3512" spans="14:15" x14ac:dyDescent="0.2">
      <c r="N3512" s="157"/>
      <c r="O3512" s="157"/>
    </row>
    <row r="3513" spans="14:15" x14ac:dyDescent="0.2">
      <c r="N3513" s="157"/>
      <c r="O3513" s="157"/>
    </row>
    <row r="3514" spans="14:15" x14ac:dyDescent="0.2">
      <c r="N3514" s="157"/>
      <c r="O3514" s="157"/>
    </row>
    <row r="3515" spans="14:15" x14ac:dyDescent="0.2">
      <c r="N3515" s="157"/>
      <c r="O3515" s="157"/>
    </row>
    <row r="3516" spans="14:15" x14ac:dyDescent="0.2">
      <c r="N3516" s="157"/>
      <c r="O3516" s="157"/>
    </row>
    <row r="3517" spans="14:15" x14ac:dyDescent="0.2">
      <c r="N3517" s="157"/>
      <c r="O3517" s="157"/>
    </row>
    <row r="3518" spans="14:15" x14ac:dyDescent="0.2">
      <c r="N3518" s="157"/>
      <c r="O3518" s="157"/>
    </row>
    <row r="3519" spans="14:15" x14ac:dyDescent="0.2">
      <c r="N3519" s="157"/>
      <c r="O3519" s="157"/>
    </row>
    <row r="3520" spans="14:15" x14ac:dyDescent="0.2">
      <c r="N3520" s="157"/>
      <c r="O3520" s="157"/>
    </row>
    <row r="3521" spans="14:15" x14ac:dyDescent="0.2">
      <c r="N3521" s="157"/>
      <c r="O3521" s="157"/>
    </row>
    <row r="3522" spans="14:15" x14ac:dyDescent="0.2">
      <c r="N3522" s="157"/>
      <c r="O3522" s="157"/>
    </row>
    <row r="3523" spans="14:15" x14ac:dyDescent="0.2">
      <c r="N3523" s="157"/>
      <c r="O3523" s="157"/>
    </row>
    <row r="3524" spans="14:15" x14ac:dyDescent="0.2">
      <c r="N3524" s="157"/>
      <c r="O3524" s="157"/>
    </row>
    <row r="3525" spans="14:15" x14ac:dyDescent="0.2">
      <c r="N3525" s="157"/>
      <c r="O3525" s="157"/>
    </row>
    <row r="3526" spans="14:15" x14ac:dyDescent="0.2">
      <c r="N3526" s="157"/>
      <c r="O3526" s="157"/>
    </row>
    <row r="3527" spans="14:15" x14ac:dyDescent="0.2">
      <c r="N3527" s="157"/>
      <c r="O3527" s="157"/>
    </row>
    <row r="3528" spans="14:15" x14ac:dyDescent="0.2">
      <c r="N3528" s="157"/>
      <c r="O3528" s="157"/>
    </row>
    <row r="3529" spans="14:15" x14ac:dyDescent="0.2">
      <c r="N3529" s="157"/>
      <c r="O3529" s="157"/>
    </row>
    <row r="3530" spans="14:15" x14ac:dyDescent="0.2">
      <c r="N3530" s="157"/>
      <c r="O3530" s="157"/>
    </row>
    <row r="3531" spans="14:15" x14ac:dyDescent="0.2">
      <c r="N3531" s="157"/>
      <c r="O3531" s="157"/>
    </row>
    <row r="3532" spans="14:15" x14ac:dyDescent="0.2">
      <c r="N3532" s="157"/>
      <c r="O3532" s="157"/>
    </row>
    <row r="3533" spans="14:15" x14ac:dyDescent="0.2">
      <c r="N3533" s="157"/>
      <c r="O3533" s="157"/>
    </row>
    <row r="3534" spans="14:15" x14ac:dyDescent="0.2">
      <c r="N3534" s="157"/>
      <c r="O3534" s="157"/>
    </row>
    <row r="3535" spans="14:15" x14ac:dyDescent="0.2">
      <c r="N3535" s="157"/>
      <c r="O3535" s="157"/>
    </row>
    <row r="3536" spans="14:15" x14ac:dyDescent="0.2">
      <c r="N3536" s="157"/>
      <c r="O3536" s="157"/>
    </row>
    <row r="3537" spans="14:15" x14ac:dyDescent="0.2">
      <c r="N3537" s="157"/>
      <c r="O3537" s="157"/>
    </row>
    <row r="3538" spans="14:15" x14ac:dyDescent="0.2">
      <c r="N3538" s="157"/>
      <c r="O3538" s="157"/>
    </row>
    <row r="3539" spans="14:15" x14ac:dyDescent="0.2">
      <c r="N3539" s="157"/>
      <c r="O3539" s="157"/>
    </row>
    <row r="3540" spans="14:15" x14ac:dyDescent="0.2">
      <c r="N3540" s="157"/>
      <c r="O3540" s="157"/>
    </row>
    <row r="3541" spans="14:15" x14ac:dyDescent="0.2">
      <c r="N3541" s="157"/>
      <c r="O3541" s="157"/>
    </row>
    <row r="3542" spans="14:15" x14ac:dyDescent="0.2">
      <c r="N3542" s="157"/>
      <c r="O3542" s="157"/>
    </row>
    <row r="3543" spans="14:15" x14ac:dyDescent="0.2">
      <c r="N3543" s="157"/>
      <c r="O3543" s="157"/>
    </row>
    <row r="3544" spans="14:15" x14ac:dyDescent="0.2">
      <c r="N3544" s="157"/>
      <c r="O3544" s="157"/>
    </row>
    <row r="3545" spans="14:15" x14ac:dyDescent="0.2">
      <c r="N3545" s="157"/>
      <c r="O3545" s="157"/>
    </row>
    <row r="3546" spans="14:15" x14ac:dyDescent="0.2">
      <c r="N3546" s="157"/>
      <c r="O3546" s="157"/>
    </row>
    <row r="3547" spans="14:15" x14ac:dyDescent="0.2">
      <c r="N3547" s="157"/>
      <c r="O3547" s="157"/>
    </row>
    <row r="3548" spans="14:15" x14ac:dyDescent="0.2">
      <c r="N3548" s="157"/>
      <c r="O3548" s="157"/>
    </row>
    <row r="3549" spans="14:15" x14ac:dyDescent="0.2">
      <c r="N3549" s="157"/>
      <c r="O3549" s="157"/>
    </row>
    <row r="3550" spans="14:15" x14ac:dyDescent="0.2">
      <c r="N3550" s="157"/>
      <c r="O3550" s="157"/>
    </row>
    <row r="3551" spans="14:15" x14ac:dyDescent="0.2">
      <c r="N3551" s="157"/>
      <c r="O3551" s="157"/>
    </row>
    <row r="3552" spans="14:15" x14ac:dyDescent="0.2">
      <c r="N3552" s="157"/>
      <c r="O3552" s="157"/>
    </row>
    <row r="3553" spans="14:15" x14ac:dyDescent="0.2">
      <c r="N3553" s="157"/>
      <c r="O3553" s="157"/>
    </row>
    <row r="3554" spans="14:15" x14ac:dyDescent="0.2">
      <c r="N3554" s="157"/>
      <c r="O3554" s="157"/>
    </row>
    <row r="3555" spans="14:15" x14ac:dyDescent="0.2">
      <c r="N3555" s="157"/>
      <c r="O3555" s="157"/>
    </row>
    <row r="3556" spans="14:15" x14ac:dyDescent="0.2">
      <c r="N3556" s="157"/>
      <c r="O3556" s="157"/>
    </row>
    <row r="3557" spans="14:15" x14ac:dyDescent="0.2">
      <c r="N3557" s="157"/>
      <c r="O3557" s="157"/>
    </row>
    <row r="3558" spans="14:15" x14ac:dyDescent="0.2">
      <c r="N3558" s="157"/>
      <c r="O3558" s="157"/>
    </row>
    <row r="3559" spans="14:15" x14ac:dyDescent="0.2">
      <c r="N3559" s="157"/>
      <c r="O3559" s="157"/>
    </row>
    <row r="3560" spans="14:15" x14ac:dyDescent="0.2">
      <c r="N3560" s="157"/>
      <c r="O3560" s="157"/>
    </row>
    <row r="3561" spans="14:15" x14ac:dyDescent="0.2">
      <c r="N3561" s="157"/>
      <c r="O3561" s="157"/>
    </row>
    <row r="3562" spans="14:15" x14ac:dyDescent="0.2">
      <c r="N3562" s="157"/>
      <c r="O3562" s="157"/>
    </row>
    <row r="3563" spans="14:15" x14ac:dyDescent="0.2">
      <c r="N3563" s="157"/>
      <c r="O3563" s="157"/>
    </row>
    <row r="3564" spans="14:15" x14ac:dyDescent="0.2">
      <c r="N3564" s="157"/>
      <c r="O3564" s="157"/>
    </row>
    <row r="3565" spans="14:15" x14ac:dyDescent="0.2">
      <c r="N3565" s="157"/>
      <c r="O3565" s="157"/>
    </row>
    <row r="3566" spans="14:15" x14ac:dyDescent="0.2">
      <c r="N3566" s="157"/>
      <c r="O3566" s="157"/>
    </row>
    <row r="3567" spans="14:15" x14ac:dyDescent="0.2">
      <c r="N3567" s="157"/>
      <c r="O3567" s="157"/>
    </row>
    <row r="3568" spans="14:15" x14ac:dyDescent="0.2">
      <c r="N3568" s="157"/>
      <c r="O3568" s="157"/>
    </row>
    <row r="3569" spans="14:15" x14ac:dyDescent="0.2">
      <c r="N3569" s="157"/>
      <c r="O3569" s="157"/>
    </row>
    <row r="3570" spans="14:15" x14ac:dyDescent="0.2">
      <c r="N3570" s="157"/>
      <c r="O3570" s="157"/>
    </row>
    <row r="3571" spans="14:15" x14ac:dyDescent="0.2">
      <c r="N3571" s="157"/>
      <c r="O3571" s="157"/>
    </row>
    <row r="3572" spans="14:15" x14ac:dyDescent="0.2">
      <c r="N3572" s="157"/>
      <c r="O3572" s="157"/>
    </row>
    <row r="3573" spans="14:15" x14ac:dyDescent="0.2">
      <c r="N3573" s="157"/>
      <c r="O3573" s="157"/>
    </row>
    <row r="3574" spans="14:15" x14ac:dyDescent="0.2">
      <c r="N3574" s="157"/>
      <c r="O3574" s="157"/>
    </row>
    <row r="3575" spans="14:15" x14ac:dyDescent="0.2">
      <c r="N3575" s="157"/>
      <c r="O3575" s="157"/>
    </row>
    <row r="3576" spans="14:15" x14ac:dyDescent="0.2">
      <c r="N3576" s="157"/>
      <c r="O3576" s="157"/>
    </row>
    <row r="3577" spans="14:15" x14ac:dyDescent="0.2">
      <c r="N3577" s="157"/>
      <c r="O3577" s="157"/>
    </row>
    <row r="3578" spans="14:15" x14ac:dyDescent="0.2">
      <c r="N3578" s="157"/>
      <c r="O3578" s="157"/>
    </row>
    <row r="3579" spans="14:15" x14ac:dyDescent="0.2">
      <c r="N3579" s="157"/>
      <c r="O3579" s="157"/>
    </row>
    <row r="3580" spans="14:15" x14ac:dyDescent="0.2">
      <c r="N3580" s="157"/>
      <c r="O3580" s="157"/>
    </row>
    <row r="3581" spans="14:15" x14ac:dyDescent="0.2">
      <c r="N3581" s="157"/>
      <c r="O3581" s="157"/>
    </row>
    <row r="3582" spans="14:15" x14ac:dyDescent="0.2">
      <c r="N3582" s="157"/>
      <c r="O3582" s="157"/>
    </row>
    <row r="3583" spans="14:15" x14ac:dyDescent="0.2">
      <c r="N3583" s="157"/>
      <c r="O3583" s="157"/>
    </row>
    <row r="3584" spans="14:15" x14ac:dyDescent="0.2">
      <c r="N3584" s="157"/>
      <c r="O3584" s="157"/>
    </row>
    <row r="3585" spans="14:15" x14ac:dyDescent="0.2">
      <c r="N3585" s="157"/>
      <c r="O3585" s="157"/>
    </row>
    <row r="3586" spans="14:15" x14ac:dyDescent="0.2">
      <c r="N3586" s="157"/>
      <c r="O3586" s="157"/>
    </row>
    <row r="3587" spans="14:15" x14ac:dyDescent="0.2">
      <c r="N3587" s="157"/>
      <c r="O3587" s="157"/>
    </row>
    <row r="3588" spans="14:15" x14ac:dyDescent="0.2">
      <c r="N3588" s="157"/>
      <c r="O3588" s="157"/>
    </row>
    <row r="3589" spans="14:15" x14ac:dyDescent="0.2">
      <c r="N3589" s="157"/>
      <c r="O3589" s="157"/>
    </row>
    <row r="3590" spans="14:15" x14ac:dyDescent="0.2">
      <c r="N3590" s="157"/>
      <c r="O3590" s="157"/>
    </row>
    <row r="3591" spans="14:15" x14ac:dyDescent="0.2">
      <c r="N3591" s="157"/>
      <c r="O3591" s="157"/>
    </row>
    <row r="3592" spans="14:15" x14ac:dyDescent="0.2">
      <c r="N3592" s="157"/>
      <c r="O3592" s="157"/>
    </row>
    <row r="3593" spans="14:15" x14ac:dyDescent="0.2">
      <c r="N3593" s="157"/>
      <c r="O3593" s="157"/>
    </row>
    <row r="3594" spans="14:15" x14ac:dyDescent="0.2">
      <c r="N3594" s="157"/>
      <c r="O3594" s="157"/>
    </row>
    <row r="3595" spans="14:15" x14ac:dyDescent="0.2">
      <c r="N3595" s="157"/>
      <c r="O3595" s="157"/>
    </row>
    <row r="3596" spans="14:15" x14ac:dyDescent="0.2">
      <c r="N3596" s="157"/>
      <c r="O3596" s="157"/>
    </row>
    <row r="3597" spans="14:15" x14ac:dyDescent="0.2">
      <c r="N3597" s="157"/>
      <c r="O3597" s="157"/>
    </row>
    <row r="3598" spans="14:15" x14ac:dyDescent="0.2">
      <c r="N3598" s="157"/>
      <c r="O3598" s="157"/>
    </row>
    <row r="3599" spans="14:15" x14ac:dyDescent="0.2">
      <c r="N3599" s="157"/>
      <c r="O3599" s="157"/>
    </row>
    <row r="3600" spans="14:15" x14ac:dyDescent="0.2">
      <c r="N3600" s="157"/>
      <c r="O3600" s="157"/>
    </row>
    <row r="3601" spans="14:15" x14ac:dyDescent="0.2">
      <c r="N3601" s="157"/>
      <c r="O3601" s="157"/>
    </row>
    <row r="3602" spans="14:15" x14ac:dyDescent="0.2">
      <c r="N3602" s="157"/>
      <c r="O3602" s="157"/>
    </row>
    <row r="3603" spans="14:15" x14ac:dyDescent="0.2">
      <c r="N3603" s="157"/>
      <c r="O3603" s="157"/>
    </row>
    <row r="3604" spans="14:15" x14ac:dyDescent="0.2">
      <c r="N3604" s="157"/>
      <c r="O3604" s="157"/>
    </row>
    <row r="3605" spans="14:15" x14ac:dyDescent="0.2">
      <c r="N3605" s="157"/>
      <c r="O3605" s="157"/>
    </row>
    <row r="3606" spans="14:15" x14ac:dyDescent="0.2">
      <c r="N3606" s="157"/>
      <c r="O3606" s="157"/>
    </row>
    <row r="3607" spans="14:15" x14ac:dyDescent="0.2">
      <c r="N3607" s="157"/>
      <c r="O3607" s="157"/>
    </row>
    <row r="3608" spans="14:15" x14ac:dyDescent="0.2">
      <c r="N3608" s="157"/>
      <c r="O3608" s="157"/>
    </row>
    <row r="3609" spans="14:15" x14ac:dyDescent="0.2">
      <c r="N3609" s="157"/>
      <c r="O3609" s="157"/>
    </row>
    <row r="3610" spans="14:15" x14ac:dyDescent="0.2">
      <c r="N3610" s="157"/>
      <c r="O3610" s="157"/>
    </row>
    <row r="3611" spans="14:15" x14ac:dyDescent="0.2">
      <c r="N3611" s="157"/>
      <c r="O3611" s="157"/>
    </row>
    <row r="3612" spans="14:15" x14ac:dyDescent="0.2">
      <c r="N3612" s="157"/>
      <c r="O3612" s="157"/>
    </row>
    <row r="3613" spans="14:15" x14ac:dyDescent="0.2">
      <c r="N3613" s="157"/>
      <c r="O3613" s="157"/>
    </row>
    <row r="3614" spans="14:15" x14ac:dyDescent="0.2">
      <c r="N3614" s="157"/>
      <c r="O3614" s="157"/>
    </row>
    <row r="3615" spans="14:15" x14ac:dyDescent="0.2">
      <c r="N3615" s="157"/>
      <c r="O3615" s="157"/>
    </row>
    <row r="3616" spans="14:15" x14ac:dyDescent="0.2">
      <c r="N3616" s="157"/>
      <c r="O3616" s="157"/>
    </row>
    <row r="3617" spans="14:15" x14ac:dyDescent="0.2">
      <c r="N3617" s="157"/>
      <c r="O3617" s="157"/>
    </row>
    <row r="3618" spans="14:15" x14ac:dyDescent="0.2">
      <c r="N3618" s="157"/>
      <c r="O3618" s="157"/>
    </row>
    <row r="3619" spans="14:15" x14ac:dyDescent="0.2">
      <c r="N3619" s="157"/>
      <c r="O3619" s="157"/>
    </row>
    <row r="3620" spans="14:15" x14ac:dyDescent="0.2">
      <c r="N3620" s="157"/>
      <c r="O3620" s="157"/>
    </row>
    <row r="3621" spans="14:15" x14ac:dyDescent="0.2">
      <c r="N3621" s="157"/>
      <c r="O3621" s="157"/>
    </row>
    <row r="3622" spans="14:15" x14ac:dyDescent="0.2">
      <c r="N3622" s="157"/>
      <c r="O3622" s="157"/>
    </row>
    <row r="3623" spans="14:15" x14ac:dyDescent="0.2">
      <c r="N3623" s="157"/>
      <c r="O3623" s="157"/>
    </row>
    <row r="3624" spans="14:15" x14ac:dyDescent="0.2">
      <c r="N3624" s="157"/>
      <c r="O3624" s="157"/>
    </row>
    <row r="3625" spans="14:15" x14ac:dyDescent="0.2">
      <c r="N3625" s="157"/>
      <c r="O3625" s="157"/>
    </row>
    <row r="3626" spans="14:15" x14ac:dyDescent="0.2">
      <c r="N3626" s="157"/>
      <c r="O3626" s="157"/>
    </row>
    <row r="3627" spans="14:15" x14ac:dyDescent="0.2">
      <c r="N3627" s="157"/>
      <c r="O3627" s="157"/>
    </row>
    <row r="3628" spans="14:15" x14ac:dyDescent="0.2">
      <c r="N3628" s="157"/>
      <c r="O3628" s="157"/>
    </row>
    <row r="3629" spans="14:15" x14ac:dyDescent="0.2">
      <c r="N3629" s="157"/>
      <c r="O3629" s="157"/>
    </row>
    <row r="3630" spans="14:15" x14ac:dyDescent="0.2">
      <c r="N3630" s="157"/>
      <c r="O3630" s="157"/>
    </row>
    <row r="3631" spans="14:15" x14ac:dyDescent="0.2">
      <c r="N3631" s="157"/>
      <c r="O3631" s="157"/>
    </row>
    <row r="3632" spans="14:15" x14ac:dyDescent="0.2">
      <c r="N3632" s="157"/>
      <c r="O3632" s="157"/>
    </row>
    <row r="3633" spans="14:15" x14ac:dyDescent="0.2">
      <c r="N3633" s="157"/>
      <c r="O3633" s="157"/>
    </row>
    <row r="3634" spans="14:15" x14ac:dyDescent="0.2">
      <c r="N3634" s="157"/>
      <c r="O3634" s="157"/>
    </row>
    <row r="3635" spans="14:15" x14ac:dyDescent="0.2">
      <c r="N3635" s="157"/>
      <c r="O3635" s="157"/>
    </row>
    <row r="3636" spans="14:15" x14ac:dyDescent="0.2">
      <c r="N3636" s="157"/>
      <c r="O3636" s="157"/>
    </row>
    <row r="3637" spans="14:15" x14ac:dyDescent="0.2">
      <c r="N3637" s="157"/>
      <c r="O3637" s="157"/>
    </row>
    <row r="3638" spans="14:15" x14ac:dyDescent="0.2">
      <c r="N3638" s="157"/>
      <c r="O3638" s="157"/>
    </row>
    <row r="3639" spans="14:15" x14ac:dyDescent="0.2">
      <c r="N3639" s="157"/>
      <c r="O3639" s="157"/>
    </row>
    <row r="3640" spans="14:15" x14ac:dyDescent="0.2">
      <c r="N3640" s="157"/>
      <c r="O3640" s="157"/>
    </row>
    <row r="3641" spans="14:15" x14ac:dyDescent="0.2">
      <c r="N3641" s="157"/>
      <c r="O3641" s="157"/>
    </row>
    <row r="3642" spans="14:15" x14ac:dyDescent="0.2">
      <c r="N3642" s="157"/>
      <c r="O3642" s="157"/>
    </row>
    <row r="3643" spans="14:15" x14ac:dyDescent="0.2">
      <c r="N3643" s="157"/>
      <c r="O3643" s="157"/>
    </row>
    <row r="3644" spans="14:15" x14ac:dyDescent="0.2">
      <c r="N3644" s="157"/>
      <c r="O3644" s="157"/>
    </row>
    <row r="3645" spans="14:15" x14ac:dyDescent="0.2">
      <c r="N3645" s="157"/>
      <c r="O3645" s="157"/>
    </row>
    <row r="3646" spans="14:15" x14ac:dyDescent="0.2">
      <c r="N3646" s="157"/>
      <c r="O3646" s="157"/>
    </row>
    <row r="3647" spans="14:15" x14ac:dyDescent="0.2">
      <c r="N3647" s="157"/>
      <c r="O3647" s="157"/>
    </row>
    <row r="3648" spans="14:15" x14ac:dyDescent="0.2">
      <c r="N3648" s="157"/>
      <c r="O3648" s="157"/>
    </row>
    <row r="3649" spans="14:15" x14ac:dyDescent="0.2">
      <c r="N3649" s="157"/>
      <c r="O3649" s="157"/>
    </row>
    <row r="3650" spans="14:15" x14ac:dyDescent="0.2">
      <c r="N3650" s="157"/>
      <c r="O3650" s="157"/>
    </row>
    <row r="3651" spans="14:15" x14ac:dyDescent="0.2">
      <c r="N3651" s="157"/>
      <c r="O3651" s="157"/>
    </row>
    <row r="3652" spans="14:15" x14ac:dyDescent="0.2">
      <c r="N3652" s="157"/>
      <c r="O3652" s="157"/>
    </row>
    <row r="3653" spans="14:15" x14ac:dyDescent="0.2">
      <c r="N3653" s="157"/>
      <c r="O3653" s="157"/>
    </row>
    <row r="3654" spans="14:15" x14ac:dyDescent="0.2">
      <c r="N3654" s="157"/>
      <c r="O3654" s="157"/>
    </row>
    <row r="3655" spans="14:15" x14ac:dyDescent="0.2">
      <c r="N3655" s="157"/>
      <c r="O3655" s="157"/>
    </row>
    <row r="3656" spans="14:15" x14ac:dyDescent="0.2">
      <c r="N3656" s="157"/>
      <c r="O3656" s="157"/>
    </row>
    <row r="3657" spans="14:15" x14ac:dyDescent="0.2">
      <c r="N3657" s="157"/>
      <c r="O3657" s="157"/>
    </row>
    <row r="3658" spans="14:15" x14ac:dyDescent="0.2">
      <c r="N3658" s="157"/>
      <c r="O3658" s="157"/>
    </row>
    <row r="3659" spans="14:15" x14ac:dyDescent="0.2">
      <c r="N3659" s="157"/>
      <c r="O3659" s="157"/>
    </row>
    <row r="3660" spans="14:15" x14ac:dyDescent="0.2">
      <c r="N3660" s="157"/>
      <c r="O3660" s="157"/>
    </row>
    <row r="3661" spans="14:15" x14ac:dyDescent="0.2">
      <c r="N3661" s="157"/>
      <c r="O3661" s="157"/>
    </row>
    <row r="3662" spans="14:15" x14ac:dyDescent="0.2">
      <c r="N3662" s="157"/>
      <c r="O3662" s="157"/>
    </row>
    <row r="3663" spans="14:15" x14ac:dyDescent="0.2">
      <c r="N3663" s="157"/>
      <c r="O3663" s="157"/>
    </row>
    <row r="3664" spans="14:15" x14ac:dyDescent="0.2">
      <c r="N3664" s="157"/>
      <c r="O3664" s="157"/>
    </row>
    <row r="3665" spans="14:15" x14ac:dyDescent="0.2">
      <c r="N3665" s="157"/>
      <c r="O3665" s="157"/>
    </row>
    <row r="3666" spans="14:15" x14ac:dyDescent="0.2">
      <c r="N3666" s="157"/>
      <c r="O3666" s="157"/>
    </row>
    <row r="3667" spans="14:15" x14ac:dyDescent="0.2">
      <c r="N3667" s="157"/>
      <c r="O3667" s="157"/>
    </row>
    <row r="3668" spans="14:15" x14ac:dyDescent="0.2">
      <c r="N3668" s="157"/>
      <c r="O3668" s="157"/>
    </row>
    <row r="3669" spans="14:15" x14ac:dyDescent="0.2">
      <c r="N3669" s="157"/>
      <c r="O3669" s="157"/>
    </row>
    <row r="3670" spans="14:15" x14ac:dyDescent="0.2">
      <c r="N3670" s="157"/>
      <c r="O3670" s="157"/>
    </row>
    <row r="3671" spans="14:15" x14ac:dyDescent="0.2">
      <c r="N3671" s="157"/>
      <c r="O3671" s="157"/>
    </row>
    <row r="3672" spans="14:15" x14ac:dyDescent="0.2">
      <c r="N3672" s="157"/>
      <c r="O3672" s="157"/>
    </row>
    <row r="3673" spans="14:15" x14ac:dyDescent="0.2">
      <c r="N3673" s="157"/>
      <c r="O3673" s="157"/>
    </row>
    <row r="3674" spans="14:15" x14ac:dyDescent="0.2">
      <c r="N3674" s="157"/>
      <c r="O3674" s="157"/>
    </row>
    <row r="3675" spans="14:15" x14ac:dyDescent="0.2">
      <c r="N3675" s="157"/>
      <c r="O3675" s="157"/>
    </row>
    <row r="3676" spans="14:15" x14ac:dyDescent="0.2">
      <c r="N3676" s="157"/>
      <c r="O3676" s="157"/>
    </row>
    <row r="3677" spans="14:15" x14ac:dyDescent="0.2">
      <c r="N3677" s="157"/>
      <c r="O3677" s="157"/>
    </row>
    <row r="3678" spans="14:15" x14ac:dyDescent="0.2">
      <c r="N3678" s="157"/>
      <c r="O3678" s="157"/>
    </row>
    <row r="3679" spans="14:15" x14ac:dyDescent="0.2">
      <c r="N3679" s="157"/>
      <c r="O3679" s="157"/>
    </row>
    <row r="3680" spans="14:15" x14ac:dyDescent="0.2">
      <c r="N3680" s="157"/>
      <c r="O3680" s="157"/>
    </row>
    <row r="3681" spans="14:15" x14ac:dyDescent="0.2">
      <c r="N3681" s="157"/>
      <c r="O3681" s="157"/>
    </row>
    <row r="3682" spans="14:15" x14ac:dyDescent="0.2">
      <c r="N3682" s="157"/>
      <c r="O3682" s="157"/>
    </row>
    <row r="3683" spans="14:15" x14ac:dyDescent="0.2">
      <c r="N3683" s="157"/>
      <c r="O3683" s="157"/>
    </row>
    <row r="3684" spans="14:15" x14ac:dyDescent="0.2">
      <c r="N3684" s="157"/>
      <c r="O3684" s="157"/>
    </row>
    <row r="3685" spans="14:15" x14ac:dyDescent="0.2">
      <c r="N3685" s="157"/>
      <c r="O3685" s="157"/>
    </row>
    <row r="3686" spans="14:15" x14ac:dyDescent="0.2">
      <c r="N3686" s="157"/>
      <c r="O3686" s="157"/>
    </row>
    <row r="3687" spans="14:15" x14ac:dyDescent="0.2">
      <c r="N3687" s="157"/>
      <c r="O3687" s="157"/>
    </row>
    <row r="3688" spans="14:15" x14ac:dyDescent="0.2">
      <c r="N3688" s="157"/>
      <c r="O3688" s="157"/>
    </row>
    <row r="3689" spans="14:15" x14ac:dyDescent="0.2">
      <c r="N3689" s="157"/>
      <c r="O3689" s="157"/>
    </row>
    <row r="3690" spans="14:15" x14ac:dyDescent="0.2">
      <c r="N3690" s="157"/>
      <c r="O3690" s="157"/>
    </row>
    <row r="3691" spans="14:15" x14ac:dyDescent="0.2">
      <c r="N3691" s="157"/>
      <c r="O3691" s="157"/>
    </row>
    <row r="3692" spans="14:15" x14ac:dyDescent="0.2">
      <c r="N3692" s="157"/>
      <c r="O3692" s="157"/>
    </row>
    <row r="3693" spans="14:15" x14ac:dyDescent="0.2">
      <c r="N3693" s="157"/>
      <c r="O3693" s="157"/>
    </row>
    <row r="3694" spans="14:15" x14ac:dyDescent="0.2">
      <c r="N3694" s="157"/>
      <c r="O3694" s="157"/>
    </row>
    <row r="3695" spans="14:15" x14ac:dyDescent="0.2">
      <c r="N3695" s="157"/>
      <c r="O3695" s="157"/>
    </row>
    <row r="3696" spans="14:15" x14ac:dyDescent="0.2">
      <c r="N3696" s="157"/>
      <c r="O3696" s="157"/>
    </row>
    <row r="3697" spans="14:15" x14ac:dyDescent="0.2">
      <c r="N3697" s="157"/>
      <c r="O3697" s="157"/>
    </row>
    <row r="3698" spans="14:15" x14ac:dyDescent="0.2">
      <c r="N3698" s="157"/>
      <c r="O3698" s="157"/>
    </row>
    <row r="3699" spans="14:15" x14ac:dyDescent="0.2">
      <c r="N3699" s="157"/>
      <c r="O3699" s="157"/>
    </row>
    <row r="3700" spans="14:15" x14ac:dyDescent="0.2">
      <c r="N3700" s="157"/>
      <c r="O3700" s="157"/>
    </row>
    <row r="3701" spans="14:15" x14ac:dyDescent="0.2">
      <c r="N3701" s="157"/>
      <c r="O3701" s="157"/>
    </row>
    <row r="3702" spans="14:15" x14ac:dyDescent="0.2">
      <c r="N3702" s="157"/>
      <c r="O3702" s="157"/>
    </row>
    <row r="3703" spans="14:15" x14ac:dyDescent="0.2">
      <c r="N3703" s="157"/>
      <c r="O3703" s="157"/>
    </row>
    <row r="3704" spans="14:15" x14ac:dyDescent="0.2">
      <c r="N3704" s="157"/>
      <c r="O3704" s="157"/>
    </row>
    <row r="3705" spans="14:15" x14ac:dyDescent="0.2">
      <c r="N3705" s="157"/>
      <c r="O3705" s="157"/>
    </row>
    <row r="3706" spans="14:15" x14ac:dyDescent="0.2">
      <c r="N3706" s="157"/>
      <c r="O3706" s="157"/>
    </row>
    <row r="3707" spans="14:15" x14ac:dyDescent="0.2">
      <c r="N3707" s="157"/>
      <c r="O3707" s="157"/>
    </row>
    <row r="3708" spans="14:15" x14ac:dyDescent="0.2">
      <c r="N3708" s="157"/>
      <c r="O3708" s="157"/>
    </row>
    <row r="3709" spans="14:15" x14ac:dyDescent="0.2">
      <c r="N3709" s="157"/>
      <c r="O3709" s="157"/>
    </row>
    <row r="3710" spans="14:15" x14ac:dyDescent="0.2">
      <c r="N3710" s="157"/>
      <c r="O3710" s="157"/>
    </row>
    <row r="3711" spans="14:15" x14ac:dyDescent="0.2">
      <c r="N3711" s="157"/>
      <c r="O3711" s="157"/>
    </row>
    <row r="3712" spans="14:15" x14ac:dyDescent="0.2">
      <c r="N3712" s="157"/>
      <c r="O3712" s="157"/>
    </row>
    <row r="3713" spans="14:15" x14ac:dyDescent="0.2">
      <c r="N3713" s="157"/>
      <c r="O3713" s="157"/>
    </row>
    <row r="3714" spans="14:15" x14ac:dyDescent="0.2">
      <c r="N3714" s="157"/>
      <c r="O3714" s="157"/>
    </row>
    <row r="3715" spans="14:15" x14ac:dyDescent="0.2">
      <c r="N3715" s="157"/>
      <c r="O3715" s="157"/>
    </row>
    <row r="3716" spans="14:15" x14ac:dyDescent="0.2">
      <c r="N3716" s="157"/>
      <c r="O3716" s="157"/>
    </row>
    <row r="3717" spans="14:15" x14ac:dyDescent="0.2">
      <c r="N3717" s="157"/>
      <c r="O3717" s="157"/>
    </row>
    <row r="3718" spans="14:15" x14ac:dyDescent="0.2">
      <c r="N3718" s="157"/>
      <c r="O3718" s="157"/>
    </row>
    <row r="3719" spans="14:15" x14ac:dyDescent="0.2">
      <c r="N3719" s="157"/>
      <c r="O3719" s="157"/>
    </row>
    <row r="3720" spans="14:15" x14ac:dyDescent="0.2">
      <c r="N3720" s="157"/>
      <c r="O3720" s="157"/>
    </row>
    <row r="3721" spans="14:15" x14ac:dyDescent="0.2">
      <c r="N3721" s="157"/>
      <c r="O3721" s="157"/>
    </row>
    <row r="3722" spans="14:15" x14ac:dyDescent="0.2">
      <c r="N3722" s="157"/>
      <c r="O3722" s="157"/>
    </row>
    <row r="3723" spans="14:15" x14ac:dyDescent="0.2">
      <c r="N3723" s="157"/>
      <c r="O3723" s="157"/>
    </row>
    <row r="3724" spans="14:15" x14ac:dyDescent="0.2">
      <c r="N3724" s="157"/>
      <c r="O3724" s="157"/>
    </row>
    <row r="3725" spans="14:15" x14ac:dyDescent="0.2">
      <c r="N3725" s="157"/>
      <c r="O3725" s="157"/>
    </row>
    <row r="3726" spans="14:15" x14ac:dyDescent="0.2">
      <c r="N3726" s="157"/>
      <c r="O3726" s="157"/>
    </row>
    <row r="3727" spans="14:15" x14ac:dyDescent="0.2">
      <c r="N3727" s="157"/>
      <c r="O3727" s="157"/>
    </row>
    <row r="3728" spans="14:15" x14ac:dyDescent="0.2">
      <c r="N3728" s="157"/>
      <c r="O3728" s="157"/>
    </row>
    <row r="3729" spans="14:15" x14ac:dyDescent="0.2">
      <c r="N3729" s="157"/>
      <c r="O3729" s="157"/>
    </row>
    <row r="3730" spans="14:15" x14ac:dyDescent="0.2">
      <c r="N3730" s="157"/>
      <c r="O3730" s="157"/>
    </row>
    <row r="3731" spans="14:15" x14ac:dyDescent="0.2">
      <c r="N3731" s="157"/>
      <c r="O3731" s="157"/>
    </row>
    <row r="3732" spans="14:15" x14ac:dyDescent="0.2">
      <c r="N3732" s="157"/>
      <c r="O3732" s="157"/>
    </row>
    <row r="3733" spans="14:15" x14ac:dyDescent="0.2">
      <c r="N3733" s="157"/>
      <c r="O3733" s="157"/>
    </row>
    <row r="3734" spans="14:15" x14ac:dyDescent="0.2">
      <c r="N3734" s="157"/>
      <c r="O3734" s="157"/>
    </row>
    <row r="3735" spans="14:15" x14ac:dyDescent="0.2">
      <c r="N3735" s="157"/>
      <c r="O3735" s="157"/>
    </row>
    <row r="3736" spans="14:15" x14ac:dyDescent="0.2">
      <c r="N3736" s="157"/>
      <c r="O3736" s="157"/>
    </row>
    <row r="3737" spans="14:15" x14ac:dyDescent="0.2">
      <c r="N3737" s="157"/>
      <c r="O3737" s="157"/>
    </row>
    <row r="3738" spans="14:15" x14ac:dyDescent="0.2">
      <c r="N3738" s="157"/>
      <c r="O3738" s="157"/>
    </row>
    <row r="3739" spans="14:15" x14ac:dyDescent="0.2">
      <c r="N3739" s="157"/>
      <c r="O3739" s="157"/>
    </row>
    <row r="3740" spans="14:15" x14ac:dyDescent="0.2">
      <c r="N3740" s="157"/>
      <c r="O3740" s="157"/>
    </row>
    <row r="3741" spans="14:15" x14ac:dyDescent="0.2">
      <c r="N3741" s="157"/>
      <c r="O3741" s="157"/>
    </row>
    <row r="3742" spans="14:15" x14ac:dyDescent="0.2">
      <c r="N3742" s="157"/>
      <c r="O3742" s="157"/>
    </row>
    <row r="3743" spans="14:15" x14ac:dyDescent="0.2">
      <c r="N3743" s="157"/>
      <c r="O3743" s="157"/>
    </row>
    <row r="3744" spans="14:15" x14ac:dyDescent="0.2">
      <c r="N3744" s="157"/>
      <c r="O3744" s="157"/>
    </row>
    <row r="3745" spans="14:15" x14ac:dyDescent="0.2">
      <c r="N3745" s="157"/>
      <c r="O3745" s="157"/>
    </row>
    <row r="3746" spans="14:15" x14ac:dyDescent="0.2">
      <c r="N3746" s="157"/>
      <c r="O3746" s="157"/>
    </row>
    <row r="3747" spans="14:15" x14ac:dyDescent="0.2">
      <c r="N3747" s="157"/>
      <c r="O3747" s="157"/>
    </row>
    <row r="3748" spans="14:15" x14ac:dyDescent="0.2">
      <c r="N3748" s="157"/>
      <c r="O3748" s="157"/>
    </row>
    <row r="3749" spans="14:15" x14ac:dyDescent="0.2">
      <c r="N3749" s="157"/>
      <c r="O3749" s="157"/>
    </row>
    <row r="3750" spans="14:15" x14ac:dyDescent="0.2">
      <c r="N3750" s="157"/>
      <c r="O3750" s="157"/>
    </row>
    <row r="3751" spans="14:15" x14ac:dyDescent="0.2">
      <c r="N3751" s="157"/>
      <c r="O3751" s="157"/>
    </row>
    <row r="3752" spans="14:15" x14ac:dyDescent="0.2">
      <c r="N3752" s="157"/>
      <c r="O3752" s="157"/>
    </row>
    <row r="3753" spans="14:15" x14ac:dyDescent="0.2">
      <c r="N3753" s="157"/>
      <c r="O3753" s="157"/>
    </row>
    <row r="3754" spans="14:15" x14ac:dyDescent="0.2">
      <c r="N3754" s="157"/>
      <c r="O3754" s="157"/>
    </row>
    <row r="3755" spans="14:15" x14ac:dyDescent="0.2">
      <c r="N3755" s="157"/>
      <c r="O3755" s="157"/>
    </row>
    <row r="3756" spans="14:15" x14ac:dyDescent="0.2">
      <c r="N3756" s="157"/>
      <c r="O3756" s="157"/>
    </row>
    <row r="3757" spans="14:15" x14ac:dyDescent="0.2">
      <c r="N3757" s="157"/>
      <c r="O3757" s="157"/>
    </row>
    <row r="3758" spans="14:15" x14ac:dyDescent="0.2">
      <c r="N3758" s="157"/>
      <c r="O3758" s="157"/>
    </row>
    <row r="3759" spans="14:15" x14ac:dyDescent="0.2">
      <c r="N3759" s="157"/>
      <c r="O3759" s="157"/>
    </row>
    <row r="3760" spans="14:15" x14ac:dyDescent="0.2">
      <c r="N3760" s="157"/>
      <c r="O3760" s="157"/>
    </row>
    <row r="3761" spans="14:15" x14ac:dyDescent="0.2">
      <c r="N3761" s="157"/>
      <c r="O3761" s="157"/>
    </row>
    <row r="3762" spans="14:15" x14ac:dyDescent="0.2">
      <c r="N3762" s="157"/>
      <c r="O3762" s="157"/>
    </row>
    <row r="3763" spans="14:15" x14ac:dyDescent="0.2">
      <c r="N3763" s="157"/>
      <c r="O3763" s="157"/>
    </row>
    <row r="3764" spans="14:15" x14ac:dyDescent="0.2">
      <c r="N3764" s="157"/>
      <c r="O3764" s="157"/>
    </row>
    <row r="3765" spans="14:15" x14ac:dyDescent="0.2">
      <c r="N3765" s="157"/>
      <c r="O3765" s="157"/>
    </row>
    <row r="3766" spans="14:15" x14ac:dyDescent="0.2">
      <c r="N3766" s="157"/>
      <c r="O3766" s="157"/>
    </row>
    <row r="3767" spans="14:15" x14ac:dyDescent="0.2">
      <c r="N3767" s="157"/>
      <c r="O3767" s="157"/>
    </row>
    <row r="3768" spans="14:15" x14ac:dyDescent="0.2">
      <c r="N3768" s="157"/>
      <c r="O3768" s="157"/>
    </row>
    <row r="3769" spans="14:15" x14ac:dyDescent="0.2">
      <c r="N3769" s="157"/>
      <c r="O3769" s="157"/>
    </row>
    <row r="3770" spans="14:15" x14ac:dyDescent="0.2">
      <c r="N3770" s="157"/>
      <c r="O3770" s="157"/>
    </row>
    <row r="3771" spans="14:15" x14ac:dyDescent="0.2">
      <c r="N3771" s="157"/>
      <c r="O3771" s="157"/>
    </row>
    <row r="3772" spans="14:15" x14ac:dyDescent="0.2">
      <c r="N3772" s="157"/>
      <c r="O3772" s="157"/>
    </row>
    <row r="3773" spans="14:15" x14ac:dyDescent="0.2">
      <c r="N3773" s="157"/>
      <c r="O3773" s="157"/>
    </row>
    <row r="3774" spans="14:15" x14ac:dyDescent="0.2">
      <c r="N3774" s="157"/>
      <c r="O3774" s="157"/>
    </row>
    <row r="3775" spans="14:15" x14ac:dyDescent="0.2">
      <c r="N3775" s="157"/>
      <c r="O3775" s="157"/>
    </row>
    <row r="3776" spans="14:15" x14ac:dyDescent="0.2">
      <c r="N3776" s="157"/>
      <c r="O3776" s="157"/>
    </row>
    <row r="3777" spans="14:15" x14ac:dyDescent="0.2">
      <c r="N3777" s="157"/>
      <c r="O3777" s="157"/>
    </row>
    <row r="3778" spans="14:15" x14ac:dyDescent="0.2">
      <c r="N3778" s="157"/>
      <c r="O3778" s="157"/>
    </row>
    <row r="3779" spans="14:15" x14ac:dyDescent="0.2">
      <c r="N3779" s="157"/>
      <c r="O3779" s="157"/>
    </row>
    <row r="3780" spans="14:15" x14ac:dyDescent="0.2">
      <c r="N3780" s="157"/>
      <c r="O3780" s="157"/>
    </row>
    <row r="3781" spans="14:15" x14ac:dyDescent="0.2">
      <c r="N3781" s="157"/>
      <c r="O3781" s="157"/>
    </row>
    <row r="3782" spans="14:15" x14ac:dyDescent="0.2">
      <c r="N3782" s="157"/>
      <c r="O3782" s="157"/>
    </row>
    <row r="3783" spans="14:15" x14ac:dyDescent="0.2">
      <c r="N3783" s="157"/>
      <c r="O3783" s="157"/>
    </row>
    <row r="3784" spans="14:15" x14ac:dyDescent="0.2">
      <c r="N3784" s="157"/>
      <c r="O3784" s="157"/>
    </row>
    <row r="3785" spans="14:15" x14ac:dyDescent="0.2">
      <c r="N3785" s="157"/>
      <c r="O3785" s="157"/>
    </row>
    <row r="3786" spans="14:15" x14ac:dyDescent="0.2">
      <c r="N3786" s="157"/>
      <c r="O3786" s="157"/>
    </row>
    <row r="3787" spans="14:15" x14ac:dyDescent="0.2">
      <c r="N3787" s="157"/>
      <c r="O3787" s="157"/>
    </row>
    <row r="3788" spans="14:15" x14ac:dyDescent="0.2">
      <c r="N3788" s="157"/>
      <c r="O3788" s="157"/>
    </row>
    <row r="3789" spans="14:15" x14ac:dyDescent="0.2">
      <c r="N3789" s="157"/>
      <c r="O3789" s="157"/>
    </row>
    <row r="3790" spans="14:15" x14ac:dyDescent="0.2">
      <c r="N3790" s="157"/>
      <c r="O3790" s="157"/>
    </row>
    <row r="3791" spans="14:15" x14ac:dyDescent="0.2">
      <c r="N3791" s="157"/>
      <c r="O3791" s="157"/>
    </row>
    <row r="3792" spans="14:15" x14ac:dyDescent="0.2">
      <c r="N3792" s="157"/>
      <c r="O3792" s="157"/>
    </row>
    <row r="3793" spans="14:15" x14ac:dyDescent="0.2">
      <c r="N3793" s="157"/>
      <c r="O3793" s="157"/>
    </row>
    <row r="3794" spans="14:15" x14ac:dyDescent="0.2">
      <c r="N3794" s="157"/>
      <c r="O3794" s="157"/>
    </row>
    <row r="3795" spans="14:15" x14ac:dyDescent="0.2">
      <c r="N3795" s="157"/>
      <c r="O3795" s="157"/>
    </row>
    <row r="3796" spans="14:15" x14ac:dyDescent="0.2">
      <c r="N3796" s="157"/>
      <c r="O3796" s="157"/>
    </row>
    <row r="3797" spans="14:15" x14ac:dyDescent="0.2">
      <c r="N3797" s="157"/>
      <c r="O3797" s="157"/>
    </row>
    <row r="3798" spans="14:15" x14ac:dyDescent="0.2">
      <c r="N3798" s="157"/>
      <c r="O3798" s="157"/>
    </row>
    <row r="3799" spans="14:15" x14ac:dyDescent="0.2">
      <c r="N3799" s="157"/>
      <c r="O3799" s="157"/>
    </row>
    <row r="3800" spans="14:15" x14ac:dyDescent="0.2">
      <c r="N3800" s="157"/>
      <c r="O3800" s="157"/>
    </row>
    <row r="3801" spans="14:15" x14ac:dyDescent="0.2">
      <c r="N3801" s="157"/>
      <c r="O3801" s="157"/>
    </row>
    <row r="3802" spans="14:15" x14ac:dyDescent="0.2">
      <c r="N3802" s="157"/>
      <c r="O3802" s="157"/>
    </row>
    <row r="3803" spans="14:15" x14ac:dyDescent="0.2">
      <c r="N3803" s="157"/>
      <c r="O3803" s="157"/>
    </row>
    <row r="3804" spans="14:15" x14ac:dyDescent="0.2">
      <c r="N3804" s="157"/>
      <c r="O3804" s="157"/>
    </row>
    <row r="3805" spans="14:15" x14ac:dyDescent="0.2">
      <c r="N3805" s="157"/>
      <c r="O3805" s="157"/>
    </row>
    <row r="3806" spans="14:15" x14ac:dyDescent="0.2">
      <c r="N3806" s="157"/>
      <c r="O3806" s="157"/>
    </row>
    <row r="3807" spans="14:15" x14ac:dyDescent="0.2">
      <c r="N3807" s="157"/>
      <c r="O3807" s="157"/>
    </row>
    <row r="3808" spans="14:15" x14ac:dyDescent="0.2">
      <c r="N3808" s="157"/>
      <c r="O3808" s="157"/>
    </row>
    <row r="3809" spans="14:15" x14ac:dyDescent="0.2">
      <c r="N3809" s="157"/>
      <c r="O3809" s="157"/>
    </row>
    <row r="3810" spans="14:15" x14ac:dyDescent="0.2">
      <c r="N3810" s="157"/>
      <c r="O3810" s="157"/>
    </row>
    <row r="3811" spans="14:15" x14ac:dyDescent="0.2">
      <c r="N3811" s="157"/>
      <c r="O3811" s="157"/>
    </row>
    <row r="3812" spans="14:15" x14ac:dyDescent="0.2">
      <c r="N3812" s="157"/>
      <c r="O3812" s="157"/>
    </row>
    <row r="3813" spans="14:15" x14ac:dyDescent="0.2">
      <c r="N3813" s="157"/>
      <c r="O3813" s="157"/>
    </row>
    <row r="3814" spans="14:15" x14ac:dyDescent="0.2">
      <c r="N3814" s="157"/>
      <c r="O3814" s="157"/>
    </row>
    <row r="3815" spans="14:15" x14ac:dyDescent="0.2">
      <c r="N3815" s="157"/>
      <c r="O3815" s="157"/>
    </row>
    <row r="3816" spans="14:15" x14ac:dyDescent="0.2">
      <c r="N3816" s="157"/>
      <c r="O3816" s="157"/>
    </row>
    <row r="3817" spans="14:15" x14ac:dyDescent="0.2">
      <c r="N3817" s="157"/>
      <c r="O3817" s="157"/>
    </row>
    <row r="3818" spans="14:15" x14ac:dyDescent="0.2">
      <c r="N3818" s="157"/>
      <c r="O3818" s="157"/>
    </row>
    <row r="3819" spans="14:15" x14ac:dyDescent="0.2">
      <c r="N3819" s="157"/>
      <c r="O3819" s="157"/>
    </row>
    <row r="3820" spans="14:15" x14ac:dyDescent="0.2">
      <c r="N3820" s="157"/>
      <c r="O3820" s="157"/>
    </row>
    <row r="3821" spans="14:15" x14ac:dyDescent="0.2">
      <c r="N3821" s="157"/>
      <c r="O3821" s="157"/>
    </row>
    <row r="3822" spans="14:15" x14ac:dyDescent="0.2">
      <c r="N3822" s="157"/>
      <c r="O3822" s="157"/>
    </row>
    <row r="3823" spans="14:15" x14ac:dyDescent="0.2">
      <c r="N3823" s="157"/>
      <c r="O3823" s="157"/>
    </row>
    <row r="3824" spans="14:15" x14ac:dyDescent="0.2">
      <c r="N3824" s="157"/>
      <c r="O3824" s="157"/>
    </row>
    <row r="3825" spans="14:15" x14ac:dyDescent="0.2">
      <c r="N3825" s="157"/>
      <c r="O3825" s="157"/>
    </row>
    <row r="3826" spans="14:15" x14ac:dyDescent="0.2">
      <c r="N3826" s="157"/>
      <c r="O3826" s="157"/>
    </row>
    <row r="3827" spans="14:15" x14ac:dyDescent="0.2">
      <c r="N3827" s="157"/>
      <c r="O3827" s="157"/>
    </row>
    <row r="3828" spans="14:15" x14ac:dyDescent="0.2">
      <c r="N3828" s="157"/>
      <c r="O3828" s="157"/>
    </row>
    <row r="3829" spans="14:15" x14ac:dyDescent="0.2">
      <c r="N3829" s="157"/>
      <c r="O3829" s="157"/>
    </row>
    <row r="3830" spans="14:15" x14ac:dyDescent="0.2">
      <c r="N3830" s="157"/>
      <c r="O3830" s="157"/>
    </row>
    <row r="3831" spans="14:15" x14ac:dyDescent="0.2">
      <c r="N3831" s="157"/>
      <c r="O3831" s="157"/>
    </row>
    <row r="3832" spans="14:15" x14ac:dyDescent="0.2">
      <c r="N3832" s="157"/>
      <c r="O3832" s="157"/>
    </row>
    <row r="3833" spans="14:15" x14ac:dyDescent="0.2">
      <c r="N3833" s="157"/>
      <c r="O3833" s="157"/>
    </row>
    <row r="3834" spans="14:15" x14ac:dyDescent="0.2">
      <c r="N3834" s="157"/>
      <c r="O3834" s="157"/>
    </row>
    <row r="3835" spans="14:15" x14ac:dyDescent="0.2">
      <c r="N3835" s="157"/>
      <c r="O3835" s="157"/>
    </row>
    <row r="3836" spans="14:15" x14ac:dyDescent="0.2">
      <c r="N3836" s="157"/>
      <c r="O3836" s="157"/>
    </row>
    <row r="3837" spans="14:15" x14ac:dyDescent="0.2">
      <c r="N3837" s="157"/>
      <c r="O3837" s="157"/>
    </row>
    <row r="3838" spans="14:15" x14ac:dyDescent="0.2">
      <c r="N3838" s="157"/>
      <c r="O3838" s="157"/>
    </row>
    <row r="3839" spans="14:15" x14ac:dyDescent="0.2">
      <c r="N3839" s="157"/>
      <c r="O3839" s="157"/>
    </row>
    <row r="3840" spans="14:15" x14ac:dyDescent="0.2">
      <c r="N3840" s="157"/>
      <c r="O3840" s="157"/>
    </row>
    <row r="3841" spans="14:15" x14ac:dyDescent="0.2">
      <c r="N3841" s="157"/>
      <c r="O3841" s="157"/>
    </row>
    <row r="3842" spans="14:15" x14ac:dyDescent="0.2">
      <c r="N3842" s="157"/>
      <c r="O3842" s="157"/>
    </row>
    <row r="3843" spans="14:15" x14ac:dyDescent="0.2">
      <c r="N3843" s="157"/>
      <c r="O3843" s="157"/>
    </row>
    <row r="3844" spans="14:15" x14ac:dyDescent="0.2">
      <c r="N3844" s="157"/>
      <c r="O3844" s="157"/>
    </row>
    <row r="3845" spans="14:15" x14ac:dyDescent="0.2">
      <c r="N3845" s="157"/>
      <c r="O3845" s="157"/>
    </row>
    <row r="3846" spans="14:15" x14ac:dyDescent="0.2">
      <c r="N3846" s="157"/>
      <c r="O3846" s="157"/>
    </row>
    <row r="3847" spans="14:15" x14ac:dyDescent="0.2">
      <c r="N3847" s="157"/>
      <c r="O3847" s="157"/>
    </row>
    <row r="3848" spans="14:15" x14ac:dyDescent="0.2">
      <c r="N3848" s="157"/>
      <c r="O3848" s="157"/>
    </row>
    <row r="3849" spans="14:15" x14ac:dyDescent="0.2">
      <c r="N3849" s="157"/>
      <c r="O3849" s="157"/>
    </row>
    <row r="3850" spans="14:15" x14ac:dyDescent="0.2">
      <c r="N3850" s="157"/>
      <c r="O3850" s="157"/>
    </row>
    <row r="3851" spans="14:15" x14ac:dyDescent="0.2">
      <c r="N3851" s="157"/>
      <c r="O3851" s="157"/>
    </row>
    <row r="3852" spans="14:15" x14ac:dyDescent="0.2">
      <c r="N3852" s="157"/>
      <c r="O3852" s="157"/>
    </row>
    <row r="3853" spans="14:15" x14ac:dyDescent="0.2">
      <c r="N3853" s="157"/>
      <c r="O3853" s="157"/>
    </row>
    <row r="3854" spans="14:15" x14ac:dyDescent="0.2">
      <c r="N3854" s="157"/>
      <c r="O3854" s="157"/>
    </row>
    <row r="3855" spans="14:15" x14ac:dyDescent="0.2">
      <c r="N3855" s="157"/>
      <c r="O3855" s="157"/>
    </row>
    <row r="3856" spans="14:15" x14ac:dyDescent="0.2">
      <c r="N3856" s="157"/>
      <c r="O3856" s="157"/>
    </row>
    <row r="3857" spans="14:15" x14ac:dyDescent="0.2">
      <c r="N3857" s="157"/>
      <c r="O3857" s="157"/>
    </row>
    <row r="3858" spans="14:15" x14ac:dyDescent="0.2">
      <c r="N3858" s="157"/>
      <c r="O3858" s="157"/>
    </row>
    <row r="3859" spans="14:15" x14ac:dyDescent="0.2">
      <c r="N3859" s="157"/>
      <c r="O3859" s="157"/>
    </row>
    <row r="3860" spans="14:15" x14ac:dyDescent="0.2">
      <c r="N3860" s="157"/>
      <c r="O3860" s="157"/>
    </row>
    <row r="3861" spans="14:15" x14ac:dyDescent="0.2">
      <c r="N3861" s="157"/>
      <c r="O3861" s="157"/>
    </row>
    <row r="3862" spans="14:15" x14ac:dyDescent="0.2">
      <c r="N3862" s="157"/>
      <c r="O3862" s="157"/>
    </row>
    <row r="3863" spans="14:15" x14ac:dyDescent="0.2">
      <c r="N3863" s="157"/>
      <c r="O3863" s="157"/>
    </row>
    <row r="3864" spans="14:15" x14ac:dyDescent="0.2">
      <c r="N3864" s="157"/>
      <c r="O3864" s="157"/>
    </row>
    <row r="3865" spans="14:15" x14ac:dyDescent="0.2">
      <c r="N3865" s="157"/>
      <c r="O3865" s="157"/>
    </row>
    <row r="3866" spans="14:15" x14ac:dyDescent="0.2">
      <c r="N3866" s="157"/>
      <c r="O3866" s="157"/>
    </row>
    <row r="3867" spans="14:15" x14ac:dyDescent="0.2">
      <c r="N3867" s="157"/>
      <c r="O3867" s="157"/>
    </row>
    <row r="3868" spans="14:15" x14ac:dyDescent="0.2">
      <c r="N3868" s="157"/>
      <c r="O3868" s="157"/>
    </row>
    <row r="3869" spans="14:15" x14ac:dyDescent="0.2">
      <c r="N3869" s="157"/>
      <c r="O3869" s="157"/>
    </row>
    <row r="3870" spans="14:15" x14ac:dyDescent="0.2">
      <c r="N3870" s="157"/>
      <c r="O3870" s="157"/>
    </row>
    <row r="3871" spans="14:15" x14ac:dyDescent="0.2">
      <c r="N3871" s="157"/>
      <c r="O3871" s="157"/>
    </row>
    <row r="3872" spans="14:15" x14ac:dyDescent="0.2">
      <c r="N3872" s="157"/>
      <c r="O3872" s="157"/>
    </row>
    <row r="3873" spans="14:15" x14ac:dyDescent="0.2">
      <c r="N3873" s="157"/>
      <c r="O3873" s="157"/>
    </row>
    <row r="3874" spans="14:15" x14ac:dyDescent="0.2">
      <c r="N3874" s="157"/>
      <c r="O3874" s="157"/>
    </row>
    <row r="3875" spans="14:15" x14ac:dyDescent="0.2">
      <c r="N3875" s="157"/>
      <c r="O3875" s="157"/>
    </row>
    <row r="3876" spans="14:15" x14ac:dyDescent="0.2">
      <c r="N3876" s="157"/>
      <c r="O3876" s="157"/>
    </row>
    <row r="3877" spans="14:15" x14ac:dyDescent="0.2">
      <c r="N3877" s="157"/>
      <c r="O3877" s="157"/>
    </row>
    <row r="3878" spans="14:15" x14ac:dyDescent="0.2">
      <c r="N3878" s="157"/>
      <c r="O3878" s="157"/>
    </row>
    <row r="3879" spans="14:15" x14ac:dyDescent="0.2">
      <c r="N3879" s="157"/>
      <c r="O3879" s="157"/>
    </row>
    <row r="3880" spans="14:15" x14ac:dyDescent="0.2">
      <c r="N3880" s="157"/>
      <c r="O3880" s="157"/>
    </row>
    <row r="3881" spans="14:15" x14ac:dyDescent="0.2">
      <c r="N3881" s="157"/>
      <c r="O3881" s="157"/>
    </row>
    <row r="3882" spans="14:15" x14ac:dyDescent="0.2">
      <c r="N3882" s="157"/>
      <c r="O3882" s="157"/>
    </row>
    <row r="3883" spans="14:15" x14ac:dyDescent="0.2">
      <c r="N3883" s="157"/>
      <c r="O3883" s="157"/>
    </row>
    <row r="3884" spans="14:15" x14ac:dyDescent="0.2">
      <c r="N3884" s="157"/>
      <c r="O3884" s="157"/>
    </row>
    <row r="3885" spans="14:15" x14ac:dyDescent="0.2">
      <c r="N3885" s="157"/>
      <c r="O3885" s="157"/>
    </row>
    <row r="3886" spans="14:15" x14ac:dyDescent="0.2">
      <c r="N3886" s="157"/>
      <c r="O3886" s="157"/>
    </row>
    <row r="3887" spans="14:15" x14ac:dyDescent="0.2">
      <c r="N3887" s="157"/>
      <c r="O3887" s="157"/>
    </row>
    <row r="3888" spans="14:15" x14ac:dyDescent="0.2">
      <c r="N3888" s="157"/>
      <c r="O3888" s="157"/>
    </row>
    <row r="3889" spans="14:15" x14ac:dyDescent="0.2">
      <c r="N3889" s="157"/>
      <c r="O3889" s="157"/>
    </row>
    <row r="3890" spans="14:15" x14ac:dyDescent="0.2">
      <c r="N3890" s="157"/>
      <c r="O3890" s="157"/>
    </row>
    <row r="3891" spans="14:15" x14ac:dyDescent="0.2">
      <c r="N3891" s="157"/>
      <c r="O3891" s="157"/>
    </row>
    <row r="3892" spans="14:15" x14ac:dyDescent="0.2">
      <c r="N3892" s="157"/>
      <c r="O3892" s="157"/>
    </row>
    <row r="3893" spans="14:15" x14ac:dyDescent="0.2">
      <c r="N3893" s="157"/>
      <c r="O3893" s="157"/>
    </row>
    <row r="3894" spans="14:15" x14ac:dyDescent="0.2">
      <c r="N3894" s="157"/>
      <c r="O3894" s="157"/>
    </row>
    <row r="3895" spans="14:15" x14ac:dyDescent="0.2">
      <c r="N3895" s="157"/>
      <c r="O3895" s="157"/>
    </row>
    <row r="3896" spans="14:15" x14ac:dyDescent="0.2">
      <c r="N3896" s="157"/>
      <c r="O3896" s="157"/>
    </row>
    <row r="3897" spans="14:15" x14ac:dyDescent="0.2">
      <c r="N3897" s="157"/>
      <c r="O3897" s="157"/>
    </row>
    <row r="3898" spans="14:15" x14ac:dyDescent="0.2">
      <c r="N3898" s="157"/>
      <c r="O3898" s="157"/>
    </row>
    <row r="3899" spans="14:15" x14ac:dyDescent="0.2">
      <c r="N3899" s="157"/>
      <c r="O3899" s="157"/>
    </row>
    <row r="3900" spans="14:15" x14ac:dyDescent="0.2">
      <c r="N3900" s="157"/>
      <c r="O3900" s="157"/>
    </row>
    <row r="3901" spans="14:15" x14ac:dyDescent="0.2">
      <c r="N3901" s="157"/>
      <c r="O3901" s="157"/>
    </row>
    <row r="3902" spans="14:15" x14ac:dyDescent="0.2">
      <c r="N3902" s="157"/>
      <c r="O3902" s="157"/>
    </row>
    <row r="3903" spans="14:15" x14ac:dyDescent="0.2">
      <c r="N3903" s="157"/>
      <c r="O3903" s="157"/>
    </row>
    <row r="3904" spans="14:15" x14ac:dyDescent="0.2">
      <c r="N3904" s="157"/>
      <c r="O3904" s="157"/>
    </row>
    <row r="3905" spans="14:15" x14ac:dyDescent="0.2">
      <c r="N3905" s="157"/>
      <c r="O3905" s="157"/>
    </row>
    <row r="3906" spans="14:15" x14ac:dyDescent="0.2">
      <c r="N3906" s="157"/>
      <c r="O3906" s="157"/>
    </row>
    <row r="3907" spans="14:15" x14ac:dyDescent="0.2">
      <c r="N3907" s="157"/>
      <c r="O3907" s="157"/>
    </row>
    <row r="3908" spans="14:15" x14ac:dyDescent="0.2">
      <c r="N3908" s="157"/>
      <c r="O3908" s="157"/>
    </row>
    <row r="3909" spans="14:15" x14ac:dyDescent="0.2">
      <c r="N3909" s="157"/>
      <c r="O3909" s="157"/>
    </row>
    <row r="3910" spans="14:15" x14ac:dyDescent="0.2">
      <c r="N3910" s="157"/>
      <c r="O3910" s="157"/>
    </row>
    <row r="3911" spans="14:15" x14ac:dyDescent="0.2">
      <c r="N3911" s="157"/>
      <c r="O3911" s="157"/>
    </row>
    <row r="3912" spans="14:15" x14ac:dyDescent="0.2">
      <c r="N3912" s="157"/>
      <c r="O3912" s="157"/>
    </row>
    <row r="3913" spans="14:15" x14ac:dyDescent="0.2">
      <c r="N3913" s="157"/>
      <c r="O3913" s="157"/>
    </row>
    <row r="3914" spans="14:15" x14ac:dyDescent="0.2">
      <c r="N3914" s="157"/>
      <c r="O3914" s="157"/>
    </row>
    <row r="3915" spans="14:15" x14ac:dyDescent="0.2">
      <c r="N3915" s="157"/>
      <c r="O3915" s="157"/>
    </row>
    <row r="3916" spans="14:15" x14ac:dyDescent="0.2">
      <c r="N3916" s="157"/>
      <c r="O3916" s="157"/>
    </row>
    <row r="3917" spans="14:15" x14ac:dyDescent="0.2">
      <c r="N3917" s="157"/>
      <c r="O3917" s="157"/>
    </row>
    <row r="3918" spans="14:15" x14ac:dyDescent="0.2">
      <c r="N3918" s="157"/>
      <c r="O3918" s="157"/>
    </row>
    <row r="3919" spans="14:15" x14ac:dyDescent="0.2">
      <c r="N3919" s="157"/>
      <c r="O3919" s="157"/>
    </row>
    <row r="3920" spans="14:15" x14ac:dyDescent="0.2">
      <c r="N3920" s="157"/>
      <c r="O3920" s="157"/>
    </row>
    <row r="3921" spans="14:15" x14ac:dyDescent="0.2">
      <c r="N3921" s="157"/>
      <c r="O3921" s="157"/>
    </row>
    <row r="3922" spans="14:15" x14ac:dyDescent="0.2">
      <c r="N3922" s="157"/>
      <c r="O3922" s="157"/>
    </row>
    <row r="3923" spans="14:15" x14ac:dyDescent="0.2">
      <c r="N3923" s="157"/>
      <c r="O3923" s="157"/>
    </row>
    <row r="3924" spans="14:15" x14ac:dyDescent="0.2">
      <c r="N3924" s="157"/>
      <c r="O3924" s="157"/>
    </row>
    <row r="3925" spans="14:15" x14ac:dyDescent="0.2">
      <c r="N3925" s="157"/>
      <c r="O3925" s="157"/>
    </row>
    <row r="3926" spans="14:15" x14ac:dyDescent="0.2">
      <c r="N3926" s="157"/>
      <c r="O3926" s="157"/>
    </row>
    <row r="3927" spans="14:15" x14ac:dyDescent="0.2">
      <c r="N3927" s="157"/>
      <c r="O3927" s="157"/>
    </row>
    <row r="3928" spans="14:15" x14ac:dyDescent="0.2">
      <c r="N3928" s="157"/>
      <c r="O3928" s="157"/>
    </row>
    <row r="3929" spans="14:15" x14ac:dyDescent="0.2">
      <c r="N3929" s="157"/>
      <c r="O3929" s="157"/>
    </row>
    <row r="3930" spans="14:15" x14ac:dyDescent="0.2">
      <c r="N3930" s="157"/>
      <c r="O3930" s="157"/>
    </row>
    <row r="3931" spans="14:15" x14ac:dyDescent="0.2">
      <c r="N3931" s="157"/>
      <c r="O3931" s="157"/>
    </row>
    <row r="3932" spans="14:15" x14ac:dyDescent="0.2">
      <c r="N3932" s="157"/>
      <c r="O3932" s="157"/>
    </row>
    <row r="3933" spans="14:15" x14ac:dyDescent="0.2">
      <c r="N3933" s="157"/>
      <c r="O3933" s="157"/>
    </row>
    <row r="3934" spans="14:15" x14ac:dyDescent="0.2">
      <c r="N3934" s="157"/>
      <c r="O3934" s="157"/>
    </row>
    <row r="3935" spans="14:15" x14ac:dyDescent="0.2">
      <c r="N3935" s="157"/>
      <c r="O3935" s="157"/>
    </row>
    <row r="3936" spans="14:15" x14ac:dyDescent="0.2">
      <c r="N3936" s="157"/>
      <c r="O3936" s="157"/>
    </row>
    <row r="3937" spans="14:15" x14ac:dyDescent="0.2">
      <c r="N3937" s="157"/>
      <c r="O3937" s="157"/>
    </row>
    <row r="3938" spans="14:15" x14ac:dyDescent="0.2">
      <c r="N3938" s="157"/>
      <c r="O3938" s="157"/>
    </row>
    <row r="3939" spans="14:15" x14ac:dyDescent="0.2">
      <c r="N3939" s="157"/>
      <c r="O3939" s="157"/>
    </row>
    <row r="3940" spans="14:15" x14ac:dyDescent="0.2">
      <c r="N3940" s="157"/>
      <c r="O3940" s="157"/>
    </row>
    <row r="3941" spans="14:15" x14ac:dyDescent="0.2">
      <c r="N3941" s="157"/>
      <c r="O3941" s="157"/>
    </row>
    <row r="3942" spans="14:15" x14ac:dyDescent="0.2">
      <c r="N3942" s="157"/>
      <c r="O3942" s="157"/>
    </row>
    <row r="3943" spans="14:15" x14ac:dyDescent="0.2">
      <c r="N3943" s="157"/>
      <c r="O3943" s="157"/>
    </row>
    <row r="3944" spans="14:15" x14ac:dyDescent="0.2">
      <c r="N3944" s="157"/>
      <c r="O3944" s="157"/>
    </row>
    <row r="3945" spans="14:15" x14ac:dyDescent="0.2">
      <c r="N3945" s="157"/>
      <c r="O3945" s="157"/>
    </row>
    <row r="3946" spans="14:15" x14ac:dyDescent="0.2">
      <c r="N3946" s="157"/>
      <c r="O3946" s="157"/>
    </row>
    <row r="3947" spans="14:15" x14ac:dyDescent="0.2">
      <c r="N3947" s="157"/>
      <c r="O3947" s="157"/>
    </row>
    <row r="3948" spans="14:15" x14ac:dyDescent="0.2">
      <c r="N3948" s="157"/>
      <c r="O3948" s="157"/>
    </row>
    <row r="3949" spans="14:15" x14ac:dyDescent="0.2">
      <c r="N3949" s="157"/>
      <c r="O3949" s="157"/>
    </row>
    <row r="3950" spans="14:15" x14ac:dyDescent="0.2">
      <c r="N3950" s="157"/>
      <c r="O3950" s="157"/>
    </row>
    <row r="3951" spans="14:15" x14ac:dyDescent="0.2">
      <c r="N3951" s="157"/>
      <c r="O3951" s="157"/>
    </row>
    <row r="3952" spans="14:15" x14ac:dyDescent="0.2">
      <c r="N3952" s="157"/>
      <c r="O3952" s="157"/>
    </row>
    <row r="3953" spans="14:15" x14ac:dyDescent="0.2">
      <c r="N3953" s="157"/>
      <c r="O3953" s="157"/>
    </row>
    <row r="3954" spans="14:15" x14ac:dyDescent="0.2">
      <c r="N3954" s="157"/>
      <c r="O3954" s="157"/>
    </row>
    <row r="3955" spans="14:15" x14ac:dyDescent="0.2">
      <c r="N3955" s="157"/>
      <c r="O3955" s="157"/>
    </row>
    <row r="3956" spans="14:15" x14ac:dyDescent="0.2">
      <c r="N3956" s="157"/>
      <c r="O3956" s="157"/>
    </row>
    <row r="3957" spans="14:15" x14ac:dyDescent="0.2">
      <c r="N3957" s="157"/>
      <c r="O3957" s="157"/>
    </row>
    <row r="3958" spans="14:15" x14ac:dyDescent="0.2">
      <c r="N3958" s="157"/>
      <c r="O3958" s="157"/>
    </row>
    <row r="3959" spans="14:15" x14ac:dyDescent="0.2">
      <c r="N3959" s="157"/>
      <c r="O3959" s="157"/>
    </row>
    <row r="3960" spans="14:15" x14ac:dyDescent="0.2">
      <c r="N3960" s="157"/>
      <c r="O3960" s="157"/>
    </row>
    <row r="3961" spans="14:15" x14ac:dyDescent="0.2">
      <c r="N3961" s="157"/>
      <c r="O3961" s="157"/>
    </row>
    <row r="3962" spans="14:15" x14ac:dyDescent="0.2">
      <c r="N3962" s="157"/>
      <c r="O3962" s="157"/>
    </row>
    <row r="3963" spans="14:15" x14ac:dyDescent="0.2">
      <c r="N3963" s="157"/>
      <c r="O3963" s="157"/>
    </row>
    <row r="3964" spans="14:15" x14ac:dyDescent="0.2">
      <c r="N3964" s="157"/>
      <c r="O3964" s="157"/>
    </row>
    <row r="3965" spans="14:15" x14ac:dyDescent="0.2">
      <c r="N3965" s="157"/>
      <c r="O3965" s="157"/>
    </row>
    <row r="3966" spans="14:15" x14ac:dyDescent="0.2">
      <c r="N3966" s="157"/>
      <c r="O3966" s="157"/>
    </row>
    <row r="3967" spans="14:15" x14ac:dyDescent="0.2">
      <c r="N3967" s="157"/>
      <c r="O3967" s="157"/>
    </row>
    <row r="3968" spans="14:15" x14ac:dyDescent="0.2">
      <c r="N3968" s="157"/>
      <c r="O3968" s="157"/>
    </row>
    <row r="3969" spans="14:15" x14ac:dyDescent="0.2">
      <c r="N3969" s="157"/>
      <c r="O3969" s="157"/>
    </row>
    <row r="3970" spans="14:15" x14ac:dyDescent="0.2">
      <c r="N3970" s="157"/>
      <c r="O3970" s="157"/>
    </row>
    <row r="3971" spans="14:15" x14ac:dyDescent="0.2">
      <c r="N3971" s="157"/>
      <c r="O3971" s="157"/>
    </row>
    <row r="3972" spans="14:15" x14ac:dyDescent="0.2">
      <c r="N3972" s="157"/>
      <c r="O3972" s="157"/>
    </row>
    <row r="3973" spans="14:15" x14ac:dyDescent="0.2">
      <c r="N3973" s="157"/>
      <c r="O3973" s="157"/>
    </row>
    <row r="3974" spans="14:15" x14ac:dyDescent="0.2">
      <c r="N3974" s="157"/>
      <c r="O3974" s="157"/>
    </row>
    <row r="3975" spans="14:15" x14ac:dyDescent="0.2">
      <c r="N3975" s="157"/>
      <c r="O3975" s="157"/>
    </row>
    <row r="3976" spans="14:15" x14ac:dyDescent="0.2">
      <c r="N3976" s="157"/>
      <c r="O3976" s="157"/>
    </row>
    <row r="3977" spans="14:15" x14ac:dyDescent="0.2">
      <c r="N3977" s="157"/>
      <c r="O3977" s="157"/>
    </row>
    <row r="3978" spans="14:15" x14ac:dyDescent="0.2">
      <c r="N3978" s="157"/>
      <c r="O3978" s="157"/>
    </row>
    <row r="3979" spans="14:15" x14ac:dyDescent="0.2">
      <c r="N3979" s="157"/>
      <c r="O3979" s="157"/>
    </row>
    <row r="3980" spans="14:15" x14ac:dyDescent="0.2">
      <c r="N3980" s="157"/>
      <c r="O3980" s="157"/>
    </row>
    <row r="3981" spans="14:15" x14ac:dyDescent="0.2">
      <c r="N3981" s="157"/>
      <c r="O3981" s="157"/>
    </row>
    <row r="3982" spans="14:15" x14ac:dyDescent="0.2">
      <c r="N3982" s="157"/>
      <c r="O3982" s="157"/>
    </row>
    <row r="3983" spans="14:15" x14ac:dyDescent="0.2">
      <c r="N3983" s="157"/>
      <c r="O3983" s="157"/>
    </row>
    <row r="3984" spans="14:15" x14ac:dyDescent="0.2">
      <c r="N3984" s="157"/>
      <c r="O3984" s="157"/>
    </row>
    <row r="3985" spans="14:15" x14ac:dyDescent="0.2">
      <c r="N3985" s="157"/>
      <c r="O3985" s="157"/>
    </row>
    <row r="3986" spans="14:15" x14ac:dyDescent="0.2">
      <c r="N3986" s="157"/>
      <c r="O3986" s="157"/>
    </row>
    <row r="3987" spans="14:15" x14ac:dyDescent="0.2">
      <c r="N3987" s="157"/>
      <c r="O3987" s="157"/>
    </row>
    <row r="3988" spans="14:15" x14ac:dyDescent="0.2">
      <c r="N3988" s="157"/>
      <c r="O3988" s="157"/>
    </row>
    <row r="3989" spans="14:15" x14ac:dyDescent="0.2">
      <c r="N3989" s="157"/>
      <c r="O3989" s="157"/>
    </row>
    <row r="3990" spans="14:15" x14ac:dyDescent="0.2">
      <c r="N3990" s="157"/>
      <c r="O3990" s="157"/>
    </row>
    <row r="3991" spans="14:15" x14ac:dyDescent="0.2">
      <c r="N3991" s="157"/>
      <c r="O3991" s="157"/>
    </row>
    <row r="3992" spans="14:15" x14ac:dyDescent="0.2">
      <c r="N3992" s="157"/>
      <c r="O3992" s="157"/>
    </row>
    <row r="3993" spans="14:15" x14ac:dyDescent="0.2">
      <c r="N3993" s="157"/>
      <c r="O3993" s="157"/>
    </row>
    <row r="3994" spans="14:15" x14ac:dyDescent="0.2">
      <c r="N3994" s="157"/>
      <c r="O3994" s="157"/>
    </row>
    <row r="3995" spans="14:15" x14ac:dyDescent="0.2">
      <c r="N3995" s="157"/>
      <c r="O3995" s="157"/>
    </row>
    <row r="3996" spans="14:15" x14ac:dyDescent="0.2">
      <c r="N3996" s="157"/>
      <c r="O3996" s="157"/>
    </row>
    <row r="3997" spans="14:15" x14ac:dyDescent="0.2">
      <c r="N3997" s="157"/>
      <c r="O3997" s="157"/>
    </row>
    <row r="3998" spans="14:15" x14ac:dyDescent="0.2">
      <c r="N3998" s="157"/>
      <c r="O3998" s="157"/>
    </row>
    <row r="3999" spans="14:15" x14ac:dyDescent="0.2">
      <c r="N3999" s="157"/>
      <c r="O3999" s="157"/>
    </row>
    <row r="4000" spans="14:15" x14ac:dyDescent="0.2">
      <c r="N4000" s="157"/>
      <c r="O4000" s="157"/>
    </row>
    <row r="4001" spans="14:15" x14ac:dyDescent="0.2">
      <c r="N4001" s="157"/>
      <c r="O4001" s="157"/>
    </row>
    <row r="4002" spans="14:15" x14ac:dyDescent="0.2">
      <c r="N4002" s="157"/>
      <c r="O4002" s="157"/>
    </row>
    <row r="4003" spans="14:15" x14ac:dyDescent="0.2">
      <c r="N4003" s="157"/>
      <c r="O4003" s="157"/>
    </row>
    <row r="4004" spans="14:15" x14ac:dyDescent="0.2">
      <c r="N4004" s="157"/>
      <c r="O4004" s="157"/>
    </row>
    <row r="4005" spans="14:15" x14ac:dyDescent="0.2">
      <c r="N4005" s="157"/>
      <c r="O4005" s="157"/>
    </row>
    <row r="4006" spans="14:15" x14ac:dyDescent="0.2">
      <c r="N4006" s="157"/>
      <c r="O4006" s="157"/>
    </row>
    <row r="4007" spans="14:15" x14ac:dyDescent="0.2">
      <c r="N4007" s="157"/>
      <c r="O4007" s="157"/>
    </row>
    <row r="4008" spans="14:15" x14ac:dyDescent="0.2">
      <c r="N4008" s="157"/>
      <c r="O4008" s="157"/>
    </row>
    <row r="4009" spans="14:15" x14ac:dyDescent="0.2">
      <c r="N4009" s="157"/>
      <c r="O4009" s="157"/>
    </row>
    <row r="4010" spans="14:15" x14ac:dyDescent="0.2">
      <c r="N4010" s="157"/>
      <c r="O4010" s="157"/>
    </row>
    <row r="4011" spans="14:15" x14ac:dyDescent="0.2">
      <c r="N4011" s="157"/>
      <c r="O4011" s="157"/>
    </row>
    <row r="4012" spans="14:15" x14ac:dyDescent="0.2">
      <c r="N4012" s="157"/>
      <c r="O4012" s="157"/>
    </row>
    <row r="4013" spans="14:15" x14ac:dyDescent="0.2">
      <c r="N4013" s="157"/>
      <c r="O4013" s="157"/>
    </row>
    <row r="4014" spans="14:15" x14ac:dyDescent="0.2">
      <c r="N4014" s="157"/>
      <c r="O4014" s="157"/>
    </row>
    <row r="4015" spans="14:15" x14ac:dyDescent="0.2">
      <c r="N4015" s="157"/>
      <c r="O4015" s="157"/>
    </row>
    <row r="4016" spans="14:15" x14ac:dyDescent="0.2">
      <c r="N4016" s="157"/>
      <c r="O4016" s="157"/>
    </row>
    <row r="4017" spans="14:15" x14ac:dyDescent="0.2">
      <c r="N4017" s="157"/>
      <c r="O4017" s="157"/>
    </row>
    <row r="4018" spans="14:15" x14ac:dyDescent="0.2">
      <c r="N4018" s="157"/>
      <c r="O4018" s="157"/>
    </row>
    <row r="4019" spans="14:15" x14ac:dyDescent="0.2">
      <c r="N4019" s="157"/>
      <c r="O4019" s="157"/>
    </row>
    <row r="4020" spans="14:15" x14ac:dyDescent="0.2">
      <c r="N4020" s="157"/>
      <c r="O4020" s="157"/>
    </row>
    <row r="4021" spans="14:15" x14ac:dyDescent="0.2">
      <c r="N4021" s="157"/>
      <c r="O4021" s="157"/>
    </row>
    <row r="4022" spans="14:15" x14ac:dyDescent="0.2">
      <c r="N4022" s="157"/>
      <c r="O4022" s="157"/>
    </row>
    <row r="4023" spans="14:15" x14ac:dyDescent="0.2">
      <c r="N4023" s="157"/>
      <c r="O4023" s="157"/>
    </row>
    <row r="4024" spans="14:15" x14ac:dyDescent="0.2">
      <c r="N4024" s="157"/>
      <c r="O4024" s="157"/>
    </row>
    <row r="4025" spans="14:15" x14ac:dyDescent="0.2">
      <c r="N4025" s="157"/>
      <c r="O4025" s="157"/>
    </row>
    <row r="4026" spans="14:15" x14ac:dyDescent="0.2">
      <c r="N4026" s="157"/>
      <c r="O4026" s="157"/>
    </row>
    <row r="4027" spans="14:15" x14ac:dyDescent="0.2">
      <c r="N4027" s="157"/>
      <c r="O4027" s="157"/>
    </row>
    <row r="4028" spans="14:15" x14ac:dyDescent="0.2">
      <c r="N4028" s="157"/>
      <c r="O4028" s="157"/>
    </row>
    <row r="4029" spans="14:15" x14ac:dyDescent="0.2">
      <c r="N4029" s="157"/>
      <c r="O4029" s="157"/>
    </row>
    <row r="4030" spans="14:15" x14ac:dyDescent="0.2">
      <c r="N4030" s="157"/>
      <c r="O4030" s="157"/>
    </row>
    <row r="4031" spans="14:15" x14ac:dyDescent="0.2">
      <c r="N4031" s="157"/>
      <c r="O4031" s="157"/>
    </row>
    <row r="4032" spans="14:15" x14ac:dyDescent="0.2">
      <c r="N4032" s="157"/>
      <c r="O4032" s="157"/>
    </row>
    <row r="4033" spans="14:15" x14ac:dyDescent="0.2">
      <c r="N4033" s="157"/>
      <c r="O4033" s="157"/>
    </row>
    <row r="4034" spans="14:15" x14ac:dyDescent="0.2">
      <c r="N4034" s="157"/>
      <c r="O4034" s="157"/>
    </row>
    <row r="4035" spans="14:15" x14ac:dyDescent="0.2">
      <c r="N4035" s="157"/>
      <c r="O4035" s="157"/>
    </row>
    <row r="4036" spans="14:15" x14ac:dyDescent="0.2">
      <c r="N4036" s="157"/>
      <c r="O4036" s="157"/>
    </row>
    <row r="4037" spans="14:15" x14ac:dyDescent="0.2">
      <c r="N4037" s="157"/>
      <c r="O4037" s="157"/>
    </row>
    <row r="4038" spans="14:15" x14ac:dyDescent="0.2">
      <c r="N4038" s="157"/>
      <c r="O4038" s="157"/>
    </row>
    <row r="4039" spans="14:15" x14ac:dyDescent="0.2">
      <c r="N4039" s="157"/>
      <c r="O4039" s="157"/>
    </row>
    <row r="4040" spans="14:15" x14ac:dyDescent="0.2">
      <c r="N4040" s="157"/>
      <c r="O4040" s="157"/>
    </row>
    <row r="4041" spans="14:15" x14ac:dyDescent="0.2">
      <c r="N4041" s="157"/>
      <c r="O4041" s="157"/>
    </row>
    <row r="4042" spans="14:15" x14ac:dyDescent="0.2">
      <c r="N4042" s="157"/>
      <c r="O4042" s="157"/>
    </row>
    <row r="4043" spans="14:15" x14ac:dyDescent="0.2">
      <c r="N4043" s="157"/>
      <c r="O4043" s="157"/>
    </row>
    <row r="4044" spans="14:15" x14ac:dyDescent="0.2">
      <c r="N4044" s="157"/>
      <c r="O4044" s="157"/>
    </row>
    <row r="4045" spans="14:15" x14ac:dyDescent="0.2">
      <c r="N4045" s="157"/>
      <c r="O4045" s="157"/>
    </row>
    <row r="4046" spans="14:15" x14ac:dyDescent="0.2">
      <c r="N4046" s="157"/>
      <c r="O4046" s="157"/>
    </row>
    <row r="4047" spans="14:15" x14ac:dyDescent="0.2">
      <c r="N4047" s="157"/>
      <c r="O4047" s="157"/>
    </row>
    <row r="4048" spans="14:15" x14ac:dyDescent="0.2">
      <c r="N4048" s="157"/>
      <c r="O4048" s="157"/>
    </row>
    <row r="4049" spans="14:15" x14ac:dyDescent="0.2">
      <c r="N4049" s="157"/>
      <c r="O4049" s="157"/>
    </row>
    <row r="4050" spans="14:15" x14ac:dyDescent="0.2">
      <c r="N4050" s="157"/>
      <c r="O4050" s="157"/>
    </row>
    <row r="4051" spans="14:15" x14ac:dyDescent="0.2">
      <c r="N4051" s="157"/>
      <c r="O4051" s="157"/>
    </row>
    <row r="4052" spans="14:15" x14ac:dyDescent="0.2">
      <c r="N4052" s="157"/>
      <c r="O4052" s="157"/>
    </row>
    <row r="4053" spans="14:15" x14ac:dyDescent="0.2">
      <c r="N4053" s="157"/>
      <c r="O4053" s="157"/>
    </row>
    <row r="4054" spans="14:15" x14ac:dyDescent="0.2">
      <c r="N4054" s="157"/>
      <c r="O4054" s="157"/>
    </row>
    <row r="4055" spans="14:15" x14ac:dyDescent="0.2">
      <c r="N4055" s="157"/>
      <c r="O4055" s="157"/>
    </row>
    <row r="4056" spans="14:15" x14ac:dyDescent="0.2">
      <c r="N4056" s="157"/>
      <c r="O4056" s="157"/>
    </row>
    <row r="4057" spans="14:15" x14ac:dyDescent="0.2">
      <c r="N4057" s="157"/>
      <c r="O4057" s="157"/>
    </row>
    <row r="4058" spans="14:15" x14ac:dyDescent="0.2">
      <c r="N4058" s="157"/>
      <c r="O4058" s="157"/>
    </row>
    <row r="4059" spans="14:15" x14ac:dyDescent="0.2">
      <c r="N4059" s="157"/>
      <c r="O4059" s="157"/>
    </row>
    <row r="4060" spans="14:15" x14ac:dyDescent="0.2">
      <c r="N4060" s="157"/>
      <c r="O4060" s="157"/>
    </row>
    <row r="4061" spans="14:15" x14ac:dyDescent="0.2">
      <c r="N4061" s="157"/>
      <c r="O4061" s="157"/>
    </row>
    <row r="4062" spans="14:15" x14ac:dyDescent="0.2">
      <c r="N4062" s="157"/>
      <c r="O4062" s="157"/>
    </row>
    <row r="4063" spans="14:15" x14ac:dyDescent="0.2">
      <c r="N4063" s="157"/>
      <c r="O4063" s="157"/>
    </row>
    <row r="4064" spans="14:15" x14ac:dyDescent="0.2">
      <c r="N4064" s="157"/>
      <c r="O4064" s="157"/>
    </row>
    <row r="4065" spans="14:15" x14ac:dyDescent="0.2">
      <c r="N4065" s="157"/>
      <c r="O4065" s="157"/>
    </row>
    <row r="4066" spans="14:15" x14ac:dyDescent="0.2">
      <c r="N4066" s="157"/>
      <c r="O4066" s="157"/>
    </row>
    <row r="4067" spans="14:15" x14ac:dyDescent="0.2">
      <c r="N4067" s="157"/>
      <c r="O4067" s="157"/>
    </row>
    <row r="4068" spans="14:15" x14ac:dyDescent="0.2">
      <c r="N4068" s="157"/>
      <c r="O4068" s="157"/>
    </row>
    <row r="4069" spans="14:15" x14ac:dyDescent="0.2">
      <c r="N4069" s="157"/>
      <c r="O4069" s="157"/>
    </row>
    <row r="4070" spans="14:15" x14ac:dyDescent="0.2">
      <c r="N4070" s="157"/>
      <c r="O4070" s="157"/>
    </row>
    <row r="4071" spans="14:15" x14ac:dyDescent="0.2">
      <c r="N4071" s="157"/>
      <c r="O4071" s="157"/>
    </row>
    <row r="4072" spans="14:15" x14ac:dyDescent="0.2">
      <c r="N4072" s="157"/>
      <c r="O4072" s="157"/>
    </row>
    <row r="4073" spans="14:15" x14ac:dyDescent="0.2">
      <c r="N4073" s="157"/>
      <c r="O4073" s="157"/>
    </row>
    <row r="4074" spans="14:15" x14ac:dyDescent="0.2">
      <c r="N4074" s="157"/>
      <c r="O4074" s="157"/>
    </row>
    <row r="4075" spans="14:15" x14ac:dyDescent="0.2">
      <c r="N4075" s="157"/>
      <c r="O4075" s="157"/>
    </row>
    <row r="4076" spans="14:15" x14ac:dyDescent="0.2">
      <c r="N4076" s="157"/>
      <c r="O4076" s="157"/>
    </row>
    <row r="4077" spans="14:15" x14ac:dyDescent="0.2">
      <c r="N4077" s="157"/>
      <c r="O4077" s="157"/>
    </row>
    <row r="4078" spans="14:15" x14ac:dyDescent="0.2">
      <c r="N4078" s="157"/>
      <c r="O4078" s="157"/>
    </row>
    <row r="4079" spans="14:15" x14ac:dyDescent="0.2">
      <c r="N4079" s="157"/>
      <c r="O4079" s="157"/>
    </row>
    <row r="4080" spans="14:15" x14ac:dyDescent="0.2">
      <c r="N4080" s="157"/>
      <c r="O4080" s="157"/>
    </row>
    <row r="4081" spans="14:15" x14ac:dyDescent="0.2">
      <c r="N4081" s="157"/>
      <c r="O4081" s="157"/>
    </row>
    <row r="4082" spans="14:15" x14ac:dyDescent="0.2">
      <c r="N4082" s="157"/>
      <c r="O4082" s="157"/>
    </row>
    <row r="4083" spans="14:15" x14ac:dyDescent="0.2">
      <c r="N4083" s="157"/>
      <c r="O4083" s="157"/>
    </row>
    <row r="4084" spans="14:15" x14ac:dyDescent="0.2">
      <c r="N4084" s="157"/>
      <c r="O4084" s="157"/>
    </row>
    <row r="4085" spans="14:15" x14ac:dyDescent="0.2">
      <c r="N4085" s="157"/>
      <c r="O4085" s="157"/>
    </row>
    <row r="4086" spans="14:15" x14ac:dyDescent="0.2">
      <c r="N4086" s="157"/>
      <c r="O4086" s="157"/>
    </row>
    <row r="4087" spans="14:15" x14ac:dyDescent="0.2">
      <c r="N4087" s="157"/>
      <c r="O4087" s="157"/>
    </row>
    <row r="4088" spans="14:15" x14ac:dyDescent="0.2">
      <c r="N4088" s="157"/>
      <c r="O4088" s="157"/>
    </row>
    <row r="4089" spans="14:15" x14ac:dyDescent="0.2">
      <c r="N4089" s="157"/>
      <c r="O4089" s="157"/>
    </row>
    <row r="4090" spans="14:15" x14ac:dyDescent="0.2">
      <c r="N4090" s="157"/>
      <c r="O4090" s="157"/>
    </row>
    <row r="4091" spans="14:15" x14ac:dyDescent="0.2">
      <c r="N4091" s="157"/>
      <c r="O4091" s="157"/>
    </row>
    <row r="4092" spans="14:15" x14ac:dyDescent="0.2">
      <c r="N4092" s="157"/>
      <c r="O4092" s="157"/>
    </row>
    <row r="4093" spans="14:15" x14ac:dyDescent="0.2">
      <c r="N4093" s="157"/>
      <c r="O4093" s="157"/>
    </row>
    <row r="4094" spans="14:15" x14ac:dyDescent="0.2">
      <c r="N4094" s="157"/>
      <c r="O4094" s="157"/>
    </row>
    <row r="4095" spans="14:15" x14ac:dyDescent="0.2">
      <c r="N4095" s="157"/>
      <c r="O4095" s="157"/>
    </row>
    <row r="4096" spans="14:15" x14ac:dyDescent="0.2">
      <c r="N4096" s="157"/>
      <c r="O4096" s="157"/>
    </row>
    <row r="4097" spans="14:15" x14ac:dyDescent="0.2">
      <c r="N4097" s="157"/>
      <c r="O4097" s="157"/>
    </row>
    <row r="4098" spans="14:15" x14ac:dyDescent="0.2">
      <c r="N4098" s="157"/>
      <c r="O4098" s="157"/>
    </row>
    <row r="4099" spans="14:15" x14ac:dyDescent="0.2">
      <c r="N4099" s="157"/>
      <c r="O4099" s="157"/>
    </row>
    <row r="4100" spans="14:15" x14ac:dyDescent="0.2">
      <c r="N4100" s="157"/>
      <c r="O4100" s="157"/>
    </row>
    <row r="4101" spans="14:15" x14ac:dyDescent="0.2">
      <c r="N4101" s="157"/>
      <c r="O4101" s="157"/>
    </row>
    <row r="4102" spans="14:15" x14ac:dyDescent="0.2">
      <c r="N4102" s="157"/>
      <c r="O4102" s="157"/>
    </row>
    <row r="4103" spans="14:15" x14ac:dyDescent="0.2">
      <c r="N4103" s="157"/>
      <c r="O4103" s="157"/>
    </row>
    <row r="4104" spans="14:15" x14ac:dyDescent="0.2">
      <c r="N4104" s="157"/>
      <c r="O4104" s="157"/>
    </row>
    <row r="4105" spans="14:15" x14ac:dyDescent="0.2">
      <c r="N4105" s="157"/>
      <c r="O4105" s="157"/>
    </row>
    <row r="4106" spans="14:15" x14ac:dyDescent="0.2">
      <c r="N4106" s="157"/>
      <c r="O4106" s="157"/>
    </row>
    <row r="4107" spans="14:15" x14ac:dyDescent="0.2">
      <c r="N4107" s="157"/>
      <c r="O4107" s="157"/>
    </row>
    <row r="4108" spans="14:15" x14ac:dyDescent="0.2">
      <c r="N4108" s="157"/>
      <c r="O4108" s="157"/>
    </row>
    <row r="4109" spans="14:15" x14ac:dyDescent="0.2">
      <c r="N4109" s="157"/>
      <c r="O4109" s="157"/>
    </row>
    <row r="4110" spans="14:15" x14ac:dyDescent="0.2">
      <c r="N4110" s="157"/>
      <c r="O4110" s="157"/>
    </row>
    <row r="4111" spans="14:15" x14ac:dyDescent="0.2">
      <c r="N4111" s="157"/>
      <c r="O4111" s="157"/>
    </row>
    <row r="4112" spans="14:15" x14ac:dyDescent="0.2">
      <c r="N4112" s="157"/>
      <c r="O4112" s="157"/>
    </row>
    <row r="4113" spans="14:15" x14ac:dyDescent="0.2">
      <c r="N4113" s="157"/>
      <c r="O4113" s="157"/>
    </row>
    <row r="4114" spans="14:15" x14ac:dyDescent="0.2">
      <c r="N4114" s="157"/>
      <c r="O4114" s="157"/>
    </row>
    <row r="4115" spans="14:15" x14ac:dyDescent="0.2">
      <c r="N4115" s="157"/>
      <c r="O4115" s="157"/>
    </row>
    <row r="4116" spans="14:15" x14ac:dyDescent="0.2">
      <c r="N4116" s="157"/>
      <c r="O4116" s="157"/>
    </row>
    <row r="4117" spans="14:15" x14ac:dyDescent="0.2">
      <c r="N4117" s="157"/>
      <c r="O4117" s="157"/>
    </row>
    <row r="4118" spans="14:15" x14ac:dyDescent="0.2">
      <c r="N4118" s="157"/>
      <c r="O4118" s="157"/>
    </row>
    <row r="4119" spans="14:15" x14ac:dyDescent="0.2">
      <c r="N4119" s="157"/>
      <c r="O4119" s="157"/>
    </row>
    <row r="4120" spans="14:15" x14ac:dyDescent="0.2">
      <c r="N4120" s="157"/>
      <c r="O4120" s="157"/>
    </row>
    <row r="4121" spans="14:15" x14ac:dyDescent="0.2">
      <c r="N4121" s="157"/>
      <c r="O4121" s="157"/>
    </row>
    <row r="4122" spans="14:15" x14ac:dyDescent="0.2">
      <c r="N4122" s="157"/>
      <c r="O4122" s="157"/>
    </row>
    <row r="4123" spans="14:15" x14ac:dyDescent="0.2">
      <c r="N4123" s="157"/>
      <c r="O4123" s="157"/>
    </row>
    <row r="4124" spans="14:15" x14ac:dyDescent="0.2">
      <c r="N4124" s="157"/>
      <c r="O4124" s="157"/>
    </row>
    <row r="4125" spans="14:15" x14ac:dyDescent="0.2">
      <c r="N4125" s="157"/>
      <c r="O4125" s="157"/>
    </row>
    <row r="4126" spans="14:15" x14ac:dyDescent="0.2">
      <c r="N4126" s="157"/>
      <c r="O4126" s="157"/>
    </row>
    <row r="4127" spans="14:15" x14ac:dyDescent="0.2">
      <c r="N4127" s="157"/>
      <c r="O4127" s="157"/>
    </row>
    <row r="4128" spans="14:15" x14ac:dyDescent="0.2">
      <c r="N4128" s="157"/>
      <c r="O4128" s="157"/>
    </row>
    <row r="4129" spans="14:15" x14ac:dyDescent="0.2">
      <c r="N4129" s="157"/>
      <c r="O4129" s="157"/>
    </row>
    <row r="4130" spans="14:15" x14ac:dyDescent="0.2">
      <c r="N4130" s="157"/>
      <c r="O4130" s="157"/>
    </row>
    <row r="4131" spans="14:15" x14ac:dyDescent="0.2">
      <c r="N4131" s="157"/>
      <c r="O4131" s="157"/>
    </row>
    <row r="4132" spans="14:15" x14ac:dyDescent="0.2">
      <c r="N4132" s="157"/>
      <c r="O4132" s="157"/>
    </row>
    <row r="4133" spans="14:15" x14ac:dyDescent="0.2">
      <c r="N4133" s="157"/>
      <c r="O4133" s="157"/>
    </row>
    <row r="4134" spans="14:15" x14ac:dyDescent="0.2">
      <c r="N4134" s="157"/>
      <c r="O4134" s="157"/>
    </row>
    <row r="4135" spans="14:15" x14ac:dyDescent="0.2">
      <c r="N4135" s="157"/>
      <c r="O4135" s="157"/>
    </row>
    <row r="4136" spans="14:15" x14ac:dyDescent="0.2">
      <c r="N4136" s="157"/>
      <c r="O4136" s="157"/>
    </row>
    <row r="4137" spans="14:15" x14ac:dyDescent="0.2">
      <c r="N4137" s="157"/>
      <c r="O4137" s="157"/>
    </row>
    <row r="4138" spans="14:15" x14ac:dyDescent="0.2">
      <c r="N4138" s="157"/>
      <c r="O4138" s="157"/>
    </row>
    <row r="4139" spans="14:15" x14ac:dyDescent="0.2">
      <c r="N4139" s="157"/>
      <c r="O4139" s="157"/>
    </row>
    <row r="4140" spans="14:15" x14ac:dyDescent="0.2">
      <c r="N4140" s="157"/>
      <c r="O4140" s="157"/>
    </row>
    <row r="4141" spans="14:15" x14ac:dyDescent="0.2">
      <c r="N4141" s="157"/>
      <c r="O4141" s="157"/>
    </row>
    <row r="4142" spans="14:15" x14ac:dyDescent="0.2">
      <c r="N4142" s="157"/>
      <c r="O4142" s="157"/>
    </row>
    <row r="4143" spans="14:15" x14ac:dyDescent="0.2">
      <c r="N4143" s="157"/>
      <c r="O4143" s="157"/>
    </row>
    <row r="4144" spans="14:15" x14ac:dyDescent="0.2">
      <c r="N4144" s="157"/>
      <c r="O4144" s="157"/>
    </row>
    <row r="4145" spans="14:15" x14ac:dyDescent="0.2">
      <c r="N4145" s="157"/>
      <c r="O4145" s="157"/>
    </row>
    <row r="4146" spans="14:15" x14ac:dyDescent="0.2">
      <c r="N4146" s="157"/>
      <c r="O4146" s="157"/>
    </row>
    <row r="4147" spans="14:15" x14ac:dyDescent="0.2">
      <c r="N4147" s="157"/>
      <c r="O4147" s="157"/>
    </row>
    <row r="4148" spans="14:15" x14ac:dyDescent="0.2">
      <c r="N4148" s="157"/>
      <c r="O4148" s="157"/>
    </row>
    <row r="4149" spans="14:15" x14ac:dyDescent="0.2">
      <c r="N4149" s="157"/>
      <c r="O4149" s="157"/>
    </row>
    <row r="4150" spans="14:15" x14ac:dyDescent="0.2">
      <c r="N4150" s="157"/>
      <c r="O4150" s="157"/>
    </row>
    <row r="4151" spans="14:15" x14ac:dyDescent="0.2">
      <c r="N4151" s="157"/>
      <c r="O4151" s="157"/>
    </row>
    <row r="4152" spans="14:15" x14ac:dyDescent="0.2">
      <c r="N4152" s="157"/>
      <c r="O4152" s="157"/>
    </row>
    <row r="4153" spans="14:15" x14ac:dyDescent="0.2">
      <c r="N4153" s="157"/>
      <c r="O4153" s="157"/>
    </row>
    <row r="4154" spans="14:15" x14ac:dyDescent="0.2">
      <c r="N4154" s="157"/>
      <c r="O4154" s="157"/>
    </row>
    <row r="4155" spans="14:15" x14ac:dyDescent="0.2">
      <c r="N4155" s="157"/>
      <c r="O4155" s="157"/>
    </row>
    <row r="4156" spans="14:15" x14ac:dyDescent="0.2">
      <c r="N4156" s="157"/>
      <c r="O4156" s="157"/>
    </row>
    <row r="4157" spans="14:15" x14ac:dyDescent="0.2">
      <c r="N4157" s="157"/>
      <c r="O4157" s="157"/>
    </row>
    <row r="4158" spans="14:15" x14ac:dyDescent="0.2">
      <c r="N4158" s="157"/>
      <c r="O4158" s="157"/>
    </row>
    <row r="4159" spans="14:15" x14ac:dyDescent="0.2">
      <c r="N4159" s="157"/>
      <c r="O4159" s="157"/>
    </row>
    <row r="4160" spans="14:15" x14ac:dyDescent="0.2">
      <c r="N4160" s="157"/>
      <c r="O4160" s="157"/>
    </row>
    <row r="4161" spans="14:15" x14ac:dyDescent="0.2">
      <c r="N4161" s="157"/>
      <c r="O4161" s="157"/>
    </row>
    <row r="4162" spans="14:15" x14ac:dyDescent="0.2">
      <c r="N4162" s="157"/>
      <c r="O4162" s="157"/>
    </row>
    <row r="4163" spans="14:15" x14ac:dyDescent="0.2">
      <c r="N4163" s="157"/>
      <c r="O4163" s="157"/>
    </row>
    <row r="4164" spans="14:15" x14ac:dyDescent="0.2">
      <c r="N4164" s="157"/>
      <c r="O4164" s="157"/>
    </row>
    <row r="4165" spans="14:15" x14ac:dyDescent="0.2">
      <c r="N4165" s="157"/>
      <c r="O4165" s="157"/>
    </row>
    <row r="4166" spans="14:15" x14ac:dyDescent="0.2">
      <c r="N4166" s="157"/>
      <c r="O4166" s="157"/>
    </row>
    <row r="4167" spans="14:15" x14ac:dyDescent="0.2">
      <c r="N4167" s="157"/>
      <c r="O4167" s="157"/>
    </row>
    <row r="4168" spans="14:15" x14ac:dyDescent="0.2">
      <c r="N4168" s="157"/>
      <c r="O4168" s="157"/>
    </row>
    <row r="4169" spans="14:15" x14ac:dyDescent="0.2">
      <c r="N4169" s="157"/>
      <c r="O4169" s="157"/>
    </row>
    <row r="4170" spans="14:15" x14ac:dyDescent="0.2">
      <c r="N4170" s="157"/>
      <c r="O4170" s="157"/>
    </row>
    <row r="4171" spans="14:15" x14ac:dyDescent="0.2">
      <c r="N4171" s="157"/>
      <c r="O4171" s="157"/>
    </row>
    <row r="4172" spans="14:15" x14ac:dyDescent="0.2">
      <c r="N4172" s="157"/>
      <c r="O4172" s="157"/>
    </row>
    <row r="4173" spans="14:15" x14ac:dyDescent="0.2">
      <c r="N4173" s="157"/>
      <c r="O4173" s="157"/>
    </row>
    <row r="4174" spans="14:15" x14ac:dyDescent="0.2">
      <c r="N4174" s="157"/>
      <c r="O4174" s="157"/>
    </row>
    <row r="4175" spans="14:15" x14ac:dyDescent="0.2">
      <c r="N4175" s="157"/>
      <c r="O4175" s="157"/>
    </row>
    <row r="4176" spans="14:15" x14ac:dyDescent="0.2">
      <c r="N4176" s="157"/>
      <c r="O4176" s="157"/>
    </row>
    <row r="4177" spans="14:15" x14ac:dyDescent="0.2">
      <c r="N4177" s="157"/>
      <c r="O4177" s="157"/>
    </row>
    <row r="4178" spans="14:15" x14ac:dyDescent="0.2">
      <c r="N4178" s="157"/>
      <c r="O4178" s="157"/>
    </row>
    <row r="4179" spans="14:15" x14ac:dyDescent="0.2">
      <c r="N4179" s="157"/>
      <c r="O4179" s="157"/>
    </row>
    <row r="4180" spans="14:15" x14ac:dyDescent="0.2">
      <c r="N4180" s="157"/>
      <c r="O4180" s="157"/>
    </row>
    <row r="4181" spans="14:15" x14ac:dyDescent="0.2">
      <c r="N4181" s="157"/>
      <c r="O4181" s="157"/>
    </row>
    <row r="4182" spans="14:15" x14ac:dyDescent="0.2">
      <c r="N4182" s="157"/>
      <c r="O4182" s="157"/>
    </row>
    <row r="4183" spans="14:15" x14ac:dyDescent="0.2">
      <c r="N4183" s="157"/>
      <c r="O4183" s="157"/>
    </row>
    <row r="4184" spans="14:15" x14ac:dyDescent="0.2">
      <c r="N4184" s="157"/>
      <c r="O4184" s="157"/>
    </row>
    <row r="4185" spans="14:15" x14ac:dyDescent="0.2">
      <c r="N4185" s="157"/>
      <c r="O4185" s="157"/>
    </row>
    <row r="4186" spans="14:15" x14ac:dyDescent="0.2">
      <c r="N4186" s="157"/>
      <c r="O4186" s="157"/>
    </row>
    <row r="4187" spans="14:15" x14ac:dyDescent="0.2">
      <c r="N4187" s="157"/>
      <c r="O4187" s="157"/>
    </row>
    <row r="4188" spans="14:15" x14ac:dyDescent="0.2">
      <c r="N4188" s="157"/>
      <c r="O4188" s="157"/>
    </row>
    <row r="4189" spans="14:15" x14ac:dyDescent="0.2">
      <c r="N4189" s="157"/>
      <c r="O4189" s="157"/>
    </row>
    <row r="4190" spans="14:15" x14ac:dyDescent="0.2">
      <c r="N4190" s="157"/>
      <c r="O4190" s="157"/>
    </row>
    <row r="4191" spans="14:15" x14ac:dyDescent="0.2">
      <c r="N4191" s="157"/>
      <c r="O4191" s="157"/>
    </row>
    <row r="4192" spans="14:15" x14ac:dyDescent="0.2">
      <c r="N4192" s="157"/>
      <c r="O4192" s="157"/>
    </row>
    <row r="4193" spans="14:15" x14ac:dyDescent="0.2">
      <c r="N4193" s="157"/>
      <c r="O4193" s="157"/>
    </row>
    <row r="4194" spans="14:15" x14ac:dyDescent="0.2">
      <c r="N4194" s="157"/>
      <c r="O4194" s="157"/>
    </row>
    <row r="4195" spans="14:15" x14ac:dyDescent="0.2">
      <c r="N4195" s="157"/>
      <c r="O4195" s="157"/>
    </row>
    <row r="4196" spans="14:15" x14ac:dyDescent="0.2">
      <c r="N4196" s="157"/>
      <c r="O4196" s="157"/>
    </row>
    <row r="4197" spans="14:15" x14ac:dyDescent="0.2">
      <c r="N4197" s="157"/>
      <c r="O4197" s="157"/>
    </row>
    <row r="4198" spans="14:15" x14ac:dyDescent="0.2">
      <c r="N4198" s="157"/>
      <c r="O4198" s="157"/>
    </row>
    <row r="4199" spans="14:15" x14ac:dyDescent="0.2">
      <c r="N4199" s="157"/>
      <c r="O4199" s="157"/>
    </row>
    <row r="4200" spans="14:15" x14ac:dyDescent="0.2">
      <c r="N4200" s="157"/>
      <c r="O4200" s="157"/>
    </row>
    <row r="4201" spans="14:15" x14ac:dyDescent="0.2">
      <c r="N4201" s="157"/>
      <c r="O4201" s="157"/>
    </row>
    <row r="4202" spans="14:15" x14ac:dyDescent="0.2">
      <c r="N4202" s="157"/>
      <c r="O4202" s="157"/>
    </row>
    <row r="4203" spans="14:15" x14ac:dyDescent="0.2">
      <c r="N4203" s="157"/>
      <c r="O4203" s="157"/>
    </row>
    <row r="4204" spans="14:15" x14ac:dyDescent="0.2">
      <c r="N4204" s="157"/>
      <c r="O4204" s="157"/>
    </row>
    <row r="4205" spans="14:15" x14ac:dyDescent="0.2">
      <c r="N4205" s="157"/>
      <c r="O4205" s="157"/>
    </row>
    <row r="4206" spans="14:15" x14ac:dyDescent="0.2">
      <c r="N4206" s="157"/>
      <c r="O4206" s="157"/>
    </row>
    <row r="4207" spans="14:15" x14ac:dyDescent="0.2">
      <c r="N4207" s="157"/>
      <c r="O4207" s="157"/>
    </row>
    <row r="4208" spans="14:15" x14ac:dyDescent="0.2">
      <c r="N4208" s="157"/>
      <c r="O4208" s="157"/>
    </row>
    <row r="4209" spans="14:15" x14ac:dyDescent="0.2">
      <c r="N4209" s="157"/>
      <c r="O4209" s="157"/>
    </row>
    <row r="4210" spans="14:15" x14ac:dyDescent="0.2">
      <c r="N4210" s="157"/>
      <c r="O4210" s="157"/>
    </row>
    <row r="4211" spans="14:15" x14ac:dyDescent="0.2">
      <c r="N4211" s="157"/>
      <c r="O4211" s="157"/>
    </row>
    <row r="4212" spans="14:15" x14ac:dyDescent="0.2">
      <c r="N4212" s="157"/>
      <c r="O4212" s="157"/>
    </row>
    <row r="4213" spans="14:15" x14ac:dyDescent="0.2">
      <c r="N4213" s="157"/>
      <c r="O4213" s="157"/>
    </row>
    <row r="4214" spans="14:15" x14ac:dyDescent="0.2">
      <c r="N4214" s="157"/>
      <c r="O4214" s="157"/>
    </row>
    <row r="4215" spans="14:15" x14ac:dyDescent="0.2">
      <c r="N4215" s="157"/>
      <c r="O4215" s="157"/>
    </row>
    <row r="4216" spans="14:15" x14ac:dyDescent="0.2">
      <c r="N4216" s="157"/>
      <c r="O4216" s="157"/>
    </row>
    <row r="4217" spans="14:15" x14ac:dyDescent="0.2">
      <c r="N4217" s="157"/>
      <c r="O4217" s="157"/>
    </row>
    <row r="4218" spans="14:15" x14ac:dyDescent="0.2">
      <c r="N4218" s="157"/>
      <c r="O4218" s="157"/>
    </row>
    <row r="4219" spans="14:15" x14ac:dyDescent="0.2">
      <c r="N4219" s="157"/>
      <c r="O4219" s="157"/>
    </row>
    <row r="4220" spans="14:15" x14ac:dyDescent="0.2">
      <c r="N4220" s="157"/>
      <c r="O4220" s="157"/>
    </row>
    <row r="4221" spans="14:15" x14ac:dyDescent="0.2">
      <c r="N4221" s="157"/>
      <c r="O4221" s="157"/>
    </row>
    <row r="4222" spans="14:15" x14ac:dyDescent="0.2">
      <c r="N4222" s="157"/>
      <c r="O4222" s="157"/>
    </row>
    <row r="4223" spans="14:15" x14ac:dyDescent="0.2">
      <c r="N4223" s="157"/>
      <c r="O4223" s="157"/>
    </row>
    <row r="4224" spans="14:15" x14ac:dyDescent="0.2">
      <c r="N4224" s="157"/>
      <c r="O4224" s="157"/>
    </row>
    <row r="4225" spans="14:15" x14ac:dyDescent="0.2">
      <c r="N4225" s="157"/>
      <c r="O4225" s="157"/>
    </row>
    <row r="4226" spans="14:15" x14ac:dyDescent="0.2">
      <c r="N4226" s="157"/>
      <c r="O4226" s="157"/>
    </row>
    <row r="4227" spans="14:15" x14ac:dyDescent="0.2">
      <c r="N4227" s="157"/>
      <c r="O4227" s="157"/>
    </row>
    <row r="4228" spans="14:15" x14ac:dyDescent="0.2">
      <c r="N4228" s="157"/>
      <c r="O4228" s="157"/>
    </row>
    <row r="4229" spans="14:15" x14ac:dyDescent="0.2">
      <c r="N4229" s="157"/>
      <c r="O4229" s="157"/>
    </row>
    <row r="4230" spans="14:15" x14ac:dyDescent="0.2">
      <c r="N4230" s="157"/>
      <c r="O4230" s="157"/>
    </row>
    <row r="4231" spans="14:15" x14ac:dyDescent="0.2">
      <c r="N4231" s="157"/>
      <c r="O4231" s="157"/>
    </row>
    <row r="4232" spans="14:15" x14ac:dyDescent="0.2">
      <c r="N4232" s="157"/>
      <c r="O4232" s="157"/>
    </row>
    <row r="4233" spans="14:15" x14ac:dyDescent="0.2">
      <c r="N4233" s="157"/>
      <c r="O4233" s="157"/>
    </row>
    <row r="4234" spans="14:15" x14ac:dyDescent="0.2">
      <c r="N4234" s="157"/>
      <c r="O4234" s="157"/>
    </row>
    <row r="4235" spans="14:15" x14ac:dyDescent="0.2">
      <c r="N4235" s="157"/>
      <c r="O4235" s="157"/>
    </row>
    <row r="4236" spans="14:15" x14ac:dyDescent="0.2">
      <c r="N4236" s="157"/>
      <c r="O4236" s="157"/>
    </row>
    <row r="4237" spans="14:15" x14ac:dyDescent="0.2">
      <c r="N4237" s="157"/>
      <c r="O4237" s="157"/>
    </row>
    <row r="4238" spans="14:15" x14ac:dyDescent="0.2">
      <c r="N4238" s="157"/>
      <c r="O4238" s="157"/>
    </row>
    <row r="4239" spans="14:15" x14ac:dyDescent="0.2">
      <c r="N4239" s="157"/>
      <c r="O4239" s="157"/>
    </row>
    <row r="4240" spans="14:15" x14ac:dyDescent="0.2">
      <c r="N4240" s="157"/>
      <c r="O4240" s="157"/>
    </row>
    <row r="4241" spans="14:15" x14ac:dyDescent="0.2">
      <c r="N4241" s="157"/>
      <c r="O4241" s="157"/>
    </row>
    <row r="4242" spans="14:15" x14ac:dyDescent="0.2">
      <c r="N4242" s="157"/>
      <c r="O4242" s="157"/>
    </row>
    <row r="4243" spans="14:15" x14ac:dyDescent="0.2">
      <c r="N4243" s="157"/>
      <c r="O4243" s="157"/>
    </row>
    <row r="4244" spans="14:15" x14ac:dyDescent="0.2">
      <c r="N4244" s="157"/>
      <c r="O4244" s="157"/>
    </row>
    <row r="4245" spans="14:15" x14ac:dyDescent="0.2">
      <c r="N4245" s="157"/>
      <c r="O4245" s="157"/>
    </row>
    <row r="4246" spans="14:15" x14ac:dyDescent="0.2">
      <c r="N4246" s="157"/>
      <c r="O4246" s="157"/>
    </row>
    <row r="4247" spans="14:15" x14ac:dyDescent="0.2">
      <c r="N4247" s="157"/>
      <c r="O4247" s="157"/>
    </row>
    <row r="4248" spans="14:15" x14ac:dyDescent="0.2">
      <c r="N4248" s="157"/>
      <c r="O4248" s="157"/>
    </row>
    <row r="4249" spans="14:15" x14ac:dyDescent="0.2">
      <c r="N4249" s="157"/>
      <c r="O4249" s="157"/>
    </row>
    <row r="4250" spans="14:15" x14ac:dyDescent="0.2">
      <c r="N4250" s="157"/>
      <c r="O4250" s="157"/>
    </row>
    <row r="4251" spans="14:15" x14ac:dyDescent="0.2">
      <c r="N4251" s="157"/>
      <c r="O4251" s="157"/>
    </row>
    <row r="4252" spans="14:15" x14ac:dyDescent="0.2">
      <c r="N4252" s="157"/>
      <c r="O4252" s="157"/>
    </row>
    <row r="4253" spans="14:15" x14ac:dyDescent="0.2">
      <c r="N4253" s="157"/>
      <c r="O4253" s="157"/>
    </row>
    <row r="4254" spans="14:15" x14ac:dyDescent="0.2">
      <c r="N4254" s="157"/>
      <c r="O4254" s="157"/>
    </row>
    <row r="4255" spans="14:15" x14ac:dyDescent="0.2">
      <c r="N4255" s="157"/>
      <c r="O4255" s="157"/>
    </row>
    <row r="4256" spans="14:15" x14ac:dyDescent="0.2">
      <c r="N4256" s="157"/>
      <c r="O4256" s="157"/>
    </row>
    <row r="4257" spans="14:15" x14ac:dyDescent="0.2">
      <c r="N4257" s="157"/>
      <c r="O4257" s="157"/>
    </row>
    <row r="4258" spans="14:15" x14ac:dyDescent="0.2">
      <c r="N4258" s="157"/>
      <c r="O4258" s="157"/>
    </row>
    <row r="4259" spans="14:15" x14ac:dyDescent="0.2">
      <c r="N4259" s="157"/>
      <c r="O4259" s="157"/>
    </row>
    <row r="4260" spans="14:15" x14ac:dyDescent="0.2">
      <c r="N4260" s="157"/>
      <c r="O4260" s="157"/>
    </row>
    <row r="4261" spans="14:15" x14ac:dyDescent="0.2">
      <c r="N4261" s="157"/>
      <c r="O4261" s="157"/>
    </row>
    <row r="4262" spans="14:15" x14ac:dyDescent="0.2">
      <c r="N4262" s="157"/>
      <c r="O4262" s="157"/>
    </row>
    <row r="4263" spans="14:15" x14ac:dyDescent="0.2">
      <c r="N4263" s="157"/>
      <c r="O4263" s="157"/>
    </row>
    <row r="4264" spans="14:15" x14ac:dyDescent="0.2">
      <c r="N4264" s="157"/>
      <c r="O4264" s="157"/>
    </row>
    <row r="4265" spans="14:15" x14ac:dyDescent="0.2">
      <c r="N4265" s="157"/>
      <c r="O4265" s="157"/>
    </row>
    <row r="4266" spans="14:15" x14ac:dyDescent="0.2">
      <c r="N4266" s="157"/>
      <c r="O4266" s="157"/>
    </row>
    <row r="4267" spans="14:15" x14ac:dyDescent="0.2">
      <c r="N4267" s="157"/>
      <c r="O4267" s="157"/>
    </row>
    <row r="4268" spans="14:15" x14ac:dyDescent="0.2">
      <c r="N4268" s="157"/>
      <c r="O4268" s="157"/>
    </row>
    <row r="4269" spans="14:15" x14ac:dyDescent="0.2">
      <c r="N4269" s="157"/>
      <c r="O4269" s="157"/>
    </row>
    <row r="4270" spans="14:15" x14ac:dyDescent="0.2">
      <c r="N4270" s="157"/>
      <c r="O4270" s="157"/>
    </row>
    <row r="4271" spans="14:15" x14ac:dyDescent="0.2">
      <c r="N4271" s="157"/>
      <c r="O4271" s="157"/>
    </row>
    <row r="4272" spans="14:15" x14ac:dyDescent="0.2">
      <c r="N4272" s="157"/>
      <c r="O4272" s="157"/>
    </row>
    <row r="4273" spans="14:15" x14ac:dyDescent="0.2">
      <c r="N4273" s="157"/>
      <c r="O4273" s="157"/>
    </row>
    <row r="4274" spans="14:15" x14ac:dyDescent="0.2">
      <c r="N4274" s="157"/>
      <c r="O4274" s="157"/>
    </row>
    <row r="4275" spans="14:15" x14ac:dyDescent="0.2">
      <c r="N4275" s="157"/>
      <c r="O4275" s="157"/>
    </row>
    <row r="4276" spans="14:15" x14ac:dyDescent="0.2">
      <c r="N4276" s="157"/>
      <c r="O4276" s="157"/>
    </row>
    <row r="4277" spans="14:15" x14ac:dyDescent="0.2">
      <c r="N4277" s="157"/>
      <c r="O4277" s="157"/>
    </row>
    <row r="4278" spans="14:15" x14ac:dyDescent="0.2">
      <c r="N4278" s="157"/>
      <c r="O4278" s="157"/>
    </row>
    <row r="4279" spans="14:15" x14ac:dyDescent="0.2">
      <c r="N4279" s="157"/>
      <c r="O4279" s="157"/>
    </row>
    <row r="4280" spans="14:15" x14ac:dyDescent="0.2">
      <c r="N4280" s="157"/>
      <c r="O4280" s="157"/>
    </row>
    <row r="4281" spans="14:15" x14ac:dyDescent="0.2">
      <c r="N4281" s="157"/>
      <c r="O4281" s="157"/>
    </row>
    <row r="4282" spans="14:15" x14ac:dyDescent="0.2">
      <c r="N4282" s="157"/>
      <c r="O4282" s="157"/>
    </row>
    <row r="4283" spans="14:15" x14ac:dyDescent="0.2">
      <c r="N4283" s="157"/>
      <c r="O4283" s="157"/>
    </row>
    <row r="4284" spans="14:15" x14ac:dyDescent="0.2">
      <c r="N4284" s="157"/>
      <c r="O4284" s="157"/>
    </row>
    <row r="4285" spans="14:15" x14ac:dyDescent="0.2">
      <c r="N4285" s="157"/>
      <c r="O4285" s="157"/>
    </row>
    <row r="4286" spans="14:15" x14ac:dyDescent="0.2">
      <c r="N4286" s="157"/>
      <c r="O4286" s="157"/>
    </row>
    <row r="4287" spans="14:15" x14ac:dyDescent="0.2">
      <c r="N4287" s="157"/>
      <c r="O4287" s="157"/>
    </row>
    <row r="4288" spans="14:15" x14ac:dyDescent="0.2">
      <c r="N4288" s="157"/>
      <c r="O4288" s="157"/>
    </row>
    <row r="4289" spans="14:15" x14ac:dyDescent="0.2">
      <c r="N4289" s="157"/>
      <c r="O4289" s="157"/>
    </row>
    <row r="4290" spans="14:15" x14ac:dyDescent="0.2">
      <c r="N4290" s="157"/>
      <c r="O4290" s="157"/>
    </row>
    <row r="4291" spans="14:15" x14ac:dyDescent="0.2">
      <c r="N4291" s="157"/>
      <c r="O4291" s="157"/>
    </row>
    <row r="4292" spans="14:15" x14ac:dyDescent="0.2">
      <c r="N4292" s="157"/>
      <c r="O4292" s="157"/>
    </row>
    <row r="4293" spans="14:15" x14ac:dyDescent="0.2">
      <c r="N4293" s="157"/>
      <c r="O4293" s="157"/>
    </row>
    <row r="4294" spans="14:15" x14ac:dyDescent="0.2">
      <c r="N4294" s="157"/>
      <c r="O4294" s="157"/>
    </row>
    <row r="4295" spans="14:15" x14ac:dyDescent="0.2">
      <c r="N4295" s="157"/>
      <c r="O4295" s="157"/>
    </row>
    <row r="4296" spans="14:15" x14ac:dyDescent="0.2">
      <c r="N4296" s="157"/>
      <c r="O4296" s="157"/>
    </row>
    <row r="4297" spans="14:15" x14ac:dyDescent="0.2">
      <c r="N4297" s="157"/>
      <c r="O4297" s="157"/>
    </row>
    <row r="4298" spans="14:15" x14ac:dyDescent="0.2">
      <c r="N4298" s="157"/>
      <c r="O4298" s="157"/>
    </row>
    <row r="4299" spans="14:15" x14ac:dyDescent="0.2">
      <c r="N4299" s="157"/>
      <c r="O4299" s="157"/>
    </row>
    <row r="4300" spans="14:15" x14ac:dyDescent="0.2">
      <c r="N4300" s="157"/>
      <c r="O4300" s="157"/>
    </row>
    <row r="4301" spans="14:15" x14ac:dyDescent="0.2">
      <c r="N4301" s="157"/>
      <c r="O4301" s="157"/>
    </row>
    <row r="4302" spans="14:15" x14ac:dyDescent="0.2">
      <c r="N4302" s="157"/>
      <c r="O4302" s="157"/>
    </row>
    <row r="4303" spans="14:15" x14ac:dyDescent="0.2">
      <c r="N4303" s="157"/>
      <c r="O4303" s="157"/>
    </row>
    <row r="4304" spans="14:15" x14ac:dyDescent="0.2">
      <c r="N4304" s="157"/>
      <c r="O4304" s="157"/>
    </row>
    <row r="4305" spans="14:15" x14ac:dyDescent="0.2">
      <c r="N4305" s="157"/>
      <c r="O4305" s="157"/>
    </row>
    <row r="4306" spans="14:15" x14ac:dyDescent="0.2">
      <c r="N4306" s="157"/>
      <c r="O4306" s="157"/>
    </row>
    <row r="4307" spans="14:15" x14ac:dyDescent="0.2">
      <c r="N4307" s="157"/>
      <c r="O4307" s="157"/>
    </row>
    <row r="4308" spans="14:15" x14ac:dyDescent="0.2">
      <c r="N4308" s="157"/>
      <c r="O4308" s="157"/>
    </row>
    <row r="4309" spans="14:15" x14ac:dyDescent="0.2">
      <c r="N4309" s="157"/>
      <c r="O4309" s="157"/>
    </row>
    <row r="4310" spans="14:15" x14ac:dyDescent="0.2">
      <c r="N4310" s="157"/>
      <c r="O4310" s="157"/>
    </row>
    <row r="4311" spans="14:15" x14ac:dyDescent="0.2">
      <c r="N4311" s="157"/>
      <c r="O4311" s="157"/>
    </row>
    <row r="4312" spans="14:15" x14ac:dyDescent="0.2">
      <c r="N4312" s="157"/>
      <c r="O4312" s="157"/>
    </row>
    <row r="4313" spans="14:15" x14ac:dyDescent="0.2">
      <c r="N4313" s="157"/>
      <c r="O4313" s="157"/>
    </row>
    <row r="4314" spans="14:15" x14ac:dyDescent="0.2">
      <c r="N4314" s="157"/>
      <c r="O4314" s="157"/>
    </row>
    <row r="4315" spans="14:15" x14ac:dyDescent="0.2">
      <c r="N4315" s="157"/>
      <c r="O4315" s="157"/>
    </row>
    <row r="4316" spans="14:15" x14ac:dyDescent="0.2">
      <c r="N4316" s="157"/>
      <c r="O4316" s="157"/>
    </row>
    <row r="4317" spans="14:15" x14ac:dyDescent="0.2">
      <c r="N4317" s="157"/>
      <c r="O4317" s="157"/>
    </row>
    <row r="4318" spans="14:15" x14ac:dyDescent="0.2">
      <c r="N4318" s="157"/>
      <c r="O4318" s="157"/>
    </row>
    <row r="4319" spans="14:15" x14ac:dyDescent="0.2">
      <c r="N4319" s="157"/>
      <c r="O4319" s="157"/>
    </row>
    <row r="4320" spans="14:15" x14ac:dyDescent="0.2">
      <c r="N4320" s="157"/>
      <c r="O4320" s="157"/>
    </row>
    <row r="4321" spans="14:15" x14ac:dyDescent="0.2">
      <c r="N4321" s="157"/>
      <c r="O4321" s="157"/>
    </row>
    <row r="4322" spans="14:15" x14ac:dyDescent="0.2">
      <c r="N4322" s="157"/>
      <c r="O4322" s="157"/>
    </row>
    <row r="4323" spans="14:15" x14ac:dyDescent="0.2">
      <c r="N4323" s="157"/>
      <c r="O4323" s="157"/>
    </row>
    <row r="4324" spans="14:15" x14ac:dyDescent="0.2">
      <c r="N4324" s="157"/>
      <c r="O4324" s="157"/>
    </row>
    <row r="4325" spans="14:15" x14ac:dyDescent="0.2">
      <c r="N4325" s="157"/>
      <c r="O4325" s="157"/>
    </row>
    <row r="4326" spans="14:15" x14ac:dyDescent="0.2">
      <c r="N4326" s="157"/>
      <c r="O4326" s="157"/>
    </row>
    <row r="4327" spans="14:15" x14ac:dyDescent="0.2">
      <c r="N4327" s="157"/>
      <c r="O4327" s="157"/>
    </row>
    <row r="4328" spans="14:15" x14ac:dyDescent="0.2">
      <c r="N4328" s="157"/>
      <c r="O4328" s="157"/>
    </row>
    <row r="4329" spans="14:15" x14ac:dyDescent="0.2">
      <c r="N4329" s="157"/>
      <c r="O4329" s="157"/>
    </row>
    <row r="4330" spans="14:15" x14ac:dyDescent="0.2">
      <c r="N4330" s="157"/>
      <c r="O4330" s="157"/>
    </row>
    <row r="4331" spans="14:15" x14ac:dyDescent="0.2">
      <c r="N4331" s="157"/>
      <c r="O4331" s="157"/>
    </row>
    <row r="4332" spans="14:15" x14ac:dyDescent="0.2">
      <c r="N4332" s="157"/>
      <c r="O4332" s="157"/>
    </row>
    <row r="4333" spans="14:15" x14ac:dyDescent="0.2">
      <c r="N4333" s="157"/>
      <c r="O4333" s="157"/>
    </row>
    <row r="4334" spans="14:15" x14ac:dyDescent="0.2">
      <c r="N4334" s="157"/>
      <c r="O4334" s="157"/>
    </row>
    <row r="4335" spans="14:15" x14ac:dyDescent="0.2">
      <c r="N4335" s="157"/>
      <c r="O4335" s="157"/>
    </row>
    <row r="4336" spans="14:15" x14ac:dyDescent="0.2">
      <c r="N4336" s="157"/>
      <c r="O4336" s="157"/>
    </row>
    <row r="4337" spans="14:15" x14ac:dyDescent="0.2">
      <c r="N4337" s="157"/>
      <c r="O4337" s="157"/>
    </row>
    <row r="4338" spans="14:15" x14ac:dyDescent="0.2">
      <c r="N4338" s="157"/>
      <c r="O4338" s="157"/>
    </row>
    <row r="4339" spans="14:15" x14ac:dyDescent="0.2">
      <c r="N4339" s="157"/>
      <c r="O4339" s="157"/>
    </row>
    <row r="4340" spans="14:15" x14ac:dyDescent="0.2">
      <c r="N4340" s="157"/>
      <c r="O4340" s="157"/>
    </row>
    <row r="4341" spans="14:15" x14ac:dyDescent="0.2">
      <c r="N4341" s="157"/>
      <c r="O4341" s="157"/>
    </row>
    <row r="4342" spans="14:15" x14ac:dyDescent="0.2">
      <c r="N4342" s="157"/>
      <c r="O4342" s="157"/>
    </row>
    <row r="4343" spans="14:15" x14ac:dyDescent="0.2">
      <c r="N4343" s="157"/>
      <c r="O4343" s="157"/>
    </row>
    <row r="4344" spans="14:15" x14ac:dyDescent="0.2">
      <c r="N4344" s="157"/>
      <c r="O4344" s="157"/>
    </row>
    <row r="4345" spans="14:15" x14ac:dyDescent="0.2">
      <c r="N4345" s="157"/>
      <c r="O4345" s="157"/>
    </row>
    <row r="4346" spans="14:15" x14ac:dyDescent="0.2">
      <c r="N4346" s="157"/>
      <c r="O4346" s="157"/>
    </row>
    <row r="4347" spans="14:15" x14ac:dyDescent="0.2">
      <c r="N4347" s="157"/>
      <c r="O4347" s="157"/>
    </row>
    <row r="4348" spans="14:15" x14ac:dyDescent="0.2">
      <c r="N4348" s="157"/>
      <c r="O4348" s="157"/>
    </row>
    <row r="4349" spans="14:15" x14ac:dyDescent="0.2">
      <c r="N4349" s="157"/>
      <c r="O4349" s="157"/>
    </row>
    <row r="4350" spans="14:15" x14ac:dyDescent="0.2">
      <c r="N4350" s="157"/>
      <c r="O4350" s="157"/>
    </row>
    <row r="4351" spans="14:15" x14ac:dyDescent="0.2">
      <c r="N4351" s="157"/>
      <c r="O4351" s="157"/>
    </row>
    <row r="4352" spans="14:15" x14ac:dyDescent="0.2">
      <c r="N4352" s="157"/>
      <c r="O4352" s="157"/>
    </row>
    <row r="4353" spans="14:15" x14ac:dyDescent="0.2">
      <c r="N4353" s="157"/>
      <c r="O4353" s="157"/>
    </row>
    <row r="4354" spans="14:15" x14ac:dyDescent="0.2">
      <c r="N4354" s="157"/>
      <c r="O4354" s="157"/>
    </row>
    <row r="4355" spans="14:15" x14ac:dyDescent="0.2">
      <c r="N4355" s="157"/>
      <c r="O4355" s="157"/>
    </row>
    <row r="4356" spans="14:15" x14ac:dyDescent="0.2">
      <c r="N4356" s="157"/>
      <c r="O4356" s="157"/>
    </row>
    <row r="4357" spans="14:15" x14ac:dyDescent="0.2">
      <c r="N4357" s="157"/>
      <c r="O4357" s="157"/>
    </row>
    <row r="4358" spans="14:15" x14ac:dyDescent="0.2">
      <c r="N4358" s="157"/>
      <c r="O4358" s="157"/>
    </row>
    <row r="4359" spans="14:15" x14ac:dyDescent="0.2">
      <c r="N4359" s="157"/>
      <c r="O4359" s="157"/>
    </row>
    <row r="4360" spans="14:15" x14ac:dyDescent="0.2">
      <c r="N4360" s="157"/>
      <c r="O4360" s="157"/>
    </row>
    <row r="4361" spans="14:15" x14ac:dyDescent="0.2">
      <c r="N4361" s="157"/>
      <c r="O4361" s="157"/>
    </row>
    <row r="4362" spans="14:15" x14ac:dyDescent="0.2">
      <c r="N4362" s="157"/>
      <c r="O4362" s="157"/>
    </row>
    <row r="4363" spans="14:15" x14ac:dyDescent="0.2">
      <c r="N4363" s="157"/>
      <c r="O4363" s="157"/>
    </row>
    <row r="4364" spans="14:15" x14ac:dyDescent="0.2">
      <c r="N4364" s="157"/>
      <c r="O4364" s="157"/>
    </row>
    <row r="4365" spans="14:15" x14ac:dyDescent="0.2">
      <c r="N4365" s="157"/>
      <c r="O4365" s="157"/>
    </row>
    <row r="4366" spans="14:15" x14ac:dyDescent="0.2">
      <c r="N4366" s="157"/>
      <c r="O4366" s="157"/>
    </row>
    <row r="4367" spans="14:15" x14ac:dyDescent="0.2">
      <c r="N4367" s="157"/>
      <c r="O4367" s="157"/>
    </row>
    <row r="4368" spans="14:15" x14ac:dyDescent="0.2">
      <c r="N4368" s="157"/>
      <c r="O4368" s="157"/>
    </row>
    <row r="4369" spans="14:15" x14ac:dyDescent="0.2">
      <c r="N4369" s="157"/>
      <c r="O4369" s="157"/>
    </row>
    <row r="4370" spans="14:15" x14ac:dyDescent="0.2">
      <c r="N4370" s="157"/>
      <c r="O4370" s="157"/>
    </row>
    <row r="4371" spans="14:15" x14ac:dyDescent="0.2">
      <c r="N4371" s="157"/>
      <c r="O4371" s="157"/>
    </row>
    <row r="4372" spans="14:15" x14ac:dyDescent="0.2">
      <c r="N4372" s="157"/>
      <c r="O4372" s="157"/>
    </row>
    <row r="4373" spans="14:15" x14ac:dyDescent="0.2">
      <c r="N4373" s="157"/>
      <c r="O4373" s="157"/>
    </row>
    <row r="4374" spans="14:15" x14ac:dyDescent="0.2">
      <c r="N4374" s="157"/>
      <c r="O4374" s="157"/>
    </row>
    <row r="4375" spans="14:15" x14ac:dyDescent="0.2">
      <c r="N4375" s="157"/>
      <c r="O4375" s="157"/>
    </row>
    <row r="4376" spans="14:15" x14ac:dyDescent="0.2">
      <c r="N4376" s="157"/>
      <c r="O4376" s="157"/>
    </row>
    <row r="4377" spans="14:15" x14ac:dyDescent="0.2">
      <c r="N4377" s="157"/>
      <c r="O4377" s="157"/>
    </row>
    <row r="4378" spans="14:15" x14ac:dyDescent="0.2">
      <c r="N4378" s="157"/>
      <c r="O4378" s="157"/>
    </row>
    <row r="4379" spans="14:15" x14ac:dyDescent="0.2">
      <c r="N4379" s="157"/>
      <c r="O4379" s="157"/>
    </row>
    <row r="4380" spans="14:15" x14ac:dyDescent="0.2">
      <c r="N4380" s="157"/>
      <c r="O4380" s="157"/>
    </row>
    <row r="4381" spans="14:15" x14ac:dyDescent="0.2">
      <c r="N4381" s="157"/>
      <c r="O4381" s="157"/>
    </row>
    <row r="4382" spans="14:15" x14ac:dyDescent="0.2">
      <c r="N4382" s="157"/>
      <c r="O4382" s="157"/>
    </row>
    <row r="4383" spans="14:15" x14ac:dyDescent="0.2">
      <c r="N4383" s="157"/>
      <c r="O4383" s="157"/>
    </row>
    <row r="4384" spans="14:15" x14ac:dyDescent="0.2">
      <c r="N4384" s="157"/>
      <c r="O4384" s="157"/>
    </row>
    <row r="4385" spans="14:15" x14ac:dyDescent="0.2">
      <c r="N4385" s="157"/>
      <c r="O4385" s="157"/>
    </row>
    <row r="4386" spans="14:15" x14ac:dyDescent="0.2">
      <c r="N4386" s="157"/>
      <c r="O4386" s="157"/>
    </row>
    <row r="4387" spans="14:15" x14ac:dyDescent="0.2">
      <c r="N4387" s="157"/>
      <c r="O4387" s="157"/>
    </row>
    <row r="4388" spans="14:15" x14ac:dyDescent="0.2">
      <c r="N4388" s="157"/>
      <c r="O4388" s="157"/>
    </row>
    <row r="4389" spans="14:15" x14ac:dyDescent="0.2">
      <c r="N4389" s="157"/>
      <c r="O4389" s="157"/>
    </row>
    <row r="4390" spans="14:15" x14ac:dyDescent="0.2">
      <c r="N4390" s="157"/>
      <c r="O4390" s="157"/>
    </row>
    <row r="4391" spans="14:15" x14ac:dyDescent="0.2">
      <c r="N4391" s="157"/>
      <c r="O4391" s="157"/>
    </row>
    <row r="4392" spans="14:15" x14ac:dyDescent="0.2">
      <c r="N4392" s="157"/>
      <c r="O4392" s="157"/>
    </row>
    <row r="4393" spans="14:15" x14ac:dyDescent="0.2">
      <c r="N4393" s="157"/>
      <c r="O4393" s="157"/>
    </row>
    <row r="4394" spans="14:15" x14ac:dyDescent="0.2">
      <c r="N4394" s="157"/>
      <c r="O4394" s="157"/>
    </row>
    <row r="4395" spans="14:15" x14ac:dyDescent="0.2">
      <c r="N4395" s="157"/>
      <c r="O4395" s="157"/>
    </row>
    <row r="4396" spans="14:15" x14ac:dyDescent="0.2">
      <c r="N4396" s="157"/>
      <c r="O4396" s="157"/>
    </row>
    <row r="4397" spans="14:15" x14ac:dyDescent="0.2">
      <c r="N4397" s="157"/>
      <c r="O4397" s="157"/>
    </row>
    <row r="4398" spans="14:15" x14ac:dyDescent="0.2">
      <c r="N4398" s="157"/>
      <c r="O4398" s="157"/>
    </row>
    <row r="4399" spans="14:15" x14ac:dyDescent="0.2">
      <c r="N4399" s="157"/>
      <c r="O4399" s="157"/>
    </row>
    <row r="4400" spans="14:15" x14ac:dyDescent="0.2">
      <c r="N4400" s="157"/>
      <c r="O4400" s="157"/>
    </row>
    <row r="4401" spans="14:15" x14ac:dyDescent="0.2">
      <c r="N4401" s="157"/>
      <c r="O4401" s="157"/>
    </row>
    <row r="4402" spans="14:15" x14ac:dyDescent="0.2">
      <c r="N4402" s="157"/>
      <c r="O4402" s="157"/>
    </row>
    <row r="4403" spans="14:15" x14ac:dyDescent="0.2">
      <c r="N4403" s="157"/>
      <c r="O4403" s="157"/>
    </row>
    <row r="4404" spans="14:15" x14ac:dyDescent="0.2">
      <c r="N4404" s="157"/>
      <c r="O4404" s="157"/>
    </row>
    <row r="4405" spans="14:15" x14ac:dyDescent="0.2">
      <c r="N4405" s="157"/>
      <c r="O4405" s="157"/>
    </row>
    <row r="4406" spans="14:15" x14ac:dyDescent="0.2">
      <c r="N4406" s="157"/>
      <c r="O4406" s="157"/>
    </row>
    <row r="4407" spans="14:15" x14ac:dyDescent="0.2">
      <c r="N4407" s="157"/>
      <c r="O4407" s="157"/>
    </row>
    <row r="4408" spans="14:15" x14ac:dyDescent="0.2">
      <c r="N4408" s="157"/>
      <c r="O4408" s="157"/>
    </row>
    <row r="4409" spans="14:15" x14ac:dyDescent="0.2">
      <c r="N4409" s="157"/>
      <c r="O4409" s="157"/>
    </row>
    <row r="4410" spans="14:15" x14ac:dyDescent="0.2">
      <c r="N4410" s="157"/>
      <c r="O4410" s="157"/>
    </row>
    <row r="4411" spans="14:15" x14ac:dyDescent="0.2">
      <c r="N4411" s="157"/>
      <c r="O4411" s="157"/>
    </row>
    <row r="4412" spans="14:15" x14ac:dyDescent="0.2">
      <c r="N4412" s="157"/>
      <c r="O4412" s="157"/>
    </row>
    <row r="4413" spans="14:15" x14ac:dyDescent="0.2">
      <c r="N4413" s="157"/>
      <c r="O4413" s="157"/>
    </row>
    <row r="4414" spans="14:15" x14ac:dyDescent="0.2">
      <c r="N4414" s="157"/>
      <c r="O4414" s="157"/>
    </row>
    <row r="4415" spans="14:15" x14ac:dyDescent="0.2">
      <c r="N4415" s="157"/>
      <c r="O4415" s="157"/>
    </row>
    <row r="4416" spans="14:15" x14ac:dyDescent="0.2">
      <c r="N4416" s="157"/>
      <c r="O4416" s="157"/>
    </row>
    <row r="4417" spans="14:15" x14ac:dyDescent="0.2">
      <c r="N4417" s="157"/>
      <c r="O4417" s="157"/>
    </row>
    <row r="4418" spans="14:15" x14ac:dyDescent="0.2">
      <c r="N4418" s="157"/>
      <c r="O4418" s="157"/>
    </row>
    <row r="4419" spans="14:15" x14ac:dyDescent="0.2">
      <c r="N4419" s="157"/>
      <c r="O4419" s="157"/>
    </row>
    <row r="4420" spans="14:15" x14ac:dyDescent="0.2">
      <c r="N4420" s="157"/>
      <c r="O4420" s="157"/>
    </row>
    <row r="4421" spans="14:15" x14ac:dyDescent="0.2">
      <c r="N4421" s="157"/>
      <c r="O4421" s="157"/>
    </row>
    <row r="4422" spans="14:15" x14ac:dyDescent="0.2">
      <c r="N4422" s="157"/>
      <c r="O4422" s="157"/>
    </row>
    <row r="4423" spans="14:15" x14ac:dyDescent="0.2">
      <c r="N4423" s="157"/>
      <c r="O4423" s="157"/>
    </row>
    <row r="4424" spans="14:15" x14ac:dyDescent="0.2">
      <c r="N4424" s="157"/>
      <c r="O4424" s="157"/>
    </row>
    <row r="4425" spans="14:15" x14ac:dyDescent="0.2">
      <c r="N4425" s="157"/>
      <c r="O4425" s="157"/>
    </row>
    <row r="4426" spans="14:15" x14ac:dyDescent="0.2">
      <c r="N4426" s="157"/>
      <c r="O4426" s="157"/>
    </row>
    <row r="4427" spans="14:15" x14ac:dyDescent="0.2">
      <c r="N4427" s="157"/>
      <c r="O4427" s="157"/>
    </row>
    <row r="4428" spans="14:15" x14ac:dyDescent="0.2">
      <c r="N4428" s="157"/>
      <c r="O4428" s="157"/>
    </row>
    <row r="4429" spans="14:15" x14ac:dyDescent="0.2">
      <c r="N4429" s="157"/>
      <c r="O4429" s="157"/>
    </row>
    <row r="4430" spans="14:15" x14ac:dyDescent="0.2">
      <c r="N4430" s="157"/>
      <c r="O4430" s="157"/>
    </row>
    <row r="4431" spans="14:15" x14ac:dyDescent="0.2">
      <c r="N4431" s="157"/>
      <c r="O4431" s="157"/>
    </row>
    <row r="4432" spans="14:15" x14ac:dyDescent="0.2">
      <c r="N4432" s="157"/>
      <c r="O4432" s="157"/>
    </row>
    <row r="4433" spans="14:15" x14ac:dyDescent="0.2">
      <c r="N4433" s="157"/>
      <c r="O4433" s="157"/>
    </row>
    <row r="4434" spans="14:15" x14ac:dyDescent="0.2">
      <c r="N4434" s="157"/>
      <c r="O4434" s="157"/>
    </row>
    <row r="4435" spans="14:15" x14ac:dyDescent="0.2">
      <c r="N4435" s="157"/>
      <c r="O4435" s="157"/>
    </row>
    <row r="4436" spans="14:15" x14ac:dyDescent="0.2">
      <c r="N4436" s="157"/>
      <c r="O4436" s="157"/>
    </row>
    <row r="4437" spans="14:15" x14ac:dyDescent="0.2">
      <c r="N4437" s="157"/>
      <c r="O4437" s="157"/>
    </row>
    <row r="4438" spans="14:15" x14ac:dyDescent="0.2">
      <c r="N4438" s="157"/>
      <c r="O4438" s="157"/>
    </row>
    <row r="4439" spans="14:15" x14ac:dyDescent="0.2">
      <c r="N4439" s="157"/>
      <c r="O4439" s="157"/>
    </row>
    <row r="4440" spans="14:15" x14ac:dyDescent="0.2">
      <c r="N4440" s="157"/>
      <c r="O4440" s="157"/>
    </row>
    <row r="4441" spans="14:15" x14ac:dyDescent="0.2">
      <c r="N4441" s="157"/>
      <c r="O4441" s="157"/>
    </row>
    <row r="4442" spans="14:15" x14ac:dyDescent="0.2">
      <c r="N4442" s="157"/>
      <c r="O4442" s="157"/>
    </row>
    <row r="4443" spans="14:15" x14ac:dyDescent="0.2">
      <c r="N4443" s="157"/>
      <c r="O4443" s="157"/>
    </row>
    <row r="4444" spans="14:15" x14ac:dyDescent="0.2">
      <c r="N4444" s="157"/>
      <c r="O4444" s="157"/>
    </row>
    <row r="4445" spans="14:15" x14ac:dyDescent="0.2">
      <c r="N4445" s="157"/>
      <c r="O4445" s="157"/>
    </row>
    <row r="4446" spans="14:15" x14ac:dyDescent="0.2">
      <c r="N4446" s="157"/>
      <c r="O4446" s="157"/>
    </row>
    <row r="4447" spans="14:15" x14ac:dyDescent="0.2">
      <c r="N4447" s="157"/>
      <c r="O4447" s="157"/>
    </row>
    <row r="4448" spans="14:15" x14ac:dyDescent="0.2">
      <c r="N4448" s="157"/>
      <c r="O4448" s="157"/>
    </row>
    <row r="4449" spans="14:15" x14ac:dyDescent="0.2">
      <c r="N4449" s="157"/>
      <c r="O4449" s="157"/>
    </row>
    <row r="4450" spans="14:15" x14ac:dyDescent="0.2">
      <c r="N4450" s="157"/>
      <c r="O4450" s="157"/>
    </row>
    <row r="4451" spans="14:15" x14ac:dyDescent="0.2">
      <c r="N4451" s="157"/>
      <c r="O4451" s="157"/>
    </row>
    <row r="4452" spans="14:15" x14ac:dyDescent="0.2">
      <c r="N4452" s="157"/>
      <c r="O4452" s="157"/>
    </row>
    <row r="4453" spans="14:15" x14ac:dyDescent="0.2">
      <c r="N4453" s="157"/>
      <c r="O4453" s="157"/>
    </row>
    <row r="4454" spans="14:15" x14ac:dyDescent="0.2">
      <c r="N4454" s="157"/>
      <c r="O4454" s="157"/>
    </row>
    <row r="4455" spans="14:15" x14ac:dyDescent="0.2">
      <c r="N4455" s="157"/>
      <c r="O4455" s="157"/>
    </row>
    <row r="4456" spans="14:15" x14ac:dyDescent="0.2">
      <c r="N4456" s="157"/>
      <c r="O4456" s="157"/>
    </row>
    <row r="4457" spans="14:15" x14ac:dyDescent="0.2">
      <c r="N4457" s="157"/>
      <c r="O4457" s="157"/>
    </row>
    <row r="4458" spans="14:15" x14ac:dyDescent="0.2">
      <c r="N4458" s="157"/>
      <c r="O4458" s="157"/>
    </row>
    <row r="4459" spans="14:15" x14ac:dyDescent="0.2">
      <c r="N4459" s="157"/>
      <c r="O4459" s="157"/>
    </row>
    <row r="4460" spans="14:15" x14ac:dyDescent="0.2">
      <c r="N4460" s="157"/>
      <c r="O4460" s="157"/>
    </row>
    <row r="4461" spans="14:15" x14ac:dyDescent="0.2">
      <c r="N4461" s="157"/>
      <c r="O4461" s="157"/>
    </row>
    <row r="4462" spans="14:15" x14ac:dyDescent="0.2">
      <c r="N4462" s="157"/>
      <c r="O4462" s="157"/>
    </row>
    <row r="4463" spans="14:15" x14ac:dyDescent="0.2">
      <c r="N4463" s="157"/>
      <c r="O4463" s="157"/>
    </row>
    <row r="4464" spans="14:15" x14ac:dyDescent="0.2">
      <c r="N4464" s="157"/>
      <c r="O4464" s="157"/>
    </row>
    <row r="4465" spans="14:15" x14ac:dyDescent="0.2">
      <c r="N4465" s="157"/>
      <c r="O4465" s="157"/>
    </row>
    <row r="4466" spans="14:15" x14ac:dyDescent="0.2">
      <c r="N4466" s="157"/>
      <c r="O4466" s="157"/>
    </row>
    <row r="4467" spans="14:15" x14ac:dyDescent="0.2">
      <c r="N4467" s="157"/>
      <c r="O4467" s="157"/>
    </row>
    <row r="4468" spans="14:15" x14ac:dyDescent="0.2">
      <c r="N4468" s="157"/>
      <c r="O4468" s="157"/>
    </row>
    <row r="4469" spans="14:15" x14ac:dyDescent="0.2">
      <c r="N4469" s="157"/>
      <c r="O4469" s="157"/>
    </row>
    <row r="4470" spans="14:15" x14ac:dyDescent="0.2">
      <c r="N4470" s="157"/>
      <c r="O4470" s="157"/>
    </row>
    <row r="4471" spans="14:15" x14ac:dyDescent="0.2">
      <c r="N4471" s="157"/>
      <c r="O4471" s="157"/>
    </row>
    <row r="4472" spans="14:15" x14ac:dyDescent="0.2">
      <c r="N4472" s="157"/>
      <c r="O4472" s="157"/>
    </row>
    <row r="4473" spans="14:15" x14ac:dyDescent="0.2">
      <c r="N4473" s="157"/>
      <c r="O4473" s="157"/>
    </row>
    <row r="4474" spans="14:15" x14ac:dyDescent="0.2">
      <c r="N4474" s="157"/>
      <c r="O4474" s="157"/>
    </row>
    <row r="4475" spans="14:15" x14ac:dyDescent="0.2">
      <c r="N4475" s="157"/>
      <c r="O4475" s="157"/>
    </row>
    <row r="4476" spans="14:15" x14ac:dyDescent="0.2">
      <c r="N4476" s="157"/>
      <c r="O4476" s="157"/>
    </row>
    <row r="4477" spans="14:15" x14ac:dyDescent="0.2">
      <c r="N4477" s="157"/>
      <c r="O4477" s="157"/>
    </row>
    <row r="4478" spans="14:15" x14ac:dyDescent="0.2">
      <c r="N4478" s="157"/>
      <c r="O4478" s="157"/>
    </row>
    <row r="4479" spans="14:15" x14ac:dyDescent="0.2">
      <c r="N4479" s="157"/>
      <c r="O4479" s="157"/>
    </row>
    <row r="4480" spans="14:15" x14ac:dyDescent="0.2">
      <c r="N4480" s="157"/>
      <c r="O4480" s="157"/>
    </row>
    <row r="4481" spans="14:15" x14ac:dyDescent="0.2">
      <c r="N4481" s="157"/>
      <c r="O4481" s="157"/>
    </row>
    <row r="4482" spans="14:15" x14ac:dyDescent="0.2">
      <c r="N4482" s="157"/>
      <c r="O4482" s="157"/>
    </row>
    <row r="4483" spans="14:15" x14ac:dyDescent="0.2">
      <c r="N4483" s="157"/>
      <c r="O4483" s="157"/>
    </row>
    <row r="4484" spans="14:15" x14ac:dyDescent="0.2">
      <c r="N4484" s="157"/>
      <c r="O4484" s="157"/>
    </row>
    <row r="4485" spans="14:15" x14ac:dyDescent="0.2">
      <c r="N4485" s="157"/>
      <c r="O4485" s="157"/>
    </row>
    <row r="4486" spans="14:15" x14ac:dyDescent="0.2">
      <c r="N4486" s="157"/>
      <c r="O4486" s="157"/>
    </row>
    <row r="4487" spans="14:15" x14ac:dyDescent="0.2">
      <c r="N4487" s="157"/>
      <c r="O4487" s="157"/>
    </row>
    <row r="4488" spans="14:15" x14ac:dyDescent="0.2">
      <c r="N4488" s="157"/>
      <c r="O4488" s="157"/>
    </row>
    <row r="4489" spans="14:15" x14ac:dyDescent="0.2">
      <c r="N4489" s="157"/>
      <c r="O4489" s="157"/>
    </row>
    <row r="4490" spans="14:15" x14ac:dyDescent="0.2">
      <c r="N4490" s="157"/>
      <c r="O4490" s="157"/>
    </row>
    <row r="4491" spans="14:15" x14ac:dyDescent="0.2">
      <c r="N4491" s="157"/>
      <c r="O4491" s="157"/>
    </row>
    <row r="4492" spans="14:15" x14ac:dyDescent="0.2">
      <c r="N4492" s="157"/>
      <c r="O4492" s="157"/>
    </row>
    <row r="4493" spans="14:15" x14ac:dyDescent="0.2">
      <c r="N4493" s="157"/>
      <c r="O4493" s="157"/>
    </row>
    <row r="4494" spans="14:15" x14ac:dyDescent="0.2">
      <c r="N4494" s="157"/>
      <c r="O4494" s="157"/>
    </row>
    <row r="4495" spans="14:15" x14ac:dyDescent="0.2">
      <c r="N4495" s="157"/>
      <c r="O4495" s="157"/>
    </row>
    <row r="4496" spans="14:15" x14ac:dyDescent="0.2">
      <c r="N4496" s="157"/>
      <c r="O4496" s="157"/>
    </row>
    <row r="4497" spans="14:15" x14ac:dyDescent="0.2">
      <c r="N4497" s="157"/>
      <c r="O4497" s="157"/>
    </row>
    <row r="4498" spans="14:15" x14ac:dyDescent="0.2">
      <c r="N4498" s="157"/>
      <c r="O4498" s="157"/>
    </row>
    <row r="4499" spans="14:15" x14ac:dyDescent="0.2">
      <c r="N4499" s="157"/>
      <c r="O4499" s="157"/>
    </row>
    <row r="4500" spans="14:15" x14ac:dyDescent="0.2">
      <c r="N4500" s="157"/>
      <c r="O4500" s="157"/>
    </row>
    <row r="4501" spans="14:15" x14ac:dyDescent="0.2">
      <c r="N4501" s="157"/>
      <c r="O4501" s="157"/>
    </row>
    <row r="4502" spans="14:15" x14ac:dyDescent="0.2">
      <c r="N4502" s="157"/>
      <c r="O4502" s="157"/>
    </row>
    <row r="4503" spans="14:15" x14ac:dyDescent="0.2">
      <c r="N4503" s="157"/>
      <c r="O4503" s="157"/>
    </row>
    <row r="4504" spans="14:15" x14ac:dyDescent="0.2">
      <c r="N4504" s="157"/>
      <c r="O4504" s="157"/>
    </row>
    <row r="4505" spans="14:15" x14ac:dyDescent="0.2">
      <c r="N4505" s="157"/>
      <c r="O4505" s="157"/>
    </row>
    <row r="4506" spans="14:15" x14ac:dyDescent="0.2">
      <c r="N4506" s="157"/>
      <c r="O4506" s="157"/>
    </row>
    <row r="4507" spans="14:15" x14ac:dyDescent="0.2">
      <c r="N4507" s="157"/>
      <c r="O4507" s="157"/>
    </row>
    <row r="4508" spans="14:15" x14ac:dyDescent="0.2">
      <c r="N4508" s="157"/>
      <c r="O4508" s="157"/>
    </row>
    <row r="4509" spans="14:15" x14ac:dyDescent="0.2">
      <c r="N4509" s="157"/>
      <c r="O4509" s="157"/>
    </row>
    <row r="4510" spans="14:15" x14ac:dyDescent="0.2">
      <c r="N4510" s="157"/>
      <c r="O4510" s="157"/>
    </row>
    <row r="4511" spans="14:15" x14ac:dyDescent="0.2">
      <c r="N4511" s="157"/>
      <c r="O4511" s="157"/>
    </row>
    <row r="4512" spans="14:15" x14ac:dyDescent="0.2">
      <c r="N4512" s="157"/>
      <c r="O4512" s="157"/>
    </row>
    <row r="4513" spans="14:15" x14ac:dyDescent="0.2">
      <c r="N4513" s="157"/>
      <c r="O4513" s="157"/>
    </row>
    <row r="4514" spans="14:15" x14ac:dyDescent="0.2">
      <c r="N4514" s="157"/>
      <c r="O4514" s="157"/>
    </row>
    <row r="4515" spans="14:15" x14ac:dyDescent="0.2">
      <c r="N4515" s="157"/>
      <c r="O4515" s="157"/>
    </row>
    <row r="4516" spans="14:15" x14ac:dyDescent="0.2">
      <c r="N4516" s="157"/>
      <c r="O4516" s="157"/>
    </row>
    <row r="4517" spans="14:15" x14ac:dyDescent="0.2">
      <c r="N4517" s="157"/>
      <c r="O4517" s="157"/>
    </row>
    <row r="4518" spans="14:15" x14ac:dyDescent="0.2">
      <c r="N4518" s="157"/>
      <c r="O4518" s="157"/>
    </row>
    <row r="4519" spans="14:15" x14ac:dyDescent="0.2">
      <c r="N4519" s="157"/>
      <c r="O4519" s="157"/>
    </row>
    <row r="4520" spans="14:15" x14ac:dyDescent="0.2">
      <c r="N4520" s="157"/>
      <c r="O4520" s="157"/>
    </row>
    <row r="4521" spans="14:15" x14ac:dyDescent="0.2">
      <c r="N4521" s="157"/>
      <c r="O4521" s="157"/>
    </row>
    <row r="4522" spans="14:15" x14ac:dyDescent="0.2">
      <c r="N4522" s="157"/>
      <c r="O4522" s="157"/>
    </row>
    <row r="4523" spans="14:15" x14ac:dyDescent="0.2">
      <c r="N4523" s="157"/>
      <c r="O4523" s="157"/>
    </row>
    <row r="4524" spans="14:15" x14ac:dyDescent="0.2">
      <c r="N4524" s="157"/>
      <c r="O4524" s="157"/>
    </row>
    <row r="4525" spans="14:15" x14ac:dyDescent="0.2">
      <c r="N4525" s="157"/>
      <c r="O4525" s="157"/>
    </row>
    <row r="4526" spans="14:15" x14ac:dyDescent="0.2">
      <c r="N4526" s="157"/>
      <c r="O4526" s="157"/>
    </row>
    <row r="4527" spans="14:15" x14ac:dyDescent="0.2">
      <c r="N4527" s="157"/>
      <c r="O4527" s="157"/>
    </row>
    <row r="4528" spans="14:15" x14ac:dyDescent="0.2">
      <c r="N4528" s="157"/>
      <c r="O4528" s="157"/>
    </row>
    <row r="4529" spans="14:15" x14ac:dyDescent="0.2">
      <c r="N4529" s="157"/>
      <c r="O4529" s="157"/>
    </row>
    <row r="4530" spans="14:15" x14ac:dyDescent="0.2">
      <c r="N4530" s="157"/>
      <c r="O4530" s="157"/>
    </row>
    <row r="4531" spans="14:15" x14ac:dyDescent="0.2">
      <c r="N4531" s="157"/>
      <c r="O4531" s="157"/>
    </row>
    <row r="4532" spans="14:15" x14ac:dyDescent="0.2">
      <c r="N4532" s="157"/>
      <c r="O4532" s="157"/>
    </row>
    <row r="4533" spans="14:15" x14ac:dyDescent="0.2">
      <c r="N4533" s="157"/>
      <c r="O4533" s="157"/>
    </row>
    <row r="4534" spans="14:15" x14ac:dyDescent="0.2">
      <c r="N4534" s="157"/>
      <c r="O4534" s="157"/>
    </row>
    <row r="4535" spans="14:15" x14ac:dyDescent="0.2">
      <c r="N4535" s="157"/>
      <c r="O4535" s="157"/>
    </row>
    <row r="4536" spans="14:15" x14ac:dyDescent="0.2">
      <c r="N4536" s="157"/>
      <c r="O4536" s="157"/>
    </row>
    <row r="4537" spans="14:15" x14ac:dyDescent="0.2">
      <c r="N4537" s="157"/>
      <c r="O4537" s="157"/>
    </row>
    <row r="4538" spans="14:15" x14ac:dyDescent="0.2">
      <c r="N4538" s="157"/>
      <c r="O4538" s="157"/>
    </row>
    <row r="4539" spans="14:15" x14ac:dyDescent="0.2">
      <c r="N4539" s="157"/>
      <c r="O4539" s="157"/>
    </row>
    <row r="4540" spans="14:15" x14ac:dyDescent="0.2">
      <c r="N4540" s="157"/>
      <c r="O4540" s="157"/>
    </row>
    <row r="4541" spans="14:15" x14ac:dyDescent="0.2">
      <c r="N4541" s="157"/>
      <c r="O4541" s="157"/>
    </row>
    <row r="4542" spans="14:15" x14ac:dyDescent="0.2">
      <c r="N4542" s="157"/>
      <c r="O4542" s="157"/>
    </row>
    <row r="4543" spans="14:15" x14ac:dyDescent="0.2">
      <c r="N4543" s="157"/>
      <c r="O4543" s="157"/>
    </row>
    <row r="4544" spans="14:15" x14ac:dyDescent="0.2">
      <c r="N4544" s="157"/>
      <c r="O4544" s="157"/>
    </row>
    <row r="4545" spans="14:15" x14ac:dyDescent="0.2">
      <c r="N4545" s="157"/>
      <c r="O4545" s="157"/>
    </row>
    <row r="4546" spans="14:15" x14ac:dyDescent="0.2">
      <c r="N4546" s="157"/>
      <c r="O4546" s="157"/>
    </row>
    <row r="4547" spans="14:15" x14ac:dyDescent="0.2">
      <c r="N4547" s="157"/>
      <c r="O4547" s="157"/>
    </row>
    <row r="4548" spans="14:15" x14ac:dyDescent="0.2">
      <c r="N4548" s="157"/>
      <c r="O4548" s="157"/>
    </row>
    <row r="4549" spans="14:15" x14ac:dyDescent="0.2">
      <c r="N4549" s="157"/>
      <c r="O4549" s="157"/>
    </row>
    <row r="4550" spans="14:15" x14ac:dyDescent="0.2">
      <c r="N4550" s="157"/>
      <c r="O4550" s="157"/>
    </row>
    <row r="4551" spans="14:15" x14ac:dyDescent="0.2">
      <c r="N4551" s="157"/>
      <c r="O4551" s="157"/>
    </row>
    <row r="4552" spans="14:15" x14ac:dyDescent="0.2">
      <c r="N4552" s="157"/>
      <c r="O4552" s="157"/>
    </row>
    <row r="4553" spans="14:15" x14ac:dyDescent="0.2">
      <c r="N4553" s="157"/>
      <c r="O4553" s="157"/>
    </row>
    <row r="4554" spans="14:15" x14ac:dyDescent="0.2">
      <c r="N4554" s="157"/>
      <c r="O4554" s="157"/>
    </row>
    <row r="4555" spans="14:15" x14ac:dyDescent="0.2">
      <c r="N4555" s="157"/>
      <c r="O4555" s="157"/>
    </row>
    <row r="4556" spans="14:15" x14ac:dyDescent="0.2">
      <c r="N4556" s="157"/>
      <c r="O4556" s="157"/>
    </row>
    <row r="4557" spans="14:15" x14ac:dyDescent="0.2">
      <c r="N4557" s="157"/>
      <c r="O4557" s="157"/>
    </row>
    <row r="4558" spans="14:15" x14ac:dyDescent="0.2">
      <c r="N4558" s="157"/>
      <c r="O4558" s="157"/>
    </row>
    <row r="4559" spans="14:15" x14ac:dyDescent="0.2">
      <c r="N4559" s="157"/>
      <c r="O4559" s="157"/>
    </row>
    <row r="4560" spans="14:15" x14ac:dyDescent="0.2">
      <c r="N4560" s="157"/>
      <c r="O4560" s="157"/>
    </row>
    <row r="4561" spans="14:15" x14ac:dyDescent="0.2">
      <c r="N4561" s="157"/>
      <c r="O4561" s="157"/>
    </row>
    <row r="4562" spans="14:15" x14ac:dyDescent="0.2">
      <c r="N4562" s="157"/>
      <c r="O4562" s="157"/>
    </row>
    <row r="4563" spans="14:15" x14ac:dyDescent="0.2">
      <c r="N4563" s="157"/>
      <c r="O4563" s="157"/>
    </row>
    <row r="4564" spans="14:15" x14ac:dyDescent="0.2">
      <c r="N4564" s="157"/>
      <c r="O4564" s="157"/>
    </row>
    <row r="4565" spans="14:15" x14ac:dyDescent="0.2">
      <c r="N4565" s="157"/>
      <c r="O4565" s="157"/>
    </row>
    <row r="4566" spans="14:15" x14ac:dyDescent="0.2">
      <c r="N4566" s="157"/>
      <c r="O4566" s="157"/>
    </row>
    <row r="4567" spans="14:15" x14ac:dyDescent="0.2">
      <c r="N4567" s="157"/>
      <c r="O4567" s="157"/>
    </row>
    <row r="4568" spans="14:15" x14ac:dyDescent="0.2">
      <c r="N4568" s="157"/>
      <c r="O4568" s="157"/>
    </row>
    <row r="4569" spans="14:15" x14ac:dyDescent="0.2">
      <c r="N4569" s="157"/>
      <c r="O4569" s="157"/>
    </row>
    <row r="4570" spans="14:15" x14ac:dyDescent="0.2">
      <c r="N4570" s="157"/>
      <c r="O4570" s="157"/>
    </row>
    <row r="4571" spans="14:15" x14ac:dyDescent="0.2">
      <c r="N4571" s="157"/>
      <c r="O4571" s="157"/>
    </row>
    <row r="4572" spans="14:15" x14ac:dyDescent="0.2">
      <c r="N4572" s="157"/>
      <c r="O4572" s="157"/>
    </row>
    <row r="4573" spans="14:15" x14ac:dyDescent="0.2">
      <c r="N4573" s="157"/>
      <c r="O4573" s="157"/>
    </row>
    <row r="4574" spans="14:15" x14ac:dyDescent="0.2">
      <c r="N4574" s="157"/>
      <c r="O4574" s="157"/>
    </row>
    <row r="4575" spans="14:15" x14ac:dyDescent="0.2">
      <c r="N4575" s="157"/>
      <c r="O4575" s="157"/>
    </row>
    <row r="4576" spans="14:15" x14ac:dyDescent="0.2">
      <c r="N4576" s="157"/>
      <c r="O4576" s="157"/>
    </row>
    <row r="4577" spans="14:15" x14ac:dyDescent="0.2">
      <c r="N4577" s="157"/>
      <c r="O4577" s="157"/>
    </row>
    <row r="4578" spans="14:15" x14ac:dyDescent="0.2">
      <c r="N4578" s="157"/>
      <c r="O4578" s="157"/>
    </row>
    <row r="4579" spans="14:15" x14ac:dyDescent="0.2">
      <c r="N4579" s="157"/>
      <c r="O4579" s="157"/>
    </row>
    <row r="4580" spans="14:15" x14ac:dyDescent="0.2">
      <c r="N4580" s="157"/>
      <c r="O4580" s="157"/>
    </row>
    <row r="4581" spans="14:15" x14ac:dyDescent="0.2">
      <c r="N4581" s="157"/>
      <c r="O4581" s="157"/>
    </row>
    <row r="4582" spans="14:15" x14ac:dyDescent="0.2">
      <c r="N4582" s="157"/>
      <c r="O4582" s="157"/>
    </row>
    <row r="4583" spans="14:15" x14ac:dyDescent="0.2">
      <c r="N4583" s="157"/>
      <c r="O4583" s="157"/>
    </row>
    <row r="4584" spans="14:15" x14ac:dyDescent="0.2">
      <c r="N4584" s="157"/>
      <c r="O4584" s="157"/>
    </row>
    <row r="4585" spans="14:15" x14ac:dyDescent="0.2">
      <c r="N4585" s="157"/>
      <c r="O4585" s="157"/>
    </row>
    <row r="4586" spans="14:15" x14ac:dyDescent="0.2">
      <c r="N4586" s="157"/>
      <c r="O4586" s="157"/>
    </row>
    <row r="4587" spans="14:15" x14ac:dyDescent="0.2">
      <c r="N4587" s="157"/>
      <c r="O4587" s="157"/>
    </row>
    <row r="4588" spans="14:15" x14ac:dyDescent="0.2">
      <c r="N4588" s="157"/>
      <c r="O4588" s="157"/>
    </row>
    <row r="4589" spans="14:15" x14ac:dyDescent="0.2">
      <c r="N4589" s="157"/>
      <c r="O4589" s="157"/>
    </row>
    <row r="4590" spans="14:15" x14ac:dyDescent="0.2">
      <c r="N4590" s="157"/>
      <c r="O4590" s="157"/>
    </row>
    <row r="4591" spans="14:15" x14ac:dyDescent="0.2">
      <c r="N4591" s="157"/>
      <c r="O4591" s="157"/>
    </row>
    <row r="4592" spans="14:15" x14ac:dyDescent="0.2">
      <c r="N4592" s="157"/>
      <c r="O4592" s="157"/>
    </row>
    <row r="4593" spans="14:15" x14ac:dyDescent="0.2">
      <c r="N4593" s="157"/>
      <c r="O4593" s="157"/>
    </row>
    <row r="4594" spans="14:15" x14ac:dyDescent="0.2">
      <c r="N4594" s="157"/>
      <c r="O4594" s="157"/>
    </row>
    <row r="4595" spans="14:15" x14ac:dyDescent="0.2">
      <c r="N4595" s="157"/>
      <c r="O4595" s="157"/>
    </row>
    <row r="4596" spans="14:15" x14ac:dyDescent="0.2">
      <c r="N4596" s="157"/>
      <c r="O4596" s="157"/>
    </row>
    <row r="4597" spans="14:15" x14ac:dyDescent="0.2">
      <c r="N4597" s="157"/>
      <c r="O4597" s="157"/>
    </row>
    <row r="4598" spans="14:15" x14ac:dyDescent="0.2">
      <c r="N4598" s="157"/>
      <c r="O4598" s="157"/>
    </row>
    <row r="4599" spans="14:15" x14ac:dyDescent="0.2">
      <c r="N4599" s="157"/>
      <c r="O4599" s="157"/>
    </row>
    <row r="4600" spans="14:15" x14ac:dyDescent="0.2">
      <c r="N4600" s="157"/>
      <c r="O4600" s="157"/>
    </row>
    <row r="4601" spans="14:15" x14ac:dyDescent="0.2">
      <c r="N4601" s="157"/>
      <c r="O4601" s="157"/>
    </row>
    <row r="4602" spans="14:15" x14ac:dyDescent="0.2">
      <c r="N4602" s="157"/>
      <c r="O4602" s="157"/>
    </row>
    <row r="4603" spans="14:15" x14ac:dyDescent="0.2">
      <c r="N4603" s="157"/>
      <c r="O4603" s="157"/>
    </row>
    <row r="4604" spans="14:15" x14ac:dyDescent="0.2">
      <c r="N4604" s="157"/>
      <c r="O4604" s="157"/>
    </row>
    <row r="4605" spans="14:15" x14ac:dyDescent="0.2">
      <c r="N4605" s="157"/>
      <c r="O4605" s="157"/>
    </row>
    <row r="4606" spans="14:15" x14ac:dyDescent="0.2">
      <c r="N4606" s="157"/>
      <c r="O4606" s="157"/>
    </row>
    <row r="4607" spans="14:15" x14ac:dyDescent="0.2">
      <c r="N4607" s="157"/>
      <c r="O4607" s="157"/>
    </row>
    <row r="4608" spans="14:15" x14ac:dyDescent="0.2">
      <c r="N4608" s="157"/>
      <c r="O4608" s="157"/>
    </row>
    <row r="4609" spans="14:15" x14ac:dyDescent="0.2">
      <c r="N4609" s="157"/>
      <c r="O4609" s="157"/>
    </row>
    <row r="4610" spans="14:15" x14ac:dyDescent="0.2">
      <c r="N4610" s="157"/>
      <c r="O4610" s="157"/>
    </row>
    <row r="4611" spans="14:15" x14ac:dyDescent="0.2">
      <c r="N4611" s="157"/>
      <c r="O4611" s="157"/>
    </row>
    <row r="4612" spans="14:15" x14ac:dyDescent="0.2">
      <c r="N4612" s="157"/>
      <c r="O4612" s="157"/>
    </row>
    <row r="4613" spans="14:15" x14ac:dyDescent="0.2">
      <c r="N4613" s="157"/>
      <c r="O4613" s="157"/>
    </row>
    <row r="4614" spans="14:15" x14ac:dyDescent="0.2">
      <c r="N4614" s="157"/>
      <c r="O4614" s="157"/>
    </row>
    <row r="4615" spans="14:15" x14ac:dyDescent="0.2">
      <c r="N4615" s="157"/>
      <c r="O4615" s="157"/>
    </row>
    <row r="4616" spans="14:15" x14ac:dyDescent="0.2">
      <c r="N4616" s="157"/>
      <c r="O4616" s="157"/>
    </row>
    <row r="4617" spans="14:15" x14ac:dyDescent="0.2">
      <c r="N4617" s="157"/>
      <c r="O4617" s="157"/>
    </row>
    <row r="4618" spans="14:15" x14ac:dyDescent="0.2">
      <c r="N4618" s="157"/>
      <c r="O4618" s="157"/>
    </row>
    <row r="4619" spans="14:15" x14ac:dyDescent="0.2">
      <c r="N4619" s="157"/>
      <c r="O4619" s="157"/>
    </row>
    <row r="4620" spans="14:15" x14ac:dyDescent="0.2">
      <c r="N4620" s="157"/>
      <c r="O4620" s="157"/>
    </row>
    <row r="4621" spans="14:15" x14ac:dyDescent="0.2">
      <c r="N4621" s="157"/>
      <c r="O4621" s="157"/>
    </row>
    <row r="4622" spans="14:15" x14ac:dyDescent="0.2">
      <c r="N4622" s="157"/>
      <c r="O4622" s="157"/>
    </row>
    <row r="4623" spans="14:15" x14ac:dyDescent="0.2">
      <c r="N4623" s="157"/>
      <c r="O4623" s="157"/>
    </row>
    <row r="4624" spans="14:15" x14ac:dyDescent="0.2">
      <c r="N4624" s="157"/>
      <c r="O4624" s="157"/>
    </row>
    <row r="4625" spans="14:15" x14ac:dyDescent="0.2">
      <c r="N4625" s="157"/>
      <c r="O4625" s="157"/>
    </row>
    <row r="4626" spans="14:15" x14ac:dyDescent="0.2">
      <c r="N4626" s="157"/>
      <c r="O4626" s="157"/>
    </row>
    <row r="4627" spans="14:15" x14ac:dyDescent="0.2">
      <c r="N4627" s="157"/>
      <c r="O4627" s="157"/>
    </row>
    <row r="4628" spans="14:15" x14ac:dyDescent="0.2">
      <c r="N4628" s="157"/>
      <c r="O4628" s="157"/>
    </row>
    <row r="4629" spans="14:15" x14ac:dyDescent="0.2">
      <c r="N4629" s="157"/>
      <c r="O4629" s="157"/>
    </row>
    <row r="4630" spans="14:15" x14ac:dyDescent="0.2">
      <c r="N4630" s="157"/>
      <c r="O4630" s="157"/>
    </row>
    <row r="4631" spans="14:15" x14ac:dyDescent="0.2">
      <c r="N4631" s="157"/>
      <c r="O4631" s="157"/>
    </row>
    <row r="4632" spans="14:15" x14ac:dyDescent="0.2">
      <c r="N4632" s="157"/>
      <c r="O4632" s="157"/>
    </row>
    <row r="4633" spans="14:15" x14ac:dyDescent="0.2">
      <c r="N4633" s="157"/>
      <c r="O4633" s="157"/>
    </row>
    <row r="4634" spans="14:15" x14ac:dyDescent="0.2">
      <c r="N4634" s="157"/>
      <c r="O4634" s="157"/>
    </row>
    <row r="4635" spans="14:15" x14ac:dyDescent="0.2">
      <c r="N4635" s="157"/>
      <c r="O4635" s="157"/>
    </row>
    <row r="4636" spans="14:15" x14ac:dyDescent="0.2">
      <c r="N4636" s="157"/>
      <c r="O4636" s="157"/>
    </row>
    <row r="4637" spans="14:15" x14ac:dyDescent="0.2">
      <c r="N4637" s="157"/>
      <c r="O4637" s="157"/>
    </row>
    <row r="4638" spans="14:15" x14ac:dyDescent="0.2">
      <c r="N4638" s="157"/>
      <c r="O4638" s="157"/>
    </row>
    <row r="4639" spans="14:15" x14ac:dyDescent="0.2">
      <c r="N4639" s="157"/>
      <c r="O4639" s="157"/>
    </row>
    <row r="4640" spans="14:15" x14ac:dyDescent="0.2">
      <c r="N4640" s="157"/>
      <c r="O4640" s="157"/>
    </row>
    <row r="4641" spans="14:15" x14ac:dyDescent="0.2">
      <c r="N4641" s="157"/>
      <c r="O4641" s="157"/>
    </row>
    <row r="4642" spans="14:15" x14ac:dyDescent="0.2">
      <c r="N4642" s="157"/>
      <c r="O4642" s="157"/>
    </row>
    <row r="4643" spans="14:15" x14ac:dyDescent="0.2">
      <c r="N4643" s="157"/>
      <c r="O4643" s="157"/>
    </row>
    <row r="4644" spans="14:15" x14ac:dyDescent="0.2">
      <c r="N4644" s="157"/>
      <c r="O4644" s="157"/>
    </row>
    <row r="4645" spans="14:15" x14ac:dyDescent="0.2">
      <c r="N4645" s="157"/>
      <c r="O4645" s="157"/>
    </row>
    <row r="4646" spans="14:15" x14ac:dyDescent="0.2">
      <c r="N4646" s="157"/>
      <c r="O4646" s="157"/>
    </row>
    <row r="4647" spans="14:15" x14ac:dyDescent="0.2">
      <c r="N4647" s="157"/>
      <c r="O4647" s="157"/>
    </row>
    <row r="4648" spans="14:15" x14ac:dyDescent="0.2">
      <c r="N4648" s="157"/>
      <c r="O4648" s="157"/>
    </row>
    <row r="4649" spans="14:15" x14ac:dyDescent="0.2">
      <c r="N4649" s="157"/>
      <c r="O4649" s="157"/>
    </row>
    <row r="4650" spans="14:15" x14ac:dyDescent="0.2">
      <c r="N4650" s="157"/>
      <c r="O4650" s="157"/>
    </row>
    <row r="4651" spans="14:15" x14ac:dyDescent="0.2">
      <c r="N4651" s="157"/>
      <c r="O4651" s="157"/>
    </row>
    <row r="4652" spans="14:15" x14ac:dyDescent="0.2">
      <c r="N4652" s="157"/>
      <c r="O4652" s="157"/>
    </row>
    <row r="4653" spans="14:15" x14ac:dyDescent="0.2">
      <c r="N4653" s="157"/>
      <c r="O4653" s="157"/>
    </row>
    <row r="4654" spans="14:15" x14ac:dyDescent="0.2">
      <c r="N4654" s="157"/>
      <c r="O4654" s="157"/>
    </row>
    <row r="4655" spans="14:15" x14ac:dyDescent="0.2">
      <c r="N4655" s="157"/>
      <c r="O4655" s="157"/>
    </row>
    <row r="4656" spans="14:15" x14ac:dyDescent="0.2">
      <c r="N4656" s="157"/>
      <c r="O4656" s="157"/>
    </row>
    <row r="4657" spans="14:15" x14ac:dyDescent="0.2">
      <c r="N4657" s="157"/>
      <c r="O4657" s="157"/>
    </row>
    <row r="4658" spans="14:15" x14ac:dyDescent="0.2">
      <c r="N4658" s="157"/>
      <c r="O4658" s="157"/>
    </row>
    <row r="4659" spans="14:15" x14ac:dyDescent="0.2">
      <c r="N4659" s="157"/>
      <c r="O4659" s="157"/>
    </row>
    <row r="4660" spans="14:15" x14ac:dyDescent="0.2">
      <c r="N4660" s="157"/>
      <c r="O4660" s="157"/>
    </row>
    <row r="4661" spans="14:15" x14ac:dyDescent="0.2">
      <c r="N4661" s="157"/>
      <c r="O4661" s="157"/>
    </row>
    <row r="4662" spans="14:15" x14ac:dyDescent="0.2">
      <c r="N4662" s="157"/>
      <c r="O4662" s="157"/>
    </row>
    <row r="4663" spans="14:15" x14ac:dyDescent="0.2">
      <c r="N4663" s="157"/>
      <c r="O4663" s="157"/>
    </row>
    <row r="4664" spans="14:15" x14ac:dyDescent="0.2">
      <c r="N4664" s="157"/>
      <c r="O4664" s="157"/>
    </row>
    <row r="4665" spans="14:15" x14ac:dyDescent="0.2">
      <c r="N4665" s="157"/>
      <c r="O4665" s="157"/>
    </row>
    <row r="4666" spans="14:15" x14ac:dyDescent="0.2">
      <c r="N4666" s="157"/>
      <c r="O4666" s="157"/>
    </row>
    <row r="4667" spans="14:15" x14ac:dyDescent="0.2">
      <c r="N4667" s="157"/>
      <c r="O4667" s="157"/>
    </row>
    <row r="4668" spans="14:15" x14ac:dyDescent="0.2">
      <c r="N4668" s="157"/>
      <c r="O4668" s="157"/>
    </row>
    <row r="4669" spans="14:15" x14ac:dyDescent="0.2">
      <c r="N4669" s="157"/>
      <c r="O4669" s="157"/>
    </row>
    <row r="4670" spans="14:15" x14ac:dyDescent="0.2">
      <c r="N4670" s="157"/>
      <c r="O4670" s="157"/>
    </row>
    <row r="4671" spans="14:15" x14ac:dyDescent="0.2">
      <c r="N4671" s="157"/>
      <c r="O4671" s="157"/>
    </row>
    <row r="4672" spans="14:15" x14ac:dyDescent="0.2">
      <c r="N4672" s="157"/>
      <c r="O4672" s="157"/>
    </row>
    <row r="4673" spans="14:15" x14ac:dyDescent="0.2">
      <c r="N4673" s="157"/>
      <c r="O4673" s="157"/>
    </row>
    <row r="4674" spans="14:15" x14ac:dyDescent="0.2">
      <c r="N4674" s="157"/>
      <c r="O4674" s="157"/>
    </row>
    <row r="4675" spans="14:15" x14ac:dyDescent="0.2">
      <c r="N4675" s="157"/>
      <c r="O4675" s="157"/>
    </row>
    <row r="4676" spans="14:15" x14ac:dyDescent="0.2">
      <c r="N4676" s="157"/>
      <c r="O4676" s="157"/>
    </row>
    <row r="4677" spans="14:15" x14ac:dyDescent="0.2">
      <c r="N4677" s="157"/>
      <c r="O4677" s="157"/>
    </row>
    <row r="4678" spans="14:15" x14ac:dyDescent="0.2">
      <c r="N4678" s="157"/>
      <c r="O4678" s="157"/>
    </row>
    <row r="4679" spans="14:15" x14ac:dyDescent="0.2">
      <c r="N4679" s="157"/>
      <c r="O4679" s="157"/>
    </row>
    <row r="4680" spans="14:15" x14ac:dyDescent="0.2">
      <c r="N4680" s="157"/>
      <c r="O4680" s="157"/>
    </row>
    <row r="4681" spans="14:15" x14ac:dyDescent="0.2">
      <c r="N4681" s="157"/>
      <c r="O4681" s="157"/>
    </row>
    <row r="4682" spans="14:15" x14ac:dyDescent="0.2">
      <c r="N4682" s="157"/>
      <c r="O4682" s="157"/>
    </row>
    <row r="4683" spans="14:15" x14ac:dyDescent="0.2">
      <c r="N4683" s="157"/>
      <c r="O4683" s="157"/>
    </row>
    <row r="4684" spans="14:15" x14ac:dyDescent="0.2">
      <c r="N4684" s="157"/>
      <c r="O4684" s="157"/>
    </row>
    <row r="4685" spans="14:15" x14ac:dyDescent="0.2">
      <c r="N4685" s="157"/>
      <c r="O4685" s="157"/>
    </row>
    <row r="4686" spans="14:15" x14ac:dyDescent="0.2">
      <c r="N4686" s="157"/>
      <c r="O4686" s="157"/>
    </row>
    <row r="4687" spans="14:15" x14ac:dyDescent="0.2">
      <c r="N4687" s="157"/>
      <c r="O4687" s="157"/>
    </row>
    <row r="4688" spans="14:15" x14ac:dyDescent="0.2">
      <c r="N4688" s="157"/>
      <c r="O4688" s="157"/>
    </row>
    <row r="4689" spans="14:15" x14ac:dyDescent="0.2">
      <c r="N4689" s="157"/>
      <c r="O4689" s="157"/>
    </row>
    <row r="4690" spans="14:15" x14ac:dyDescent="0.2">
      <c r="N4690" s="157"/>
      <c r="O4690" s="157"/>
    </row>
    <row r="4691" spans="14:15" x14ac:dyDescent="0.2">
      <c r="N4691" s="157"/>
      <c r="O4691" s="157"/>
    </row>
    <row r="4692" spans="14:15" x14ac:dyDescent="0.2">
      <c r="N4692" s="157"/>
      <c r="O4692" s="157"/>
    </row>
    <row r="4693" spans="14:15" x14ac:dyDescent="0.2">
      <c r="N4693" s="157"/>
      <c r="O4693" s="157"/>
    </row>
    <row r="4694" spans="14:15" x14ac:dyDescent="0.2">
      <c r="N4694" s="157"/>
      <c r="O4694" s="157"/>
    </row>
    <row r="4695" spans="14:15" x14ac:dyDescent="0.2">
      <c r="N4695" s="157"/>
      <c r="O4695" s="157"/>
    </row>
    <row r="4696" spans="14:15" x14ac:dyDescent="0.2">
      <c r="N4696" s="157"/>
      <c r="O4696" s="157"/>
    </row>
    <row r="4697" spans="14:15" x14ac:dyDescent="0.2">
      <c r="N4697" s="157"/>
      <c r="O4697" s="157"/>
    </row>
    <row r="4698" spans="14:15" x14ac:dyDescent="0.2">
      <c r="N4698" s="157"/>
      <c r="O4698" s="157"/>
    </row>
    <row r="4699" spans="14:15" x14ac:dyDescent="0.2">
      <c r="N4699" s="157"/>
      <c r="O4699" s="157"/>
    </row>
    <row r="4700" spans="14:15" x14ac:dyDescent="0.2">
      <c r="N4700" s="157"/>
      <c r="O4700" s="157"/>
    </row>
    <row r="4701" spans="14:15" x14ac:dyDescent="0.2">
      <c r="N4701" s="157"/>
      <c r="O4701" s="157"/>
    </row>
    <row r="4702" spans="14:15" x14ac:dyDescent="0.2">
      <c r="N4702" s="157"/>
      <c r="O4702" s="157"/>
    </row>
    <row r="4703" spans="14:15" x14ac:dyDescent="0.2">
      <c r="N4703" s="157"/>
      <c r="O4703" s="157"/>
    </row>
    <row r="4704" spans="14:15" x14ac:dyDescent="0.2">
      <c r="N4704" s="157"/>
      <c r="O4704" s="157"/>
    </row>
    <row r="4705" spans="14:15" x14ac:dyDescent="0.2">
      <c r="N4705" s="157"/>
      <c r="O4705" s="157"/>
    </row>
    <row r="4706" spans="14:15" x14ac:dyDescent="0.2">
      <c r="N4706" s="157"/>
      <c r="O4706" s="157"/>
    </row>
    <row r="4707" spans="14:15" x14ac:dyDescent="0.2">
      <c r="N4707" s="157"/>
      <c r="O4707" s="157"/>
    </row>
    <row r="4708" spans="14:15" x14ac:dyDescent="0.2">
      <c r="N4708" s="157"/>
      <c r="O4708" s="157"/>
    </row>
    <row r="4709" spans="14:15" x14ac:dyDescent="0.2">
      <c r="N4709" s="157"/>
      <c r="O4709" s="157"/>
    </row>
    <row r="4710" spans="14:15" x14ac:dyDescent="0.2">
      <c r="N4710" s="157"/>
      <c r="O4710" s="157"/>
    </row>
    <row r="4711" spans="14:15" x14ac:dyDescent="0.2">
      <c r="N4711" s="157"/>
      <c r="O4711" s="157"/>
    </row>
    <row r="4712" spans="14:15" x14ac:dyDescent="0.2">
      <c r="N4712" s="157"/>
      <c r="O4712" s="157"/>
    </row>
    <row r="4713" spans="14:15" x14ac:dyDescent="0.2">
      <c r="N4713" s="157"/>
      <c r="O4713" s="157"/>
    </row>
    <row r="4714" spans="14:15" x14ac:dyDescent="0.2">
      <c r="N4714" s="157"/>
      <c r="O4714" s="157"/>
    </row>
    <row r="4715" spans="14:15" x14ac:dyDescent="0.2">
      <c r="N4715" s="157"/>
      <c r="O4715" s="157"/>
    </row>
    <row r="4716" spans="14:15" x14ac:dyDescent="0.2">
      <c r="N4716" s="157"/>
      <c r="O4716" s="157"/>
    </row>
    <row r="4717" spans="14:15" x14ac:dyDescent="0.2">
      <c r="N4717" s="157"/>
      <c r="O4717" s="157"/>
    </row>
    <row r="4718" spans="14:15" x14ac:dyDescent="0.2">
      <c r="N4718" s="157"/>
      <c r="O4718" s="157"/>
    </row>
    <row r="4719" spans="14:15" x14ac:dyDescent="0.2">
      <c r="N4719" s="157"/>
      <c r="O4719" s="157"/>
    </row>
    <row r="4720" spans="14:15" x14ac:dyDescent="0.2">
      <c r="N4720" s="157"/>
      <c r="O4720" s="157"/>
    </row>
    <row r="4721" spans="14:15" x14ac:dyDescent="0.2">
      <c r="N4721" s="157"/>
      <c r="O4721" s="157"/>
    </row>
    <row r="4722" spans="14:15" x14ac:dyDescent="0.2">
      <c r="N4722" s="157"/>
      <c r="O4722" s="157"/>
    </row>
    <row r="4723" spans="14:15" x14ac:dyDescent="0.2">
      <c r="N4723" s="157"/>
      <c r="O4723" s="157"/>
    </row>
    <row r="4724" spans="14:15" x14ac:dyDescent="0.2">
      <c r="N4724" s="157"/>
      <c r="O4724" s="157"/>
    </row>
    <row r="4725" spans="14:15" x14ac:dyDescent="0.2">
      <c r="N4725" s="157"/>
      <c r="O4725" s="157"/>
    </row>
    <row r="4726" spans="14:15" x14ac:dyDescent="0.2">
      <c r="N4726" s="157"/>
      <c r="O4726" s="157"/>
    </row>
    <row r="4727" spans="14:15" x14ac:dyDescent="0.2">
      <c r="N4727" s="157"/>
      <c r="O4727" s="157"/>
    </row>
    <row r="4728" spans="14:15" x14ac:dyDescent="0.2">
      <c r="N4728" s="157"/>
      <c r="O4728" s="157"/>
    </row>
    <row r="4729" spans="14:15" x14ac:dyDescent="0.2">
      <c r="N4729" s="157"/>
      <c r="O4729" s="157"/>
    </row>
    <row r="4730" spans="14:15" x14ac:dyDescent="0.2">
      <c r="N4730" s="157"/>
      <c r="O4730" s="157"/>
    </row>
    <row r="4731" spans="14:15" x14ac:dyDescent="0.2">
      <c r="N4731" s="157"/>
      <c r="O4731" s="157"/>
    </row>
    <row r="4732" spans="14:15" x14ac:dyDescent="0.2">
      <c r="N4732" s="157"/>
      <c r="O4732" s="157"/>
    </row>
    <row r="4733" spans="14:15" x14ac:dyDescent="0.2">
      <c r="N4733" s="157"/>
      <c r="O4733" s="157"/>
    </row>
    <row r="4734" spans="14:15" x14ac:dyDescent="0.2">
      <c r="N4734" s="157"/>
      <c r="O4734" s="157"/>
    </row>
    <row r="4735" spans="14:15" x14ac:dyDescent="0.2">
      <c r="N4735" s="157"/>
      <c r="O4735" s="157"/>
    </row>
    <row r="4736" spans="14:15" x14ac:dyDescent="0.2">
      <c r="N4736" s="157"/>
      <c r="O4736" s="157"/>
    </row>
    <row r="4737" spans="14:15" x14ac:dyDescent="0.2">
      <c r="N4737" s="157"/>
      <c r="O4737" s="157"/>
    </row>
    <row r="4738" spans="14:15" x14ac:dyDescent="0.2">
      <c r="N4738" s="157"/>
      <c r="O4738" s="157"/>
    </row>
    <row r="4739" spans="14:15" x14ac:dyDescent="0.2">
      <c r="N4739" s="157"/>
      <c r="O4739" s="157"/>
    </row>
    <row r="4740" spans="14:15" x14ac:dyDescent="0.2">
      <c r="N4740" s="157"/>
      <c r="O4740" s="157"/>
    </row>
    <row r="4741" spans="14:15" x14ac:dyDescent="0.2">
      <c r="N4741" s="157"/>
      <c r="O4741" s="157"/>
    </row>
    <row r="4742" spans="14:15" x14ac:dyDescent="0.2">
      <c r="N4742" s="157"/>
      <c r="O4742" s="157"/>
    </row>
    <row r="4743" spans="14:15" x14ac:dyDescent="0.2">
      <c r="N4743" s="157"/>
      <c r="O4743" s="157"/>
    </row>
    <row r="4744" spans="14:15" x14ac:dyDescent="0.2">
      <c r="N4744" s="157"/>
      <c r="O4744" s="157"/>
    </row>
    <row r="4745" spans="14:15" x14ac:dyDescent="0.2">
      <c r="N4745" s="157"/>
      <c r="O4745" s="157"/>
    </row>
    <row r="4746" spans="14:15" x14ac:dyDescent="0.2">
      <c r="N4746" s="157"/>
      <c r="O4746" s="157"/>
    </row>
    <row r="4747" spans="14:15" x14ac:dyDescent="0.2">
      <c r="N4747" s="157"/>
      <c r="O4747" s="157"/>
    </row>
    <row r="4748" spans="14:15" x14ac:dyDescent="0.2">
      <c r="N4748" s="157"/>
      <c r="O4748" s="157"/>
    </row>
    <row r="4749" spans="14:15" x14ac:dyDescent="0.2">
      <c r="N4749" s="157"/>
      <c r="O4749" s="157"/>
    </row>
    <row r="4750" spans="14:15" x14ac:dyDescent="0.2">
      <c r="N4750" s="157"/>
      <c r="O4750" s="157"/>
    </row>
    <row r="4751" spans="14:15" x14ac:dyDescent="0.2">
      <c r="N4751" s="157"/>
      <c r="O4751" s="157"/>
    </row>
    <row r="4752" spans="14:15" x14ac:dyDescent="0.2">
      <c r="N4752" s="157"/>
      <c r="O4752" s="157"/>
    </row>
    <row r="4753" spans="14:15" x14ac:dyDescent="0.2">
      <c r="N4753" s="157"/>
      <c r="O4753" s="157"/>
    </row>
    <row r="4754" spans="14:15" x14ac:dyDescent="0.2">
      <c r="N4754" s="157"/>
      <c r="O4754" s="157"/>
    </row>
    <row r="4755" spans="14:15" x14ac:dyDescent="0.2">
      <c r="N4755" s="157"/>
      <c r="O4755" s="157"/>
    </row>
    <row r="4756" spans="14:15" x14ac:dyDescent="0.2">
      <c r="N4756" s="157"/>
      <c r="O4756" s="157"/>
    </row>
    <row r="4757" spans="14:15" x14ac:dyDescent="0.2">
      <c r="N4757" s="157"/>
      <c r="O4757" s="157"/>
    </row>
    <row r="4758" spans="14:15" x14ac:dyDescent="0.2">
      <c r="N4758" s="157"/>
      <c r="O4758" s="157"/>
    </row>
    <row r="4759" spans="14:15" x14ac:dyDescent="0.2">
      <c r="N4759" s="157"/>
      <c r="O4759" s="157"/>
    </row>
    <row r="4760" spans="14:15" x14ac:dyDescent="0.2">
      <c r="N4760" s="157"/>
      <c r="O4760" s="157"/>
    </row>
    <row r="4761" spans="14:15" x14ac:dyDescent="0.2">
      <c r="N4761" s="157"/>
      <c r="O4761" s="157"/>
    </row>
    <row r="4762" spans="14:15" x14ac:dyDescent="0.2">
      <c r="N4762" s="157"/>
      <c r="O4762" s="157"/>
    </row>
    <row r="4763" spans="14:15" x14ac:dyDescent="0.2">
      <c r="N4763" s="157"/>
      <c r="O4763" s="157"/>
    </row>
    <row r="4764" spans="14:15" x14ac:dyDescent="0.2">
      <c r="N4764" s="157"/>
      <c r="O4764" s="157"/>
    </row>
    <row r="4765" spans="14:15" x14ac:dyDescent="0.2">
      <c r="N4765" s="157"/>
      <c r="O4765" s="157"/>
    </row>
    <row r="4766" spans="14:15" x14ac:dyDescent="0.2">
      <c r="N4766" s="157"/>
      <c r="O4766" s="157"/>
    </row>
    <row r="4767" spans="14:15" x14ac:dyDescent="0.2">
      <c r="N4767" s="157"/>
      <c r="O4767" s="157"/>
    </row>
    <row r="4768" spans="14:15" x14ac:dyDescent="0.2">
      <c r="N4768" s="157"/>
      <c r="O4768" s="157"/>
    </row>
    <row r="4769" spans="14:15" x14ac:dyDescent="0.2">
      <c r="N4769" s="157"/>
      <c r="O4769" s="157"/>
    </row>
    <row r="4770" spans="14:15" x14ac:dyDescent="0.2">
      <c r="N4770" s="157"/>
      <c r="O4770" s="157"/>
    </row>
    <row r="4771" spans="14:15" x14ac:dyDescent="0.2">
      <c r="N4771" s="157"/>
      <c r="O4771" s="157"/>
    </row>
    <row r="4772" spans="14:15" x14ac:dyDescent="0.2">
      <c r="N4772" s="157"/>
      <c r="O4772" s="157"/>
    </row>
    <row r="4773" spans="14:15" x14ac:dyDescent="0.2">
      <c r="N4773" s="157"/>
      <c r="O4773" s="157"/>
    </row>
    <row r="4774" spans="14:15" x14ac:dyDescent="0.2">
      <c r="N4774" s="157"/>
      <c r="O4774" s="157"/>
    </row>
    <row r="4775" spans="14:15" x14ac:dyDescent="0.2">
      <c r="N4775" s="157"/>
      <c r="O4775" s="157"/>
    </row>
    <row r="4776" spans="14:15" x14ac:dyDescent="0.2">
      <c r="N4776" s="157"/>
      <c r="O4776" s="157"/>
    </row>
    <row r="4777" spans="14:15" x14ac:dyDescent="0.2">
      <c r="N4777" s="157"/>
      <c r="O4777" s="157"/>
    </row>
    <row r="4778" spans="14:15" x14ac:dyDescent="0.2">
      <c r="N4778" s="157"/>
      <c r="O4778" s="157"/>
    </row>
    <row r="4779" spans="14:15" x14ac:dyDescent="0.2">
      <c r="N4779" s="157"/>
      <c r="O4779" s="157"/>
    </row>
    <row r="4780" spans="14:15" x14ac:dyDescent="0.2">
      <c r="N4780" s="157"/>
      <c r="O4780" s="157"/>
    </row>
    <row r="4781" spans="14:15" x14ac:dyDescent="0.2">
      <c r="N4781" s="157"/>
      <c r="O4781" s="157"/>
    </row>
    <row r="4782" spans="14:15" x14ac:dyDescent="0.2">
      <c r="N4782" s="157"/>
      <c r="O4782" s="157"/>
    </row>
    <row r="4783" spans="14:15" x14ac:dyDescent="0.2">
      <c r="N4783" s="157"/>
      <c r="O4783" s="157"/>
    </row>
    <row r="4784" spans="14:15" x14ac:dyDescent="0.2">
      <c r="N4784" s="157"/>
      <c r="O4784" s="157"/>
    </row>
    <row r="4785" spans="14:15" x14ac:dyDescent="0.2">
      <c r="N4785" s="157"/>
      <c r="O4785" s="157"/>
    </row>
    <row r="4786" spans="14:15" x14ac:dyDescent="0.2">
      <c r="N4786" s="157"/>
      <c r="O4786" s="157"/>
    </row>
    <row r="4787" spans="14:15" x14ac:dyDescent="0.2">
      <c r="N4787" s="157"/>
      <c r="O4787" s="157"/>
    </row>
    <row r="4788" spans="14:15" x14ac:dyDescent="0.2">
      <c r="N4788" s="157"/>
      <c r="O4788" s="157"/>
    </row>
    <row r="4789" spans="14:15" x14ac:dyDescent="0.2">
      <c r="N4789" s="157"/>
      <c r="O4789" s="157"/>
    </row>
    <row r="4790" spans="14:15" x14ac:dyDescent="0.2">
      <c r="N4790" s="157"/>
      <c r="O4790" s="157"/>
    </row>
    <row r="4791" spans="14:15" x14ac:dyDescent="0.2">
      <c r="N4791" s="157"/>
      <c r="O4791" s="157"/>
    </row>
    <row r="4792" spans="14:15" x14ac:dyDescent="0.2">
      <c r="N4792" s="157"/>
      <c r="O4792" s="157"/>
    </row>
    <row r="4793" spans="14:15" x14ac:dyDescent="0.2">
      <c r="N4793" s="157"/>
      <c r="O4793" s="157"/>
    </row>
    <row r="4794" spans="14:15" x14ac:dyDescent="0.2">
      <c r="N4794" s="157"/>
      <c r="O4794" s="157"/>
    </row>
    <row r="4795" spans="14:15" x14ac:dyDescent="0.2">
      <c r="N4795" s="157"/>
      <c r="O4795" s="157"/>
    </row>
    <row r="4796" spans="14:15" x14ac:dyDescent="0.2">
      <c r="N4796" s="157"/>
      <c r="O4796" s="157"/>
    </row>
    <row r="4797" spans="14:15" x14ac:dyDescent="0.2">
      <c r="N4797" s="157"/>
      <c r="O4797" s="157"/>
    </row>
    <row r="4798" spans="14:15" x14ac:dyDescent="0.2">
      <c r="N4798" s="157"/>
      <c r="O4798" s="157"/>
    </row>
    <row r="4799" spans="14:15" x14ac:dyDescent="0.2">
      <c r="N4799" s="157"/>
      <c r="O4799" s="157"/>
    </row>
    <row r="4800" spans="14:15" x14ac:dyDescent="0.2">
      <c r="N4800" s="157"/>
      <c r="O4800" s="157"/>
    </row>
    <row r="4801" spans="14:15" x14ac:dyDescent="0.2">
      <c r="N4801" s="157"/>
      <c r="O4801" s="157"/>
    </row>
    <row r="4802" spans="14:15" x14ac:dyDescent="0.2">
      <c r="N4802" s="157"/>
      <c r="O4802" s="157"/>
    </row>
    <row r="4803" spans="14:15" x14ac:dyDescent="0.2">
      <c r="N4803" s="157"/>
      <c r="O4803" s="157"/>
    </row>
    <row r="4804" spans="14:15" x14ac:dyDescent="0.2">
      <c r="N4804" s="157"/>
      <c r="O4804" s="157"/>
    </row>
    <row r="4805" spans="14:15" x14ac:dyDescent="0.2">
      <c r="N4805" s="157"/>
      <c r="O4805" s="157"/>
    </row>
    <row r="4806" spans="14:15" x14ac:dyDescent="0.2">
      <c r="N4806" s="157"/>
      <c r="O4806" s="157"/>
    </row>
    <row r="4807" spans="14:15" x14ac:dyDescent="0.2">
      <c r="N4807" s="157"/>
      <c r="O4807" s="157"/>
    </row>
    <row r="4808" spans="14:15" x14ac:dyDescent="0.2">
      <c r="N4808" s="157"/>
      <c r="O4808" s="157"/>
    </row>
    <row r="4809" spans="14:15" x14ac:dyDescent="0.2">
      <c r="N4809" s="157"/>
      <c r="O4809" s="157"/>
    </row>
    <row r="4810" spans="14:15" x14ac:dyDescent="0.2">
      <c r="N4810" s="157"/>
      <c r="O4810" s="157"/>
    </row>
    <row r="4811" spans="14:15" x14ac:dyDescent="0.2">
      <c r="N4811" s="157"/>
      <c r="O4811" s="157"/>
    </row>
    <row r="4812" spans="14:15" x14ac:dyDescent="0.2">
      <c r="N4812" s="157"/>
      <c r="O4812" s="157"/>
    </row>
    <row r="4813" spans="14:15" x14ac:dyDescent="0.2">
      <c r="N4813" s="157"/>
      <c r="O4813" s="157"/>
    </row>
    <row r="4814" spans="14:15" x14ac:dyDescent="0.2">
      <c r="N4814" s="157"/>
      <c r="O4814" s="157"/>
    </row>
    <row r="4815" spans="14:15" x14ac:dyDescent="0.2">
      <c r="N4815" s="157"/>
      <c r="O4815" s="157"/>
    </row>
    <row r="4816" spans="14:15" x14ac:dyDescent="0.2">
      <c r="N4816" s="157"/>
      <c r="O4816" s="157"/>
    </row>
    <row r="4817" spans="14:15" x14ac:dyDescent="0.2">
      <c r="N4817" s="157"/>
      <c r="O4817" s="157"/>
    </row>
    <row r="4818" spans="14:15" x14ac:dyDescent="0.2">
      <c r="N4818" s="157"/>
      <c r="O4818" s="157"/>
    </row>
    <row r="4819" spans="14:15" x14ac:dyDescent="0.2">
      <c r="N4819" s="157"/>
      <c r="O4819" s="157"/>
    </row>
    <row r="4820" spans="14:15" x14ac:dyDescent="0.2">
      <c r="N4820" s="157"/>
      <c r="O4820" s="157"/>
    </row>
    <row r="4821" spans="14:15" x14ac:dyDescent="0.2">
      <c r="N4821" s="157"/>
      <c r="O4821" s="157"/>
    </row>
    <row r="4822" spans="14:15" x14ac:dyDescent="0.2">
      <c r="N4822" s="157"/>
      <c r="O4822" s="157"/>
    </row>
    <row r="4823" spans="14:15" x14ac:dyDescent="0.2">
      <c r="N4823" s="157"/>
      <c r="O4823" s="157"/>
    </row>
    <row r="4824" spans="14:15" x14ac:dyDescent="0.2">
      <c r="N4824" s="157"/>
      <c r="O4824" s="157"/>
    </row>
    <row r="4825" spans="14:15" x14ac:dyDescent="0.2">
      <c r="N4825" s="157"/>
      <c r="O4825" s="157"/>
    </row>
    <row r="4826" spans="14:15" x14ac:dyDescent="0.2">
      <c r="N4826" s="157"/>
      <c r="O4826" s="157"/>
    </row>
    <row r="4827" spans="14:15" x14ac:dyDescent="0.2">
      <c r="N4827" s="157"/>
      <c r="O4827" s="157"/>
    </row>
    <row r="4828" spans="14:15" x14ac:dyDescent="0.2">
      <c r="N4828" s="157"/>
      <c r="O4828" s="157"/>
    </row>
    <row r="4829" spans="14:15" x14ac:dyDescent="0.2">
      <c r="N4829" s="157"/>
      <c r="O4829" s="157"/>
    </row>
    <row r="4830" spans="14:15" x14ac:dyDescent="0.2">
      <c r="N4830" s="157"/>
      <c r="O4830" s="157"/>
    </row>
    <row r="4831" spans="14:15" x14ac:dyDescent="0.2">
      <c r="N4831" s="157"/>
      <c r="O4831" s="157"/>
    </row>
    <row r="4832" spans="14:15" x14ac:dyDescent="0.2">
      <c r="N4832" s="157"/>
      <c r="O4832" s="157"/>
    </row>
    <row r="4833" spans="14:15" x14ac:dyDescent="0.2">
      <c r="N4833" s="157"/>
      <c r="O4833" s="157"/>
    </row>
    <row r="4834" spans="14:15" x14ac:dyDescent="0.2">
      <c r="N4834" s="157"/>
      <c r="O4834" s="157"/>
    </row>
    <row r="4835" spans="14:15" x14ac:dyDescent="0.2">
      <c r="N4835" s="157"/>
      <c r="O4835" s="157"/>
    </row>
    <row r="4836" spans="14:15" x14ac:dyDescent="0.2">
      <c r="N4836" s="157"/>
      <c r="O4836" s="157"/>
    </row>
    <row r="4837" spans="14:15" x14ac:dyDescent="0.2">
      <c r="N4837" s="157"/>
      <c r="O4837" s="157"/>
    </row>
    <row r="4838" spans="14:15" x14ac:dyDescent="0.2">
      <c r="N4838" s="157"/>
      <c r="O4838" s="157"/>
    </row>
    <row r="4839" spans="14:15" x14ac:dyDescent="0.2">
      <c r="N4839" s="157"/>
      <c r="O4839" s="157"/>
    </row>
    <row r="4840" spans="14:15" x14ac:dyDescent="0.2">
      <c r="N4840" s="157"/>
      <c r="O4840" s="157"/>
    </row>
    <row r="4841" spans="14:15" x14ac:dyDescent="0.2">
      <c r="N4841" s="157"/>
      <c r="O4841" s="157"/>
    </row>
    <row r="4842" spans="14:15" x14ac:dyDescent="0.2">
      <c r="N4842" s="157"/>
      <c r="O4842" s="157"/>
    </row>
    <row r="4843" spans="14:15" x14ac:dyDescent="0.2">
      <c r="N4843" s="157"/>
      <c r="O4843" s="157"/>
    </row>
    <row r="4844" spans="14:15" x14ac:dyDescent="0.2">
      <c r="N4844" s="157"/>
      <c r="O4844" s="157"/>
    </row>
    <row r="4845" spans="14:15" x14ac:dyDescent="0.2">
      <c r="N4845" s="157"/>
      <c r="O4845" s="157"/>
    </row>
    <row r="4846" spans="14:15" x14ac:dyDescent="0.2">
      <c r="N4846" s="157"/>
      <c r="O4846" s="157"/>
    </row>
    <row r="4847" spans="14:15" x14ac:dyDescent="0.2">
      <c r="N4847" s="157"/>
      <c r="O4847" s="157"/>
    </row>
    <row r="4848" spans="14:15" x14ac:dyDescent="0.2">
      <c r="N4848" s="157"/>
      <c r="O4848" s="157"/>
    </row>
    <row r="4849" spans="14:15" x14ac:dyDescent="0.2">
      <c r="N4849" s="157"/>
      <c r="O4849" s="157"/>
    </row>
    <row r="4850" spans="14:15" x14ac:dyDescent="0.2">
      <c r="N4850" s="157"/>
      <c r="O4850" s="157"/>
    </row>
    <row r="4851" spans="14:15" x14ac:dyDescent="0.2">
      <c r="N4851" s="157"/>
      <c r="O4851" s="157"/>
    </row>
    <row r="4852" spans="14:15" x14ac:dyDescent="0.2">
      <c r="N4852" s="157"/>
      <c r="O4852" s="157"/>
    </row>
    <row r="4853" spans="14:15" x14ac:dyDescent="0.2">
      <c r="N4853" s="157"/>
      <c r="O4853" s="157"/>
    </row>
    <row r="4854" spans="14:15" x14ac:dyDescent="0.2">
      <c r="N4854" s="157"/>
      <c r="O4854" s="157"/>
    </row>
    <row r="4855" spans="14:15" x14ac:dyDescent="0.2">
      <c r="N4855" s="157"/>
      <c r="O4855" s="157"/>
    </row>
    <row r="4856" spans="14:15" x14ac:dyDescent="0.2">
      <c r="N4856" s="157"/>
      <c r="O4856" s="157"/>
    </row>
    <row r="4857" spans="14:15" x14ac:dyDescent="0.2">
      <c r="N4857" s="157"/>
      <c r="O4857" s="157"/>
    </row>
    <row r="4858" spans="14:15" x14ac:dyDescent="0.2">
      <c r="N4858" s="157"/>
      <c r="O4858" s="157"/>
    </row>
    <row r="4859" spans="14:15" x14ac:dyDescent="0.2">
      <c r="N4859" s="157"/>
      <c r="O4859" s="157"/>
    </row>
    <row r="4860" spans="14:15" x14ac:dyDescent="0.2">
      <c r="N4860" s="157"/>
      <c r="O4860" s="157"/>
    </row>
    <row r="4861" spans="14:15" x14ac:dyDescent="0.2">
      <c r="N4861" s="157"/>
      <c r="O4861" s="157"/>
    </row>
    <row r="4862" spans="14:15" x14ac:dyDescent="0.2">
      <c r="N4862" s="157"/>
      <c r="O4862" s="157"/>
    </row>
    <row r="4863" spans="14:15" x14ac:dyDescent="0.2">
      <c r="N4863" s="157"/>
      <c r="O4863" s="157"/>
    </row>
    <row r="4864" spans="14:15" x14ac:dyDescent="0.2">
      <c r="N4864" s="157"/>
      <c r="O4864" s="157"/>
    </row>
    <row r="4865" spans="14:15" x14ac:dyDescent="0.2">
      <c r="N4865" s="157"/>
      <c r="O4865" s="157"/>
    </row>
    <row r="4866" spans="14:15" x14ac:dyDescent="0.2">
      <c r="N4866" s="157"/>
      <c r="O4866" s="157"/>
    </row>
    <row r="4867" spans="14:15" x14ac:dyDescent="0.2">
      <c r="N4867" s="157"/>
      <c r="O4867" s="157"/>
    </row>
    <row r="4868" spans="14:15" x14ac:dyDescent="0.2">
      <c r="N4868" s="157"/>
      <c r="O4868" s="157"/>
    </row>
    <row r="4869" spans="14:15" x14ac:dyDescent="0.2">
      <c r="N4869" s="157"/>
      <c r="O4869" s="157"/>
    </row>
    <row r="4870" spans="14:15" x14ac:dyDescent="0.2">
      <c r="N4870" s="157"/>
      <c r="O4870" s="157"/>
    </row>
    <row r="4871" spans="14:15" x14ac:dyDescent="0.2">
      <c r="N4871" s="157"/>
      <c r="O4871" s="157"/>
    </row>
    <row r="4872" spans="14:15" x14ac:dyDescent="0.2">
      <c r="N4872" s="157"/>
      <c r="O4872" s="157"/>
    </row>
    <row r="4873" spans="14:15" x14ac:dyDescent="0.2">
      <c r="N4873" s="157"/>
      <c r="O4873" s="157"/>
    </row>
    <row r="4874" spans="14:15" x14ac:dyDescent="0.2">
      <c r="N4874" s="157"/>
      <c r="O4874" s="157"/>
    </row>
    <row r="4875" spans="14:15" x14ac:dyDescent="0.2">
      <c r="N4875" s="157"/>
      <c r="O4875" s="157"/>
    </row>
    <row r="4876" spans="14:15" x14ac:dyDescent="0.2">
      <c r="N4876" s="157"/>
      <c r="O4876" s="157"/>
    </row>
    <row r="4877" spans="14:15" x14ac:dyDescent="0.2">
      <c r="N4877" s="157"/>
      <c r="O4877" s="157"/>
    </row>
    <row r="4878" spans="14:15" x14ac:dyDescent="0.2">
      <c r="N4878" s="157"/>
      <c r="O4878" s="157"/>
    </row>
    <row r="4879" spans="14:15" x14ac:dyDescent="0.2">
      <c r="N4879" s="157"/>
      <c r="O4879" s="157"/>
    </row>
    <row r="4880" spans="14:15" x14ac:dyDescent="0.2">
      <c r="N4880" s="157"/>
      <c r="O4880" s="157"/>
    </row>
    <row r="4881" spans="14:15" x14ac:dyDescent="0.2">
      <c r="N4881" s="157"/>
      <c r="O4881" s="157"/>
    </row>
    <row r="4882" spans="14:15" x14ac:dyDescent="0.2">
      <c r="N4882" s="157"/>
      <c r="O4882" s="157"/>
    </row>
    <row r="4883" spans="14:15" x14ac:dyDescent="0.2">
      <c r="N4883" s="157"/>
      <c r="O4883" s="157"/>
    </row>
    <row r="4884" spans="14:15" x14ac:dyDescent="0.2">
      <c r="N4884" s="157"/>
      <c r="O4884" s="157"/>
    </row>
    <row r="4885" spans="14:15" x14ac:dyDescent="0.2">
      <c r="N4885" s="157"/>
      <c r="O4885" s="157"/>
    </row>
    <row r="4886" spans="14:15" x14ac:dyDescent="0.2">
      <c r="N4886" s="157"/>
      <c r="O4886" s="157"/>
    </row>
    <row r="4887" spans="14:15" x14ac:dyDescent="0.2">
      <c r="N4887" s="157"/>
      <c r="O4887" s="157"/>
    </row>
    <row r="4888" spans="14:15" x14ac:dyDescent="0.2">
      <c r="N4888" s="157"/>
      <c r="O4888" s="157"/>
    </row>
    <row r="4889" spans="14:15" x14ac:dyDescent="0.2">
      <c r="N4889" s="157"/>
      <c r="O4889" s="157"/>
    </row>
    <row r="4890" spans="14:15" x14ac:dyDescent="0.2">
      <c r="N4890" s="157"/>
      <c r="O4890" s="157"/>
    </row>
    <row r="4891" spans="14:15" x14ac:dyDescent="0.2">
      <c r="N4891" s="157"/>
      <c r="O4891" s="157"/>
    </row>
    <row r="4892" spans="14:15" x14ac:dyDescent="0.2">
      <c r="N4892" s="157"/>
      <c r="O4892" s="157"/>
    </row>
    <row r="4893" spans="14:15" x14ac:dyDescent="0.2">
      <c r="N4893" s="157"/>
      <c r="O4893" s="157"/>
    </row>
    <row r="4894" spans="14:15" x14ac:dyDescent="0.2">
      <c r="N4894" s="157"/>
      <c r="O4894" s="157"/>
    </row>
    <row r="4895" spans="14:15" x14ac:dyDescent="0.2">
      <c r="N4895" s="157"/>
      <c r="O4895" s="157"/>
    </row>
    <row r="4896" spans="14:15" x14ac:dyDescent="0.2">
      <c r="N4896" s="157"/>
      <c r="O4896" s="157"/>
    </row>
    <row r="4897" spans="14:15" x14ac:dyDescent="0.2">
      <c r="N4897" s="157"/>
      <c r="O4897" s="157"/>
    </row>
    <row r="4898" spans="14:15" x14ac:dyDescent="0.2">
      <c r="N4898" s="157"/>
      <c r="O4898" s="157"/>
    </row>
    <row r="4899" spans="14:15" x14ac:dyDescent="0.2">
      <c r="N4899" s="157"/>
      <c r="O4899" s="157"/>
    </row>
    <row r="4900" spans="14:15" x14ac:dyDescent="0.2">
      <c r="N4900" s="157"/>
      <c r="O4900" s="157"/>
    </row>
    <row r="4901" spans="14:15" x14ac:dyDescent="0.2">
      <c r="N4901" s="157"/>
      <c r="O4901" s="157"/>
    </row>
    <row r="4902" spans="14:15" x14ac:dyDescent="0.2">
      <c r="N4902" s="157"/>
      <c r="O4902" s="157"/>
    </row>
    <row r="4903" spans="14:15" x14ac:dyDescent="0.2">
      <c r="N4903" s="157"/>
      <c r="O4903" s="157"/>
    </row>
    <row r="4904" spans="14:15" x14ac:dyDescent="0.2">
      <c r="N4904" s="157"/>
      <c r="O4904" s="157"/>
    </row>
    <row r="4905" spans="14:15" x14ac:dyDescent="0.2">
      <c r="N4905" s="157"/>
      <c r="O4905" s="157"/>
    </row>
    <row r="4906" spans="14:15" x14ac:dyDescent="0.2">
      <c r="N4906" s="157"/>
      <c r="O4906" s="157"/>
    </row>
    <row r="4907" spans="14:15" x14ac:dyDescent="0.2">
      <c r="N4907" s="157"/>
      <c r="O4907" s="157"/>
    </row>
    <row r="4908" spans="14:15" x14ac:dyDescent="0.2">
      <c r="N4908" s="157"/>
      <c r="O4908" s="157"/>
    </row>
    <row r="4909" spans="14:15" x14ac:dyDescent="0.2">
      <c r="N4909" s="157"/>
      <c r="O4909" s="157"/>
    </row>
    <row r="4910" spans="14:15" x14ac:dyDescent="0.2">
      <c r="N4910" s="157"/>
      <c r="O4910" s="157"/>
    </row>
    <row r="4911" spans="14:15" x14ac:dyDescent="0.2">
      <c r="N4911" s="157"/>
      <c r="O4911" s="157"/>
    </row>
    <row r="4912" spans="14:15" x14ac:dyDescent="0.2">
      <c r="N4912" s="157"/>
      <c r="O4912" s="157"/>
    </row>
    <row r="4913" spans="14:15" x14ac:dyDescent="0.2">
      <c r="N4913" s="157"/>
      <c r="O4913" s="157"/>
    </row>
    <row r="4914" spans="14:15" x14ac:dyDescent="0.2">
      <c r="N4914" s="157"/>
      <c r="O4914" s="157"/>
    </row>
    <row r="4915" spans="14:15" x14ac:dyDescent="0.2">
      <c r="N4915" s="157"/>
      <c r="O4915" s="157"/>
    </row>
    <row r="4916" spans="14:15" x14ac:dyDescent="0.2">
      <c r="N4916" s="157"/>
      <c r="O4916" s="157"/>
    </row>
    <row r="4917" spans="14:15" x14ac:dyDescent="0.2">
      <c r="N4917" s="157"/>
      <c r="O4917" s="157"/>
    </row>
    <row r="4918" spans="14:15" x14ac:dyDescent="0.2">
      <c r="N4918" s="157"/>
      <c r="O4918" s="157"/>
    </row>
    <row r="4919" spans="14:15" x14ac:dyDescent="0.2">
      <c r="N4919" s="157"/>
      <c r="O4919" s="157"/>
    </row>
    <row r="4920" spans="14:15" x14ac:dyDescent="0.2">
      <c r="N4920" s="157"/>
      <c r="O4920" s="157"/>
    </row>
    <row r="4921" spans="14:15" x14ac:dyDescent="0.2">
      <c r="N4921" s="157"/>
      <c r="O4921" s="157"/>
    </row>
    <row r="4922" spans="14:15" x14ac:dyDescent="0.2">
      <c r="N4922" s="157"/>
      <c r="O4922" s="157"/>
    </row>
    <row r="4923" spans="14:15" x14ac:dyDescent="0.2">
      <c r="N4923" s="157"/>
      <c r="O4923" s="157"/>
    </row>
    <row r="4924" spans="14:15" x14ac:dyDescent="0.2">
      <c r="N4924" s="157"/>
      <c r="O4924" s="157"/>
    </row>
    <row r="4925" spans="14:15" x14ac:dyDescent="0.2">
      <c r="N4925" s="157"/>
      <c r="O4925" s="157"/>
    </row>
    <row r="4926" spans="14:15" x14ac:dyDescent="0.2">
      <c r="N4926" s="157"/>
      <c r="O4926" s="157"/>
    </row>
    <row r="4927" spans="14:15" x14ac:dyDescent="0.2">
      <c r="N4927" s="157"/>
      <c r="O4927" s="157"/>
    </row>
    <row r="4928" spans="14:15" x14ac:dyDescent="0.2">
      <c r="N4928" s="157"/>
      <c r="O4928" s="157"/>
    </row>
    <row r="4929" spans="14:15" x14ac:dyDescent="0.2">
      <c r="N4929" s="157"/>
      <c r="O4929" s="157"/>
    </row>
    <row r="4930" spans="14:15" x14ac:dyDescent="0.2">
      <c r="N4930" s="157"/>
      <c r="O4930" s="157"/>
    </row>
    <row r="4931" spans="14:15" x14ac:dyDescent="0.2">
      <c r="N4931" s="157"/>
      <c r="O4931" s="157"/>
    </row>
    <row r="4932" spans="14:15" x14ac:dyDescent="0.2">
      <c r="N4932" s="157"/>
      <c r="O4932" s="157"/>
    </row>
    <row r="4933" spans="14:15" x14ac:dyDescent="0.2">
      <c r="N4933" s="157"/>
      <c r="O4933" s="157"/>
    </row>
    <row r="4934" spans="14:15" x14ac:dyDescent="0.2">
      <c r="N4934" s="157"/>
      <c r="O4934" s="157"/>
    </row>
    <row r="4935" spans="14:15" x14ac:dyDescent="0.2">
      <c r="N4935" s="157"/>
      <c r="O4935" s="157"/>
    </row>
    <row r="4936" spans="14:15" x14ac:dyDescent="0.2">
      <c r="N4936" s="157"/>
      <c r="O4936" s="157"/>
    </row>
    <row r="4937" spans="14:15" x14ac:dyDescent="0.2">
      <c r="N4937" s="157"/>
      <c r="O4937" s="157"/>
    </row>
    <row r="4938" spans="14:15" x14ac:dyDescent="0.2">
      <c r="N4938" s="157"/>
      <c r="O4938" s="157"/>
    </row>
    <row r="4939" spans="14:15" x14ac:dyDescent="0.2">
      <c r="N4939" s="157"/>
      <c r="O4939" s="157"/>
    </row>
    <row r="4940" spans="14:15" x14ac:dyDescent="0.2">
      <c r="N4940" s="157"/>
      <c r="O4940" s="157"/>
    </row>
    <row r="4941" spans="14:15" x14ac:dyDescent="0.2">
      <c r="N4941" s="157"/>
      <c r="O4941" s="157"/>
    </row>
    <row r="4942" spans="14:15" x14ac:dyDescent="0.2">
      <c r="N4942" s="157"/>
      <c r="O4942" s="157"/>
    </row>
    <row r="4943" spans="14:15" x14ac:dyDescent="0.2">
      <c r="N4943" s="157"/>
      <c r="O4943" s="157"/>
    </row>
    <row r="4944" spans="14:15" x14ac:dyDescent="0.2">
      <c r="N4944" s="157"/>
      <c r="O4944" s="157"/>
    </row>
    <row r="4945" spans="14:15" x14ac:dyDescent="0.2">
      <c r="N4945" s="157"/>
      <c r="O4945" s="157"/>
    </row>
    <row r="4946" spans="14:15" x14ac:dyDescent="0.2">
      <c r="N4946" s="157"/>
      <c r="O4946" s="157"/>
    </row>
    <row r="4947" spans="14:15" x14ac:dyDescent="0.2">
      <c r="N4947" s="157"/>
      <c r="O4947" s="157"/>
    </row>
    <row r="4948" spans="14:15" x14ac:dyDescent="0.2">
      <c r="N4948" s="157"/>
      <c r="O4948" s="157"/>
    </row>
    <row r="4949" spans="14:15" x14ac:dyDescent="0.2">
      <c r="N4949" s="157"/>
      <c r="O4949" s="157"/>
    </row>
    <row r="4950" spans="14:15" x14ac:dyDescent="0.2">
      <c r="N4950" s="157"/>
      <c r="O4950" s="157"/>
    </row>
    <row r="4951" spans="14:15" x14ac:dyDescent="0.2">
      <c r="N4951" s="157"/>
      <c r="O4951" s="157"/>
    </row>
    <row r="4952" spans="14:15" x14ac:dyDescent="0.2">
      <c r="N4952" s="157"/>
      <c r="O4952" s="157"/>
    </row>
    <row r="4953" spans="14:15" x14ac:dyDescent="0.2">
      <c r="N4953" s="157"/>
      <c r="O4953" s="157"/>
    </row>
    <row r="4954" spans="14:15" x14ac:dyDescent="0.2">
      <c r="N4954" s="157"/>
      <c r="O4954" s="157"/>
    </row>
    <row r="4955" spans="14:15" x14ac:dyDescent="0.2">
      <c r="N4955" s="157"/>
      <c r="O4955" s="157"/>
    </row>
    <row r="4956" spans="14:15" x14ac:dyDescent="0.2">
      <c r="N4956" s="157"/>
      <c r="O4956" s="157"/>
    </row>
    <row r="4957" spans="14:15" x14ac:dyDescent="0.2">
      <c r="N4957" s="157"/>
      <c r="O4957" s="157"/>
    </row>
    <row r="4958" spans="14:15" x14ac:dyDescent="0.2">
      <c r="N4958" s="157"/>
      <c r="O4958" s="157"/>
    </row>
    <row r="4959" spans="14:15" x14ac:dyDescent="0.2">
      <c r="N4959" s="157"/>
      <c r="O4959" s="157"/>
    </row>
    <row r="4960" spans="14:15" x14ac:dyDescent="0.2">
      <c r="N4960" s="157"/>
      <c r="O4960" s="157"/>
    </row>
    <row r="4961" spans="14:15" x14ac:dyDescent="0.2">
      <c r="N4961" s="157"/>
      <c r="O4961" s="157"/>
    </row>
    <row r="4962" spans="14:15" x14ac:dyDescent="0.2">
      <c r="N4962" s="157"/>
      <c r="O4962" s="157"/>
    </row>
    <row r="4963" spans="14:15" x14ac:dyDescent="0.2">
      <c r="N4963" s="157"/>
      <c r="O4963" s="157"/>
    </row>
    <row r="4964" spans="14:15" x14ac:dyDescent="0.2">
      <c r="N4964" s="157"/>
      <c r="O4964" s="157"/>
    </row>
    <row r="4965" spans="14:15" x14ac:dyDescent="0.2">
      <c r="N4965" s="157"/>
      <c r="O4965" s="157"/>
    </row>
    <row r="4966" spans="14:15" x14ac:dyDescent="0.2">
      <c r="N4966" s="157"/>
      <c r="O4966" s="157"/>
    </row>
    <row r="4967" spans="14:15" x14ac:dyDescent="0.2">
      <c r="N4967" s="157"/>
      <c r="O4967" s="157"/>
    </row>
    <row r="4968" spans="14:15" x14ac:dyDescent="0.2">
      <c r="N4968" s="157"/>
      <c r="O4968" s="157"/>
    </row>
    <row r="4969" spans="14:15" x14ac:dyDescent="0.2">
      <c r="N4969" s="157"/>
      <c r="O4969" s="157"/>
    </row>
    <row r="4970" spans="14:15" x14ac:dyDescent="0.2">
      <c r="N4970" s="157"/>
      <c r="O4970" s="157"/>
    </row>
    <row r="4971" spans="14:15" x14ac:dyDescent="0.2">
      <c r="N4971" s="157"/>
      <c r="O4971" s="157"/>
    </row>
    <row r="4972" spans="14:15" x14ac:dyDescent="0.2">
      <c r="N4972" s="157"/>
      <c r="O4972" s="157"/>
    </row>
    <row r="4973" spans="14:15" x14ac:dyDescent="0.2">
      <c r="N4973" s="157"/>
      <c r="O4973" s="157"/>
    </row>
    <row r="4974" spans="14:15" x14ac:dyDescent="0.2">
      <c r="N4974" s="157"/>
      <c r="O4974" s="157"/>
    </row>
    <row r="4975" spans="14:15" x14ac:dyDescent="0.2">
      <c r="N4975" s="157"/>
      <c r="O4975" s="157"/>
    </row>
    <row r="4976" spans="14:15" x14ac:dyDescent="0.2">
      <c r="N4976" s="157"/>
      <c r="O4976" s="157"/>
    </row>
    <row r="4977" spans="14:15" x14ac:dyDescent="0.2">
      <c r="N4977" s="157"/>
      <c r="O4977" s="157"/>
    </row>
    <row r="4978" spans="14:15" x14ac:dyDescent="0.2">
      <c r="N4978" s="157"/>
      <c r="O4978" s="157"/>
    </row>
    <row r="4979" spans="14:15" x14ac:dyDescent="0.2">
      <c r="N4979" s="157"/>
      <c r="O4979" s="157"/>
    </row>
    <row r="4980" spans="14:15" x14ac:dyDescent="0.2">
      <c r="N4980" s="157"/>
      <c r="O4980" s="157"/>
    </row>
    <row r="4981" spans="14:15" x14ac:dyDescent="0.2">
      <c r="N4981" s="157"/>
      <c r="O4981" s="157"/>
    </row>
    <row r="4982" spans="14:15" x14ac:dyDescent="0.2">
      <c r="N4982" s="157"/>
      <c r="O4982" s="157"/>
    </row>
    <row r="4983" spans="14:15" x14ac:dyDescent="0.2">
      <c r="N4983" s="157"/>
      <c r="O4983" s="157"/>
    </row>
    <row r="4984" spans="14:15" x14ac:dyDescent="0.2">
      <c r="N4984" s="157"/>
      <c r="O4984" s="157"/>
    </row>
    <row r="4985" spans="14:15" x14ac:dyDescent="0.2">
      <c r="N4985" s="157"/>
      <c r="O4985" s="157"/>
    </row>
    <row r="4986" spans="14:15" x14ac:dyDescent="0.2">
      <c r="N4986" s="157"/>
      <c r="O4986" s="157"/>
    </row>
    <row r="4987" spans="14:15" x14ac:dyDescent="0.2">
      <c r="N4987" s="157"/>
      <c r="O4987" s="157"/>
    </row>
    <row r="4988" spans="14:15" x14ac:dyDescent="0.2">
      <c r="N4988" s="157"/>
      <c r="O4988" s="157"/>
    </row>
    <row r="4989" spans="14:15" x14ac:dyDescent="0.2">
      <c r="N4989" s="157"/>
      <c r="O4989" s="157"/>
    </row>
    <row r="4990" spans="14:15" x14ac:dyDescent="0.2">
      <c r="N4990" s="157"/>
      <c r="O4990" s="157"/>
    </row>
    <row r="4991" spans="14:15" x14ac:dyDescent="0.2">
      <c r="N4991" s="157"/>
      <c r="O4991" s="157"/>
    </row>
    <row r="4992" spans="14:15" x14ac:dyDescent="0.2">
      <c r="N4992" s="157"/>
      <c r="O4992" s="157"/>
    </row>
    <row r="4993" spans="14:15" x14ac:dyDescent="0.2">
      <c r="N4993" s="157"/>
      <c r="O4993" s="157"/>
    </row>
    <row r="4994" spans="14:15" x14ac:dyDescent="0.2">
      <c r="N4994" s="157"/>
      <c r="O4994" s="157"/>
    </row>
    <row r="4995" spans="14:15" x14ac:dyDescent="0.2">
      <c r="N4995" s="157"/>
      <c r="O4995" s="157"/>
    </row>
    <row r="4996" spans="14:15" x14ac:dyDescent="0.2">
      <c r="N4996" s="157"/>
      <c r="O4996" s="157"/>
    </row>
    <row r="4997" spans="14:15" x14ac:dyDescent="0.2">
      <c r="N4997" s="157"/>
      <c r="O4997" s="157"/>
    </row>
    <row r="4998" spans="14:15" x14ac:dyDescent="0.2">
      <c r="N4998" s="157"/>
      <c r="O4998" s="157"/>
    </row>
    <row r="4999" spans="14:15" x14ac:dyDescent="0.2">
      <c r="N4999" s="157"/>
      <c r="O4999" s="157"/>
    </row>
    <row r="5000" spans="14:15" x14ac:dyDescent="0.2">
      <c r="N5000" s="157"/>
      <c r="O5000" s="157"/>
    </row>
    <row r="5001" spans="14:15" x14ac:dyDescent="0.2">
      <c r="N5001" s="157"/>
      <c r="O5001" s="157"/>
    </row>
    <row r="5002" spans="14:15" x14ac:dyDescent="0.2">
      <c r="N5002" s="157"/>
      <c r="O5002" s="157"/>
    </row>
    <row r="5003" spans="14:15" x14ac:dyDescent="0.2">
      <c r="N5003" s="157"/>
      <c r="O5003" s="157"/>
    </row>
    <row r="5004" spans="14:15" x14ac:dyDescent="0.2">
      <c r="N5004" s="157"/>
      <c r="O5004" s="157"/>
    </row>
    <row r="5005" spans="14:15" x14ac:dyDescent="0.2">
      <c r="N5005" s="157"/>
      <c r="O5005" s="157"/>
    </row>
    <row r="5006" spans="14:15" x14ac:dyDescent="0.2">
      <c r="N5006" s="157"/>
      <c r="O5006" s="157"/>
    </row>
    <row r="5007" spans="14:15" x14ac:dyDescent="0.2">
      <c r="N5007" s="157"/>
      <c r="O5007" s="157"/>
    </row>
    <row r="5008" spans="14:15" x14ac:dyDescent="0.2">
      <c r="N5008" s="157"/>
      <c r="O5008" s="157"/>
    </row>
    <row r="5009" spans="14:15" x14ac:dyDescent="0.2">
      <c r="N5009" s="157"/>
      <c r="O5009" s="157"/>
    </row>
    <row r="5010" spans="14:15" x14ac:dyDescent="0.2">
      <c r="N5010" s="157"/>
      <c r="O5010" s="157"/>
    </row>
    <row r="5011" spans="14:15" x14ac:dyDescent="0.2">
      <c r="N5011" s="157"/>
      <c r="O5011" s="157"/>
    </row>
    <row r="5012" spans="14:15" x14ac:dyDescent="0.2">
      <c r="N5012" s="157"/>
      <c r="O5012" s="157"/>
    </row>
    <row r="5013" spans="14:15" x14ac:dyDescent="0.2">
      <c r="N5013" s="157"/>
      <c r="O5013" s="157"/>
    </row>
    <row r="5014" spans="14:15" x14ac:dyDescent="0.2">
      <c r="N5014" s="157"/>
      <c r="O5014" s="157"/>
    </row>
    <row r="5015" spans="14:15" x14ac:dyDescent="0.2">
      <c r="N5015" s="157"/>
      <c r="O5015" s="157"/>
    </row>
    <row r="5016" spans="14:15" x14ac:dyDescent="0.2">
      <c r="N5016" s="157"/>
      <c r="O5016" s="157"/>
    </row>
    <row r="5017" spans="14:15" x14ac:dyDescent="0.2">
      <c r="N5017" s="157"/>
      <c r="O5017" s="157"/>
    </row>
    <row r="5018" spans="14:15" x14ac:dyDescent="0.2">
      <c r="N5018" s="157"/>
      <c r="O5018" s="157"/>
    </row>
    <row r="5019" spans="14:15" x14ac:dyDescent="0.2">
      <c r="N5019" s="157"/>
      <c r="O5019" s="157"/>
    </row>
    <row r="5020" spans="14:15" x14ac:dyDescent="0.2">
      <c r="N5020" s="157"/>
      <c r="O5020" s="157"/>
    </row>
    <row r="5021" spans="14:15" x14ac:dyDescent="0.2">
      <c r="N5021" s="157"/>
      <c r="O5021" s="157"/>
    </row>
    <row r="5022" spans="14:15" x14ac:dyDescent="0.2">
      <c r="N5022" s="157"/>
      <c r="O5022" s="157"/>
    </row>
    <row r="5023" spans="14:15" x14ac:dyDescent="0.2">
      <c r="N5023" s="157"/>
      <c r="O5023" s="157"/>
    </row>
    <row r="5024" spans="14:15" x14ac:dyDescent="0.2">
      <c r="N5024" s="157"/>
      <c r="O5024" s="157"/>
    </row>
    <row r="5025" spans="14:15" x14ac:dyDescent="0.2">
      <c r="N5025" s="157"/>
      <c r="O5025" s="157"/>
    </row>
    <row r="5026" spans="14:15" x14ac:dyDescent="0.2">
      <c r="N5026" s="157"/>
      <c r="O5026" s="157"/>
    </row>
    <row r="5027" spans="14:15" x14ac:dyDescent="0.2">
      <c r="N5027" s="157"/>
      <c r="O5027" s="157"/>
    </row>
    <row r="5028" spans="14:15" x14ac:dyDescent="0.2">
      <c r="N5028" s="157"/>
      <c r="O5028" s="157"/>
    </row>
    <row r="5029" spans="14:15" x14ac:dyDescent="0.2">
      <c r="N5029" s="157"/>
      <c r="O5029" s="157"/>
    </row>
    <row r="5030" spans="14:15" x14ac:dyDescent="0.2">
      <c r="N5030" s="157"/>
      <c r="O5030" s="157"/>
    </row>
    <row r="5031" spans="14:15" x14ac:dyDescent="0.2">
      <c r="N5031" s="157"/>
      <c r="O5031" s="157"/>
    </row>
    <row r="5032" spans="14:15" x14ac:dyDescent="0.2">
      <c r="N5032" s="157"/>
      <c r="O5032" s="157"/>
    </row>
    <row r="5033" spans="14:15" x14ac:dyDescent="0.2">
      <c r="N5033" s="157"/>
      <c r="O5033" s="157"/>
    </row>
    <row r="5034" spans="14:15" x14ac:dyDescent="0.2">
      <c r="N5034" s="157"/>
      <c r="O5034" s="157"/>
    </row>
    <row r="5035" spans="14:15" x14ac:dyDescent="0.2">
      <c r="N5035" s="157"/>
      <c r="O5035" s="157"/>
    </row>
    <row r="5036" spans="14:15" x14ac:dyDescent="0.2">
      <c r="N5036" s="157"/>
      <c r="O5036" s="157"/>
    </row>
    <row r="5037" spans="14:15" x14ac:dyDescent="0.2">
      <c r="N5037" s="157"/>
      <c r="O5037" s="157"/>
    </row>
    <row r="5038" spans="14:15" x14ac:dyDescent="0.2">
      <c r="N5038" s="157"/>
      <c r="O5038" s="157"/>
    </row>
    <row r="5039" spans="14:15" x14ac:dyDescent="0.2">
      <c r="N5039" s="157"/>
      <c r="O5039" s="157"/>
    </row>
    <row r="5040" spans="14:15" x14ac:dyDescent="0.2">
      <c r="N5040" s="157"/>
      <c r="O5040" s="157"/>
    </row>
    <row r="5041" spans="14:15" x14ac:dyDescent="0.2">
      <c r="N5041" s="157"/>
      <c r="O5041" s="157"/>
    </row>
    <row r="5042" spans="14:15" x14ac:dyDescent="0.2">
      <c r="N5042" s="157"/>
      <c r="O5042" s="157"/>
    </row>
    <row r="5043" spans="14:15" x14ac:dyDescent="0.2">
      <c r="N5043" s="157"/>
      <c r="O5043" s="157"/>
    </row>
    <row r="5044" spans="14:15" x14ac:dyDescent="0.2">
      <c r="N5044" s="157"/>
      <c r="O5044" s="157"/>
    </row>
    <row r="5045" spans="14:15" x14ac:dyDescent="0.2">
      <c r="N5045" s="157"/>
      <c r="O5045" s="157"/>
    </row>
    <row r="5046" spans="14:15" x14ac:dyDescent="0.2">
      <c r="N5046" s="157"/>
      <c r="O5046" s="157"/>
    </row>
    <row r="5047" spans="14:15" x14ac:dyDescent="0.2">
      <c r="N5047" s="157"/>
      <c r="O5047" s="157"/>
    </row>
    <row r="5048" spans="14:15" x14ac:dyDescent="0.2">
      <c r="N5048" s="157"/>
      <c r="O5048" s="157"/>
    </row>
    <row r="5049" spans="14:15" x14ac:dyDescent="0.2">
      <c r="N5049" s="157"/>
      <c r="O5049" s="157"/>
    </row>
    <row r="5050" spans="14:15" x14ac:dyDescent="0.2">
      <c r="N5050" s="157"/>
      <c r="O5050" s="157"/>
    </row>
    <row r="5051" spans="14:15" x14ac:dyDescent="0.2">
      <c r="N5051" s="157"/>
      <c r="O5051" s="157"/>
    </row>
    <row r="5052" spans="14:15" x14ac:dyDescent="0.2">
      <c r="N5052" s="157"/>
      <c r="O5052" s="157"/>
    </row>
    <row r="5053" spans="14:15" x14ac:dyDescent="0.2">
      <c r="N5053" s="157"/>
      <c r="O5053" s="157"/>
    </row>
    <row r="5054" spans="14:15" x14ac:dyDescent="0.2">
      <c r="N5054" s="157"/>
      <c r="O5054" s="157"/>
    </row>
    <row r="5055" spans="14:15" x14ac:dyDescent="0.2">
      <c r="N5055" s="157"/>
      <c r="O5055" s="157"/>
    </row>
    <row r="5056" spans="14:15" x14ac:dyDescent="0.2">
      <c r="N5056" s="157"/>
      <c r="O5056" s="157"/>
    </row>
    <row r="5057" spans="14:15" x14ac:dyDescent="0.2">
      <c r="N5057" s="157"/>
      <c r="O5057" s="157"/>
    </row>
    <row r="5058" spans="14:15" x14ac:dyDescent="0.2">
      <c r="N5058" s="157"/>
      <c r="O5058" s="157"/>
    </row>
    <row r="5059" spans="14:15" x14ac:dyDescent="0.2">
      <c r="N5059" s="157"/>
      <c r="O5059" s="157"/>
    </row>
    <row r="5060" spans="14:15" x14ac:dyDescent="0.2">
      <c r="N5060" s="157"/>
      <c r="O5060" s="157"/>
    </row>
    <row r="5061" spans="14:15" x14ac:dyDescent="0.2">
      <c r="N5061" s="157"/>
      <c r="O5061" s="157"/>
    </row>
    <row r="5062" spans="14:15" x14ac:dyDescent="0.2">
      <c r="N5062" s="157"/>
      <c r="O5062" s="157"/>
    </row>
    <row r="5063" spans="14:15" x14ac:dyDescent="0.2">
      <c r="N5063" s="157"/>
      <c r="O5063" s="157"/>
    </row>
    <row r="5064" spans="14:15" x14ac:dyDescent="0.2">
      <c r="N5064" s="157"/>
      <c r="O5064" s="157"/>
    </row>
    <row r="5065" spans="14:15" x14ac:dyDescent="0.2">
      <c r="N5065" s="157"/>
      <c r="O5065" s="157"/>
    </row>
    <row r="5066" spans="14:15" x14ac:dyDescent="0.2">
      <c r="N5066" s="157"/>
      <c r="O5066" s="157"/>
    </row>
    <row r="5067" spans="14:15" x14ac:dyDescent="0.2">
      <c r="N5067" s="157"/>
      <c r="O5067" s="157"/>
    </row>
    <row r="5068" spans="14:15" x14ac:dyDescent="0.2">
      <c r="N5068" s="157"/>
      <c r="O5068" s="157"/>
    </row>
    <row r="5069" spans="14:15" x14ac:dyDescent="0.2">
      <c r="N5069" s="157"/>
      <c r="O5069" s="157"/>
    </row>
    <row r="5070" spans="14:15" x14ac:dyDescent="0.2">
      <c r="N5070" s="157"/>
      <c r="O5070" s="157"/>
    </row>
    <row r="5071" spans="14:15" x14ac:dyDescent="0.2">
      <c r="N5071" s="157"/>
      <c r="O5071" s="157"/>
    </row>
    <row r="5072" spans="14:15" x14ac:dyDescent="0.2">
      <c r="N5072" s="157"/>
      <c r="O5072" s="157"/>
    </row>
    <row r="5073" spans="14:15" x14ac:dyDescent="0.2">
      <c r="N5073" s="157"/>
      <c r="O5073" s="157"/>
    </row>
    <row r="5074" spans="14:15" x14ac:dyDescent="0.2">
      <c r="N5074" s="157"/>
      <c r="O5074" s="157"/>
    </row>
    <row r="5075" spans="14:15" x14ac:dyDescent="0.2">
      <c r="N5075" s="157"/>
      <c r="O5075" s="157"/>
    </row>
    <row r="5076" spans="14:15" x14ac:dyDescent="0.2">
      <c r="N5076" s="157"/>
      <c r="O5076" s="157"/>
    </row>
    <row r="5077" spans="14:15" x14ac:dyDescent="0.2">
      <c r="N5077" s="157"/>
      <c r="O5077" s="157"/>
    </row>
    <row r="5078" spans="14:15" x14ac:dyDescent="0.2">
      <c r="N5078" s="157"/>
      <c r="O5078" s="157"/>
    </row>
    <row r="5079" spans="14:15" x14ac:dyDescent="0.2">
      <c r="N5079" s="157"/>
      <c r="O5079" s="157"/>
    </row>
    <row r="5080" spans="14:15" x14ac:dyDescent="0.2">
      <c r="N5080" s="157"/>
      <c r="O5080" s="157"/>
    </row>
    <row r="5081" spans="14:15" x14ac:dyDescent="0.2">
      <c r="N5081" s="157"/>
      <c r="O5081" s="157"/>
    </row>
    <row r="5082" spans="14:15" x14ac:dyDescent="0.2">
      <c r="N5082" s="157"/>
      <c r="O5082" s="157"/>
    </row>
    <row r="5083" spans="14:15" x14ac:dyDescent="0.2">
      <c r="N5083" s="157"/>
      <c r="O5083" s="157"/>
    </row>
    <row r="5084" spans="14:15" x14ac:dyDescent="0.2">
      <c r="N5084" s="157"/>
      <c r="O5084" s="157"/>
    </row>
    <row r="5085" spans="14:15" x14ac:dyDescent="0.2">
      <c r="N5085" s="157"/>
      <c r="O5085" s="157"/>
    </row>
    <row r="5086" spans="14:15" x14ac:dyDescent="0.2">
      <c r="N5086" s="157"/>
      <c r="O5086" s="157"/>
    </row>
    <row r="5087" spans="14:15" x14ac:dyDescent="0.2">
      <c r="N5087" s="157"/>
      <c r="O5087" s="157"/>
    </row>
    <row r="5088" spans="14:15" x14ac:dyDescent="0.2">
      <c r="N5088" s="157"/>
      <c r="O5088" s="157"/>
    </row>
    <row r="5089" spans="14:15" x14ac:dyDescent="0.2">
      <c r="N5089" s="157"/>
      <c r="O5089" s="157"/>
    </row>
    <row r="5090" spans="14:15" x14ac:dyDescent="0.2">
      <c r="N5090" s="157"/>
      <c r="O5090" s="157"/>
    </row>
    <row r="5091" spans="14:15" x14ac:dyDescent="0.2">
      <c r="N5091" s="157"/>
      <c r="O5091" s="157"/>
    </row>
    <row r="5092" spans="14:15" x14ac:dyDescent="0.2">
      <c r="N5092" s="157"/>
      <c r="O5092" s="157"/>
    </row>
    <row r="5093" spans="14:15" x14ac:dyDescent="0.2">
      <c r="N5093" s="157"/>
      <c r="O5093" s="157"/>
    </row>
    <row r="5094" spans="14:15" x14ac:dyDescent="0.2">
      <c r="N5094" s="157"/>
      <c r="O5094" s="157"/>
    </row>
    <row r="5095" spans="14:15" x14ac:dyDescent="0.2">
      <c r="N5095" s="157"/>
      <c r="O5095" s="157"/>
    </row>
    <row r="5096" spans="14:15" x14ac:dyDescent="0.2">
      <c r="N5096" s="157"/>
      <c r="O5096" s="157"/>
    </row>
    <row r="5097" spans="14:15" x14ac:dyDescent="0.2">
      <c r="N5097" s="157"/>
      <c r="O5097" s="157"/>
    </row>
    <row r="5098" spans="14:15" x14ac:dyDescent="0.2">
      <c r="N5098" s="157"/>
      <c r="O5098" s="157"/>
    </row>
    <row r="5099" spans="14:15" x14ac:dyDescent="0.2">
      <c r="N5099" s="157"/>
      <c r="O5099" s="157"/>
    </row>
    <row r="5100" spans="14:15" x14ac:dyDescent="0.2">
      <c r="N5100" s="157"/>
      <c r="O5100" s="157"/>
    </row>
    <row r="5101" spans="14:15" x14ac:dyDescent="0.2">
      <c r="N5101" s="157"/>
      <c r="O5101" s="157"/>
    </row>
    <row r="5102" spans="14:15" x14ac:dyDescent="0.2">
      <c r="N5102" s="157"/>
      <c r="O5102" s="157"/>
    </row>
    <row r="5103" spans="14:15" x14ac:dyDescent="0.2">
      <c r="N5103" s="157"/>
      <c r="O5103" s="157"/>
    </row>
    <row r="5104" spans="14:15" x14ac:dyDescent="0.2">
      <c r="N5104" s="157"/>
      <c r="O5104" s="157"/>
    </row>
    <row r="5105" spans="14:15" x14ac:dyDescent="0.2">
      <c r="N5105" s="157"/>
      <c r="O5105" s="157"/>
    </row>
    <row r="5106" spans="14:15" x14ac:dyDescent="0.2">
      <c r="N5106" s="157"/>
      <c r="O5106" s="157"/>
    </row>
    <row r="5107" spans="14:15" x14ac:dyDescent="0.2">
      <c r="N5107" s="157"/>
      <c r="O5107" s="157"/>
    </row>
    <row r="5108" spans="14:15" x14ac:dyDescent="0.2">
      <c r="N5108" s="157"/>
      <c r="O5108" s="157"/>
    </row>
    <row r="5109" spans="14:15" x14ac:dyDescent="0.2">
      <c r="N5109" s="157"/>
      <c r="O5109" s="157"/>
    </row>
    <row r="5110" spans="14:15" x14ac:dyDescent="0.2">
      <c r="N5110" s="157"/>
      <c r="O5110" s="157"/>
    </row>
    <row r="5111" spans="14:15" x14ac:dyDescent="0.2">
      <c r="N5111" s="157"/>
      <c r="O5111" s="157"/>
    </row>
    <row r="5112" spans="14:15" x14ac:dyDescent="0.2">
      <c r="N5112" s="157"/>
      <c r="O5112" s="157"/>
    </row>
    <row r="5113" spans="14:15" x14ac:dyDescent="0.2">
      <c r="N5113" s="157"/>
      <c r="O5113" s="157"/>
    </row>
    <row r="5114" spans="14:15" x14ac:dyDescent="0.2">
      <c r="N5114" s="157"/>
      <c r="O5114" s="157"/>
    </row>
    <row r="5115" spans="14:15" x14ac:dyDescent="0.2">
      <c r="N5115" s="157"/>
      <c r="O5115" s="157"/>
    </row>
    <row r="5116" spans="14:15" x14ac:dyDescent="0.2">
      <c r="N5116" s="157"/>
      <c r="O5116" s="157"/>
    </row>
    <row r="5117" spans="14:15" x14ac:dyDescent="0.2">
      <c r="N5117" s="157"/>
      <c r="O5117" s="157"/>
    </row>
    <row r="5118" spans="14:15" x14ac:dyDescent="0.2">
      <c r="N5118" s="157"/>
      <c r="O5118" s="157"/>
    </row>
    <row r="5119" spans="14:15" x14ac:dyDescent="0.2">
      <c r="N5119" s="157"/>
      <c r="O5119" s="157"/>
    </row>
    <row r="5120" spans="14:15" x14ac:dyDescent="0.2">
      <c r="N5120" s="157"/>
      <c r="O5120" s="157"/>
    </row>
    <row r="5121" spans="14:15" x14ac:dyDescent="0.2">
      <c r="N5121" s="157"/>
      <c r="O5121" s="157"/>
    </row>
    <row r="5122" spans="14:15" x14ac:dyDescent="0.2">
      <c r="N5122" s="157"/>
      <c r="O5122" s="157"/>
    </row>
    <row r="5123" spans="14:15" x14ac:dyDescent="0.2">
      <c r="N5123" s="157"/>
      <c r="O5123" s="157"/>
    </row>
    <row r="5124" spans="14:15" x14ac:dyDescent="0.2">
      <c r="N5124" s="157"/>
      <c r="O5124" s="157"/>
    </row>
    <row r="5125" spans="14:15" x14ac:dyDescent="0.2">
      <c r="N5125" s="157"/>
      <c r="O5125" s="157"/>
    </row>
    <row r="5126" spans="14:15" x14ac:dyDescent="0.2">
      <c r="N5126" s="157"/>
      <c r="O5126" s="157"/>
    </row>
    <row r="5127" spans="14:15" x14ac:dyDescent="0.2">
      <c r="N5127" s="157"/>
      <c r="O5127" s="157"/>
    </row>
    <row r="5128" spans="14:15" x14ac:dyDescent="0.2">
      <c r="N5128" s="157"/>
      <c r="O5128" s="157"/>
    </row>
    <row r="5129" spans="14:15" x14ac:dyDescent="0.2">
      <c r="N5129" s="157"/>
      <c r="O5129" s="157"/>
    </row>
    <row r="5130" spans="14:15" x14ac:dyDescent="0.2">
      <c r="N5130" s="157"/>
      <c r="O5130" s="157"/>
    </row>
    <row r="5131" spans="14:15" x14ac:dyDescent="0.2">
      <c r="N5131" s="157"/>
      <c r="O5131" s="157"/>
    </row>
    <row r="5132" spans="14:15" x14ac:dyDescent="0.2">
      <c r="N5132" s="157"/>
      <c r="O5132" s="157"/>
    </row>
    <row r="5133" spans="14:15" x14ac:dyDescent="0.2">
      <c r="N5133" s="157"/>
      <c r="O5133" s="157"/>
    </row>
    <row r="5134" spans="14:15" x14ac:dyDescent="0.2">
      <c r="N5134" s="157"/>
      <c r="O5134" s="157"/>
    </row>
    <row r="5135" spans="14:15" x14ac:dyDescent="0.2">
      <c r="N5135" s="157"/>
      <c r="O5135" s="157"/>
    </row>
    <row r="5136" spans="14:15" x14ac:dyDescent="0.2">
      <c r="N5136" s="157"/>
      <c r="O5136" s="157"/>
    </row>
    <row r="5137" spans="14:15" x14ac:dyDescent="0.2">
      <c r="N5137" s="157"/>
      <c r="O5137" s="157"/>
    </row>
    <row r="5138" spans="14:15" x14ac:dyDescent="0.2">
      <c r="N5138" s="157"/>
      <c r="O5138" s="157"/>
    </row>
    <row r="5139" spans="14:15" x14ac:dyDescent="0.2">
      <c r="N5139" s="157"/>
      <c r="O5139" s="157"/>
    </row>
    <row r="5140" spans="14:15" x14ac:dyDescent="0.2">
      <c r="N5140" s="157"/>
      <c r="O5140" s="157"/>
    </row>
    <row r="5141" spans="14:15" x14ac:dyDescent="0.2">
      <c r="N5141" s="157"/>
      <c r="O5141" s="157"/>
    </row>
    <row r="5142" spans="14:15" x14ac:dyDescent="0.2">
      <c r="N5142" s="157"/>
      <c r="O5142" s="157"/>
    </row>
    <row r="5143" spans="14:15" x14ac:dyDescent="0.2">
      <c r="N5143" s="157"/>
      <c r="O5143" s="157"/>
    </row>
    <row r="5144" spans="14:15" x14ac:dyDescent="0.2">
      <c r="N5144" s="157"/>
      <c r="O5144" s="157"/>
    </row>
    <row r="5145" spans="14:15" x14ac:dyDescent="0.2">
      <c r="N5145" s="157"/>
      <c r="O5145" s="157"/>
    </row>
    <row r="5146" spans="14:15" x14ac:dyDescent="0.2">
      <c r="N5146" s="157"/>
      <c r="O5146" s="157"/>
    </row>
    <row r="5147" spans="14:15" x14ac:dyDescent="0.2">
      <c r="N5147" s="157"/>
      <c r="O5147" s="157"/>
    </row>
    <row r="5148" spans="14:15" x14ac:dyDescent="0.2">
      <c r="N5148" s="157"/>
      <c r="O5148" s="157"/>
    </row>
    <row r="5149" spans="14:15" x14ac:dyDescent="0.2">
      <c r="N5149" s="157"/>
      <c r="O5149" s="157"/>
    </row>
    <row r="5150" spans="14:15" x14ac:dyDescent="0.2">
      <c r="N5150" s="157"/>
      <c r="O5150" s="157"/>
    </row>
    <row r="5151" spans="14:15" x14ac:dyDescent="0.2">
      <c r="N5151" s="157"/>
      <c r="O5151" s="157"/>
    </row>
    <row r="5152" spans="14:15" x14ac:dyDescent="0.2">
      <c r="N5152" s="157"/>
      <c r="O5152" s="157"/>
    </row>
    <row r="5153" spans="14:15" x14ac:dyDescent="0.2">
      <c r="N5153" s="157"/>
      <c r="O5153" s="157"/>
    </row>
    <row r="5154" spans="14:15" x14ac:dyDescent="0.2">
      <c r="N5154" s="157"/>
      <c r="O5154" s="157"/>
    </row>
    <row r="5155" spans="14:15" x14ac:dyDescent="0.2">
      <c r="N5155" s="157"/>
      <c r="O5155" s="157"/>
    </row>
    <row r="5156" spans="14:15" x14ac:dyDescent="0.2">
      <c r="N5156" s="157"/>
      <c r="O5156" s="157"/>
    </row>
    <row r="5157" spans="14:15" x14ac:dyDescent="0.2">
      <c r="N5157" s="157"/>
      <c r="O5157" s="157"/>
    </row>
    <row r="5158" spans="14:15" x14ac:dyDescent="0.2">
      <c r="N5158" s="157"/>
      <c r="O5158" s="157"/>
    </row>
    <row r="5159" spans="14:15" x14ac:dyDescent="0.2">
      <c r="N5159" s="157"/>
      <c r="O5159" s="157"/>
    </row>
    <row r="5160" spans="14:15" x14ac:dyDescent="0.2">
      <c r="N5160" s="157"/>
      <c r="O5160" s="157"/>
    </row>
    <row r="5161" spans="14:15" x14ac:dyDescent="0.2">
      <c r="N5161" s="157"/>
      <c r="O5161" s="157"/>
    </row>
    <row r="5162" spans="14:15" x14ac:dyDescent="0.2">
      <c r="N5162" s="157"/>
      <c r="O5162" s="157"/>
    </row>
    <row r="5163" spans="14:15" x14ac:dyDescent="0.2">
      <c r="N5163" s="157"/>
      <c r="O5163" s="157"/>
    </row>
    <row r="5164" spans="14:15" x14ac:dyDescent="0.2">
      <c r="N5164" s="157"/>
      <c r="O5164" s="157"/>
    </row>
    <row r="5165" spans="14:15" x14ac:dyDescent="0.2">
      <c r="N5165" s="157"/>
      <c r="O5165" s="157"/>
    </row>
    <row r="5166" spans="14:15" x14ac:dyDescent="0.2">
      <c r="N5166" s="157"/>
      <c r="O5166" s="157"/>
    </row>
    <row r="5167" spans="14:15" x14ac:dyDescent="0.2">
      <c r="N5167" s="157"/>
      <c r="O5167" s="157"/>
    </row>
    <row r="5168" spans="14:15" x14ac:dyDescent="0.2">
      <c r="N5168" s="157"/>
      <c r="O5168" s="157"/>
    </row>
    <row r="5169" spans="14:15" x14ac:dyDescent="0.2">
      <c r="N5169" s="157"/>
      <c r="O5169" s="157"/>
    </row>
    <row r="5170" spans="14:15" x14ac:dyDescent="0.2">
      <c r="N5170" s="157"/>
      <c r="O5170" s="157"/>
    </row>
    <row r="5171" spans="14:15" x14ac:dyDescent="0.2">
      <c r="N5171" s="157"/>
      <c r="O5171" s="157"/>
    </row>
    <row r="5172" spans="14:15" x14ac:dyDescent="0.2">
      <c r="N5172" s="157"/>
      <c r="O5172" s="157"/>
    </row>
    <row r="5173" spans="14:15" x14ac:dyDescent="0.2">
      <c r="N5173" s="157"/>
      <c r="O5173" s="157"/>
    </row>
    <row r="5174" spans="14:15" x14ac:dyDescent="0.2">
      <c r="N5174" s="157"/>
      <c r="O5174" s="157"/>
    </row>
    <row r="5175" spans="14:15" x14ac:dyDescent="0.2">
      <c r="N5175" s="157"/>
      <c r="O5175" s="157"/>
    </row>
    <row r="5176" spans="14:15" x14ac:dyDescent="0.2">
      <c r="N5176" s="157"/>
      <c r="O5176" s="157"/>
    </row>
    <row r="5177" spans="14:15" x14ac:dyDescent="0.2">
      <c r="N5177" s="157"/>
      <c r="O5177" s="157"/>
    </row>
    <row r="5178" spans="14:15" x14ac:dyDescent="0.2">
      <c r="N5178" s="157"/>
      <c r="O5178" s="157"/>
    </row>
    <row r="5179" spans="14:15" x14ac:dyDescent="0.2">
      <c r="N5179" s="157"/>
      <c r="O5179" s="157"/>
    </row>
    <row r="5180" spans="14:15" x14ac:dyDescent="0.2">
      <c r="N5180" s="157"/>
      <c r="O5180" s="157"/>
    </row>
    <row r="5181" spans="14:15" x14ac:dyDescent="0.2">
      <c r="N5181" s="157"/>
      <c r="O5181" s="157"/>
    </row>
    <row r="5182" spans="14:15" x14ac:dyDescent="0.2">
      <c r="N5182" s="157"/>
      <c r="O5182" s="157"/>
    </row>
    <row r="5183" spans="14:15" x14ac:dyDescent="0.2">
      <c r="N5183" s="157"/>
      <c r="O5183" s="157"/>
    </row>
    <row r="5184" spans="14:15" x14ac:dyDescent="0.2">
      <c r="N5184" s="157"/>
      <c r="O5184" s="157"/>
    </row>
    <row r="5185" spans="14:15" x14ac:dyDescent="0.2">
      <c r="N5185" s="157"/>
      <c r="O5185" s="157"/>
    </row>
    <row r="5186" spans="14:15" x14ac:dyDescent="0.2">
      <c r="N5186" s="157"/>
      <c r="O5186" s="157"/>
    </row>
    <row r="5187" spans="14:15" x14ac:dyDescent="0.2">
      <c r="N5187" s="157"/>
      <c r="O5187" s="157"/>
    </row>
    <row r="5188" spans="14:15" x14ac:dyDescent="0.2">
      <c r="N5188" s="157"/>
      <c r="O5188" s="157"/>
    </row>
    <row r="5189" spans="14:15" x14ac:dyDescent="0.2">
      <c r="N5189" s="157"/>
      <c r="O5189" s="157"/>
    </row>
    <row r="5190" spans="14:15" x14ac:dyDescent="0.2">
      <c r="N5190" s="157"/>
      <c r="O5190" s="157"/>
    </row>
    <row r="5191" spans="14:15" x14ac:dyDescent="0.2">
      <c r="N5191" s="157"/>
      <c r="O5191" s="157"/>
    </row>
    <row r="5192" spans="14:15" x14ac:dyDescent="0.2">
      <c r="N5192" s="157"/>
      <c r="O5192" s="157"/>
    </row>
    <row r="5193" spans="14:15" x14ac:dyDescent="0.2">
      <c r="N5193" s="157"/>
      <c r="O5193" s="157"/>
    </row>
    <row r="5194" spans="14:15" x14ac:dyDescent="0.2">
      <c r="N5194" s="157"/>
      <c r="O5194" s="157"/>
    </row>
    <row r="5195" spans="14:15" x14ac:dyDescent="0.2">
      <c r="N5195" s="157"/>
      <c r="O5195" s="157"/>
    </row>
    <row r="5196" spans="14:15" x14ac:dyDescent="0.2">
      <c r="N5196" s="157"/>
      <c r="O5196" s="157"/>
    </row>
    <row r="5197" spans="14:15" x14ac:dyDescent="0.2">
      <c r="N5197" s="157"/>
      <c r="O5197" s="157"/>
    </row>
    <row r="5198" spans="14:15" x14ac:dyDescent="0.2">
      <c r="N5198" s="157"/>
      <c r="O5198" s="157"/>
    </row>
    <row r="5199" spans="14:15" x14ac:dyDescent="0.2">
      <c r="N5199" s="157"/>
      <c r="O5199" s="157"/>
    </row>
    <row r="5200" spans="14:15" x14ac:dyDescent="0.2">
      <c r="N5200" s="157"/>
      <c r="O5200" s="157"/>
    </row>
    <row r="5201" spans="14:15" x14ac:dyDescent="0.2">
      <c r="N5201" s="157"/>
      <c r="O5201" s="157"/>
    </row>
    <row r="5202" spans="14:15" x14ac:dyDescent="0.2">
      <c r="N5202" s="157"/>
      <c r="O5202" s="157"/>
    </row>
    <row r="5203" spans="14:15" x14ac:dyDescent="0.2">
      <c r="N5203" s="157"/>
      <c r="O5203" s="157"/>
    </row>
    <row r="5204" spans="14:15" x14ac:dyDescent="0.2">
      <c r="N5204" s="157"/>
      <c r="O5204" s="157"/>
    </row>
    <row r="5205" spans="14:15" x14ac:dyDescent="0.2">
      <c r="N5205" s="157"/>
      <c r="O5205" s="157"/>
    </row>
    <row r="5206" spans="14:15" x14ac:dyDescent="0.2">
      <c r="N5206" s="157"/>
      <c r="O5206" s="157"/>
    </row>
    <row r="5207" spans="14:15" x14ac:dyDescent="0.2">
      <c r="N5207" s="157"/>
      <c r="O5207" s="157"/>
    </row>
    <row r="5208" spans="14:15" x14ac:dyDescent="0.2">
      <c r="N5208" s="157"/>
      <c r="O5208" s="157"/>
    </row>
    <row r="5209" spans="14:15" x14ac:dyDescent="0.2">
      <c r="N5209" s="157"/>
      <c r="O5209" s="157"/>
    </row>
    <row r="5210" spans="14:15" x14ac:dyDescent="0.2">
      <c r="N5210" s="157"/>
      <c r="O5210" s="157"/>
    </row>
    <row r="5211" spans="14:15" x14ac:dyDescent="0.2">
      <c r="N5211" s="157"/>
      <c r="O5211" s="157"/>
    </row>
    <row r="5212" spans="14:15" x14ac:dyDescent="0.2">
      <c r="N5212" s="157"/>
      <c r="O5212" s="157"/>
    </row>
    <row r="5213" spans="14:15" x14ac:dyDescent="0.2">
      <c r="N5213" s="157"/>
      <c r="O5213" s="157"/>
    </row>
    <row r="5214" spans="14:15" x14ac:dyDescent="0.2">
      <c r="N5214" s="157"/>
      <c r="O5214" s="157"/>
    </row>
    <row r="5215" spans="14:15" x14ac:dyDescent="0.2">
      <c r="N5215" s="157"/>
      <c r="O5215" s="157"/>
    </row>
    <row r="5216" spans="14:15" x14ac:dyDescent="0.2">
      <c r="N5216" s="157"/>
      <c r="O5216" s="157"/>
    </row>
    <row r="5217" spans="14:15" x14ac:dyDescent="0.2">
      <c r="N5217" s="157"/>
      <c r="O5217" s="157"/>
    </row>
    <row r="5218" spans="14:15" x14ac:dyDescent="0.2">
      <c r="N5218" s="157"/>
      <c r="O5218" s="157"/>
    </row>
    <row r="5219" spans="14:15" x14ac:dyDescent="0.2">
      <c r="N5219" s="157"/>
      <c r="O5219" s="157"/>
    </row>
    <row r="5220" spans="14:15" x14ac:dyDescent="0.2">
      <c r="N5220" s="157"/>
      <c r="O5220" s="157"/>
    </row>
    <row r="5221" spans="14:15" x14ac:dyDescent="0.2">
      <c r="N5221" s="157"/>
      <c r="O5221" s="157"/>
    </row>
    <row r="5222" spans="14:15" x14ac:dyDescent="0.2">
      <c r="N5222" s="157"/>
      <c r="O5222" s="157"/>
    </row>
    <row r="5223" spans="14:15" x14ac:dyDescent="0.2">
      <c r="N5223" s="157"/>
      <c r="O5223" s="157"/>
    </row>
    <row r="5224" spans="14:15" x14ac:dyDescent="0.2">
      <c r="N5224" s="157"/>
      <c r="O5224" s="157"/>
    </row>
    <row r="5225" spans="14:15" x14ac:dyDescent="0.2">
      <c r="N5225" s="157"/>
      <c r="O5225" s="157"/>
    </row>
    <row r="5226" spans="14:15" x14ac:dyDescent="0.2">
      <c r="N5226" s="157"/>
      <c r="O5226" s="157"/>
    </row>
    <row r="5227" spans="14:15" x14ac:dyDescent="0.2">
      <c r="N5227" s="157"/>
      <c r="O5227" s="157"/>
    </row>
    <row r="5228" spans="14:15" x14ac:dyDescent="0.2">
      <c r="N5228" s="157"/>
      <c r="O5228" s="157"/>
    </row>
    <row r="5229" spans="14:15" x14ac:dyDescent="0.2">
      <c r="N5229" s="157"/>
      <c r="O5229" s="157"/>
    </row>
    <row r="5230" spans="14:15" x14ac:dyDescent="0.2">
      <c r="N5230" s="157"/>
      <c r="O5230" s="157"/>
    </row>
    <row r="5231" spans="14:15" x14ac:dyDescent="0.2">
      <c r="N5231" s="157"/>
      <c r="O5231" s="157"/>
    </row>
    <row r="5232" spans="14:15" x14ac:dyDescent="0.2">
      <c r="N5232" s="157"/>
      <c r="O5232" s="157"/>
    </row>
    <row r="5233" spans="14:15" x14ac:dyDescent="0.2">
      <c r="N5233" s="157"/>
      <c r="O5233" s="157"/>
    </row>
    <row r="5234" spans="14:15" x14ac:dyDescent="0.2">
      <c r="N5234" s="157"/>
      <c r="O5234" s="157"/>
    </row>
    <row r="5235" spans="14:15" x14ac:dyDescent="0.2">
      <c r="N5235" s="157"/>
      <c r="O5235" s="157"/>
    </row>
    <row r="5236" spans="14:15" x14ac:dyDescent="0.2">
      <c r="N5236" s="157"/>
      <c r="O5236" s="157"/>
    </row>
    <row r="5237" spans="14:15" x14ac:dyDescent="0.2">
      <c r="N5237" s="157"/>
      <c r="O5237" s="157"/>
    </row>
    <row r="5238" spans="14:15" x14ac:dyDescent="0.2">
      <c r="N5238" s="157"/>
      <c r="O5238" s="157"/>
    </row>
    <row r="5239" spans="14:15" x14ac:dyDescent="0.2">
      <c r="N5239" s="157"/>
      <c r="O5239" s="157"/>
    </row>
    <row r="5240" spans="14:15" x14ac:dyDescent="0.2">
      <c r="N5240" s="157"/>
      <c r="O5240" s="157"/>
    </row>
    <row r="5241" spans="14:15" x14ac:dyDescent="0.2">
      <c r="N5241" s="157"/>
      <c r="O5241" s="157"/>
    </row>
    <row r="5242" spans="14:15" x14ac:dyDescent="0.2">
      <c r="N5242" s="157"/>
      <c r="O5242" s="157"/>
    </row>
    <row r="5243" spans="14:15" x14ac:dyDescent="0.2">
      <c r="N5243" s="157"/>
      <c r="O5243" s="157"/>
    </row>
    <row r="5244" spans="14:15" x14ac:dyDescent="0.2">
      <c r="N5244" s="157"/>
      <c r="O5244" s="157"/>
    </row>
    <row r="5245" spans="14:15" x14ac:dyDescent="0.2">
      <c r="N5245" s="157"/>
      <c r="O5245" s="157"/>
    </row>
    <row r="5246" spans="14:15" x14ac:dyDescent="0.2">
      <c r="N5246" s="157"/>
      <c r="O5246" s="157"/>
    </row>
    <row r="5247" spans="14:15" x14ac:dyDescent="0.2">
      <c r="N5247" s="157"/>
      <c r="O5247" s="157"/>
    </row>
    <row r="5248" spans="14:15" x14ac:dyDescent="0.2">
      <c r="N5248" s="157"/>
      <c r="O5248" s="157"/>
    </row>
    <row r="5249" spans="14:15" x14ac:dyDescent="0.2">
      <c r="N5249" s="157"/>
      <c r="O5249" s="157"/>
    </row>
    <row r="5250" spans="14:15" x14ac:dyDescent="0.2">
      <c r="N5250" s="157"/>
      <c r="O5250" s="157"/>
    </row>
    <row r="5251" spans="14:15" x14ac:dyDescent="0.2">
      <c r="N5251" s="157"/>
      <c r="O5251" s="157"/>
    </row>
    <row r="5252" spans="14:15" x14ac:dyDescent="0.2">
      <c r="N5252" s="157"/>
      <c r="O5252" s="157"/>
    </row>
    <row r="5253" spans="14:15" x14ac:dyDescent="0.2">
      <c r="N5253" s="157"/>
      <c r="O5253" s="157"/>
    </row>
    <row r="5254" spans="14:15" x14ac:dyDescent="0.2">
      <c r="N5254" s="157"/>
      <c r="O5254" s="157"/>
    </row>
    <row r="5255" spans="14:15" x14ac:dyDescent="0.2">
      <c r="N5255" s="157"/>
      <c r="O5255" s="157"/>
    </row>
    <row r="5256" spans="14:15" x14ac:dyDescent="0.2">
      <c r="N5256" s="157"/>
      <c r="O5256" s="157"/>
    </row>
    <row r="5257" spans="14:15" x14ac:dyDescent="0.2">
      <c r="N5257" s="157"/>
      <c r="O5257" s="157"/>
    </row>
    <row r="5258" spans="14:15" x14ac:dyDescent="0.2">
      <c r="N5258" s="157"/>
      <c r="O5258" s="157"/>
    </row>
    <row r="5259" spans="14:15" x14ac:dyDescent="0.2">
      <c r="N5259" s="157"/>
      <c r="O5259" s="157"/>
    </row>
    <row r="5260" spans="14:15" x14ac:dyDescent="0.2">
      <c r="N5260" s="157"/>
      <c r="O5260" s="157"/>
    </row>
    <row r="5261" spans="14:15" x14ac:dyDescent="0.2">
      <c r="N5261" s="157"/>
      <c r="O5261" s="157"/>
    </row>
    <row r="5262" spans="14:15" x14ac:dyDescent="0.2">
      <c r="N5262" s="157"/>
      <c r="O5262" s="157"/>
    </row>
    <row r="5263" spans="14:15" x14ac:dyDescent="0.2">
      <c r="N5263" s="157"/>
      <c r="O5263" s="157"/>
    </row>
    <row r="5264" spans="14:15" x14ac:dyDescent="0.2">
      <c r="N5264" s="157"/>
      <c r="O5264" s="157"/>
    </row>
    <row r="5265" spans="14:15" x14ac:dyDescent="0.2">
      <c r="N5265" s="157"/>
      <c r="O5265" s="157"/>
    </row>
    <row r="5266" spans="14:15" x14ac:dyDescent="0.2">
      <c r="N5266" s="157"/>
      <c r="O5266" s="157"/>
    </row>
    <row r="5267" spans="14:15" x14ac:dyDescent="0.2">
      <c r="N5267" s="157"/>
      <c r="O5267" s="157"/>
    </row>
    <row r="5268" spans="14:15" x14ac:dyDescent="0.2">
      <c r="N5268" s="157"/>
      <c r="O5268" s="157"/>
    </row>
    <row r="5269" spans="14:15" x14ac:dyDescent="0.2">
      <c r="N5269" s="157"/>
      <c r="O5269" s="157"/>
    </row>
    <row r="5270" spans="14:15" x14ac:dyDescent="0.2">
      <c r="N5270" s="157"/>
      <c r="O5270" s="157"/>
    </row>
    <row r="5271" spans="14:15" x14ac:dyDescent="0.2">
      <c r="N5271" s="157"/>
      <c r="O5271" s="157"/>
    </row>
    <row r="5272" spans="14:15" x14ac:dyDescent="0.2">
      <c r="N5272" s="157"/>
      <c r="O5272" s="157"/>
    </row>
    <row r="5273" spans="14:15" x14ac:dyDescent="0.2">
      <c r="N5273" s="157"/>
      <c r="O5273" s="157"/>
    </row>
    <row r="5274" spans="14:15" x14ac:dyDescent="0.2">
      <c r="N5274" s="157"/>
      <c r="O5274" s="157"/>
    </row>
    <row r="5275" spans="14:15" x14ac:dyDescent="0.2">
      <c r="N5275" s="157"/>
      <c r="O5275" s="157"/>
    </row>
    <row r="5276" spans="14:15" x14ac:dyDescent="0.2">
      <c r="N5276" s="157"/>
      <c r="O5276" s="157"/>
    </row>
    <row r="5277" spans="14:15" x14ac:dyDescent="0.2">
      <c r="N5277" s="157"/>
      <c r="O5277" s="157"/>
    </row>
    <row r="5278" spans="14:15" x14ac:dyDescent="0.2">
      <c r="N5278" s="157"/>
      <c r="O5278" s="157"/>
    </row>
    <row r="5279" spans="14:15" x14ac:dyDescent="0.2">
      <c r="N5279" s="157"/>
      <c r="O5279" s="157"/>
    </row>
    <row r="5280" spans="14:15" x14ac:dyDescent="0.2">
      <c r="N5280" s="157"/>
      <c r="O5280" s="157"/>
    </row>
    <row r="5281" spans="14:15" x14ac:dyDescent="0.2">
      <c r="N5281" s="157"/>
      <c r="O5281" s="157"/>
    </row>
    <row r="5282" spans="14:15" x14ac:dyDescent="0.2">
      <c r="N5282" s="157"/>
      <c r="O5282" s="157"/>
    </row>
    <row r="5283" spans="14:15" x14ac:dyDescent="0.2">
      <c r="N5283" s="157"/>
      <c r="O5283" s="157"/>
    </row>
    <row r="5284" spans="14:15" x14ac:dyDescent="0.2">
      <c r="N5284" s="157"/>
      <c r="O5284" s="157"/>
    </row>
    <row r="5285" spans="14:15" x14ac:dyDescent="0.2">
      <c r="N5285" s="157"/>
      <c r="O5285" s="157"/>
    </row>
    <row r="5286" spans="14:15" x14ac:dyDescent="0.2">
      <c r="N5286" s="157"/>
      <c r="O5286" s="157"/>
    </row>
    <row r="5287" spans="14:15" x14ac:dyDescent="0.2">
      <c r="N5287" s="157"/>
      <c r="O5287" s="157"/>
    </row>
    <row r="5288" spans="14:15" x14ac:dyDescent="0.2">
      <c r="N5288" s="157"/>
      <c r="O5288" s="157"/>
    </row>
    <row r="5289" spans="14:15" x14ac:dyDescent="0.2">
      <c r="N5289" s="157"/>
      <c r="O5289" s="157"/>
    </row>
    <row r="5290" spans="14:15" x14ac:dyDescent="0.2">
      <c r="N5290" s="157"/>
      <c r="O5290" s="157"/>
    </row>
    <row r="5291" spans="14:15" x14ac:dyDescent="0.2">
      <c r="N5291" s="157"/>
      <c r="O5291" s="157"/>
    </row>
    <row r="5292" spans="14:15" x14ac:dyDescent="0.2">
      <c r="N5292" s="157"/>
      <c r="O5292" s="157"/>
    </row>
    <row r="5293" spans="14:15" x14ac:dyDescent="0.2">
      <c r="N5293" s="157"/>
      <c r="O5293" s="157"/>
    </row>
    <row r="5294" spans="14:15" x14ac:dyDescent="0.2">
      <c r="N5294" s="157"/>
      <c r="O5294" s="157"/>
    </row>
    <row r="5295" spans="14:15" x14ac:dyDescent="0.2">
      <c r="N5295" s="157"/>
      <c r="O5295" s="157"/>
    </row>
    <row r="5296" spans="14:15" x14ac:dyDescent="0.2">
      <c r="N5296" s="157"/>
      <c r="O5296" s="157"/>
    </row>
    <row r="5297" spans="14:15" x14ac:dyDescent="0.2">
      <c r="N5297" s="157"/>
      <c r="O5297" s="157"/>
    </row>
    <row r="5298" spans="14:15" x14ac:dyDescent="0.2">
      <c r="N5298" s="157"/>
      <c r="O5298" s="157"/>
    </row>
    <row r="5299" spans="14:15" x14ac:dyDescent="0.2">
      <c r="N5299" s="157"/>
      <c r="O5299" s="157"/>
    </row>
    <row r="5300" spans="14:15" x14ac:dyDescent="0.2">
      <c r="N5300" s="157"/>
      <c r="O5300" s="157"/>
    </row>
    <row r="5301" spans="14:15" x14ac:dyDescent="0.2">
      <c r="N5301" s="157"/>
      <c r="O5301" s="157"/>
    </row>
    <row r="5302" spans="14:15" x14ac:dyDescent="0.2">
      <c r="N5302" s="157"/>
      <c r="O5302" s="157"/>
    </row>
    <row r="5303" spans="14:15" x14ac:dyDescent="0.2">
      <c r="N5303" s="157"/>
      <c r="O5303" s="157"/>
    </row>
    <row r="5304" spans="14:15" x14ac:dyDescent="0.2">
      <c r="N5304" s="157"/>
      <c r="O5304" s="157"/>
    </row>
    <row r="5305" spans="14:15" x14ac:dyDescent="0.2">
      <c r="N5305" s="157"/>
      <c r="O5305" s="157"/>
    </row>
    <row r="5306" spans="14:15" x14ac:dyDescent="0.2">
      <c r="N5306" s="157"/>
      <c r="O5306" s="157"/>
    </row>
    <row r="5307" spans="14:15" x14ac:dyDescent="0.2">
      <c r="N5307" s="157"/>
      <c r="O5307" s="157"/>
    </row>
    <row r="5308" spans="14:15" x14ac:dyDescent="0.2">
      <c r="N5308" s="157"/>
      <c r="O5308" s="157"/>
    </row>
    <row r="5309" spans="14:15" x14ac:dyDescent="0.2">
      <c r="N5309" s="157"/>
      <c r="O5309" s="157"/>
    </row>
    <row r="5310" spans="14:15" x14ac:dyDescent="0.2">
      <c r="N5310" s="157"/>
      <c r="O5310" s="157"/>
    </row>
    <row r="5311" spans="14:15" x14ac:dyDescent="0.2">
      <c r="N5311" s="157"/>
      <c r="O5311" s="157"/>
    </row>
    <row r="5312" spans="14:15" x14ac:dyDescent="0.2">
      <c r="N5312" s="157"/>
      <c r="O5312" s="157"/>
    </row>
    <row r="5313" spans="14:15" x14ac:dyDescent="0.2">
      <c r="N5313" s="157"/>
      <c r="O5313" s="157"/>
    </row>
    <row r="5314" spans="14:15" x14ac:dyDescent="0.2">
      <c r="N5314" s="157"/>
      <c r="O5314" s="157"/>
    </row>
    <row r="5315" spans="14:15" x14ac:dyDescent="0.2">
      <c r="N5315" s="157"/>
      <c r="O5315" s="157"/>
    </row>
    <row r="5316" spans="14:15" x14ac:dyDescent="0.2">
      <c r="N5316" s="157"/>
      <c r="O5316" s="157"/>
    </row>
    <row r="5317" spans="14:15" x14ac:dyDescent="0.2">
      <c r="N5317" s="157"/>
      <c r="O5317" s="157"/>
    </row>
    <row r="5318" spans="14:15" x14ac:dyDescent="0.2">
      <c r="N5318" s="157"/>
      <c r="O5318" s="157"/>
    </row>
    <row r="5319" spans="14:15" x14ac:dyDescent="0.2">
      <c r="N5319" s="157"/>
      <c r="O5319" s="157"/>
    </row>
    <row r="5320" spans="14:15" x14ac:dyDescent="0.2">
      <c r="N5320" s="157"/>
      <c r="O5320" s="157"/>
    </row>
    <row r="5321" spans="14:15" x14ac:dyDescent="0.2">
      <c r="N5321" s="157"/>
      <c r="O5321" s="157"/>
    </row>
    <row r="5322" spans="14:15" x14ac:dyDescent="0.2">
      <c r="N5322" s="157"/>
      <c r="O5322" s="157"/>
    </row>
    <row r="5323" spans="14:15" x14ac:dyDescent="0.2">
      <c r="N5323" s="157"/>
      <c r="O5323" s="157"/>
    </row>
    <row r="5324" spans="14:15" x14ac:dyDescent="0.2">
      <c r="N5324" s="157"/>
      <c r="O5324" s="157"/>
    </row>
    <row r="5325" spans="14:15" x14ac:dyDescent="0.2">
      <c r="N5325" s="157"/>
      <c r="O5325" s="157"/>
    </row>
    <row r="5326" spans="14:15" x14ac:dyDescent="0.2">
      <c r="N5326" s="157"/>
      <c r="O5326" s="157"/>
    </row>
    <row r="5327" spans="14:15" x14ac:dyDescent="0.2">
      <c r="N5327" s="157"/>
      <c r="O5327" s="157"/>
    </row>
    <row r="5328" spans="14:15" x14ac:dyDescent="0.2">
      <c r="N5328" s="157"/>
      <c r="O5328" s="157"/>
    </row>
    <row r="5329" spans="14:15" x14ac:dyDescent="0.2">
      <c r="N5329" s="157"/>
      <c r="O5329" s="157"/>
    </row>
    <row r="5330" spans="14:15" x14ac:dyDescent="0.2">
      <c r="N5330" s="157"/>
      <c r="O5330" s="157"/>
    </row>
    <row r="5331" spans="14:15" x14ac:dyDescent="0.2">
      <c r="N5331" s="157"/>
      <c r="O5331" s="157"/>
    </row>
    <row r="5332" spans="14:15" x14ac:dyDescent="0.2">
      <c r="N5332" s="157"/>
      <c r="O5332" s="157"/>
    </row>
    <row r="5333" spans="14:15" x14ac:dyDescent="0.2">
      <c r="N5333" s="157"/>
      <c r="O5333" s="157"/>
    </row>
    <row r="5334" spans="14:15" x14ac:dyDescent="0.2">
      <c r="N5334" s="157"/>
      <c r="O5334" s="157"/>
    </row>
    <row r="5335" spans="14:15" x14ac:dyDescent="0.2">
      <c r="N5335" s="157"/>
      <c r="O5335" s="157"/>
    </row>
    <row r="5336" spans="14:15" x14ac:dyDescent="0.2">
      <c r="N5336" s="157"/>
      <c r="O5336" s="157"/>
    </row>
    <row r="5337" spans="14:15" x14ac:dyDescent="0.2">
      <c r="N5337" s="157"/>
      <c r="O5337" s="157"/>
    </row>
    <row r="5338" spans="14:15" x14ac:dyDescent="0.2">
      <c r="N5338" s="157"/>
      <c r="O5338" s="157"/>
    </row>
    <row r="5339" spans="14:15" x14ac:dyDescent="0.2">
      <c r="N5339" s="157"/>
      <c r="O5339" s="157"/>
    </row>
    <row r="5340" spans="14:15" x14ac:dyDescent="0.2">
      <c r="N5340" s="157"/>
      <c r="O5340" s="157"/>
    </row>
    <row r="5341" spans="14:15" x14ac:dyDescent="0.2">
      <c r="N5341" s="157"/>
      <c r="O5341" s="157"/>
    </row>
    <row r="5342" spans="14:15" x14ac:dyDescent="0.2">
      <c r="N5342" s="157"/>
      <c r="O5342" s="157"/>
    </row>
    <row r="5343" spans="14:15" x14ac:dyDescent="0.2">
      <c r="N5343" s="157"/>
      <c r="O5343" s="157"/>
    </row>
    <row r="5344" spans="14:15" x14ac:dyDescent="0.2">
      <c r="N5344" s="157"/>
      <c r="O5344" s="157"/>
    </row>
    <row r="5345" spans="14:15" x14ac:dyDescent="0.2">
      <c r="N5345" s="157"/>
      <c r="O5345" s="157"/>
    </row>
    <row r="5346" spans="14:15" x14ac:dyDescent="0.2">
      <c r="N5346" s="157"/>
      <c r="O5346" s="157"/>
    </row>
    <row r="5347" spans="14:15" x14ac:dyDescent="0.2">
      <c r="N5347" s="157"/>
      <c r="O5347" s="157"/>
    </row>
    <row r="5348" spans="14:15" x14ac:dyDescent="0.2">
      <c r="N5348" s="157"/>
      <c r="O5348" s="157"/>
    </row>
    <row r="5349" spans="14:15" x14ac:dyDescent="0.2">
      <c r="N5349" s="157"/>
      <c r="O5349" s="157"/>
    </row>
    <row r="5350" spans="14:15" x14ac:dyDescent="0.2">
      <c r="N5350" s="157"/>
      <c r="O5350" s="157"/>
    </row>
    <row r="5351" spans="14:15" x14ac:dyDescent="0.2">
      <c r="N5351" s="157"/>
      <c r="O5351" s="157"/>
    </row>
    <row r="5352" spans="14:15" x14ac:dyDescent="0.2">
      <c r="N5352" s="157"/>
      <c r="O5352" s="157"/>
    </row>
    <row r="5353" spans="14:15" x14ac:dyDescent="0.2">
      <c r="N5353" s="157"/>
      <c r="O5353" s="157"/>
    </row>
    <row r="5354" spans="14:15" x14ac:dyDescent="0.2">
      <c r="N5354" s="157"/>
      <c r="O5354" s="157"/>
    </row>
    <row r="5355" spans="14:15" x14ac:dyDescent="0.2">
      <c r="N5355" s="157"/>
      <c r="O5355" s="157"/>
    </row>
    <row r="5356" spans="14:15" x14ac:dyDescent="0.2">
      <c r="N5356" s="157"/>
      <c r="O5356" s="157"/>
    </row>
    <row r="5357" spans="14:15" x14ac:dyDescent="0.2">
      <c r="N5357" s="157"/>
      <c r="O5357" s="157"/>
    </row>
    <row r="5358" spans="14:15" x14ac:dyDescent="0.2">
      <c r="N5358" s="157"/>
      <c r="O5358" s="157"/>
    </row>
    <row r="5359" spans="14:15" x14ac:dyDescent="0.2">
      <c r="N5359" s="157"/>
      <c r="O5359" s="157"/>
    </row>
    <row r="5360" spans="14:15" x14ac:dyDescent="0.2">
      <c r="N5360" s="157"/>
      <c r="O5360" s="157"/>
    </row>
    <row r="5361" spans="14:15" x14ac:dyDescent="0.2">
      <c r="N5361" s="157"/>
      <c r="O5361" s="157"/>
    </row>
    <row r="5362" spans="14:15" x14ac:dyDescent="0.2">
      <c r="N5362" s="157"/>
      <c r="O5362" s="157"/>
    </row>
    <row r="5363" spans="14:15" x14ac:dyDescent="0.2">
      <c r="N5363" s="157"/>
      <c r="O5363" s="157"/>
    </row>
    <row r="5364" spans="14:15" x14ac:dyDescent="0.2">
      <c r="N5364" s="157"/>
      <c r="O5364" s="157"/>
    </row>
    <row r="5365" spans="14:15" x14ac:dyDescent="0.2">
      <c r="N5365" s="157"/>
      <c r="O5365" s="157"/>
    </row>
    <row r="5366" spans="14:15" x14ac:dyDescent="0.2">
      <c r="N5366" s="157"/>
      <c r="O5366" s="157"/>
    </row>
    <row r="5367" spans="14:15" x14ac:dyDescent="0.2">
      <c r="N5367" s="157"/>
      <c r="O5367" s="157"/>
    </row>
    <row r="5368" spans="14:15" x14ac:dyDescent="0.2">
      <c r="N5368" s="157"/>
      <c r="O5368" s="157"/>
    </row>
    <row r="5369" spans="14:15" x14ac:dyDescent="0.2">
      <c r="N5369" s="157"/>
      <c r="O5369" s="157"/>
    </row>
    <row r="5370" spans="14:15" x14ac:dyDescent="0.2">
      <c r="N5370" s="157"/>
      <c r="O5370" s="157"/>
    </row>
    <row r="5371" spans="14:15" x14ac:dyDescent="0.2">
      <c r="N5371" s="157"/>
      <c r="O5371" s="157"/>
    </row>
    <row r="5372" spans="14:15" x14ac:dyDescent="0.2">
      <c r="N5372" s="157"/>
      <c r="O5372" s="157"/>
    </row>
    <row r="5373" spans="14:15" x14ac:dyDescent="0.2">
      <c r="N5373" s="157"/>
      <c r="O5373" s="157"/>
    </row>
    <row r="5374" spans="14:15" x14ac:dyDescent="0.2">
      <c r="N5374" s="157"/>
      <c r="O5374" s="157"/>
    </row>
    <row r="5375" spans="14:15" x14ac:dyDescent="0.2">
      <c r="N5375" s="157"/>
      <c r="O5375" s="157"/>
    </row>
    <row r="5376" spans="14:15" x14ac:dyDescent="0.2">
      <c r="N5376" s="157"/>
      <c r="O5376" s="157"/>
    </row>
    <row r="5377" spans="14:15" x14ac:dyDescent="0.2">
      <c r="N5377" s="157"/>
      <c r="O5377" s="157"/>
    </row>
    <row r="5378" spans="14:15" x14ac:dyDescent="0.2">
      <c r="N5378" s="157"/>
      <c r="O5378" s="157"/>
    </row>
    <row r="5379" spans="14:15" x14ac:dyDescent="0.2">
      <c r="N5379" s="157"/>
      <c r="O5379" s="157"/>
    </row>
    <row r="5380" spans="14:15" x14ac:dyDescent="0.2">
      <c r="N5380" s="157"/>
      <c r="O5380" s="157"/>
    </row>
    <row r="5381" spans="14:15" x14ac:dyDescent="0.2">
      <c r="N5381" s="157"/>
      <c r="O5381" s="157"/>
    </row>
    <row r="5382" spans="14:15" x14ac:dyDescent="0.2">
      <c r="N5382" s="157"/>
      <c r="O5382" s="157"/>
    </row>
    <row r="5383" spans="14:15" x14ac:dyDescent="0.2">
      <c r="N5383" s="157"/>
      <c r="O5383" s="157"/>
    </row>
    <row r="5384" spans="14:15" x14ac:dyDescent="0.2">
      <c r="N5384" s="157"/>
      <c r="O5384" s="157"/>
    </row>
    <row r="5385" spans="14:15" x14ac:dyDescent="0.2">
      <c r="N5385" s="157"/>
      <c r="O5385" s="157"/>
    </row>
    <row r="5386" spans="14:15" x14ac:dyDescent="0.2">
      <c r="N5386" s="157"/>
      <c r="O5386" s="157"/>
    </row>
    <row r="5387" spans="14:15" x14ac:dyDescent="0.2">
      <c r="N5387" s="157"/>
      <c r="O5387" s="157"/>
    </row>
    <row r="5388" spans="14:15" x14ac:dyDescent="0.2">
      <c r="N5388" s="157"/>
      <c r="O5388" s="157"/>
    </row>
    <row r="5389" spans="14:15" x14ac:dyDescent="0.2">
      <c r="N5389" s="157"/>
      <c r="O5389" s="157"/>
    </row>
    <row r="5390" spans="14:15" x14ac:dyDescent="0.2">
      <c r="N5390" s="157"/>
      <c r="O5390" s="157"/>
    </row>
    <row r="5391" spans="14:15" x14ac:dyDescent="0.2">
      <c r="N5391" s="157"/>
      <c r="O5391" s="157"/>
    </row>
    <row r="5392" spans="14:15" x14ac:dyDescent="0.2">
      <c r="N5392" s="157"/>
      <c r="O5392" s="157"/>
    </row>
    <row r="5393" spans="14:15" x14ac:dyDescent="0.2">
      <c r="N5393" s="157"/>
      <c r="O5393" s="157"/>
    </row>
    <row r="5394" spans="14:15" x14ac:dyDescent="0.2">
      <c r="N5394" s="157"/>
      <c r="O5394" s="157"/>
    </row>
    <row r="5395" spans="14:15" x14ac:dyDescent="0.2">
      <c r="N5395" s="157"/>
      <c r="O5395" s="157"/>
    </row>
    <row r="5396" spans="14:15" x14ac:dyDescent="0.2">
      <c r="N5396" s="157"/>
      <c r="O5396" s="157"/>
    </row>
    <row r="5397" spans="14:15" x14ac:dyDescent="0.2">
      <c r="N5397" s="157"/>
      <c r="O5397" s="157"/>
    </row>
    <row r="5398" spans="14:15" x14ac:dyDescent="0.2">
      <c r="N5398" s="157"/>
      <c r="O5398" s="157"/>
    </row>
    <row r="5399" spans="14:15" x14ac:dyDescent="0.2">
      <c r="N5399" s="157"/>
      <c r="O5399" s="157"/>
    </row>
    <row r="5400" spans="14:15" x14ac:dyDescent="0.2">
      <c r="N5400" s="157"/>
      <c r="O5400" s="157"/>
    </row>
    <row r="5401" spans="14:15" x14ac:dyDescent="0.2">
      <c r="N5401" s="157"/>
      <c r="O5401" s="157"/>
    </row>
    <row r="5402" spans="14:15" x14ac:dyDescent="0.2">
      <c r="N5402" s="157"/>
      <c r="O5402" s="157"/>
    </row>
    <row r="5403" spans="14:15" x14ac:dyDescent="0.2">
      <c r="N5403" s="157"/>
      <c r="O5403" s="157"/>
    </row>
    <row r="5404" spans="14:15" x14ac:dyDescent="0.2">
      <c r="N5404" s="157"/>
      <c r="O5404" s="157"/>
    </row>
    <row r="5405" spans="14:15" x14ac:dyDescent="0.2">
      <c r="N5405" s="157"/>
      <c r="O5405" s="157"/>
    </row>
    <row r="5406" spans="14:15" x14ac:dyDescent="0.2">
      <c r="N5406" s="157"/>
      <c r="O5406" s="157"/>
    </row>
    <row r="5407" spans="14:15" x14ac:dyDescent="0.2">
      <c r="N5407" s="157"/>
      <c r="O5407" s="157"/>
    </row>
    <row r="5408" spans="14:15" x14ac:dyDescent="0.2">
      <c r="N5408" s="157"/>
      <c r="O5408" s="157"/>
    </row>
    <row r="5409" spans="14:15" x14ac:dyDescent="0.2">
      <c r="N5409" s="157"/>
      <c r="O5409" s="157"/>
    </row>
    <row r="5410" spans="14:15" x14ac:dyDescent="0.2">
      <c r="N5410" s="157"/>
      <c r="O5410" s="157"/>
    </row>
    <row r="5411" spans="14:15" x14ac:dyDescent="0.2">
      <c r="N5411" s="157"/>
      <c r="O5411" s="157"/>
    </row>
    <row r="5412" spans="14:15" x14ac:dyDescent="0.2">
      <c r="N5412" s="157"/>
      <c r="O5412" s="157"/>
    </row>
    <row r="5413" spans="14:15" x14ac:dyDescent="0.2">
      <c r="N5413" s="157"/>
      <c r="O5413" s="157"/>
    </row>
    <row r="5414" spans="14:15" x14ac:dyDescent="0.2">
      <c r="N5414" s="157"/>
      <c r="O5414" s="157"/>
    </row>
    <row r="5415" spans="14:15" x14ac:dyDescent="0.2">
      <c r="N5415" s="157"/>
      <c r="O5415" s="157"/>
    </row>
    <row r="5416" spans="14:15" x14ac:dyDescent="0.2">
      <c r="N5416" s="157"/>
      <c r="O5416" s="157"/>
    </row>
    <row r="5417" spans="14:15" x14ac:dyDescent="0.2">
      <c r="N5417" s="157"/>
      <c r="O5417" s="157"/>
    </row>
    <row r="5418" spans="14:15" x14ac:dyDescent="0.2">
      <c r="N5418" s="157"/>
      <c r="O5418" s="157"/>
    </row>
    <row r="5419" spans="14:15" x14ac:dyDescent="0.2">
      <c r="N5419" s="157"/>
      <c r="O5419" s="157"/>
    </row>
    <row r="5420" spans="14:15" x14ac:dyDescent="0.2">
      <c r="N5420" s="157"/>
      <c r="O5420" s="157"/>
    </row>
    <row r="5421" spans="14:15" x14ac:dyDescent="0.2">
      <c r="N5421" s="157"/>
      <c r="O5421" s="157"/>
    </row>
    <row r="5422" spans="14:15" x14ac:dyDescent="0.2">
      <c r="N5422" s="157"/>
      <c r="O5422" s="157"/>
    </row>
    <row r="5423" spans="14:15" x14ac:dyDescent="0.2">
      <c r="N5423" s="157"/>
      <c r="O5423" s="157"/>
    </row>
    <row r="5424" spans="14:15" x14ac:dyDescent="0.2">
      <c r="N5424" s="157"/>
      <c r="O5424" s="157"/>
    </row>
    <row r="5425" spans="14:15" x14ac:dyDescent="0.2">
      <c r="N5425" s="157"/>
      <c r="O5425" s="157"/>
    </row>
    <row r="5426" spans="14:15" x14ac:dyDescent="0.2">
      <c r="N5426" s="157"/>
      <c r="O5426" s="157"/>
    </row>
    <row r="5427" spans="14:15" x14ac:dyDescent="0.2">
      <c r="N5427" s="157"/>
      <c r="O5427" s="157"/>
    </row>
    <row r="5428" spans="14:15" x14ac:dyDescent="0.2">
      <c r="N5428" s="157"/>
      <c r="O5428" s="157"/>
    </row>
    <row r="5429" spans="14:15" x14ac:dyDescent="0.2">
      <c r="N5429" s="157"/>
      <c r="O5429" s="157"/>
    </row>
    <row r="5430" spans="14:15" x14ac:dyDescent="0.2">
      <c r="N5430" s="157"/>
      <c r="O5430" s="157"/>
    </row>
    <row r="5431" spans="14:15" x14ac:dyDescent="0.2">
      <c r="N5431" s="157"/>
      <c r="O5431" s="157"/>
    </row>
    <row r="5432" spans="14:15" x14ac:dyDescent="0.2">
      <c r="N5432" s="157"/>
      <c r="O5432" s="157"/>
    </row>
    <row r="5433" spans="14:15" x14ac:dyDescent="0.2">
      <c r="N5433" s="157"/>
      <c r="O5433" s="157"/>
    </row>
    <row r="5434" spans="14:15" x14ac:dyDescent="0.2">
      <c r="N5434" s="157"/>
      <c r="O5434" s="157"/>
    </row>
    <row r="5435" spans="14:15" x14ac:dyDescent="0.2">
      <c r="N5435" s="157"/>
      <c r="O5435" s="157"/>
    </row>
    <row r="5436" spans="14:15" x14ac:dyDescent="0.2">
      <c r="N5436" s="157"/>
      <c r="O5436" s="157"/>
    </row>
    <row r="5437" spans="14:15" x14ac:dyDescent="0.2">
      <c r="N5437" s="157"/>
      <c r="O5437" s="157"/>
    </row>
    <row r="5438" spans="14:15" x14ac:dyDescent="0.2">
      <c r="N5438" s="157"/>
      <c r="O5438" s="157"/>
    </row>
    <row r="5439" spans="14:15" x14ac:dyDescent="0.2">
      <c r="N5439" s="157"/>
      <c r="O5439" s="157"/>
    </row>
    <row r="5440" spans="14:15" x14ac:dyDescent="0.2">
      <c r="N5440" s="157"/>
      <c r="O5440" s="157"/>
    </row>
    <row r="5441" spans="14:15" x14ac:dyDescent="0.2">
      <c r="N5441" s="157"/>
      <c r="O5441" s="157"/>
    </row>
    <row r="5442" spans="14:15" x14ac:dyDescent="0.2">
      <c r="N5442" s="157"/>
      <c r="O5442" s="157"/>
    </row>
    <row r="5443" spans="14:15" x14ac:dyDescent="0.2">
      <c r="N5443" s="157"/>
      <c r="O5443" s="157"/>
    </row>
    <row r="5444" spans="14:15" x14ac:dyDescent="0.2">
      <c r="N5444" s="157"/>
      <c r="O5444" s="157"/>
    </row>
    <row r="5445" spans="14:15" x14ac:dyDescent="0.2">
      <c r="N5445" s="157"/>
      <c r="O5445" s="157"/>
    </row>
    <row r="5446" spans="14:15" x14ac:dyDescent="0.2">
      <c r="N5446" s="157"/>
      <c r="O5446" s="157"/>
    </row>
    <row r="5447" spans="14:15" x14ac:dyDescent="0.2">
      <c r="N5447" s="157"/>
      <c r="O5447" s="157"/>
    </row>
    <row r="5448" spans="14:15" x14ac:dyDescent="0.2">
      <c r="N5448" s="157"/>
      <c r="O5448" s="157"/>
    </row>
    <row r="5449" spans="14:15" x14ac:dyDescent="0.2">
      <c r="N5449" s="157"/>
      <c r="O5449" s="157"/>
    </row>
    <row r="5450" spans="14:15" x14ac:dyDescent="0.2">
      <c r="N5450" s="157"/>
      <c r="O5450" s="157"/>
    </row>
    <row r="5451" spans="14:15" x14ac:dyDescent="0.2">
      <c r="N5451" s="157"/>
      <c r="O5451" s="157"/>
    </row>
    <row r="5452" spans="14:15" x14ac:dyDescent="0.2">
      <c r="N5452" s="157"/>
      <c r="O5452" s="157"/>
    </row>
    <row r="5453" spans="14:15" x14ac:dyDescent="0.2">
      <c r="N5453" s="157"/>
      <c r="O5453" s="157"/>
    </row>
    <row r="5454" spans="14:15" x14ac:dyDescent="0.2">
      <c r="N5454" s="157"/>
      <c r="O5454" s="157"/>
    </row>
    <row r="5455" spans="14:15" x14ac:dyDescent="0.2">
      <c r="N5455" s="157"/>
      <c r="O5455" s="157"/>
    </row>
    <row r="5456" spans="14:15" x14ac:dyDescent="0.2">
      <c r="N5456" s="157"/>
      <c r="O5456" s="157"/>
    </row>
    <row r="5457" spans="14:15" x14ac:dyDescent="0.2">
      <c r="N5457" s="157"/>
      <c r="O5457" s="157"/>
    </row>
    <row r="5458" spans="14:15" x14ac:dyDescent="0.2">
      <c r="N5458" s="157"/>
      <c r="O5458" s="157"/>
    </row>
    <row r="5459" spans="14:15" x14ac:dyDescent="0.2">
      <c r="N5459" s="157"/>
      <c r="O5459" s="157"/>
    </row>
    <row r="5460" spans="14:15" x14ac:dyDescent="0.2">
      <c r="N5460" s="157"/>
      <c r="O5460" s="157"/>
    </row>
    <row r="5461" spans="14:15" x14ac:dyDescent="0.2">
      <c r="N5461" s="157"/>
      <c r="O5461" s="157"/>
    </row>
    <row r="5462" spans="14:15" x14ac:dyDescent="0.2">
      <c r="N5462" s="157"/>
      <c r="O5462" s="157"/>
    </row>
    <row r="5463" spans="14:15" x14ac:dyDescent="0.2">
      <c r="N5463" s="157"/>
      <c r="O5463" s="157"/>
    </row>
    <row r="5464" spans="14:15" x14ac:dyDescent="0.2">
      <c r="N5464" s="157"/>
      <c r="O5464" s="157"/>
    </row>
    <row r="5465" spans="14:15" x14ac:dyDescent="0.2">
      <c r="N5465" s="157"/>
      <c r="O5465" s="157"/>
    </row>
    <row r="5466" spans="14:15" x14ac:dyDescent="0.2">
      <c r="N5466" s="157"/>
      <c r="O5466" s="157"/>
    </row>
    <row r="5467" spans="14:15" x14ac:dyDescent="0.2">
      <c r="N5467" s="157"/>
      <c r="O5467" s="157"/>
    </row>
    <row r="5468" spans="14:15" x14ac:dyDescent="0.2">
      <c r="N5468" s="157"/>
      <c r="O5468" s="157"/>
    </row>
    <row r="5469" spans="14:15" x14ac:dyDescent="0.2">
      <c r="N5469" s="157"/>
      <c r="O5469" s="157"/>
    </row>
    <row r="5470" spans="14:15" x14ac:dyDescent="0.2">
      <c r="N5470" s="157"/>
      <c r="O5470" s="157"/>
    </row>
    <row r="5471" spans="14:15" x14ac:dyDescent="0.2">
      <c r="N5471" s="157"/>
      <c r="O5471" s="157"/>
    </row>
    <row r="5472" spans="14:15" x14ac:dyDescent="0.2">
      <c r="N5472" s="157"/>
      <c r="O5472" s="157"/>
    </row>
    <row r="5473" spans="14:15" x14ac:dyDescent="0.2">
      <c r="N5473" s="157"/>
      <c r="O5473" s="157"/>
    </row>
    <row r="5474" spans="14:15" x14ac:dyDescent="0.2">
      <c r="N5474" s="157"/>
      <c r="O5474" s="157"/>
    </row>
    <row r="5475" spans="14:15" x14ac:dyDescent="0.2">
      <c r="N5475" s="157"/>
      <c r="O5475" s="157"/>
    </row>
    <row r="5476" spans="14:15" x14ac:dyDescent="0.2">
      <c r="N5476" s="157"/>
      <c r="O5476" s="157"/>
    </row>
    <row r="5477" spans="14:15" x14ac:dyDescent="0.2">
      <c r="N5477" s="157"/>
      <c r="O5477" s="157"/>
    </row>
    <row r="5478" spans="14:15" x14ac:dyDescent="0.2">
      <c r="N5478" s="157"/>
      <c r="O5478" s="157"/>
    </row>
    <row r="5479" spans="14:15" x14ac:dyDescent="0.2">
      <c r="N5479" s="157"/>
      <c r="O5479" s="157"/>
    </row>
    <row r="5480" spans="14:15" x14ac:dyDescent="0.2">
      <c r="N5480" s="157"/>
      <c r="O5480" s="157"/>
    </row>
    <row r="5481" spans="14:15" x14ac:dyDescent="0.2">
      <c r="N5481" s="157"/>
      <c r="O5481" s="157"/>
    </row>
    <row r="5482" spans="14:15" x14ac:dyDescent="0.2">
      <c r="N5482" s="157"/>
      <c r="O5482" s="157"/>
    </row>
    <row r="5483" spans="14:15" x14ac:dyDescent="0.2">
      <c r="N5483" s="157"/>
      <c r="O5483" s="157"/>
    </row>
    <row r="5484" spans="14:15" x14ac:dyDescent="0.2">
      <c r="N5484" s="157"/>
      <c r="O5484" s="157"/>
    </row>
    <row r="5485" spans="14:15" x14ac:dyDescent="0.2">
      <c r="N5485" s="157"/>
      <c r="O5485" s="157"/>
    </row>
    <row r="5486" spans="14:15" x14ac:dyDescent="0.2">
      <c r="N5486" s="157"/>
      <c r="O5486" s="157"/>
    </row>
    <row r="5487" spans="14:15" x14ac:dyDescent="0.2">
      <c r="N5487" s="157"/>
      <c r="O5487" s="157"/>
    </row>
    <row r="5488" spans="14:15" x14ac:dyDescent="0.2">
      <c r="N5488" s="157"/>
      <c r="O5488" s="157"/>
    </row>
    <row r="5489" spans="14:15" x14ac:dyDescent="0.2">
      <c r="N5489" s="157"/>
      <c r="O5489" s="157"/>
    </row>
    <row r="5490" spans="14:15" x14ac:dyDescent="0.2">
      <c r="N5490" s="157"/>
      <c r="O5490" s="157"/>
    </row>
    <row r="5491" spans="14:15" x14ac:dyDescent="0.2">
      <c r="N5491" s="157"/>
      <c r="O5491" s="157"/>
    </row>
    <row r="5492" spans="14:15" x14ac:dyDescent="0.2">
      <c r="N5492" s="157"/>
      <c r="O5492" s="157"/>
    </row>
    <row r="5493" spans="14:15" x14ac:dyDescent="0.2">
      <c r="N5493" s="157"/>
      <c r="O5493" s="157"/>
    </row>
    <row r="5494" spans="14:15" x14ac:dyDescent="0.2">
      <c r="N5494" s="157"/>
      <c r="O5494" s="157"/>
    </row>
    <row r="5495" spans="14:15" x14ac:dyDescent="0.2">
      <c r="N5495" s="157"/>
      <c r="O5495" s="157"/>
    </row>
    <row r="5496" spans="14:15" x14ac:dyDescent="0.2">
      <c r="N5496" s="157"/>
      <c r="O5496" s="157"/>
    </row>
    <row r="5497" spans="14:15" x14ac:dyDescent="0.2">
      <c r="N5497" s="157"/>
      <c r="O5497" s="157"/>
    </row>
    <row r="5498" spans="14:15" x14ac:dyDescent="0.2">
      <c r="N5498" s="157"/>
      <c r="O5498" s="157"/>
    </row>
    <row r="5499" spans="14:15" x14ac:dyDescent="0.2">
      <c r="N5499" s="157"/>
      <c r="O5499" s="157"/>
    </row>
    <row r="5500" spans="14:15" x14ac:dyDescent="0.2">
      <c r="N5500" s="157"/>
      <c r="O5500" s="157"/>
    </row>
    <row r="5501" spans="14:15" x14ac:dyDescent="0.2">
      <c r="N5501" s="157"/>
      <c r="O5501" s="157"/>
    </row>
    <row r="5502" spans="14:15" x14ac:dyDescent="0.2">
      <c r="N5502" s="157"/>
      <c r="O5502" s="157"/>
    </row>
    <row r="5503" spans="14:15" x14ac:dyDescent="0.2">
      <c r="N5503" s="157"/>
      <c r="O5503" s="157"/>
    </row>
    <row r="5504" spans="14:15" x14ac:dyDescent="0.2">
      <c r="N5504" s="157"/>
      <c r="O5504" s="157"/>
    </row>
    <row r="5505" spans="14:15" x14ac:dyDescent="0.2">
      <c r="N5505" s="157"/>
      <c r="O5505" s="157"/>
    </row>
    <row r="5506" spans="14:15" x14ac:dyDescent="0.2">
      <c r="N5506" s="157"/>
      <c r="O5506" s="157"/>
    </row>
    <row r="5507" spans="14:15" x14ac:dyDescent="0.2">
      <c r="N5507" s="157"/>
      <c r="O5507" s="157"/>
    </row>
    <row r="5508" spans="14:15" x14ac:dyDescent="0.2">
      <c r="N5508" s="157"/>
      <c r="O5508" s="157"/>
    </row>
    <row r="5509" spans="14:15" x14ac:dyDescent="0.2">
      <c r="N5509" s="157"/>
      <c r="O5509" s="157"/>
    </row>
    <row r="5510" spans="14:15" x14ac:dyDescent="0.2">
      <c r="N5510" s="157"/>
      <c r="O5510" s="157"/>
    </row>
    <row r="5511" spans="14:15" x14ac:dyDescent="0.2">
      <c r="N5511" s="157"/>
      <c r="O5511" s="157"/>
    </row>
    <row r="5512" spans="14:15" x14ac:dyDescent="0.2">
      <c r="N5512" s="157"/>
      <c r="O5512" s="157"/>
    </row>
    <row r="5513" spans="14:15" x14ac:dyDescent="0.2">
      <c r="N5513" s="157"/>
      <c r="O5513" s="157"/>
    </row>
    <row r="5514" spans="14:15" x14ac:dyDescent="0.2">
      <c r="N5514" s="157"/>
      <c r="O5514" s="157"/>
    </row>
    <row r="5515" spans="14:15" x14ac:dyDescent="0.2">
      <c r="N5515" s="157"/>
      <c r="O5515" s="157"/>
    </row>
    <row r="5516" spans="14:15" x14ac:dyDescent="0.2">
      <c r="N5516" s="157"/>
      <c r="O5516" s="157"/>
    </row>
    <row r="5517" spans="14:15" x14ac:dyDescent="0.2">
      <c r="N5517" s="157"/>
      <c r="O5517" s="157"/>
    </row>
    <row r="5518" spans="14:15" x14ac:dyDescent="0.2">
      <c r="N5518" s="157"/>
      <c r="O5518" s="157"/>
    </row>
    <row r="5519" spans="14:15" x14ac:dyDescent="0.2">
      <c r="N5519" s="157"/>
      <c r="O5519" s="157"/>
    </row>
    <row r="5520" spans="14:15" x14ac:dyDescent="0.2">
      <c r="N5520" s="157"/>
      <c r="O5520" s="157"/>
    </row>
    <row r="5521" spans="14:15" x14ac:dyDescent="0.2">
      <c r="N5521" s="157"/>
      <c r="O5521" s="157"/>
    </row>
    <row r="5522" spans="14:15" x14ac:dyDescent="0.2">
      <c r="N5522" s="157"/>
      <c r="O5522" s="157"/>
    </row>
    <row r="5523" spans="14:15" x14ac:dyDescent="0.2">
      <c r="N5523" s="157"/>
      <c r="O5523" s="157"/>
    </row>
    <row r="5524" spans="14:15" x14ac:dyDescent="0.2">
      <c r="N5524" s="157"/>
      <c r="O5524" s="157"/>
    </row>
    <row r="5525" spans="14:15" x14ac:dyDescent="0.2">
      <c r="N5525" s="157"/>
      <c r="O5525" s="157"/>
    </row>
    <row r="5526" spans="14:15" x14ac:dyDescent="0.2">
      <c r="N5526" s="157"/>
      <c r="O5526" s="157"/>
    </row>
    <row r="5527" spans="14:15" x14ac:dyDescent="0.2">
      <c r="N5527" s="157"/>
      <c r="O5527" s="157"/>
    </row>
    <row r="5528" spans="14:15" x14ac:dyDescent="0.2">
      <c r="N5528" s="157"/>
      <c r="O5528" s="157"/>
    </row>
    <row r="5529" spans="14:15" x14ac:dyDescent="0.2">
      <c r="N5529" s="157"/>
      <c r="O5529" s="157"/>
    </row>
    <row r="5530" spans="14:15" x14ac:dyDescent="0.2">
      <c r="N5530" s="157"/>
      <c r="O5530" s="157"/>
    </row>
    <row r="5531" spans="14:15" x14ac:dyDescent="0.2">
      <c r="N5531" s="157"/>
      <c r="O5531" s="157"/>
    </row>
    <row r="5532" spans="14:15" x14ac:dyDescent="0.2">
      <c r="N5532" s="157"/>
      <c r="O5532" s="157"/>
    </row>
    <row r="5533" spans="14:15" x14ac:dyDescent="0.2">
      <c r="N5533" s="157"/>
      <c r="O5533" s="157"/>
    </row>
    <row r="5534" spans="14:15" x14ac:dyDescent="0.2">
      <c r="N5534" s="157"/>
      <c r="O5534" s="157"/>
    </row>
    <row r="5535" spans="14:15" x14ac:dyDescent="0.2">
      <c r="N5535" s="157"/>
      <c r="O5535" s="157"/>
    </row>
    <row r="5536" spans="14:15" x14ac:dyDescent="0.2">
      <c r="N5536" s="157"/>
      <c r="O5536" s="157"/>
    </row>
    <row r="5537" spans="14:15" x14ac:dyDescent="0.2">
      <c r="N5537" s="157"/>
      <c r="O5537" s="157"/>
    </row>
    <row r="5538" spans="14:15" x14ac:dyDescent="0.2">
      <c r="N5538" s="157"/>
      <c r="O5538" s="157"/>
    </row>
    <row r="5539" spans="14:15" x14ac:dyDescent="0.2">
      <c r="N5539" s="157"/>
      <c r="O5539" s="157"/>
    </row>
    <row r="5540" spans="14:15" x14ac:dyDescent="0.2">
      <c r="N5540" s="157"/>
      <c r="O5540" s="157"/>
    </row>
    <row r="5541" spans="14:15" x14ac:dyDescent="0.2">
      <c r="N5541" s="157"/>
      <c r="O5541" s="157"/>
    </row>
    <row r="5542" spans="14:15" x14ac:dyDescent="0.2">
      <c r="N5542" s="157"/>
      <c r="O5542" s="157"/>
    </row>
    <row r="5543" spans="14:15" x14ac:dyDescent="0.2">
      <c r="N5543" s="157"/>
      <c r="O5543" s="157"/>
    </row>
    <row r="5544" spans="14:15" x14ac:dyDescent="0.2">
      <c r="N5544" s="157"/>
      <c r="O5544" s="157"/>
    </row>
    <row r="5545" spans="14:15" x14ac:dyDescent="0.2">
      <c r="N5545" s="157"/>
      <c r="O5545" s="157"/>
    </row>
    <row r="5546" spans="14:15" x14ac:dyDescent="0.2">
      <c r="N5546" s="157"/>
      <c r="O5546" s="157"/>
    </row>
    <row r="5547" spans="14:15" x14ac:dyDescent="0.2">
      <c r="N5547" s="157"/>
      <c r="O5547" s="157"/>
    </row>
    <row r="5548" spans="14:15" x14ac:dyDescent="0.2">
      <c r="N5548" s="157"/>
      <c r="O5548" s="157"/>
    </row>
    <row r="5549" spans="14:15" x14ac:dyDescent="0.2">
      <c r="N5549" s="157"/>
      <c r="O5549" s="157"/>
    </row>
    <row r="5550" spans="14:15" x14ac:dyDescent="0.2">
      <c r="N5550" s="157"/>
      <c r="O5550" s="157"/>
    </row>
    <row r="5551" spans="14:15" x14ac:dyDescent="0.2">
      <c r="N5551" s="157"/>
      <c r="O5551" s="157"/>
    </row>
    <row r="5552" spans="14:15" x14ac:dyDescent="0.2">
      <c r="N5552" s="157"/>
      <c r="O5552" s="157"/>
    </row>
    <row r="5553" spans="14:15" x14ac:dyDescent="0.2">
      <c r="N5553" s="157"/>
      <c r="O5553" s="157"/>
    </row>
    <row r="5554" spans="14:15" x14ac:dyDescent="0.2">
      <c r="N5554" s="157"/>
      <c r="O5554" s="157"/>
    </row>
    <row r="5555" spans="14:15" x14ac:dyDescent="0.2">
      <c r="N5555" s="157"/>
      <c r="O5555" s="157"/>
    </row>
    <row r="5556" spans="14:15" x14ac:dyDescent="0.2">
      <c r="N5556" s="157"/>
      <c r="O5556" s="157"/>
    </row>
    <row r="5557" spans="14:15" x14ac:dyDescent="0.2">
      <c r="N5557" s="157"/>
      <c r="O5557" s="157"/>
    </row>
    <row r="5558" spans="14:15" x14ac:dyDescent="0.2">
      <c r="N5558" s="157"/>
      <c r="O5558" s="157"/>
    </row>
    <row r="5559" spans="14:15" x14ac:dyDescent="0.2">
      <c r="N5559" s="157"/>
      <c r="O5559" s="157"/>
    </row>
    <row r="5560" spans="14:15" x14ac:dyDescent="0.2">
      <c r="N5560" s="157"/>
      <c r="O5560" s="157"/>
    </row>
    <row r="5561" spans="14:15" x14ac:dyDescent="0.2">
      <c r="N5561" s="157"/>
      <c r="O5561" s="157"/>
    </row>
    <row r="5562" spans="14:15" x14ac:dyDescent="0.2">
      <c r="N5562" s="157"/>
      <c r="O5562" s="157"/>
    </row>
    <row r="5563" spans="14:15" x14ac:dyDescent="0.2">
      <c r="N5563" s="157"/>
      <c r="O5563" s="157"/>
    </row>
    <row r="5564" spans="14:15" x14ac:dyDescent="0.2">
      <c r="N5564" s="157"/>
      <c r="O5564" s="157"/>
    </row>
    <row r="5565" spans="14:15" x14ac:dyDescent="0.2">
      <c r="N5565" s="157"/>
      <c r="O5565" s="157"/>
    </row>
    <row r="5566" spans="14:15" x14ac:dyDescent="0.2">
      <c r="N5566" s="157"/>
      <c r="O5566" s="157"/>
    </row>
    <row r="5567" spans="14:15" x14ac:dyDescent="0.2">
      <c r="N5567" s="157"/>
      <c r="O5567" s="157"/>
    </row>
    <row r="5568" spans="14:15" x14ac:dyDescent="0.2">
      <c r="N5568" s="157"/>
      <c r="O5568" s="157"/>
    </row>
    <row r="5569" spans="14:15" x14ac:dyDescent="0.2">
      <c r="N5569" s="157"/>
      <c r="O5569" s="157"/>
    </row>
    <row r="5570" spans="14:15" x14ac:dyDescent="0.2">
      <c r="N5570" s="157"/>
      <c r="O5570" s="157"/>
    </row>
    <row r="5571" spans="14:15" x14ac:dyDescent="0.2">
      <c r="N5571" s="157"/>
      <c r="O5571" s="157"/>
    </row>
    <row r="5572" spans="14:15" x14ac:dyDescent="0.2">
      <c r="N5572" s="157"/>
      <c r="O5572" s="157"/>
    </row>
    <row r="5573" spans="14:15" x14ac:dyDescent="0.2">
      <c r="N5573" s="157"/>
      <c r="O5573" s="157"/>
    </row>
    <row r="5574" spans="14:15" x14ac:dyDescent="0.2">
      <c r="N5574" s="157"/>
      <c r="O5574" s="157"/>
    </row>
    <row r="5575" spans="14:15" x14ac:dyDescent="0.2">
      <c r="N5575" s="157"/>
      <c r="O5575" s="157"/>
    </row>
    <row r="5576" spans="14:15" x14ac:dyDescent="0.2">
      <c r="N5576" s="157"/>
      <c r="O5576" s="157"/>
    </row>
    <row r="5577" spans="14:15" x14ac:dyDescent="0.2">
      <c r="N5577" s="157"/>
      <c r="O5577" s="157"/>
    </row>
    <row r="5578" spans="14:15" x14ac:dyDescent="0.2">
      <c r="N5578" s="157"/>
      <c r="O5578" s="157"/>
    </row>
    <row r="5579" spans="14:15" x14ac:dyDescent="0.2">
      <c r="N5579" s="157"/>
      <c r="O5579" s="157"/>
    </row>
    <row r="5580" spans="14:15" x14ac:dyDescent="0.2">
      <c r="N5580" s="157"/>
      <c r="O5580" s="157"/>
    </row>
    <row r="5581" spans="14:15" x14ac:dyDescent="0.2">
      <c r="N5581" s="157"/>
      <c r="O5581" s="157"/>
    </row>
    <row r="5582" spans="14:15" x14ac:dyDescent="0.2">
      <c r="N5582" s="157"/>
      <c r="O5582" s="157"/>
    </row>
    <row r="5583" spans="14:15" x14ac:dyDescent="0.2">
      <c r="N5583" s="157"/>
      <c r="O5583" s="157"/>
    </row>
    <row r="5584" spans="14:15" x14ac:dyDescent="0.2">
      <c r="N5584" s="157"/>
      <c r="O5584" s="157"/>
    </row>
    <row r="5585" spans="14:15" x14ac:dyDescent="0.2">
      <c r="N5585" s="157"/>
      <c r="O5585" s="157"/>
    </row>
    <row r="5586" spans="14:15" x14ac:dyDescent="0.2">
      <c r="N5586" s="157"/>
      <c r="O5586" s="157"/>
    </row>
    <row r="5587" spans="14:15" x14ac:dyDescent="0.2">
      <c r="N5587" s="157"/>
      <c r="O5587" s="157"/>
    </row>
    <row r="5588" spans="14:15" x14ac:dyDescent="0.2">
      <c r="N5588" s="157"/>
      <c r="O5588" s="157"/>
    </row>
    <row r="5589" spans="14:15" x14ac:dyDescent="0.2">
      <c r="N5589" s="157"/>
      <c r="O5589" s="157"/>
    </row>
    <row r="5590" spans="14:15" x14ac:dyDescent="0.2">
      <c r="N5590" s="157"/>
      <c r="O5590" s="157"/>
    </row>
    <row r="5591" spans="14:15" x14ac:dyDescent="0.2">
      <c r="N5591" s="157"/>
      <c r="O5591" s="157"/>
    </row>
    <row r="5592" spans="14:15" x14ac:dyDescent="0.2">
      <c r="N5592" s="157"/>
      <c r="O5592" s="157"/>
    </row>
    <row r="5593" spans="14:15" x14ac:dyDescent="0.2">
      <c r="N5593" s="157"/>
      <c r="O5593" s="157"/>
    </row>
    <row r="5594" spans="14:15" x14ac:dyDescent="0.2">
      <c r="N5594" s="157"/>
      <c r="O5594" s="157"/>
    </row>
    <row r="5595" spans="14:15" x14ac:dyDescent="0.2">
      <c r="N5595" s="157"/>
      <c r="O5595" s="157"/>
    </row>
    <row r="5596" spans="14:15" x14ac:dyDescent="0.2">
      <c r="N5596" s="157"/>
      <c r="O5596" s="157"/>
    </row>
    <row r="5597" spans="14:15" x14ac:dyDescent="0.2">
      <c r="N5597" s="157"/>
      <c r="O5597" s="157"/>
    </row>
    <row r="5598" spans="14:15" x14ac:dyDescent="0.2">
      <c r="N5598" s="157"/>
      <c r="O5598" s="157"/>
    </row>
    <row r="5599" spans="14:15" x14ac:dyDescent="0.2">
      <c r="N5599" s="157"/>
      <c r="O5599" s="157"/>
    </row>
    <row r="5600" spans="14:15" x14ac:dyDescent="0.2">
      <c r="N5600" s="157"/>
      <c r="O5600" s="157"/>
    </row>
    <row r="5601" spans="14:15" x14ac:dyDescent="0.2">
      <c r="N5601" s="157"/>
      <c r="O5601" s="157"/>
    </row>
    <row r="5602" spans="14:15" x14ac:dyDescent="0.2">
      <c r="N5602" s="157"/>
      <c r="O5602" s="157"/>
    </row>
    <row r="5603" spans="14:15" x14ac:dyDescent="0.2">
      <c r="N5603" s="157"/>
      <c r="O5603" s="157"/>
    </row>
    <row r="5604" spans="14:15" x14ac:dyDescent="0.2">
      <c r="N5604" s="157"/>
      <c r="O5604" s="157"/>
    </row>
    <row r="5605" spans="14:15" x14ac:dyDescent="0.2">
      <c r="N5605" s="157"/>
      <c r="O5605" s="157"/>
    </row>
    <row r="5606" spans="14:15" x14ac:dyDescent="0.2">
      <c r="N5606" s="157"/>
      <c r="O5606" s="157"/>
    </row>
    <row r="5607" spans="14:15" x14ac:dyDescent="0.2">
      <c r="N5607" s="157"/>
      <c r="O5607" s="157"/>
    </row>
    <row r="5608" spans="14:15" x14ac:dyDescent="0.2">
      <c r="N5608" s="157"/>
      <c r="O5608" s="157"/>
    </row>
    <row r="5609" spans="14:15" x14ac:dyDescent="0.2">
      <c r="N5609" s="157"/>
      <c r="O5609" s="157"/>
    </row>
    <row r="5610" spans="14:15" x14ac:dyDescent="0.2">
      <c r="N5610" s="157"/>
      <c r="O5610" s="157"/>
    </row>
    <row r="5611" spans="14:15" x14ac:dyDescent="0.2">
      <c r="N5611" s="157"/>
      <c r="O5611" s="157"/>
    </row>
    <row r="5612" spans="14:15" x14ac:dyDescent="0.2">
      <c r="N5612" s="157"/>
      <c r="O5612" s="157"/>
    </row>
    <row r="5613" spans="14:15" x14ac:dyDescent="0.2">
      <c r="N5613" s="157"/>
      <c r="O5613" s="157"/>
    </row>
    <row r="5614" spans="14:15" x14ac:dyDescent="0.2">
      <c r="N5614" s="157"/>
      <c r="O5614" s="157"/>
    </row>
    <row r="5615" spans="14:15" x14ac:dyDescent="0.2">
      <c r="N5615" s="157"/>
      <c r="O5615" s="157"/>
    </row>
    <row r="5616" spans="14:15" x14ac:dyDescent="0.2">
      <c r="N5616" s="157"/>
      <c r="O5616" s="157"/>
    </row>
    <row r="5617" spans="14:15" x14ac:dyDescent="0.2">
      <c r="N5617" s="157"/>
      <c r="O5617" s="157"/>
    </row>
    <row r="5618" spans="14:15" x14ac:dyDescent="0.2">
      <c r="N5618" s="157"/>
      <c r="O5618" s="157"/>
    </row>
    <row r="5619" spans="14:15" x14ac:dyDescent="0.2">
      <c r="N5619" s="157"/>
      <c r="O5619" s="157"/>
    </row>
    <row r="5620" spans="14:15" x14ac:dyDescent="0.2">
      <c r="N5620" s="157"/>
      <c r="O5620" s="157"/>
    </row>
    <row r="5621" spans="14:15" x14ac:dyDescent="0.2">
      <c r="N5621" s="157"/>
      <c r="O5621" s="157"/>
    </row>
    <row r="5622" spans="14:15" x14ac:dyDescent="0.2">
      <c r="N5622" s="157"/>
      <c r="O5622" s="157"/>
    </row>
    <row r="5623" spans="14:15" x14ac:dyDescent="0.2">
      <c r="N5623" s="157"/>
      <c r="O5623" s="157"/>
    </row>
    <row r="5624" spans="14:15" x14ac:dyDescent="0.2">
      <c r="N5624" s="157"/>
      <c r="O5624" s="157"/>
    </row>
    <row r="5625" spans="14:15" x14ac:dyDescent="0.2">
      <c r="N5625" s="157"/>
      <c r="O5625" s="157"/>
    </row>
    <row r="5626" spans="14:15" x14ac:dyDescent="0.2">
      <c r="N5626" s="157"/>
      <c r="O5626" s="157"/>
    </row>
    <row r="5627" spans="14:15" x14ac:dyDescent="0.2">
      <c r="N5627" s="157"/>
      <c r="O5627" s="157"/>
    </row>
    <row r="5628" spans="14:15" x14ac:dyDescent="0.2">
      <c r="N5628" s="157"/>
      <c r="O5628" s="157"/>
    </row>
    <row r="5629" spans="14:15" x14ac:dyDescent="0.2">
      <c r="N5629" s="157"/>
      <c r="O5629" s="157"/>
    </row>
    <row r="5630" spans="14:15" x14ac:dyDescent="0.2">
      <c r="N5630" s="157"/>
      <c r="O5630" s="157"/>
    </row>
    <row r="5631" spans="14:15" x14ac:dyDescent="0.2">
      <c r="N5631" s="157"/>
      <c r="O5631" s="157"/>
    </row>
    <row r="5632" spans="14:15" x14ac:dyDescent="0.2">
      <c r="N5632" s="157"/>
      <c r="O5632" s="157"/>
    </row>
    <row r="5633" spans="14:15" x14ac:dyDescent="0.2">
      <c r="N5633" s="157"/>
      <c r="O5633" s="157"/>
    </row>
    <row r="5634" spans="14:15" x14ac:dyDescent="0.2">
      <c r="N5634" s="157"/>
      <c r="O5634" s="157"/>
    </row>
    <row r="5635" spans="14:15" x14ac:dyDescent="0.2">
      <c r="N5635" s="157"/>
      <c r="O5635" s="157"/>
    </row>
    <row r="5636" spans="14:15" x14ac:dyDescent="0.2">
      <c r="N5636" s="157"/>
      <c r="O5636" s="157"/>
    </row>
    <row r="5637" spans="14:15" x14ac:dyDescent="0.2">
      <c r="N5637" s="157"/>
      <c r="O5637" s="157"/>
    </row>
    <row r="5638" spans="14:15" x14ac:dyDescent="0.2">
      <c r="N5638" s="157"/>
      <c r="O5638" s="157"/>
    </row>
    <row r="5639" spans="14:15" x14ac:dyDescent="0.2">
      <c r="N5639" s="157"/>
      <c r="O5639" s="157"/>
    </row>
    <row r="5640" spans="14:15" x14ac:dyDescent="0.2">
      <c r="N5640" s="157"/>
      <c r="O5640" s="157"/>
    </row>
    <row r="5641" spans="14:15" x14ac:dyDescent="0.2">
      <c r="N5641" s="157"/>
      <c r="O5641" s="157"/>
    </row>
    <row r="5642" spans="14:15" x14ac:dyDescent="0.2">
      <c r="N5642" s="157"/>
      <c r="O5642" s="157"/>
    </row>
    <row r="5643" spans="14:15" x14ac:dyDescent="0.2">
      <c r="N5643" s="157"/>
      <c r="O5643" s="157"/>
    </row>
    <row r="5644" spans="14:15" x14ac:dyDescent="0.2">
      <c r="N5644" s="157"/>
      <c r="O5644" s="157"/>
    </row>
    <row r="5645" spans="14:15" x14ac:dyDescent="0.2">
      <c r="N5645" s="157"/>
      <c r="O5645" s="157"/>
    </row>
    <row r="5646" spans="14:15" x14ac:dyDescent="0.2">
      <c r="N5646" s="157"/>
      <c r="O5646" s="157"/>
    </row>
    <row r="5647" spans="14:15" x14ac:dyDescent="0.2">
      <c r="N5647" s="157"/>
      <c r="O5647" s="157"/>
    </row>
    <row r="5648" spans="14:15" x14ac:dyDescent="0.2">
      <c r="N5648" s="157"/>
      <c r="O5648" s="157"/>
    </row>
    <row r="5649" spans="14:15" x14ac:dyDescent="0.2">
      <c r="N5649" s="157"/>
      <c r="O5649" s="157"/>
    </row>
    <row r="5650" spans="14:15" x14ac:dyDescent="0.2">
      <c r="N5650" s="157"/>
      <c r="O5650" s="157"/>
    </row>
    <row r="5651" spans="14:15" x14ac:dyDescent="0.2">
      <c r="N5651" s="157"/>
      <c r="O5651" s="157"/>
    </row>
    <row r="5652" spans="14:15" x14ac:dyDescent="0.2">
      <c r="N5652" s="157"/>
      <c r="O5652" s="157"/>
    </row>
    <row r="5653" spans="14:15" x14ac:dyDescent="0.2">
      <c r="N5653" s="157"/>
      <c r="O5653" s="157"/>
    </row>
    <row r="5654" spans="14:15" x14ac:dyDescent="0.2">
      <c r="N5654" s="157"/>
      <c r="O5654" s="157"/>
    </row>
    <row r="5655" spans="14:15" x14ac:dyDescent="0.2">
      <c r="N5655" s="157"/>
      <c r="O5655" s="157"/>
    </row>
    <row r="5656" spans="14:15" x14ac:dyDescent="0.2">
      <c r="N5656" s="157"/>
      <c r="O5656" s="157"/>
    </row>
    <row r="5657" spans="14:15" x14ac:dyDescent="0.2">
      <c r="N5657" s="157"/>
      <c r="O5657" s="157"/>
    </row>
    <row r="5658" spans="14:15" x14ac:dyDescent="0.2">
      <c r="N5658" s="157"/>
      <c r="O5658" s="157"/>
    </row>
    <row r="5659" spans="14:15" x14ac:dyDescent="0.2">
      <c r="N5659" s="157"/>
      <c r="O5659" s="157"/>
    </row>
    <row r="5660" spans="14:15" x14ac:dyDescent="0.2">
      <c r="N5660" s="157"/>
      <c r="O5660" s="157"/>
    </row>
    <row r="5661" spans="14:15" x14ac:dyDescent="0.2">
      <c r="N5661" s="157"/>
      <c r="O5661" s="157"/>
    </row>
    <row r="5662" spans="14:15" x14ac:dyDescent="0.2">
      <c r="N5662" s="157"/>
      <c r="O5662" s="157"/>
    </row>
    <row r="5663" spans="14:15" x14ac:dyDescent="0.2">
      <c r="N5663" s="157"/>
      <c r="O5663" s="157"/>
    </row>
    <row r="5664" spans="14:15" x14ac:dyDescent="0.2">
      <c r="N5664" s="157"/>
      <c r="O5664" s="157"/>
    </row>
    <row r="5665" spans="14:15" x14ac:dyDescent="0.2">
      <c r="N5665" s="157"/>
      <c r="O5665" s="157"/>
    </row>
    <row r="5666" spans="14:15" x14ac:dyDescent="0.2">
      <c r="N5666" s="157"/>
      <c r="O5666" s="157"/>
    </row>
    <row r="5667" spans="14:15" x14ac:dyDescent="0.2">
      <c r="N5667" s="157"/>
      <c r="O5667" s="157"/>
    </row>
    <row r="5668" spans="14:15" x14ac:dyDescent="0.2">
      <c r="N5668" s="157"/>
      <c r="O5668" s="157"/>
    </row>
    <row r="5669" spans="14:15" x14ac:dyDescent="0.2">
      <c r="N5669" s="157"/>
      <c r="O5669" s="157"/>
    </row>
    <row r="5670" spans="14:15" x14ac:dyDescent="0.2">
      <c r="N5670" s="157"/>
      <c r="O5670" s="157"/>
    </row>
    <row r="5671" spans="14:15" x14ac:dyDescent="0.2">
      <c r="N5671" s="157"/>
      <c r="O5671" s="157"/>
    </row>
    <row r="5672" spans="14:15" x14ac:dyDescent="0.2">
      <c r="N5672" s="157"/>
      <c r="O5672" s="157"/>
    </row>
    <row r="5673" spans="14:15" x14ac:dyDescent="0.2">
      <c r="N5673" s="157"/>
      <c r="O5673" s="157"/>
    </row>
    <row r="5674" spans="14:15" x14ac:dyDescent="0.2">
      <c r="N5674" s="157"/>
      <c r="O5674" s="157"/>
    </row>
    <row r="5675" spans="14:15" x14ac:dyDescent="0.2">
      <c r="N5675" s="157"/>
      <c r="O5675" s="157"/>
    </row>
    <row r="5676" spans="14:15" x14ac:dyDescent="0.2">
      <c r="N5676" s="157"/>
      <c r="O5676" s="157"/>
    </row>
    <row r="5677" spans="14:15" x14ac:dyDescent="0.2">
      <c r="N5677" s="157"/>
      <c r="O5677" s="157"/>
    </row>
    <row r="5678" spans="14:15" x14ac:dyDescent="0.2">
      <c r="N5678" s="157"/>
      <c r="O5678" s="157"/>
    </row>
    <row r="5679" spans="14:15" x14ac:dyDescent="0.2">
      <c r="N5679" s="157"/>
      <c r="O5679" s="157"/>
    </row>
    <row r="5680" spans="14:15" x14ac:dyDescent="0.2">
      <c r="N5680" s="157"/>
      <c r="O5680" s="157"/>
    </row>
    <row r="5681" spans="14:15" x14ac:dyDescent="0.2">
      <c r="N5681" s="157"/>
      <c r="O5681" s="157"/>
    </row>
    <row r="5682" spans="14:15" x14ac:dyDescent="0.2">
      <c r="N5682" s="157"/>
      <c r="O5682" s="157"/>
    </row>
    <row r="5683" spans="14:15" x14ac:dyDescent="0.2">
      <c r="N5683" s="157"/>
      <c r="O5683" s="157"/>
    </row>
    <row r="5684" spans="14:15" x14ac:dyDescent="0.2">
      <c r="N5684" s="157"/>
      <c r="O5684" s="157"/>
    </row>
    <row r="5685" spans="14:15" x14ac:dyDescent="0.2">
      <c r="N5685" s="157"/>
      <c r="O5685" s="157"/>
    </row>
    <row r="5686" spans="14:15" x14ac:dyDescent="0.2">
      <c r="N5686" s="157"/>
      <c r="O5686" s="157"/>
    </row>
    <row r="5687" spans="14:15" x14ac:dyDescent="0.2">
      <c r="N5687" s="157"/>
      <c r="O5687" s="157"/>
    </row>
    <row r="5688" spans="14:15" x14ac:dyDescent="0.2">
      <c r="N5688" s="157"/>
      <c r="O5688" s="157"/>
    </row>
    <row r="5689" spans="14:15" x14ac:dyDescent="0.2">
      <c r="N5689" s="157"/>
      <c r="O5689" s="157"/>
    </row>
    <row r="5690" spans="14:15" x14ac:dyDescent="0.2">
      <c r="N5690" s="157"/>
      <c r="O5690" s="157"/>
    </row>
    <row r="5691" spans="14:15" x14ac:dyDescent="0.2">
      <c r="N5691" s="157"/>
      <c r="O5691" s="157"/>
    </row>
    <row r="5692" spans="14:15" x14ac:dyDescent="0.2">
      <c r="N5692" s="157"/>
      <c r="O5692" s="157"/>
    </row>
    <row r="5693" spans="14:15" x14ac:dyDescent="0.2">
      <c r="N5693" s="157"/>
      <c r="O5693" s="157"/>
    </row>
    <row r="5694" spans="14:15" x14ac:dyDescent="0.2">
      <c r="N5694" s="157"/>
      <c r="O5694" s="157"/>
    </row>
    <row r="5695" spans="14:15" x14ac:dyDescent="0.2">
      <c r="N5695" s="157"/>
      <c r="O5695" s="157"/>
    </row>
    <row r="5696" spans="14:15" x14ac:dyDescent="0.2">
      <c r="N5696" s="157"/>
      <c r="O5696" s="157"/>
    </row>
    <row r="5697" spans="14:15" x14ac:dyDescent="0.2">
      <c r="N5697" s="157"/>
      <c r="O5697" s="157"/>
    </row>
    <row r="5698" spans="14:15" x14ac:dyDescent="0.2">
      <c r="N5698" s="157"/>
      <c r="O5698" s="157"/>
    </row>
    <row r="5699" spans="14:15" x14ac:dyDescent="0.2">
      <c r="N5699" s="157"/>
      <c r="O5699" s="157"/>
    </row>
    <row r="5700" spans="14:15" x14ac:dyDescent="0.2">
      <c r="N5700" s="157"/>
      <c r="O5700" s="157"/>
    </row>
    <row r="5701" spans="14:15" x14ac:dyDescent="0.2">
      <c r="N5701" s="157"/>
      <c r="O5701" s="157"/>
    </row>
    <row r="5702" spans="14:15" x14ac:dyDescent="0.2">
      <c r="N5702" s="157"/>
      <c r="O5702" s="157"/>
    </row>
    <row r="5703" spans="14:15" x14ac:dyDescent="0.2">
      <c r="N5703" s="157"/>
      <c r="O5703" s="157"/>
    </row>
    <row r="5704" spans="14:15" x14ac:dyDescent="0.2">
      <c r="N5704" s="157"/>
      <c r="O5704" s="157"/>
    </row>
    <row r="5705" spans="14:15" x14ac:dyDescent="0.2">
      <c r="N5705" s="157"/>
      <c r="O5705" s="157"/>
    </row>
    <row r="5706" spans="14:15" x14ac:dyDescent="0.2">
      <c r="N5706" s="157"/>
      <c r="O5706" s="157"/>
    </row>
    <row r="5707" spans="14:15" x14ac:dyDescent="0.2">
      <c r="N5707" s="157"/>
      <c r="O5707" s="157"/>
    </row>
    <row r="5708" spans="14:15" x14ac:dyDescent="0.2">
      <c r="N5708" s="157"/>
      <c r="O5708" s="157"/>
    </row>
    <row r="5709" spans="14:15" x14ac:dyDescent="0.2">
      <c r="N5709" s="157"/>
      <c r="O5709" s="157"/>
    </row>
    <row r="5710" spans="14:15" x14ac:dyDescent="0.2">
      <c r="N5710" s="157"/>
      <c r="O5710" s="157"/>
    </row>
    <row r="5711" spans="14:15" x14ac:dyDescent="0.2">
      <c r="N5711" s="157"/>
      <c r="O5711" s="157"/>
    </row>
    <row r="5712" spans="14:15" x14ac:dyDescent="0.2">
      <c r="N5712" s="157"/>
      <c r="O5712" s="157"/>
    </row>
    <row r="5713" spans="14:15" x14ac:dyDescent="0.2">
      <c r="N5713" s="157"/>
      <c r="O5713" s="157"/>
    </row>
    <row r="5714" spans="14:15" x14ac:dyDescent="0.2">
      <c r="N5714" s="157"/>
      <c r="O5714" s="157"/>
    </row>
    <row r="5715" spans="14:15" x14ac:dyDescent="0.2">
      <c r="N5715" s="157"/>
      <c r="O5715" s="157"/>
    </row>
    <row r="5716" spans="14:15" x14ac:dyDescent="0.2">
      <c r="N5716" s="157"/>
      <c r="O5716" s="157"/>
    </row>
    <row r="5717" spans="14:15" x14ac:dyDescent="0.2">
      <c r="N5717" s="157"/>
      <c r="O5717" s="157"/>
    </row>
    <row r="5718" spans="14:15" x14ac:dyDescent="0.2">
      <c r="N5718" s="157"/>
      <c r="O5718" s="157"/>
    </row>
    <row r="5719" spans="14:15" x14ac:dyDescent="0.2">
      <c r="N5719" s="157"/>
      <c r="O5719" s="157"/>
    </row>
    <row r="5720" spans="14:15" x14ac:dyDescent="0.2">
      <c r="N5720" s="157"/>
      <c r="O5720" s="157"/>
    </row>
    <row r="5721" spans="14:15" x14ac:dyDescent="0.2">
      <c r="N5721" s="157"/>
      <c r="O5721" s="157"/>
    </row>
    <row r="5722" spans="14:15" x14ac:dyDescent="0.2">
      <c r="N5722" s="157"/>
      <c r="O5722" s="157"/>
    </row>
    <row r="5723" spans="14:15" x14ac:dyDescent="0.2">
      <c r="N5723" s="157"/>
      <c r="O5723" s="157"/>
    </row>
    <row r="5724" spans="14:15" x14ac:dyDescent="0.2">
      <c r="N5724" s="157"/>
      <c r="O5724" s="157"/>
    </row>
    <row r="5725" spans="14:15" x14ac:dyDescent="0.2">
      <c r="N5725" s="157"/>
      <c r="O5725" s="157"/>
    </row>
    <row r="5726" spans="14:15" x14ac:dyDescent="0.2">
      <c r="N5726" s="157"/>
      <c r="O5726" s="157"/>
    </row>
    <row r="5727" spans="14:15" x14ac:dyDescent="0.2">
      <c r="N5727" s="157"/>
      <c r="O5727" s="157"/>
    </row>
    <row r="5728" spans="14:15" x14ac:dyDescent="0.2">
      <c r="N5728" s="157"/>
      <c r="O5728" s="157"/>
    </row>
    <row r="5729" spans="14:15" x14ac:dyDescent="0.2">
      <c r="N5729" s="157"/>
      <c r="O5729" s="157"/>
    </row>
    <row r="5730" spans="14:15" x14ac:dyDescent="0.2">
      <c r="N5730" s="157"/>
      <c r="O5730" s="157"/>
    </row>
    <row r="5731" spans="14:15" x14ac:dyDescent="0.2">
      <c r="N5731" s="157"/>
      <c r="O5731" s="157"/>
    </row>
    <row r="5732" spans="14:15" x14ac:dyDescent="0.2">
      <c r="N5732" s="157"/>
      <c r="O5732" s="157"/>
    </row>
    <row r="5733" spans="14:15" x14ac:dyDescent="0.2">
      <c r="N5733" s="157"/>
      <c r="O5733" s="157"/>
    </row>
    <row r="5734" spans="14:15" x14ac:dyDescent="0.2">
      <c r="N5734" s="157"/>
      <c r="O5734" s="157"/>
    </row>
    <row r="5735" spans="14:15" x14ac:dyDescent="0.2">
      <c r="N5735" s="157"/>
      <c r="O5735" s="157"/>
    </row>
    <row r="5736" spans="14:15" x14ac:dyDescent="0.2">
      <c r="N5736" s="157"/>
      <c r="O5736" s="157"/>
    </row>
    <row r="5737" spans="14:15" x14ac:dyDescent="0.2">
      <c r="N5737" s="157"/>
      <c r="O5737" s="157"/>
    </row>
    <row r="5738" spans="14:15" x14ac:dyDescent="0.2">
      <c r="N5738" s="157"/>
      <c r="O5738" s="157"/>
    </row>
    <row r="5739" spans="14:15" x14ac:dyDescent="0.2">
      <c r="N5739" s="157"/>
      <c r="O5739" s="157"/>
    </row>
    <row r="5740" spans="14:15" x14ac:dyDescent="0.2">
      <c r="N5740" s="157"/>
      <c r="O5740" s="157"/>
    </row>
    <row r="5741" spans="14:15" x14ac:dyDescent="0.2">
      <c r="N5741" s="157"/>
      <c r="O5741" s="157"/>
    </row>
    <row r="5742" spans="14:15" x14ac:dyDescent="0.2">
      <c r="N5742" s="157"/>
      <c r="O5742" s="157"/>
    </row>
    <row r="5743" spans="14:15" x14ac:dyDescent="0.2">
      <c r="N5743" s="157"/>
      <c r="O5743" s="157"/>
    </row>
    <row r="5744" spans="14:15" x14ac:dyDescent="0.2">
      <c r="N5744" s="157"/>
      <c r="O5744" s="157"/>
    </row>
    <row r="5745" spans="14:15" x14ac:dyDescent="0.2">
      <c r="N5745" s="157"/>
      <c r="O5745" s="157"/>
    </row>
    <row r="5746" spans="14:15" x14ac:dyDescent="0.2">
      <c r="N5746" s="157"/>
      <c r="O5746" s="157"/>
    </row>
    <row r="5747" spans="14:15" x14ac:dyDescent="0.2">
      <c r="N5747" s="157"/>
      <c r="O5747" s="157"/>
    </row>
    <row r="5748" spans="14:15" x14ac:dyDescent="0.2">
      <c r="N5748" s="157"/>
      <c r="O5748" s="157"/>
    </row>
    <row r="5749" spans="14:15" x14ac:dyDescent="0.2">
      <c r="N5749" s="157"/>
      <c r="O5749" s="157"/>
    </row>
    <row r="5750" spans="14:15" x14ac:dyDescent="0.2">
      <c r="N5750" s="157"/>
      <c r="O5750" s="157"/>
    </row>
    <row r="5751" spans="14:15" x14ac:dyDescent="0.2">
      <c r="N5751" s="157"/>
      <c r="O5751" s="157"/>
    </row>
    <row r="5752" spans="14:15" x14ac:dyDescent="0.2">
      <c r="N5752" s="157"/>
      <c r="O5752" s="157"/>
    </row>
    <row r="5753" spans="14:15" x14ac:dyDescent="0.2">
      <c r="N5753" s="157"/>
      <c r="O5753" s="157"/>
    </row>
    <row r="5754" spans="14:15" x14ac:dyDescent="0.2">
      <c r="N5754" s="157"/>
      <c r="O5754" s="157"/>
    </row>
    <row r="5755" spans="14:15" x14ac:dyDescent="0.2">
      <c r="N5755" s="157"/>
      <c r="O5755" s="157"/>
    </row>
    <row r="5756" spans="14:15" x14ac:dyDescent="0.2">
      <c r="N5756" s="157"/>
      <c r="O5756" s="157"/>
    </row>
    <row r="5757" spans="14:15" x14ac:dyDescent="0.2">
      <c r="N5757" s="157"/>
      <c r="O5757" s="157"/>
    </row>
    <row r="5758" spans="14:15" x14ac:dyDescent="0.2">
      <c r="N5758" s="157"/>
      <c r="O5758" s="157"/>
    </row>
    <row r="5759" spans="14:15" x14ac:dyDescent="0.2">
      <c r="N5759" s="157"/>
      <c r="O5759" s="157"/>
    </row>
    <row r="5760" spans="14:15" x14ac:dyDescent="0.2">
      <c r="N5760" s="157"/>
      <c r="O5760" s="157"/>
    </row>
    <row r="5761" spans="14:15" x14ac:dyDescent="0.2">
      <c r="N5761" s="157"/>
      <c r="O5761" s="157"/>
    </row>
    <row r="5762" spans="14:15" x14ac:dyDescent="0.2">
      <c r="N5762" s="157"/>
      <c r="O5762" s="157"/>
    </row>
    <row r="5763" spans="14:15" x14ac:dyDescent="0.2">
      <c r="N5763" s="157"/>
      <c r="O5763" s="157"/>
    </row>
    <row r="5764" spans="14:15" x14ac:dyDescent="0.2">
      <c r="N5764" s="157"/>
      <c r="O5764" s="157"/>
    </row>
    <row r="5765" spans="14:15" x14ac:dyDescent="0.2">
      <c r="N5765" s="157"/>
      <c r="O5765" s="157"/>
    </row>
    <row r="5766" spans="14:15" x14ac:dyDescent="0.2">
      <c r="N5766" s="157"/>
      <c r="O5766" s="157"/>
    </row>
    <row r="5767" spans="14:15" x14ac:dyDescent="0.2">
      <c r="N5767" s="157"/>
      <c r="O5767" s="157"/>
    </row>
    <row r="5768" spans="14:15" x14ac:dyDescent="0.2">
      <c r="N5768" s="157"/>
      <c r="O5768" s="157"/>
    </row>
    <row r="5769" spans="14:15" x14ac:dyDescent="0.2">
      <c r="N5769" s="157"/>
      <c r="O5769" s="157"/>
    </row>
    <row r="5770" spans="14:15" x14ac:dyDescent="0.2">
      <c r="N5770" s="157"/>
      <c r="O5770" s="157"/>
    </row>
    <row r="5771" spans="14:15" x14ac:dyDescent="0.2">
      <c r="N5771" s="157"/>
      <c r="O5771" s="157"/>
    </row>
    <row r="5772" spans="14:15" x14ac:dyDescent="0.2">
      <c r="N5772" s="157"/>
      <c r="O5772" s="157"/>
    </row>
    <row r="5773" spans="14:15" x14ac:dyDescent="0.2">
      <c r="N5773" s="157"/>
      <c r="O5773" s="157"/>
    </row>
    <row r="5774" spans="14:15" x14ac:dyDescent="0.2">
      <c r="N5774" s="157"/>
      <c r="O5774" s="157"/>
    </row>
    <row r="5775" spans="14:15" x14ac:dyDescent="0.2">
      <c r="N5775" s="157"/>
      <c r="O5775" s="157"/>
    </row>
    <row r="5776" spans="14:15" x14ac:dyDescent="0.2">
      <c r="N5776" s="157"/>
      <c r="O5776" s="157"/>
    </row>
    <row r="5777" spans="14:15" x14ac:dyDescent="0.2">
      <c r="N5777" s="157"/>
      <c r="O5777" s="157"/>
    </row>
    <row r="5778" spans="14:15" x14ac:dyDescent="0.2">
      <c r="N5778" s="157"/>
      <c r="O5778" s="157"/>
    </row>
    <row r="5779" spans="14:15" x14ac:dyDescent="0.2">
      <c r="N5779" s="157"/>
      <c r="O5779" s="157"/>
    </row>
    <row r="5780" spans="14:15" x14ac:dyDescent="0.2">
      <c r="N5780" s="157"/>
      <c r="O5780" s="157"/>
    </row>
    <row r="5781" spans="14:15" x14ac:dyDescent="0.2">
      <c r="N5781" s="157"/>
      <c r="O5781" s="157"/>
    </row>
    <row r="5782" spans="14:15" x14ac:dyDescent="0.2">
      <c r="N5782" s="157"/>
      <c r="O5782" s="157"/>
    </row>
    <row r="5783" spans="14:15" x14ac:dyDescent="0.2">
      <c r="N5783" s="157"/>
      <c r="O5783" s="157"/>
    </row>
    <row r="5784" spans="14:15" x14ac:dyDescent="0.2">
      <c r="N5784" s="157"/>
      <c r="O5784" s="157"/>
    </row>
    <row r="5785" spans="14:15" x14ac:dyDescent="0.2">
      <c r="N5785" s="157"/>
      <c r="O5785" s="157"/>
    </row>
    <row r="5786" spans="14:15" x14ac:dyDescent="0.2">
      <c r="N5786" s="157"/>
      <c r="O5786" s="157"/>
    </row>
    <row r="5787" spans="14:15" x14ac:dyDescent="0.2">
      <c r="N5787" s="157"/>
      <c r="O5787" s="157"/>
    </row>
    <row r="5788" spans="14:15" x14ac:dyDescent="0.2">
      <c r="N5788" s="157"/>
      <c r="O5788" s="157"/>
    </row>
    <row r="5789" spans="14:15" x14ac:dyDescent="0.2">
      <c r="N5789" s="157"/>
      <c r="O5789" s="157"/>
    </row>
    <row r="5790" spans="14:15" x14ac:dyDescent="0.2">
      <c r="N5790" s="157"/>
      <c r="O5790" s="157"/>
    </row>
    <row r="5791" spans="14:15" x14ac:dyDescent="0.2">
      <c r="N5791" s="157"/>
      <c r="O5791" s="157"/>
    </row>
    <row r="5792" spans="14:15" x14ac:dyDescent="0.2">
      <c r="N5792" s="157"/>
      <c r="O5792" s="157"/>
    </row>
    <row r="5793" spans="14:15" x14ac:dyDescent="0.2">
      <c r="N5793" s="157"/>
      <c r="O5793" s="157"/>
    </row>
    <row r="5794" spans="14:15" x14ac:dyDescent="0.2">
      <c r="N5794" s="157"/>
      <c r="O5794" s="157"/>
    </row>
    <row r="5795" spans="14:15" x14ac:dyDescent="0.2">
      <c r="N5795" s="157"/>
      <c r="O5795" s="157"/>
    </row>
    <row r="5796" spans="14:15" x14ac:dyDescent="0.2">
      <c r="N5796" s="157"/>
      <c r="O5796" s="157"/>
    </row>
    <row r="5797" spans="14:15" x14ac:dyDescent="0.2">
      <c r="N5797" s="157"/>
      <c r="O5797" s="157"/>
    </row>
    <row r="5798" spans="14:15" x14ac:dyDescent="0.2">
      <c r="N5798" s="157"/>
      <c r="O5798" s="157"/>
    </row>
    <row r="5799" spans="14:15" x14ac:dyDescent="0.2">
      <c r="N5799" s="157"/>
      <c r="O5799" s="157"/>
    </row>
    <row r="5800" spans="14:15" x14ac:dyDescent="0.2">
      <c r="N5800" s="157"/>
      <c r="O5800" s="157"/>
    </row>
    <row r="5801" spans="14:15" x14ac:dyDescent="0.2">
      <c r="N5801" s="157"/>
      <c r="O5801" s="157"/>
    </row>
    <row r="5802" spans="14:15" x14ac:dyDescent="0.2">
      <c r="N5802" s="157"/>
      <c r="O5802" s="157"/>
    </row>
    <row r="5803" spans="14:15" x14ac:dyDescent="0.2">
      <c r="N5803" s="157"/>
      <c r="O5803" s="157"/>
    </row>
    <row r="5804" spans="14:15" x14ac:dyDescent="0.2">
      <c r="N5804" s="157"/>
      <c r="O5804" s="157"/>
    </row>
    <row r="5805" spans="14:15" x14ac:dyDescent="0.2">
      <c r="N5805" s="157"/>
      <c r="O5805" s="157"/>
    </row>
    <row r="5806" spans="14:15" x14ac:dyDescent="0.2">
      <c r="N5806" s="157"/>
      <c r="O5806" s="157"/>
    </row>
    <row r="5807" spans="14:15" x14ac:dyDescent="0.2">
      <c r="N5807" s="157"/>
      <c r="O5807" s="157"/>
    </row>
    <row r="5808" spans="14:15" x14ac:dyDescent="0.2">
      <c r="N5808" s="157"/>
      <c r="O5808" s="157"/>
    </row>
    <row r="5809" spans="14:15" x14ac:dyDescent="0.2">
      <c r="N5809" s="157"/>
      <c r="O5809" s="157"/>
    </row>
    <row r="5810" spans="14:15" x14ac:dyDescent="0.2">
      <c r="N5810" s="157"/>
      <c r="O5810" s="157"/>
    </row>
    <row r="5811" spans="14:15" x14ac:dyDescent="0.2">
      <c r="N5811" s="157"/>
      <c r="O5811" s="157"/>
    </row>
    <row r="5812" spans="14:15" x14ac:dyDescent="0.2">
      <c r="N5812" s="157"/>
      <c r="O5812" s="157"/>
    </row>
    <row r="5813" spans="14:15" x14ac:dyDescent="0.2">
      <c r="N5813" s="157"/>
      <c r="O5813" s="157"/>
    </row>
    <row r="5814" spans="14:15" x14ac:dyDescent="0.2">
      <c r="N5814" s="157"/>
      <c r="O5814" s="157"/>
    </row>
    <row r="5815" spans="14:15" x14ac:dyDescent="0.2">
      <c r="N5815" s="157"/>
      <c r="O5815" s="157"/>
    </row>
    <row r="5816" spans="14:15" x14ac:dyDescent="0.2">
      <c r="N5816" s="157"/>
      <c r="O5816" s="157"/>
    </row>
    <row r="5817" spans="14:15" x14ac:dyDescent="0.2">
      <c r="N5817" s="157"/>
      <c r="O5817" s="157"/>
    </row>
    <row r="5818" spans="14:15" x14ac:dyDescent="0.2">
      <c r="N5818" s="157"/>
      <c r="O5818" s="157"/>
    </row>
    <row r="5819" spans="14:15" x14ac:dyDescent="0.2">
      <c r="N5819" s="157"/>
      <c r="O5819" s="157"/>
    </row>
    <row r="5820" spans="14:15" x14ac:dyDescent="0.2">
      <c r="N5820" s="157"/>
      <c r="O5820" s="157"/>
    </row>
    <row r="5821" spans="14:15" x14ac:dyDescent="0.2">
      <c r="N5821" s="157"/>
      <c r="O5821" s="157"/>
    </row>
    <row r="5822" spans="14:15" x14ac:dyDescent="0.2">
      <c r="N5822" s="157"/>
      <c r="O5822" s="157"/>
    </row>
    <row r="5823" spans="14:15" x14ac:dyDescent="0.2">
      <c r="N5823" s="157"/>
      <c r="O5823" s="157"/>
    </row>
    <row r="5824" spans="14:15" x14ac:dyDescent="0.2">
      <c r="N5824" s="157"/>
      <c r="O5824" s="157"/>
    </row>
    <row r="5825" spans="14:15" x14ac:dyDescent="0.2">
      <c r="N5825" s="157"/>
      <c r="O5825" s="157"/>
    </row>
    <row r="5826" spans="14:15" x14ac:dyDescent="0.2">
      <c r="N5826" s="157"/>
      <c r="O5826" s="157"/>
    </row>
    <row r="5827" spans="14:15" x14ac:dyDescent="0.2">
      <c r="N5827" s="157"/>
      <c r="O5827" s="157"/>
    </row>
    <row r="5828" spans="14:15" x14ac:dyDescent="0.2">
      <c r="N5828" s="157"/>
      <c r="O5828" s="157"/>
    </row>
    <row r="5829" spans="14:15" x14ac:dyDescent="0.2">
      <c r="N5829" s="157"/>
      <c r="O5829" s="157"/>
    </row>
    <row r="5830" spans="14:15" x14ac:dyDescent="0.2">
      <c r="N5830" s="157"/>
      <c r="O5830" s="157"/>
    </row>
    <row r="5831" spans="14:15" x14ac:dyDescent="0.2">
      <c r="N5831" s="157"/>
      <c r="O5831" s="157"/>
    </row>
    <row r="5832" spans="14:15" x14ac:dyDescent="0.2">
      <c r="N5832" s="157"/>
      <c r="O5832" s="157"/>
    </row>
    <row r="5833" spans="14:15" x14ac:dyDescent="0.2">
      <c r="N5833" s="157"/>
      <c r="O5833" s="157"/>
    </row>
    <row r="5834" spans="14:15" x14ac:dyDescent="0.2">
      <c r="N5834" s="157"/>
      <c r="O5834" s="157"/>
    </row>
    <row r="5835" spans="14:15" x14ac:dyDescent="0.2">
      <c r="N5835" s="157"/>
      <c r="O5835" s="157"/>
    </row>
    <row r="5836" spans="14:15" x14ac:dyDescent="0.2">
      <c r="N5836" s="157"/>
      <c r="O5836" s="157"/>
    </row>
    <row r="5837" spans="14:15" x14ac:dyDescent="0.2">
      <c r="N5837" s="157"/>
      <c r="O5837" s="157"/>
    </row>
    <row r="5838" spans="14:15" x14ac:dyDescent="0.2">
      <c r="N5838" s="157"/>
      <c r="O5838" s="157"/>
    </row>
    <row r="5839" spans="14:15" x14ac:dyDescent="0.2">
      <c r="N5839" s="157"/>
      <c r="O5839" s="157"/>
    </row>
    <row r="5840" spans="14:15" x14ac:dyDescent="0.2">
      <c r="N5840" s="157"/>
      <c r="O5840" s="157"/>
    </row>
    <row r="5841" spans="14:15" x14ac:dyDescent="0.2">
      <c r="N5841" s="157"/>
      <c r="O5841" s="157"/>
    </row>
    <row r="5842" spans="14:15" x14ac:dyDescent="0.2">
      <c r="N5842" s="157"/>
      <c r="O5842" s="157"/>
    </row>
    <row r="5843" spans="14:15" x14ac:dyDescent="0.2">
      <c r="N5843" s="157"/>
      <c r="O5843" s="157"/>
    </row>
    <row r="5844" spans="14:15" x14ac:dyDescent="0.2">
      <c r="N5844" s="157"/>
      <c r="O5844" s="157"/>
    </row>
    <row r="5845" spans="14:15" x14ac:dyDescent="0.2">
      <c r="N5845" s="157"/>
      <c r="O5845" s="157"/>
    </row>
    <row r="5846" spans="14:15" x14ac:dyDescent="0.2">
      <c r="N5846" s="157"/>
      <c r="O5846" s="157"/>
    </row>
    <row r="5847" spans="14:15" x14ac:dyDescent="0.2">
      <c r="N5847" s="157"/>
      <c r="O5847" s="157"/>
    </row>
    <row r="5848" spans="14:15" x14ac:dyDescent="0.2">
      <c r="N5848" s="157"/>
      <c r="O5848" s="157"/>
    </row>
    <row r="5849" spans="14:15" x14ac:dyDescent="0.2">
      <c r="N5849" s="157"/>
      <c r="O5849" s="157"/>
    </row>
    <row r="5850" spans="14:15" x14ac:dyDescent="0.2">
      <c r="N5850" s="157"/>
      <c r="O5850" s="157"/>
    </row>
    <row r="5851" spans="14:15" x14ac:dyDescent="0.2">
      <c r="N5851" s="157"/>
      <c r="O5851" s="157"/>
    </row>
    <row r="5852" spans="14:15" x14ac:dyDescent="0.2">
      <c r="N5852" s="157"/>
      <c r="O5852" s="157"/>
    </row>
    <row r="5853" spans="14:15" x14ac:dyDescent="0.2">
      <c r="N5853" s="157"/>
      <c r="O5853" s="157"/>
    </row>
    <row r="5854" spans="14:15" x14ac:dyDescent="0.2">
      <c r="N5854" s="157"/>
      <c r="O5854" s="157"/>
    </row>
    <row r="5855" spans="14:15" x14ac:dyDescent="0.2">
      <c r="N5855" s="157"/>
      <c r="O5855" s="157"/>
    </row>
    <row r="5856" spans="14:15" x14ac:dyDescent="0.2">
      <c r="N5856" s="157"/>
      <c r="O5856" s="157"/>
    </row>
    <row r="5857" spans="14:15" x14ac:dyDescent="0.2">
      <c r="N5857" s="157"/>
      <c r="O5857" s="157"/>
    </row>
    <row r="5858" spans="14:15" x14ac:dyDescent="0.2">
      <c r="N5858" s="157"/>
      <c r="O5858" s="157"/>
    </row>
    <row r="5859" spans="14:15" x14ac:dyDescent="0.2">
      <c r="N5859" s="157"/>
      <c r="O5859" s="157"/>
    </row>
    <row r="5860" spans="14:15" x14ac:dyDescent="0.2">
      <c r="N5860" s="157"/>
      <c r="O5860" s="157"/>
    </row>
    <row r="5861" spans="14:15" x14ac:dyDescent="0.2">
      <c r="N5861" s="157"/>
      <c r="O5861" s="157"/>
    </row>
    <row r="5862" spans="14:15" x14ac:dyDescent="0.2">
      <c r="N5862" s="157"/>
      <c r="O5862" s="157"/>
    </row>
    <row r="5863" spans="14:15" x14ac:dyDescent="0.2">
      <c r="N5863" s="157"/>
      <c r="O5863" s="157"/>
    </row>
    <row r="5864" spans="14:15" x14ac:dyDescent="0.2">
      <c r="N5864" s="157"/>
      <c r="O5864" s="157"/>
    </row>
    <row r="5865" spans="14:15" x14ac:dyDescent="0.2">
      <c r="N5865" s="157"/>
      <c r="O5865" s="157"/>
    </row>
    <row r="5866" spans="14:15" x14ac:dyDescent="0.2">
      <c r="N5866" s="157"/>
      <c r="O5866" s="157"/>
    </row>
    <row r="5867" spans="14:15" x14ac:dyDescent="0.2">
      <c r="N5867" s="157"/>
      <c r="O5867" s="157"/>
    </row>
    <row r="5868" spans="14:15" x14ac:dyDescent="0.2">
      <c r="N5868" s="157"/>
      <c r="O5868" s="157"/>
    </row>
    <row r="5869" spans="14:15" x14ac:dyDescent="0.2">
      <c r="N5869" s="157"/>
      <c r="O5869" s="157"/>
    </row>
    <row r="5870" spans="14:15" x14ac:dyDescent="0.2">
      <c r="N5870" s="157"/>
      <c r="O5870" s="157"/>
    </row>
    <row r="5871" spans="14:15" x14ac:dyDescent="0.2">
      <c r="N5871" s="157"/>
      <c r="O5871" s="157"/>
    </row>
    <row r="5872" spans="14:15" x14ac:dyDescent="0.2">
      <c r="N5872" s="157"/>
      <c r="O5872" s="157"/>
    </row>
    <row r="5873" spans="14:15" x14ac:dyDescent="0.2">
      <c r="N5873" s="157"/>
      <c r="O5873" s="157"/>
    </row>
    <row r="5874" spans="14:15" x14ac:dyDescent="0.2">
      <c r="N5874" s="157"/>
      <c r="O5874" s="157"/>
    </row>
    <row r="5875" spans="14:15" x14ac:dyDescent="0.2">
      <c r="N5875" s="157"/>
      <c r="O5875" s="157"/>
    </row>
    <row r="5876" spans="14:15" x14ac:dyDescent="0.2">
      <c r="N5876" s="157"/>
      <c r="O5876" s="157"/>
    </row>
    <row r="5877" spans="14:15" x14ac:dyDescent="0.2">
      <c r="N5877" s="157"/>
      <c r="O5877" s="157"/>
    </row>
    <row r="5878" spans="14:15" x14ac:dyDescent="0.2">
      <c r="N5878" s="157"/>
      <c r="O5878" s="157"/>
    </row>
    <row r="5879" spans="14:15" x14ac:dyDescent="0.2">
      <c r="N5879" s="157"/>
      <c r="O5879" s="157"/>
    </row>
    <row r="5880" spans="14:15" x14ac:dyDescent="0.2">
      <c r="N5880" s="157"/>
      <c r="O5880" s="157"/>
    </row>
    <row r="5881" spans="14:15" x14ac:dyDescent="0.2">
      <c r="N5881" s="157"/>
      <c r="O5881" s="157"/>
    </row>
    <row r="5882" spans="14:15" x14ac:dyDescent="0.2">
      <c r="N5882" s="157"/>
      <c r="O5882" s="157"/>
    </row>
    <row r="5883" spans="14:15" x14ac:dyDescent="0.2">
      <c r="N5883" s="157"/>
      <c r="O5883" s="157"/>
    </row>
    <row r="5884" spans="14:15" x14ac:dyDescent="0.2">
      <c r="N5884" s="157"/>
      <c r="O5884" s="157"/>
    </row>
    <row r="5885" spans="14:15" x14ac:dyDescent="0.2">
      <c r="N5885" s="157"/>
      <c r="O5885" s="157"/>
    </row>
    <row r="5886" spans="14:15" x14ac:dyDescent="0.2">
      <c r="N5886" s="157"/>
      <c r="O5886" s="157"/>
    </row>
    <row r="5887" spans="14:15" x14ac:dyDescent="0.2">
      <c r="N5887" s="157"/>
      <c r="O5887" s="157"/>
    </row>
    <row r="5888" spans="14:15" x14ac:dyDescent="0.2">
      <c r="N5888" s="157"/>
      <c r="O5888" s="157"/>
    </row>
    <row r="5889" spans="14:15" x14ac:dyDescent="0.2">
      <c r="N5889" s="157"/>
      <c r="O5889" s="157"/>
    </row>
    <row r="5890" spans="14:15" x14ac:dyDescent="0.2">
      <c r="N5890" s="157"/>
      <c r="O5890" s="157"/>
    </row>
    <row r="5891" spans="14:15" x14ac:dyDescent="0.2">
      <c r="N5891" s="157"/>
      <c r="O5891" s="157"/>
    </row>
    <row r="5892" spans="14:15" x14ac:dyDescent="0.2">
      <c r="N5892" s="157"/>
      <c r="O5892" s="157"/>
    </row>
    <row r="5893" spans="14:15" x14ac:dyDescent="0.2">
      <c r="N5893" s="157"/>
      <c r="O5893" s="157"/>
    </row>
    <row r="5894" spans="14:15" x14ac:dyDescent="0.2">
      <c r="N5894" s="157"/>
      <c r="O5894" s="157"/>
    </row>
    <row r="5895" spans="14:15" x14ac:dyDescent="0.2">
      <c r="N5895" s="157"/>
      <c r="O5895" s="157"/>
    </row>
    <row r="5896" spans="14:15" x14ac:dyDescent="0.2">
      <c r="N5896" s="157"/>
      <c r="O5896" s="157"/>
    </row>
    <row r="5897" spans="14:15" x14ac:dyDescent="0.2">
      <c r="N5897" s="157"/>
      <c r="O5897" s="157"/>
    </row>
    <row r="5898" spans="14:15" x14ac:dyDescent="0.2">
      <c r="N5898" s="157"/>
      <c r="O5898" s="157"/>
    </row>
    <row r="5899" spans="14:15" x14ac:dyDescent="0.2">
      <c r="N5899" s="157"/>
      <c r="O5899" s="157"/>
    </row>
    <row r="5900" spans="14:15" x14ac:dyDescent="0.2">
      <c r="N5900" s="157"/>
      <c r="O5900" s="157"/>
    </row>
    <row r="5901" spans="14:15" x14ac:dyDescent="0.2">
      <c r="N5901" s="157"/>
      <c r="O5901" s="157"/>
    </row>
    <row r="5902" spans="14:15" x14ac:dyDescent="0.2">
      <c r="N5902" s="157"/>
      <c r="O5902" s="157"/>
    </row>
    <row r="5903" spans="14:15" x14ac:dyDescent="0.2">
      <c r="N5903" s="157"/>
      <c r="O5903" s="157"/>
    </row>
    <row r="5904" spans="14:15" x14ac:dyDescent="0.2">
      <c r="N5904" s="157"/>
      <c r="O5904" s="157"/>
    </row>
    <row r="5905" spans="14:15" x14ac:dyDescent="0.2">
      <c r="N5905" s="157"/>
      <c r="O5905" s="157"/>
    </row>
    <row r="5906" spans="14:15" x14ac:dyDescent="0.2">
      <c r="N5906" s="157"/>
      <c r="O5906" s="157"/>
    </row>
    <row r="5907" spans="14:15" x14ac:dyDescent="0.2">
      <c r="N5907" s="157"/>
      <c r="O5907" s="157"/>
    </row>
    <row r="5908" spans="14:15" x14ac:dyDescent="0.2">
      <c r="N5908" s="157"/>
      <c r="O5908" s="157"/>
    </row>
    <row r="5909" spans="14:15" x14ac:dyDescent="0.2">
      <c r="N5909" s="157"/>
      <c r="O5909" s="157"/>
    </row>
    <row r="5910" spans="14:15" x14ac:dyDescent="0.2">
      <c r="N5910" s="157"/>
      <c r="O5910" s="157"/>
    </row>
    <row r="5911" spans="14:15" x14ac:dyDescent="0.2">
      <c r="N5911" s="157"/>
      <c r="O5911" s="157"/>
    </row>
    <row r="5912" spans="14:15" x14ac:dyDescent="0.2">
      <c r="N5912" s="157"/>
      <c r="O5912" s="157"/>
    </row>
    <row r="5913" spans="14:15" x14ac:dyDescent="0.2">
      <c r="N5913" s="157"/>
      <c r="O5913" s="157"/>
    </row>
    <row r="5914" spans="14:15" x14ac:dyDescent="0.2">
      <c r="N5914" s="157"/>
      <c r="O5914" s="157"/>
    </row>
    <row r="5915" spans="14:15" x14ac:dyDescent="0.2">
      <c r="N5915" s="157"/>
      <c r="O5915" s="157"/>
    </row>
    <row r="5916" spans="14:15" x14ac:dyDescent="0.2">
      <c r="N5916" s="157"/>
      <c r="O5916" s="157"/>
    </row>
    <row r="5917" spans="14:15" x14ac:dyDescent="0.2">
      <c r="N5917" s="157"/>
      <c r="O5917" s="157"/>
    </row>
    <row r="5918" spans="14:15" x14ac:dyDescent="0.2">
      <c r="N5918" s="157"/>
      <c r="O5918" s="157"/>
    </row>
    <row r="5919" spans="14:15" x14ac:dyDescent="0.2">
      <c r="N5919" s="157"/>
      <c r="O5919" s="157"/>
    </row>
    <row r="5920" spans="14:15" x14ac:dyDescent="0.2">
      <c r="N5920" s="157"/>
      <c r="O5920" s="157"/>
    </row>
    <row r="5921" spans="14:15" x14ac:dyDescent="0.2">
      <c r="N5921" s="157"/>
      <c r="O5921" s="157"/>
    </row>
    <row r="5922" spans="14:15" x14ac:dyDescent="0.2">
      <c r="N5922" s="157"/>
      <c r="O5922" s="157"/>
    </row>
    <row r="5923" spans="14:15" x14ac:dyDescent="0.2">
      <c r="N5923" s="157"/>
      <c r="O5923" s="157"/>
    </row>
    <row r="5924" spans="14:15" x14ac:dyDescent="0.2">
      <c r="N5924" s="157"/>
      <c r="O5924" s="157"/>
    </row>
    <row r="5925" spans="14:15" x14ac:dyDescent="0.2">
      <c r="N5925" s="157"/>
      <c r="O5925" s="157"/>
    </row>
    <row r="5926" spans="14:15" x14ac:dyDescent="0.2">
      <c r="N5926" s="157"/>
      <c r="O5926" s="157"/>
    </row>
    <row r="5927" spans="14:15" x14ac:dyDescent="0.2">
      <c r="N5927" s="157"/>
      <c r="O5927" s="157"/>
    </row>
    <row r="5928" spans="14:15" x14ac:dyDescent="0.2">
      <c r="N5928" s="157"/>
      <c r="O5928" s="157"/>
    </row>
    <row r="5929" spans="14:15" x14ac:dyDescent="0.2">
      <c r="N5929" s="157"/>
      <c r="O5929" s="157"/>
    </row>
    <row r="5930" spans="14:15" x14ac:dyDescent="0.2">
      <c r="N5930" s="157"/>
      <c r="O5930" s="157"/>
    </row>
    <row r="5931" spans="14:15" x14ac:dyDescent="0.2">
      <c r="N5931" s="157"/>
      <c r="O5931" s="157"/>
    </row>
    <row r="5932" spans="14:15" x14ac:dyDescent="0.2">
      <c r="N5932" s="157"/>
      <c r="O5932" s="157"/>
    </row>
    <row r="5933" spans="14:15" x14ac:dyDescent="0.2">
      <c r="N5933" s="157"/>
      <c r="O5933" s="157"/>
    </row>
    <row r="5934" spans="14:15" x14ac:dyDescent="0.2">
      <c r="N5934" s="157"/>
      <c r="O5934" s="157"/>
    </row>
    <row r="5935" spans="14:15" x14ac:dyDescent="0.2">
      <c r="N5935" s="157"/>
      <c r="O5935" s="157"/>
    </row>
    <row r="5936" spans="14:15" x14ac:dyDescent="0.2">
      <c r="N5936" s="157"/>
      <c r="O5936" s="157"/>
    </row>
    <row r="5937" spans="14:15" x14ac:dyDescent="0.2">
      <c r="N5937" s="157"/>
      <c r="O5937" s="157"/>
    </row>
    <row r="5938" spans="14:15" x14ac:dyDescent="0.2">
      <c r="N5938" s="157"/>
      <c r="O5938" s="157"/>
    </row>
    <row r="5939" spans="14:15" x14ac:dyDescent="0.2">
      <c r="N5939" s="157"/>
      <c r="O5939" s="157"/>
    </row>
    <row r="5940" spans="14:15" x14ac:dyDescent="0.2">
      <c r="N5940" s="157"/>
      <c r="O5940" s="157"/>
    </row>
    <row r="5941" spans="14:15" x14ac:dyDescent="0.2">
      <c r="N5941" s="157"/>
      <c r="O5941" s="157"/>
    </row>
    <row r="5942" spans="14:15" x14ac:dyDescent="0.2">
      <c r="N5942" s="157"/>
      <c r="O5942" s="157"/>
    </row>
    <row r="5943" spans="14:15" x14ac:dyDescent="0.2">
      <c r="N5943" s="157"/>
      <c r="O5943" s="157"/>
    </row>
    <row r="5944" spans="14:15" x14ac:dyDescent="0.2">
      <c r="N5944" s="157"/>
      <c r="O5944" s="157"/>
    </row>
    <row r="5945" spans="14:15" x14ac:dyDescent="0.2">
      <c r="N5945" s="157"/>
      <c r="O5945" s="157"/>
    </row>
    <row r="5946" spans="14:15" x14ac:dyDescent="0.2">
      <c r="N5946" s="157"/>
      <c r="O5946" s="157"/>
    </row>
    <row r="5947" spans="14:15" x14ac:dyDescent="0.2">
      <c r="N5947" s="157"/>
      <c r="O5947" s="157"/>
    </row>
    <row r="5948" spans="14:15" x14ac:dyDescent="0.2">
      <c r="N5948" s="157"/>
      <c r="O5948" s="157"/>
    </row>
    <row r="5949" spans="14:15" x14ac:dyDescent="0.2">
      <c r="N5949" s="157"/>
      <c r="O5949" s="157"/>
    </row>
    <row r="5950" spans="14:15" x14ac:dyDescent="0.2">
      <c r="N5950" s="157"/>
      <c r="O5950" s="157"/>
    </row>
    <row r="5951" spans="14:15" x14ac:dyDescent="0.2">
      <c r="N5951" s="157"/>
      <c r="O5951" s="157"/>
    </row>
    <row r="5952" spans="14:15" x14ac:dyDescent="0.2">
      <c r="N5952" s="157"/>
      <c r="O5952" s="157"/>
    </row>
    <row r="5953" spans="14:15" x14ac:dyDescent="0.2">
      <c r="N5953" s="157"/>
      <c r="O5953" s="157"/>
    </row>
    <row r="5954" spans="14:15" x14ac:dyDescent="0.2">
      <c r="N5954" s="157"/>
      <c r="O5954" s="157"/>
    </row>
    <row r="5955" spans="14:15" x14ac:dyDescent="0.2">
      <c r="N5955" s="157"/>
      <c r="O5955" s="157"/>
    </row>
    <row r="5956" spans="14:15" x14ac:dyDescent="0.2">
      <c r="N5956" s="157"/>
      <c r="O5956" s="157"/>
    </row>
    <row r="5957" spans="14:15" x14ac:dyDescent="0.2">
      <c r="N5957" s="157"/>
      <c r="O5957" s="157"/>
    </row>
    <row r="5958" spans="14:15" x14ac:dyDescent="0.2">
      <c r="N5958" s="157"/>
      <c r="O5958" s="157"/>
    </row>
    <row r="5959" spans="14:15" x14ac:dyDescent="0.2">
      <c r="N5959" s="157"/>
      <c r="O5959" s="157"/>
    </row>
    <row r="5960" spans="14:15" x14ac:dyDescent="0.2">
      <c r="N5960" s="157"/>
      <c r="O5960" s="157"/>
    </row>
    <row r="5961" spans="14:15" x14ac:dyDescent="0.2">
      <c r="N5961" s="157"/>
      <c r="O5961" s="157"/>
    </row>
    <row r="5962" spans="14:15" x14ac:dyDescent="0.2">
      <c r="N5962" s="157"/>
      <c r="O5962" s="157"/>
    </row>
    <row r="5963" spans="14:15" x14ac:dyDescent="0.2">
      <c r="N5963" s="157"/>
      <c r="O5963" s="157"/>
    </row>
    <row r="5964" spans="14:15" x14ac:dyDescent="0.2">
      <c r="N5964" s="157"/>
      <c r="O5964" s="157"/>
    </row>
    <row r="5965" spans="14:15" x14ac:dyDescent="0.2">
      <c r="N5965" s="157"/>
      <c r="O5965" s="157"/>
    </row>
    <row r="5966" spans="14:15" x14ac:dyDescent="0.2">
      <c r="N5966" s="157"/>
      <c r="O5966" s="157"/>
    </row>
    <row r="5967" spans="14:15" x14ac:dyDescent="0.2">
      <c r="N5967" s="157"/>
      <c r="O5967" s="157"/>
    </row>
    <row r="5968" spans="14:15" x14ac:dyDescent="0.2">
      <c r="N5968" s="157"/>
      <c r="O5968" s="157"/>
    </row>
    <row r="5969" spans="14:15" x14ac:dyDescent="0.2">
      <c r="N5969" s="157"/>
      <c r="O5969" s="157"/>
    </row>
    <row r="5970" spans="14:15" x14ac:dyDescent="0.2">
      <c r="N5970" s="157"/>
      <c r="O5970" s="157"/>
    </row>
    <row r="5971" spans="14:15" x14ac:dyDescent="0.2">
      <c r="N5971" s="157"/>
      <c r="O5971" s="157"/>
    </row>
    <row r="5972" spans="14:15" x14ac:dyDescent="0.2">
      <c r="N5972" s="157"/>
      <c r="O5972" s="157"/>
    </row>
    <row r="5973" spans="14:15" x14ac:dyDescent="0.2">
      <c r="N5973" s="157"/>
      <c r="O5973" s="157"/>
    </row>
    <row r="5974" spans="14:15" x14ac:dyDescent="0.2">
      <c r="N5974" s="157"/>
      <c r="O5974" s="157"/>
    </row>
    <row r="5975" spans="14:15" x14ac:dyDescent="0.2">
      <c r="N5975" s="157"/>
      <c r="O5975" s="157"/>
    </row>
    <row r="5976" spans="14:15" x14ac:dyDescent="0.2">
      <c r="N5976" s="157"/>
      <c r="O5976" s="157"/>
    </row>
    <row r="5977" spans="14:15" x14ac:dyDescent="0.2">
      <c r="N5977" s="157"/>
      <c r="O5977" s="157"/>
    </row>
    <row r="5978" spans="14:15" x14ac:dyDescent="0.2">
      <c r="N5978" s="157"/>
      <c r="O5978" s="157"/>
    </row>
    <row r="5979" spans="14:15" x14ac:dyDescent="0.2">
      <c r="N5979" s="157"/>
      <c r="O5979" s="157"/>
    </row>
    <row r="5980" spans="14:15" x14ac:dyDescent="0.2">
      <c r="N5980" s="157"/>
      <c r="O5980" s="157"/>
    </row>
    <row r="5981" spans="14:15" x14ac:dyDescent="0.2">
      <c r="N5981" s="157"/>
      <c r="O5981" s="157"/>
    </row>
    <row r="5982" spans="14:15" x14ac:dyDescent="0.2">
      <c r="N5982" s="157"/>
      <c r="O5982" s="157"/>
    </row>
    <row r="5983" spans="14:15" x14ac:dyDescent="0.2">
      <c r="N5983" s="157"/>
      <c r="O5983" s="157"/>
    </row>
    <row r="5984" spans="14:15" x14ac:dyDescent="0.2">
      <c r="N5984" s="157"/>
      <c r="O5984" s="157"/>
    </row>
    <row r="5985" spans="14:15" x14ac:dyDescent="0.2">
      <c r="N5985" s="157"/>
      <c r="O5985" s="157"/>
    </row>
    <row r="5986" spans="14:15" x14ac:dyDescent="0.2">
      <c r="N5986" s="157"/>
      <c r="O5986" s="157"/>
    </row>
    <row r="5987" spans="14:15" x14ac:dyDescent="0.2">
      <c r="N5987" s="157"/>
      <c r="O5987" s="157"/>
    </row>
    <row r="5988" spans="14:15" x14ac:dyDescent="0.2">
      <c r="N5988" s="157"/>
      <c r="O5988" s="157"/>
    </row>
    <row r="5989" spans="14:15" x14ac:dyDescent="0.2">
      <c r="N5989" s="157"/>
      <c r="O5989" s="157"/>
    </row>
    <row r="5990" spans="14:15" x14ac:dyDescent="0.2">
      <c r="N5990" s="157"/>
      <c r="O5990" s="157"/>
    </row>
    <row r="5991" spans="14:15" x14ac:dyDescent="0.2">
      <c r="N5991" s="157"/>
      <c r="O5991" s="157"/>
    </row>
    <row r="5992" spans="14:15" x14ac:dyDescent="0.2">
      <c r="N5992" s="157"/>
      <c r="O5992" s="157"/>
    </row>
    <row r="5993" spans="14:15" x14ac:dyDescent="0.2">
      <c r="N5993" s="157"/>
      <c r="O5993" s="157"/>
    </row>
    <row r="5994" spans="14:15" x14ac:dyDescent="0.2">
      <c r="N5994" s="157"/>
      <c r="O5994" s="157"/>
    </row>
    <row r="5995" spans="14:15" x14ac:dyDescent="0.2">
      <c r="N5995" s="157"/>
      <c r="O5995" s="157"/>
    </row>
    <row r="5996" spans="14:15" x14ac:dyDescent="0.2">
      <c r="N5996" s="157"/>
      <c r="O5996" s="157"/>
    </row>
    <row r="5997" spans="14:15" x14ac:dyDescent="0.2">
      <c r="N5997" s="157"/>
      <c r="O5997" s="157"/>
    </row>
    <row r="5998" spans="14:15" x14ac:dyDescent="0.2">
      <c r="N5998" s="157"/>
      <c r="O5998" s="157"/>
    </row>
    <row r="5999" spans="14:15" x14ac:dyDescent="0.2">
      <c r="N5999" s="157"/>
      <c r="O5999" s="157"/>
    </row>
  </sheetData>
  <sheetProtection sheet="1" objects="1" scenarios="1"/>
  <phoneticPr fontId="35" type="noConversion"/>
  <dataValidations count="5">
    <dataValidation type="list" allowBlank="1" showInputMessage="1" showErrorMessage="1" sqref="C7" xr:uid="{C3BCCEFA-1B41-4683-A63B-DD4C157FC5DA}">
      <formula1>"2020,2021,2022,2023,2024,2025"</formula1>
    </dataValidation>
    <dataValidation type="list" allowBlank="1" showInputMessage="1" showErrorMessage="1" sqref="C8" xr:uid="{7526839B-EA76-4DC3-97EB-F837613BCF91}">
      <formula1>$B$2689:$B$2773</formula1>
    </dataValidation>
    <dataValidation type="list" allowBlank="1" showInputMessage="1" showErrorMessage="1" sqref="C9" xr:uid="{BB233EF0-319B-411A-8089-895063EE2C29}">
      <formula1>$C$2688:$C$2738</formula1>
    </dataValidation>
    <dataValidation type="list" allowBlank="1" showInputMessage="1" showErrorMessage="1" sqref="C10" xr:uid="{0DD4BF72-9711-4477-9407-086A22EEDDF3}">
      <formula1>$D$2689:$D$2701</formula1>
    </dataValidation>
    <dataValidation type="list" allowBlank="1" showInputMessage="1" showErrorMessage="1" sqref="C11" xr:uid="{97BC1861-9441-46B9-8E2F-D954937A1FC8}">
      <formula1>$E$2689:$E$2726</formula1>
    </dataValidation>
  </dataValidations>
  <hyperlinks>
    <hyperlink ref="B4" location="Index!A1" display="Index" xr:uid="{CD8ECD0B-E5D5-47F0-AF16-71CF60083BA0}"/>
  </hyperlinks>
  <pageMargins left="0.75" right="0.75" top="1" bottom="1" header="0.5" footer="0.5"/>
  <pageSetup orientation="portrait" horizontalDpi="1200" verticalDpi="12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FD7AE-E379-4894-ADFC-B99E61C40E40}">
  <dimension ref="A1:BY4671"/>
  <sheetViews>
    <sheetView showGridLines="0" zoomScale="70" zoomScaleNormal="70" workbookViewId="0">
      <pane ySplit="13" topLeftCell="A14" activePane="bottomLeft" state="frozen"/>
      <selection pane="bottomLeft" activeCell="I2" sqref="I2"/>
    </sheetView>
  </sheetViews>
  <sheetFormatPr defaultColWidth="15.6640625" defaultRowHeight="10" x14ac:dyDescent="0.2"/>
  <cols>
    <col min="1" max="1" width="3.44140625" style="149" customWidth="1"/>
    <col min="2" max="2" width="17.109375" style="149" customWidth="1"/>
    <col min="3" max="3" width="20.77734375" style="149" customWidth="1"/>
    <col min="4" max="4" width="9.6640625" style="152" customWidth="1"/>
    <col min="5" max="5" width="11.33203125" style="149" customWidth="1"/>
    <col min="6" max="6" width="11.33203125" style="153" customWidth="1"/>
    <col min="7" max="9" width="11.33203125" style="149" customWidth="1"/>
    <col min="10" max="10" width="13.77734375" style="149" customWidth="1"/>
    <col min="11" max="11" width="13.77734375" style="150" customWidth="1"/>
    <col min="12" max="12" width="13.77734375" style="151" customWidth="1"/>
    <col min="13" max="15" width="11.33203125" style="149" customWidth="1"/>
    <col min="16" max="18" width="9.6640625" style="149" customWidth="1"/>
    <col min="19" max="19" width="9.6640625" style="154" customWidth="1"/>
    <col min="20" max="20" width="9.6640625" style="150" customWidth="1"/>
    <col min="21" max="25" width="9.6640625" style="149" customWidth="1"/>
    <col min="26" max="26" width="9.6640625" style="150" customWidth="1"/>
    <col min="27" max="33" width="9.6640625" style="149" customWidth="1"/>
    <col min="34" max="39" width="10.109375" style="149" customWidth="1"/>
    <col min="40" max="45" width="15.6640625" style="149"/>
    <col min="46" max="46" width="23.109375" style="149" customWidth="1"/>
    <col min="47" max="16384" width="15.6640625" style="149"/>
  </cols>
  <sheetData>
    <row r="1" spans="1:77" s="119" customFormat="1" ht="19.899999999999999" customHeight="1" x14ac:dyDescent="0.2">
      <c r="B1" s="120"/>
      <c r="C1" s="120"/>
      <c r="D1" s="121"/>
      <c r="E1" s="120"/>
      <c r="F1" s="122"/>
      <c r="G1" s="120"/>
      <c r="H1" s="120"/>
      <c r="I1" s="120"/>
      <c r="J1" s="120"/>
      <c r="K1" s="123"/>
      <c r="L1" s="124"/>
      <c r="M1" s="120"/>
      <c r="N1" s="120"/>
      <c r="O1" s="120"/>
      <c r="P1" s="120"/>
      <c r="Q1" s="120"/>
      <c r="R1" s="120"/>
      <c r="S1" s="125"/>
      <c r="T1" s="123"/>
      <c r="U1" s="120"/>
      <c r="V1" s="120"/>
      <c r="W1" s="120"/>
      <c r="X1" s="120"/>
      <c r="Y1" s="120"/>
      <c r="Z1" s="123"/>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row>
    <row r="2" spans="1:77" s="119" customFormat="1" ht="30" customHeight="1" x14ac:dyDescent="0.2">
      <c r="B2" s="126" t="s">
        <v>69</v>
      </c>
      <c r="C2" s="127"/>
      <c r="D2" s="128"/>
      <c r="E2" s="127"/>
      <c r="F2" s="129"/>
      <c r="G2" s="127"/>
      <c r="H2" s="130"/>
      <c r="I2" s="130"/>
      <c r="J2" s="130"/>
      <c r="K2" s="131"/>
      <c r="L2" s="132"/>
      <c r="M2" s="130"/>
      <c r="N2" s="130"/>
      <c r="O2" s="130"/>
      <c r="P2" s="130"/>
      <c r="Q2" s="130"/>
      <c r="R2" s="130"/>
      <c r="S2" s="130"/>
      <c r="T2" s="131"/>
      <c r="U2" s="130"/>
      <c r="V2" s="130"/>
      <c r="W2" s="130"/>
      <c r="X2" s="130"/>
      <c r="Y2" s="130"/>
      <c r="Z2" s="131"/>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row>
    <row r="3" spans="1:77" s="119" customFormat="1" ht="12.75" customHeight="1" x14ac:dyDescent="0.2">
      <c r="B3" s="133"/>
      <c r="C3" s="127"/>
      <c r="D3" s="128"/>
      <c r="E3" s="127"/>
      <c r="F3" s="129"/>
      <c r="G3" s="127"/>
      <c r="H3" s="130"/>
      <c r="I3" s="130"/>
      <c r="J3" s="130"/>
      <c r="K3" s="131"/>
      <c r="L3" s="132"/>
      <c r="M3" s="130"/>
      <c r="N3" s="130"/>
      <c r="O3" s="130"/>
      <c r="P3" s="130"/>
      <c r="Q3" s="130"/>
      <c r="R3" s="130"/>
      <c r="S3" s="130"/>
      <c r="T3" s="131"/>
      <c r="U3" s="130"/>
      <c r="V3" s="130"/>
      <c r="W3" s="130"/>
      <c r="X3" s="130"/>
      <c r="Y3" s="130"/>
      <c r="Z3" s="131"/>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row>
    <row r="4" spans="1:77" s="119" customFormat="1" ht="12.75" customHeight="1" x14ac:dyDescent="0.25">
      <c r="B4" s="203" t="s">
        <v>2</v>
      </c>
      <c r="C4" s="134"/>
      <c r="D4" s="135"/>
      <c r="E4" s="136"/>
      <c r="F4" s="137"/>
      <c r="G4" s="136"/>
      <c r="H4" s="136"/>
      <c r="I4" s="136"/>
      <c r="J4" s="136"/>
      <c r="K4" s="138"/>
      <c r="L4" s="139"/>
      <c r="M4" s="136"/>
      <c r="N4" s="136"/>
      <c r="O4" s="136"/>
      <c r="P4" s="136"/>
      <c r="Q4" s="136"/>
      <c r="R4" s="136"/>
      <c r="S4" s="136"/>
      <c r="T4" s="138"/>
      <c r="U4" s="136"/>
      <c r="V4" s="136"/>
      <c r="W4" s="136"/>
      <c r="X4" s="136"/>
      <c r="Y4" s="136"/>
      <c r="Z4" s="138"/>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c r="BU4" s="136"/>
      <c r="BV4" s="136"/>
      <c r="BW4" s="136"/>
      <c r="BX4" s="136"/>
      <c r="BY4" s="136"/>
    </row>
    <row r="5" spans="1:77" s="144" customFormat="1" ht="12" customHeight="1" x14ac:dyDescent="0.2">
      <c r="A5" s="140"/>
      <c r="B5" s="141"/>
      <c r="C5" s="142"/>
      <c r="D5" s="143"/>
      <c r="F5" s="145"/>
      <c r="K5" s="146"/>
      <c r="L5" s="147"/>
      <c r="T5" s="148"/>
      <c r="Z5" s="146"/>
    </row>
    <row r="6" spans="1:77" x14ac:dyDescent="0.2">
      <c r="C6" s="176"/>
    </row>
    <row r="7" spans="1:77" x14ac:dyDescent="0.2">
      <c r="B7" s="175" t="s">
        <v>64</v>
      </c>
      <c r="C7" s="177" t="s">
        <v>113</v>
      </c>
    </row>
    <row r="8" spans="1:77" x14ac:dyDescent="0.2">
      <c r="B8" s="175" t="s">
        <v>56</v>
      </c>
      <c r="C8" s="178" t="s">
        <v>114</v>
      </c>
    </row>
    <row r="9" spans="1:77" ht="13" x14ac:dyDescent="0.2">
      <c r="B9" s="175" t="s">
        <v>58</v>
      </c>
      <c r="C9" s="179" t="s">
        <v>115</v>
      </c>
      <c r="F9" s="232" t="str">
        <f>IF($C$9="All Ports",IFERROR(C8&amp;": Total export volumes sent from "&amp;C9&amp;" to "&amp;J1368&amp;L1386&amp;" = "&amp;L1389&amp;"kt",""),IFERROR(C8&amp;": Total export volumes sent from "&amp;C9&amp;" port to "&amp;J1368&amp;L1386&amp;" = "&amp;L1389&amp;"kt",""))</f>
        <v>Canada: Total export volumes sent from Vancouver (Canada) port to importing countries, May-2025 year-to-date = 3829kt</v>
      </c>
      <c r="G9" s="181"/>
      <c r="H9" s="182"/>
    </row>
    <row r="10" spans="1:77" x14ac:dyDescent="0.2">
      <c r="B10" s="175" t="s">
        <v>92</v>
      </c>
      <c r="C10" s="177" t="s">
        <v>76</v>
      </c>
    </row>
    <row r="11" spans="1:77" x14ac:dyDescent="0.2">
      <c r="B11" s="175" t="s">
        <v>61</v>
      </c>
      <c r="C11" s="180" t="s">
        <v>76</v>
      </c>
    </row>
    <row r="15" spans="1:77" ht="14.25" customHeight="1" x14ac:dyDescent="0.2">
      <c r="B15" s="209" t="s">
        <v>75</v>
      </c>
      <c r="C15" s="210" t="str">
        <f t="shared" ref="C15:C25" si="0">IF(S1371=0,"",S1371)</f>
        <v>China</v>
      </c>
      <c r="D15" s="210" t="str">
        <f t="shared" ref="D15:D25" si="1">IF(T1371=0,"",T1371)</f>
        <v>India</v>
      </c>
      <c r="E15" s="210" t="str">
        <f t="shared" ref="E15:E25" si="2">IF(U1371=0,"",U1371)</f>
        <v>Brazil</v>
      </c>
      <c r="F15" s="210" t="str">
        <f t="shared" ref="F15:F25" si="3">IF(V1371=0,"",V1371)</f>
        <v>Indonesia</v>
      </c>
      <c r="G15" s="210" t="str">
        <f t="shared" ref="G15:G25" si="4">IF(W1371=0,"",W1371)</f>
        <v>Bangladesh</v>
      </c>
      <c r="H15" s="210" t="str">
        <f t="shared" ref="H15:H25" si="5">IF(X1371=0,"",X1371)</f>
        <v>Malaysia</v>
      </c>
      <c r="I15" s="210" t="str">
        <f t="shared" ref="I15:I25" si="6">IF(Y1371=0,"",Y1371)</f>
        <v>Australia</v>
      </c>
      <c r="J15" s="210" t="str">
        <f t="shared" ref="J15:J25" si="7">IF(Z1371=0,"",Z1371)</f>
        <v>Thailand</v>
      </c>
      <c r="K15" s="210" t="str">
        <f t="shared" ref="K15:K25" si="8">IF(AA1371=0,"",AA1371)</f>
        <v>Philippines</v>
      </c>
      <c r="L15" s="210" t="str">
        <f t="shared" ref="L15:L25" si="9">IF(AB1371=0,"",AB1371)</f>
        <v>Japan</v>
      </c>
      <c r="M15" s="210" t="str">
        <f t="shared" ref="M15:M25" si="10">IF(AC1371=0,"",AC1371)</f>
        <v>Belgium</v>
      </c>
      <c r="N15" s="210" t="str">
        <f t="shared" ref="N15:N25" si="11">IF(AD1371=0,"",AD1371)</f>
        <v>New Zealand</v>
      </c>
      <c r="O15" s="210" t="str">
        <f t="shared" ref="O15:O25" si="12">IF(AE1371=0,"",AE1371)</f>
        <v>Cuba</v>
      </c>
      <c r="P15" s="210" t="str">
        <f t="shared" ref="P15:P25" si="13">IF(AF1371=0,"",AF1371)</f>
        <v>Panama</v>
      </c>
      <c r="Q15" s="210" t="str">
        <f t="shared" ref="Q15:Q25" si="14">IF(AG1371=0,"",AG1371)</f>
        <v>Cote d'Ivoire</v>
      </c>
      <c r="R15" s="210" t="str">
        <f t="shared" ref="R15:R25" si="15">IF(AH1371=0,"",AH1371)</f>
        <v>Cameroon</v>
      </c>
      <c r="S15" s="210" t="str">
        <f t="shared" ref="S15:S25" si="16">IF(AI1371=0,"",AI1371)</f>
        <v>Poland</v>
      </c>
      <c r="T15" s="210" t="str">
        <f t="shared" ref="T15:T25" si="17">IF(AJ1371=0,"",AJ1371)</f>
        <v>Lithuania</v>
      </c>
      <c r="U15" s="210" t="str">
        <f t="shared" ref="U15:U25" si="18">IF(AK1371=0,"",AK1371)</f>
        <v>Morocco</v>
      </c>
      <c r="V15" s="210" t="str">
        <f t="shared" ref="V15:V25" si="19">IF(AL1371=0,"",AL1371)</f>
        <v>Colombia</v>
      </c>
      <c r="W15" s="210" t="str">
        <f t="shared" ref="W15:W25" si="20">IF(AM1371=0,"",AM1371)</f>
        <v>Nicaragua</v>
      </c>
      <c r="X15" s="210" t="str">
        <f t="shared" ref="X15:X25" si="21">IF(AN1371=0,"",AN1371)</f>
        <v>Korea (South)</v>
      </c>
      <c r="Y15" s="210" t="str">
        <f t="shared" ref="Y15:Y25" si="22">IF(AO1371=0,"",AO1371)</f>
        <v>Vietnam</v>
      </c>
      <c r="Z15" s="210" t="str">
        <f t="shared" ref="Z15:Z25" si="23">IF(AP1371=0,"",AP1371)</f>
        <v>Mexico</v>
      </c>
      <c r="AA15" s="210" t="str">
        <f t="shared" ref="AA15:AA25" si="24">IF(AQ1371=0,"",AQ1371)</f>
        <v>Guatemala</v>
      </c>
      <c r="AB15" s="210" t="str">
        <f t="shared" ref="AB15:AB25" si="25">IF(AR1371=0,"",AR1371)</f>
        <v/>
      </c>
      <c r="AC15" s="210" t="str">
        <f t="shared" ref="AC15:AC25" si="26">IF(AS1371=0,"",AS1371)</f>
        <v/>
      </c>
      <c r="AD15" s="210" t="str">
        <f t="shared" ref="AD15:AD25" si="27">IF(AT1371=0,"",AT1371)</f>
        <v/>
      </c>
      <c r="AE15" s="210" t="str">
        <f t="shared" ref="AE15:AE25" si="28">IF(AU1371=0,"",AU1371)</f>
        <v/>
      </c>
      <c r="AF15" s="210" t="str">
        <f t="shared" ref="AF15:AF25" si="29">IF(AV1371=0,"",AV1371)</f>
        <v/>
      </c>
      <c r="AG15" s="210" t="str">
        <f t="shared" ref="AG15:AG27" si="30">IF(AW1371=0,"",AW1371)</f>
        <v/>
      </c>
      <c r="AH15" s="210" t="str">
        <f t="shared" ref="AH15:AH27" si="31">IF(AX1371=0,"",AX1371)</f>
        <v/>
      </c>
      <c r="AI15" s="210" t="str">
        <f t="shared" ref="AI15:AI27" si="32">IF(AY1371=0,"",AY1371)</f>
        <v/>
      </c>
      <c r="AJ15" s="210" t="str">
        <f t="shared" ref="AJ15:AJ27" si="33">IF(AZ1371=0,"",AZ1371)</f>
        <v/>
      </c>
      <c r="AK15" s="210" t="str">
        <f t="shared" ref="AK15:AK27" si="34">IF(BA1371=0,"",BA1371)</f>
        <v/>
      </c>
      <c r="AL15" s="210" t="str">
        <f t="shared" ref="AL15:AL27" si="35">IF(BB1371=0,"",BB1371)</f>
        <v/>
      </c>
      <c r="AM15" s="210" t="str">
        <f t="shared" ref="AM15:AM27" si="36">IF(BC1371=0,"",BC1371)</f>
        <v/>
      </c>
      <c r="AN15" s="210" t="str">
        <f t="shared" ref="AN15:AN27" si="37">IF(BD1371=0,"",BD1371)</f>
        <v/>
      </c>
      <c r="AO15" s="210" t="str">
        <f t="shared" ref="AO15:AO27" si="38">IF(BE1371=0,"",BE1371)</f>
        <v/>
      </c>
    </row>
    <row r="16" spans="1:77" ht="11.25" customHeight="1" x14ac:dyDescent="0.2">
      <c r="B16" s="211" t="str">
        <f>IFERROR(IF(R1372=0,"",R1372),"")</f>
        <v>Jan-2025</v>
      </c>
      <c r="C16" s="212">
        <f t="shared" si="0"/>
        <v>66.686999999999998</v>
      </c>
      <c r="D16" s="212">
        <f t="shared" si="1"/>
        <v>61.217999999999996</v>
      </c>
      <c r="E16" s="212">
        <f t="shared" si="2"/>
        <v>204.84800000000001</v>
      </c>
      <c r="F16" s="212">
        <f t="shared" si="3"/>
        <v>251.61999999999998</v>
      </c>
      <c r="G16" s="212">
        <f t="shared" si="4"/>
        <v>49.862000000000002</v>
      </c>
      <c r="H16" s="212">
        <f t="shared" si="5"/>
        <v>55.581000000000003</v>
      </c>
      <c r="I16" s="212">
        <f t="shared" si="6"/>
        <v>32.656999999999996</v>
      </c>
      <c r="J16" s="212">
        <f t="shared" si="7"/>
        <v>20.765000000000001</v>
      </c>
      <c r="K16" s="212">
        <f t="shared" si="8"/>
        <v>30.809000000000001</v>
      </c>
      <c r="L16" s="212">
        <f t="shared" si="9"/>
        <v>19.834</v>
      </c>
      <c r="M16" s="212">
        <f t="shared" si="10"/>
        <v>53.566999999999993</v>
      </c>
      <c r="N16" s="212">
        <f t="shared" si="11"/>
        <v>36.150000000000006</v>
      </c>
      <c r="O16" s="212" t="str">
        <f t="shared" si="12"/>
        <v/>
      </c>
      <c r="P16" s="212" t="str">
        <f t="shared" si="13"/>
        <v/>
      </c>
      <c r="Q16" s="212" t="str">
        <f t="shared" si="14"/>
        <v/>
      </c>
      <c r="R16" s="212" t="str">
        <f t="shared" si="15"/>
        <v/>
      </c>
      <c r="S16" s="212" t="str">
        <f t="shared" si="16"/>
        <v/>
      </c>
      <c r="T16" s="212" t="str">
        <f t="shared" si="17"/>
        <v/>
      </c>
      <c r="U16" s="212" t="str">
        <f t="shared" si="18"/>
        <v/>
      </c>
      <c r="V16" s="212" t="str">
        <f t="shared" si="19"/>
        <v/>
      </c>
      <c r="W16" s="212" t="str">
        <f t="shared" si="20"/>
        <v/>
      </c>
      <c r="X16" s="212" t="str">
        <f t="shared" si="21"/>
        <v/>
      </c>
      <c r="Y16" s="212" t="str">
        <f t="shared" si="22"/>
        <v/>
      </c>
      <c r="Z16" s="212" t="str">
        <f t="shared" si="23"/>
        <v/>
      </c>
      <c r="AA16" s="212" t="str">
        <f t="shared" si="24"/>
        <v/>
      </c>
      <c r="AB16" s="212" t="str">
        <f t="shared" si="25"/>
        <v/>
      </c>
      <c r="AC16" s="212" t="str">
        <f t="shared" si="26"/>
        <v/>
      </c>
      <c r="AD16" s="212" t="str">
        <f t="shared" si="27"/>
        <v/>
      </c>
      <c r="AE16" s="212" t="str">
        <f t="shared" si="28"/>
        <v/>
      </c>
      <c r="AF16" s="212" t="str">
        <f t="shared" si="29"/>
        <v/>
      </c>
      <c r="AG16" s="212" t="str">
        <f t="shared" si="30"/>
        <v/>
      </c>
      <c r="AH16" s="212" t="str">
        <f t="shared" si="31"/>
        <v/>
      </c>
      <c r="AI16" s="212" t="str">
        <f t="shared" si="32"/>
        <v/>
      </c>
      <c r="AJ16" s="212" t="str">
        <f t="shared" si="33"/>
        <v/>
      </c>
      <c r="AK16" s="212" t="str">
        <f t="shared" si="34"/>
        <v/>
      </c>
      <c r="AL16" s="212" t="str">
        <f t="shared" si="35"/>
        <v/>
      </c>
      <c r="AM16" s="212" t="str">
        <f t="shared" si="36"/>
        <v/>
      </c>
      <c r="AN16" s="212" t="str">
        <f t="shared" si="37"/>
        <v/>
      </c>
      <c r="AO16" s="212" t="str">
        <f t="shared" si="38"/>
        <v/>
      </c>
    </row>
    <row r="17" spans="2:41" ht="11.25" customHeight="1" x14ac:dyDescent="0.2">
      <c r="B17" s="211" t="str">
        <f t="shared" ref="B17:B25" si="39">IF(R1373=0,"",R1373)</f>
        <v>Feb-2025</v>
      </c>
      <c r="C17" s="212">
        <f t="shared" si="0"/>
        <v>31.444000000000003</v>
      </c>
      <c r="D17" s="212" t="str">
        <f t="shared" si="1"/>
        <v/>
      </c>
      <c r="E17" s="212">
        <f t="shared" si="2"/>
        <v>305.41500000000002</v>
      </c>
      <c r="F17" s="212">
        <f t="shared" si="3"/>
        <v>95.013999999999996</v>
      </c>
      <c r="G17" s="212" t="str">
        <f t="shared" si="4"/>
        <v/>
      </c>
      <c r="H17" s="212">
        <f t="shared" si="5"/>
        <v>62.003</v>
      </c>
      <c r="I17" s="212" t="str">
        <f t="shared" si="6"/>
        <v/>
      </c>
      <c r="J17" s="212">
        <f t="shared" si="7"/>
        <v>30.597000000000001</v>
      </c>
      <c r="K17" s="212" t="str">
        <f t="shared" si="8"/>
        <v/>
      </c>
      <c r="L17" s="212" t="str">
        <f t="shared" si="9"/>
        <v/>
      </c>
      <c r="M17" s="212">
        <f t="shared" si="10"/>
        <v>97.668999999999997</v>
      </c>
      <c r="N17" s="212" t="str">
        <f t="shared" si="11"/>
        <v/>
      </c>
      <c r="O17" s="212">
        <f t="shared" si="12"/>
        <v>14.471</v>
      </c>
      <c r="P17" s="212">
        <f t="shared" si="13"/>
        <v>17.701000000000001</v>
      </c>
      <c r="Q17" s="212">
        <f t="shared" si="14"/>
        <v>14.338999999999999</v>
      </c>
      <c r="R17" s="212">
        <f t="shared" si="15"/>
        <v>13.276999999999999</v>
      </c>
      <c r="S17" s="212">
        <f t="shared" si="16"/>
        <v>18.646999999999998</v>
      </c>
      <c r="T17" s="212">
        <f t="shared" si="17"/>
        <v>27.004000000000001</v>
      </c>
      <c r="U17" s="212" t="str">
        <f t="shared" si="18"/>
        <v/>
      </c>
      <c r="V17" s="212" t="str">
        <f t="shared" si="19"/>
        <v/>
      </c>
      <c r="W17" s="212" t="str">
        <f t="shared" si="20"/>
        <v/>
      </c>
      <c r="X17" s="212" t="str">
        <f t="shared" si="21"/>
        <v/>
      </c>
      <c r="Y17" s="212" t="str">
        <f t="shared" si="22"/>
        <v/>
      </c>
      <c r="Z17" s="212" t="str">
        <f t="shared" si="23"/>
        <v/>
      </c>
      <c r="AA17" s="212" t="str">
        <f t="shared" si="24"/>
        <v/>
      </c>
      <c r="AB17" s="212" t="str">
        <f t="shared" si="25"/>
        <v/>
      </c>
      <c r="AC17" s="212" t="str">
        <f t="shared" si="26"/>
        <v/>
      </c>
      <c r="AD17" s="212" t="str">
        <f t="shared" si="27"/>
        <v/>
      </c>
      <c r="AE17" s="212" t="str">
        <f t="shared" si="28"/>
        <v/>
      </c>
      <c r="AF17" s="212" t="str">
        <f t="shared" si="29"/>
        <v/>
      </c>
      <c r="AG17" s="212" t="str">
        <f t="shared" si="30"/>
        <v/>
      </c>
      <c r="AH17" s="212" t="str">
        <f t="shared" si="31"/>
        <v/>
      </c>
      <c r="AI17" s="212" t="str">
        <f t="shared" si="32"/>
        <v/>
      </c>
      <c r="AJ17" s="212" t="str">
        <f t="shared" si="33"/>
        <v/>
      </c>
      <c r="AK17" s="212" t="str">
        <f t="shared" si="34"/>
        <v/>
      </c>
      <c r="AL17" s="212" t="str">
        <f t="shared" si="35"/>
        <v/>
      </c>
      <c r="AM17" s="212" t="str">
        <f t="shared" si="36"/>
        <v/>
      </c>
      <c r="AN17" s="212" t="str">
        <f t="shared" si="37"/>
        <v/>
      </c>
      <c r="AO17" s="212" t="str">
        <f t="shared" si="38"/>
        <v/>
      </c>
    </row>
    <row r="18" spans="2:41" ht="11.25" customHeight="1" x14ac:dyDescent="0.2">
      <c r="B18" s="211" t="str">
        <f t="shared" si="39"/>
        <v>Mar-2025</v>
      </c>
      <c r="C18" s="212" t="str">
        <f t="shared" si="0"/>
        <v/>
      </c>
      <c r="D18" s="212" t="str">
        <f t="shared" si="1"/>
        <v/>
      </c>
      <c r="E18" s="212">
        <f t="shared" si="2"/>
        <v>293.56</v>
      </c>
      <c r="F18" s="212">
        <f t="shared" si="3"/>
        <v>257.84700000000004</v>
      </c>
      <c r="G18" s="212" t="str">
        <f t="shared" si="4"/>
        <v/>
      </c>
      <c r="H18" s="212">
        <f t="shared" si="5"/>
        <v>116.715</v>
      </c>
      <c r="I18" s="212" t="str">
        <f t="shared" si="6"/>
        <v/>
      </c>
      <c r="J18" s="212" t="str">
        <f t="shared" si="7"/>
        <v/>
      </c>
      <c r="K18" s="212" t="str">
        <f t="shared" si="8"/>
        <v/>
      </c>
      <c r="L18" s="212" t="str">
        <f t="shared" si="9"/>
        <v/>
      </c>
      <c r="M18" s="212">
        <f t="shared" si="10"/>
        <v>38.292999999999999</v>
      </c>
      <c r="N18" s="212" t="str">
        <f t="shared" si="11"/>
        <v/>
      </c>
      <c r="O18" s="212">
        <f t="shared" si="12"/>
        <v>31.248999999999999</v>
      </c>
      <c r="P18" s="212" t="str">
        <f t="shared" si="13"/>
        <v/>
      </c>
      <c r="Q18" s="212" t="str">
        <f t="shared" si="14"/>
        <v/>
      </c>
      <c r="R18" s="212" t="str">
        <f t="shared" si="15"/>
        <v/>
      </c>
      <c r="S18" s="212" t="str">
        <f t="shared" si="16"/>
        <v/>
      </c>
      <c r="T18" s="212" t="str">
        <f t="shared" si="17"/>
        <v/>
      </c>
      <c r="U18" s="212">
        <f t="shared" si="18"/>
        <v>71.558999999999997</v>
      </c>
      <c r="V18" s="212">
        <f t="shared" si="19"/>
        <v>37.811</v>
      </c>
      <c r="W18" s="212">
        <f t="shared" si="20"/>
        <v>39.188000000000002</v>
      </c>
      <c r="X18" s="212" t="str">
        <f t="shared" si="21"/>
        <v/>
      </c>
      <c r="Y18" s="212" t="str">
        <f t="shared" si="22"/>
        <v/>
      </c>
      <c r="Z18" s="212" t="str">
        <f t="shared" si="23"/>
        <v/>
      </c>
      <c r="AA18" s="212" t="str">
        <f t="shared" si="24"/>
        <v/>
      </c>
      <c r="AB18" s="212" t="str">
        <f t="shared" si="25"/>
        <v/>
      </c>
      <c r="AC18" s="212" t="str">
        <f t="shared" si="26"/>
        <v/>
      </c>
      <c r="AD18" s="212" t="str">
        <f t="shared" si="27"/>
        <v/>
      </c>
      <c r="AE18" s="212" t="str">
        <f t="shared" si="28"/>
        <v/>
      </c>
      <c r="AF18" s="212" t="str">
        <f t="shared" si="29"/>
        <v/>
      </c>
      <c r="AG18" s="212" t="str">
        <f t="shared" si="30"/>
        <v/>
      </c>
      <c r="AH18" s="212" t="str">
        <f t="shared" si="31"/>
        <v/>
      </c>
      <c r="AI18" s="212" t="str">
        <f t="shared" si="32"/>
        <v/>
      </c>
      <c r="AJ18" s="212" t="str">
        <f t="shared" si="33"/>
        <v/>
      </c>
      <c r="AK18" s="212" t="str">
        <f t="shared" si="34"/>
        <v/>
      </c>
      <c r="AL18" s="212" t="str">
        <f t="shared" si="35"/>
        <v/>
      </c>
      <c r="AM18" s="212" t="str">
        <f t="shared" si="36"/>
        <v/>
      </c>
      <c r="AN18" s="212" t="str">
        <f t="shared" si="37"/>
        <v/>
      </c>
      <c r="AO18" s="212" t="str">
        <f t="shared" si="38"/>
        <v/>
      </c>
    </row>
    <row r="19" spans="2:41" ht="11.25" customHeight="1" x14ac:dyDescent="0.2">
      <c r="B19" s="211" t="str">
        <f t="shared" si="39"/>
        <v>Apr-2025</v>
      </c>
      <c r="C19" s="212" t="str">
        <f t="shared" si="0"/>
        <v/>
      </c>
      <c r="D19" s="212" t="str">
        <f t="shared" si="1"/>
        <v/>
      </c>
      <c r="E19" s="212">
        <f t="shared" si="2"/>
        <v>418.65200000000004</v>
      </c>
      <c r="F19" s="212">
        <f t="shared" si="3"/>
        <v>123.428</v>
      </c>
      <c r="G19" s="212" t="str">
        <f t="shared" si="4"/>
        <v/>
      </c>
      <c r="H19" s="212">
        <f t="shared" si="5"/>
        <v>62.249000000000002</v>
      </c>
      <c r="I19" s="212" t="str">
        <f t="shared" si="6"/>
        <v/>
      </c>
      <c r="J19" s="212">
        <f t="shared" si="7"/>
        <v>59.718999999999994</v>
      </c>
      <c r="K19" s="212" t="str">
        <f t="shared" si="8"/>
        <v/>
      </c>
      <c r="L19" s="212" t="str">
        <f t="shared" si="9"/>
        <v/>
      </c>
      <c r="M19" s="212" t="str">
        <f t="shared" si="10"/>
        <v/>
      </c>
      <c r="N19" s="212" t="str">
        <f t="shared" si="11"/>
        <v/>
      </c>
      <c r="O19" s="212">
        <f t="shared" si="12"/>
        <v>32.494999999999997</v>
      </c>
      <c r="P19" s="212" t="str">
        <f t="shared" si="13"/>
        <v/>
      </c>
      <c r="Q19" s="212" t="str">
        <f t="shared" si="14"/>
        <v/>
      </c>
      <c r="R19" s="212" t="str">
        <f t="shared" si="15"/>
        <v/>
      </c>
      <c r="S19" s="212" t="str">
        <f t="shared" si="16"/>
        <v/>
      </c>
      <c r="T19" s="212" t="str">
        <f t="shared" si="17"/>
        <v/>
      </c>
      <c r="U19" s="212" t="str">
        <f t="shared" si="18"/>
        <v/>
      </c>
      <c r="V19" s="212" t="str">
        <f t="shared" si="19"/>
        <v/>
      </c>
      <c r="W19" s="212" t="str">
        <f t="shared" si="20"/>
        <v/>
      </c>
      <c r="X19" s="212">
        <f t="shared" si="21"/>
        <v>16.876999999999999</v>
      </c>
      <c r="Y19" s="212">
        <f t="shared" si="22"/>
        <v>57.207999999999998</v>
      </c>
      <c r="Z19" s="212" t="str">
        <f t="shared" si="23"/>
        <v/>
      </c>
      <c r="AA19" s="212" t="str">
        <f t="shared" si="24"/>
        <v/>
      </c>
      <c r="AB19" s="212" t="str">
        <f t="shared" si="25"/>
        <v/>
      </c>
      <c r="AC19" s="212" t="str">
        <f t="shared" si="26"/>
        <v/>
      </c>
      <c r="AD19" s="212" t="str">
        <f t="shared" si="27"/>
        <v/>
      </c>
      <c r="AE19" s="212" t="str">
        <f t="shared" si="28"/>
        <v/>
      </c>
      <c r="AF19" s="212" t="str">
        <f t="shared" si="29"/>
        <v/>
      </c>
      <c r="AG19" s="212" t="str">
        <f t="shared" si="30"/>
        <v/>
      </c>
      <c r="AH19" s="212" t="str">
        <f t="shared" si="31"/>
        <v/>
      </c>
      <c r="AI19" s="212" t="str">
        <f t="shared" si="32"/>
        <v/>
      </c>
      <c r="AJ19" s="212" t="str">
        <f t="shared" si="33"/>
        <v/>
      </c>
      <c r="AK19" s="212" t="str">
        <f t="shared" si="34"/>
        <v/>
      </c>
      <c r="AL19" s="212" t="str">
        <f t="shared" si="35"/>
        <v/>
      </c>
      <c r="AM19" s="212" t="str">
        <f t="shared" si="36"/>
        <v/>
      </c>
      <c r="AN19" s="212" t="str">
        <f t="shared" si="37"/>
        <v/>
      </c>
      <c r="AO19" s="212" t="str">
        <f t="shared" si="38"/>
        <v/>
      </c>
    </row>
    <row r="20" spans="2:41" ht="11.25" customHeight="1" x14ac:dyDescent="0.2">
      <c r="B20" s="211" t="str">
        <f t="shared" si="39"/>
        <v>May-2025</v>
      </c>
      <c r="C20" s="212">
        <f t="shared" si="0"/>
        <v>59.798000000000002</v>
      </c>
      <c r="D20" s="212" t="str">
        <f t="shared" si="1"/>
        <v/>
      </c>
      <c r="E20" s="212">
        <f t="shared" si="2"/>
        <v>181.13499999999999</v>
      </c>
      <c r="F20" s="212" t="str">
        <f t="shared" si="3"/>
        <v/>
      </c>
      <c r="G20" s="212">
        <f t="shared" si="4"/>
        <v>120.75200000000001</v>
      </c>
      <c r="H20" s="212">
        <f t="shared" si="5"/>
        <v>60.219000000000001</v>
      </c>
      <c r="I20" s="212" t="str">
        <f t="shared" si="6"/>
        <v/>
      </c>
      <c r="J20" s="212">
        <f t="shared" si="7"/>
        <v>63.384</v>
      </c>
      <c r="K20" s="212" t="str">
        <f t="shared" si="8"/>
        <v/>
      </c>
      <c r="L20" s="212" t="str">
        <f t="shared" si="9"/>
        <v/>
      </c>
      <c r="M20" s="212" t="str">
        <f t="shared" si="10"/>
        <v/>
      </c>
      <c r="N20" s="212" t="str">
        <f t="shared" si="11"/>
        <v/>
      </c>
      <c r="O20" s="212" t="str">
        <f t="shared" si="12"/>
        <v/>
      </c>
      <c r="P20" s="212" t="str">
        <f t="shared" si="13"/>
        <v/>
      </c>
      <c r="Q20" s="212" t="str">
        <f t="shared" si="14"/>
        <v/>
      </c>
      <c r="R20" s="212" t="str">
        <f t="shared" si="15"/>
        <v/>
      </c>
      <c r="S20" s="212" t="str">
        <f t="shared" si="16"/>
        <v/>
      </c>
      <c r="T20" s="212" t="str">
        <f t="shared" si="17"/>
        <v/>
      </c>
      <c r="U20" s="212" t="str">
        <f t="shared" si="18"/>
        <v/>
      </c>
      <c r="V20" s="212" t="str">
        <f t="shared" si="19"/>
        <v/>
      </c>
      <c r="W20" s="212" t="str">
        <f t="shared" si="20"/>
        <v/>
      </c>
      <c r="X20" s="212" t="str">
        <f t="shared" si="21"/>
        <v/>
      </c>
      <c r="Y20" s="212" t="str">
        <f t="shared" si="22"/>
        <v/>
      </c>
      <c r="Z20" s="212">
        <f t="shared" si="23"/>
        <v>39.262</v>
      </c>
      <c r="AA20" s="212">
        <f t="shared" si="24"/>
        <v>36.142000000000003</v>
      </c>
      <c r="AB20" s="212" t="str">
        <f t="shared" si="25"/>
        <v/>
      </c>
      <c r="AC20" s="212" t="str">
        <f t="shared" si="26"/>
        <v/>
      </c>
      <c r="AD20" s="212" t="str">
        <f t="shared" si="27"/>
        <v/>
      </c>
      <c r="AE20" s="212" t="str">
        <f t="shared" si="28"/>
        <v/>
      </c>
      <c r="AF20" s="212" t="str">
        <f t="shared" si="29"/>
        <v/>
      </c>
      <c r="AG20" s="212" t="str">
        <f t="shared" si="30"/>
        <v/>
      </c>
      <c r="AH20" s="212" t="str">
        <f t="shared" si="31"/>
        <v/>
      </c>
      <c r="AI20" s="212" t="str">
        <f t="shared" si="32"/>
        <v/>
      </c>
      <c r="AJ20" s="212" t="str">
        <f t="shared" si="33"/>
        <v/>
      </c>
      <c r="AK20" s="212" t="str">
        <f t="shared" si="34"/>
        <v/>
      </c>
      <c r="AL20" s="212" t="str">
        <f t="shared" si="35"/>
        <v/>
      </c>
      <c r="AM20" s="212" t="str">
        <f t="shared" si="36"/>
        <v/>
      </c>
      <c r="AN20" s="212" t="str">
        <f t="shared" si="37"/>
        <v/>
      </c>
      <c r="AO20" s="212" t="str">
        <f t="shared" si="38"/>
        <v/>
      </c>
    </row>
    <row r="21" spans="2:41" ht="11.25" customHeight="1" x14ac:dyDescent="0.2">
      <c r="B21" s="211" t="str">
        <f t="shared" si="39"/>
        <v/>
      </c>
      <c r="C21" s="212" t="str">
        <f t="shared" si="0"/>
        <v/>
      </c>
      <c r="D21" s="212" t="str">
        <f t="shared" si="1"/>
        <v/>
      </c>
      <c r="E21" s="212" t="str">
        <f t="shared" si="2"/>
        <v/>
      </c>
      <c r="F21" s="212" t="str">
        <f t="shared" si="3"/>
        <v/>
      </c>
      <c r="G21" s="212" t="str">
        <f t="shared" si="4"/>
        <v/>
      </c>
      <c r="H21" s="212" t="str">
        <f t="shared" si="5"/>
        <v/>
      </c>
      <c r="I21" s="212" t="str">
        <f t="shared" si="6"/>
        <v/>
      </c>
      <c r="J21" s="212" t="str">
        <f t="shared" si="7"/>
        <v/>
      </c>
      <c r="K21" s="212" t="str">
        <f t="shared" si="8"/>
        <v/>
      </c>
      <c r="L21" s="212" t="str">
        <f t="shared" si="9"/>
        <v/>
      </c>
      <c r="M21" s="212" t="str">
        <f t="shared" si="10"/>
        <v/>
      </c>
      <c r="N21" s="212" t="str">
        <f t="shared" si="11"/>
        <v/>
      </c>
      <c r="O21" s="212" t="str">
        <f t="shared" si="12"/>
        <v/>
      </c>
      <c r="P21" s="212" t="str">
        <f t="shared" si="13"/>
        <v/>
      </c>
      <c r="Q21" s="212" t="str">
        <f t="shared" si="14"/>
        <v/>
      </c>
      <c r="R21" s="212" t="str">
        <f t="shared" si="15"/>
        <v/>
      </c>
      <c r="S21" s="212" t="str">
        <f t="shared" si="16"/>
        <v/>
      </c>
      <c r="T21" s="212" t="str">
        <f t="shared" si="17"/>
        <v/>
      </c>
      <c r="U21" s="212" t="str">
        <f t="shared" si="18"/>
        <v/>
      </c>
      <c r="V21" s="212" t="str">
        <f t="shared" si="19"/>
        <v/>
      </c>
      <c r="W21" s="212" t="str">
        <f t="shared" si="20"/>
        <v/>
      </c>
      <c r="X21" s="212" t="str">
        <f t="shared" si="21"/>
        <v/>
      </c>
      <c r="Y21" s="212" t="str">
        <f t="shared" si="22"/>
        <v/>
      </c>
      <c r="Z21" s="212" t="str">
        <f t="shared" si="23"/>
        <v/>
      </c>
      <c r="AA21" s="212" t="str">
        <f t="shared" si="24"/>
        <v/>
      </c>
      <c r="AB21" s="212" t="str">
        <f t="shared" si="25"/>
        <v/>
      </c>
      <c r="AC21" s="212" t="str">
        <f t="shared" si="26"/>
        <v/>
      </c>
      <c r="AD21" s="212" t="str">
        <f t="shared" si="27"/>
        <v/>
      </c>
      <c r="AE21" s="212" t="str">
        <f t="shared" si="28"/>
        <v/>
      </c>
      <c r="AF21" s="212" t="str">
        <f t="shared" si="29"/>
        <v/>
      </c>
      <c r="AG21" s="212" t="str">
        <f t="shared" si="30"/>
        <v/>
      </c>
      <c r="AH21" s="212" t="str">
        <f t="shared" si="31"/>
        <v/>
      </c>
      <c r="AI21" s="212" t="str">
        <f t="shared" si="32"/>
        <v/>
      </c>
      <c r="AJ21" s="212" t="str">
        <f t="shared" si="33"/>
        <v/>
      </c>
      <c r="AK21" s="212" t="str">
        <f t="shared" si="34"/>
        <v/>
      </c>
      <c r="AL21" s="212" t="str">
        <f t="shared" si="35"/>
        <v/>
      </c>
      <c r="AM21" s="212" t="str">
        <f t="shared" si="36"/>
        <v/>
      </c>
      <c r="AN21" s="212" t="str">
        <f t="shared" si="37"/>
        <v/>
      </c>
      <c r="AO21" s="212" t="str">
        <f t="shared" si="38"/>
        <v/>
      </c>
    </row>
    <row r="22" spans="2:41" ht="11.25" customHeight="1" x14ac:dyDescent="0.2">
      <c r="B22" s="211" t="str">
        <f t="shared" si="39"/>
        <v/>
      </c>
      <c r="C22" s="212" t="str">
        <f t="shared" si="0"/>
        <v/>
      </c>
      <c r="D22" s="212" t="str">
        <f t="shared" si="1"/>
        <v/>
      </c>
      <c r="E22" s="212" t="str">
        <f t="shared" si="2"/>
        <v/>
      </c>
      <c r="F22" s="212" t="str">
        <f t="shared" si="3"/>
        <v/>
      </c>
      <c r="G22" s="212" t="str">
        <f t="shared" si="4"/>
        <v/>
      </c>
      <c r="H22" s="212" t="str">
        <f t="shared" si="5"/>
        <v/>
      </c>
      <c r="I22" s="212" t="str">
        <f t="shared" si="6"/>
        <v/>
      </c>
      <c r="J22" s="212" t="str">
        <f t="shared" si="7"/>
        <v/>
      </c>
      <c r="K22" s="212" t="str">
        <f t="shared" si="8"/>
        <v/>
      </c>
      <c r="L22" s="212" t="str">
        <f t="shared" si="9"/>
        <v/>
      </c>
      <c r="M22" s="212" t="str">
        <f t="shared" si="10"/>
        <v/>
      </c>
      <c r="N22" s="212" t="str">
        <f t="shared" si="11"/>
        <v/>
      </c>
      <c r="O22" s="212" t="str">
        <f t="shared" si="12"/>
        <v/>
      </c>
      <c r="P22" s="212" t="str">
        <f t="shared" si="13"/>
        <v/>
      </c>
      <c r="Q22" s="212" t="str">
        <f t="shared" si="14"/>
        <v/>
      </c>
      <c r="R22" s="212" t="str">
        <f t="shared" si="15"/>
        <v/>
      </c>
      <c r="S22" s="212" t="str">
        <f t="shared" si="16"/>
        <v/>
      </c>
      <c r="T22" s="212" t="str">
        <f t="shared" si="17"/>
        <v/>
      </c>
      <c r="U22" s="212" t="str">
        <f t="shared" si="18"/>
        <v/>
      </c>
      <c r="V22" s="212" t="str">
        <f t="shared" si="19"/>
        <v/>
      </c>
      <c r="W22" s="212" t="str">
        <f t="shared" si="20"/>
        <v/>
      </c>
      <c r="X22" s="212" t="str">
        <f t="shared" si="21"/>
        <v/>
      </c>
      <c r="Y22" s="212" t="str">
        <f t="shared" si="22"/>
        <v/>
      </c>
      <c r="Z22" s="212" t="str">
        <f t="shared" si="23"/>
        <v/>
      </c>
      <c r="AA22" s="212" t="str">
        <f t="shared" si="24"/>
        <v/>
      </c>
      <c r="AB22" s="212" t="str">
        <f t="shared" si="25"/>
        <v/>
      </c>
      <c r="AC22" s="212" t="str">
        <f t="shared" si="26"/>
        <v/>
      </c>
      <c r="AD22" s="212" t="str">
        <f t="shared" si="27"/>
        <v/>
      </c>
      <c r="AE22" s="212" t="str">
        <f t="shared" si="28"/>
        <v/>
      </c>
      <c r="AF22" s="212" t="str">
        <f t="shared" si="29"/>
        <v/>
      </c>
      <c r="AG22" s="212" t="str">
        <f t="shared" si="30"/>
        <v/>
      </c>
      <c r="AH22" s="212" t="str">
        <f t="shared" si="31"/>
        <v/>
      </c>
      <c r="AI22" s="212" t="str">
        <f t="shared" si="32"/>
        <v/>
      </c>
      <c r="AJ22" s="212" t="str">
        <f t="shared" si="33"/>
        <v/>
      </c>
      <c r="AK22" s="212" t="str">
        <f t="shared" si="34"/>
        <v/>
      </c>
      <c r="AL22" s="212" t="str">
        <f t="shared" si="35"/>
        <v/>
      </c>
      <c r="AM22" s="212" t="str">
        <f t="shared" si="36"/>
        <v/>
      </c>
      <c r="AN22" s="212" t="str">
        <f t="shared" si="37"/>
        <v/>
      </c>
      <c r="AO22" s="212" t="str">
        <f t="shared" si="38"/>
        <v/>
      </c>
    </row>
    <row r="23" spans="2:41" ht="11.25" customHeight="1" x14ac:dyDescent="0.2">
      <c r="B23" s="211" t="str">
        <f t="shared" si="39"/>
        <v/>
      </c>
      <c r="C23" s="212" t="str">
        <f t="shared" si="0"/>
        <v/>
      </c>
      <c r="D23" s="212" t="str">
        <f t="shared" si="1"/>
        <v/>
      </c>
      <c r="E23" s="212" t="str">
        <f t="shared" si="2"/>
        <v/>
      </c>
      <c r="F23" s="212" t="str">
        <f t="shared" si="3"/>
        <v/>
      </c>
      <c r="G23" s="212" t="str">
        <f t="shared" si="4"/>
        <v/>
      </c>
      <c r="H23" s="212" t="str">
        <f t="shared" si="5"/>
        <v/>
      </c>
      <c r="I23" s="212" t="str">
        <f t="shared" si="6"/>
        <v/>
      </c>
      <c r="J23" s="212" t="str">
        <f t="shared" si="7"/>
        <v/>
      </c>
      <c r="K23" s="212" t="str">
        <f t="shared" si="8"/>
        <v/>
      </c>
      <c r="L23" s="212" t="str">
        <f t="shared" si="9"/>
        <v/>
      </c>
      <c r="M23" s="212" t="str">
        <f t="shared" si="10"/>
        <v/>
      </c>
      <c r="N23" s="212" t="str">
        <f t="shared" si="11"/>
        <v/>
      </c>
      <c r="O23" s="212" t="str">
        <f t="shared" si="12"/>
        <v/>
      </c>
      <c r="P23" s="212" t="str">
        <f t="shared" si="13"/>
        <v/>
      </c>
      <c r="Q23" s="212" t="str">
        <f t="shared" si="14"/>
        <v/>
      </c>
      <c r="R23" s="212" t="str">
        <f t="shared" si="15"/>
        <v/>
      </c>
      <c r="S23" s="212" t="str">
        <f t="shared" si="16"/>
        <v/>
      </c>
      <c r="T23" s="212" t="str">
        <f t="shared" si="17"/>
        <v/>
      </c>
      <c r="U23" s="212" t="str">
        <f t="shared" si="18"/>
        <v/>
      </c>
      <c r="V23" s="212" t="str">
        <f t="shared" si="19"/>
        <v/>
      </c>
      <c r="W23" s="212" t="str">
        <f t="shared" si="20"/>
        <v/>
      </c>
      <c r="X23" s="212" t="str">
        <f t="shared" si="21"/>
        <v/>
      </c>
      <c r="Y23" s="212" t="str">
        <f t="shared" si="22"/>
        <v/>
      </c>
      <c r="Z23" s="212" t="str">
        <f t="shared" si="23"/>
        <v/>
      </c>
      <c r="AA23" s="212" t="str">
        <f t="shared" si="24"/>
        <v/>
      </c>
      <c r="AB23" s="212" t="str">
        <f t="shared" si="25"/>
        <v/>
      </c>
      <c r="AC23" s="212" t="str">
        <f t="shared" si="26"/>
        <v/>
      </c>
      <c r="AD23" s="212" t="str">
        <f t="shared" si="27"/>
        <v/>
      </c>
      <c r="AE23" s="212" t="str">
        <f t="shared" si="28"/>
        <v/>
      </c>
      <c r="AF23" s="212" t="str">
        <f t="shared" si="29"/>
        <v/>
      </c>
      <c r="AG23" s="212" t="str">
        <f t="shared" si="30"/>
        <v/>
      </c>
      <c r="AH23" s="212" t="str">
        <f t="shared" si="31"/>
        <v/>
      </c>
      <c r="AI23" s="212" t="str">
        <f t="shared" si="32"/>
        <v/>
      </c>
      <c r="AJ23" s="212" t="str">
        <f t="shared" si="33"/>
        <v/>
      </c>
      <c r="AK23" s="212" t="str">
        <f t="shared" si="34"/>
        <v/>
      </c>
      <c r="AL23" s="212" t="str">
        <f t="shared" si="35"/>
        <v/>
      </c>
      <c r="AM23" s="212" t="str">
        <f t="shared" si="36"/>
        <v/>
      </c>
      <c r="AN23" s="212" t="str">
        <f t="shared" si="37"/>
        <v/>
      </c>
      <c r="AO23" s="212" t="str">
        <f t="shared" si="38"/>
        <v/>
      </c>
    </row>
    <row r="24" spans="2:41" ht="11.25" customHeight="1" x14ac:dyDescent="0.2">
      <c r="B24" s="211" t="str">
        <f t="shared" si="39"/>
        <v/>
      </c>
      <c r="C24" s="212" t="str">
        <f t="shared" si="0"/>
        <v/>
      </c>
      <c r="D24" s="212" t="str">
        <f t="shared" si="1"/>
        <v/>
      </c>
      <c r="E24" s="212" t="str">
        <f t="shared" si="2"/>
        <v/>
      </c>
      <c r="F24" s="212" t="str">
        <f t="shared" si="3"/>
        <v/>
      </c>
      <c r="G24" s="212" t="str">
        <f t="shared" si="4"/>
        <v/>
      </c>
      <c r="H24" s="212" t="str">
        <f t="shared" si="5"/>
        <v/>
      </c>
      <c r="I24" s="212" t="str">
        <f t="shared" si="6"/>
        <v/>
      </c>
      <c r="J24" s="212" t="str">
        <f t="shared" si="7"/>
        <v/>
      </c>
      <c r="K24" s="212" t="str">
        <f t="shared" si="8"/>
        <v/>
      </c>
      <c r="L24" s="212" t="str">
        <f t="shared" si="9"/>
        <v/>
      </c>
      <c r="M24" s="212" t="str">
        <f t="shared" si="10"/>
        <v/>
      </c>
      <c r="N24" s="212" t="str">
        <f t="shared" si="11"/>
        <v/>
      </c>
      <c r="O24" s="212" t="str">
        <f t="shared" si="12"/>
        <v/>
      </c>
      <c r="P24" s="212" t="str">
        <f t="shared" si="13"/>
        <v/>
      </c>
      <c r="Q24" s="212" t="str">
        <f t="shared" si="14"/>
        <v/>
      </c>
      <c r="R24" s="212" t="str">
        <f t="shared" si="15"/>
        <v/>
      </c>
      <c r="S24" s="212" t="str">
        <f t="shared" si="16"/>
        <v/>
      </c>
      <c r="T24" s="212" t="str">
        <f t="shared" si="17"/>
        <v/>
      </c>
      <c r="U24" s="212" t="str">
        <f t="shared" si="18"/>
        <v/>
      </c>
      <c r="V24" s="212" t="str">
        <f t="shared" si="19"/>
        <v/>
      </c>
      <c r="W24" s="212" t="str">
        <f t="shared" si="20"/>
        <v/>
      </c>
      <c r="X24" s="212" t="str">
        <f t="shared" si="21"/>
        <v/>
      </c>
      <c r="Y24" s="212" t="str">
        <f t="shared" si="22"/>
        <v/>
      </c>
      <c r="Z24" s="212" t="str">
        <f t="shared" si="23"/>
        <v/>
      </c>
      <c r="AA24" s="212" t="str">
        <f t="shared" si="24"/>
        <v/>
      </c>
      <c r="AB24" s="212" t="str">
        <f t="shared" si="25"/>
        <v/>
      </c>
      <c r="AC24" s="212" t="str">
        <f t="shared" si="26"/>
        <v/>
      </c>
      <c r="AD24" s="212" t="str">
        <f t="shared" si="27"/>
        <v/>
      </c>
      <c r="AE24" s="212" t="str">
        <f t="shared" si="28"/>
        <v/>
      </c>
      <c r="AF24" s="212" t="str">
        <f t="shared" si="29"/>
        <v/>
      </c>
      <c r="AG24" s="212" t="str">
        <f t="shared" si="30"/>
        <v/>
      </c>
      <c r="AH24" s="212" t="str">
        <f t="shared" si="31"/>
        <v/>
      </c>
      <c r="AI24" s="212" t="str">
        <f t="shared" si="32"/>
        <v/>
      </c>
      <c r="AJ24" s="212" t="str">
        <f t="shared" si="33"/>
        <v/>
      </c>
      <c r="AK24" s="212" t="str">
        <f t="shared" si="34"/>
        <v/>
      </c>
      <c r="AL24" s="212" t="str">
        <f t="shared" si="35"/>
        <v/>
      </c>
      <c r="AM24" s="212" t="str">
        <f t="shared" si="36"/>
        <v/>
      </c>
      <c r="AN24" s="212" t="str">
        <f t="shared" si="37"/>
        <v/>
      </c>
      <c r="AO24" s="212" t="str">
        <f t="shared" si="38"/>
        <v/>
      </c>
    </row>
    <row r="25" spans="2:41" ht="11.25" customHeight="1" x14ac:dyDescent="0.2">
      <c r="B25" s="211" t="str">
        <f t="shared" si="39"/>
        <v/>
      </c>
      <c r="C25" s="212" t="str">
        <f t="shared" si="0"/>
        <v/>
      </c>
      <c r="D25" s="212" t="str">
        <f t="shared" si="1"/>
        <v/>
      </c>
      <c r="E25" s="212" t="str">
        <f t="shared" si="2"/>
        <v/>
      </c>
      <c r="F25" s="212" t="str">
        <f t="shared" si="3"/>
        <v/>
      </c>
      <c r="G25" s="212" t="str">
        <f t="shared" si="4"/>
        <v/>
      </c>
      <c r="H25" s="212" t="str">
        <f t="shared" si="5"/>
        <v/>
      </c>
      <c r="I25" s="212" t="str">
        <f t="shared" si="6"/>
        <v/>
      </c>
      <c r="J25" s="212" t="str">
        <f t="shared" si="7"/>
        <v/>
      </c>
      <c r="K25" s="212" t="str">
        <f t="shared" si="8"/>
        <v/>
      </c>
      <c r="L25" s="212" t="str">
        <f t="shared" si="9"/>
        <v/>
      </c>
      <c r="M25" s="212" t="str">
        <f t="shared" si="10"/>
        <v/>
      </c>
      <c r="N25" s="212" t="str">
        <f t="shared" si="11"/>
        <v/>
      </c>
      <c r="O25" s="212" t="str">
        <f t="shared" si="12"/>
        <v/>
      </c>
      <c r="P25" s="212" t="str">
        <f t="shared" si="13"/>
        <v/>
      </c>
      <c r="Q25" s="212" t="str">
        <f t="shared" si="14"/>
        <v/>
      </c>
      <c r="R25" s="212" t="str">
        <f t="shared" si="15"/>
        <v/>
      </c>
      <c r="S25" s="212" t="str">
        <f t="shared" si="16"/>
        <v/>
      </c>
      <c r="T25" s="212" t="str">
        <f t="shared" si="17"/>
        <v/>
      </c>
      <c r="U25" s="212" t="str">
        <f t="shared" si="18"/>
        <v/>
      </c>
      <c r="V25" s="212" t="str">
        <f t="shared" si="19"/>
        <v/>
      </c>
      <c r="W25" s="212" t="str">
        <f t="shared" si="20"/>
        <v/>
      </c>
      <c r="X25" s="212" t="str">
        <f t="shared" si="21"/>
        <v/>
      </c>
      <c r="Y25" s="212" t="str">
        <f t="shared" si="22"/>
        <v/>
      </c>
      <c r="Z25" s="212" t="str">
        <f t="shared" si="23"/>
        <v/>
      </c>
      <c r="AA25" s="212" t="str">
        <f t="shared" si="24"/>
        <v/>
      </c>
      <c r="AB25" s="212" t="str">
        <f t="shared" si="25"/>
        <v/>
      </c>
      <c r="AC25" s="212" t="str">
        <f t="shared" si="26"/>
        <v/>
      </c>
      <c r="AD25" s="212" t="str">
        <f t="shared" si="27"/>
        <v/>
      </c>
      <c r="AE25" s="212" t="str">
        <f t="shared" si="28"/>
        <v/>
      </c>
      <c r="AF25" s="212" t="str">
        <f t="shared" si="29"/>
        <v/>
      </c>
      <c r="AG25" s="212" t="str">
        <f t="shared" si="30"/>
        <v/>
      </c>
      <c r="AH25" s="212" t="str">
        <f t="shared" si="31"/>
        <v/>
      </c>
      <c r="AI25" s="212" t="str">
        <f t="shared" si="32"/>
        <v/>
      </c>
      <c r="AJ25" s="212" t="str">
        <f t="shared" si="33"/>
        <v/>
      </c>
      <c r="AK25" s="212" t="str">
        <f t="shared" si="34"/>
        <v/>
      </c>
      <c r="AL25" s="212" t="str">
        <f t="shared" si="35"/>
        <v/>
      </c>
      <c r="AM25" s="212" t="str">
        <f t="shared" si="36"/>
        <v/>
      </c>
      <c r="AN25" s="212" t="str">
        <f t="shared" si="37"/>
        <v/>
      </c>
      <c r="AO25" s="212" t="str">
        <f t="shared" si="38"/>
        <v/>
      </c>
    </row>
    <row r="26" spans="2:41" ht="11.25" customHeight="1" x14ac:dyDescent="0.2">
      <c r="B26" s="211" t="str">
        <f t="shared" ref="B26:B27" si="40">IF(R1382=0,"",R1382)</f>
        <v/>
      </c>
      <c r="C26" s="212" t="str">
        <f t="shared" ref="C26:C27" si="41">IF(S1382=0,"",S1382)</f>
        <v/>
      </c>
      <c r="D26" s="212" t="str">
        <f t="shared" ref="D26:D27" si="42">IF(T1382=0,"",T1382)</f>
        <v/>
      </c>
      <c r="E26" s="212" t="str">
        <f t="shared" ref="E26:E27" si="43">IF(U1382=0,"",U1382)</f>
        <v/>
      </c>
      <c r="F26" s="212" t="str">
        <f t="shared" ref="F26:F27" si="44">IF(V1382=0,"",V1382)</f>
        <v/>
      </c>
      <c r="G26" s="212" t="str">
        <f t="shared" ref="G26:G27" si="45">IF(W1382=0,"",W1382)</f>
        <v/>
      </c>
      <c r="H26" s="212" t="str">
        <f t="shared" ref="H26:H27" si="46">IF(X1382=0,"",X1382)</f>
        <v/>
      </c>
      <c r="I26" s="212" t="str">
        <f t="shared" ref="I26:I27" si="47">IF(Y1382=0,"",Y1382)</f>
        <v/>
      </c>
      <c r="J26" s="212" t="str">
        <f t="shared" ref="J26:J27" si="48">IF(Z1382=0,"",Z1382)</f>
        <v/>
      </c>
      <c r="K26" s="212" t="str">
        <f t="shared" ref="K26:K27" si="49">IF(AA1382=0,"",AA1382)</f>
        <v/>
      </c>
      <c r="L26" s="212" t="str">
        <f t="shared" ref="L26:L27" si="50">IF(AB1382=0,"",AB1382)</f>
        <v/>
      </c>
      <c r="M26" s="212" t="str">
        <f t="shared" ref="M26:M27" si="51">IF(AC1382=0,"",AC1382)</f>
        <v/>
      </c>
      <c r="N26" s="212" t="str">
        <f t="shared" ref="N26:N27" si="52">IF(AD1382=0,"",AD1382)</f>
        <v/>
      </c>
      <c r="O26" s="212" t="str">
        <f t="shared" ref="O26:O27" si="53">IF(AE1382=0,"",AE1382)</f>
        <v/>
      </c>
      <c r="P26" s="212" t="str">
        <f t="shared" ref="P26:P27" si="54">IF(AF1382=0,"",AF1382)</f>
        <v/>
      </c>
      <c r="Q26" s="212" t="str">
        <f t="shared" ref="Q26:Q27" si="55">IF(AG1382=0,"",AG1382)</f>
        <v/>
      </c>
      <c r="R26" s="212" t="str">
        <f t="shared" ref="R26:R27" si="56">IF(AH1382=0,"",AH1382)</f>
        <v/>
      </c>
      <c r="S26" s="212" t="str">
        <f t="shared" ref="S26:S27" si="57">IF(AI1382=0,"",AI1382)</f>
        <v/>
      </c>
      <c r="T26" s="212" t="str">
        <f t="shared" ref="T26:T27" si="58">IF(AJ1382=0,"",AJ1382)</f>
        <v/>
      </c>
      <c r="U26" s="212" t="str">
        <f t="shared" ref="U26:U27" si="59">IF(AK1382=0,"",AK1382)</f>
        <v/>
      </c>
      <c r="V26" s="212" t="str">
        <f t="shared" ref="V26:V27" si="60">IF(AL1382=0,"",AL1382)</f>
        <v/>
      </c>
      <c r="W26" s="212" t="str">
        <f t="shared" ref="W26:W27" si="61">IF(AM1382=0,"",AM1382)</f>
        <v/>
      </c>
      <c r="X26" s="212" t="str">
        <f t="shared" ref="X26:X27" si="62">IF(AN1382=0,"",AN1382)</f>
        <v/>
      </c>
      <c r="Y26" s="212" t="str">
        <f t="shared" ref="Y26:Y27" si="63">IF(AO1382=0,"",AO1382)</f>
        <v/>
      </c>
      <c r="Z26" s="212" t="str">
        <f t="shared" ref="Z26:Z27" si="64">IF(AP1382=0,"",AP1382)</f>
        <v/>
      </c>
      <c r="AA26" s="212" t="str">
        <f t="shared" ref="AA26:AA27" si="65">IF(AQ1382=0,"",AQ1382)</f>
        <v/>
      </c>
      <c r="AB26" s="212" t="str">
        <f t="shared" ref="AB26:AB27" si="66">IF(AR1382=0,"",AR1382)</f>
        <v/>
      </c>
      <c r="AC26" s="212" t="str">
        <f t="shared" ref="AC26:AC27" si="67">IF(AS1382=0,"",AS1382)</f>
        <v/>
      </c>
      <c r="AD26" s="212" t="str">
        <f t="shared" ref="AD26:AD27" si="68">IF(AT1382=0,"",AT1382)</f>
        <v/>
      </c>
      <c r="AE26" s="212" t="str">
        <f t="shared" ref="AE26:AE27" si="69">IF(AU1382=0,"",AU1382)</f>
        <v/>
      </c>
      <c r="AF26" s="212" t="str">
        <f t="shared" ref="AF26:AF27" si="70">IF(AV1382=0,"",AV1382)</f>
        <v/>
      </c>
      <c r="AG26" s="212" t="str">
        <f t="shared" si="30"/>
        <v/>
      </c>
      <c r="AH26" s="212" t="str">
        <f t="shared" si="31"/>
        <v/>
      </c>
      <c r="AI26" s="212" t="str">
        <f t="shared" si="32"/>
        <v/>
      </c>
      <c r="AJ26" s="212" t="str">
        <f t="shared" si="33"/>
        <v/>
      </c>
      <c r="AK26" s="212" t="str">
        <f t="shared" si="34"/>
        <v/>
      </c>
      <c r="AL26" s="212" t="str">
        <f t="shared" si="35"/>
        <v/>
      </c>
      <c r="AM26" s="212" t="str">
        <f t="shared" si="36"/>
        <v/>
      </c>
      <c r="AN26" s="212" t="str">
        <f t="shared" si="37"/>
        <v/>
      </c>
      <c r="AO26" s="212" t="str">
        <f t="shared" si="38"/>
        <v/>
      </c>
    </row>
    <row r="27" spans="2:41" ht="11.25" customHeight="1" x14ac:dyDescent="0.2">
      <c r="B27" s="213" t="str">
        <f t="shared" si="40"/>
        <v/>
      </c>
      <c r="C27" s="214" t="str">
        <f t="shared" si="41"/>
        <v/>
      </c>
      <c r="D27" s="214" t="str">
        <f t="shared" si="42"/>
        <v/>
      </c>
      <c r="E27" s="214" t="str">
        <f t="shared" si="43"/>
        <v/>
      </c>
      <c r="F27" s="214" t="str">
        <f t="shared" si="44"/>
        <v/>
      </c>
      <c r="G27" s="214" t="str">
        <f t="shared" si="45"/>
        <v/>
      </c>
      <c r="H27" s="214" t="str">
        <f t="shared" si="46"/>
        <v/>
      </c>
      <c r="I27" s="214" t="str">
        <f t="shared" si="47"/>
        <v/>
      </c>
      <c r="J27" s="214" t="str">
        <f t="shared" si="48"/>
        <v/>
      </c>
      <c r="K27" s="214" t="str">
        <f t="shared" si="49"/>
        <v/>
      </c>
      <c r="L27" s="214" t="str">
        <f t="shared" si="50"/>
        <v/>
      </c>
      <c r="M27" s="214" t="str">
        <f t="shared" si="51"/>
        <v/>
      </c>
      <c r="N27" s="214" t="str">
        <f t="shared" si="52"/>
        <v/>
      </c>
      <c r="O27" s="214" t="str">
        <f t="shared" si="53"/>
        <v/>
      </c>
      <c r="P27" s="214" t="str">
        <f t="shared" si="54"/>
        <v/>
      </c>
      <c r="Q27" s="214" t="str">
        <f t="shared" si="55"/>
        <v/>
      </c>
      <c r="R27" s="214" t="str">
        <f t="shared" si="56"/>
        <v/>
      </c>
      <c r="S27" s="214" t="str">
        <f t="shared" si="57"/>
        <v/>
      </c>
      <c r="T27" s="214" t="str">
        <f t="shared" si="58"/>
        <v/>
      </c>
      <c r="U27" s="214" t="str">
        <f t="shared" si="59"/>
        <v/>
      </c>
      <c r="V27" s="214" t="str">
        <f t="shared" si="60"/>
        <v/>
      </c>
      <c r="W27" s="214" t="str">
        <f t="shared" si="61"/>
        <v/>
      </c>
      <c r="X27" s="214" t="str">
        <f t="shared" si="62"/>
        <v/>
      </c>
      <c r="Y27" s="214" t="str">
        <f t="shared" si="63"/>
        <v/>
      </c>
      <c r="Z27" s="214" t="str">
        <f t="shared" si="64"/>
        <v/>
      </c>
      <c r="AA27" s="214" t="str">
        <f t="shared" si="65"/>
        <v/>
      </c>
      <c r="AB27" s="214" t="str">
        <f t="shared" si="66"/>
        <v/>
      </c>
      <c r="AC27" s="214" t="str">
        <f t="shared" si="67"/>
        <v/>
      </c>
      <c r="AD27" s="214" t="str">
        <f t="shared" si="68"/>
        <v/>
      </c>
      <c r="AE27" s="214" t="str">
        <f t="shared" si="69"/>
        <v/>
      </c>
      <c r="AF27" s="214" t="str">
        <f t="shared" si="70"/>
        <v/>
      </c>
      <c r="AG27" s="214" t="str">
        <f t="shared" si="30"/>
        <v/>
      </c>
      <c r="AH27" s="214" t="str">
        <f t="shared" si="31"/>
        <v/>
      </c>
      <c r="AI27" s="214" t="str">
        <f t="shared" si="32"/>
        <v/>
      </c>
      <c r="AJ27" s="214" t="str">
        <f t="shared" si="33"/>
        <v/>
      </c>
      <c r="AK27" s="214" t="str">
        <f t="shared" si="34"/>
        <v/>
      </c>
      <c r="AL27" s="214" t="str">
        <f t="shared" si="35"/>
        <v/>
      </c>
      <c r="AM27" s="214" t="str">
        <f t="shared" si="36"/>
        <v/>
      </c>
      <c r="AN27" s="214" t="str">
        <f t="shared" si="37"/>
        <v/>
      </c>
      <c r="AO27" s="214" t="str">
        <f t="shared" si="38"/>
        <v/>
      </c>
    </row>
    <row r="62" spans="2:2" x14ac:dyDescent="0.2">
      <c r="B62" s="171" t="str">
        <f>'Import shipments summary'!B66</f>
        <v>Data compiled May 2025.</v>
      </c>
    </row>
    <row r="63" spans="2:2" x14ac:dyDescent="0.2">
      <c r="B63" s="171" t="str">
        <f>'Import shipments summary'!B67</f>
        <v>Source: S&amp;P Global Commodities at Sea, part of S&amp;P Global Commodity Insights</v>
      </c>
    </row>
    <row r="64" spans="2:2" x14ac:dyDescent="0.2">
      <c r="B64" s="171" t="str">
        <f>'Import shipments summary'!B68</f>
        <v>© 2025 S&amp;P Global.</v>
      </c>
    </row>
    <row r="70" spans="2:26" s="155" customFormat="1" x14ac:dyDescent="0.2">
      <c r="S70" s="187"/>
      <c r="T70" s="148"/>
      <c r="Z70" s="148"/>
    </row>
    <row r="71" spans="2:26" s="155" customFormat="1" x14ac:dyDescent="0.2">
      <c r="D71" s="183"/>
      <c r="F71" s="184"/>
      <c r="K71" s="148"/>
      <c r="L71" s="185"/>
      <c r="S71" s="187"/>
      <c r="T71" s="148"/>
      <c r="Z71" s="148"/>
    </row>
    <row r="72" spans="2:26" s="155" customFormat="1" ht="11" hidden="1" thickBot="1" x14ac:dyDescent="0.25">
      <c r="B72" s="156" t="s">
        <v>72</v>
      </c>
      <c r="C72" s="164" t="s">
        <v>56</v>
      </c>
      <c r="D72" s="156" t="s">
        <v>57</v>
      </c>
      <c r="E72" s="156" t="s">
        <v>58</v>
      </c>
      <c r="F72" s="162" t="s">
        <v>68</v>
      </c>
      <c r="G72" s="162" t="s">
        <v>66</v>
      </c>
      <c r="H72" s="156" t="s">
        <v>61</v>
      </c>
      <c r="I72" s="156" t="s">
        <v>59</v>
      </c>
      <c r="J72" s="156" t="s">
        <v>65</v>
      </c>
      <c r="K72" s="156" t="s">
        <v>67</v>
      </c>
      <c r="L72" s="156" t="s">
        <v>60</v>
      </c>
      <c r="S72" s="187"/>
      <c r="T72" s="148"/>
      <c r="Z72" s="148"/>
    </row>
    <row r="73" spans="2:26" s="155" customFormat="1" hidden="1" x14ac:dyDescent="0.2">
      <c r="B73" s="155" t="str">
        <f>IF(B637=0,"",B637)</f>
        <v>2025M01</v>
      </c>
      <c r="C73" s="155" t="str">
        <f>IF(F637=0,"",F637)</f>
        <v>Canada</v>
      </c>
      <c r="D73" s="155" t="str">
        <f>IF(G637=0,"",G637)</f>
        <v>Canpotex</v>
      </c>
      <c r="E73" s="155" t="str">
        <f>IF(H637=0,"",H637)</f>
        <v>Vancouver (Canada)</v>
      </c>
      <c r="F73" s="204">
        <f>IF(J637=0,"",J637)</f>
        <v>81.852000000000004</v>
      </c>
      <c r="G73" s="204">
        <f>IF(K637=0,"",K637)</f>
        <v>21.905999999999999</v>
      </c>
      <c r="H73" s="204" t="str">
        <f>IF(L637=0,"",L637)</f>
        <v>China</v>
      </c>
      <c r="I73" s="204" t="str">
        <f>IF(M637=0,"",M637)</f>
        <v>Yingkou</v>
      </c>
      <c r="J73" s="204" t="str">
        <f>IF(I637=0,"",I637)</f>
        <v>Pegasus</v>
      </c>
      <c r="K73" s="186">
        <f>IF(N637=0,"",N637)</f>
        <v>45658.011979166666</v>
      </c>
      <c r="L73" s="186">
        <f>IF(O637=0,"",O637)</f>
        <v>45680.72855324074</v>
      </c>
      <c r="S73" s="187"/>
      <c r="T73" s="148"/>
      <c r="Z73" s="148"/>
    </row>
    <row r="74" spans="2:26" s="155" customFormat="1" hidden="1" x14ac:dyDescent="0.2">
      <c r="B74" s="155" t="str">
        <f t="shared" ref="B74:B137" si="71">IF(B638=0,"",B638)</f>
        <v>2025M01</v>
      </c>
      <c r="C74" s="155" t="str">
        <f t="shared" ref="C74:C137" si="72">IF(F638=0,"",F638)</f>
        <v>Canada</v>
      </c>
      <c r="D74" s="155" t="str">
        <f t="shared" ref="D74:D137" si="73">IF(G638=0,"",G638)</f>
        <v>Canpotex</v>
      </c>
      <c r="E74" s="155" t="str">
        <f t="shared" ref="E74:E137" si="74">IF(H638=0,"",H638)</f>
        <v>Vancouver (Canada)</v>
      </c>
      <c r="F74" s="204">
        <f t="shared" ref="F74:F137" si="75">IF(J638=0,"",J638)</f>
        <v>81.852000000000004</v>
      </c>
      <c r="G74" s="204">
        <f t="shared" ref="G74:G137" si="76">IF(K638=0,"",K638)</f>
        <v>44.780999999999999</v>
      </c>
      <c r="H74" s="204" t="str">
        <f t="shared" ref="H74:H137" si="77">IF(L638=0,"",L638)</f>
        <v>China</v>
      </c>
      <c r="I74" s="204" t="str">
        <f t="shared" ref="I74:I137" si="78">IF(M638=0,"",M638)</f>
        <v>Humen</v>
      </c>
      <c r="J74" s="204" t="str">
        <f t="shared" ref="J74:J137" si="79">IF(I638=0,"",I638)</f>
        <v>Pegasus</v>
      </c>
      <c r="K74" s="186">
        <f t="shared" ref="K74:K137" si="80">IF(N638=0,"",N638)</f>
        <v>45658.011979166666</v>
      </c>
      <c r="L74" s="186">
        <f t="shared" ref="L74:L137" si="81">IF(O638=0,"",O638)</f>
        <v>45690.027951388889</v>
      </c>
      <c r="S74" s="187"/>
      <c r="T74" s="148"/>
      <c r="Z74" s="148"/>
    </row>
    <row r="75" spans="2:26" s="155" customFormat="1" hidden="1" x14ac:dyDescent="0.2">
      <c r="B75" s="155" t="str">
        <f t="shared" si="71"/>
        <v>2025M01</v>
      </c>
      <c r="C75" s="155" t="str">
        <f t="shared" si="72"/>
        <v>Canada</v>
      </c>
      <c r="D75" s="155" t="str">
        <f t="shared" si="73"/>
        <v>Canpotex</v>
      </c>
      <c r="E75" s="155" t="str">
        <f t="shared" si="74"/>
        <v>Vancouver (Canada)</v>
      </c>
      <c r="F75" s="204">
        <f t="shared" si="75"/>
        <v>64.087999999999994</v>
      </c>
      <c r="G75" s="204">
        <f t="shared" si="76"/>
        <v>21.209</v>
      </c>
      <c r="H75" s="204" t="str">
        <f t="shared" si="77"/>
        <v>Indonesia</v>
      </c>
      <c r="I75" s="204" t="str">
        <f t="shared" si="78"/>
        <v>Dumai</v>
      </c>
      <c r="J75" s="204" t="str">
        <f t="shared" si="79"/>
        <v>Manina</v>
      </c>
      <c r="K75" s="186">
        <f t="shared" si="80"/>
        <v>45664.616076388891</v>
      </c>
      <c r="L75" s="186">
        <f t="shared" si="81"/>
        <v>45693.675196759257</v>
      </c>
      <c r="S75" s="187"/>
      <c r="T75" s="148"/>
      <c r="Z75" s="148"/>
    </row>
    <row r="76" spans="2:26" s="155" customFormat="1" hidden="1" x14ac:dyDescent="0.2">
      <c r="B76" s="155" t="str">
        <f t="shared" si="71"/>
        <v>2025M01</v>
      </c>
      <c r="C76" s="155" t="str">
        <f t="shared" si="72"/>
        <v>Canada</v>
      </c>
      <c r="D76" s="155" t="str">
        <f t="shared" si="73"/>
        <v>Canpotex</v>
      </c>
      <c r="E76" s="155" t="str">
        <f t="shared" si="74"/>
        <v>Vancouver (Canada)</v>
      </c>
      <c r="F76" s="204">
        <f t="shared" si="75"/>
        <v>64.247</v>
      </c>
      <c r="G76" s="204">
        <f t="shared" si="76"/>
        <v>60.585999999999999</v>
      </c>
      <c r="H76" s="204" t="str">
        <f t="shared" si="77"/>
        <v>Brazil</v>
      </c>
      <c r="I76" s="204" t="str">
        <f t="shared" si="78"/>
        <v>Santos</v>
      </c>
      <c r="J76" s="204" t="str">
        <f t="shared" si="79"/>
        <v>Pavo Brave</v>
      </c>
      <c r="K76" s="186">
        <f t="shared" si="80"/>
        <v>45662.793124999997</v>
      </c>
      <c r="L76" s="186">
        <f t="shared" si="81"/>
        <v>45695.480729166666</v>
      </c>
      <c r="S76" s="187"/>
      <c r="T76" s="148"/>
      <c r="Z76" s="148"/>
    </row>
    <row r="77" spans="2:26" s="155" customFormat="1" hidden="1" x14ac:dyDescent="0.2">
      <c r="B77" s="155" t="str">
        <f t="shared" si="71"/>
        <v>2025M01</v>
      </c>
      <c r="C77" s="155" t="str">
        <f t="shared" si="72"/>
        <v>Canada</v>
      </c>
      <c r="D77" s="155" t="str">
        <f t="shared" si="73"/>
        <v>K+S</v>
      </c>
      <c r="E77" s="155" t="str">
        <f t="shared" si="74"/>
        <v>Vancouver (Canada)</v>
      </c>
      <c r="F77" s="204">
        <f t="shared" si="75"/>
        <v>36.962000000000003</v>
      </c>
      <c r="G77" s="204">
        <f t="shared" si="76"/>
        <v>32.656999999999996</v>
      </c>
      <c r="H77" s="204" t="str">
        <f t="shared" si="77"/>
        <v>Australia</v>
      </c>
      <c r="I77" s="204" t="str">
        <f t="shared" si="78"/>
        <v>Adelaide</v>
      </c>
      <c r="J77" s="204" t="str">
        <f t="shared" si="79"/>
        <v>Seamaster</v>
      </c>
      <c r="K77" s="186">
        <f t="shared" si="80"/>
        <v>45669.25072916667</v>
      </c>
      <c r="L77" s="186">
        <f t="shared" si="81"/>
        <v>45698.323645833334</v>
      </c>
      <c r="S77" s="187"/>
      <c r="T77" s="148"/>
      <c r="Z77" s="148"/>
    </row>
    <row r="78" spans="2:26" s="155" customFormat="1" hidden="1" x14ac:dyDescent="0.2">
      <c r="B78" s="155" t="str">
        <f t="shared" si="71"/>
        <v>2025M01</v>
      </c>
      <c r="C78" s="155" t="str">
        <f t="shared" si="72"/>
        <v>Canada</v>
      </c>
      <c r="D78" s="155" t="str">
        <f t="shared" si="73"/>
        <v>K+S</v>
      </c>
      <c r="E78" s="155" t="str">
        <f t="shared" si="74"/>
        <v>Vancouver (Canada)</v>
      </c>
      <c r="F78" s="204">
        <f t="shared" si="75"/>
        <v>63.481000000000002</v>
      </c>
      <c r="G78" s="204">
        <f t="shared" si="76"/>
        <v>28.119</v>
      </c>
      <c r="H78" s="204" t="str">
        <f t="shared" si="77"/>
        <v>India</v>
      </c>
      <c r="I78" s="204" t="str">
        <f t="shared" si="78"/>
        <v>Jaigarh</v>
      </c>
      <c r="J78" s="204" t="str">
        <f t="shared" si="79"/>
        <v>Falcon Triumph</v>
      </c>
      <c r="K78" s="186">
        <f t="shared" si="80"/>
        <v>45661.667974537035</v>
      </c>
      <c r="L78" s="186">
        <f t="shared" si="81"/>
        <v>45699.988530092596</v>
      </c>
      <c r="S78" s="187"/>
      <c r="T78" s="148"/>
      <c r="Z78" s="148"/>
    </row>
    <row r="79" spans="2:26" s="155" customFormat="1" hidden="1" x14ac:dyDescent="0.2">
      <c r="B79" s="155" t="str">
        <f t="shared" si="71"/>
        <v>2025M01</v>
      </c>
      <c r="C79" s="155" t="str">
        <f t="shared" si="72"/>
        <v>Canada</v>
      </c>
      <c r="D79" s="155" t="str">
        <f t="shared" si="73"/>
        <v>Canpotex</v>
      </c>
      <c r="E79" s="155" t="str">
        <f t="shared" si="74"/>
        <v>Vancouver (Canada)</v>
      </c>
      <c r="F79" s="204">
        <f t="shared" si="75"/>
        <v>61.203000000000003</v>
      </c>
      <c r="G79" s="204">
        <f t="shared" si="76"/>
        <v>11.945</v>
      </c>
      <c r="H79" s="204" t="str">
        <f t="shared" si="77"/>
        <v>Malaysia</v>
      </c>
      <c r="I79" s="204" t="str">
        <f t="shared" si="78"/>
        <v>Port Klang</v>
      </c>
      <c r="J79" s="204" t="str">
        <f t="shared" si="79"/>
        <v>Cl Xuchang</v>
      </c>
      <c r="K79" s="186">
        <f t="shared" si="80"/>
        <v>45668.605740740742</v>
      </c>
      <c r="L79" s="186">
        <f t="shared" si="81"/>
        <v>45702.031828703701</v>
      </c>
      <c r="S79" s="187"/>
      <c r="T79" s="148"/>
      <c r="Z79" s="148"/>
    </row>
    <row r="80" spans="2:26" s="155" customFormat="1" hidden="1" x14ac:dyDescent="0.2">
      <c r="B80" s="155" t="str">
        <f t="shared" si="71"/>
        <v>2025M01</v>
      </c>
      <c r="C80" s="155" t="str">
        <f t="shared" si="72"/>
        <v>Canada</v>
      </c>
      <c r="D80" s="155" t="str">
        <f t="shared" si="73"/>
        <v>K+S</v>
      </c>
      <c r="E80" s="155" t="str">
        <f t="shared" si="74"/>
        <v>Vancouver (Canada)</v>
      </c>
      <c r="F80" s="204">
        <f t="shared" si="75"/>
        <v>63.481000000000002</v>
      </c>
      <c r="G80" s="204">
        <f t="shared" si="76"/>
        <v>33.098999999999997</v>
      </c>
      <c r="H80" s="204" t="str">
        <f t="shared" si="77"/>
        <v>India</v>
      </c>
      <c r="I80" s="204" t="str">
        <f t="shared" si="78"/>
        <v>Deendayal</v>
      </c>
      <c r="J80" s="204" t="str">
        <f t="shared" si="79"/>
        <v>Falcon Triumph</v>
      </c>
      <c r="K80" s="186">
        <f t="shared" si="80"/>
        <v>45661.667974537035</v>
      </c>
      <c r="L80" s="186">
        <f t="shared" si="81"/>
        <v>45703.863310185188</v>
      </c>
      <c r="S80" s="187"/>
      <c r="T80" s="148"/>
      <c r="Z80" s="148"/>
    </row>
    <row r="81" spans="2:26" s="155" customFormat="1" hidden="1" x14ac:dyDescent="0.2">
      <c r="B81" s="155" t="str">
        <f t="shared" si="71"/>
        <v>2025M01</v>
      </c>
      <c r="C81" s="155" t="str">
        <f t="shared" si="72"/>
        <v>Canada</v>
      </c>
      <c r="D81" s="155" t="str">
        <f t="shared" si="73"/>
        <v>Canpotex</v>
      </c>
      <c r="E81" s="155" t="str">
        <f t="shared" si="74"/>
        <v>Vancouver (Canada)</v>
      </c>
      <c r="F81" s="204">
        <f t="shared" si="75"/>
        <v>61.082999999999998</v>
      </c>
      <c r="G81" s="204">
        <f t="shared" si="76"/>
        <v>8.4160000000000004</v>
      </c>
      <c r="H81" s="204" t="str">
        <f t="shared" si="77"/>
        <v>Indonesia</v>
      </c>
      <c r="I81" s="204" t="str">
        <f t="shared" si="78"/>
        <v>Gresik</v>
      </c>
      <c r="J81" s="204" t="str">
        <f t="shared" si="79"/>
        <v>Darya Heera</v>
      </c>
      <c r="K81" s="186">
        <f t="shared" si="80"/>
        <v>45666.616041666668</v>
      </c>
      <c r="L81" s="186">
        <f t="shared" si="81"/>
        <v>45704.258101851854</v>
      </c>
      <c r="S81" s="187"/>
      <c r="T81" s="148"/>
      <c r="Z81" s="148"/>
    </row>
    <row r="82" spans="2:26" s="155" customFormat="1" hidden="1" x14ac:dyDescent="0.2">
      <c r="B82" s="155" t="str">
        <f t="shared" si="71"/>
        <v>2025M01</v>
      </c>
      <c r="C82" s="155" t="str">
        <f t="shared" si="72"/>
        <v>Canada</v>
      </c>
      <c r="D82" s="155" t="str">
        <f t="shared" si="73"/>
        <v>Canpotex</v>
      </c>
      <c r="E82" s="155" t="str">
        <f t="shared" si="74"/>
        <v>Vancouver (Canada)</v>
      </c>
      <c r="F82" s="204">
        <f t="shared" si="75"/>
        <v>64.087999999999994</v>
      </c>
      <c r="G82" s="204">
        <f t="shared" si="76"/>
        <v>15.553000000000001</v>
      </c>
      <c r="H82" s="204" t="str">
        <f t="shared" si="77"/>
        <v>Indonesia</v>
      </c>
      <c r="I82" s="204" t="str">
        <f t="shared" si="78"/>
        <v>Gresik</v>
      </c>
      <c r="J82" s="204" t="str">
        <f t="shared" si="79"/>
        <v>Manina</v>
      </c>
      <c r="K82" s="186">
        <f t="shared" si="80"/>
        <v>45664.616076388891</v>
      </c>
      <c r="L82" s="186">
        <f t="shared" si="81"/>
        <v>45705.239293981482</v>
      </c>
      <c r="S82" s="187"/>
      <c r="T82" s="148"/>
      <c r="Z82" s="148"/>
    </row>
    <row r="83" spans="2:26" s="155" customFormat="1" hidden="1" x14ac:dyDescent="0.2">
      <c r="B83" s="155" t="str">
        <f t="shared" si="71"/>
        <v>2025M01</v>
      </c>
      <c r="C83" s="155" t="str">
        <f t="shared" si="72"/>
        <v>Canada</v>
      </c>
      <c r="D83" s="155" t="str">
        <f t="shared" si="73"/>
        <v>K+S</v>
      </c>
      <c r="E83" s="155" t="str">
        <f t="shared" si="74"/>
        <v>Vancouver (Canada)</v>
      </c>
      <c r="F83" s="204">
        <f t="shared" si="75"/>
        <v>60.55</v>
      </c>
      <c r="G83" s="204">
        <f t="shared" si="76"/>
        <v>58.293999999999997</v>
      </c>
      <c r="H83" s="204" t="str">
        <f t="shared" si="77"/>
        <v>Indonesia</v>
      </c>
      <c r="I83" s="204" t="str">
        <f t="shared" si="78"/>
        <v>Weda Bay</v>
      </c>
      <c r="J83" s="204" t="str">
        <f t="shared" si="79"/>
        <v>Medi Egeo</v>
      </c>
      <c r="K83" s="186">
        <f t="shared" si="80"/>
        <v>45677.720150462963</v>
      </c>
      <c r="L83" s="186">
        <f t="shared" si="81"/>
        <v>45706.975289351853</v>
      </c>
      <c r="S83" s="187"/>
      <c r="T83" s="148"/>
      <c r="Z83" s="148"/>
    </row>
    <row r="84" spans="2:26" s="155" customFormat="1" hidden="1" x14ac:dyDescent="0.2">
      <c r="B84" s="155" t="str">
        <f t="shared" si="71"/>
        <v>2025M01</v>
      </c>
      <c r="C84" s="155" t="str">
        <f t="shared" si="72"/>
        <v>Canada</v>
      </c>
      <c r="D84" s="155" t="str">
        <f t="shared" si="73"/>
        <v>K+S</v>
      </c>
      <c r="E84" s="155" t="str">
        <f t="shared" si="74"/>
        <v>Vancouver (Canada)</v>
      </c>
      <c r="F84" s="204">
        <f t="shared" si="75"/>
        <v>36.887999999999998</v>
      </c>
      <c r="G84" s="204">
        <f t="shared" si="76"/>
        <v>8.0990000000000002</v>
      </c>
      <c r="H84" s="204" t="str">
        <f t="shared" si="77"/>
        <v>New Zealand</v>
      </c>
      <c r="I84" s="204" t="str">
        <f t="shared" si="78"/>
        <v>Napier</v>
      </c>
      <c r="J84" s="204" t="str">
        <f t="shared" si="79"/>
        <v>Deneb Harmony</v>
      </c>
      <c r="K84" s="186">
        <f t="shared" si="80"/>
        <v>45686.80363425926</v>
      </c>
      <c r="L84" s="186">
        <f t="shared" si="81"/>
        <v>45708.166030092594</v>
      </c>
      <c r="S84" s="187"/>
      <c r="T84" s="148"/>
      <c r="Z84" s="148"/>
    </row>
    <row r="85" spans="2:26" s="155" customFormat="1" hidden="1" x14ac:dyDescent="0.2">
      <c r="B85" s="155" t="str">
        <f t="shared" si="71"/>
        <v>2025M01</v>
      </c>
      <c r="C85" s="155" t="str">
        <f t="shared" si="72"/>
        <v>Canada</v>
      </c>
      <c r="D85" s="155" t="str">
        <f t="shared" si="73"/>
        <v>Canpotex</v>
      </c>
      <c r="E85" s="155" t="str">
        <f t="shared" si="74"/>
        <v>Vancouver (Canada)</v>
      </c>
      <c r="F85" s="204">
        <f t="shared" si="75"/>
        <v>63.926000000000002</v>
      </c>
      <c r="G85" s="204">
        <f t="shared" si="76"/>
        <v>20.765000000000001</v>
      </c>
      <c r="H85" s="204" t="str">
        <f t="shared" si="77"/>
        <v>Thailand</v>
      </c>
      <c r="I85" s="204" t="str">
        <f t="shared" si="78"/>
        <v>Map Ta Phut</v>
      </c>
      <c r="J85" s="204" t="str">
        <f t="shared" si="79"/>
        <v>African Flamingo</v>
      </c>
      <c r="K85" s="186">
        <f t="shared" si="80"/>
        <v>45671.991053240738</v>
      </c>
      <c r="L85" s="186">
        <f t="shared" si="81"/>
        <v>45708.437557870369</v>
      </c>
      <c r="S85" s="187"/>
      <c r="T85" s="148"/>
      <c r="Z85" s="148"/>
    </row>
    <row r="86" spans="2:26" s="155" customFormat="1" hidden="1" x14ac:dyDescent="0.2">
      <c r="B86" s="155" t="str">
        <f t="shared" si="71"/>
        <v>2025M01</v>
      </c>
      <c r="C86" s="155" t="str">
        <f t="shared" si="72"/>
        <v>Canada</v>
      </c>
      <c r="D86" s="155" t="str">
        <f t="shared" si="73"/>
        <v>Canpotex</v>
      </c>
      <c r="E86" s="155" t="str">
        <f t="shared" si="74"/>
        <v>Vancouver (Canada)</v>
      </c>
      <c r="F86" s="204">
        <f t="shared" si="75"/>
        <v>31.638999999999999</v>
      </c>
      <c r="G86" s="204">
        <f t="shared" si="76"/>
        <v>5.6669999999999998</v>
      </c>
      <c r="H86" s="204" t="str">
        <f t="shared" si="77"/>
        <v>Japan</v>
      </c>
      <c r="I86" s="204" t="str">
        <f t="shared" si="78"/>
        <v>Nagoya</v>
      </c>
      <c r="J86" s="204" t="str">
        <f t="shared" si="79"/>
        <v>Clipper Clyde</v>
      </c>
      <c r="K86" s="186">
        <f t="shared" si="80"/>
        <v>45679.168206018519</v>
      </c>
      <c r="L86" s="186">
        <f t="shared" si="81"/>
        <v>45709.904039351852</v>
      </c>
      <c r="S86" s="187"/>
      <c r="T86" s="148"/>
      <c r="Z86" s="148"/>
    </row>
    <row r="87" spans="2:26" s="155" customFormat="1" hidden="1" x14ac:dyDescent="0.2">
      <c r="B87" s="155" t="str">
        <f t="shared" si="71"/>
        <v>2025M01</v>
      </c>
      <c r="C87" s="155" t="str">
        <f t="shared" si="72"/>
        <v>Canada</v>
      </c>
      <c r="D87" s="155" t="str">
        <f t="shared" si="73"/>
        <v>Canpotex</v>
      </c>
      <c r="E87" s="155" t="str">
        <f t="shared" si="74"/>
        <v>Vancouver (Canada)</v>
      </c>
      <c r="F87" s="204">
        <f t="shared" si="75"/>
        <v>63.661999999999999</v>
      </c>
      <c r="G87" s="204">
        <f t="shared" si="76"/>
        <v>11.17</v>
      </c>
      <c r="H87" s="204" t="str">
        <f t="shared" si="77"/>
        <v>Indonesia</v>
      </c>
      <c r="I87" s="204" t="str">
        <f t="shared" si="78"/>
        <v>Dumai</v>
      </c>
      <c r="J87" s="204" t="str">
        <f t="shared" si="79"/>
        <v>Ultra Reliance</v>
      </c>
      <c r="K87" s="186">
        <f t="shared" si="80"/>
        <v>45676.063935185186</v>
      </c>
      <c r="L87" s="186">
        <f t="shared" si="81"/>
        <v>45712.193368055552</v>
      </c>
      <c r="S87" s="187"/>
      <c r="T87" s="148"/>
      <c r="Z87" s="148"/>
    </row>
    <row r="88" spans="2:26" s="155" customFormat="1" hidden="1" x14ac:dyDescent="0.2">
      <c r="B88" s="155" t="str">
        <f t="shared" si="71"/>
        <v>2025M01</v>
      </c>
      <c r="C88" s="155" t="str">
        <f t="shared" si="72"/>
        <v>Canada</v>
      </c>
      <c r="D88" s="155" t="str">
        <f t="shared" si="73"/>
        <v>Canpotex</v>
      </c>
      <c r="E88" s="155" t="str">
        <f t="shared" si="74"/>
        <v>Vancouver (Canada)</v>
      </c>
      <c r="F88" s="204">
        <f t="shared" si="75"/>
        <v>61.203000000000003</v>
      </c>
      <c r="G88" s="204">
        <f t="shared" si="76"/>
        <v>7.7290000000000001</v>
      </c>
      <c r="H88" s="204" t="str">
        <f t="shared" si="77"/>
        <v>Malaysia</v>
      </c>
      <c r="I88" s="204" t="str">
        <f t="shared" si="78"/>
        <v>Johor</v>
      </c>
      <c r="J88" s="204" t="str">
        <f t="shared" si="79"/>
        <v>Cl Xuchang</v>
      </c>
      <c r="K88" s="186">
        <f t="shared" si="80"/>
        <v>45668.605740740742</v>
      </c>
      <c r="L88" s="186">
        <f t="shared" si="81"/>
        <v>45712.761250000003</v>
      </c>
      <c r="S88" s="187"/>
      <c r="T88" s="148"/>
      <c r="Z88" s="148"/>
    </row>
    <row r="89" spans="2:26" s="155" customFormat="1" hidden="1" x14ac:dyDescent="0.2">
      <c r="B89" s="155" t="str">
        <f t="shared" si="71"/>
        <v>2025M01</v>
      </c>
      <c r="C89" s="155" t="str">
        <f t="shared" si="72"/>
        <v>Canada</v>
      </c>
      <c r="D89" s="155" t="str">
        <f t="shared" si="73"/>
        <v>Canpotex</v>
      </c>
      <c r="E89" s="155" t="str">
        <f t="shared" si="74"/>
        <v>Vancouver (Canada)</v>
      </c>
      <c r="F89" s="204">
        <f t="shared" si="75"/>
        <v>63.192999999999998</v>
      </c>
      <c r="G89" s="204">
        <f t="shared" si="76"/>
        <v>39.790999999999997</v>
      </c>
      <c r="H89" s="204" t="str">
        <f t="shared" si="77"/>
        <v>Brazil</v>
      </c>
      <c r="I89" s="204" t="str">
        <f t="shared" si="78"/>
        <v>Rio Grande (Brazil)</v>
      </c>
      <c r="J89" s="204" t="str">
        <f t="shared" si="79"/>
        <v>Jabal Almisht</v>
      </c>
      <c r="K89" s="186">
        <f t="shared" si="80"/>
        <v>45683.824456018519</v>
      </c>
      <c r="L89" s="186">
        <f t="shared" si="81"/>
        <v>45715.355451388888</v>
      </c>
      <c r="S89" s="187"/>
      <c r="T89" s="148"/>
      <c r="Z89" s="148"/>
    </row>
    <row r="90" spans="2:26" s="155" customFormat="1" hidden="1" x14ac:dyDescent="0.2">
      <c r="B90" s="155" t="str">
        <f t="shared" si="71"/>
        <v>2025M02</v>
      </c>
      <c r="C90" s="155" t="str">
        <f t="shared" si="72"/>
        <v>Canada</v>
      </c>
      <c r="D90" s="155" t="str">
        <f t="shared" si="73"/>
        <v>Canpotex</v>
      </c>
      <c r="E90" s="155" t="str">
        <f t="shared" si="74"/>
        <v>Vancouver (Canada)</v>
      </c>
      <c r="F90" s="204">
        <f t="shared" si="75"/>
        <v>61.087000000000003</v>
      </c>
      <c r="G90" s="204">
        <f t="shared" si="76"/>
        <v>18.734000000000002</v>
      </c>
      <c r="H90" s="204" t="str">
        <f t="shared" si="77"/>
        <v>China</v>
      </c>
      <c r="I90" s="204" t="str">
        <f t="shared" si="78"/>
        <v>Yantai</v>
      </c>
      <c r="J90" s="204" t="str">
        <f t="shared" si="79"/>
        <v>Darya Mira</v>
      </c>
      <c r="K90" s="186">
        <f t="shared" si="80"/>
        <v>45694.845312500001</v>
      </c>
      <c r="L90" s="186">
        <f t="shared" si="81"/>
        <v>45717.167557870373</v>
      </c>
      <c r="S90" s="187"/>
      <c r="T90" s="148"/>
      <c r="Z90" s="148"/>
    </row>
    <row r="91" spans="2:26" s="155" customFormat="1" hidden="1" x14ac:dyDescent="0.2">
      <c r="B91" s="155" t="str">
        <f t="shared" si="71"/>
        <v>2025M01</v>
      </c>
      <c r="C91" s="155" t="str">
        <f t="shared" si="72"/>
        <v>Canada</v>
      </c>
      <c r="D91" s="155" t="str">
        <f t="shared" si="73"/>
        <v>Canpotex</v>
      </c>
      <c r="E91" s="155" t="str">
        <f t="shared" si="74"/>
        <v>Vancouver (Canada)</v>
      </c>
      <c r="F91" s="204">
        <f t="shared" si="75"/>
        <v>61.082999999999998</v>
      </c>
      <c r="G91" s="204">
        <f t="shared" si="76"/>
        <v>49.862000000000002</v>
      </c>
      <c r="H91" s="204" t="str">
        <f t="shared" si="77"/>
        <v>Bangladesh</v>
      </c>
      <c r="I91" s="204" t="str">
        <f t="shared" si="78"/>
        <v>Chattogram</v>
      </c>
      <c r="J91" s="204" t="str">
        <f t="shared" si="79"/>
        <v>Darya Heera</v>
      </c>
      <c r="K91" s="186">
        <f t="shared" si="80"/>
        <v>45666.616041666668</v>
      </c>
      <c r="L91" s="186">
        <f t="shared" si="81"/>
        <v>45717.376215277778</v>
      </c>
      <c r="S91" s="187"/>
      <c r="T91" s="148"/>
      <c r="Z91" s="148"/>
    </row>
    <row r="92" spans="2:26" s="155" customFormat="1" hidden="1" x14ac:dyDescent="0.2">
      <c r="B92" s="155" t="str">
        <f t="shared" si="71"/>
        <v>2025M01</v>
      </c>
      <c r="C92" s="155" t="str">
        <f t="shared" si="72"/>
        <v>Canada</v>
      </c>
      <c r="D92" s="155" t="str">
        <f t="shared" si="73"/>
        <v>K+S</v>
      </c>
      <c r="E92" s="155" t="str">
        <f t="shared" si="74"/>
        <v>Vancouver (Canada)</v>
      </c>
      <c r="F92" s="204">
        <f t="shared" si="75"/>
        <v>63.448999999999998</v>
      </c>
      <c r="G92" s="204">
        <f t="shared" si="76"/>
        <v>52.624000000000002</v>
      </c>
      <c r="H92" s="204" t="str">
        <f t="shared" si="77"/>
        <v>Brazil</v>
      </c>
      <c r="I92" s="204" t="str">
        <f t="shared" si="78"/>
        <v>Santos</v>
      </c>
      <c r="J92" s="204" t="str">
        <f t="shared" si="79"/>
        <v>Santa Ines</v>
      </c>
      <c r="K92" s="186">
        <f t="shared" si="80"/>
        <v>45674.92869212963</v>
      </c>
      <c r="L92" s="186">
        <f t="shared" si="81"/>
        <v>45719.021284722221</v>
      </c>
      <c r="S92" s="187"/>
      <c r="T92" s="148"/>
      <c r="Z92" s="148"/>
    </row>
    <row r="93" spans="2:26" s="155" customFormat="1" hidden="1" x14ac:dyDescent="0.2">
      <c r="B93" s="155" t="str">
        <f t="shared" si="71"/>
        <v>2025M01</v>
      </c>
      <c r="C93" s="155" t="str">
        <f t="shared" si="72"/>
        <v>Canada</v>
      </c>
      <c r="D93" s="155" t="str">
        <f t="shared" si="73"/>
        <v>K+S</v>
      </c>
      <c r="E93" s="155" t="str">
        <f t="shared" si="74"/>
        <v>Vancouver (Canada)</v>
      </c>
      <c r="F93" s="204">
        <f t="shared" si="75"/>
        <v>63.448999999999998</v>
      </c>
      <c r="G93" s="204">
        <f t="shared" si="76"/>
        <v>1.5229999999999999</v>
      </c>
      <c r="H93" s="204" t="str">
        <f t="shared" si="77"/>
        <v>Brazil</v>
      </c>
      <c r="I93" s="204" t="str">
        <f t="shared" si="78"/>
        <v>Santos</v>
      </c>
      <c r="J93" s="204" t="str">
        <f t="shared" si="79"/>
        <v>Santa Ines</v>
      </c>
      <c r="K93" s="186">
        <f t="shared" si="80"/>
        <v>45674.92869212963</v>
      </c>
      <c r="L93" s="186">
        <f t="shared" si="81"/>
        <v>45719.021296296298</v>
      </c>
      <c r="S93" s="187"/>
      <c r="T93" s="148"/>
      <c r="Z93" s="148"/>
    </row>
    <row r="94" spans="2:26" s="155" customFormat="1" hidden="1" x14ac:dyDescent="0.2">
      <c r="B94" s="155" t="str">
        <f t="shared" si="71"/>
        <v>2025M02</v>
      </c>
      <c r="C94" s="155" t="str">
        <f t="shared" si="72"/>
        <v>Canada</v>
      </c>
      <c r="D94" s="155" t="str">
        <f t="shared" si="73"/>
        <v>K+S</v>
      </c>
      <c r="E94" s="155" t="str">
        <f t="shared" si="74"/>
        <v>Vancouver (Canada)</v>
      </c>
      <c r="F94" s="204">
        <f t="shared" si="75"/>
        <v>33.158000000000001</v>
      </c>
      <c r="G94" s="204">
        <f t="shared" si="76"/>
        <v>14.471</v>
      </c>
      <c r="H94" s="204" t="str">
        <f t="shared" si="77"/>
        <v>Cuba</v>
      </c>
      <c r="I94" s="204" t="str">
        <f t="shared" si="78"/>
        <v>Moa</v>
      </c>
      <c r="J94" s="204" t="str">
        <f t="shared" si="79"/>
        <v>Maple Tulip</v>
      </c>
      <c r="K94" s="186">
        <f t="shared" si="80"/>
        <v>45696.449479166666</v>
      </c>
      <c r="L94" s="186">
        <f t="shared" si="81"/>
        <v>45719.568773148145</v>
      </c>
      <c r="S94" s="187"/>
      <c r="T94" s="148"/>
      <c r="Z94" s="148"/>
    </row>
    <row r="95" spans="2:26" s="155" customFormat="1" hidden="1" x14ac:dyDescent="0.2">
      <c r="B95" s="155" t="str">
        <f t="shared" si="71"/>
        <v>2025M01</v>
      </c>
      <c r="C95" s="155" t="str">
        <f t="shared" si="72"/>
        <v>Canada</v>
      </c>
      <c r="D95" s="155" t="str">
        <f t="shared" si="73"/>
        <v>Canpotex</v>
      </c>
      <c r="E95" s="155" t="str">
        <f t="shared" si="74"/>
        <v>Vancouver (Canada)</v>
      </c>
      <c r="F95" s="204">
        <f t="shared" si="75"/>
        <v>31.638999999999999</v>
      </c>
      <c r="G95" s="204">
        <f t="shared" si="76"/>
        <v>14.167</v>
      </c>
      <c r="H95" s="204" t="str">
        <f t="shared" si="77"/>
        <v>Japan</v>
      </c>
      <c r="I95" s="204" t="str">
        <f t="shared" si="78"/>
        <v>Kisarazu</v>
      </c>
      <c r="J95" s="204" t="str">
        <f t="shared" si="79"/>
        <v>Clipper Clyde</v>
      </c>
      <c r="K95" s="186">
        <f t="shared" si="80"/>
        <v>45679.168206018519</v>
      </c>
      <c r="L95" s="186">
        <f t="shared" si="81"/>
        <v>45719.944537037038</v>
      </c>
      <c r="S95" s="187"/>
      <c r="T95" s="148"/>
      <c r="Z95" s="148"/>
    </row>
    <row r="96" spans="2:26" s="155" customFormat="1" hidden="1" x14ac:dyDescent="0.2">
      <c r="B96" s="155" t="str">
        <f t="shared" si="71"/>
        <v>2025M01</v>
      </c>
      <c r="C96" s="155" t="str">
        <f t="shared" si="72"/>
        <v>Canada</v>
      </c>
      <c r="D96" s="155" t="str">
        <f t="shared" si="73"/>
        <v>K+S</v>
      </c>
      <c r="E96" s="155" t="str">
        <f t="shared" si="74"/>
        <v>Vancouver (Canada)</v>
      </c>
      <c r="F96" s="204">
        <f t="shared" si="75"/>
        <v>36.887999999999998</v>
      </c>
      <c r="G96" s="204">
        <f t="shared" si="76"/>
        <v>5.24</v>
      </c>
      <c r="H96" s="204" t="str">
        <f t="shared" si="77"/>
        <v>New Zealand</v>
      </c>
      <c r="I96" s="204" t="str">
        <f t="shared" si="78"/>
        <v>Lyttelton</v>
      </c>
      <c r="J96" s="204" t="str">
        <f t="shared" si="79"/>
        <v>Deneb Harmony</v>
      </c>
      <c r="K96" s="186">
        <f t="shared" si="80"/>
        <v>45686.80363425926</v>
      </c>
      <c r="L96" s="186">
        <f t="shared" si="81"/>
        <v>45720.340150462966</v>
      </c>
      <c r="S96" s="187"/>
      <c r="T96" s="148"/>
      <c r="Z96" s="148"/>
    </row>
    <row r="97" spans="2:26" s="155" customFormat="1" hidden="1" x14ac:dyDescent="0.2">
      <c r="B97" s="155" t="str">
        <f t="shared" si="71"/>
        <v>2025M01</v>
      </c>
      <c r="C97" s="155" t="str">
        <f t="shared" si="72"/>
        <v>Canada</v>
      </c>
      <c r="D97" s="155" t="str">
        <f t="shared" si="73"/>
        <v>Canpotex</v>
      </c>
      <c r="E97" s="155" t="str">
        <f t="shared" si="74"/>
        <v>Vancouver (Canada)</v>
      </c>
      <c r="F97" s="204">
        <f t="shared" si="75"/>
        <v>63.661999999999999</v>
      </c>
      <c r="G97" s="204">
        <f t="shared" si="76"/>
        <v>26.529</v>
      </c>
      <c r="H97" s="204" t="str">
        <f t="shared" si="77"/>
        <v>Indonesia</v>
      </c>
      <c r="I97" s="204" t="str">
        <f t="shared" si="78"/>
        <v>Gresik</v>
      </c>
      <c r="J97" s="204" t="str">
        <f t="shared" si="79"/>
        <v>Ultra Reliance</v>
      </c>
      <c r="K97" s="186">
        <f t="shared" si="80"/>
        <v>45676.063935185186</v>
      </c>
      <c r="L97" s="186">
        <f t="shared" si="81"/>
        <v>45720.511064814818</v>
      </c>
      <c r="S97" s="187"/>
      <c r="T97" s="148"/>
      <c r="Z97" s="148"/>
    </row>
    <row r="98" spans="2:26" s="155" customFormat="1" hidden="1" x14ac:dyDescent="0.2">
      <c r="B98" s="155" t="str">
        <f t="shared" si="71"/>
        <v>2025M01</v>
      </c>
      <c r="C98" s="155" t="str">
        <f t="shared" si="72"/>
        <v>Canada</v>
      </c>
      <c r="D98" s="155" t="str">
        <f t="shared" si="73"/>
        <v>Canpotex</v>
      </c>
      <c r="E98" s="155" t="str">
        <f t="shared" si="74"/>
        <v>Vancouver (Canada)</v>
      </c>
      <c r="F98" s="204">
        <f t="shared" si="75"/>
        <v>61.384</v>
      </c>
      <c r="G98" s="204">
        <f t="shared" si="76"/>
        <v>13.654</v>
      </c>
      <c r="H98" s="204" t="str">
        <f t="shared" si="77"/>
        <v>Belgium</v>
      </c>
      <c r="I98" s="204" t="str">
        <f t="shared" si="78"/>
        <v>Antwerp</v>
      </c>
      <c r="J98" s="204" t="str">
        <f t="shared" si="79"/>
        <v>Bulk Atacama</v>
      </c>
      <c r="K98" s="186">
        <f t="shared" si="80"/>
        <v>45684.814074074071</v>
      </c>
      <c r="L98" s="186">
        <f t="shared" si="81"/>
        <v>45720.855567129627</v>
      </c>
      <c r="S98" s="187"/>
      <c r="T98" s="148"/>
      <c r="Z98" s="148"/>
    </row>
    <row r="99" spans="2:26" s="155" customFormat="1" hidden="1" x14ac:dyDescent="0.2">
      <c r="B99" s="155" t="str">
        <f t="shared" si="71"/>
        <v>2025M01</v>
      </c>
      <c r="C99" s="155" t="str">
        <f t="shared" si="72"/>
        <v>Canada</v>
      </c>
      <c r="D99" s="155" t="str">
        <f t="shared" si="73"/>
        <v>Canpotex</v>
      </c>
      <c r="E99" s="155" t="str">
        <f t="shared" si="74"/>
        <v>Vancouver (Canada)</v>
      </c>
      <c r="F99" s="204">
        <f t="shared" si="75"/>
        <v>61.384</v>
      </c>
      <c r="G99" s="204">
        <f t="shared" si="76"/>
        <v>39.912999999999997</v>
      </c>
      <c r="H99" s="204" t="str">
        <f t="shared" si="77"/>
        <v>Belgium</v>
      </c>
      <c r="I99" s="204" t="str">
        <f t="shared" si="78"/>
        <v>Antwerp</v>
      </c>
      <c r="J99" s="204" t="str">
        <f t="shared" si="79"/>
        <v>Bulk Atacama</v>
      </c>
      <c r="K99" s="186">
        <f t="shared" si="80"/>
        <v>45684.814074074071</v>
      </c>
      <c r="L99" s="186">
        <f t="shared" si="81"/>
        <v>45720.855706018519</v>
      </c>
      <c r="S99" s="187"/>
      <c r="T99" s="148"/>
      <c r="Z99" s="148"/>
    </row>
    <row r="100" spans="2:26" s="155" customFormat="1" hidden="1" x14ac:dyDescent="0.2">
      <c r="B100" s="155" t="str">
        <f t="shared" si="71"/>
        <v>2025M01</v>
      </c>
      <c r="C100" s="155" t="str">
        <f t="shared" si="72"/>
        <v>Canada</v>
      </c>
      <c r="D100" s="155" t="str">
        <f t="shared" si="73"/>
        <v>Canpotex</v>
      </c>
      <c r="E100" s="155" t="str">
        <f t="shared" si="74"/>
        <v>Vancouver (Canada)</v>
      </c>
      <c r="F100" s="204">
        <f t="shared" si="75"/>
        <v>64.087999999999994</v>
      </c>
      <c r="G100" s="204">
        <f t="shared" si="76"/>
        <v>24.992000000000001</v>
      </c>
      <c r="H100" s="204" t="str">
        <f t="shared" si="77"/>
        <v>Indonesia</v>
      </c>
      <c r="I100" s="204" t="str">
        <f t="shared" si="78"/>
        <v>Teluk Bayur</v>
      </c>
      <c r="J100" s="204" t="str">
        <f t="shared" si="79"/>
        <v>Manina</v>
      </c>
      <c r="K100" s="186">
        <f t="shared" si="80"/>
        <v>45664.616076388891</v>
      </c>
      <c r="L100" s="186">
        <f t="shared" si="81"/>
        <v>45723.072083333333</v>
      </c>
      <c r="S100" s="187"/>
      <c r="T100" s="148"/>
      <c r="Z100" s="148"/>
    </row>
    <row r="101" spans="2:26" s="155" customFormat="1" hidden="1" x14ac:dyDescent="0.2">
      <c r="B101" s="155" t="str">
        <f t="shared" si="71"/>
        <v>2025M02</v>
      </c>
      <c r="C101" s="155" t="str">
        <f t="shared" si="72"/>
        <v>Canada</v>
      </c>
      <c r="D101" s="155" t="str">
        <f t="shared" si="73"/>
        <v>Canpotex</v>
      </c>
      <c r="E101" s="155" t="str">
        <f t="shared" si="74"/>
        <v>Vancouver (Canada)</v>
      </c>
      <c r="F101" s="204">
        <f t="shared" si="75"/>
        <v>63.524000000000001</v>
      </c>
      <c r="G101" s="204">
        <f t="shared" si="76"/>
        <v>30.283999999999999</v>
      </c>
      <c r="H101" s="204" t="str">
        <f t="shared" si="77"/>
        <v>Indonesia</v>
      </c>
      <c r="I101" s="204" t="str">
        <f t="shared" si="78"/>
        <v>Dumai</v>
      </c>
      <c r="J101" s="204" t="str">
        <f t="shared" si="79"/>
        <v>Enduro Trader</v>
      </c>
      <c r="K101" s="186">
        <f t="shared" si="80"/>
        <v>45694.35497685185</v>
      </c>
      <c r="L101" s="186">
        <f t="shared" si="81"/>
        <v>45723.092407407406</v>
      </c>
      <c r="S101" s="187"/>
      <c r="T101" s="148"/>
      <c r="Z101" s="148"/>
    </row>
    <row r="102" spans="2:26" s="155" customFormat="1" hidden="1" x14ac:dyDescent="0.2">
      <c r="B102" s="155" t="str">
        <f t="shared" si="71"/>
        <v>2025M01</v>
      </c>
      <c r="C102" s="155" t="str">
        <f t="shared" si="72"/>
        <v>Canada</v>
      </c>
      <c r="D102" s="155" t="str">
        <f t="shared" si="73"/>
        <v>Canpotex</v>
      </c>
      <c r="E102" s="155" t="str">
        <f t="shared" si="74"/>
        <v>Vancouver (Canada)</v>
      </c>
      <c r="F102" s="204">
        <f t="shared" si="75"/>
        <v>64.611000000000004</v>
      </c>
      <c r="G102" s="204">
        <f t="shared" si="76"/>
        <v>50.323999999999998</v>
      </c>
      <c r="H102" s="204" t="str">
        <f t="shared" si="77"/>
        <v>Brazil</v>
      </c>
      <c r="I102" s="204" t="str">
        <f t="shared" si="78"/>
        <v>Santarem</v>
      </c>
      <c r="J102" s="204" t="str">
        <f t="shared" si="79"/>
        <v>Port Nara</v>
      </c>
      <c r="K102" s="186">
        <f t="shared" si="80"/>
        <v>45681.616168981483</v>
      </c>
      <c r="L102" s="186">
        <f t="shared" si="81"/>
        <v>45724.124421296299</v>
      </c>
      <c r="S102" s="187"/>
      <c r="T102" s="148"/>
      <c r="Z102" s="148"/>
    </row>
    <row r="103" spans="2:26" s="155" customFormat="1" hidden="1" x14ac:dyDescent="0.2">
      <c r="B103" s="155" t="str">
        <f t="shared" si="71"/>
        <v>2025M01</v>
      </c>
      <c r="C103" s="155" t="str">
        <f t="shared" si="72"/>
        <v>Canada</v>
      </c>
      <c r="D103" s="155" t="str">
        <f t="shared" si="73"/>
        <v>Canpotex</v>
      </c>
      <c r="E103" s="155" t="str">
        <f t="shared" si="74"/>
        <v>Vancouver (Canada)</v>
      </c>
      <c r="F103" s="204">
        <f t="shared" si="75"/>
        <v>63.926000000000002</v>
      </c>
      <c r="G103" s="204">
        <f t="shared" si="76"/>
        <v>30.809000000000001</v>
      </c>
      <c r="H103" s="204" t="str">
        <f t="shared" si="77"/>
        <v>Philippines</v>
      </c>
      <c r="I103" s="204" t="str">
        <f t="shared" si="78"/>
        <v>Davao</v>
      </c>
      <c r="J103" s="204" t="str">
        <f t="shared" si="79"/>
        <v>African Flamingo</v>
      </c>
      <c r="K103" s="186">
        <f t="shared" si="80"/>
        <v>45671.991053240738</v>
      </c>
      <c r="L103" s="186">
        <f t="shared" si="81"/>
        <v>45724.420138888891</v>
      </c>
      <c r="S103" s="187"/>
      <c r="T103" s="148"/>
      <c r="Z103" s="148"/>
    </row>
    <row r="104" spans="2:26" s="155" customFormat="1" hidden="1" x14ac:dyDescent="0.2">
      <c r="B104" s="155" t="str">
        <f t="shared" si="71"/>
        <v>2025M01</v>
      </c>
      <c r="C104" s="155" t="str">
        <f t="shared" si="72"/>
        <v>Canada</v>
      </c>
      <c r="D104" s="155" t="str">
        <f t="shared" si="73"/>
        <v>K+S</v>
      </c>
      <c r="E104" s="155" t="str">
        <f t="shared" si="74"/>
        <v>Vancouver (Canada)</v>
      </c>
      <c r="F104" s="204">
        <f t="shared" si="75"/>
        <v>36.887999999999998</v>
      </c>
      <c r="G104" s="204">
        <f t="shared" si="76"/>
        <v>4.7640000000000002</v>
      </c>
      <c r="H104" s="204" t="str">
        <f t="shared" si="77"/>
        <v>New Zealand</v>
      </c>
      <c r="I104" s="204" t="str">
        <f t="shared" si="78"/>
        <v>Timaru</v>
      </c>
      <c r="J104" s="204" t="str">
        <f t="shared" si="79"/>
        <v>Deneb Harmony</v>
      </c>
      <c r="K104" s="186">
        <f t="shared" si="80"/>
        <v>45686.80363425926</v>
      </c>
      <c r="L104" s="186">
        <f t="shared" si="81"/>
        <v>45724.681261574071</v>
      </c>
      <c r="S104" s="187"/>
      <c r="T104" s="148"/>
      <c r="Z104" s="148"/>
    </row>
    <row r="105" spans="2:26" s="155" customFormat="1" hidden="1" x14ac:dyDescent="0.2">
      <c r="B105" s="155" t="str">
        <f t="shared" si="71"/>
        <v>2025M01</v>
      </c>
      <c r="C105" s="155" t="str">
        <f t="shared" si="72"/>
        <v>Canada</v>
      </c>
      <c r="D105" s="155" t="str">
        <f t="shared" si="73"/>
        <v>Canpotex</v>
      </c>
      <c r="E105" s="155" t="str">
        <f t="shared" si="74"/>
        <v>Vancouver (Canada)</v>
      </c>
      <c r="F105" s="204">
        <f t="shared" si="75"/>
        <v>61.203000000000003</v>
      </c>
      <c r="G105" s="204">
        <f t="shared" si="76"/>
        <v>8.4320000000000004</v>
      </c>
      <c r="H105" s="204" t="str">
        <f t="shared" si="77"/>
        <v>Malaysia</v>
      </c>
      <c r="I105" s="204" t="str">
        <f t="shared" si="78"/>
        <v>Tawau</v>
      </c>
      <c r="J105" s="204" t="str">
        <f t="shared" si="79"/>
        <v>Cl Xuchang</v>
      </c>
      <c r="K105" s="186">
        <f t="shared" si="80"/>
        <v>45668.605740740742</v>
      </c>
      <c r="L105" s="186">
        <f t="shared" si="81"/>
        <v>45724.782557870371</v>
      </c>
      <c r="S105" s="187"/>
      <c r="T105" s="148"/>
      <c r="Z105" s="148"/>
    </row>
    <row r="106" spans="2:26" s="155" customFormat="1" hidden="1" x14ac:dyDescent="0.2">
      <c r="B106" s="155" t="str">
        <f t="shared" si="71"/>
        <v>2025M02</v>
      </c>
      <c r="C106" s="155" t="str">
        <f t="shared" si="72"/>
        <v>Canada</v>
      </c>
      <c r="D106" s="155" t="str">
        <f t="shared" si="73"/>
        <v>K+S</v>
      </c>
      <c r="E106" s="155" t="str">
        <f t="shared" si="74"/>
        <v>Vancouver (Canada)</v>
      </c>
      <c r="F106" s="204">
        <f t="shared" si="75"/>
        <v>63.725000000000001</v>
      </c>
      <c r="G106" s="204">
        <f t="shared" si="76"/>
        <v>53.698</v>
      </c>
      <c r="H106" s="204" t="str">
        <f t="shared" si="77"/>
        <v>Belgium</v>
      </c>
      <c r="I106" s="204" t="str">
        <f t="shared" si="78"/>
        <v>Ghent</v>
      </c>
      <c r="J106" s="204" t="str">
        <f t="shared" si="79"/>
        <v>Santa Ace</v>
      </c>
      <c r="K106" s="186">
        <f t="shared" si="80"/>
        <v>45693.73065972222</v>
      </c>
      <c r="L106" s="186">
        <f t="shared" si="81"/>
        <v>45726.647060185183</v>
      </c>
      <c r="S106" s="187"/>
      <c r="T106" s="148"/>
      <c r="Z106" s="148"/>
    </row>
    <row r="107" spans="2:26" s="155" customFormat="1" hidden="1" x14ac:dyDescent="0.2">
      <c r="B107" s="155" t="str">
        <f t="shared" si="71"/>
        <v>2025M01</v>
      </c>
      <c r="C107" s="155" t="str">
        <f t="shared" si="72"/>
        <v>Canada</v>
      </c>
      <c r="D107" s="155" t="str">
        <f t="shared" si="73"/>
        <v>Canpotex</v>
      </c>
      <c r="E107" s="155" t="str">
        <f t="shared" si="74"/>
        <v>Vancouver (Canada)</v>
      </c>
      <c r="F107" s="204">
        <f t="shared" si="75"/>
        <v>63.661999999999999</v>
      </c>
      <c r="G107" s="204">
        <f t="shared" si="76"/>
        <v>24.689</v>
      </c>
      <c r="H107" s="204" t="str">
        <f t="shared" si="77"/>
        <v>Indonesia</v>
      </c>
      <c r="I107" s="204" t="str">
        <f t="shared" si="78"/>
        <v>Belawan</v>
      </c>
      <c r="J107" s="204" t="str">
        <f t="shared" si="79"/>
        <v>Ultra Reliance</v>
      </c>
      <c r="K107" s="186">
        <f t="shared" si="80"/>
        <v>45676.063935185186</v>
      </c>
      <c r="L107" s="186">
        <f t="shared" si="81"/>
        <v>45728.875706018516</v>
      </c>
      <c r="S107" s="187"/>
      <c r="T107" s="148"/>
      <c r="Z107" s="148"/>
    </row>
    <row r="108" spans="2:26" s="155" customFormat="1" hidden="1" x14ac:dyDescent="0.2">
      <c r="B108" s="155" t="str">
        <f t="shared" si="71"/>
        <v>2025M01</v>
      </c>
      <c r="C108" s="155" t="str">
        <f t="shared" si="72"/>
        <v>Canada</v>
      </c>
      <c r="D108" s="155" t="str">
        <f t="shared" si="73"/>
        <v>Canpotex</v>
      </c>
      <c r="E108" s="155" t="str">
        <f t="shared" si="74"/>
        <v>Vancouver (Canada)</v>
      </c>
      <c r="F108" s="204">
        <f t="shared" si="75"/>
        <v>63.805</v>
      </c>
      <c r="G108" s="204">
        <f t="shared" si="76"/>
        <v>30.016999999999999</v>
      </c>
      <c r="H108" s="204" t="str">
        <f t="shared" si="77"/>
        <v>Indonesia</v>
      </c>
      <c r="I108" s="204" t="str">
        <f t="shared" si="78"/>
        <v>Gresik</v>
      </c>
      <c r="J108" s="204" t="str">
        <f t="shared" si="79"/>
        <v>Hsl Nassau</v>
      </c>
      <c r="K108" s="186">
        <f t="shared" si="80"/>
        <v>45687.043124999997</v>
      </c>
      <c r="L108" s="186">
        <f t="shared" si="81"/>
        <v>45729.157442129632</v>
      </c>
      <c r="S108" s="187"/>
      <c r="T108" s="148"/>
      <c r="Z108" s="148"/>
    </row>
    <row r="109" spans="2:26" s="155" customFormat="1" hidden="1" x14ac:dyDescent="0.2">
      <c r="B109" s="155" t="str">
        <f t="shared" si="71"/>
        <v>2025M02</v>
      </c>
      <c r="C109" s="155" t="str">
        <f t="shared" si="72"/>
        <v>Canada</v>
      </c>
      <c r="D109" s="155" t="str">
        <f t="shared" si="73"/>
        <v>Canpotex</v>
      </c>
      <c r="E109" s="155" t="str">
        <f t="shared" si="74"/>
        <v>Vancouver (Canada)</v>
      </c>
      <c r="F109" s="204">
        <f t="shared" si="75"/>
        <v>81.944000000000003</v>
      </c>
      <c r="G109" s="204">
        <f t="shared" si="76"/>
        <v>70.679000000000002</v>
      </c>
      <c r="H109" s="204" t="str">
        <f t="shared" si="77"/>
        <v>Brazil</v>
      </c>
      <c r="I109" s="204" t="str">
        <f t="shared" si="78"/>
        <v>Paranagua</v>
      </c>
      <c r="J109" s="204" t="str">
        <f t="shared" si="79"/>
        <v>Nord Kudu</v>
      </c>
      <c r="K109" s="186">
        <f t="shared" si="80"/>
        <v>45690.823773148149</v>
      </c>
      <c r="L109" s="186">
        <f t="shared" si="81"/>
        <v>45729.290949074071</v>
      </c>
      <c r="S109" s="187"/>
      <c r="T109" s="148"/>
      <c r="Z109" s="148"/>
    </row>
    <row r="110" spans="2:26" s="155" customFormat="1" hidden="1" x14ac:dyDescent="0.2">
      <c r="B110" s="155" t="str">
        <f t="shared" si="71"/>
        <v>2025M02</v>
      </c>
      <c r="C110" s="155" t="str">
        <f t="shared" si="72"/>
        <v>Canada</v>
      </c>
      <c r="D110" s="155" t="str">
        <f t="shared" si="73"/>
        <v>K+S</v>
      </c>
      <c r="E110" s="155" t="str">
        <f t="shared" si="74"/>
        <v>Vancouver (Canada)</v>
      </c>
      <c r="F110" s="204">
        <f t="shared" si="75"/>
        <v>46.427999999999997</v>
      </c>
      <c r="G110" s="204">
        <f t="shared" si="76"/>
        <v>3.64</v>
      </c>
      <c r="H110" s="204" t="str">
        <f t="shared" si="77"/>
        <v>China</v>
      </c>
      <c r="I110" s="204" t="str">
        <f t="shared" si="78"/>
        <v>Qingdao</v>
      </c>
      <c r="J110" s="204" t="str">
        <f t="shared" si="79"/>
        <v>Star Hansa</v>
      </c>
      <c r="K110" s="186">
        <f t="shared" si="80"/>
        <v>45709.209918981483</v>
      </c>
      <c r="L110" s="186">
        <f t="shared" si="81"/>
        <v>45731.782546296294</v>
      </c>
      <c r="S110" s="187"/>
      <c r="T110" s="148"/>
      <c r="Z110" s="148"/>
    </row>
    <row r="111" spans="2:26" s="155" customFormat="1" hidden="1" x14ac:dyDescent="0.2">
      <c r="B111" s="155" t="str">
        <f t="shared" si="71"/>
        <v>2025M02</v>
      </c>
      <c r="C111" s="155" t="str">
        <f t="shared" si="72"/>
        <v>Canada</v>
      </c>
      <c r="D111" s="155" t="str">
        <f t="shared" si="73"/>
        <v>Canpotex</v>
      </c>
      <c r="E111" s="155" t="str">
        <f t="shared" si="74"/>
        <v>Vancouver (Canada)</v>
      </c>
      <c r="F111" s="204">
        <f t="shared" si="75"/>
        <v>63.268000000000001</v>
      </c>
      <c r="G111" s="204">
        <f t="shared" si="76"/>
        <v>23.942</v>
      </c>
      <c r="H111" s="204" t="str">
        <f t="shared" si="77"/>
        <v>Malaysia</v>
      </c>
      <c r="I111" s="204" t="str">
        <f t="shared" si="78"/>
        <v>Port Klang</v>
      </c>
      <c r="J111" s="204" t="str">
        <f t="shared" si="79"/>
        <v>Bbg Forever</v>
      </c>
      <c r="K111" s="186">
        <f t="shared" si="80"/>
        <v>45700.980613425927</v>
      </c>
      <c r="L111" s="186">
        <f t="shared" si="81"/>
        <v>45731.936793981484</v>
      </c>
      <c r="S111" s="187"/>
      <c r="T111" s="148"/>
      <c r="Z111" s="148"/>
    </row>
    <row r="112" spans="2:26" s="155" customFormat="1" hidden="1" x14ac:dyDescent="0.2">
      <c r="B112" s="155" t="str">
        <f t="shared" si="71"/>
        <v>2025M02</v>
      </c>
      <c r="C112" s="155" t="str">
        <f t="shared" si="72"/>
        <v>Canada</v>
      </c>
      <c r="D112" s="155" t="str">
        <f t="shared" si="73"/>
        <v>Canpotex</v>
      </c>
      <c r="E112" s="155" t="str">
        <f t="shared" si="74"/>
        <v>Vancouver (Canada)</v>
      </c>
      <c r="F112" s="204">
        <f t="shared" si="75"/>
        <v>63.524000000000001</v>
      </c>
      <c r="G112" s="204">
        <f t="shared" si="76"/>
        <v>31.97</v>
      </c>
      <c r="H112" s="204" t="str">
        <f t="shared" si="77"/>
        <v>Indonesia</v>
      </c>
      <c r="I112" s="204" t="str">
        <f t="shared" si="78"/>
        <v>Gresik</v>
      </c>
      <c r="J112" s="204" t="str">
        <f t="shared" si="79"/>
        <v>Enduro Trader</v>
      </c>
      <c r="K112" s="186">
        <f t="shared" si="80"/>
        <v>45694.35497685185</v>
      </c>
      <c r="L112" s="186">
        <f t="shared" si="81"/>
        <v>45733.751134259262</v>
      </c>
      <c r="S112" s="187"/>
      <c r="T112" s="148"/>
      <c r="Z112" s="148"/>
    </row>
    <row r="113" spans="2:26" s="155" customFormat="1" hidden="1" x14ac:dyDescent="0.2">
      <c r="B113" s="155" t="str">
        <f t="shared" si="71"/>
        <v>2025M02</v>
      </c>
      <c r="C113" s="155" t="str">
        <f t="shared" si="72"/>
        <v>Canada</v>
      </c>
      <c r="D113" s="155" t="str">
        <f t="shared" si="73"/>
        <v>Canpotex</v>
      </c>
      <c r="E113" s="155" t="str">
        <f t="shared" si="74"/>
        <v>Vancouver (Canada)</v>
      </c>
      <c r="F113" s="204">
        <f t="shared" si="75"/>
        <v>64.650000000000006</v>
      </c>
      <c r="G113" s="204">
        <f t="shared" si="76"/>
        <v>30.597000000000001</v>
      </c>
      <c r="H113" s="204" t="str">
        <f t="shared" si="77"/>
        <v>Thailand</v>
      </c>
      <c r="I113" s="204" t="str">
        <f t="shared" si="78"/>
        <v>Koh Si Chang Transhipment Area</v>
      </c>
      <c r="J113" s="204" t="str">
        <f t="shared" si="79"/>
        <v>Darya Diya</v>
      </c>
      <c r="K113" s="186">
        <f t="shared" si="80"/>
        <v>45707.230682870373</v>
      </c>
      <c r="L113" s="186">
        <f t="shared" si="81"/>
        <v>45735.009733796294</v>
      </c>
      <c r="S113" s="187"/>
      <c r="T113" s="148"/>
      <c r="Z113" s="148"/>
    </row>
    <row r="114" spans="2:26" s="155" customFormat="1" hidden="1" x14ac:dyDescent="0.2">
      <c r="B114" s="155" t="str">
        <f t="shared" si="71"/>
        <v>2025M01</v>
      </c>
      <c r="C114" s="155" t="str">
        <f t="shared" si="72"/>
        <v>Canada</v>
      </c>
      <c r="D114" s="155" t="str">
        <f t="shared" si="73"/>
        <v>Canpotex</v>
      </c>
      <c r="E114" s="155" t="str">
        <f t="shared" si="74"/>
        <v>Vancouver (Canada)</v>
      </c>
      <c r="F114" s="204">
        <f t="shared" si="75"/>
        <v>61.203000000000003</v>
      </c>
      <c r="G114" s="204">
        <f t="shared" si="76"/>
        <v>27.475000000000001</v>
      </c>
      <c r="H114" s="204" t="str">
        <f t="shared" si="77"/>
        <v>Malaysia</v>
      </c>
      <c r="I114" s="204" t="str">
        <f t="shared" si="78"/>
        <v>Bintulu</v>
      </c>
      <c r="J114" s="204" t="str">
        <f t="shared" si="79"/>
        <v>Cl Xuchang</v>
      </c>
      <c r="K114" s="186">
        <f t="shared" si="80"/>
        <v>45668.605740740742</v>
      </c>
      <c r="L114" s="186">
        <f t="shared" si="81"/>
        <v>45735.595300925925</v>
      </c>
      <c r="S114" s="187"/>
      <c r="T114" s="148"/>
      <c r="Z114" s="148"/>
    </row>
    <row r="115" spans="2:26" s="155" customFormat="1" hidden="1" x14ac:dyDescent="0.2">
      <c r="B115" s="155" t="str">
        <f t="shared" si="71"/>
        <v>2025M02</v>
      </c>
      <c r="C115" s="155" t="str">
        <f t="shared" si="72"/>
        <v>Canada</v>
      </c>
      <c r="D115" s="155" t="str">
        <f t="shared" si="73"/>
        <v>K+S</v>
      </c>
      <c r="E115" s="155" t="str">
        <f t="shared" si="74"/>
        <v>Vancouver (Canada)</v>
      </c>
      <c r="F115" s="204">
        <f t="shared" si="75"/>
        <v>33.158000000000001</v>
      </c>
      <c r="G115" s="204">
        <f t="shared" si="76"/>
        <v>17.701000000000001</v>
      </c>
      <c r="H115" s="204" t="str">
        <f t="shared" si="77"/>
        <v>Panama</v>
      </c>
      <c r="I115" s="204" t="str">
        <f t="shared" si="78"/>
        <v>Panama Canal</v>
      </c>
      <c r="J115" s="204" t="str">
        <f t="shared" si="79"/>
        <v>Maple Tulip</v>
      </c>
      <c r="K115" s="186">
        <f t="shared" si="80"/>
        <v>45696.449479166666</v>
      </c>
      <c r="L115" s="186">
        <f t="shared" si="81"/>
        <v>45735.844953703701</v>
      </c>
      <c r="S115" s="187"/>
      <c r="T115" s="148"/>
      <c r="Z115" s="148"/>
    </row>
    <row r="116" spans="2:26" s="155" customFormat="1" hidden="1" x14ac:dyDescent="0.2">
      <c r="B116" s="155" t="str">
        <f t="shared" si="71"/>
        <v>2025M01</v>
      </c>
      <c r="C116" s="155" t="str">
        <f t="shared" si="72"/>
        <v>Canada</v>
      </c>
      <c r="D116" s="155" t="str">
        <f t="shared" si="73"/>
        <v>Canpotex</v>
      </c>
      <c r="E116" s="155" t="str">
        <f t="shared" si="74"/>
        <v>Vancouver (Canada)</v>
      </c>
      <c r="F116" s="204">
        <f t="shared" si="75"/>
        <v>63.805</v>
      </c>
      <c r="G116" s="204">
        <f t="shared" si="76"/>
        <v>30.751000000000001</v>
      </c>
      <c r="H116" s="204" t="str">
        <f t="shared" si="77"/>
        <v>Indonesia</v>
      </c>
      <c r="I116" s="204" t="str">
        <f t="shared" si="78"/>
        <v>Panjang</v>
      </c>
      <c r="J116" s="204" t="str">
        <f t="shared" si="79"/>
        <v>Hsl Nassau</v>
      </c>
      <c r="K116" s="186">
        <f t="shared" si="80"/>
        <v>45687.043124999997</v>
      </c>
      <c r="L116" s="186">
        <f t="shared" si="81"/>
        <v>45738.719004629631</v>
      </c>
      <c r="S116" s="187"/>
      <c r="T116" s="148"/>
      <c r="Z116" s="148"/>
    </row>
    <row r="117" spans="2:26" s="155" customFormat="1" hidden="1" x14ac:dyDescent="0.2">
      <c r="B117" s="155" t="str">
        <f t="shared" si="71"/>
        <v>2025M02</v>
      </c>
      <c r="C117" s="155" t="str">
        <f t="shared" si="72"/>
        <v>Canada</v>
      </c>
      <c r="D117" s="155" t="str">
        <f t="shared" si="73"/>
        <v>Canpotex</v>
      </c>
      <c r="E117" s="155" t="str">
        <f t="shared" si="74"/>
        <v>Vancouver (Canada)</v>
      </c>
      <c r="F117" s="204">
        <f t="shared" si="75"/>
        <v>63.686</v>
      </c>
      <c r="G117" s="204">
        <f t="shared" si="76"/>
        <v>43.970999999999997</v>
      </c>
      <c r="H117" s="204" t="str">
        <f t="shared" si="77"/>
        <v>Belgium</v>
      </c>
      <c r="I117" s="204" t="str">
        <f t="shared" si="78"/>
        <v>Antwerp</v>
      </c>
      <c r="J117" s="204" t="str">
        <f t="shared" si="79"/>
        <v>Tokyo Pioneer</v>
      </c>
      <c r="K117" s="186">
        <f t="shared" si="80"/>
        <v>45706.022453703707</v>
      </c>
      <c r="L117" s="186">
        <f t="shared" si="81"/>
        <v>45739.000787037039</v>
      </c>
      <c r="S117" s="187"/>
      <c r="T117" s="148"/>
      <c r="Z117" s="148"/>
    </row>
    <row r="118" spans="2:26" s="155" customFormat="1" hidden="1" x14ac:dyDescent="0.2">
      <c r="B118" s="155" t="str">
        <f t="shared" si="71"/>
        <v>2025M02</v>
      </c>
      <c r="C118" s="155" t="str">
        <f t="shared" si="72"/>
        <v>Canada</v>
      </c>
      <c r="D118" s="155" t="str">
        <f t="shared" si="73"/>
        <v>Canpotex</v>
      </c>
      <c r="E118" s="155" t="str">
        <f t="shared" si="74"/>
        <v>Vancouver (Canada)</v>
      </c>
      <c r="F118" s="204">
        <f t="shared" si="75"/>
        <v>64.043000000000006</v>
      </c>
      <c r="G118" s="204">
        <f t="shared" si="76"/>
        <v>26.542000000000002</v>
      </c>
      <c r="H118" s="204" t="str">
        <f t="shared" si="77"/>
        <v>Brazil</v>
      </c>
      <c r="I118" s="204" t="str">
        <f t="shared" si="78"/>
        <v>Itaqui</v>
      </c>
      <c r="J118" s="204" t="str">
        <f t="shared" si="79"/>
        <v>Sorsi</v>
      </c>
      <c r="K118" s="186">
        <f t="shared" si="80"/>
        <v>45702.855763888889</v>
      </c>
      <c r="L118" s="186">
        <f t="shared" si="81"/>
        <v>45739.467488425929</v>
      </c>
      <c r="S118" s="187"/>
      <c r="T118" s="148"/>
      <c r="Z118" s="148"/>
    </row>
    <row r="119" spans="2:26" s="155" customFormat="1" hidden="1" x14ac:dyDescent="0.2">
      <c r="B119" s="155" t="str">
        <f t="shared" si="71"/>
        <v>2025M02</v>
      </c>
      <c r="C119" s="155" t="str">
        <f t="shared" si="72"/>
        <v>Canada</v>
      </c>
      <c r="D119" s="155" t="str">
        <f t="shared" si="73"/>
        <v>Canpotex</v>
      </c>
      <c r="E119" s="155" t="str">
        <f t="shared" si="74"/>
        <v>Vancouver (Canada)</v>
      </c>
      <c r="F119" s="204">
        <f t="shared" si="75"/>
        <v>64.012</v>
      </c>
      <c r="G119" s="204">
        <f t="shared" si="76"/>
        <v>54.512</v>
      </c>
      <c r="H119" s="204" t="str">
        <f t="shared" si="77"/>
        <v>Brazil</v>
      </c>
      <c r="I119" s="204" t="str">
        <f t="shared" si="78"/>
        <v>Tubarao</v>
      </c>
      <c r="J119" s="204" t="str">
        <f t="shared" si="79"/>
        <v>Amis Power</v>
      </c>
      <c r="K119" s="186">
        <f t="shared" si="80"/>
        <v>45698.772453703707</v>
      </c>
      <c r="L119" s="186">
        <f t="shared" si="81"/>
        <v>45739.854675925926</v>
      </c>
      <c r="S119" s="187"/>
      <c r="T119" s="148"/>
      <c r="Z119" s="148"/>
    </row>
    <row r="120" spans="2:26" s="155" customFormat="1" hidden="1" x14ac:dyDescent="0.2">
      <c r="B120" s="155" t="str">
        <f t="shared" si="71"/>
        <v>2025M01</v>
      </c>
      <c r="C120" s="155" t="str">
        <f t="shared" si="72"/>
        <v>Canada</v>
      </c>
      <c r="D120" s="155" t="str">
        <f t="shared" si="73"/>
        <v>K+S</v>
      </c>
      <c r="E120" s="155" t="str">
        <f t="shared" si="74"/>
        <v>Vancouver (Canada)</v>
      </c>
      <c r="F120" s="204">
        <f t="shared" si="75"/>
        <v>36.887999999999998</v>
      </c>
      <c r="G120" s="204">
        <f t="shared" si="76"/>
        <v>18.047000000000001</v>
      </c>
      <c r="H120" s="204" t="str">
        <f t="shared" si="77"/>
        <v>New Zealand</v>
      </c>
      <c r="I120" s="204" t="str">
        <f t="shared" si="78"/>
        <v>Otago Harbour</v>
      </c>
      <c r="J120" s="204" t="str">
        <f t="shared" si="79"/>
        <v>Deneb Harmony</v>
      </c>
      <c r="K120" s="186">
        <f t="shared" si="80"/>
        <v>45686.80363425926</v>
      </c>
      <c r="L120" s="186">
        <f t="shared" si="81"/>
        <v>45741.923136574071</v>
      </c>
      <c r="S120" s="187"/>
      <c r="T120" s="148"/>
      <c r="Z120" s="148"/>
    </row>
    <row r="121" spans="2:26" s="155" customFormat="1" hidden="1" x14ac:dyDescent="0.2">
      <c r="B121" s="155" t="str">
        <f t="shared" si="71"/>
        <v>2025M02</v>
      </c>
      <c r="C121" s="155" t="str">
        <f t="shared" si="72"/>
        <v>Canada</v>
      </c>
      <c r="D121" s="155" t="str">
        <f t="shared" si="73"/>
        <v>K+S</v>
      </c>
      <c r="E121" s="155" t="str">
        <f t="shared" si="74"/>
        <v>Vancouver (Canada)</v>
      </c>
      <c r="F121" s="204">
        <f t="shared" si="75"/>
        <v>46.427999999999997</v>
      </c>
      <c r="G121" s="204">
        <f t="shared" si="76"/>
        <v>9.07</v>
      </c>
      <c r="H121" s="204" t="str">
        <f t="shared" si="77"/>
        <v>China</v>
      </c>
      <c r="I121" s="204" t="str">
        <f t="shared" si="78"/>
        <v>Changzhou</v>
      </c>
      <c r="J121" s="204" t="str">
        <f t="shared" si="79"/>
        <v>Star Hansa</v>
      </c>
      <c r="K121" s="186">
        <f t="shared" si="80"/>
        <v>45709.209918981483</v>
      </c>
      <c r="L121" s="186">
        <f t="shared" si="81"/>
        <v>45742.497164351851</v>
      </c>
      <c r="S121" s="187"/>
      <c r="T121" s="148"/>
      <c r="Z121" s="148"/>
    </row>
    <row r="122" spans="2:26" s="155" customFormat="1" hidden="1" x14ac:dyDescent="0.2">
      <c r="B122" s="155" t="str">
        <f t="shared" si="71"/>
        <v>2025M02</v>
      </c>
      <c r="C122" s="155" t="str">
        <f t="shared" si="72"/>
        <v>Canada</v>
      </c>
      <c r="D122" s="155" t="str">
        <f t="shared" si="73"/>
        <v>Canpotex</v>
      </c>
      <c r="E122" s="155" t="str">
        <f t="shared" si="74"/>
        <v>Vancouver (Canada)</v>
      </c>
      <c r="F122" s="204">
        <f t="shared" si="75"/>
        <v>64.043000000000006</v>
      </c>
      <c r="G122" s="204">
        <f t="shared" si="76"/>
        <v>2.633</v>
      </c>
      <c r="H122" s="204" t="str">
        <f t="shared" si="77"/>
        <v>Brazil</v>
      </c>
      <c r="I122" s="204" t="str">
        <f t="shared" si="78"/>
        <v>Aratu</v>
      </c>
      <c r="J122" s="204" t="str">
        <f t="shared" si="79"/>
        <v>Sorsi</v>
      </c>
      <c r="K122" s="186">
        <f t="shared" si="80"/>
        <v>45702.855763888889</v>
      </c>
      <c r="L122" s="186">
        <f t="shared" si="81"/>
        <v>45745.927824074075</v>
      </c>
      <c r="S122" s="187"/>
      <c r="T122" s="148"/>
      <c r="Z122" s="148"/>
    </row>
    <row r="123" spans="2:26" s="155" customFormat="1" hidden="1" x14ac:dyDescent="0.2">
      <c r="B123" s="155" t="str">
        <f t="shared" si="71"/>
        <v>2025M02</v>
      </c>
      <c r="C123" s="155" t="str">
        <f t="shared" si="72"/>
        <v>Canada</v>
      </c>
      <c r="D123" s="155" t="str">
        <f t="shared" si="73"/>
        <v>Canpotex</v>
      </c>
      <c r="E123" s="155" t="str">
        <f t="shared" si="74"/>
        <v>Vancouver (Canada)</v>
      </c>
      <c r="F123" s="204">
        <f t="shared" si="75"/>
        <v>64.043000000000006</v>
      </c>
      <c r="G123" s="204">
        <f t="shared" si="76"/>
        <v>4.4619999999999997</v>
      </c>
      <c r="H123" s="204" t="str">
        <f t="shared" si="77"/>
        <v>Brazil</v>
      </c>
      <c r="I123" s="204" t="str">
        <f t="shared" si="78"/>
        <v>Aratu</v>
      </c>
      <c r="J123" s="204" t="str">
        <f t="shared" si="79"/>
        <v>Sorsi</v>
      </c>
      <c r="K123" s="186">
        <f t="shared" si="80"/>
        <v>45702.855763888889</v>
      </c>
      <c r="L123" s="186">
        <f t="shared" si="81"/>
        <v>45745.92796296296</v>
      </c>
      <c r="S123" s="187"/>
      <c r="T123" s="148"/>
      <c r="Z123" s="148"/>
    </row>
    <row r="124" spans="2:26" s="155" customFormat="1" hidden="1" x14ac:dyDescent="0.2">
      <c r="B124" s="155" t="str">
        <f t="shared" si="71"/>
        <v>2025M02</v>
      </c>
      <c r="C124" s="155" t="str">
        <f t="shared" si="72"/>
        <v>Canada</v>
      </c>
      <c r="D124" s="155" t="str">
        <f t="shared" si="73"/>
        <v>Canpotex</v>
      </c>
      <c r="E124" s="155" t="str">
        <f t="shared" si="74"/>
        <v>Vancouver (Canada)</v>
      </c>
      <c r="F124" s="204">
        <f t="shared" si="75"/>
        <v>64.043000000000006</v>
      </c>
      <c r="G124" s="204">
        <f t="shared" si="76"/>
        <v>17.314</v>
      </c>
      <c r="H124" s="204" t="str">
        <f t="shared" si="77"/>
        <v>Brazil</v>
      </c>
      <c r="I124" s="204" t="str">
        <f t="shared" si="78"/>
        <v>Aratu</v>
      </c>
      <c r="J124" s="204" t="str">
        <f t="shared" si="79"/>
        <v>Sorsi</v>
      </c>
      <c r="K124" s="186">
        <f t="shared" si="80"/>
        <v>45702.855763888889</v>
      </c>
      <c r="L124" s="186">
        <f t="shared" si="81"/>
        <v>45745.927974537037</v>
      </c>
      <c r="S124" s="187"/>
      <c r="T124" s="148"/>
      <c r="Z124" s="148"/>
    </row>
    <row r="125" spans="2:26" s="155" customFormat="1" hidden="1" x14ac:dyDescent="0.2">
      <c r="B125" s="155" t="str">
        <f t="shared" si="71"/>
        <v>2025M02</v>
      </c>
      <c r="C125" s="155" t="str">
        <f t="shared" si="72"/>
        <v>Canada</v>
      </c>
      <c r="D125" s="155" t="str">
        <f t="shared" si="73"/>
        <v>Canpotex</v>
      </c>
      <c r="E125" s="155" t="str">
        <f t="shared" si="74"/>
        <v>Vancouver (Canada)</v>
      </c>
      <c r="F125" s="204">
        <f t="shared" si="75"/>
        <v>60.155000000000001</v>
      </c>
      <c r="G125" s="204">
        <f t="shared" si="76"/>
        <v>18.646999999999998</v>
      </c>
      <c r="H125" s="204" t="str">
        <f t="shared" si="77"/>
        <v>Poland</v>
      </c>
      <c r="I125" s="204" t="str">
        <f t="shared" si="78"/>
        <v>Police</v>
      </c>
      <c r="J125" s="204" t="str">
        <f t="shared" si="79"/>
        <v>Ante Topic</v>
      </c>
      <c r="K125" s="186">
        <f t="shared" si="80"/>
        <v>45711.949525462966</v>
      </c>
      <c r="L125" s="186">
        <f t="shared" si="81"/>
        <v>45746.385381944441</v>
      </c>
      <c r="S125" s="187"/>
      <c r="T125" s="148"/>
      <c r="Z125" s="148"/>
    </row>
    <row r="126" spans="2:26" s="155" customFormat="1" hidden="1" x14ac:dyDescent="0.2">
      <c r="B126" s="155" t="str">
        <f t="shared" si="71"/>
        <v>2025M02</v>
      </c>
      <c r="C126" s="155" t="str">
        <f t="shared" si="72"/>
        <v>Canada</v>
      </c>
      <c r="D126" s="155" t="str">
        <f t="shared" si="73"/>
        <v>Canpotex</v>
      </c>
      <c r="E126" s="155" t="str">
        <f t="shared" si="74"/>
        <v>Vancouver (Canada)</v>
      </c>
      <c r="F126" s="204">
        <f t="shared" si="75"/>
        <v>64.650000000000006</v>
      </c>
      <c r="G126" s="204">
        <f t="shared" si="76"/>
        <v>32.76</v>
      </c>
      <c r="H126" s="204" t="str">
        <f t="shared" si="77"/>
        <v>Indonesia</v>
      </c>
      <c r="I126" s="204" t="str">
        <f t="shared" si="78"/>
        <v>Dumai</v>
      </c>
      <c r="J126" s="204" t="str">
        <f t="shared" si="79"/>
        <v>Darya Diya</v>
      </c>
      <c r="K126" s="186">
        <f t="shared" si="80"/>
        <v>45707.230682870373</v>
      </c>
      <c r="L126" s="186">
        <f t="shared" si="81"/>
        <v>45746.718518518515</v>
      </c>
      <c r="S126" s="187"/>
      <c r="T126" s="148"/>
      <c r="Z126" s="148"/>
    </row>
    <row r="127" spans="2:26" s="155" customFormat="1" hidden="1" x14ac:dyDescent="0.2">
      <c r="B127" s="155" t="str">
        <f t="shared" si="71"/>
        <v>2025M02</v>
      </c>
      <c r="C127" s="155" t="str">
        <f t="shared" si="72"/>
        <v>Canada</v>
      </c>
      <c r="D127" s="155" t="str">
        <f t="shared" si="73"/>
        <v>Canpotex</v>
      </c>
      <c r="E127" s="155" t="str">
        <f t="shared" si="74"/>
        <v>Vancouver (Canada)</v>
      </c>
      <c r="F127" s="204">
        <f t="shared" si="75"/>
        <v>63.268000000000001</v>
      </c>
      <c r="G127" s="204">
        <f t="shared" si="76"/>
        <v>38.061</v>
      </c>
      <c r="H127" s="204" t="str">
        <f t="shared" si="77"/>
        <v>Malaysia</v>
      </c>
      <c r="I127" s="204" t="str">
        <f t="shared" si="78"/>
        <v>Lahad Datu</v>
      </c>
      <c r="J127" s="204" t="str">
        <f t="shared" si="79"/>
        <v>Bbg Forever</v>
      </c>
      <c r="K127" s="186">
        <f t="shared" si="80"/>
        <v>45700.980613425927</v>
      </c>
      <c r="L127" s="186">
        <f t="shared" si="81"/>
        <v>45747.395509259259</v>
      </c>
      <c r="S127" s="187"/>
      <c r="T127" s="148"/>
      <c r="Z127" s="148"/>
    </row>
    <row r="128" spans="2:26" s="155" customFormat="1" hidden="1" x14ac:dyDescent="0.2">
      <c r="B128" s="155" t="str">
        <f t="shared" si="71"/>
        <v>2025M03</v>
      </c>
      <c r="C128" s="155" t="str">
        <f t="shared" si="72"/>
        <v>Canada</v>
      </c>
      <c r="D128" s="155" t="str">
        <f t="shared" si="73"/>
        <v>Canpotex</v>
      </c>
      <c r="E128" s="155" t="str">
        <f t="shared" si="74"/>
        <v>Vancouver (Canada)</v>
      </c>
      <c r="F128" s="204">
        <f t="shared" si="75"/>
        <v>38.582000000000001</v>
      </c>
      <c r="G128" s="204">
        <f t="shared" si="76"/>
        <v>11.845000000000001</v>
      </c>
      <c r="H128" s="204" t="str">
        <f t="shared" si="77"/>
        <v>Colombia</v>
      </c>
      <c r="I128" s="204" t="str">
        <f t="shared" si="78"/>
        <v>Mamonal</v>
      </c>
      <c r="J128" s="204" t="str">
        <f t="shared" si="79"/>
        <v>Asl Crystal</v>
      </c>
      <c r="K128" s="186">
        <f t="shared" si="80"/>
        <v>45730.407731481479</v>
      </c>
      <c r="L128" s="186">
        <f t="shared" si="81"/>
        <v>45747.841527777775</v>
      </c>
      <c r="S128" s="187"/>
      <c r="T128" s="148"/>
      <c r="Z128" s="148"/>
    </row>
    <row r="129" spans="2:26" s="155" customFormat="1" hidden="1" x14ac:dyDescent="0.2">
      <c r="B129" s="155" t="str">
        <f t="shared" si="71"/>
        <v>2025M02</v>
      </c>
      <c r="C129" s="155" t="str">
        <f t="shared" si="72"/>
        <v>Canada</v>
      </c>
      <c r="D129" s="155" t="str">
        <f t="shared" si="73"/>
        <v>K+S</v>
      </c>
      <c r="E129" s="155" t="str">
        <f t="shared" si="74"/>
        <v>Vancouver (Canada)</v>
      </c>
      <c r="F129" s="204">
        <f t="shared" si="75"/>
        <v>61.155999999999999</v>
      </c>
      <c r="G129" s="204">
        <f t="shared" si="76"/>
        <v>8.9610000000000003</v>
      </c>
      <c r="H129" s="204" t="str">
        <f t="shared" si="77"/>
        <v>Brazil</v>
      </c>
      <c r="I129" s="204" t="str">
        <f t="shared" si="78"/>
        <v>Paranagua</v>
      </c>
      <c r="J129" s="204" t="str">
        <f t="shared" si="79"/>
        <v>Eptalofos</v>
      </c>
      <c r="K129" s="186">
        <f t="shared" si="80"/>
        <v>45712.845104166663</v>
      </c>
      <c r="L129" s="186">
        <f t="shared" si="81"/>
        <v>45748.738634259258</v>
      </c>
      <c r="S129" s="187"/>
      <c r="T129" s="148"/>
      <c r="Z129" s="148"/>
    </row>
    <row r="130" spans="2:26" s="155" customFormat="1" hidden="1" x14ac:dyDescent="0.2">
      <c r="B130" s="155" t="str">
        <f t="shared" si="71"/>
        <v>2025M02</v>
      </c>
      <c r="C130" s="155" t="str">
        <f t="shared" si="72"/>
        <v>Canada</v>
      </c>
      <c r="D130" s="155" t="str">
        <f t="shared" si="73"/>
        <v>K+S</v>
      </c>
      <c r="E130" s="155" t="str">
        <f t="shared" si="74"/>
        <v>Vancouver (Canada)</v>
      </c>
      <c r="F130" s="204">
        <f t="shared" si="75"/>
        <v>61.155999999999999</v>
      </c>
      <c r="G130" s="204">
        <f t="shared" si="76"/>
        <v>2.0230000000000001</v>
      </c>
      <c r="H130" s="204" t="str">
        <f t="shared" si="77"/>
        <v>Brazil</v>
      </c>
      <c r="I130" s="204" t="str">
        <f t="shared" si="78"/>
        <v>Paranagua</v>
      </c>
      <c r="J130" s="204" t="str">
        <f t="shared" si="79"/>
        <v>Eptalofos</v>
      </c>
      <c r="K130" s="186">
        <f t="shared" si="80"/>
        <v>45712.845104166663</v>
      </c>
      <c r="L130" s="186">
        <f t="shared" si="81"/>
        <v>45748.738645833335</v>
      </c>
      <c r="S130" s="187"/>
      <c r="T130" s="148"/>
      <c r="Z130" s="148"/>
    </row>
    <row r="131" spans="2:26" s="155" customFormat="1" hidden="1" x14ac:dyDescent="0.2">
      <c r="B131" s="155" t="str">
        <f t="shared" si="71"/>
        <v>2025M02</v>
      </c>
      <c r="C131" s="155" t="str">
        <f t="shared" si="72"/>
        <v>Canada</v>
      </c>
      <c r="D131" s="155" t="str">
        <f t="shared" si="73"/>
        <v>K+S</v>
      </c>
      <c r="E131" s="155" t="str">
        <f t="shared" si="74"/>
        <v>Vancouver (Canada)</v>
      </c>
      <c r="F131" s="204">
        <f t="shared" si="75"/>
        <v>61.155999999999999</v>
      </c>
      <c r="G131" s="204">
        <f t="shared" si="76"/>
        <v>3.1360000000000001</v>
      </c>
      <c r="H131" s="204" t="str">
        <f t="shared" si="77"/>
        <v>Brazil</v>
      </c>
      <c r="I131" s="204" t="str">
        <f t="shared" si="78"/>
        <v>Paranagua</v>
      </c>
      <c r="J131" s="204" t="str">
        <f t="shared" si="79"/>
        <v>Eptalofos</v>
      </c>
      <c r="K131" s="186">
        <f t="shared" si="80"/>
        <v>45712.845104166663</v>
      </c>
      <c r="L131" s="186">
        <f t="shared" si="81"/>
        <v>45748.738680555558</v>
      </c>
      <c r="S131" s="187"/>
      <c r="T131" s="148"/>
      <c r="Z131" s="148"/>
    </row>
    <row r="132" spans="2:26" s="155" customFormat="1" hidden="1" x14ac:dyDescent="0.2">
      <c r="B132" s="155" t="str">
        <f t="shared" si="71"/>
        <v>2025M02</v>
      </c>
      <c r="C132" s="155" t="str">
        <f t="shared" si="72"/>
        <v>Canada</v>
      </c>
      <c r="D132" s="155" t="str">
        <f t="shared" si="73"/>
        <v>K+S</v>
      </c>
      <c r="E132" s="155" t="str">
        <f t="shared" si="74"/>
        <v>Vancouver (Canada)</v>
      </c>
      <c r="F132" s="204">
        <f t="shared" si="75"/>
        <v>61.155999999999999</v>
      </c>
      <c r="G132" s="204">
        <f t="shared" si="76"/>
        <v>18.908000000000001</v>
      </c>
      <c r="H132" s="204" t="str">
        <f t="shared" si="77"/>
        <v>Brazil</v>
      </c>
      <c r="I132" s="204" t="str">
        <f t="shared" si="78"/>
        <v>Paranagua</v>
      </c>
      <c r="J132" s="204" t="str">
        <f t="shared" si="79"/>
        <v>Eptalofos</v>
      </c>
      <c r="K132" s="186">
        <f t="shared" si="80"/>
        <v>45712.845104166663</v>
      </c>
      <c r="L132" s="186">
        <f t="shared" si="81"/>
        <v>45748.738703703704</v>
      </c>
      <c r="S132" s="187"/>
      <c r="T132" s="148"/>
      <c r="Z132" s="148"/>
    </row>
    <row r="133" spans="2:26" s="155" customFormat="1" hidden="1" x14ac:dyDescent="0.2">
      <c r="B133" s="155" t="str">
        <f t="shared" si="71"/>
        <v>2025M03</v>
      </c>
      <c r="C133" s="155" t="str">
        <f t="shared" si="72"/>
        <v>Canada</v>
      </c>
      <c r="D133" s="155" t="str">
        <f t="shared" si="73"/>
        <v>Canpotex</v>
      </c>
      <c r="E133" s="155" t="str">
        <f t="shared" si="74"/>
        <v>Vancouver (Canada)</v>
      </c>
      <c r="F133" s="204">
        <f t="shared" si="75"/>
        <v>64.67</v>
      </c>
      <c r="G133" s="204">
        <f t="shared" si="76"/>
        <v>14.3</v>
      </c>
      <c r="H133" s="204" t="str">
        <f t="shared" si="77"/>
        <v>Indonesia</v>
      </c>
      <c r="I133" s="204" t="str">
        <f t="shared" si="78"/>
        <v>Gresik</v>
      </c>
      <c r="J133" s="204" t="str">
        <f t="shared" si="79"/>
        <v>Darya Jiya</v>
      </c>
      <c r="K133" s="186">
        <f t="shared" si="80"/>
        <v>45719.553599537037</v>
      </c>
      <c r="L133" s="186">
        <f t="shared" si="81"/>
        <v>45751.293090277781</v>
      </c>
      <c r="S133" s="187"/>
      <c r="T133" s="148"/>
      <c r="Z133" s="148"/>
    </row>
    <row r="134" spans="2:26" s="155" customFormat="1" hidden="1" x14ac:dyDescent="0.2">
      <c r="B134" s="155" t="str">
        <f t="shared" si="71"/>
        <v>2025M03</v>
      </c>
      <c r="C134" s="155" t="str">
        <f t="shared" si="72"/>
        <v>Canada</v>
      </c>
      <c r="D134" s="155" t="str">
        <f t="shared" si="73"/>
        <v>K+S</v>
      </c>
      <c r="E134" s="155" t="str">
        <f t="shared" si="74"/>
        <v>Vancouver (Canada)</v>
      </c>
      <c r="F134" s="204">
        <f t="shared" si="75"/>
        <v>61.241</v>
      </c>
      <c r="G134" s="204">
        <f t="shared" si="76"/>
        <v>56.954999999999998</v>
      </c>
      <c r="H134" s="204" t="str">
        <f t="shared" si="77"/>
        <v>Indonesia</v>
      </c>
      <c r="I134" s="204" t="str">
        <f t="shared" si="78"/>
        <v>Weda Bay</v>
      </c>
      <c r="J134" s="204" t="str">
        <f t="shared" si="79"/>
        <v>La Tonda</v>
      </c>
      <c r="K134" s="186">
        <f t="shared" si="80"/>
        <v>45719.147407407407</v>
      </c>
      <c r="L134" s="186">
        <f t="shared" si="81"/>
        <v>45751.399537037039</v>
      </c>
      <c r="S134" s="187"/>
      <c r="T134" s="148"/>
      <c r="Z134" s="148"/>
    </row>
    <row r="135" spans="2:26" s="155" customFormat="1" hidden="1" x14ac:dyDescent="0.2">
      <c r="B135" s="155" t="str">
        <f t="shared" si="71"/>
        <v>2025M02</v>
      </c>
      <c r="C135" s="155" t="str">
        <f t="shared" si="72"/>
        <v>Canada</v>
      </c>
      <c r="D135" s="155" t="str">
        <f t="shared" si="73"/>
        <v>Canpotex</v>
      </c>
      <c r="E135" s="155" t="str">
        <f t="shared" si="74"/>
        <v>Vancouver (Canada)</v>
      </c>
      <c r="F135" s="204">
        <f t="shared" si="75"/>
        <v>82.001999999999995</v>
      </c>
      <c r="G135" s="204">
        <f t="shared" si="76"/>
        <v>69.340999999999994</v>
      </c>
      <c r="H135" s="204" t="str">
        <f t="shared" si="77"/>
        <v>Brazil</v>
      </c>
      <c r="I135" s="204" t="str">
        <f t="shared" si="78"/>
        <v>Paranagua</v>
      </c>
      <c r="J135" s="204" t="str">
        <f t="shared" si="79"/>
        <v>Navios Amitie</v>
      </c>
      <c r="K135" s="186">
        <f t="shared" si="80"/>
        <v>45715.615937499999</v>
      </c>
      <c r="L135" s="186">
        <f t="shared" si="81"/>
        <v>45753.760636574072</v>
      </c>
      <c r="S135" s="187"/>
      <c r="T135" s="148"/>
      <c r="Z135" s="148"/>
    </row>
    <row r="136" spans="2:26" s="155" customFormat="1" hidden="1" x14ac:dyDescent="0.2">
      <c r="B136" s="155" t="str">
        <f t="shared" si="71"/>
        <v>2025M03</v>
      </c>
      <c r="C136" s="155" t="str">
        <f t="shared" si="72"/>
        <v>Canada</v>
      </c>
      <c r="D136" s="155" t="str">
        <f t="shared" si="73"/>
        <v>Canpotex</v>
      </c>
      <c r="E136" s="155" t="str">
        <f t="shared" si="74"/>
        <v>Vancouver (Canada)</v>
      </c>
      <c r="F136" s="204">
        <f t="shared" si="75"/>
        <v>38.582000000000001</v>
      </c>
      <c r="G136" s="204">
        <f t="shared" si="76"/>
        <v>25.966000000000001</v>
      </c>
      <c r="H136" s="204" t="str">
        <f t="shared" si="77"/>
        <v>Colombia</v>
      </c>
      <c r="I136" s="204" t="str">
        <f t="shared" si="78"/>
        <v>Barranquilla</v>
      </c>
      <c r="J136" s="204" t="str">
        <f t="shared" si="79"/>
        <v>Asl Crystal</v>
      </c>
      <c r="K136" s="186">
        <f t="shared" si="80"/>
        <v>45730.407731481479</v>
      </c>
      <c r="L136" s="186">
        <f t="shared" si="81"/>
        <v>45755.103807870371</v>
      </c>
      <c r="S136" s="187"/>
      <c r="T136" s="148"/>
      <c r="Z136" s="148"/>
    </row>
    <row r="137" spans="2:26" s="155" customFormat="1" hidden="1" x14ac:dyDescent="0.2">
      <c r="B137" s="155" t="str">
        <f t="shared" si="71"/>
        <v>2025M03</v>
      </c>
      <c r="C137" s="155" t="str">
        <f t="shared" si="72"/>
        <v>Canada</v>
      </c>
      <c r="D137" s="155" t="str">
        <f t="shared" si="73"/>
        <v>K+S</v>
      </c>
      <c r="E137" s="155" t="str">
        <f t="shared" si="74"/>
        <v>Vancouver (Canada)</v>
      </c>
      <c r="F137" s="204">
        <f t="shared" si="75"/>
        <v>31.887</v>
      </c>
      <c r="G137" s="204">
        <f t="shared" si="76"/>
        <v>31.248999999999999</v>
      </c>
      <c r="H137" s="204" t="str">
        <f t="shared" si="77"/>
        <v>Cuba</v>
      </c>
      <c r="I137" s="204" t="str">
        <f t="shared" si="78"/>
        <v>Moa</v>
      </c>
      <c r="J137" s="204" t="str">
        <f t="shared" si="79"/>
        <v>Agia Triada</v>
      </c>
      <c r="K137" s="186">
        <f t="shared" si="80"/>
        <v>45737.272280092591</v>
      </c>
      <c r="L137" s="186">
        <f t="shared" si="81"/>
        <v>45756.767743055556</v>
      </c>
      <c r="S137" s="187"/>
      <c r="T137" s="148"/>
      <c r="Z137" s="148"/>
    </row>
    <row r="138" spans="2:26" s="155" customFormat="1" hidden="1" x14ac:dyDescent="0.2">
      <c r="B138" s="155" t="str">
        <f t="shared" ref="B138:B201" si="82">IF(B702=0,"",B702)</f>
        <v>2025M03</v>
      </c>
      <c r="C138" s="155" t="str">
        <f t="shared" ref="C138:C201" si="83">IF(F702=0,"",F702)</f>
        <v>Canada</v>
      </c>
      <c r="D138" s="155" t="str">
        <f t="shared" ref="D138:D201" si="84">IF(G702=0,"",G702)</f>
        <v>Canpotex</v>
      </c>
      <c r="E138" s="155" t="str">
        <f t="shared" ref="E138:E201" si="85">IF(H702=0,"",H702)</f>
        <v>Vancouver (Canada)</v>
      </c>
      <c r="F138" s="204">
        <f t="shared" ref="F138:F201" si="86">IF(J702=0,"",J702)</f>
        <v>63.71</v>
      </c>
      <c r="G138" s="204">
        <f t="shared" ref="G138:G201" si="87">IF(K702=0,"",K702)</f>
        <v>12.654</v>
      </c>
      <c r="H138" s="204" t="str">
        <f t="shared" ref="H138:H201" si="88">IF(L702=0,"",L702)</f>
        <v>Indonesia</v>
      </c>
      <c r="I138" s="204" t="str">
        <f t="shared" ref="I138:I201" si="89">IF(M702=0,"",M702)</f>
        <v>Dumai</v>
      </c>
      <c r="J138" s="204" t="str">
        <f t="shared" ref="J138:J201" si="90">IF(I702=0,"",I702)</f>
        <v>Ultra Confidence</v>
      </c>
      <c r="K138" s="186">
        <f t="shared" ref="K138:K201" si="91">IF(N702=0,"",N702)</f>
        <v>45726.814143518517</v>
      </c>
      <c r="L138" s="186">
        <f t="shared" ref="L138:L201" si="92">IF(O702=0,"",O702)</f>
        <v>45757.124444444446</v>
      </c>
      <c r="S138" s="187"/>
      <c r="T138" s="148"/>
      <c r="Z138" s="148"/>
    </row>
    <row r="139" spans="2:26" s="155" customFormat="1" hidden="1" x14ac:dyDescent="0.2">
      <c r="B139" s="155" t="str">
        <f t="shared" si="82"/>
        <v>2025M02</v>
      </c>
      <c r="C139" s="155" t="str">
        <f t="shared" si="83"/>
        <v>Canada</v>
      </c>
      <c r="D139" s="155" t="str">
        <f t="shared" si="84"/>
        <v>Canpotex</v>
      </c>
      <c r="E139" s="155" t="str">
        <f t="shared" si="85"/>
        <v>Vancouver (Canada)</v>
      </c>
      <c r="F139" s="204">
        <f t="shared" si="86"/>
        <v>60.155000000000001</v>
      </c>
      <c r="G139" s="204">
        <f t="shared" si="87"/>
        <v>27.004000000000001</v>
      </c>
      <c r="H139" s="204" t="str">
        <f t="shared" si="88"/>
        <v>Lithuania</v>
      </c>
      <c r="I139" s="204" t="str">
        <f t="shared" si="89"/>
        <v>Klaipeda</v>
      </c>
      <c r="J139" s="204" t="str">
        <f t="shared" si="90"/>
        <v>Ante Topic</v>
      </c>
      <c r="K139" s="186">
        <f t="shared" si="91"/>
        <v>45711.949525462966</v>
      </c>
      <c r="L139" s="186">
        <f t="shared" si="92"/>
        <v>45758.282083333332</v>
      </c>
      <c r="S139" s="187"/>
      <c r="T139" s="148"/>
      <c r="Z139" s="148"/>
    </row>
    <row r="140" spans="2:26" s="155" customFormat="1" hidden="1" x14ac:dyDescent="0.2">
      <c r="B140" s="155" t="str">
        <f t="shared" si="82"/>
        <v>2025M03</v>
      </c>
      <c r="C140" s="155" t="str">
        <f t="shared" si="83"/>
        <v>Canada</v>
      </c>
      <c r="D140" s="155" t="str">
        <f t="shared" si="84"/>
        <v>Canpotex</v>
      </c>
      <c r="E140" s="155" t="str">
        <f t="shared" si="85"/>
        <v>Vancouver (Canada)</v>
      </c>
      <c r="F140" s="204">
        <f t="shared" si="86"/>
        <v>64.67</v>
      </c>
      <c r="G140" s="204">
        <f t="shared" si="87"/>
        <v>46.081000000000003</v>
      </c>
      <c r="H140" s="204" t="str">
        <f t="shared" si="88"/>
        <v>Indonesia</v>
      </c>
      <c r="I140" s="204" t="str">
        <f t="shared" si="89"/>
        <v>Panjang</v>
      </c>
      <c r="J140" s="204" t="str">
        <f t="shared" si="90"/>
        <v>Darya Jiya</v>
      </c>
      <c r="K140" s="186">
        <f t="shared" si="91"/>
        <v>45719.553599537037</v>
      </c>
      <c r="L140" s="186">
        <f t="shared" si="92"/>
        <v>45758.361562500002</v>
      </c>
      <c r="S140" s="187"/>
      <c r="T140" s="148"/>
      <c r="Z140" s="148"/>
    </row>
    <row r="141" spans="2:26" s="155" customFormat="1" hidden="1" x14ac:dyDescent="0.2">
      <c r="B141" s="155" t="str">
        <f t="shared" si="82"/>
        <v>2025M03</v>
      </c>
      <c r="C141" s="155" t="str">
        <f t="shared" si="83"/>
        <v>Canada</v>
      </c>
      <c r="D141" s="155" t="str">
        <f t="shared" si="84"/>
        <v>Canpotex</v>
      </c>
      <c r="E141" s="155" t="str">
        <f t="shared" si="85"/>
        <v>Vancouver (Canada)</v>
      </c>
      <c r="F141" s="204">
        <f t="shared" si="86"/>
        <v>82.209000000000003</v>
      </c>
      <c r="G141" s="204">
        <f t="shared" si="87"/>
        <v>11.010999999999999</v>
      </c>
      <c r="H141" s="204" t="str">
        <f t="shared" si="88"/>
        <v>Brazil</v>
      </c>
      <c r="I141" s="204" t="str">
        <f t="shared" si="89"/>
        <v>Paranagua</v>
      </c>
      <c r="J141" s="204" t="str">
        <f t="shared" si="90"/>
        <v>Frieda</v>
      </c>
      <c r="K141" s="186">
        <f t="shared" si="91"/>
        <v>45719.647291666668</v>
      </c>
      <c r="L141" s="186">
        <f t="shared" si="92"/>
        <v>45759.353807870371</v>
      </c>
      <c r="S141" s="187"/>
      <c r="T141" s="148"/>
      <c r="Z141" s="148"/>
    </row>
    <row r="142" spans="2:26" s="155" customFormat="1" hidden="1" x14ac:dyDescent="0.2">
      <c r="B142" s="155" t="str">
        <f t="shared" si="82"/>
        <v>2025M03</v>
      </c>
      <c r="C142" s="155" t="str">
        <f t="shared" si="83"/>
        <v>Canada</v>
      </c>
      <c r="D142" s="155" t="str">
        <f t="shared" si="84"/>
        <v>Canpotex</v>
      </c>
      <c r="E142" s="155" t="str">
        <f t="shared" si="85"/>
        <v>Vancouver (Canada)</v>
      </c>
      <c r="F142" s="204">
        <f t="shared" si="86"/>
        <v>82.209000000000003</v>
      </c>
      <c r="G142" s="204">
        <f t="shared" si="87"/>
        <v>7.6050000000000004</v>
      </c>
      <c r="H142" s="204" t="str">
        <f t="shared" si="88"/>
        <v>Brazil</v>
      </c>
      <c r="I142" s="204" t="str">
        <f t="shared" si="89"/>
        <v>Paranagua</v>
      </c>
      <c r="J142" s="204" t="str">
        <f t="shared" si="90"/>
        <v>Frieda</v>
      </c>
      <c r="K142" s="186">
        <f t="shared" si="91"/>
        <v>45719.647291666668</v>
      </c>
      <c r="L142" s="186">
        <f t="shared" si="92"/>
        <v>45759.353946759256</v>
      </c>
      <c r="S142" s="187"/>
      <c r="T142" s="148"/>
      <c r="Z142" s="148"/>
    </row>
    <row r="143" spans="2:26" s="155" customFormat="1" hidden="1" x14ac:dyDescent="0.2">
      <c r="B143" s="155" t="str">
        <f t="shared" si="82"/>
        <v>2025M02</v>
      </c>
      <c r="C143" s="155" t="str">
        <f t="shared" si="83"/>
        <v>Canada</v>
      </c>
      <c r="D143" s="155" t="str">
        <f t="shared" si="84"/>
        <v>K+S</v>
      </c>
      <c r="E143" s="155" t="str">
        <f t="shared" si="85"/>
        <v>Vancouver (Canada)</v>
      </c>
      <c r="F143" s="204">
        <f t="shared" si="86"/>
        <v>61.155999999999999</v>
      </c>
      <c r="G143" s="204">
        <f t="shared" si="87"/>
        <v>26.904</v>
      </c>
      <c r="H143" s="204" t="str">
        <f t="shared" si="88"/>
        <v>Brazil</v>
      </c>
      <c r="I143" s="204" t="str">
        <f t="shared" si="89"/>
        <v>Rio Grande (Brazil)</v>
      </c>
      <c r="J143" s="204" t="str">
        <f t="shared" si="90"/>
        <v>Eptalofos</v>
      </c>
      <c r="K143" s="186">
        <f t="shared" si="91"/>
        <v>45712.845104166663</v>
      </c>
      <c r="L143" s="186">
        <f t="shared" si="92"/>
        <v>45759.557696759257</v>
      </c>
      <c r="S143" s="187"/>
      <c r="T143" s="148"/>
      <c r="Z143" s="148"/>
    </row>
    <row r="144" spans="2:26" s="155" customFormat="1" hidden="1" x14ac:dyDescent="0.2">
      <c r="B144" s="155" t="str">
        <f t="shared" si="82"/>
        <v>2025M02</v>
      </c>
      <c r="C144" s="155" t="str">
        <f t="shared" si="83"/>
        <v>Canada</v>
      </c>
      <c r="D144" s="155" t="str">
        <f t="shared" si="84"/>
        <v>Canpotex</v>
      </c>
      <c r="E144" s="155" t="str">
        <f t="shared" si="85"/>
        <v>Vancouver (Canada)</v>
      </c>
      <c r="F144" s="204">
        <f t="shared" si="86"/>
        <v>28.18</v>
      </c>
      <c r="G144" s="204">
        <f t="shared" si="87"/>
        <v>7.8209999999999997</v>
      </c>
      <c r="H144" s="204" t="str">
        <f t="shared" si="88"/>
        <v>Cote d'Ivoire</v>
      </c>
      <c r="I144" s="204" t="str">
        <f t="shared" si="89"/>
        <v>San Pedro (Cote d'Ivoire)</v>
      </c>
      <c r="J144" s="204" t="str">
        <f t="shared" si="90"/>
        <v>Stellar Alazani</v>
      </c>
      <c r="K144" s="186">
        <f t="shared" si="91"/>
        <v>45711.615937499999</v>
      </c>
      <c r="L144" s="186">
        <f t="shared" si="92"/>
        <v>45760.375844907408</v>
      </c>
      <c r="S144" s="187"/>
      <c r="T144" s="148"/>
      <c r="Z144" s="148"/>
    </row>
    <row r="145" spans="2:26" s="155" customFormat="1" hidden="1" x14ac:dyDescent="0.2">
      <c r="B145" s="155" t="str">
        <f t="shared" si="82"/>
        <v>2025M03</v>
      </c>
      <c r="C145" s="155" t="str">
        <f t="shared" si="83"/>
        <v>Canada</v>
      </c>
      <c r="D145" s="155" t="str">
        <f t="shared" si="84"/>
        <v>Canpotex</v>
      </c>
      <c r="E145" s="155" t="str">
        <f t="shared" si="85"/>
        <v>Vancouver (Canada)</v>
      </c>
      <c r="F145" s="204">
        <f t="shared" si="86"/>
        <v>63.622999999999998</v>
      </c>
      <c r="G145" s="204">
        <f t="shared" si="87"/>
        <v>50.962000000000003</v>
      </c>
      <c r="H145" s="204" t="str">
        <f t="shared" si="88"/>
        <v>Brazil</v>
      </c>
      <c r="I145" s="204" t="str">
        <f t="shared" si="89"/>
        <v>Santana</v>
      </c>
      <c r="J145" s="204" t="str">
        <f t="shared" si="90"/>
        <v>Desert Lion</v>
      </c>
      <c r="K145" s="186">
        <f t="shared" si="91"/>
        <v>45733.897199074076</v>
      </c>
      <c r="L145" s="186">
        <f t="shared" si="92"/>
        <v>45760.896944444445</v>
      </c>
      <c r="S145" s="187"/>
      <c r="T145" s="148"/>
      <c r="Z145" s="148"/>
    </row>
    <row r="146" spans="2:26" s="155" customFormat="1" hidden="1" x14ac:dyDescent="0.2">
      <c r="B146" s="155" t="str">
        <f t="shared" si="82"/>
        <v>2025M03</v>
      </c>
      <c r="C146" s="155" t="str">
        <f t="shared" si="83"/>
        <v>Canada</v>
      </c>
      <c r="D146" s="155" t="str">
        <f t="shared" si="84"/>
        <v>Canpotex</v>
      </c>
      <c r="E146" s="155" t="str">
        <f t="shared" si="85"/>
        <v>Vancouver (Canada)</v>
      </c>
      <c r="F146" s="204">
        <f t="shared" si="86"/>
        <v>38.33</v>
      </c>
      <c r="G146" s="204">
        <f t="shared" si="87"/>
        <v>6.9950000000000001</v>
      </c>
      <c r="H146" s="204" t="str">
        <f t="shared" si="88"/>
        <v>Morocco</v>
      </c>
      <c r="I146" s="204" t="str">
        <f t="shared" si="89"/>
        <v>Jorf Lasfar</v>
      </c>
      <c r="J146" s="204" t="str">
        <f t="shared" si="90"/>
        <v>Eike Oldendorff</v>
      </c>
      <c r="K146" s="186">
        <f t="shared" si="91"/>
        <v>45723.314074074071</v>
      </c>
      <c r="L146" s="186">
        <f t="shared" si="92"/>
        <v>45764.536076388889</v>
      </c>
      <c r="S146" s="187"/>
      <c r="T146" s="148"/>
      <c r="Z146" s="148"/>
    </row>
    <row r="147" spans="2:26" s="155" customFormat="1" hidden="1" x14ac:dyDescent="0.2">
      <c r="B147" s="155" t="str">
        <f t="shared" si="82"/>
        <v>2025M03</v>
      </c>
      <c r="C147" s="155" t="str">
        <f t="shared" si="83"/>
        <v>Canada</v>
      </c>
      <c r="D147" s="155" t="str">
        <f t="shared" si="84"/>
        <v>Canpotex</v>
      </c>
      <c r="E147" s="155" t="str">
        <f t="shared" si="85"/>
        <v>Vancouver (Canada)</v>
      </c>
      <c r="F147" s="204">
        <f t="shared" si="86"/>
        <v>38.33</v>
      </c>
      <c r="G147" s="204">
        <f t="shared" si="87"/>
        <v>27.978999999999999</v>
      </c>
      <c r="H147" s="204" t="str">
        <f t="shared" si="88"/>
        <v>Morocco</v>
      </c>
      <c r="I147" s="204" t="str">
        <f t="shared" si="89"/>
        <v>Jorf Lasfar</v>
      </c>
      <c r="J147" s="204" t="str">
        <f t="shared" si="90"/>
        <v>Eike Oldendorff</v>
      </c>
      <c r="K147" s="186">
        <f t="shared" si="91"/>
        <v>45723.314074074071</v>
      </c>
      <c r="L147" s="186">
        <f t="shared" si="92"/>
        <v>45764.536215277774</v>
      </c>
      <c r="S147" s="187"/>
      <c r="T147" s="148"/>
      <c r="Z147" s="148"/>
    </row>
    <row r="148" spans="2:26" s="155" customFormat="1" hidden="1" x14ac:dyDescent="0.2">
      <c r="B148" s="155" t="str">
        <f t="shared" si="82"/>
        <v>2025M02</v>
      </c>
      <c r="C148" s="155" t="str">
        <f t="shared" si="83"/>
        <v>Canada</v>
      </c>
      <c r="D148" s="155" t="str">
        <f t="shared" si="84"/>
        <v>Canpotex</v>
      </c>
      <c r="E148" s="155" t="str">
        <f t="shared" si="85"/>
        <v>Vancouver (Canada)</v>
      </c>
      <c r="F148" s="204">
        <f t="shared" si="86"/>
        <v>28.18</v>
      </c>
      <c r="G148" s="204">
        <f t="shared" si="87"/>
        <v>6.5179999999999998</v>
      </c>
      <c r="H148" s="204" t="str">
        <f t="shared" si="88"/>
        <v>Cote d'Ivoire</v>
      </c>
      <c r="I148" s="204" t="str">
        <f t="shared" si="89"/>
        <v>Abidjan</v>
      </c>
      <c r="J148" s="204" t="str">
        <f t="shared" si="90"/>
        <v>Stellar Alazani</v>
      </c>
      <c r="K148" s="186">
        <f t="shared" si="91"/>
        <v>45711.615937499999</v>
      </c>
      <c r="L148" s="186">
        <f t="shared" si="92"/>
        <v>45764.95821759259</v>
      </c>
      <c r="S148" s="187"/>
      <c r="T148" s="148"/>
      <c r="Z148" s="148"/>
    </row>
    <row r="149" spans="2:26" s="155" customFormat="1" hidden="1" x14ac:dyDescent="0.2">
      <c r="B149" s="155" t="str">
        <f t="shared" si="82"/>
        <v>2025M04</v>
      </c>
      <c r="C149" s="155" t="str">
        <f t="shared" si="83"/>
        <v>Canada</v>
      </c>
      <c r="D149" s="155" t="str">
        <f t="shared" si="84"/>
        <v>Canpotex</v>
      </c>
      <c r="E149" s="155" t="str">
        <f t="shared" si="85"/>
        <v>Vancouver (Canada)</v>
      </c>
      <c r="F149" s="204">
        <f t="shared" si="86"/>
        <v>63.726999999999997</v>
      </c>
      <c r="G149" s="204">
        <f t="shared" si="87"/>
        <v>16.876999999999999</v>
      </c>
      <c r="H149" s="204" t="str">
        <f t="shared" si="88"/>
        <v>Korea (South)</v>
      </c>
      <c r="I149" s="204" t="str">
        <f t="shared" si="89"/>
        <v>Ulsan</v>
      </c>
      <c r="J149" s="204" t="str">
        <f t="shared" si="90"/>
        <v>Ultra Spirit</v>
      </c>
      <c r="K149" s="186">
        <f t="shared" si="91"/>
        <v>45748.36613425926</v>
      </c>
      <c r="L149" s="186">
        <f t="shared" si="92"/>
        <v>45766.077048611114</v>
      </c>
      <c r="S149" s="187"/>
      <c r="T149" s="148"/>
      <c r="Z149" s="148"/>
    </row>
    <row r="150" spans="2:26" s="155" customFormat="1" hidden="1" x14ac:dyDescent="0.2">
      <c r="B150" s="155" t="str">
        <f t="shared" si="82"/>
        <v>2025M03</v>
      </c>
      <c r="C150" s="155" t="str">
        <f t="shared" si="83"/>
        <v>Canada</v>
      </c>
      <c r="D150" s="155" t="str">
        <f t="shared" si="84"/>
        <v>Canpotex</v>
      </c>
      <c r="E150" s="155" t="str">
        <f t="shared" si="85"/>
        <v>Vancouver (Canada)</v>
      </c>
      <c r="F150" s="204">
        <f t="shared" si="86"/>
        <v>82.209000000000003</v>
      </c>
      <c r="G150" s="204">
        <f t="shared" si="87"/>
        <v>58.515000000000001</v>
      </c>
      <c r="H150" s="204" t="str">
        <f t="shared" si="88"/>
        <v>Brazil</v>
      </c>
      <c r="I150" s="204" t="str">
        <f t="shared" si="89"/>
        <v>Rio Grande (Brazil)</v>
      </c>
      <c r="J150" s="204" t="str">
        <f t="shared" si="90"/>
        <v>Frieda</v>
      </c>
      <c r="K150" s="186">
        <f t="shared" si="91"/>
        <v>45719.647291666668</v>
      </c>
      <c r="L150" s="186">
        <f t="shared" si="92"/>
        <v>45767.595173611109</v>
      </c>
      <c r="S150" s="187"/>
      <c r="T150" s="148"/>
      <c r="Z150" s="148"/>
    </row>
    <row r="151" spans="2:26" s="155" customFormat="1" hidden="1" x14ac:dyDescent="0.2">
      <c r="B151" s="155" t="str">
        <f t="shared" si="82"/>
        <v>2025M03</v>
      </c>
      <c r="C151" s="155" t="str">
        <f t="shared" si="83"/>
        <v>Canada</v>
      </c>
      <c r="D151" s="155" t="str">
        <f t="shared" si="84"/>
        <v>Canpotex</v>
      </c>
      <c r="E151" s="155" t="str">
        <f t="shared" si="85"/>
        <v>Vancouver (Canada)</v>
      </c>
      <c r="F151" s="204">
        <f t="shared" si="86"/>
        <v>63.71</v>
      </c>
      <c r="G151" s="204">
        <f t="shared" si="87"/>
        <v>48.764000000000003</v>
      </c>
      <c r="H151" s="204" t="str">
        <f t="shared" si="88"/>
        <v>Indonesia</v>
      </c>
      <c r="I151" s="204" t="str">
        <f t="shared" si="89"/>
        <v>Gresik</v>
      </c>
      <c r="J151" s="204" t="str">
        <f t="shared" si="90"/>
        <v>Ultra Confidence</v>
      </c>
      <c r="K151" s="186">
        <f t="shared" si="91"/>
        <v>45726.814143518517</v>
      </c>
      <c r="L151" s="186">
        <f t="shared" si="92"/>
        <v>45769.500706018516</v>
      </c>
      <c r="S151" s="187"/>
      <c r="T151" s="148"/>
      <c r="Z151" s="148"/>
    </row>
    <row r="152" spans="2:26" s="155" customFormat="1" hidden="1" x14ac:dyDescent="0.2">
      <c r="B152" s="155" t="str">
        <f t="shared" si="82"/>
        <v>2025M03</v>
      </c>
      <c r="C152" s="155" t="str">
        <f t="shared" si="83"/>
        <v>Canada</v>
      </c>
      <c r="D152" s="155" t="str">
        <f t="shared" si="84"/>
        <v>Canpotex</v>
      </c>
      <c r="E152" s="155" t="str">
        <f t="shared" si="85"/>
        <v>Vancouver (Canada)</v>
      </c>
      <c r="F152" s="204">
        <f t="shared" si="86"/>
        <v>61.262999999999998</v>
      </c>
      <c r="G152" s="204">
        <f t="shared" si="87"/>
        <v>16.317</v>
      </c>
      <c r="H152" s="204" t="str">
        <f t="shared" si="88"/>
        <v>Brazil</v>
      </c>
      <c r="I152" s="204" t="str">
        <f t="shared" si="89"/>
        <v>Aratu</v>
      </c>
      <c r="J152" s="204" t="str">
        <f t="shared" si="90"/>
        <v>Nord Allegro</v>
      </c>
      <c r="K152" s="186">
        <f t="shared" si="91"/>
        <v>45737.771678240744</v>
      </c>
      <c r="L152" s="186">
        <f t="shared" si="92"/>
        <v>45770.063136574077</v>
      </c>
      <c r="S152" s="187"/>
      <c r="T152" s="148"/>
      <c r="Z152" s="148"/>
    </row>
    <row r="153" spans="2:26" s="155" customFormat="1" hidden="1" x14ac:dyDescent="0.2">
      <c r="B153" s="155" t="str">
        <f t="shared" si="82"/>
        <v>2025M03</v>
      </c>
      <c r="C153" s="155" t="str">
        <f t="shared" si="83"/>
        <v>Canada</v>
      </c>
      <c r="D153" s="155" t="str">
        <f t="shared" si="84"/>
        <v>Canpotex</v>
      </c>
      <c r="E153" s="155" t="str">
        <f t="shared" si="85"/>
        <v>Vancouver (Canada)</v>
      </c>
      <c r="F153" s="204">
        <f t="shared" si="86"/>
        <v>61.262999999999998</v>
      </c>
      <c r="G153" s="204">
        <f t="shared" si="87"/>
        <v>15.987</v>
      </c>
      <c r="H153" s="204" t="str">
        <f t="shared" si="88"/>
        <v>Brazil</v>
      </c>
      <c r="I153" s="204" t="str">
        <f t="shared" si="89"/>
        <v>Aratu</v>
      </c>
      <c r="J153" s="204" t="str">
        <f t="shared" si="90"/>
        <v>Nord Allegro</v>
      </c>
      <c r="K153" s="186">
        <f t="shared" si="91"/>
        <v>45737.771678240744</v>
      </c>
      <c r="L153" s="186">
        <f t="shared" si="92"/>
        <v>45770.063275462962</v>
      </c>
      <c r="S153" s="187"/>
      <c r="T153" s="148"/>
      <c r="Z153" s="148"/>
    </row>
    <row r="154" spans="2:26" s="155" customFormat="1" hidden="1" x14ac:dyDescent="0.2">
      <c r="B154" s="155" t="str">
        <f t="shared" si="82"/>
        <v>2025M03</v>
      </c>
      <c r="C154" s="155" t="str">
        <f t="shared" si="83"/>
        <v>Canada</v>
      </c>
      <c r="D154" s="155" t="str">
        <f t="shared" si="84"/>
        <v>Canpotex</v>
      </c>
      <c r="E154" s="155" t="str">
        <f t="shared" si="85"/>
        <v>Vancouver (Canada)</v>
      </c>
      <c r="F154" s="204">
        <f t="shared" si="86"/>
        <v>61.262999999999998</v>
      </c>
      <c r="G154" s="204">
        <f t="shared" si="87"/>
        <v>11.759</v>
      </c>
      <c r="H154" s="204" t="str">
        <f t="shared" si="88"/>
        <v>Brazil</v>
      </c>
      <c r="I154" s="204" t="str">
        <f t="shared" si="89"/>
        <v>Aratu</v>
      </c>
      <c r="J154" s="204" t="str">
        <f t="shared" si="90"/>
        <v>Nord Allegro</v>
      </c>
      <c r="K154" s="186">
        <f t="shared" si="91"/>
        <v>45737.771678240744</v>
      </c>
      <c r="L154" s="186">
        <f t="shared" si="92"/>
        <v>45770.063287037039</v>
      </c>
      <c r="S154" s="187"/>
      <c r="T154" s="148"/>
      <c r="Z154" s="148"/>
    </row>
    <row r="155" spans="2:26" s="155" customFormat="1" hidden="1" x14ac:dyDescent="0.2">
      <c r="B155" s="155" t="str">
        <f t="shared" si="82"/>
        <v>2025M03</v>
      </c>
      <c r="C155" s="155" t="str">
        <f t="shared" si="83"/>
        <v>Canada</v>
      </c>
      <c r="D155" s="155" t="str">
        <f t="shared" si="84"/>
        <v>Canpotex</v>
      </c>
      <c r="E155" s="155" t="str">
        <f t="shared" si="85"/>
        <v>Vancouver (Canada)</v>
      </c>
      <c r="F155" s="204">
        <f t="shared" si="86"/>
        <v>61.262999999999998</v>
      </c>
      <c r="G155" s="204">
        <f t="shared" si="87"/>
        <v>5.9459999999999997</v>
      </c>
      <c r="H155" s="204" t="str">
        <f t="shared" si="88"/>
        <v>Brazil</v>
      </c>
      <c r="I155" s="204" t="str">
        <f t="shared" si="89"/>
        <v>Aratu</v>
      </c>
      <c r="J155" s="204" t="str">
        <f t="shared" si="90"/>
        <v>Nord Allegro</v>
      </c>
      <c r="K155" s="186">
        <f t="shared" si="91"/>
        <v>45737.771678240744</v>
      </c>
      <c r="L155" s="186">
        <f t="shared" si="92"/>
        <v>45770.063298611109</v>
      </c>
      <c r="S155" s="187"/>
      <c r="T155" s="148"/>
      <c r="Z155" s="148"/>
    </row>
    <row r="156" spans="2:26" s="155" customFormat="1" hidden="1" x14ac:dyDescent="0.2">
      <c r="B156" s="155" t="str">
        <f t="shared" si="82"/>
        <v>2025M03</v>
      </c>
      <c r="C156" s="155" t="str">
        <f t="shared" si="83"/>
        <v>Canada</v>
      </c>
      <c r="D156" s="155" t="str">
        <f t="shared" si="84"/>
        <v>Canpotex</v>
      </c>
      <c r="E156" s="155" t="str">
        <f t="shared" si="85"/>
        <v>Vancouver (Canada)</v>
      </c>
      <c r="F156" s="204">
        <f t="shared" si="86"/>
        <v>63.44</v>
      </c>
      <c r="G156" s="204">
        <f t="shared" si="87"/>
        <v>11.996</v>
      </c>
      <c r="H156" s="204" t="str">
        <f t="shared" si="88"/>
        <v>Malaysia</v>
      </c>
      <c r="I156" s="204" t="str">
        <f t="shared" si="89"/>
        <v>Johor</v>
      </c>
      <c r="J156" s="204" t="str">
        <f t="shared" si="90"/>
        <v>S.Selim</v>
      </c>
      <c r="K156" s="186">
        <f t="shared" si="91"/>
        <v>45741.949328703704</v>
      </c>
      <c r="L156" s="186">
        <f t="shared" si="92"/>
        <v>45772.604826388888</v>
      </c>
      <c r="S156" s="187"/>
      <c r="T156" s="148"/>
      <c r="Z156" s="148"/>
    </row>
    <row r="157" spans="2:26" s="155" customFormat="1" hidden="1" x14ac:dyDescent="0.2">
      <c r="B157" s="155" t="str">
        <f t="shared" si="82"/>
        <v>2025M03</v>
      </c>
      <c r="C157" s="155" t="str">
        <f t="shared" si="83"/>
        <v>Canada</v>
      </c>
      <c r="D157" s="155" t="str">
        <f t="shared" si="84"/>
        <v>Canpotex</v>
      </c>
      <c r="E157" s="155" t="str">
        <f t="shared" si="85"/>
        <v>Vancouver (Canada)</v>
      </c>
      <c r="F157" s="204">
        <f t="shared" si="86"/>
        <v>39.988</v>
      </c>
      <c r="G157" s="204">
        <f t="shared" si="87"/>
        <v>39.188000000000002</v>
      </c>
      <c r="H157" s="204" t="str">
        <f t="shared" si="88"/>
        <v>Nicaragua</v>
      </c>
      <c r="I157" s="204" t="str">
        <f t="shared" si="89"/>
        <v>Corinto</v>
      </c>
      <c r="J157" s="204" t="str">
        <f t="shared" si="90"/>
        <v>Birgit</v>
      </c>
      <c r="K157" s="186">
        <f t="shared" si="91"/>
        <v>45734.782800925925</v>
      </c>
      <c r="L157" s="186">
        <f t="shared" si="92"/>
        <v>45775.715474537035</v>
      </c>
      <c r="S157" s="187"/>
      <c r="T157" s="148"/>
      <c r="Z157" s="148"/>
    </row>
    <row r="158" spans="2:26" s="155" customFormat="1" hidden="1" x14ac:dyDescent="0.2">
      <c r="B158" s="155" t="str">
        <f t="shared" si="82"/>
        <v>2025M03</v>
      </c>
      <c r="C158" s="155" t="str">
        <f t="shared" si="83"/>
        <v>Canada</v>
      </c>
      <c r="D158" s="155" t="str">
        <f t="shared" si="84"/>
        <v>Canpotex</v>
      </c>
      <c r="E158" s="155" t="str">
        <f t="shared" si="85"/>
        <v>Vancouver (Canada)</v>
      </c>
      <c r="F158" s="204">
        <f t="shared" si="86"/>
        <v>81.69</v>
      </c>
      <c r="G158" s="204">
        <f t="shared" si="87"/>
        <v>24.37</v>
      </c>
      <c r="H158" s="204" t="str">
        <f t="shared" si="88"/>
        <v>Indonesia</v>
      </c>
      <c r="I158" s="204" t="str">
        <f t="shared" si="89"/>
        <v>Dumai</v>
      </c>
      <c r="J158" s="204" t="str">
        <f t="shared" si="90"/>
        <v>Canpotex Inspire</v>
      </c>
      <c r="K158" s="186">
        <f t="shared" si="91"/>
        <v>45744.24113425926</v>
      </c>
      <c r="L158" s="186">
        <f t="shared" si="92"/>
        <v>45775.98636574074</v>
      </c>
      <c r="S158" s="187"/>
      <c r="T158" s="148"/>
      <c r="Z158" s="148"/>
    </row>
    <row r="159" spans="2:26" s="155" customFormat="1" hidden="1" x14ac:dyDescent="0.2">
      <c r="B159" s="155" t="str">
        <f t="shared" si="82"/>
        <v>2025M03</v>
      </c>
      <c r="C159" s="155" t="str">
        <f t="shared" si="83"/>
        <v>Canada</v>
      </c>
      <c r="D159" s="155" t="str">
        <f t="shared" si="84"/>
        <v>Canpotex</v>
      </c>
      <c r="E159" s="155" t="str">
        <f t="shared" si="85"/>
        <v>Vancouver (Canada)</v>
      </c>
      <c r="F159" s="204">
        <f t="shared" si="86"/>
        <v>63.686</v>
      </c>
      <c r="G159" s="204">
        <f t="shared" si="87"/>
        <v>6.5919999999999996</v>
      </c>
      <c r="H159" s="204" t="str">
        <f t="shared" si="88"/>
        <v>Brazil</v>
      </c>
      <c r="I159" s="204" t="str">
        <f t="shared" si="89"/>
        <v>Rio Grande (Brazil)</v>
      </c>
      <c r="J159" s="204" t="str">
        <f t="shared" si="90"/>
        <v>Captain Lucas</v>
      </c>
      <c r="K159" s="186">
        <f t="shared" si="91"/>
        <v>45746.470289351855</v>
      </c>
      <c r="L159" s="186">
        <f t="shared" si="92"/>
        <v>45776.589606481481</v>
      </c>
      <c r="S159" s="187"/>
      <c r="T159" s="148"/>
      <c r="Z159" s="148"/>
    </row>
    <row r="160" spans="2:26" s="155" customFormat="1" hidden="1" x14ac:dyDescent="0.2">
      <c r="B160" s="155" t="str">
        <f t="shared" si="82"/>
        <v>2025M03</v>
      </c>
      <c r="C160" s="155" t="str">
        <f t="shared" si="83"/>
        <v>Canada</v>
      </c>
      <c r="D160" s="155" t="str">
        <f t="shared" si="84"/>
        <v>Canpotex</v>
      </c>
      <c r="E160" s="155" t="str">
        <f t="shared" si="85"/>
        <v>Vancouver (Canada)</v>
      </c>
      <c r="F160" s="204">
        <f t="shared" si="86"/>
        <v>63.686</v>
      </c>
      <c r="G160" s="204">
        <f t="shared" si="87"/>
        <v>17.347000000000001</v>
      </c>
      <c r="H160" s="204" t="str">
        <f t="shared" si="88"/>
        <v>Brazil</v>
      </c>
      <c r="I160" s="204" t="str">
        <f t="shared" si="89"/>
        <v>Rio Grande (Brazil)</v>
      </c>
      <c r="J160" s="204" t="str">
        <f t="shared" si="90"/>
        <v>Captain Lucas</v>
      </c>
      <c r="K160" s="186">
        <f t="shared" si="91"/>
        <v>45746.470289351855</v>
      </c>
      <c r="L160" s="186">
        <f t="shared" si="92"/>
        <v>45776.589745370373</v>
      </c>
      <c r="S160" s="187"/>
      <c r="T160" s="148"/>
      <c r="Z160" s="148"/>
    </row>
    <row r="161" spans="2:26" s="155" customFormat="1" hidden="1" x14ac:dyDescent="0.2">
      <c r="B161" s="155" t="str">
        <f t="shared" si="82"/>
        <v>2025M02</v>
      </c>
      <c r="C161" s="155" t="str">
        <f t="shared" si="83"/>
        <v>Canada</v>
      </c>
      <c r="D161" s="155" t="str">
        <f t="shared" si="84"/>
        <v>Canpotex</v>
      </c>
      <c r="E161" s="155" t="str">
        <f t="shared" si="85"/>
        <v>Vancouver (Canada)</v>
      </c>
      <c r="F161" s="204">
        <f t="shared" si="86"/>
        <v>28.18</v>
      </c>
      <c r="G161" s="204">
        <f t="shared" si="87"/>
        <v>13.276999999999999</v>
      </c>
      <c r="H161" s="204" t="str">
        <f t="shared" si="88"/>
        <v>Cameroon</v>
      </c>
      <c r="I161" s="204" t="str">
        <f t="shared" si="89"/>
        <v>Douala</v>
      </c>
      <c r="J161" s="204" t="str">
        <f t="shared" si="90"/>
        <v>Stellar Alazani</v>
      </c>
      <c r="K161" s="186">
        <f t="shared" si="91"/>
        <v>45711.615937499999</v>
      </c>
      <c r="L161" s="186">
        <f t="shared" si="92"/>
        <v>45779.423703703702</v>
      </c>
      <c r="S161" s="187"/>
      <c r="T161" s="148"/>
      <c r="Z161" s="148"/>
    </row>
    <row r="162" spans="2:26" s="155" customFormat="1" hidden="1" x14ac:dyDescent="0.2">
      <c r="B162" s="155" t="str">
        <f t="shared" si="82"/>
        <v>2025M03</v>
      </c>
      <c r="C162" s="155" t="str">
        <f t="shared" si="83"/>
        <v>Canada</v>
      </c>
      <c r="D162" s="155" t="str">
        <f t="shared" si="84"/>
        <v>Canpotex</v>
      </c>
      <c r="E162" s="155" t="str">
        <f t="shared" si="85"/>
        <v>Vancouver (Canada)</v>
      </c>
      <c r="F162" s="204">
        <f t="shared" si="86"/>
        <v>64.191999999999993</v>
      </c>
      <c r="G162" s="204">
        <f t="shared" si="87"/>
        <v>15.584</v>
      </c>
      <c r="H162" s="204" t="str">
        <f t="shared" si="88"/>
        <v>Malaysia</v>
      </c>
      <c r="I162" s="204" t="str">
        <f t="shared" si="89"/>
        <v>Port Klang</v>
      </c>
      <c r="J162" s="204" t="str">
        <f t="shared" si="90"/>
        <v>Fw Venus</v>
      </c>
      <c r="K162" s="186">
        <f t="shared" si="91"/>
        <v>45732.44939814815</v>
      </c>
      <c r="L162" s="186">
        <f t="shared" si="92"/>
        <v>45780.135277777779</v>
      </c>
      <c r="S162" s="187"/>
      <c r="T162" s="148"/>
      <c r="Z162" s="148"/>
    </row>
    <row r="163" spans="2:26" s="155" customFormat="1" hidden="1" x14ac:dyDescent="0.2">
      <c r="B163" s="155" t="str">
        <f t="shared" si="82"/>
        <v>2025M04</v>
      </c>
      <c r="C163" s="155" t="str">
        <f t="shared" si="83"/>
        <v>Canada</v>
      </c>
      <c r="D163" s="155" t="str">
        <f t="shared" si="84"/>
        <v>K+S</v>
      </c>
      <c r="E163" s="155" t="str">
        <f t="shared" si="85"/>
        <v>Vancouver (Canada)</v>
      </c>
      <c r="F163" s="204">
        <f t="shared" si="86"/>
        <v>33.158000000000001</v>
      </c>
      <c r="G163" s="204">
        <f t="shared" si="87"/>
        <v>32.494999999999997</v>
      </c>
      <c r="H163" s="204" t="str">
        <f t="shared" si="88"/>
        <v>Cuba</v>
      </c>
      <c r="I163" s="204" t="str">
        <f t="shared" si="89"/>
        <v>Moa</v>
      </c>
      <c r="J163" s="204" t="str">
        <f t="shared" si="90"/>
        <v>Maple Tulip</v>
      </c>
      <c r="K163" s="186">
        <f t="shared" si="91"/>
        <v>45762.865879629629</v>
      </c>
      <c r="L163" s="186">
        <f t="shared" si="92"/>
        <v>45784.824247685188</v>
      </c>
      <c r="S163" s="187"/>
      <c r="T163" s="148"/>
      <c r="Z163" s="148"/>
    </row>
    <row r="164" spans="2:26" s="155" customFormat="1" hidden="1" x14ac:dyDescent="0.2">
      <c r="B164" s="155" t="str">
        <f t="shared" si="82"/>
        <v>2025M03</v>
      </c>
      <c r="C164" s="155" t="str">
        <f t="shared" si="83"/>
        <v>Canada</v>
      </c>
      <c r="D164" s="155" t="str">
        <f t="shared" si="84"/>
        <v>Canpotex</v>
      </c>
      <c r="E164" s="155" t="str">
        <f t="shared" si="85"/>
        <v>Vancouver (Canada)</v>
      </c>
      <c r="F164" s="204">
        <f t="shared" si="86"/>
        <v>63.44</v>
      </c>
      <c r="G164" s="204">
        <f t="shared" si="87"/>
        <v>47.787999999999997</v>
      </c>
      <c r="H164" s="204" t="str">
        <f t="shared" si="88"/>
        <v>Malaysia</v>
      </c>
      <c r="I164" s="204" t="str">
        <f t="shared" si="89"/>
        <v>Port Klang</v>
      </c>
      <c r="J164" s="204" t="str">
        <f t="shared" si="90"/>
        <v>S.Selim</v>
      </c>
      <c r="K164" s="186">
        <f t="shared" si="91"/>
        <v>45741.949328703704</v>
      </c>
      <c r="L164" s="186">
        <f t="shared" si="92"/>
        <v>45784.927870370368</v>
      </c>
      <c r="S164" s="187"/>
      <c r="T164" s="148"/>
      <c r="Z164" s="148"/>
    </row>
    <row r="165" spans="2:26" s="155" customFormat="1" hidden="1" x14ac:dyDescent="0.2">
      <c r="B165" s="155" t="str">
        <f t="shared" si="82"/>
        <v>2025M04</v>
      </c>
      <c r="C165" s="155" t="str">
        <f t="shared" si="83"/>
        <v>Canada</v>
      </c>
      <c r="D165" s="155" t="str">
        <f t="shared" si="84"/>
        <v>Canpotex</v>
      </c>
      <c r="E165" s="155" t="str">
        <f t="shared" si="85"/>
        <v>Vancouver (Canada)</v>
      </c>
      <c r="F165" s="204">
        <f t="shared" si="86"/>
        <v>64.691000000000003</v>
      </c>
      <c r="G165" s="204">
        <f t="shared" si="87"/>
        <v>13.132</v>
      </c>
      <c r="H165" s="204" t="str">
        <f t="shared" si="88"/>
        <v>Indonesia</v>
      </c>
      <c r="I165" s="204" t="str">
        <f t="shared" si="89"/>
        <v>Dumai</v>
      </c>
      <c r="J165" s="204" t="str">
        <f t="shared" si="90"/>
        <v>New Joyful</v>
      </c>
      <c r="K165" s="186">
        <f t="shared" si="91"/>
        <v>45754.616238425922</v>
      </c>
      <c r="L165" s="186">
        <f t="shared" si="92"/>
        <v>45786.291134259256</v>
      </c>
      <c r="S165" s="187"/>
      <c r="T165" s="148"/>
      <c r="Z165" s="148"/>
    </row>
    <row r="166" spans="2:26" s="155" customFormat="1" hidden="1" x14ac:dyDescent="0.2">
      <c r="B166" s="155" t="str">
        <f t="shared" si="82"/>
        <v>2025M04</v>
      </c>
      <c r="C166" s="155" t="str">
        <f t="shared" si="83"/>
        <v>Canada</v>
      </c>
      <c r="D166" s="155" t="str">
        <f t="shared" si="84"/>
        <v>Canpotex</v>
      </c>
      <c r="E166" s="155" t="str">
        <f t="shared" si="85"/>
        <v>Vancouver (Canada)</v>
      </c>
      <c r="F166" s="204">
        <f t="shared" si="86"/>
        <v>64.691000000000003</v>
      </c>
      <c r="G166" s="204">
        <f t="shared" si="87"/>
        <v>4.0369999999999999</v>
      </c>
      <c r="H166" s="204" t="str">
        <f t="shared" si="88"/>
        <v>Indonesia</v>
      </c>
      <c r="I166" s="204" t="str">
        <f t="shared" si="89"/>
        <v>Dumai</v>
      </c>
      <c r="J166" s="204" t="str">
        <f t="shared" si="90"/>
        <v>New Joyful</v>
      </c>
      <c r="K166" s="186">
        <f t="shared" si="91"/>
        <v>45759.439085648148</v>
      </c>
      <c r="L166" s="186">
        <f t="shared" si="92"/>
        <v>45786.291134259256</v>
      </c>
      <c r="S166" s="187"/>
      <c r="T166" s="148"/>
      <c r="Z166" s="148"/>
    </row>
    <row r="167" spans="2:26" s="155" customFormat="1" hidden="1" x14ac:dyDescent="0.2">
      <c r="B167" s="155" t="str">
        <f t="shared" si="82"/>
        <v>2025M03</v>
      </c>
      <c r="C167" s="155" t="str">
        <f t="shared" si="83"/>
        <v>Canada</v>
      </c>
      <c r="D167" s="155" t="str">
        <f t="shared" si="84"/>
        <v>Canpotex</v>
      </c>
      <c r="E167" s="155" t="str">
        <f t="shared" si="85"/>
        <v>Vancouver (Canada)</v>
      </c>
      <c r="F167" s="204">
        <f t="shared" si="86"/>
        <v>63.686</v>
      </c>
      <c r="G167" s="204">
        <f t="shared" si="87"/>
        <v>31.297000000000001</v>
      </c>
      <c r="H167" s="204" t="str">
        <f t="shared" si="88"/>
        <v>Brazil</v>
      </c>
      <c r="I167" s="204" t="str">
        <f t="shared" si="89"/>
        <v>Rio Grande (Brazil)</v>
      </c>
      <c r="J167" s="204" t="str">
        <f t="shared" si="90"/>
        <v>Captain Lucas</v>
      </c>
      <c r="K167" s="186">
        <f t="shared" si="91"/>
        <v>45746.470289351855</v>
      </c>
      <c r="L167" s="186">
        <f t="shared" si="92"/>
        <v>45787.604074074072</v>
      </c>
      <c r="S167" s="187"/>
      <c r="T167" s="148"/>
      <c r="Z167" s="148"/>
    </row>
    <row r="168" spans="2:26" s="155" customFormat="1" hidden="1" x14ac:dyDescent="0.2">
      <c r="B168" s="155" t="str">
        <f t="shared" si="82"/>
        <v>2025M05</v>
      </c>
      <c r="C168" s="155" t="str">
        <f t="shared" si="83"/>
        <v>Canada</v>
      </c>
      <c r="D168" s="155" t="str">
        <f t="shared" si="84"/>
        <v>Canpotex</v>
      </c>
      <c r="E168" s="155" t="str">
        <f t="shared" si="85"/>
        <v>Vancouver (Canada)</v>
      </c>
      <c r="F168" s="204">
        <f t="shared" si="86"/>
        <v>64.301000000000002</v>
      </c>
      <c r="G168" s="204">
        <f t="shared" si="87"/>
        <v>39.262</v>
      </c>
      <c r="H168" s="204" t="str">
        <f t="shared" si="88"/>
        <v>Mexico</v>
      </c>
      <c r="I168" s="204" t="str">
        <f t="shared" si="89"/>
        <v>Manzanillo (Mexico)</v>
      </c>
      <c r="J168" s="204" t="str">
        <f t="shared" si="90"/>
        <v>Jade Wealth</v>
      </c>
      <c r="K168" s="186">
        <f t="shared" si="91"/>
        <v>45779.698657407411</v>
      </c>
      <c r="L168" s="186">
        <f t="shared" si="92"/>
        <v>45789.030624999999</v>
      </c>
      <c r="S168" s="187"/>
      <c r="T168" s="148"/>
      <c r="Z168" s="148"/>
    </row>
    <row r="169" spans="2:26" s="155" customFormat="1" hidden="1" x14ac:dyDescent="0.2">
      <c r="B169" s="155" t="str">
        <f t="shared" si="82"/>
        <v>2025M04</v>
      </c>
      <c r="C169" s="155" t="str">
        <f t="shared" si="83"/>
        <v>Canada</v>
      </c>
      <c r="D169" s="155" t="str">
        <f t="shared" si="84"/>
        <v>Canpotex</v>
      </c>
      <c r="E169" s="155" t="str">
        <f t="shared" si="85"/>
        <v>Vancouver (Canada)</v>
      </c>
      <c r="F169" s="204">
        <f t="shared" si="86"/>
        <v>63.371000000000002</v>
      </c>
      <c r="G169" s="204">
        <f t="shared" si="87"/>
        <v>40.656999999999996</v>
      </c>
      <c r="H169" s="204" t="str">
        <f t="shared" si="88"/>
        <v>Thailand</v>
      </c>
      <c r="I169" s="204" t="str">
        <f t="shared" si="89"/>
        <v>Koh Si Chang Transhipment Area</v>
      </c>
      <c r="J169" s="204" t="str">
        <f t="shared" si="90"/>
        <v>Bulk Venus</v>
      </c>
      <c r="K169" s="186">
        <f t="shared" si="91"/>
        <v>45758.272349537037</v>
      </c>
      <c r="L169" s="186">
        <f t="shared" si="92"/>
        <v>45789.553020833337</v>
      </c>
      <c r="S169" s="187"/>
      <c r="T169" s="148"/>
      <c r="Z169" s="148"/>
    </row>
    <row r="170" spans="2:26" s="155" customFormat="1" hidden="1" x14ac:dyDescent="0.2">
      <c r="B170" s="155" t="str">
        <f t="shared" si="82"/>
        <v>2025M04</v>
      </c>
      <c r="C170" s="155" t="str">
        <f t="shared" si="83"/>
        <v>Canada</v>
      </c>
      <c r="D170" s="155" t="str">
        <f t="shared" si="84"/>
        <v>Canpotex</v>
      </c>
      <c r="E170" s="155" t="str">
        <f t="shared" si="85"/>
        <v>Vancouver (Canada)</v>
      </c>
      <c r="F170" s="204">
        <f t="shared" si="86"/>
        <v>63.371000000000002</v>
      </c>
      <c r="G170" s="204">
        <f t="shared" si="87"/>
        <v>19.062000000000001</v>
      </c>
      <c r="H170" s="204" t="str">
        <f t="shared" si="88"/>
        <v>Thailand</v>
      </c>
      <c r="I170" s="204" t="str">
        <f t="shared" si="89"/>
        <v>Koh Si Chang Transhipment Area</v>
      </c>
      <c r="J170" s="204" t="str">
        <f t="shared" si="90"/>
        <v>Bulk Venus</v>
      </c>
      <c r="K170" s="186">
        <f t="shared" si="91"/>
        <v>45760.813923611109</v>
      </c>
      <c r="L170" s="186">
        <f t="shared" si="92"/>
        <v>45789.553020833337</v>
      </c>
      <c r="S170" s="187"/>
      <c r="T170" s="148"/>
      <c r="Z170" s="148"/>
    </row>
    <row r="171" spans="2:26" s="155" customFormat="1" hidden="1" x14ac:dyDescent="0.2">
      <c r="B171" s="155" t="str">
        <f t="shared" si="82"/>
        <v>2025M04</v>
      </c>
      <c r="C171" s="155" t="str">
        <f t="shared" si="83"/>
        <v>Canada</v>
      </c>
      <c r="D171" s="155" t="str">
        <f t="shared" si="84"/>
        <v>Canpotex</v>
      </c>
      <c r="E171" s="155" t="str">
        <f t="shared" si="85"/>
        <v>Vancouver (Canada)</v>
      </c>
      <c r="F171" s="204">
        <f t="shared" si="86"/>
        <v>63.719000000000001</v>
      </c>
      <c r="G171" s="204">
        <f t="shared" si="87"/>
        <v>24.609000000000002</v>
      </c>
      <c r="H171" s="204" t="str">
        <f t="shared" si="88"/>
        <v>Vietnam</v>
      </c>
      <c r="I171" s="204" t="str">
        <f t="shared" si="89"/>
        <v>Phu My</v>
      </c>
      <c r="J171" s="204" t="str">
        <f t="shared" si="90"/>
        <v>Ultra Endurance</v>
      </c>
      <c r="K171" s="186">
        <f t="shared" si="91"/>
        <v>45765.782847222225</v>
      </c>
      <c r="L171" s="186">
        <f t="shared" si="92"/>
        <v>45790.300775462965</v>
      </c>
      <c r="S171" s="187"/>
      <c r="T171" s="148"/>
      <c r="Z171" s="148"/>
    </row>
    <row r="172" spans="2:26" s="155" customFormat="1" hidden="1" x14ac:dyDescent="0.2">
      <c r="B172" s="155" t="str">
        <f t="shared" si="82"/>
        <v>2025M03</v>
      </c>
      <c r="C172" s="155" t="str">
        <f t="shared" si="83"/>
        <v>Canada</v>
      </c>
      <c r="D172" s="155" t="str">
        <f t="shared" si="84"/>
        <v>K+S</v>
      </c>
      <c r="E172" s="155" t="str">
        <f t="shared" si="85"/>
        <v>Vancouver (Canada)</v>
      </c>
      <c r="F172" s="204">
        <f t="shared" si="86"/>
        <v>64.061000000000007</v>
      </c>
      <c r="G172" s="204">
        <f t="shared" si="87"/>
        <v>60.222000000000001</v>
      </c>
      <c r="H172" s="204" t="str">
        <f t="shared" si="88"/>
        <v>Brazil</v>
      </c>
      <c r="I172" s="204" t="str">
        <f t="shared" si="89"/>
        <v>Santos</v>
      </c>
      <c r="J172" s="204" t="str">
        <f t="shared" si="90"/>
        <v>Nord Madeira</v>
      </c>
      <c r="K172" s="186">
        <f t="shared" si="91"/>
        <v>45747.563877314817</v>
      </c>
      <c r="L172" s="186">
        <f t="shared" si="92"/>
        <v>45791.130555555559</v>
      </c>
      <c r="S172" s="187"/>
      <c r="T172" s="148"/>
      <c r="Z172" s="148"/>
    </row>
    <row r="173" spans="2:26" s="155" customFormat="1" hidden="1" x14ac:dyDescent="0.2">
      <c r="B173" s="155" t="str">
        <f t="shared" si="82"/>
        <v>2025M03</v>
      </c>
      <c r="C173" s="155" t="str">
        <f t="shared" si="83"/>
        <v>Canada</v>
      </c>
      <c r="D173" s="155" t="str">
        <f t="shared" si="84"/>
        <v>Canpotex</v>
      </c>
      <c r="E173" s="155" t="str">
        <f t="shared" si="85"/>
        <v>Vancouver (Canada)</v>
      </c>
      <c r="F173" s="204">
        <f t="shared" si="86"/>
        <v>81.69</v>
      </c>
      <c r="G173" s="204">
        <f t="shared" si="87"/>
        <v>54.722999999999999</v>
      </c>
      <c r="H173" s="204" t="str">
        <f t="shared" si="88"/>
        <v>Indonesia</v>
      </c>
      <c r="I173" s="204" t="str">
        <f t="shared" si="89"/>
        <v>Gresik</v>
      </c>
      <c r="J173" s="204" t="str">
        <f t="shared" si="90"/>
        <v>Canpotex Inspire</v>
      </c>
      <c r="K173" s="186">
        <f t="shared" si="91"/>
        <v>45744.24113425926</v>
      </c>
      <c r="L173" s="186">
        <f t="shared" si="92"/>
        <v>45791.177395833336</v>
      </c>
      <c r="S173" s="187"/>
      <c r="T173" s="148"/>
      <c r="Z173" s="148"/>
    </row>
    <row r="174" spans="2:26" s="155" customFormat="1" hidden="1" x14ac:dyDescent="0.2">
      <c r="B174" s="155" t="str">
        <f t="shared" si="82"/>
        <v>2025M03</v>
      </c>
      <c r="C174" s="155" t="str">
        <f t="shared" si="83"/>
        <v>Canada</v>
      </c>
      <c r="D174" s="155" t="str">
        <f t="shared" si="84"/>
        <v>Canpotex</v>
      </c>
      <c r="E174" s="155" t="str">
        <f t="shared" si="85"/>
        <v>Vancouver (Canada)</v>
      </c>
      <c r="F174" s="204">
        <f t="shared" si="86"/>
        <v>58.02</v>
      </c>
      <c r="G174" s="204">
        <f t="shared" si="87"/>
        <v>38.292999999999999</v>
      </c>
      <c r="H174" s="204" t="str">
        <f t="shared" si="88"/>
        <v>Belgium</v>
      </c>
      <c r="I174" s="204" t="str">
        <f t="shared" si="89"/>
        <v>Antwerp</v>
      </c>
      <c r="J174" s="204" t="str">
        <f t="shared" si="90"/>
        <v>Genco Languedoc</v>
      </c>
      <c r="K174" s="186">
        <f t="shared" si="91"/>
        <v>45731.397465277776</v>
      </c>
      <c r="L174" s="186">
        <f t="shared" si="92"/>
        <v>45792.949305555558</v>
      </c>
      <c r="S174" s="187"/>
      <c r="T174" s="148"/>
      <c r="Z174" s="148"/>
    </row>
    <row r="175" spans="2:26" s="155" customFormat="1" hidden="1" x14ac:dyDescent="0.2">
      <c r="B175" s="155" t="str">
        <f t="shared" si="82"/>
        <v>2025M04</v>
      </c>
      <c r="C175" s="155" t="str">
        <f t="shared" si="83"/>
        <v>Canada</v>
      </c>
      <c r="D175" s="155" t="str">
        <f t="shared" si="84"/>
        <v>Canpotex</v>
      </c>
      <c r="E175" s="155" t="str">
        <f t="shared" si="85"/>
        <v>Vancouver (Canada)</v>
      </c>
      <c r="F175" s="204">
        <f t="shared" si="86"/>
        <v>63.667000000000002</v>
      </c>
      <c r="G175" s="204">
        <f t="shared" si="87"/>
        <v>60.808999999999997</v>
      </c>
      <c r="H175" s="204" t="str">
        <f t="shared" si="88"/>
        <v>Brazil</v>
      </c>
      <c r="I175" s="204" t="str">
        <f t="shared" si="89"/>
        <v>Vila do Conde</v>
      </c>
      <c r="J175" s="204" t="str">
        <f t="shared" si="90"/>
        <v>Asl Sakura</v>
      </c>
      <c r="K175" s="186">
        <f t="shared" si="91"/>
        <v>45751.615995370368</v>
      </c>
      <c r="L175" s="186">
        <f t="shared" si="92"/>
        <v>45794.826585648145</v>
      </c>
      <c r="S175" s="187"/>
      <c r="T175" s="148"/>
      <c r="Z175" s="148"/>
    </row>
    <row r="176" spans="2:26" s="155" customFormat="1" hidden="1" x14ac:dyDescent="0.2">
      <c r="B176" s="155" t="str">
        <f t="shared" si="82"/>
        <v>2025M04</v>
      </c>
      <c r="C176" s="155" t="str">
        <f t="shared" si="83"/>
        <v>Canada</v>
      </c>
      <c r="D176" s="155" t="str">
        <f t="shared" si="84"/>
        <v>Canpotex</v>
      </c>
      <c r="E176" s="155" t="str">
        <f t="shared" si="85"/>
        <v>Vancouver (Canada)</v>
      </c>
      <c r="F176" s="204">
        <f t="shared" si="86"/>
        <v>64.691000000000003</v>
      </c>
      <c r="G176" s="204">
        <f t="shared" si="87"/>
        <v>35.357999999999997</v>
      </c>
      <c r="H176" s="204" t="str">
        <f t="shared" si="88"/>
        <v>Indonesia</v>
      </c>
      <c r="I176" s="204" t="str">
        <f t="shared" si="89"/>
        <v>Gresik</v>
      </c>
      <c r="J176" s="204" t="str">
        <f t="shared" si="90"/>
        <v>New Joyful</v>
      </c>
      <c r="K176" s="186">
        <f t="shared" si="91"/>
        <v>45754.616238425922</v>
      </c>
      <c r="L176" s="186">
        <f t="shared" si="92"/>
        <v>45795.642071759263</v>
      </c>
      <c r="S176" s="187"/>
      <c r="T176" s="148"/>
      <c r="Z176" s="148"/>
    </row>
    <row r="177" spans="2:26" s="155" customFormat="1" hidden="1" x14ac:dyDescent="0.2">
      <c r="B177" s="155" t="str">
        <f t="shared" si="82"/>
        <v>2025M04</v>
      </c>
      <c r="C177" s="155" t="str">
        <f t="shared" si="83"/>
        <v>Canada</v>
      </c>
      <c r="D177" s="155" t="str">
        <f t="shared" si="84"/>
        <v>Canpotex</v>
      </c>
      <c r="E177" s="155" t="str">
        <f t="shared" si="85"/>
        <v>Vancouver (Canada)</v>
      </c>
      <c r="F177" s="204">
        <f t="shared" si="86"/>
        <v>64.691000000000003</v>
      </c>
      <c r="G177" s="204">
        <f t="shared" si="87"/>
        <v>10.87</v>
      </c>
      <c r="H177" s="204" t="str">
        <f t="shared" si="88"/>
        <v>Indonesia</v>
      </c>
      <c r="I177" s="204" t="str">
        <f t="shared" si="89"/>
        <v>Gresik</v>
      </c>
      <c r="J177" s="204" t="str">
        <f t="shared" si="90"/>
        <v>New Joyful</v>
      </c>
      <c r="K177" s="186">
        <f t="shared" si="91"/>
        <v>45759.439085648148</v>
      </c>
      <c r="L177" s="186">
        <f t="shared" si="92"/>
        <v>45795.642071759263</v>
      </c>
      <c r="S177" s="187"/>
      <c r="T177" s="148"/>
      <c r="Z177" s="148"/>
    </row>
    <row r="178" spans="2:26" s="155" customFormat="1" hidden="1" x14ac:dyDescent="0.2">
      <c r="B178" s="155" t="str">
        <f t="shared" si="82"/>
        <v>2025M03</v>
      </c>
      <c r="C178" s="155" t="str">
        <f t="shared" si="83"/>
        <v>Canada</v>
      </c>
      <c r="D178" s="155" t="str">
        <f t="shared" si="84"/>
        <v>K+S</v>
      </c>
      <c r="E178" s="155" t="str">
        <f t="shared" si="85"/>
        <v>Vancouver (Canada)</v>
      </c>
      <c r="F178" s="204">
        <f t="shared" si="86"/>
        <v>37.332000000000001</v>
      </c>
      <c r="G178" s="204">
        <f t="shared" si="87"/>
        <v>36.585000000000001</v>
      </c>
      <c r="H178" s="204" t="str">
        <f t="shared" si="88"/>
        <v>Morocco</v>
      </c>
      <c r="I178" s="204" t="str">
        <f t="shared" si="89"/>
        <v>Jorf Lasfar</v>
      </c>
      <c r="J178" s="204" t="str">
        <f t="shared" si="90"/>
        <v>Bluebill</v>
      </c>
      <c r="K178" s="186">
        <f t="shared" si="91"/>
        <v>45742.897337962961</v>
      </c>
      <c r="L178" s="186">
        <f t="shared" si="92"/>
        <v>45796.28670138889</v>
      </c>
      <c r="S178" s="187"/>
      <c r="T178" s="148"/>
      <c r="Z178" s="148"/>
    </row>
    <row r="179" spans="2:26" s="155" customFormat="1" hidden="1" x14ac:dyDescent="0.2">
      <c r="B179" s="155" t="str">
        <f t="shared" si="82"/>
        <v>2025M04</v>
      </c>
      <c r="C179" s="155" t="str">
        <f t="shared" si="83"/>
        <v>Canada</v>
      </c>
      <c r="D179" s="155" t="str">
        <f t="shared" si="84"/>
        <v>Canpotex</v>
      </c>
      <c r="E179" s="155" t="str">
        <f t="shared" si="85"/>
        <v>Vancouver (Canada)</v>
      </c>
      <c r="F179" s="204">
        <f t="shared" si="86"/>
        <v>58.097000000000001</v>
      </c>
      <c r="G179" s="204">
        <f t="shared" si="87"/>
        <v>49.107999999999997</v>
      </c>
      <c r="H179" s="204" t="str">
        <f t="shared" si="88"/>
        <v>Brazil</v>
      </c>
      <c r="I179" s="204" t="str">
        <f t="shared" si="89"/>
        <v>Sao Francisco do Sul</v>
      </c>
      <c r="J179" s="204" t="str">
        <f t="shared" si="90"/>
        <v>Turicum</v>
      </c>
      <c r="K179" s="186">
        <f t="shared" si="91"/>
        <v>45749.345254629632</v>
      </c>
      <c r="L179" s="186">
        <f t="shared" si="92"/>
        <v>45796.484351851854</v>
      </c>
      <c r="S179" s="187"/>
      <c r="T179" s="148"/>
      <c r="Z179" s="148"/>
    </row>
    <row r="180" spans="2:26" s="155" customFormat="1" hidden="1" x14ac:dyDescent="0.2">
      <c r="B180" s="155" t="str">
        <f t="shared" si="82"/>
        <v>2025M04</v>
      </c>
      <c r="C180" s="155" t="str">
        <f t="shared" si="83"/>
        <v>Canada</v>
      </c>
      <c r="D180" s="155" t="str">
        <f t="shared" si="84"/>
        <v>Canpotex</v>
      </c>
      <c r="E180" s="155" t="str">
        <f t="shared" si="85"/>
        <v>Vancouver (Canada)</v>
      </c>
      <c r="F180" s="204">
        <f t="shared" si="86"/>
        <v>63.719000000000001</v>
      </c>
      <c r="G180" s="204">
        <f t="shared" si="87"/>
        <v>32.598999999999997</v>
      </c>
      <c r="H180" s="204" t="str">
        <f t="shared" si="88"/>
        <v>Vietnam</v>
      </c>
      <c r="I180" s="204" t="str">
        <f t="shared" si="89"/>
        <v>Cai Lan</v>
      </c>
      <c r="J180" s="204" t="str">
        <f t="shared" si="90"/>
        <v>Ultra Endurance</v>
      </c>
      <c r="K180" s="186">
        <f t="shared" si="91"/>
        <v>45765.782847222225</v>
      </c>
      <c r="L180" s="186">
        <f t="shared" si="92"/>
        <v>45797.165810185186</v>
      </c>
      <c r="S180" s="187"/>
      <c r="T180" s="148"/>
      <c r="Z180" s="148"/>
    </row>
    <row r="181" spans="2:26" s="155" customFormat="1" hidden="1" x14ac:dyDescent="0.2">
      <c r="B181" s="155" t="str">
        <f t="shared" si="82"/>
        <v>2025M03</v>
      </c>
      <c r="C181" s="155" t="str">
        <f t="shared" si="83"/>
        <v>Canada</v>
      </c>
      <c r="D181" s="155" t="str">
        <f t="shared" si="84"/>
        <v>Canpotex</v>
      </c>
      <c r="E181" s="155" t="str">
        <f t="shared" si="85"/>
        <v>Vancouver (Canada)</v>
      </c>
      <c r="F181" s="204">
        <f t="shared" si="86"/>
        <v>64.191999999999993</v>
      </c>
      <c r="G181" s="204">
        <f t="shared" si="87"/>
        <v>41.347000000000001</v>
      </c>
      <c r="H181" s="204" t="str">
        <f t="shared" si="88"/>
        <v>Malaysia</v>
      </c>
      <c r="I181" s="204" t="str">
        <f t="shared" si="89"/>
        <v>Bintulu</v>
      </c>
      <c r="J181" s="204" t="str">
        <f t="shared" si="90"/>
        <v>Fw Venus</v>
      </c>
      <c r="K181" s="186">
        <f t="shared" si="91"/>
        <v>45732.44939814815</v>
      </c>
      <c r="L181" s="186">
        <f t="shared" si="92"/>
        <v>45799.720497685186</v>
      </c>
      <c r="S181" s="187"/>
      <c r="T181" s="148"/>
      <c r="Z181" s="148"/>
    </row>
    <row r="182" spans="2:26" s="155" customFormat="1" hidden="1" x14ac:dyDescent="0.2">
      <c r="B182" s="155" t="str">
        <f t="shared" si="82"/>
        <v>2025M04</v>
      </c>
      <c r="C182" s="155" t="str">
        <f t="shared" si="83"/>
        <v>Canada</v>
      </c>
      <c r="D182" s="155" t="str">
        <f t="shared" si="84"/>
        <v>Canpotex</v>
      </c>
      <c r="E182" s="155" t="str">
        <f t="shared" si="85"/>
        <v>Vancouver (Canada)</v>
      </c>
      <c r="F182" s="204">
        <f t="shared" si="86"/>
        <v>63.518999999999998</v>
      </c>
      <c r="G182" s="204">
        <f t="shared" si="87"/>
        <v>62.249000000000002</v>
      </c>
      <c r="H182" s="204" t="str">
        <f t="shared" si="88"/>
        <v>Malaysia</v>
      </c>
      <c r="I182" s="204" t="str">
        <f t="shared" si="89"/>
        <v>Port Klang</v>
      </c>
      <c r="J182" s="204" t="str">
        <f t="shared" si="90"/>
        <v>Mila</v>
      </c>
      <c r="K182" s="186">
        <f t="shared" si="91"/>
        <v>45770.00141203704</v>
      </c>
      <c r="L182" s="186">
        <f t="shared" si="92"/>
        <v>45799.749189814815</v>
      </c>
      <c r="S182" s="187"/>
      <c r="T182" s="148"/>
      <c r="Z182" s="148"/>
    </row>
    <row r="183" spans="2:26" s="155" customFormat="1" hidden="1" x14ac:dyDescent="0.2">
      <c r="B183" s="155" t="str">
        <f t="shared" si="82"/>
        <v>2025M04</v>
      </c>
      <c r="C183" s="155" t="str">
        <f t="shared" si="83"/>
        <v>Canada</v>
      </c>
      <c r="D183" s="155" t="str">
        <f t="shared" si="84"/>
        <v>Canpotex</v>
      </c>
      <c r="E183" s="155" t="str">
        <f t="shared" si="85"/>
        <v>Vancouver (Canada)</v>
      </c>
      <c r="F183" s="204">
        <f t="shared" si="86"/>
        <v>61.442</v>
      </c>
      <c r="G183" s="204">
        <f t="shared" si="87"/>
        <v>52.207999999999998</v>
      </c>
      <c r="H183" s="204" t="str">
        <f t="shared" si="88"/>
        <v>Brazil</v>
      </c>
      <c r="I183" s="204" t="str">
        <f t="shared" si="89"/>
        <v>Santarem</v>
      </c>
      <c r="J183" s="204" t="str">
        <f t="shared" si="90"/>
        <v>Ultra Cory</v>
      </c>
      <c r="K183" s="186">
        <f t="shared" si="91"/>
        <v>45757.563969907409</v>
      </c>
      <c r="L183" s="186">
        <f t="shared" si="92"/>
        <v>45800.786157407405</v>
      </c>
      <c r="S183" s="187"/>
      <c r="T183" s="148"/>
      <c r="Z183" s="148"/>
    </row>
    <row r="184" spans="2:26" s="155" customFormat="1" hidden="1" x14ac:dyDescent="0.2">
      <c r="B184" s="155" t="str">
        <f t="shared" si="82"/>
        <v>2025M04</v>
      </c>
      <c r="C184" s="155" t="str">
        <f t="shared" si="83"/>
        <v>Canada</v>
      </c>
      <c r="D184" s="155" t="str">
        <f t="shared" si="84"/>
        <v>Canpotex</v>
      </c>
      <c r="E184" s="155" t="str">
        <f t="shared" si="85"/>
        <v>Vancouver (Canada)</v>
      </c>
      <c r="F184" s="204">
        <f t="shared" si="86"/>
        <v>82.23</v>
      </c>
      <c r="G184" s="204">
        <f t="shared" si="87"/>
        <v>72.855000000000004</v>
      </c>
      <c r="H184" s="204" t="str">
        <f t="shared" si="88"/>
        <v>Brazil</v>
      </c>
      <c r="I184" s="204" t="str">
        <f t="shared" si="89"/>
        <v>Paranagua</v>
      </c>
      <c r="J184" s="204" t="str">
        <f t="shared" si="90"/>
        <v>Pescadores Sw</v>
      </c>
      <c r="K184" s="186">
        <f t="shared" si="91"/>
        <v>45767.293113425927</v>
      </c>
      <c r="L184" s="186">
        <f t="shared" si="92"/>
        <v>45801.666666666664</v>
      </c>
      <c r="S184" s="187"/>
      <c r="T184" s="148"/>
      <c r="Z184" s="148"/>
    </row>
    <row r="185" spans="2:26" s="155" customFormat="1" hidden="1" x14ac:dyDescent="0.2">
      <c r="B185" s="155" t="str">
        <f t="shared" si="82"/>
        <v>2025M04</v>
      </c>
      <c r="C185" s="155" t="str">
        <f t="shared" si="83"/>
        <v>Canada</v>
      </c>
      <c r="D185" s="155" t="str">
        <f t="shared" si="84"/>
        <v>Canpotex</v>
      </c>
      <c r="E185" s="155" t="str">
        <f t="shared" si="85"/>
        <v>Vancouver (Canada)</v>
      </c>
      <c r="F185" s="204">
        <f t="shared" si="86"/>
        <v>61.256</v>
      </c>
      <c r="G185" s="204">
        <f t="shared" si="87"/>
        <v>60.030999999999999</v>
      </c>
      <c r="H185" s="204" t="str">
        <f t="shared" si="88"/>
        <v>Indonesia</v>
      </c>
      <c r="I185" s="204" t="str">
        <f t="shared" si="89"/>
        <v>Gresik</v>
      </c>
      <c r="J185" s="204" t="str">
        <f t="shared" si="90"/>
        <v>Cl Luzhou</v>
      </c>
      <c r="K185" s="186">
        <f t="shared" si="91"/>
        <v>45774.293229166666</v>
      </c>
      <c r="L185" s="186">
        <f t="shared" si="92"/>
        <v>45804.82849537037</v>
      </c>
      <c r="S185" s="187"/>
      <c r="T185" s="148"/>
      <c r="Z185" s="148"/>
    </row>
    <row r="186" spans="2:26" s="155" customFormat="1" hidden="1" x14ac:dyDescent="0.2">
      <c r="B186" s="155" t="str">
        <f t="shared" si="82"/>
        <v>2025M05</v>
      </c>
      <c r="C186" s="155" t="str">
        <f t="shared" si="83"/>
        <v>Canada</v>
      </c>
      <c r="D186" s="155" t="str">
        <f t="shared" si="84"/>
        <v>Canpotex</v>
      </c>
      <c r="E186" s="155" t="str">
        <f t="shared" si="85"/>
        <v>Vancouver (Canada)</v>
      </c>
      <c r="F186" s="204">
        <f t="shared" si="86"/>
        <v>63.231000000000002</v>
      </c>
      <c r="G186" s="204">
        <f t="shared" si="87"/>
        <v>60.435000000000002</v>
      </c>
      <c r="H186" s="204" t="str">
        <f t="shared" si="88"/>
        <v>Bangladesh</v>
      </c>
      <c r="I186" s="204" t="str">
        <f t="shared" si="89"/>
        <v>Chattogram</v>
      </c>
      <c r="J186" s="204" t="str">
        <f t="shared" si="90"/>
        <v>Pan Poseidon</v>
      </c>
      <c r="K186" s="186">
        <f t="shared" si="91"/>
        <v>45778.042557870373</v>
      </c>
      <c r="L186" s="186">
        <f t="shared" si="92"/>
        <v>45807.708333333336</v>
      </c>
      <c r="S186" s="187"/>
      <c r="T186" s="148"/>
      <c r="Z186" s="148"/>
    </row>
    <row r="187" spans="2:26" s="155" customFormat="1" hidden="1" x14ac:dyDescent="0.2">
      <c r="B187" s="155" t="str">
        <f t="shared" si="82"/>
        <v>2025M05</v>
      </c>
      <c r="C187" s="155" t="str">
        <f t="shared" si="83"/>
        <v>Canada</v>
      </c>
      <c r="D187" s="155" t="str">
        <f t="shared" si="84"/>
        <v>Canpotex</v>
      </c>
      <c r="E187" s="155" t="str">
        <f t="shared" si="85"/>
        <v>Vancouver (Canada)</v>
      </c>
      <c r="F187" s="204">
        <f t="shared" si="86"/>
        <v>63.52</v>
      </c>
      <c r="G187" s="204">
        <f t="shared" si="87"/>
        <v>49.262</v>
      </c>
      <c r="H187" s="204" t="str">
        <f t="shared" si="88"/>
        <v>Brazil</v>
      </c>
      <c r="I187" s="204" t="str">
        <f t="shared" si="89"/>
        <v>Rio Grande (Brazil)</v>
      </c>
      <c r="J187" s="204" t="str">
        <f t="shared" si="90"/>
        <v>Dulce Diva</v>
      </c>
      <c r="K187" s="186">
        <f t="shared" si="91"/>
        <v>45782.115960648145</v>
      </c>
      <c r="L187" s="186">
        <f t="shared" si="92"/>
        <v>45807.958333333336</v>
      </c>
      <c r="S187" s="187"/>
      <c r="T187" s="148"/>
      <c r="Z187" s="148"/>
    </row>
    <row r="188" spans="2:26" s="155" customFormat="1" hidden="1" x14ac:dyDescent="0.2">
      <c r="B188" s="155" t="str">
        <f t="shared" si="82"/>
        <v>2025M05</v>
      </c>
      <c r="C188" s="155" t="str">
        <f t="shared" si="83"/>
        <v>Canada</v>
      </c>
      <c r="D188" s="155" t="str">
        <f t="shared" si="84"/>
        <v>K+S</v>
      </c>
      <c r="E188" s="155" t="str">
        <f t="shared" si="85"/>
        <v>Vancouver (Canada)</v>
      </c>
      <c r="F188" s="204">
        <f t="shared" si="86"/>
        <v>36.880000000000003</v>
      </c>
      <c r="G188" s="204">
        <f t="shared" si="87"/>
        <v>36.142000000000003</v>
      </c>
      <c r="H188" s="204" t="str">
        <f t="shared" si="88"/>
        <v>Guatemala</v>
      </c>
      <c r="I188" s="204" t="str">
        <f t="shared" si="89"/>
        <v>Puerto Quetzal</v>
      </c>
      <c r="J188" s="204" t="str">
        <f t="shared" si="90"/>
        <v>Uni Sunshine</v>
      </c>
      <c r="K188" s="186">
        <f t="shared" si="91"/>
        <v>45797.293171296296</v>
      </c>
      <c r="L188" s="186">
        <f t="shared" si="92"/>
        <v>45808.833333333336</v>
      </c>
      <c r="S188" s="187"/>
      <c r="T188" s="148"/>
      <c r="Z188" s="148"/>
    </row>
    <row r="189" spans="2:26" s="155" customFormat="1" hidden="1" x14ac:dyDescent="0.2">
      <c r="B189" s="155" t="str">
        <f t="shared" si="82"/>
        <v>2025M05</v>
      </c>
      <c r="C189" s="155" t="str">
        <f t="shared" si="83"/>
        <v>Canada</v>
      </c>
      <c r="D189" s="155" t="str">
        <f t="shared" si="84"/>
        <v>Canpotex</v>
      </c>
      <c r="E189" s="155" t="str">
        <f t="shared" si="85"/>
        <v>Vancouver (Canada)</v>
      </c>
      <c r="F189" s="204">
        <f t="shared" si="86"/>
        <v>63.845999999999997</v>
      </c>
      <c r="G189" s="204">
        <f t="shared" si="87"/>
        <v>60.317</v>
      </c>
      <c r="H189" s="204" t="str">
        <f t="shared" si="88"/>
        <v>Bangladesh</v>
      </c>
      <c r="I189" s="204" t="str">
        <f t="shared" si="89"/>
        <v>Chattogram</v>
      </c>
      <c r="J189" s="204" t="str">
        <f t="shared" si="90"/>
        <v>Ssi Adventure</v>
      </c>
      <c r="K189" s="186">
        <f t="shared" si="91"/>
        <v>45785.418090277781</v>
      </c>
      <c r="L189" s="186">
        <f t="shared" si="92"/>
        <v>45809.416666666664</v>
      </c>
      <c r="S189" s="187"/>
      <c r="T189" s="148"/>
      <c r="Z189" s="148"/>
    </row>
    <row r="190" spans="2:26" s="155" customFormat="1" hidden="1" x14ac:dyDescent="0.2">
      <c r="B190" s="155" t="str">
        <f t="shared" si="82"/>
        <v>2025M04</v>
      </c>
      <c r="C190" s="155" t="str">
        <f t="shared" si="83"/>
        <v>Canada</v>
      </c>
      <c r="D190" s="155" t="str">
        <f t="shared" si="84"/>
        <v>Canpotex</v>
      </c>
      <c r="E190" s="155" t="str">
        <f t="shared" si="85"/>
        <v>Vancouver (Canada)</v>
      </c>
      <c r="F190" s="204">
        <f t="shared" si="86"/>
        <v>78.072000000000003</v>
      </c>
      <c r="G190" s="204">
        <f t="shared" si="87"/>
        <v>75.388999999999996</v>
      </c>
      <c r="H190" s="204" t="str">
        <f t="shared" si="88"/>
        <v>Brazil</v>
      </c>
      <c r="I190" s="204" t="str">
        <f t="shared" si="89"/>
        <v>Santos</v>
      </c>
      <c r="J190" s="204" t="str">
        <f t="shared" si="90"/>
        <v>Stardust</v>
      </c>
      <c r="K190" s="186">
        <f t="shared" si="91"/>
        <v>45771.146770833337</v>
      </c>
      <c r="L190" s="186">
        <f t="shared" si="92"/>
        <v>45810.020833333336</v>
      </c>
      <c r="S190" s="187"/>
      <c r="T190" s="148"/>
      <c r="Z190" s="148"/>
    </row>
    <row r="191" spans="2:26" s="155" customFormat="1" hidden="1" x14ac:dyDescent="0.2">
      <c r="B191" s="155" t="str">
        <f t="shared" si="82"/>
        <v>2025M05</v>
      </c>
      <c r="C191" s="155" t="str">
        <f t="shared" si="83"/>
        <v>Canada</v>
      </c>
      <c r="D191" s="155" t="str">
        <f t="shared" si="84"/>
        <v>Canpotex</v>
      </c>
      <c r="E191" s="155" t="str">
        <f t="shared" si="85"/>
        <v>Vancouver (Canada)</v>
      </c>
      <c r="F191" s="204">
        <f t="shared" si="86"/>
        <v>61.298999999999999</v>
      </c>
      <c r="G191" s="204">
        <f t="shared" si="87"/>
        <v>57.009</v>
      </c>
      <c r="H191" s="204" t="str">
        <f t="shared" si="88"/>
        <v>Brazil</v>
      </c>
      <c r="I191" s="204" t="str">
        <f t="shared" si="89"/>
        <v>Rio Grande (Brazil)</v>
      </c>
      <c r="J191" s="204" t="str">
        <f t="shared" si="90"/>
        <v>Areti</v>
      </c>
      <c r="K191" s="186">
        <f t="shared" si="91"/>
        <v>45783.897453703707</v>
      </c>
      <c r="L191" s="186">
        <f t="shared" si="92"/>
        <v>45811.625</v>
      </c>
      <c r="S191" s="187"/>
      <c r="T191" s="148"/>
      <c r="Z191" s="148"/>
    </row>
    <row r="192" spans="2:26" s="155" customFormat="1" hidden="1" x14ac:dyDescent="0.2">
      <c r="B192" s="155" t="str">
        <f t="shared" si="82"/>
        <v>2025M05</v>
      </c>
      <c r="C192" s="155" t="str">
        <f t="shared" si="83"/>
        <v>Canada</v>
      </c>
      <c r="D192" s="155" t="str">
        <f t="shared" si="84"/>
        <v>Canpotex</v>
      </c>
      <c r="E192" s="155" t="str">
        <f t="shared" si="85"/>
        <v>Vancouver (Canada)</v>
      </c>
      <c r="F192" s="204">
        <f t="shared" si="86"/>
        <v>61.203000000000003</v>
      </c>
      <c r="G192" s="204">
        <f t="shared" si="87"/>
        <v>59.798000000000002</v>
      </c>
      <c r="H192" s="204" t="str">
        <f t="shared" si="88"/>
        <v>China</v>
      </c>
      <c r="I192" s="204" t="str">
        <f t="shared" si="89"/>
        <v>Fangcheng</v>
      </c>
      <c r="J192" s="204" t="str">
        <f t="shared" si="90"/>
        <v>Cl Xuchang</v>
      </c>
      <c r="K192" s="186">
        <f t="shared" si="91"/>
        <v>45788.91810185185</v>
      </c>
      <c r="L192" s="186">
        <f t="shared" si="92"/>
        <v>45813.643761574072</v>
      </c>
      <c r="S192" s="187"/>
      <c r="T192" s="148"/>
      <c r="Z192" s="148"/>
    </row>
    <row r="193" spans="2:26" s="155" customFormat="1" hidden="1" x14ac:dyDescent="0.2">
      <c r="B193" s="155" t="str">
        <f t="shared" si="82"/>
        <v>2025M05</v>
      </c>
      <c r="C193" s="155" t="str">
        <f t="shared" si="83"/>
        <v>Canada</v>
      </c>
      <c r="D193" s="155" t="str">
        <f t="shared" si="84"/>
        <v>Canpotex</v>
      </c>
      <c r="E193" s="155" t="str">
        <f t="shared" si="85"/>
        <v>Vancouver (Canada)</v>
      </c>
      <c r="F193" s="204">
        <f t="shared" si="86"/>
        <v>61.448</v>
      </c>
      <c r="G193" s="204">
        <f t="shared" si="87"/>
        <v>60.219000000000001</v>
      </c>
      <c r="H193" s="204" t="str">
        <f t="shared" si="88"/>
        <v>Malaysia</v>
      </c>
      <c r="I193" s="204" t="str">
        <f t="shared" si="89"/>
        <v>Port Klang</v>
      </c>
      <c r="J193" s="204" t="str">
        <f t="shared" si="90"/>
        <v>Darya Anita</v>
      </c>
      <c r="K193" s="186">
        <f t="shared" si="91"/>
        <v>45791.324456018519</v>
      </c>
      <c r="L193" s="186">
        <f t="shared" si="92"/>
        <v>45814.083333333336</v>
      </c>
      <c r="S193" s="187"/>
      <c r="T193" s="148"/>
      <c r="Z193" s="148"/>
    </row>
    <row r="194" spans="2:26" s="155" customFormat="1" hidden="1" x14ac:dyDescent="0.2">
      <c r="B194" s="155" t="str">
        <f t="shared" si="82"/>
        <v>2025M04</v>
      </c>
      <c r="C194" s="155" t="str">
        <f t="shared" si="83"/>
        <v>Canada</v>
      </c>
      <c r="D194" s="155" t="str">
        <f t="shared" si="84"/>
        <v>K+S</v>
      </c>
      <c r="E194" s="155" t="str">
        <f t="shared" si="85"/>
        <v>Vancouver (Canada)</v>
      </c>
      <c r="F194" s="204">
        <f t="shared" si="86"/>
        <v>63.273000000000003</v>
      </c>
      <c r="G194" s="204">
        <f t="shared" si="87"/>
        <v>43.390999999999998</v>
      </c>
      <c r="H194" s="204" t="str">
        <f t="shared" si="88"/>
        <v>Brazil</v>
      </c>
      <c r="I194" s="204" t="str">
        <f t="shared" si="89"/>
        <v>Santos</v>
      </c>
      <c r="J194" s="204" t="str">
        <f t="shared" si="90"/>
        <v>Clipper Kythira</v>
      </c>
      <c r="K194" s="186">
        <f t="shared" si="91"/>
        <v>45772.730509259258</v>
      </c>
      <c r="L194" s="186">
        <f t="shared" si="92"/>
        <v>45816.25</v>
      </c>
      <c r="S194" s="187"/>
      <c r="T194" s="148"/>
      <c r="Z194" s="148"/>
    </row>
    <row r="195" spans="2:26" s="155" customFormat="1" hidden="1" x14ac:dyDescent="0.2">
      <c r="B195" s="155" t="str">
        <f t="shared" si="82"/>
        <v>2025M04</v>
      </c>
      <c r="C195" s="155" t="str">
        <f t="shared" si="83"/>
        <v>Canada</v>
      </c>
      <c r="D195" s="155" t="str">
        <f t="shared" si="84"/>
        <v>K+S</v>
      </c>
      <c r="E195" s="155" t="str">
        <f t="shared" si="85"/>
        <v>Vancouver (Canada)</v>
      </c>
      <c r="F195" s="204">
        <f t="shared" si="86"/>
        <v>82.138999999999996</v>
      </c>
      <c r="G195" s="204">
        <f t="shared" si="87"/>
        <v>64.891999999999996</v>
      </c>
      <c r="H195" s="204" t="str">
        <f t="shared" si="88"/>
        <v>Brazil</v>
      </c>
      <c r="I195" s="204" t="str">
        <f t="shared" si="89"/>
        <v>Paranagua</v>
      </c>
      <c r="J195" s="204" t="str">
        <f t="shared" si="90"/>
        <v>Diamantina</v>
      </c>
      <c r="K195" s="186">
        <f t="shared" si="91"/>
        <v>45776.751539351855</v>
      </c>
      <c r="L195" s="186">
        <f t="shared" si="92"/>
        <v>45820.611828703702</v>
      </c>
      <c r="S195" s="187"/>
      <c r="T195" s="148"/>
      <c r="Z195" s="148"/>
    </row>
    <row r="196" spans="2:26" s="155" customFormat="1" hidden="1" x14ac:dyDescent="0.2">
      <c r="B196" s="155" t="str">
        <f t="shared" si="82"/>
        <v>2025M05</v>
      </c>
      <c r="C196" s="155" t="str">
        <f t="shared" si="83"/>
        <v>Canada</v>
      </c>
      <c r="D196" s="155" t="str">
        <f t="shared" si="84"/>
        <v>Canpotex</v>
      </c>
      <c r="E196" s="155" t="str">
        <f t="shared" si="85"/>
        <v>Vancouver (Canada)</v>
      </c>
      <c r="F196" s="204">
        <f t="shared" si="86"/>
        <v>64.677999999999997</v>
      </c>
      <c r="G196" s="204">
        <f t="shared" si="87"/>
        <v>63.384</v>
      </c>
      <c r="H196" s="204" t="str">
        <f t="shared" si="88"/>
        <v>Thailand</v>
      </c>
      <c r="I196" s="204" t="str">
        <f t="shared" si="89"/>
        <v>Koh Si Chang TPP</v>
      </c>
      <c r="J196" s="204" t="str">
        <f t="shared" si="90"/>
        <v>Aquagrace</v>
      </c>
      <c r="K196" s="186">
        <f t="shared" si="91"/>
        <v>45798.772372685184</v>
      </c>
      <c r="L196" s="186">
        <f t="shared" si="92"/>
        <v>45822.666666666664</v>
      </c>
      <c r="S196" s="187"/>
      <c r="T196" s="148"/>
      <c r="Z196" s="148"/>
    </row>
    <row r="197" spans="2:26" s="155" customFormat="1" hidden="1" x14ac:dyDescent="0.2">
      <c r="B197" s="155" t="str">
        <f t="shared" si="82"/>
        <v>2025M05</v>
      </c>
      <c r="C197" s="155" t="str">
        <f t="shared" si="83"/>
        <v>Canada</v>
      </c>
      <c r="D197" s="155" t="str">
        <f t="shared" si="84"/>
        <v>Canpotex</v>
      </c>
      <c r="E197" s="155" t="str">
        <f t="shared" si="85"/>
        <v>Vancouver (Canada)</v>
      </c>
      <c r="F197" s="204">
        <f t="shared" si="86"/>
        <v>81.885999999999996</v>
      </c>
      <c r="G197" s="204">
        <f t="shared" si="87"/>
        <v>74.864000000000004</v>
      </c>
      <c r="H197" s="204" t="str">
        <f t="shared" si="88"/>
        <v>Brazil</v>
      </c>
      <c r="I197" s="204" t="str">
        <f t="shared" si="89"/>
        <v>Santos</v>
      </c>
      <c r="J197" s="204" t="str">
        <f t="shared" si="90"/>
        <v>Estela Claire</v>
      </c>
      <c r="K197" s="186">
        <f t="shared" si="91"/>
        <v>45798.970173611109</v>
      </c>
      <c r="L197" s="186">
        <f t="shared" si="92"/>
        <v>45830.541666666664</v>
      </c>
      <c r="S197" s="187"/>
      <c r="T197" s="148"/>
      <c r="Z197" s="148"/>
    </row>
    <row r="198" spans="2:26" s="155" customFormat="1" hidden="1" x14ac:dyDescent="0.2">
      <c r="B198" s="155" t="str">
        <f t="shared" si="82"/>
        <v/>
      </c>
      <c r="C198" s="155" t="str">
        <f t="shared" si="83"/>
        <v/>
      </c>
      <c r="D198" s="155" t="str">
        <f t="shared" si="84"/>
        <v/>
      </c>
      <c r="E198" s="155" t="str">
        <f t="shared" si="85"/>
        <v/>
      </c>
      <c r="F198" s="204" t="str">
        <f t="shared" si="86"/>
        <v/>
      </c>
      <c r="G198" s="204" t="str">
        <f t="shared" si="87"/>
        <v/>
      </c>
      <c r="H198" s="204" t="str">
        <f t="shared" si="88"/>
        <v/>
      </c>
      <c r="I198" s="204" t="str">
        <f t="shared" si="89"/>
        <v/>
      </c>
      <c r="J198" s="204" t="str">
        <f t="shared" si="90"/>
        <v/>
      </c>
      <c r="K198" s="186" t="str">
        <f t="shared" si="91"/>
        <v/>
      </c>
      <c r="L198" s="186" t="str">
        <f t="shared" si="92"/>
        <v/>
      </c>
      <c r="S198" s="187"/>
      <c r="T198" s="148"/>
      <c r="Z198" s="148"/>
    </row>
    <row r="199" spans="2:26" s="155" customFormat="1" hidden="1" x14ac:dyDescent="0.2">
      <c r="B199" s="155" t="str">
        <f t="shared" si="82"/>
        <v/>
      </c>
      <c r="C199" s="155" t="str">
        <f t="shared" si="83"/>
        <v/>
      </c>
      <c r="D199" s="155" t="str">
        <f t="shared" si="84"/>
        <v/>
      </c>
      <c r="E199" s="155" t="str">
        <f t="shared" si="85"/>
        <v/>
      </c>
      <c r="F199" s="204" t="str">
        <f t="shared" si="86"/>
        <v/>
      </c>
      <c r="G199" s="204" t="str">
        <f t="shared" si="87"/>
        <v/>
      </c>
      <c r="H199" s="204" t="str">
        <f t="shared" si="88"/>
        <v/>
      </c>
      <c r="I199" s="204" t="str">
        <f t="shared" si="89"/>
        <v/>
      </c>
      <c r="J199" s="204" t="str">
        <f t="shared" si="90"/>
        <v/>
      </c>
      <c r="K199" s="186" t="str">
        <f t="shared" si="91"/>
        <v/>
      </c>
      <c r="L199" s="186" t="str">
        <f t="shared" si="92"/>
        <v/>
      </c>
      <c r="S199" s="187"/>
      <c r="T199" s="148"/>
      <c r="Z199" s="148"/>
    </row>
    <row r="200" spans="2:26" s="155" customFormat="1" hidden="1" x14ac:dyDescent="0.2">
      <c r="B200" s="155" t="str">
        <f t="shared" si="82"/>
        <v/>
      </c>
      <c r="C200" s="155" t="str">
        <f t="shared" si="83"/>
        <v/>
      </c>
      <c r="D200" s="155" t="str">
        <f t="shared" si="84"/>
        <v/>
      </c>
      <c r="E200" s="155" t="str">
        <f t="shared" si="85"/>
        <v/>
      </c>
      <c r="F200" s="204" t="str">
        <f t="shared" si="86"/>
        <v/>
      </c>
      <c r="G200" s="204" t="str">
        <f t="shared" si="87"/>
        <v/>
      </c>
      <c r="H200" s="204" t="str">
        <f t="shared" si="88"/>
        <v/>
      </c>
      <c r="I200" s="204" t="str">
        <f t="shared" si="89"/>
        <v/>
      </c>
      <c r="J200" s="204" t="str">
        <f t="shared" si="90"/>
        <v/>
      </c>
      <c r="K200" s="186" t="str">
        <f t="shared" si="91"/>
        <v/>
      </c>
      <c r="L200" s="186" t="str">
        <f t="shared" si="92"/>
        <v/>
      </c>
      <c r="S200" s="187"/>
      <c r="T200" s="148"/>
      <c r="Z200" s="148"/>
    </row>
    <row r="201" spans="2:26" s="155" customFormat="1" hidden="1" x14ac:dyDescent="0.2">
      <c r="B201" s="155" t="str">
        <f t="shared" si="82"/>
        <v/>
      </c>
      <c r="C201" s="155" t="str">
        <f t="shared" si="83"/>
        <v/>
      </c>
      <c r="D201" s="155" t="str">
        <f t="shared" si="84"/>
        <v/>
      </c>
      <c r="E201" s="155" t="str">
        <f t="shared" si="85"/>
        <v/>
      </c>
      <c r="F201" s="204" t="str">
        <f t="shared" si="86"/>
        <v/>
      </c>
      <c r="G201" s="204" t="str">
        <f t="shared" si="87"/>
        <v/>
      </c>
      <c r="H201" s="204" t="str">
        <f t="shared" si="88"/>
        <v/>
      </c>
      <c r="I201" s="204" t="str">
        <f t="shared" si="89"/>
        <v/>
      </c>
      <c r="J201" s="204" t="str">
        <f t="shared" si="90"/>
        <v/>
      </c>
      <c r="K201" s="186" t="str">
        <f t="shared" si="91"/>
        <v/>
      </c>
      <c r="L201" s="186" t="str">
        <f t="shared" si="92"/>
        <v/>
      </c>
      <c r="S201" s="187"/>
      <c r="T201" s="148"/>
      <c r="Z201" s="148"/>
    </row>
    <row r="202" spans="2:26" s="155" customFormat="1" hidden="1" x14ac:dyDescent="0.2">
      <c r="B202" s="155" t="str">
        <f t="shared" ref="B202:B233" si="93">IF(B766=0,"",B766)</f>
        <v/>
      </c>
      <c r="C202" s="155" t="str">
        <f t="shared" ref="C202:C233" si="94">IF(F766=0,"",F766)</f>
        <v/>
      </c>
      <c r="D202" s="155" t="str">
        <f t="shared" ref="D202:D233" si="95">IF(G766=0,"",G766)</f>
        <v/>
      </c>
      <c r="E202" s="155" t="str">
        <f t="shared" ref="E202:E233" si="96">IF(H766=0,"",H766)</f>
        <v/>
      </c>
      <c r="F202" s="204" t="str">
        <f t="shared" ref="F202:F233" si="97">IF(J766=0,"",J766)</f>
        <v/>
      </c>
      <c r="G202" s="204" t="str">
        <f t="shared" ref="G202:G233" si="98">IF(K766=0,"",K766)</f>
        <v/>
      </c>
      <c r="H202" s="204" t="str">
        <f t="shared" ref="H202:H233" si="99">IF(L766=0,"",L766)</f>
        <v/>
      </c>
      <c r="I202" s="204" t="str">
        <f t="shared" ref="I202:I233" si="100">IF(M766=0,"",M766)</f>
        <v/>
      </c>
      <c r="J202" s="204" t="str">
        <f t="shared" ref="J202:J233" si="101">IF(I766=0,"",I766)</f>
        <v/>
      </c>
      <c r="K202" s="186" t="str">
        <f t="shared" ref="K202:K233" si="102">IF(N766=0,"",N766)</f>
        <v/>
      </c>
      <c r="L202" s="186" t="str">
        <f t="shared" ref="L202:L233" si="103">IF(O766=0,"",O766)</f>
        <v/>
      </c>
      <c r="S202" s="187"/>
      <c r="T202" s="148"/>
      <c r="Z202" s="148"/>
    </row>
    <row r="203" spans="2:26" s="155" customFormat="1" hidden="1" x14ac:dyDescent="0.2">
      <c r="B203" s="155" t="str">
        <f t="shared" si="93"/>
        <v/>
      </c>
      <c r="C203" s="155" t="str">
        <f t="shared" si="94"/>
        <v/>
      </c>
      <c r="D203" s="155" t="str">
        <f t="shared" si="95"/>
        <v/>
      </c>
      <c r="E203" s="155" t="str">
        <f t="shared" si="96"/>
        <v/>
      </c>
      <c r="F203" s="204" t="str">
        <f t="shared" si="97"/>
        <v/>
      </c>
      <c r="G203" s="204" t="str">
        <f t="shared" si="98"/>
        <v/>
      </c>
      <c r="H203" s="204" t="str">
        <f t="shared" si="99"/>
        <v/>
      </c>
      <c r="I203" s="204" t="str">
        <f t="shared" si="100"/>
        <v/>
      </c>
      <c r="J203" s="204" t="str">
        <f t="shared" si="101"/>
        <v/>
      </c>
      <c r="K203" s="186" t="str">
        <f t="shared" si="102"/>
        <v/>
      </c>
      <c r="L203" s="186" t="str">
        <f t="shared" si="103"/>
        <v/>
      </c>
      <c r="S203" s="187"/>
      <c r="T203" s="148"/>
      <c r="Z203" s="148"/>
    </row>
    <row r="204" spans="2:26" s="155" customFormat="1" hidden="1" x14ac:dyDescent="0.2">
      <c r="B204" s="155" t="str">
        <f t="shared" si="93"/>
        <v/>
      </c>
      <c r="C204" s="155" t="str">
        <f t="shared" si="94"/>
        <v/>
      </c>
      <c r="D204" s="155" t="str">
        <f t="shared" si="95"/>
        <v/>
      </c>
      <c r="E204" s="155" t="str">
        <f t="shared" si="96"/>
        <v/>
      </c>
      <c r="F204" s="204" t="str">
        <f t="shared" si="97"/>
        <v/>
      </c>
      <c r="G204" s="204" t="str">
        <f t="shared" si="98"/>
        <v/>
      </c>
      <c r="H204" s="204" t="str">
        <f t="shared" si="99"/>
        <v/>
      </c>
      <c r="I204" s="204" t="str">
        <f t="shared" si="100"/>
        <v/>
      </c>
      <c r="J204" s="204" t="str">
        <f t="shared" si="101"/>
        <v/>
      </c>
      <c r="K204" s="186" t="str">
        <f t="shared" si="102"/>
        <v/>
      </c>
      <c r="L204" s="186" t="str">
        <f t="shared" si="103"/>
        <v/>
      </c>
      <c r="S204" s="187"/>
      <c r="T204" s="148"/>
      <c r="Z204" s="148"/>
    </row>
    <row r="205" spans="2:26" s="155" customFormat="1" hidden="1" x14ac:dyDescent="0.2">
      <c r="B205" s="155" t="str">
        <f t="shared" si="93"/>
        <v/>
      </c>
      <c r="C205" s="155" t="str">
        <f t="shared" si="94"/>
        <v/>
      </c>
      <c r="D205" s="155" t="str">
        <f t="shared" si="95"/>
        <v/>
      </c>
      <c r="E205" s="155" t="str">
        <f t="shared" si="96"/>
        <v/>
      </c>
      <c r="F205" s="204" t="str">
        <f t="shared" si="97"/>
        <v/>
      </c>
      <c r="G205" s="204" t="str">
        <f t="shared" si="98"/>
        <v/>
      </c>
      <c r="H205" s="204" t="str">
        <f t="shared" si="99"/>
        <v/>
      </c>
      <c r="I205" s="204" t="str">
        <f t="shared" si="100"/>
        <v/>
      </c>
      <c r="J205" s="204" t="str">
        <f t="shared" si="101"/>
        <v/>
      </c>
      <c r="K205" s="186" t="str">
        <f t="shared" si="102"/>
        <v/>
      </c>
      <c r="L205" s="186" t="str">
        <f t="shared" si="103"/>
        <v/>
      </c>
      <c r="S205" s="187"/>
      <c r="T205" s="148"/>
      <c r="Z205" s="148"/>
    </row>
    <row r="206" spans="2:26" s="155" customFormat="1" hidden="1" x14ac:dyDescent="0.2">
      <c r="B206" s="155" t="str">
        <f t="shared" si="93"/>
        <v/>
      </c>
      <c r="C206" s="155" t="str">
        <f t="shared" si="94"/>
        <v/>
      </c>
      <c r="D206" s="155" t="str">
        <f t="shared" si="95"/>
        <v/>
      </c>
      <c r="E206" s="155" t="str">
        <f t="shared" si="96"/>
        <v/>
      </c>
      <c r="F206" s="204" t="str">
        <f t="shared" si="97"/>
        <v/>
      </c>
      <c r="G206" s="204" t="str">
        <f t="shared" si="98"/>
        <v/>
      </c>
      <c r="H206" s="204" t="str">
        <f t="shared" si="99"/>
        <v/>
      </c>
      <c r="I206" s="204" t="str">
        <f t="shared" si="100"/>
        <v/>
      </c>
      <c r="J206" s="204" t="str">
        <f t="shared" si="101"/>
        <v/>
      </c>
      <c r="K206" s="186" t="str">
        <f t="shared" si="102"/>
        <v/>
      </c>
      <c r="L206" s="186" t="str">
        <f t="shared" si="103"/>
        <v/>
      </c>
      <c r="S206" s="187"/>
      <c r="T206" s="148"/>
      <c r="Z206" s="148"/>
    </row>
    <row r="207" spans="2:26" s="155" customFormat="1" hidden="1" x14ac:dyDescent="0.2">
      <c r="B207" s="155" t="str">
        <f t="shared" si="93"/>
        <v/>
      </c>
      <c r="C207" s="155" t="str">
        <f t="shared" si="94"/>
        <v/>
      </c>
      <c r="D207" s="155" t="str">
        <f t="shared" si="95"/>
        <v/>
      </c>
      <c r="E207" s="155" t="str">
        <f t="shared" si="96"/>
        <v/>
      </c>
      <c r="F207" s="204" t="str">
        <f t="shared" si="97"/>
        <v/>
      </c>
      <c r="G207" s="204" t="str">
        <f t="shared" si="98"/>
        <v/>
      </c>
      <c r="H207" s="204" t="str">
        <f t="shared" si="99"/>
        <v/>
      </c>
      <c r="I207" s="204" t="str">
        <f t="shared" si="100"/>
        <v/>
      </c>
      <c r="J207" s="204" t="str">
        <f t="shared" si="101"/>
        <v/>
      </c>
      <c r="K207" s="186" t="str">
        <f t="shared" si="102"/>
        <v/>
      </c>
      <c r="L207" s="186" t="str">
        <f t="shared" si="103"/>
        <v/>
      </c>
      <c r="S207" s="187"/>
      <c r="T207" s="148"/>
      <c r="Z207" s="148"/>
    </row>
    <row r="208" spans="2:26" s="155" customFormat="1" hidden="1" x14ac:dyDescent="0.2">
      <c r="B208" s="155" t="str">
        <f t="shared" si="93"/>
        <v/>
      </c>
      <c r="C208" s="155" t="str">
        <f t="shared" si="94"/>
        <v/>
      </c>
      <c r="D208" s="155" t="str">
        <f t="shared" si="95"/>
        <v/>
      </c>
      <c r="E208" s="155" t="str">
        <f t="shared" si="96"/>
        <v/>
      </c>
      <c r="F208" s="204" t="str">
        <f t="shared" si="97"/>
        <v/>
      </c>
      <c r="G208" s="204" t="str">
        <f t="shared" si="98"/>
        <v/>
      </c>
      <c r="H208" s="204" t="str">
        <f t="shared" si="99"/>
        <v/>
      </c>
      <c r="I208" s="204" t="str">
        <f t="shared" si="100"/>
        <v/>
      </c>
      <c r="J208" s="204" t="str">
        <f t="shared" si="101"/>
        <v/>
      </c>
      <c r="K208" s="186" t="str">
        <f t="shared" si="102"/>
        <v/>
      </c>
      <c r="L208" s="186" t="str">
        <f t="shared" si="103"/>
        <v/>
      </c>
      <c r="S208" s="187"/>
      <c r="T208" s="148"/>
      <c r="Z208" s="148"/>
    </row>
    <row r="209" spans="2:26" s="155" customFormat="1" hidden="1" x14ac:dyDescent="0.2">
      <c r="B209" s="155" t="str">
        <f t="shared" si="93"/>
        <v/>
      </c>
      <c r="C209" s="155" t="str">
        <f t="shared" si="94"/>
        <v/>
      </c>
      <c r="D209" s="155" t="str">
        <f t="shared" si="95"/>
        <v/>
      </c>
      <c r="E209" s="155" t="str">
        <f t="shared" si="96"/>
        <v/>
      </c>
      <c r="F209" s="204" t="str">
        <f t="shared" si="97"/>
        <v/>
      </c>
      <c r="G209" s="204" t="str">
        <f t="shared" si="98"/>
        <v/>
      </c>
      <c r="H209" s="204" t="str">
        <f t="shared" si="99"/>
        <v/>
      </c>
      <c r="I209" s="204" t="str">
        <f t="shared" si="100"/>
        <v/>
      </c>
      <c r="J209" s="204" t="str">
        <f t="shared" si="101"/>
        <v/>
      </c>
      <c r="K209" s="186" t="str">
        <f t="shared" si="102"/>
        <v/>
      </c>
      <c r="L209" s="186" t="str">
        <f t="shared" si="103"/>
        <v/>
      </c>
      <c r="S209" s="187"/>
      <c r="T209" s="148"/>
      <c r="Z209" s="148"/>
    </row>
    <row r="210" spans="2:26" s="155" customFormat="1" hidden="1" x14ac:dyDescent="0.2">
      <c r="B210" s="155" t="str">
        <f t="shared" si="93"/>
        <v/>
      </c>
      <c r="C210" s="155" t="str">
        <f t="shared" si="94"/>
        <v/>
      </c>
      <c r="D210" s="155" t="str">
        <f t="shared" si="95"/>
        <v/>
      </c>
      <c r="E210" s="155" t="str">
        <f t="shared" si="96"/>
        <v/>
      </c>
      <c r="F210" s="204" t="str">
        <f t="shared" si="97"/>
        <v/>
      </c>
      <c r="G210" s="204" t="str">
        <f t="shared" si="98"/>
        <v/>
      </c>
      <c r="H210" s="204" t="str">
        <f t="shared" si="99"/>
        <v/>
      </c>
      <c r="I210" s="204" t="str">
        <f t="shared" si="100"/>
        <v/>
      </c>
      <c r="J210" s="204" t="str">
        <f t="shared" si="101"/>
        <v/>
      </c>
      <c r="K210" s="186" t="str">
        <f t="shared" si="102"/>
        <v/>
      </c>
      <c r="L210" s="186" t="str">
        <f t="shared" si="103"/>
        <v/>
      </c>
      <c r="S210" s="187"/>
      <c r="T210" s="148"/>
      <c r="Z210" s="148"/>
    </row>
    <row r="211" spans="2:26" s="155" customFormat="1" hidden="1" x14ac:dyDescent="0.2">
      <c r="B211" s="155" t="str">
        <f t="shared" si="93"/>
        <v/>
      </c>
      <c r="C211" s="155" t="str">
        <f t="shared" si="94"/>
        <v/>
      </c>
      <c r="D211" s="155" t="str">
        <f t="shared" si="95"/>
        <v/>
      </c>
      <c r="E211" s="155" t="str">
        <f t="shared" si="96"/>
        <v/>
      </c>
      <c r="F211" s="204" t="str">
        <f t="shared" si="97"/>
        <v/>
      </c>
      <c r="G211" s="204" t="str">
        <f t="shared" si="98"/>
        <v/>
      </c>
      <c r="H211" s="204" t="str">
        <f t="shared" si="99"/>
        <v/>
      </c>
      <c r="I211" s="204" t="str">
        <f t="shared" si="100"/>
        <v/>
      </c>
      <c r="J211" s="204" t="str">
        <f t="shared" si="101"/>
        <v/>
      </c>
      <c r="K211" s="186" t="str">
        <f t="shared" si="102"/>
        <v/>
      </c>
      <c r="L211" s="186" t="str">
        <f t="shared" si="103"/>
        <v/>
      </c>
      <c r="S211" s="187"/>
      <c r="T211" s="148"/>
      <c r="Z211" s="148"/>
    </row>
    <row r="212" spans="2:26" s="155" customFormat="1" hidden="1" x14ac:dyDescent="0.2">
      <c r="B212" s="155" t="str">
        <f t="shared" si="93"/>
        <v/>
      </c>
      <c r="C212" s="155" t="str">
        <f t="shared" si="94"/>
        <v/>
      </c>
      <c r="D212" s="155" t="str">
        <f t="shared" si="95"/>
        <v/>
      </c>
      <c r="E212" s="155" t="str">
        <f t="shared" si="96"/>
        <v/>
      </c>
      <c r="F212" s="204" t="str">
        <f t="shared" si="97"/>
        <v/>
      </c>
      <c r="G212" s="204" t="str">
        <f t="shared" si="98"/>
        <v/>
      </c>
      <c r="H212" s="204" t="str">
        <f t="shared" si="99"/>
        <v/>
      </c>
      <c r="I212" s="204" t="str">
        <f t="shared" si="100"/>
        <v/>
      </c>
      <c r="J212" s="204" t="str">
        <f t="shared" si="101"/>
        <v/>
      </c>
      <c r="K212" s="186" t="str">
        <f t="shared" si="102"/>
        <v/>
      </c>
      <c r="L212" s="186" t="str">
        <f t="shared" si="103"/>
        <v/>
      </c>
      <c r="S212" s="187"/>
      <c r="T212" s="148"/>
      <c r="Z212" s="148"/>
    </row>
    <row r="213" spans="2:26" s="155" customFormat="1" hidden="1" x14ac:dyDescent="0.2">
      <c r="B213" s="155" t="str">
        <f t="shared" si="93"/>
        <v/>
      </c>
      <c r="C213" s="155" t="str">
        <f t="shared" si="94"/>
        <v/>
      </c>
      <c r="D213" s="155" t="str">
        <f t="shared" si="95"/>
        <v/>
      </c>
      <c r="E213" s="155" t="str">
        <f t="shared" si="96"/>
        <v/>
      </c>
      <c r="F213" s="204" t="str">
        <f t="shared" si="97"/>
        <v/>
      </c>
      <c r="G213" s="204" t="str">
        <f t="shared" si="98"/>
        <v/>
      </c>
      <c r="H213" s="204" t="str">
        <f t="shared" si="99"/>
        <v/>
      </c>
      <c r="I213" s="204" t="str">
        <f t="shared" si="100"/>
        <v/>
      </c>
      <c r="J213" s="204" t="str">
        <f t="shared" si="101"/>
        <v/>
      </c>
      <c r="K213" s="186" t="str">
        <f t="shared" si="102"/>
        <v/>
      </c>
      <c r="L213" s="186" t="str">
        <f t="shared" si="103"/>
        <v/>
      </c>
      <c r="S213" s="187"/>
      <c r="T213" s="148"/>
      <c r="Z213" s="148"/>
    </row>
    <row r="214" spans="2:26" s="155" customFormat="1" hidden="1" x14ac:dyDescent="0.2">
      <c r="B214" s="155" t="str">
        <f t="shared" si="93"/>
        <v/>
      </c>
      <c r="C214" s="155" t="str">
        <f t="shared" si="94"/>
        <v/>
      </c>
      <c r="D214" s="155" t="str">
        <f t="shared" si="95"/>
        <v/>
      </c>
      <c r="E214" s="155" t="str">
        <f t="shared" si="96"/>
        <v/>
      </c>
      <c r="F214" s="204" t="str">
        <f t="shared" si="97"/>
        <v/>
      </c>
      <c r="G214" s="204" t="str">
        <f t="shared" si="98"/>
        <v/>
      </c>
      <c r="H214" s="204" t="str">
        <f t="shared" si="99"/>
        <v/>
      </c>
      <c r="I214" s="204" t="str">
        <f t="shared" si="100"/>
        <v/>
      </c>
      <c r="J214" s="204" t="str">
        <f t="shared" si="101"/>
        <v/>
      </c>
      <c r="K214" s="186" t="str">
        <f t="shared" si="102"/>
        <v/>
      </c>
      <c r="L214" s="186" t="str">
        <f t="shared" si="103"/>
        <v/>
      </c>
      <c r="S214" s="187"/>
      <c r="T214" s="148"/>
      <c r="Z214" s="148"/>
    </row>
    <row r="215" spans="2:26" s="155" customFormat="1" hidden="1" x14ac:dyDescent="0.2">
      <c r="B215" s="155" t="str">
        <f t="shared" si="93"/>
        <v/>
      </c>
      <c r="C215" s="155" t="str">
        <f t="shared" si="94"/>
        <v/>
      </c>
      <c r="D215" s="155" t="str">
        <f t="shared" si="95"/>
        <v/>
      </c>
      <c r="E215" s="155" t="str">
        <f t="shared" si="96"/>
        <v/>
      </c>
      <c r="F215" s="204" t="str">
        <f t="shared" si="97"/>
        <v/>
      </c>
      <c r="G215" s="204" t="str">
        <f t="shared" si="98"/>
        <v/>
      </c>
      <c r="H215" s="204" t="str">
        <f t="shared" si="99"/>
        <v/>
      </c>
      <c r="I215" s="204" t="str">
        <f t="shared" si="100"/>
        <v/>
      </c>
      <c r="J215" s="204" t="str">
        <f t="shared" si="101"/>
        <v/>
      </c>
      <c r="K215" s="186" t="str">
        <f t="shared" si="102"/>
        <v/>
      </c>
      <c r="L215" s="186" t="str">
        <f t="shared" si="103"/>
        <v/>
      </c>
      <c r="S215" s="187"/>
      <c r="T215" s="148"/>
      <c r="Z215" s="148"/>
    </row>
    <row r="216" spans="2:26" s="155" customFormat="1" hidden="1" x14ac:dyDescent="0.2">
      <c r="B216" s="155" t="str">
        <f t="shared" si="93"/>
        <v/>
      </c>
      <c r="C216" s="155" t="str">
        <f t="shared" si="94"/>
        <v/>
      </c>
      <c r="D216" s="155" t="str">
        <f t="shared" si="95"/>
        <v/>
      </c>
      <c r="E216" s="155" t="str">
        <f t="shared" si="96"/>
        <v/>
      </c>
      <c r="F216" s="204" t="str">
        <f t="shared" si="97"/>
        <v/>
      </c>
      <c r="G216" s="204" t="str">
        <f t="shared" si="98"/>
        <v/>
      </c>
      <c r="H216" s="204" t="str">
        <f t="shared" si="99"/>
        <v/>
      </c>
      <c r="I216" s="204" t="str">
        <f t="shared" si="100"/>
        <v/>
      </c>
      <c r="J216" s="204" t="str">
        <f t="shared" si="101"/>
        <v/>
      </c>
      <c r="K216" s="186" t="str">
        <f t="shared" si="102"/>
        <v/>
      </c>
      <c r="L216" s="186" t="str">
        <f t="shared" si="103"/>
        <v/>
      </c>
      <c r="S216" s="187"/>
      <c r="T216" s="148"/>
      <c r="Z216" s="148"/>
    </row>
    <row r="217" spans="2:26" s="155" customFormat="1" hidden="1" x14ac:dyDescent="0.2">
      <c r="B217" s="155" t="str">
        <f t="shared" si="93"/>
        <v/>
      </c>
      <c r="C217" s="155" t="str">
        <f t="shared" si="94"/>
        <v/>
      </c>
      <c r="D217" s="155" t="str">
        <f t="shared" si="95"/>
        <v/>
      </c>
      <c r="E217" s="155" t="str">
        <f t="shared" si="96"/>
        <v/>
      </c>
      <c r="F217" s="204" t="str">
        <f t="shared" si="97"/>
        <v/>
      </c>
      <c r="G217" s="204" t="str">
        <f t="shared" si="98"/>
        <v/>
      </c>
      <c r="H217" s="204" t="str">
        <f t="shared" si="99"/>
        <v/>
      </c>
      <c r="I217" s="204" t="str">
        <f t="shared" si="100"/>
        <v/>
      </c>
      <c r="J217" s="204" t="str">
        <f t="shared" si="101"/>
        <v/>
      </c>
      <c r="K217" s="186" t="str">
        <f t="shared" si="102"/>
        <v/>
      </c>
      <c r="L217" s="186" t="str">
        <f t="shared" si="103"/>
        <v/>
      </c>
      <c r="S217" s="187"/>
      <c r="T217" s="148"/>
      <c r="Z217" s="148"/>
    </row>
    <row r="218" spans="2:26" s="155" customFormat="1" hidden="1" x14ac:dyDescent="0.2">
      <c r="B218" s="155" t="str">
        <f t="shared" si="93"/>
        <v/>
      </c>
      <c r="C218" s="155" t="str">
        <f t="shared" si="94"/>
        <v/>
      </c>
      <c r="D218" s="155" t="str">
        <f t="shared" si="95"/>
        <v/>
      </c>
      <c r="E218" s="155" t="str">
        <f t="shared" si="96"/>
        <v/>
      </c>
      <c r="F218" s="204" t="str">
        <f t="shared" si="97"/>
        <v/>
      </c>
      <c r="G218" s="204" t="str">
        <f t="shared" si="98"/>
        <v/>
      </c>
      <c r="H218" s="204" t="str">
        <f t="shared" si="99"/>
        <v/>
      </c>
      <c r="I218" s="204" t="str">
        <f t="shared" si="100"/>
        <v/>
      </c>
      <c r="J218" s="204" t="str">
        <f t="shared" si="101"/>
        <v/>
      </c>
      <c r="K218" s="186" t="str">
        <f t="shared" si="102"/>
        <v/>
      </c>
      <c r="L218" s="186" t="str">
        <f t="shared" si="103"/>
        <v/>
      </c>
      <c r="S218" s="187"/>
      <c r="T218" s="148"/>
      <c r="Z218" s="148"/>
    </row>
    <row r="219" spans="2:26" s="155" customFormat="1" hidden="1" x14ac:dyDescent="0.2">
      <c r="B219" s="155" t="str">
        <f t="shared" si="93"/>
        <v/>
      </c>
      <c r="C219" s="155" t="str">
        <f t="shared" si="94"/>
        <v/>
      </c>
      <c r="D219" s="155" t="str">
        <f t="shared" si="95"/>
        <v/>
      </c>
      <c r="E219" s="155" t="str">
        <f t="shared" si="96"/>
        <v/>
      </c>
      <c r="F219" s="204" t="str">
        <f t="shared" si="97"/>
        <v/>
      </c>
      <c r="G219" s="204" t="str">
        <f t="shared" si="98"/>
        <v/>
      </c>
      <c r="H219" s="204" t="str">
        <f t="shared" si="99"/>
        <v/>
      </c>
      <c r="I219" s="204" t="str">
        <f t="shared" si="100"/>
        <v/>
      </c>
      <c r="J219" s="204" t="str">
        <f t="shared" si="101"/>
        <v/>
      </c>
      <c r="K219" s="186" t="str">
        <f t="shared" si="102"/>
        <v/>
      </c>
      <c r="L219" s="186" t="str">
        <f t="shared" si="103"/>
        <v/>
      </c>
      <c r="S219" s="187"/>
      <c r="T219" s="148"/>
      <c r="Z219" s="148"/>
    </row>
    <row r="220" spans="2:26" s="155" customFormat="1" hidden="1" x14ac:dyDescent="0.2">
      <c r="B220" s="155" t="str">
        <f t="shared" si="93"/>
        <v/>
      </c>
      <c r="C220" s="155" t="str">
        <f t="shared" si="94"/>
        <v/>
      </c>
      <c r="D220" s="155" t="str">
        <f t="shared" si="95"/>
        <v/>
      </c>
      <c r="E220" s="155" t="str">
        <f t="shared" si="96"/>
        <v/>
      </c>
      <c r="F220" s="204" t="str">
        <f t="shared" si="97"/>
        <v/>
      </c>
      <c r="G220" s="204" t="str">
        <f t="shared" si="98"/>
        <v/>
      </c>
      <c r="H220" s="204" t="str">
        <f t="shared" si="99"/>
        <v/>
      </c>
      <c r="I220" s="204" t="str">
        <f t="shared" si="100"/>
        <v/>
      </c>
      <c r="J220" s="204" t="str">
        <f t="shared" si="101"/>
        <v/>
      </c>
      <c r="K220" s="186" t="str">
        <f t="shared" si="102"/>
        <v/>
      </c>
      <c r="L220" s="186" t="str">
        <f t="shared" si="103"/>
        <v/>
      </c>
      <c r="S220" s="187"/>
      <c r="T220" s="148"/>
      <c r="Z220" s="148"/>
    </row>
    <row r="221" spans="2:26" s="155" customFormat="1" hidden="1" x14ac:dyDescent="0.2">
      <c r="B221" s="155" t="str">
        <f t="shared" si="93"/>
        <v/>
      </c>
      <c r="C221" s="155" t="str">
        <f t="shared" si="94"/>
        <v/>
      </c>
      <c r="D221" s="155" t="str">
        <f t="shared" si="95"/>
        <v/>
      </c>
      <c r="E221" s="155" t="str">
        <f t="shared" si="96"/>
        <v/>
      </c>
      <c r="F221" s="204" t="str">
        <f t="shared" si="97"/>
        <v/>
      </c>
      <c r="G221" s="204" t="str">
        <f t="shared" si="98"/>
        <v/>
      </c>
      <c r="H221" s="204" t="str">
        <f t="shared" si="99"/>
        <v/>
      </c>
      <c r="I221" s="204" t="str">
        <f t="shared" si="100"/>
        <v/>
      </c>
      <c r="J221" s="204" t="str">
        <f t="shared" si="101"/>
        <v/>
      </c>
      <c r="K221" s="186" t="str">
        <f t="shared" si="102"/>
        <v/>
      </c>
      <c r="L221" s="186" t="str">
        <f t="shared" si="103"/>
        <v/>
      </c>
      <c r="S221" s="187"/>
      <c r="T221" s="148"/>
      <c r="Z221" s="148"/>
    </row>
    <row r="222" spans="2:26" s="155" customFormat="1" hidden="1" x14ac:dyDescent="0.2">
      <c r="B222" s="155" t="str">
        <f t="shared" si="93"/>
        <v/>
      </c>
      <c r="C222" s="155" t="str">
        <f t="shared" si="94"/>
        <v/>
      </c>
      <c r="D222" s="155" t="str">
        <f t="shared" si="95"/>
        <v/>
      </c>
      <c r="E222" s="155" t="str">
        <f t="shared" si="96"/>
        <v/>
      </c>
      <c r="F222" s="204" t="str">
        <f t="shared" si="97"/>
        <v/>
      </c>
      <c r="G222" s="204" t="str">
        <f t="shared" si="98"/>
        <v/>
      </c>
      <c r="H222" s="204" t="str">
        <f t="shared" si="99"/>
        <v/>
      </c>
      <c r="I222" s="204" t="str">
        <f t="shared" si="100"/>
        <v/>
      </c>
      <c r="J222" s="204" t="str">
        <f t="shared" si="101"/>
        <v/>
      </c>
      <c r="K222" s="186" t="str">
        <f t="shared" si="102"/>
        <v/>
      </c>
      <c r="L222" s="186" t="str">
        <f t="shared" si="103"/>
        <v/>
      </c>
      <c r="S222" s="187"/>
      <c r="T222" s="148"/>
      <c r="Z222" s="148"/>
    </row>
    <row r="223" spans="2:26" s="155" customFormat="1" hidden="1" x14ac:dyDescent="0.2">
      <c r="B223" s="155" t="str">
        <f t="shared" si="93"/>
        <v/>
      </c>
      <c r="C223" s="155" t="str">
        <f t="shared" si="94"/>
        <v/>
      </c>
      <c r="D223" s="155" t="str">
        <f t="shared" si="95"/>
        <v/>
      </c>
      <c r="E223" s="155" t="str">
        <f t="shared" si="96"/>
        <v/>
      </c>
      <c r="F223" s="204" t="str">
        <f t="shared" si="97"/>
        <v/>
      </c>
      <c r="G223" s="204" t="str">
        <f t="shared" si="98"/>
        <v/>
      </c>
      <c r="H223" s="204" t="str">
        <f t="shared" si="99"/>
        <v/>
      </c>
      <c r="I223" s="204" t="str">
        <f t="shared" si="100"/>
        <v/>
      </c>
      <c r="J223" s="204" t="str">
        <f t="shared" si="101"/>
        <v/>
      </c>
      <c r="K223" s="186" t="str">
        <f t="shared" si="102"/>
        <v/>
      </c>
      <c r="L223" s="186" t="str">
        <f t="shared" si="103"/>
        <v/>
      </c>
      <c r="S223" s="187"/>
      <c r="T223" s="148"/>
      <c r="Z223" s="148"/>
    </row>
    <row r="224" spans="2:26" s="155" customFormat="1" hidden="1" x14ac:dyDescent="0.2">
      <c r="B224" s="155" t="str">
        <f t="shared" si="93"/>
        <v/>
      </c>
      <c r="C224" s="155" t="str">
        <f t="shared" si="94"/>
        <v/>
      </c>
      <c r="D224" s="155" t="str">
        <f t="shared" si="95"/>
        <v/>
      </c>
      <c r="E224" s="155" t="str">
        <f t="shared" si="96"/>
        <v/>
      </c>
      <c r="F224" s="204" t="str">
        <f t="shared" si="97"/>
        <v/>
      </c>
      <c r="G224" s="204" t="str">
        <f t="shared" si="98"/>
        <v/>
      </c>
      <c r="H224" s="204" t="str">
        <f t="shared" si="99"/>
        <v/>
      </c>
      <c r="I224" s="204" t="str">
        <f t="shared" si="100"/>
        <v/>
      </c>
      <c r="J224" s="204" t="str">
        <f t="shared" si="101"/>
        <v/>
      </c>
      <c r="K224" s="186" t="str">
        <f t="shared" si="102"/>
        <v/>
      </c>
      <c r="L224" s="186" t="str">
        <f t="shared" si="103"/>
        <v/>
      </c>
      <c r="S224" s="187"/>
      <c r="T224" s="148"/>
      <c r="Z224" s="148"/>
    </row>
    <row r="225" spans="2:26" s="155" customFormat="1" hidden="1" x14ac:dyDescent="0.2">
      <c r="B225" s="155" t="str">
        <f t="shared" si="93"/>
        <v/>
      </c>
      <c r="C225" s="155" t="str">
        <f t="shared" si="94"/>
        <v/>
      </c>
      <c r="D225" s="155" t="str">
        <f t="shared" si="95"/>
        <v/>
      </c>
      <c r="E225" s="155" t="str">
        <f t="shared" si="96"/>
        <v/>
      </c>
      <c r="F225" s="204" t="str">
        <f t="shared" si="97"/>
        <v/>
      </c>
      <c r="G225" s="204" t="str">
        <f t="shared" si="98"/>
        <v/>
      </c>
      <c r="H225" s="204" t="str">
        <f t="shared" si="99"/>
        <v/>
      </c>
      <c r="I225" s="204" t="str">
        <f t="shared" si="100"/>
        <v/>
      </c>
      <c r="J225" s="204" t="str">
        <f t="shared" si="101"/>
        <v/>
      </c>
      <c r="K225" s="186" t="str">
        <f t="shared" si="102"/>
        <v/>
      </c>
      <c r="L225" s="186" t="str">
        <f t="shared" si="103"/>
        <v/>
      </c>
      <c r="S225" s="187"/>
      <c r="T225" s="148"/>
      <c r="Z225" s="148"/>
    </row>
    <row r="226" spans="2:26" s="155" customFormat="1" hidden="1" x14ac:dyDescent="0.2">
      <c r="B226" s="155" t="str">
        <f t="shared" si="93"/>
        <v/>
      </c>
      <c r="C226" s="155" t="str">
        <f t="shared" si="94"/>
        <v/>
      </c>
      <c r="D226" s="155" t="str">
        <f t="shared" si="95"/>
        <v/>
      </c>
      <c r="E226" s="155" t="str">
        <f t="shared" si="96"/>
        <v/>
      </c>
      <c r="F226" s="204" t="str">
        <f t="shared" si="97"/>
        <v/>
      </c>
      <c r="G226" s="204" t="str">
        <f t="shared" si="98"/>
        <v/>
      </c>
      <c r="H226" s="204" t="str">
        <f t="shared" si="99"/>
        <v/>
      </c>
      <c r="I226" s="204" t="str">
        <f t="shared" si="100"/>
        <v/>
      </c>
      <c r="J226" s="204" t="str">
        <f t="shared" si="101"/>
        <v/>
      </c>
      <c r="K226" s="186" t="str">
        <f t="shared" si="102"/>
        <v/>
      </c>
      <c r="L226" s="186" t="str">
        <f t="shared" si="103"/>
        <v/>
      </c>
      <c r="S226" s="187"/>
      <c r="T226" s="148"/>
      <c r="Z226" s="148"/>
    </row>
    <row r="227" spans="2:26" s="155" customFormat="1" hidden="1" x14ac:dyDescent="0.2">
      <c r="B227" s="155" t="str">
        <f t="shared" si="93"/>
        <v/>
      </c>
      <c r="C227" s="155" t="str">
        <f t="shared" si="94"/>
        <v/>
      </c>
      <c r="D227" s="155" t="str">
        <f t="shared" si="95"/>
        <v/>
      </c>
      <c r="E227" s="155" t="str">
        <f t="shared" si="96"/>
        <v/>
      </c>
      <c r="F227" s="204" t="str">
        <f t="shared" si="97"/>
        <v/>
      </c>
      <c r="G227" s="204" t="str">
        <f t="shared" si="98"/>
        <v/>
      </c>
      <c r="H227" s="204" t="str">
        <f t="shared" si="99"/>
        <v/>
      </c>
      <c r="I227" s="204" t="str">
        <f t="shared" si="100"/>
        <v/>
      </c>
      <c r="J227" s="204" t="str">
        <f t="shared" si="101"/>
        <v/>
      </c>
      <c r="K227" s="186" t="str">
        <f t="shared" si="102"/>
        <v/>
      </c>
      <c r="L227" s="186" t="str">
        <f t="shared" si="103"/>
        <v/>
      </c>
      <c r="S227" s="187"/>
      <c r="T227" s="148"/>
      <c r="Z227" s="148"/>
    </row>
    <row r="228" spans="2:26" s="155" customFormat="1" hidden="1" x14ac:dyDescent="0.2">
      <c r="B228" s="155" t="str">
        <f t="shared" si="93"/>
        <v/>
      </c>
      <c r="C228" s="155" t="str">
        <f t="shared" si="94"/>
        <v/>
      </c>
      <c r="D228" s="155" t="str">
        <f t="shared" si="95"/>
        <v/>
      </c>
      <c r="E228" s="155" t="str">
        <f t="shared" si="96"/>
        <v/>
      </c>
      <c r="F228" s="204" t="str">
        <f t="shared" si="97"/>
        <v/>
      </c>
      <c r="G228" s="204" t="str">
        <f t="shared" si="98"/>
        <v/>
      </c>
      <c r="H228" s="204" t="str">
        <f t="shared" si="99"/>
        <v/>
      </c>
      <c r="I228" s="204" t="str">
        <f t="shared" si="100"/>
        <v/>
      </c>
      <c r="J228" s="204" t="str">
        <f t="shared" si="101"/>
        <v/>
      </c>
      <c r="K228" s="186" t="str">
        <f t="shared" si="102"/>
        <v/>
      </c>
      <c r="L228" s="186" t="str">
        <f t="shared" si="103"/>
        <v/>
      </c>
      <c r="S228" s="187"/>
      <c r="T228" s="148"/>
      <c r="Z228" s="148"/>
    </row>
    <row r="229" spans="2:26" s="155" customFormat="1" hidden="1" x14ac:dyDescent="0.2">
      <c r="B229" s="155" t="str">
        <f t="shared" si="93"/>
        <v/>
      </c>
      <c r="C229" s="155" t="str">
        <f t="shared" si="94"/>
        <v/>
      </c>
      <c r="D229" s="155" t="str">
        <f t="shared" si="95"/>
        <v/>
      </c>
      <c r="E229" s="155" t="str">
        <f t="shared" si="96"/>
        <v/>
      </c>
      <c r="F229" s="204" t="str">
        <f t="shared" si="97"/>
        <v/>
      </c>
      <c r="G229" s="204" t="str">
        <f t="shared" si="98"/>
        <v/>
      </c>
      <c r="H229" s="204" t="str">
        <f t="shared" si="99"/>
        <v/>
      </c>
      <c r="I229" s="204" t="str">
        <f t="shared" si="100"/>
        <v/>
      </c>
      <c r="J229" s="204" t="str">
        <f t="shared" si="101"/>
        <v/>
      </c>
      <c r="K229" s="186" t="str">
        <f t="shared" si="102"/>
        <v/>
      </c>
      <c r="L229" s="186" t="str">
        <f t="shared" si="103"/>
        <v/>
      </c>
      <c r="S229" s="187"/>
      <c r="T229" s="148"/>
      <c r="Z229" s="148"/>
    </row>
    <row r="230" spans="2:26" s="155" customFormat="1" hidden="1" x14ac:dyDescent="0.2">
      <c r="B230" s="155" t="str">
        <f t="shared" si="93"/>
        <v/>
      </c>
      <c r="C230" s="155" t="str">
        <f t="shared" si="94"/>
        <v/>
      </c>
      <c r="D230" s="155" t="str">
        <f t="shared" si="95"/>
        <v/>
      </c>
      <c r="E230" s="155" t="str">
        <f t="shared" si="96"/>
        <v/>
      </c>
      <c r="F230" s="204" t="str">
        <f t="shared" si="97"/>
        <v/>
      </c>
      <c r="G230" s="204" t="str">
        <f t="shared" si="98"/>
        <v/>
      </c>
      <c r="H230" s="204" t="str">
        <f t="shared" si="99"/>
        <v/>
      </c>
      <c r="I230" s="204" t="str">
        <f t="shared" si="100"/>
        <v/>
      </c>
      <c r="J230" s="204" t="str">
        <f t="shared" si="101"/>
        <v/>
      </c>
      <c r="K230" s="186" t="str">
        <f t="shared" si="102"/>
        <v/>
      </c>
      <c r="L230" s="186" t="str">
        <f t="shared" si="103"/>
        <v/>
      </c>
      <c r="S230" s="187"/>
      <c r="T230" s="148"/>
      <c r="Z230" s="148"/>
    </row>
    <row r="231" spans="2:26" s="155" customFormat="1" hidden="1" x14ac:dyDescent="0.2">
      <c r="B231" s="155" t="str">
        <f t="shared" si="93"/>
        <v/>
      </c>
      <c r="C231" s="155" t="str">
        <f t="shared" si="94"/>
        <v/>
      </c>
      <c r="D231" s="155" t="str">
        <f t="shared" si="95"/>
        <v/>
      </c>
      <c r="E231" s="155" t="str">
        <f t="shared" si="96"/>
        <v/>
      </c>
      <c r="F231" s="204" t="str">
        <f t="shared" si="97"/>
        <v/>
      </c>
      <c r="G231" s="204" t="str">
        <f t="shared" si="98"/>
        <v/>
      </c>
      <c r="H231" s="204" t="str">
        <f t="shared" si="99"/>
        <v/>
      </c>
      <c r="I231" s="204" t="str">
        <f t="shared" si="100"/>
        <v/>
      </c>
      <c r="J231" s="204" t="str">
        <f t="shared" si="101"/>
        <v/>
      </c>
      <c r="K231" s="186" t="str">
        <f t="shared" si="102"/>
        <v/>
      </c>
      <c r="L231" s="186" t="str">
        <f t="shared" si="103"/>
        <v/>
      </c>
      <c r="S231" s="187"/>
      <c r="T231" s="148"/>
      <c r="Z231" s="148"/>
    </row>
    <row r="232" spans="2:26" s="155" customFormat="1" hidden="1" x14ac:dyDescent="0.2">
      <c r="B232" s="155" t="str">
        <f t="shared" si="93"/>
        <v/>
      </c>
      <c r="C232" s="155" t="str">
        <f t="shared" si="94"/>
        <v/>
      </c>
      <c r="D232" s="155" t="str">
        <f t="shared" si="95"/>
        <v/>
      </c>
      <c r="E232" s="155" t="str">
        <f t="shared" si="96"/>
        <v/>
      </c>
      <c r="F232" s="204" t="str">
        <f t="shared" si="97"/>
        <v/>
      </c>
      <c r="G232" s="204" t="str">
        <f t="shared" si="98"/>
        <v/>
      </c>
      <c r="H232" s="204" t="str">
        <f t="shared" si="99"/>
        <v/>
      </c>
      <c r="I232" s="204" t="str">
        <f t="shared" si="100"/>
        <v/>
      </c>
      <c r="J232" s="204" t="str">
        <f t="shared" si="101"/>
        <v/>
      </c>
      <c r="K232" s="186" t="str">
        <f t="shared" si="102"/>
        <v/>
      </c>
      <c r="L232" s="186" t="str">
        <f t="shared" si="103"/>
        <v/>
      </c>
      <c r="S232" s="187"/>
      <c r="T232" s="148"/>
      <c r="Z232" s="148"/>
    </row>
    <row r="233" spans="2:26" s="155" customFormat="1" hidden="1" x14ac:dyDescent="0.2">
      <c r="B233" s="155" t="str">
        <f t="shared" si="93"/>
        <v/>
      </c>
      <c r="C233" s="155" t="str">
        <f t="shared" si="94"/>
        <v/>
      </c>
      <c r="D233" s="155" t="str">
        <f t="shared" si="95"/>
        <v/>
      </c>
      <c r="E233" s="155" t="str">
        <f t="shared" si="96"/>
        <v/>
      </c>
      <c r="F233" s="204" t="str">
        <f t="shared" si="97"/>
        <v/>
      </c>
      <c r="G233" s="204" t="str">
        <f t="shared" si="98"/>
        <v/>
      </c>
      <c r="H233" s="204" t="str">
        <f t="shared" si="99"/>
        <v/>
      </c>
      <c r="I233" s="204" t="str">
        <f t="shared" si="100"/>
        <v/>
      </c>
      <c r="J233" s="204" t="str">
        <f t="shared" si="101"/>
        <v/>
      </c>
      <c r="K233" s="186" t="str">
        <f t="shared" si="102"/>
        <v/>
      </c>
      <c r="L233" s="186" t="str">
        <f t="shared" si="103"/>
        <v/>
      </c>
      <c r="S233" s="187"/>
      <c r="T233" s="148"/>
      <c r="Z233" s="148"/>
    </row>
    <row r="234" spans="2:26" s="155" customFormat="1" hidden="1" x14ac:dyDescent="0.2">
      <c r="B234" s="155" t="str">
        <f t="shared" ref="B234:B265" si="104">IF(B798=0,"",B798)</f>
        <v/>
      </c>
      <c r="C234" s="155" t="str">
        <f t="shared" ref="C234:C259" si="105">IF(F798=0,"",F798)</f>
        <v/>
      </c>
      <c r="D234" s="155" t="str">
        <f t="shared" ref="D234:D259" si="106">IF(G798=0,"",G798)</f>
        <v/>
      </c>
      <c r="E234" s="155" t="str">
        <f t="shared" ref="E234:E259" si="107">IF(H798=0,"",H798)</f>
        <v/>
      </c>
      <c r="F234" s="204" t="str">
        <f t="shared" ref="F234:F259" si="108">IF(J798=0,"",J798)</f>
        <v/>
      </c>
      <c r="G234" s="204" t="str">
        <f t="shared" ref="G234:G259" si="109">IF(K798=0,"",K798)</f>
        <v/>
      </c>
      <c r="H234" s="204" t="str">
        <f t="shared" ref="H234:H259" si="110">IF(L798=0,"",L798)</f>
        <v/>
      </c>
      <c r="I234" s="204" t="str">
        <f t="shared" ref="I234:I259" si="111">IF(M798=0,"",M798)</f>
        <v/>
      </c>
      <c r="J234" s="204" t="str">
        <f t="shared" ref="J234:J265" si="112">IF(I798=0,"",I798)</f>
        <v/>
      </c>
      <c r="K234" s="186" t="str">
        <f t="shared" ref="K234:K259" si="113">IF(N798=0,"",N798)</f>
        <v/>
      </c>
      <c r="L234" s="186" t="str">
        <f t="shared" ref="L234:L259" si="114">IF(O798=0,"",O798)</f>
        <v/>
      </c>
      <c r="S234" s="187"/>
      <c r="T234" s="148"/>
      <c r="Z234" s="148"/>
    </row>
    <row r="235" spans="2:26" s="155" customFormat="1" hidden="1" x14ac:dyDescent="0.2">
      <c r="B235" s="155" t="str">
        <f t="shared" si="104"/>
        <v/>
      </c>
      <c r="C235" s="155" t="str">
        <f t="shared" si="105"/>
        <v/>
      </c>
      <c r="D235" s="155" t="str">
        <f t="shared" si="106"/>
        <v/>
      </c>
      <c r="E235" s="155" t="str">
        <f t="shared" si="107"/>
        <v/>
      </c>
      <c r="F235" s="204" t="str">
        <f t="shared" si="108"/>
        <v/>
      </c>
      <c r="G235" s="204" t="str">
        <f t="shared" si="109"/>
        <v/>
      </c>
      <c r="H235" s="204" t="str">
        <f t="shared" si="110"/>
        <v/>
      </c>
      <c r="I235" s="204" t="str">
        <f t="shared" si="111"/>
        <v/>
      </c>
      <c r="J235" s="204" t="str">
        <f t="shared" si="112"/>
        <v/>
      </c>
      <c r="K235" s="186" t="str">
        <f t="shared" si="113"/>
        <v/>
      </c>
      <c r="L235" s="186" t="str">
        <f t="shared" si="114"/>
        <v/>
      </c>
      <c r="S235" s="187"/>
      <c r="T235" s="148"/>
      <c r="Z235" s="148"/>
    </row>
    <row r="236" spans="2:26" s="155" customFormat="1" hidden="1" x14ac:dyDescent="0.2">
      <c r="B236" s="155" t="str">
        <f t="shared" si="104"/>
        <v/>
      </c>
      <c r="C236" s="155" t="str">
        <f t="shared" si="105"/>
        <v/>
      </c>
      <c r="D236" s="155" t="str">
        <f t="shared" si="106"/>
        <v/>
      </c>
      <c r="E236" s="155" t="str">
        <f t="shared" si="107"/>
        <v/>
      </c>
      <c r="F236" s="204" t="str">
        <f t="shared" si="108"/>
        <v/>
      </c>
      <c r="G236" s="204" t="str">
        <f t="shared" si="109"/>
        <v/>
      </c>
      <c r="H236" s="204" t="str">
        <f t="shared" si="110"/>
        <v/>
      </c>
      <c r="I236" s="204" t="str">
        <f t="shared" si="111"/>
        <v/>
      </c>
      <c r="J236" s="204" t="str">
        <f t="shared" si="112"/>
        <v/>
      </c>
      <c r="K236" s="186" t="str">
        <f t="shared" si="113"/>
        <v/>
      </c>
      <c r="L236" s="186" t="str">
        <f t="shared" si="114"/>
        <v/>
      </c>
      <c r="S236" s="187"/>
      <c r="T236" s="148"/>
      <c r="Z236" s="148"/>
    </row>
    <row r="237" spans="2:26" s="155" customFormat="1" hidden="1" x14ac:dyDescent="0.2">
      <c r="B237" s="155" t="str">
        <f t="shared" si="104"/>
        <v/>
      </c>
      <c r="C237" s="155" t="str">
        <f t="shared" si="105"/>
        <v/>
      </c>
      <c r="D237" s="155" t="str">
        <f t="shared" si="106"/>
        <v/>
      </c>
      <c r="E237" s="155" t="str">
        <f t="shared" si="107"/>
        <v/>
      </c>
      <c r="F237" s="204" t="str">
        <f t="shared" si="108"/>
        <v/>
      </c>
      <c r="G237" s="204" t="str">
        <f t="shared" si="109"/>
        <v/>
      </c>
      <c r="H237" s="204" t="str">
        <f t="shared" si="110"/>
        <v/>
      </c>
      <c r="I237" s="204" t="str">
        <f t="shared" si="111"/>
        <v/>
      </c>
      <c r="J237" s="204" t="str">
        <f t="shared" si="112"/>
        <v/>
      </c>
      <c r="K237" s="186" t="str">
        <f t="shared" si="113"/>
        <v/>
      </c>
      <c r="L237" s="186" t="str">
        <f t="shared" si="114"/>
        <v/>
      </c>
      <c r="S237" s="187"/>
      <c r="T237" s="148"/>
      <c r="Z237" s="148"/>
    </row>
    <row r="238" spans="2:26" s="155" customFormat="1" hidden="1" x14ac:dyDescent="0.2">
      <c r="B238" s="155" t="str">
        <f t="shared" si="104"/>
        <v/>
      </c>
      <c r="C238" s="155" t="str">
        <f t="shared" si="105"/>
        <v/>
      </c>
      <c r="D238" s="155" t="str">
        <f t="shared" si="106"/>
        <v/>
      </c>
      <c r="E238" s="155" t="str">
        <f t="shared" si="107"/>
        <v/>
      </c>
      <c r="F238" s="204" t="str">
        <f t="shared" si="108"/>
        <v/>
      </c>
      <c r="G238" s="204" t="str">
        <f t="shared" si="109"/>
        <v/>
      </c>
      <c r="H238" s="204" t="str">
        <f t="shared" si="110"/>
        <v/>
      </c>
      <c r="I238" s="204" t="str">
        <f t="shared" si="111"/>
        <v/>
      </c>
      <c r="J238" s="204" t="str">
        <f t="shared" si="112"/>
        <v/>
      </c>
      <c r="K238" s="186" t="str">
        <f t="shared" si="113"/>
        <v/>
      </c>
      <c r="L238" s="186" t="str">
        <f t="shared" si="114"/>
        <v/>
      </c>
      <c r="S238" s="187"/>
      <c r="T238" s="148"/>
      <c r="Z238" s="148"/>
    </row>
    <row r="239" spans="2:26" s="155" customFormat="1" hidden="1" x14ac:dyDescent="0.2">
      <c r="B239" s="155" t="str">
        <f t="shared" si="104"/>
        <v/>
      </c>
      <c r="C239" s="155" t="str">
        <f t="shared" si="105"/>
        <v/>
      </c>
      <c r="D239" s="155" t="str">
        <f t="shared" si="106"/>
        <v/>
      </c>
      <c r="E239" s="155" t="str">
        <f t="shared" si="107"/>
        <v/>
      </c>
      <c r="F239" s="204" t="str">
        <f t="shared" si="108"/>
        <v/>
      </c>
      <c r="G239" s="204" t="str">
        <f t="shared" si="109"/>
        <v/>
      </c>
      <c r="H239" s="204" t="str">
        <f t="shared" si="110"/>
        <v/>
      </c>
      <c r="I239" s="204" t="str">
        <f t="shared" si="111"/>
        <v/>
      </c>
      <c r="J239" s="204" t="str">
        <f t="shared" si="112"/>
        <v/>
      </c>
      <c r="K239" s="186" t="str">
        <f t="shared" si="113"/>
        <v/>
      </c>
      <c r="L239" s="186" t="str">
        <f t="shared" si="114"/>
        <v/>
      </c>
      <c r="S239" s="187"/>
      <c r="T239" s="148"/>
      <c r="Z239" s="148"/>
    </row>
    <row r="240" spans="2:26" s="155" customFormat="1" hidden="1" x14ac:dyDescent="0.2">
      <c r="B240" s="155" t="str">
        <f t="shared" si="104"/>
        <v/>
      </c>
      <c r="C240" s="155" t="str">
        <f t="shared" si="105"/>
        <v/>
      </c>
      <c r="D240" s="155" t="str">
        <f t="shared" si="106"/>
        <v/>
      </c>
      <c r="E240" s="155" t="str">
        <f t="shared" si="107"/>
        <v/>
      </c>
      <c r="F240" s="204" t="str">
        <f t="shared" si="108"/>
        <v/>
      </c>
      <c r="G240" s="204" t="str">
        <f t="shared" si="109"/>
        <v/>
      </c>
      <c r="H240" s="204" t="str">
        <f t="shared" si="110"/>
        <v/>
      </c>
      <c r="I240" s="204" t="str">
        <f t="shared" si="111"/>
        <v/>
      </c>
      <c r="J240" s="204" t="str">
        <f t="shared" si="112"/>
        <v/>
      </c>
      <c r="K240" s="186" t="str">
        <f t="shared" si="113"/>
        <v/>
      </c>
      <c r="L240" s="186" t="str">
        <f t="shared" si="114"/>
        <v/>
      </c>
      <c r="S240" s="187"/>
      <c r="T240" s="148"/>
      <c r="Z240" s="148"/>
    </row>
    <row r="241" spans="2:26" s="155" customFormat="1" hidden="1" x14ac:dyDescent="0.2">
      <c r="B241" s="155" t="str">
        <f t="shared" si="104"/>
        <v/>
      </c>
      <c r="C241" s="155" t="str">
        <f t="shared" si="105"/>
        <v/>
      </c>
      <c r="D241" s="155" t="str">
        <f t="shared" si="106"/>
        <v/>
      </c>
      <c r="E241" s="155" t="str">
        <f t="shared" si="107"/>
        <v/>
      </c>
      <c r="F241" s="204" t="str">
        <f t="shared" si="108"/>
        <v/>
      </c>
      <c r="G241" s="204" t="str">
        <f t="shared" si="109"/>
        <v/>
      </c>
      <c r="H241" s="204" t="str">
        <f t="shared" si="110"/>
        <v/>
      </c>
      <c r="I241" s="204" t="str">
        <f t="shared" si="111"/>
        <v/>
      </c>
      <c r="J241" s="204" t="str">
        <f t="shared" si="112"/>
        <v/>
      </c>
      <c r="K241" s="186" t="str">
        <f t="shared" si="113"/>
        <v/>
      </c>
      <c r="L241" s="186" t="str">
        <f t="shared" si="114"/>
        <v/>
      </c>
      <c r="S241" s="187"/>
      <c r="T241" s="148"/>
      <c r="Z241" s="148"/>
    </row>
    <row r="242" spans="2:26" s="155" customFormat="1" hidden="1" x14ac:dyDescent="0.2">
      <c r="B242" s="155" t="str">
        <f t="shared" si="104"/>
        <v/>
      </c>
      <c r="C242" s="155" t="str">
        <f t="shared" si="105"/>
        <v/>
      </c>
      <c r="D242" s="155" t="str">
        <f t="shared" si="106"/>
        <v/>
      </c>
      <c r="E242" s="155" t="str">
        <f t="shared" si="107"/>
        <v/>
      </c>
      <c r="F242" s="204" t="str">
        <f t="shared" si="108"/>
        <v/>
      </c>
      <c r="G242" s="204" t="str">
        <f t="shared" si="109"/>
        <v/>
      </c>
      <c r="H242" s="204" t="str">
        <f t="shared" si="110"/>
        <v/>
      </c>
      <c r="I242" s="204" t="str">
        <f t="shared" si="111"/>
        <v/>
      </c>
      <c r="J242" s="204" t="str">
        <f t="shared" si="112"/>
        <v/>
      </c>
      <c r="K242" s="186" t="str">
        <f t="shared" si="113"/>
        <v/>
      </c>
      <c r="L242" s="186" t="str">
        <f t="shared" si="114"/>
        <v/>
      </c>
      <c r="S242" s="187"/>
      <c r="T242" s="148"/>
      <c r="Z242" s="148"/>
    </row>
    <row r="243" spans="2:26" s="155" customFormat="1" hidden="1" x14ac:dyDescent="0.2">
      <c r="B243" s="155" t="str">
        <f t="shared" si="104"/>
        <v/>
      </c>
      <c r="C243" s="155" t="str">
        <f t="shared" si="105"/>
        <v/>
      </c>
      <c r="D243" s="155" t="str">
        <f t="shared" si="106"/>
        <v/>
      </c>
      <c r="E243" s="155" t="str">
        <f t="shared" si="107"/>
        <v/>
      </c>
      <c r="F243" s="204" t="str">
        <f t="shared" si="108"/>
        <v/>
      </c>
      <c r="G243" s="204" t="str">
        <f t="shared" si="109"/>
        <v/>
      </c>
      <c r="H243" s="204" t="str">
        <f t="shared" si="110"/>
        <v/>
      </c>
      <c r="I243" s="204" t="str">
        <f t="shared" si="111"/>
        <v/>
      </c>
      <c r="J243" s="204" t="str">
        <f t="shared" si="112"/>
        <v/>
      </c>
      <c r="K243" s="186" t="str">
        <f t="shared" si="113"/>
        <v/>
      </c>
      <c r="L243" s="186" t="str">
        <f t="shared" si="114"/>
        <v/>
      </c>
      <c r="S243" s="187"/>
      <c r="T243" s="148"/>
      <c r="Z243" s="148"/>
    </row>
    <row r="244" spans="2:26" s="155" customFormat="1" hidden="1" x14ac:dyDescent="0.2">
      <c r="B244" s="155" t="str">
        <f t="shared" si="104"/>
        <v/>
      </c>
      <c r="C244" s="155" t="str">
        <f t="shared" si="105"/>
        <v/>
      </c>
      <c r="D244" s="155" t="str">
        <f t="shared" si="106"/>
        <v/>
      </c>
      <c r="E244" s="155" t="str">
        <f t="shared" si="107"/>
        <v/>
      </c>
      <c r="F244" s="204" t="str">
        <f t="shared" si="108"/>
        <v/>
      </c>
      <c r="G244" s="204" t="str">
        <f t="shared" si="109"/>
        <v/>
      </c>
      <c r="H244" s="204" t="str">
        <f t="shared" si="110"/>
        <v/>
      </c>
      <c r="I244" s="204" t="str">
        <f t="shared" si="111"/>
        <v/>
      </c>
      <c r="J244" s="204" t="str">
        <f t="shared" si="112"/>
        <v/>
      </c>
      <c r="K244" s="186" t="str">
        <f t="shared" si="113"/>
        <v/>
      </c>
      <c r="L244" s="186" t="str">
        <f t="shared" si="114"/>
        <v/>
      </c>
      <c r="S244" s="187"/>
      <c r="T244" s="148"/>
      <c r="Z244" s="148"/>
    </row>
    <row r="245" spans="2:26" s="155" customFormat="1" hidden="1" x14ac:dyDescent="0.2">
      <c r="B245" s="155" t="str">
        <f t="shared" si="104"/>
        <v/>
      </c>
      <c r="C245" s="155" t="str">
        <f t="shared" si="105"/>
        <v/>
      </c>
      <c r="D245" s="155" t="str">
        <f t="shared" si="106"/>
        <v/>
      </c>
      <c r="E245" s="155" t="str">
        <f t="shared" si="107"/>
        <v/>
      </c>
      <c r="F245" s="204" t="str">
        <f t="shared" si="108"/>
        <v/>
      </c>
      <c r="G245" s="204" t="str">
        <f t="shared" si="109"/>
        <v/>
      </c>
      <c r="H245" s="204" t="str">
        <f t="shared" si="110"/>
        <v/>
      </c>
      <c r="I245" s="204" t="str">
        <f t="shared" si="111"/>
        <v/>
      </c>
      <c r="J245" s="204" t="str">
        <f t="shared" si="112"/>
        <v/>
      </c>
      <c r="K245" s="186" t="str">
        <f t="shared" si="113"/>
        <v/>
      </c>
      <c r="L245" s="186" t="str">
        <f t="shared" si="114"/>
        <v/>
      </c>
      <c r="S245" s="187"/>
      <c r="T245" s="148"/>
      <c r="Z245" s="148"/>
    </row>
    <row r="246" spans="2:26" s="155" customFormat="1" hidden="1" x14ac:dyDescent="0.2">
      <c r="B246" s="155" t="str">
        <f t="shared" si="104"/>
        <v/>
      </c>
      <c r="C246" s="155" t="str">
        <f t="shared" si="105"/>
        <v/>
      </c>
      <c r="D246" s="155" t="str">
        <f t="shared" si="106"/>
        <v/>
      </c>
      <c r="E246" s="155" t="str">
        <f t="shared" si="107"/>
        <v/>
      </c>
      <c r="F246" s="204" t="str">
        <f t="shared" si="108"/>
        <v/>
      </c>
      <c r="G246" s="204" t="str">
        <f t="shared" si="109"/>
        <v/>
      </c>
      <c r="H246" s="204" t="str">
        <f t="shared" si="110"/>
        <v/>
      </c>
      <c r="I246" s="204" t="str">
        <f t="shared" si="111"/>
        <v/>
      </c>
      <c r="J246" s="204" t="str">
        <f t="shared" si="112"/>
        <v/>
      </c>
      <c r="K246" s="186" t="str">
        <f t="shared" si="113"/>
        <v/>
      </c>
      <c r="L246" s="186" t="str">
        <f t="shared" si="114"/>
        <v/>
      </c>
      <c r="S246" s="187"/>
      <c r="T246" s="148"/>
      <c r="Z246" s="148"/>
    </row>
    <row r="247" spans="2:26" s="155" customFormat="1" hidden="1" x14ac:dyDescent="0.2">
      <c r="B247" s="155" t="str">
        <f t="shared" si="104"/>
        <v/>
      </c>
      <c r="C247" s="155" t="str">
        <f t="shared" si="105"/>
        <v/>
      </c>
      <c r="D247" s="155" t="str">
        <f t="shared" si="106"/>
        <v/>
      </c>
      <c r="E247" s="155" t="str">
        <f t="shared" si="107"/>
        <v/>
      </c>
      <c r="F247" s="204" t="str">
        <f t="shared" si="108"/>
        <v/>
      </c>
      <c r="G247" s="204" t="str">
        <f t="shared" si="109"/>
        <v/>
      </c>
      <c r="H247" s="204" t="str">
        <f t="shared" si="110"/>
        <v/>
      </c>
      <c r="I247" s="204" t="str">
        <f t="shared" si="111"/>
        <v/>
      </c>
      <c r="J247" s="204" t="str">
        <f t="shared" si="112"/>
        <v/>
      </c>
      <c r="K247" s="186" t="str">
        <f t="shared" si="113"/>
        <v/>
      </c>
      <c r="L247" s="186" t="str">
        <f t="shared" si="114"/>
        <v/>
      </c>
      <c r="S247" s="187"/>
      <c r="T247" s="148"/>
      <c r="Z247" s="148"/>
    </row>
    <row r="248" spans="2:26" s="155" customFormat="1" hidden="1" x14ac:dyDescent="0.2">
      <c r="B248" s="155" t="str">
        <f t="shared" si="104"/>
        <v/>
      </c>
      <c r="C248" s="155" t="str">
        <f t="shared" si="105"/>
        <v/>
      </c>
      <c r="D248" s="155" t="str">
        <f t="shared" si="106"/>
        <v/>
      </c>
      <c r="E248" s="155" t="str">
        <f t="shared" si="107"/>
        <v/>
      </c>
      <c r="F248" s="204" t="str">
        <f t="shared" si="108"/>
        <v/>
      </c>
      <c r="G248" s="204" t="str">
        <f t="shared" si="109"/>
        <v/>
      </c>
      <c r="H248" s="204" t="str">
        <f t="shared" si="110"/>
        <v/>
      </c>
      <c r="I248" s="204" t="str">
        <f t="shared" si="111"/>
        <v/>
      </c>
      <c r="J248" s="204" t="str">
        <f t="shared" si="112"/>
        <v/>
      </c>
      <c r="K248" s="186" t="str">
        <f t="shared" si="113"/>
        <v/>
      </c>
      <c r="L248" s="186" t="str">
        <f t="shared" si="114"/>
        <v/>
      </c>
      <c r="S248" s="187"/>
      <c r="T248" s="148"/>
      <c r="Z248" s="148"/>
    </row>
    <row r="249" spans="2:26" s="155" customFormat="1" hidden="1" x14ac:dyDescent="0.2">
      <c r="B249" s="155" t="str">
        <f t="shared" si="104"/>
        <v/>
      </c>
      <c r="C249" s="155" t="str">
        <f t="shared" si="105"/>
        <v/>
      </c>
      <c r="D249" s="155" t="str">
        <f t="shared" si="106"/>
        <v/>
      </c>
      <c r="E249" s="155" t="str">
        <f t="shared" si="107"/>
        <v/>
      </c>
      <c r="F249" s="204" t="str">
        <f t="shared" si="108"/>
        <v/>
      </c>
      <c r="G249" s="204" t="str">
        <f t="shared" si="109"/>
        <v/>
      </c>
      <c r="H249" s="204" t="str">
        <f t="shared" si="110"/>
        <v/>
      </c>
      <c r="I249" s="204" t="str">
        <f t="shared" si="111"/>
        <v/>
      </c>
      <c r="J249" s="204" t="str">
        <f t="shared" si="112"/>
        <v/>
      </c>
      <c r="K249" s="186" t="str">
        <f t="shared" si="113"/>
        <v/>
      </c>
      <c r="L249" s="186" t="str">
        <f t="shared" si="114"/>
        <v/>
      </c>
      <c r="S249" s="187"/>
      <c r="T249" s="148"/>
      <c r="Z249" s="148"/>
    </row>
    <row r="250" spans="2:26" s="155" customFormat="1" hidden="1" x14ac:dyDescent="0.2">
      <c r="B250" s="155" t="str">
        <f t="shared" si="104"/>
        <v/>
      </c>
      <c r="C250" s="155" t="str">
        <f t="shared" si="105"/>
        <v/>
      </c>
      <c r="D250" s="155" t="str">
        <f t="shared" si="106"/>
        <v/>
      </c>
      <c r="E250" s="155" t="str">
        <f t="shared" si="107"/>
        <v/>
      </c>
      <c r="F250" s="204" t="str">
        <f t="shared" si="108"/>
        <v/>
      </c>
      <c r="G250" s="204" t="str">
        <f t="shared" si="109"/>
        <v/>
      </c>
      <c r="H250" s="204" t="str">
        <f t="shared" si="110"/>
        <v/>
      </c>
      <c r="I250" s="204" t="str">
        <f t="shared" si="111"/>
        <v/>
      </c>
      <c r="J250" s="204" t="str">
        <f t="shared" si="112"/>
        <v/>
      </c>
      <c r="K250" s="186" t="str">
        <f t="shared" si="113"/>
        <v/>
      </c>
      <c r="L250" s="186" t="str">
        <f t="shared" si="114"/>
        <v/>
      </c>
      <c r="S250" s="187"/>
      <c r="T250" s="148"/>
      <c r="Z250" s="148"/>
    </row>
    <row r="251" spans="2:26" s="155" customFormat="1" hidden="1" x14ac:dyDescent="0.2">
      <c r="B251" s="155" t="str">
        <f t="shared" si="104"/>
        <v/>
      </c>
      <c r="C251" s="155" t="str">
        <f t="shared" si="105"/>
        <v/>
      </c>
      <c r="D251" s="155" t="str">
        <f t="shared" si="106"/>
        <v/>
      </c>
      <c r="E251" s="155" t="str">
        <f t="shared" si="107"/>
        <v/>
      </c>
      <c r="F251" s="204" t="str">
        <f t="shared" si="108"/>
        <v/>
      </c>
      <c r="G251" s="204" t="str">
        <f t="shared" si="109"/>
        <v/>
      </c>
      <c r="H251" s="204" t="str">
        <f t="shared" si="110"/>
        <v/>
      </c>
      <c r="I251" s="204" t="str">
        <f t="shared" si="111"/>
        <v/>
      </c>
      <c r="J251" s="204" t="str">
        <f t="shared" si="112"/>
        <v/>
      </c>
      <c r="K251" s="186" t="str">
        <f t="shared" si="113"/>
        <v/>
      </c>
      <c r="L251" s="186" t="str">
        <f t="shared" si="114"/>
        <v/>
      </c>
      <c r="S251" s="187"/>
      <c r="T251" s="148"/>
      <c r="Z251" s="148"/>
    </row>
    <row r="252" spans="2:26" s="155" customFormat="1" hidden="1" x14ac:dyDescent="0.2">
      <c r="B252" s="155" t="str">
        <f t="shared" si="104"/>
        <v/>
      </c>
      <c r="C252" s="155" t="str">
        <f t="shared" si="105"/>
        <v/>
      </c>
      <c r="D252" s="155" t="str">
        <f t="shared" si="106"/>
        <v/>
      </c>
      <c r="E252" s="155" t="str">
        <f t="shared" si="107"/>
        <v/>
      </c>
      <c r="F252" s="204" t="str">
        <f t="shared" si="108"/>
        <v/>
      </c>
      <c r="G252" s="204" t="str">
        <f t="shared" si="109"/>
        <v/>
      </c>
      <c r="H252" s="204" t="str">
        <f t="shared" si="110"/>
        <v/>
      </c>
      <c r="I252" s="204" t="str">
        <f t="shared" si="111"/>
        <v/>
      </c>
      <c r="J252" s="204" t="str">
        <f t="shared" si="112"/>
        <v/>
      </c>
      <c r="K252" s="186" t="str">
        <f t="shared" si="113"/>
        <v/>
      </c>
      <c r="L252" s="186" t="str">
        <f t="shared" si="114"/>
        <v/>
      </c>
      <c r="S252" s="187"/>
      <c r="T252" s="148"/>
      <c r="Z252" s="148"/>
    </row>
    <row r="253" spans="2:26" s="155" customFormat="1" hidden="1" x14ac:dyDescent="0.2">
      <c r="B253" s="155" t="str">
        <f t="shared" si="104"/>
        <v/>
      </c>
      <c r="C253" s="155" t="str">
        <f t="shared" si="105"/>
        <v/>
      </c>
      <c r="D253" s="155" t="str">
        <f t="shared" si="106"/>
        <v/>
      </c>
      <c r="E253" s="155" t="str">
        <f t="shared" si="107"/>
        <v/>
      </c>
      <c r="F253" s="204" t="str">
        <f t="shared" si="108"/>
        <v/>
      </c>
      <c r="G253" s="204" t="str">
        <f t="shared" si="109"/>
        <v/>
      </c>
      <c r="H253" s="204" t="str">
        <f t="shared" si="110"/>
        <v/>
      </c>
      <c r="I253" s="204" t="str">
        <f t="shared" si="111"/>
        <v/>
      </c>
      <c r="J253" s="204" t="str">
        <f t="shared" si="112"/>
        <v/>
      </c>
      <c r="K253" s="186" t="str">
        <f t="shared" si="113"/>
        <v/>
      </c>
      <c r="L253" s="186" t="str">
        <f t="shared" si="114"/>
        <v/>
      </c>
      <c r="S253" s="187"/>
      <c r="T253" s="148"/>
      <c r="Z253" s="148"/>
    </row>
    <row r="254" spans="2:26" s="155" customFormat="1" hidden="1" x14ac:dyDescent="0.2">
      <c r="B254" s="155" t="str">
        <f t="shared" si="104"/>
        <v/>
      </c>
      <c r="C254" s="155" t="str">
        <f t="shared" si="105"/>
        <v/>
      </c>
      <c r="D254" s="155" t="str">
        <f t="shared" si="106"/>
        <v/>
      </c>
      <c r="E254" s="155" t="str">
        <f t="shared" si="107"/>
        <v/>
      </c>
      <c r="F254" s="204" t="str">
        <f t="shared" si="108"/>
        <v/>
      </c>
      <c r="G254" s="204" t="str">
        <f t="shared" si="109"/>
        <v/>
      </c>
      <c r="H254" s="204" t="str">
        <f t="shared" si="110"/>
        <v/>
      </c>
      <c r="I254" s="204" t="str">
        <f t="shared" si="111"/>
        <v/>
      </c>
      <c r="J254" s="204" t="str">
        <f t="shared" si="112"/>
        <v/>
      </c>
      <c r="K254" s="186" t="str">
        <f t="shared" si="113"/>
        <v/>
      </c>
      <c r="L254" s="186" t="str">
        <f t="shared" si="114"/>
        <v/>
      </c>
      <c r="S254" s="187"/>
      <c r="T254" s="148"/>
      <c r="Z254" s="148"/>
    </row>
    <row r="255" spans="2:26" s="155" customFormat="1" hidden="1" x14ac:dyDescent="0.2">
      <c r="B255" s="155" t="str">
        <f t="shared" si="104"/>
        <v/>
      </c>
      <c r="C255" s="155" t="str">
        <f t="shared" si="105"/>
        <v/>
      </c>
      <c r="D255" s="155" t="str">
        <f t="shared" si="106"/>
        <v/>
      </c>
      <c r="E255" s="155" t="str">
        <f t="shared" si="107"/>
        <v/>
      </c>
      <c r="F255" s="204" t="str">
        <f t="shared" si="108"/>
        <v/>
      </c>
      <c r="G255" s="204" t="str">
        <f t="shared" si="109"/>
        <v/>
      </c>
      <c r="H255" s="204" t="str">
        <f t="shared" si="110"/>
        <v/>
      </c>
      <c r="I255" s="204" t="str">
        <f t="shared" si="111"/>
        <v/>
      </c>
      <c r="J255" s="204" t="str">
        <f t="shared" si="112"/>
        <v/>
      </c>
      <c r="K255" s="186" t="str">
        <f t="shared" si="113"/>
        <v/>
      </c>
      <c r="L255" s="186" t="str">
        <f t="shared" si="114"/>
        <v/>
      </c>
      <c r="S255" s="187"/>
      <c r="T255" s="148"/>
      <c r="Z255" s="148"/>
    </row>
    <row r="256" spans="2:26" s="155" customFormat="1" hidden="1" x14ac:dyDescent="0.2">
      <c r="B256" s="155" t="str">
        <f t="shared" si="104"/>
        <v/>
      </c>
      <c r="C256" s="155" t="str">
        <f t="shared" si="105"/>
        <v/>
      </c>
      <c r="D256" s="155" t="str">
        <f t="shared" si="106"/>
        <v/>
      </c>
      <c r="E256" s="155" t="str">
        <f t="shared" si="107"/>
        <v/>
      </c>
      <c r="F256" s="204" t="str">
        <f t="shared" si="108"/>
        <v/>
      </c>
      <c r="G256" s="204" t="str">
        <f t="shared" si="109"/>
        <v/>
      </c>
      <c r="H256" s="204" t="str">
        <f t="shared" si="110"/>
        <v/>
      </c>
      <c r="I256" s="204" t="str">
        <f t="shared" si="111"/>
        <v/>
      </c>
      <c r="J256" s="204" t="str">
        <f t="shared" si="112"/>
        <v/>
      </c>
      <c r="K256" s="186" t="str">
        <f t="shared" si="113"/>
        <v/>
      </c>
      <c r="L256" s="186" t="str">
        <f t="shared" si="114"/>
        <v/>
      </c>
      <c r="S256" s="187"/>
      <c r="T256" s="148"/>
      <c r="Z256" s="148"/>
    </row>
    <row r="257" spans="2:26" s="155" customFormat="1" hidden="1" x14ac:dyDescent="0.2">
      <c r="B257" s="155" t="str">
        <f t="shared" si="104"/>
        <v/>
      </c>
      <c r="C257" s="155" t="str">
        <f t="shared" si="105"/>
        <v/>
      </c>
      <c r="D257" s="155" t="str">
        <f t="shared" si="106"/>
        <v/>
      </c>
      <c r="E257" s="155" t="str">
        <f t="shared" si="107"/>
        <v/>
      </c>
      <c r="F257" s="204" t="str">
        <f t="shared" si="108"/>
        <v/>
      </c>
      <c r="G257" s="204" t="str">
        <f t="shared" si="109"/>
        <v/>
      </c>
      <c r="H257" s="204" t="str">
        <f t="shared" si="110"/>
        <v/>
      </c>
      <c r="I257" s="204" t="str">
        <f t="shared" si="111"/>
        <v/>
      </c>
      <c r="J257" s="204" t="str">
        <f t="shared" si="112"/>
        <v/>
      </c>
      <c r="K257" s="186" t="str">
        <f t="shared" si="113"/>
        <v/>
      </c>
      <c r="L257" s="186" t="str">
        <f t="shared" si="114"/>
        <v/>
      </c>
      <c r="S257" s="187"/>
      <c r="T257" s="148"/>
      <c r="Z257" s="148"/>
    </row>
    <row r="258" spans="2:26" s="155" customFormat="1" hidden="1" x14ac:dyDescent="0.2">
      <c r="B258" s="155" t="str">
        <f t="shared" si="104"/>
        <v/>
      </c>
      <c r="C258" s="155" t="str">
        <f t="shared" si="105"/>
        <v/>
      </c>
      <c r="D258" s="155" t="str">
        <f t="shared" si="106"/>
        <v/>
      </c>
      <c r="E258" s="155" t="str">
        <f t="shared" si="107"/>
        <v/>
      </c>
      <c r="F258" s="204" t="str">
        <f t="shared" si="108"/>
        <v/>
      </c>
      <c r="G258" s="204" t="str">
        <f t="shared" si="109"/>
        <v/>
      </c>
      <c r="H258" s="204" t="str">
        <f t="shared" si="110"/>
        <v/>
      </c>
      <c r="I258" s="204" t="str">
        <f t="shared" si="111"/>
        <v/>
      </c>
      <c r="J258" s="204" t="str">
        <f t="shared" si="112"/>
        <v/>
      </c>
      <c r="K258" s="186" t="str">
        <f t="shared" si="113"/>
        <v/>
      </c>
      <c r="L258" s="186" t="str">
        <f t="shared" si="114"/>
        <v/>
      </c>
      <c r="S258" s="187"/>
      <c r="T258" s="148"/>
      <c r="Z258" s="148"/>
    </row>
    <row r="259" spans="2:26" s="155" customFormat="1" hidden="1" x14ac:dyDescent="0.2">
      <c r="B259" s="155" t="str">
        <f t="shared" si="104"/>
        <v/>
      </c>
      <c r="C259" s="155" t="str">
        <f t="shared" si="105"/>
        <v/>
      </c>
      <c r="D259" s="155" t="str">
        <f t="shared" si="106"/>
        <v/>
      </c>
      <c r="E259" s="155" t="str">
        <f t="shared" si="107"/>
        <v/>
      </c>
      <c r="F259" s="204" t="str">
        <f t="shared" si="108"/>
        <v/>
      </c>
      <c r="G259" s="204" t="str">
        <f t="shared" si="109"/>
        <v/>
      </c>
      <c r="H259" s="204" t="str">
        <f t="shared" si="110"/>
        <v/>
      </c>
      <c r="I259" s="204" t="str">
        <f t="shared" si="111"/>
        <v/>
      </c>
      <c r="J259" s="204" t="str">
        <f t="shared" si="112"/>
        <v/>
      </c>
      <c r="K259" s="186" t="str">
        <f t="shared" si="113"/>
        <v/>
      </c>
      <c r="L259" s="186" t="str">
        <f t="shared" si="114"/>
        <v/>
      </c>
      <c r="S259" s="187"/>
      <c r="T259" s="148"/>
      <c r="Z259" s="148"/>
    </row>
    <row r="260" spans="2:26" s="155" customFormat="1" hidden="1" x14ac:dyDescent="0.2">
      <c r="B260" s="155" t="str">
        <f t="shared" si="104"/>
        <v/>
      </c>
      <c r="C260" s="155" t="str">
        <f t="shared" ref="C260:C281" si="115">IF(F824=0,"",F824)</f>
        <v/>
      </c>
      <c r="D260" s="155" t="str">
        <f t="shared" ref="D260:D281" si="116">IF(G824=0,"",G824)</f>
        <v/>
      </c>
      <c r="E260" s="155" t="str">
        <f t="shared" ref="E260:E281" si="117">IF(H824=0,"",H824)</f>
        <v/>
      </c>
      <c r="F260" s="204" t="str">
        <f t="shared" ref="F260:F281" si="118">IF(J824=0,"",J824)</f>
        <v/>
      </c>
      <c r="G260" s="204" t="str">
        <f t="shared" ref="G260:G281" si="119">IF(K824=0,"",K824)</f>
        <v/>
      </c>
      <c r="H260" s="204" t="str">
        <f t="shared" ref="H260:H281" si="120">IF(L824=0,"",L824)</f>
        <v/>
      </c>
      <c r="I260" s="204" t="str">
        <f t="shared" ref="I260:I281" si="121">IF(M824=0,"",M824)</f>
        <v/>
      </c>
      <c r="J260" s="204" t="str">
        <f t="shared" si="112"/>
        <v/>
      </c>
      <c r="K260" s="186" t="str">
        <f t="shared" ref="K260:K281" si="122">IF(N824=0,"",N824)</f>
        <v/>
      </c>
      <c r="L260" s="186" t="str">
        <f t="shared" ref="L260:L281" si="123">IF(O824=0,"",O824)</f>
        <v/>
      </c>
      <c r="S260" s="187"/>
      <c r="T260" s="148"/>
      <c r="Z260" s="148"/>
    </row>
    <row r="261" spans="2:26" s="155" customFormat="1" hidden="1" x14ac:dyDescent="0.2">
      <c r="B261" s="155" t="str">
        <f t="shared" si="104"/>
        <v/>
      </c>
      <c r="C261" s="155" t="str">
        <f t="shared" si="115"/>
        <v/>
      </c>
      <c r="D261" s="155" t="str">
        <f t="shared" si="116"/>
        <v/>
      </c>
      <c r="E261" s="155" t="str">
        <f t="shared" si="117"/>
        <v/>
      </c>
      <c r="F261" s="204" t="str">
        <f t="shared" si="118"/>
        <v/>
      </c>
      <c r="G261" s="204" t="str">
        <f t="shared" si="119"/>
        <v/>
      </c>
      <c r="H261" s="204" t="str">
        <f t="shared" si="120"/>
        <v/>
      </c>
      <c r="I261" s="204" t="str">
        <f t="shared" si="121"/>
        <v/>
      </c>
      <c r="J261" s="204" t="str">
        <f t="shared" si="112"/>
        <v/>
      </c>
      <c r="K261" s="186" t="str">
        <f t="shared" si="122"/>
        <v/>
      </c>
      <c r="L261" s="186" t="str">
        <f t="shared" si="123"/>
        <v/>
      </c>
      <c r="S261" s="187"/>
      <c r="T261" s="148"/>
      <c r="Z261" s="148"/>
    </row>
    <row r="262" spans="2:26" s="155" customFormat="1" hidden="1" x14ac:dyDescent="0.2">
      <c r="B262" s="155" t="str">
        <f t="shared" si="104"/>
        <v/>
      </c>
      <c r="C262" s="155" t="str">
        <f t="shared" si="115"/>
        <v/>
      </c>
      <c r="D262" s="155" t="str">
        <f t="shared" si="116"/>
        <v/>
      </c>
      <c r="E262" s="155" t="str">
        <f t="shared" si="117"/>
        <v/>
      </c>
      <c r="F262" s="204" t="str">
        <f t="shared" si="118"/>
        <v/>
      </c>
      <c r="G262" s="204" t="str">
        <f t="shared" si="119"/>
        <v/>
      </c>
      <c r="H262" s="204" t="str">
        <f t="shared" si="120"/>
        <v/>
      </c>
      <c r="I262" s="204" t="str">
        <f t="shared" si="121"/>
        <v/>
      </c>
      <c r="J262" s="204" t="str">
        <f t="shared" si="112"/>
        <v/>
      </c>
      <c r="K262" s="186" t="str">
        <f t="shared" si="122"/>
        <v/>
      </c>
      <c r="L262" s="186" t="str">
        <f t="shared" si="123"/>
        <v/>
      </c>
      <c r="S262" s="187"/>
      <c r="T262" s="148"/>
      <c r="Z262" s="148"/>
    </row>
    <row r="263" spans="2:26" s="155" customFormat="1" hidden="1" x14ac:dyDescent="0.2">
      <c r="B263" s="155" t="str">
        <f t="shared" si="104"/>
        <v/>
      </c>
      <c r="C263" s="155" t="str">
        <f t="shared" si="115"/>
        <v/>
      </c>
      <c r="D263" s="155" t="str">
        <f t="shared" si="116"/>
        <v/>
      </c>
      <c r="E263" s="155" t="str">
        <f t="shared" si="117"/>
        <v/>
      </c>
      <c r="F263" s="204" t="str">
        <f t="shared" si="118"/>
        <v/>
      </c>
      <c r="G263" s="204" t="str">
        <f t="shared" si="119"/>
        <v/>
      </c>
      <c r="H263" s="204" t="str">
        <f t="shared" si="120"/>
        <v/>
      </c>
      <c r="I263" s="204" t="str">
        <f t="shared" si="121"/>
        <v/>
      </c>
      <c r="J263" s="204" t="str">
        <f t="shared" si="112"/>
        <v/>
      </c>
      <c r="K263" s="186" t="str">
        <f t="shared" si="122"/>
        <v/>
      </c>
      <c r="L263" s="186" t="str">
        <f t="shared" si="123"/>
        <v/>
      </c>
      <c r="S263" s="187"/>
      <c r="T263" s="148"/>
      <c r="Z263" s="148"/>
    </row>
    <row r="264" spans="2:26" s="155" customFormat="1" hidden="1" x14ac:dyDescent="0.2">
      <c r="B264" s="155" t="str">
        <f t="shared" si="104"/>
        <v/>
      </c>
      <c r="C264" s="155" t="str">
        <f t="shared" si="115"/>
        <v/>
      </c>
      <c r="D264" s="155" t="str">
        <f t="shared" si="116"/>
        <v/>
      </c>
      <c r="E264" s="155" t="str">
        <f t="shared" si="117"/>
        <v/>
      </c>
      <c r="F264" s="204" t="str">
        <f t="shared" si="118"/>
        <v/>
      </c>
      <c r="G264" s="204" t="str">
        <f t="shared" si="119"/>
        <v/>
      </c>
      <c r="H264" s="204" t="str">
        <f t="shared" si="120"/>
        <v/>
      </c>
      <c r="I264" s="204" t="str">
        <f t="shared" si="121"/>
        <v/>
      </c>
      <c r="J264" s="204" t="str">
        <f t="shared" si="112"/>
        <v/>
      </c>
      <c r="K264" s="186" t="str">
        <f t="shared" si="122"/>
        <v/>
      </c>
      <c r="L264" s="186" t="str">
        <f t="shared" si="123"/>
        <v/>
      </c>
      <c r="S264" s="187"/>
      <c r="T264" s="148"/>
      <c r="Z264" s="148"/>
    </row>
    <row r="265" spans="2:26" s="155" customFormat="1" hidden="1" x14ac:dyDescent="0.2">
      <c r="B265" s="155" t="str">
        <f t="shared" si="104"/>
        <v/>
      </c>
      <c r="C265" s="155" t="str">
        <f t="shared" si="115"/>
        <v/>
      </c>
      <c r="D265" s="155" t="str">
        <f t="shared" si="116"/>
        <v/>
      </c>
      <c r="E265" s="155" t="str">
        <f t="shared" si="117"/>
        <v/>
      </c>
      <c r="F265" s="204" t="str">
        <f t="shared" si="118"/>
        <v/>
      </c>
      <c r="G265" s="204" t="str">
        <f t="shared" si="119"/>
        <v/>
      </c>
      <c r="H265" s="204" t="str">
        <f t="shared" si="120"/>
        <v/>
      </c>
      <c r="I265" s="204" t="str">
        <f t="shared" si="121"/>
        <v/>
      </c>
      <c r="J265" s="204" t="str">
        <f t="shared" si="112"/>
        <v/>
      </c>
      <c r="K265" s="186" t="str">
        <f t="shared" si="122"/>
        <v/>
      </c>
      <c r="L265" s="186" t="str">
        <f t="shared" si="123"/>
        <v/>
      </c>
      <c r="S265" s="187"/>
      <c r="T265" s="148"/>
      <c r="Z265" s="148"/>
    </row>
    <row r="266" spans="2:26" s="155" customFormat="1" hidden="1" x14ac:dyDescent="0.2">
      <c r="B266" s="155" t="str">
        <f t="shared" ref="B266:B329" si="124">IF(B830=0,"",B830)</f>
        <v/>
      </c>
      <c r="C266" s="155" t="str">
        <f t="shared" si="115"/>
        <v/>
      </c>
      <c r="D266" s="155" t="str">
        <f t="shared" si="116"/>
        <v/>
      </c>
      <c r="E266" s="155" t="str">
        <f t="shared" si="117"/>
        <v/>
      </c>
      <c r="F266" s="204" t="str">
        <f t="shared" si="118"/>
        <v/>
      </c>
      <c r="G266" s="204" t="str">
        <f t="shared" si="119"/>
        <v/>
      </c>
      <c r="H266" s="204" t="str">
        <f t="shared" si="120"/>
        <v/>
      </c>
      <c r="I266" s="204" t="str">
        <f t="shared" si="121"/>
        <v/>
      </c>
      <c r="J266" s="204" t="str">
        <f t="shared" ref="J266:J329" si="125">IF(I830=0,"",I830)</f>
        <v/>
      </c>
      <c r="K266" s="186" t="str">
        <f t="shared" si="122"/>
        <v/>
      </c>
      <c r="L266" s="186" t="str">
        <f t="shared" si="123"/>
        <v/>
      </c>
      <c r="S266" s="187"/>
      <c r="T266" s="148"/>
      <c r="Z266" s="148"/>
    </row>
    <row r="267" spans="2:26" s="155" customFormat="1" hidden="1" x14ac:dyDescent="0.2">
      <c r="B267" s="155" t="str">
        <f t="shared" si="124"/>
        <v/>
      </c>
      <c r="C267" s="155" t="str">
        <f t="shared" si="115"/>
        <v/>
      </c>
      <c r="D267" s="155" t="str">
        <f t="shared" si="116"/>
        <v/>
      </c>
      <c r="E267" s="155" t="str">
        <f t="shared" si="117"/>
        <v/>
      </c>
      <c r="F267" s="204" t="str">
        <f t="shared" si="118"/>
        <v/>
      </c>
      <c r="G267" s="204" t="str">
        <f t="shared" si="119"/>
        <v/>
      </c>
      <c r="H267" s="204" t="str">
        <f t="shared" si="120"/>
        <v/>
      </c>
      <c r="I267" s="204" t="str">
        <f t="shared" si="121"/>
        <v/>
      </c>
      <c r="J267" s="204" t="str">
        <f t="shared" si="125"/>
        <v/>
      </c>
      <c r="K267" s="186" t="str">
        <f t="shared" si="122"/>
        <v/>
      </c>
      <c r="L267" s="186" t="str">
        <f t="shared" si="123"/>
        <v/>
      </c>
      <c r="S267" s="187"/>
      <c r="T267" s="148"/>
      <c r="Z267" s="148"/>
    </row>
    <row r="268" spans="2:26" s="155" customFormat="1" hidden="1" x14ac:dyDescent="0.2">
      <c r="B268" s="155" t="str">
        <f t="shared" si="124"/>
        <v/>
      </c>
      <c r="C268" s="155" t="str">
        <f t="shared" si="115"/>
        <v/>
      </c>
      <c r="D268" s="155" t="str">
        <f t="shared" si="116"/>
        <v/>
      </c>
      <c r="E268" s="155" t="str">
        <f t="shared" si="117"/>
        <v/>
      </c>
      <c r="F268" s="204" t="str">
        <f t="shared" si="118"/>
        <v/>
      </c>
      <c r="G268" s="204" t="str">
        <f t="shared" si="119"/>
        <v/>
      </c>
      <c r="H268" s="204" t="str">
        <f t="shared" si="120"/>
        <v/>
      </c>
      <c r="I268" s="204" t="str">
        <f t="shared" si="121"/>
        <v/>
      </c>
      <c r="J268" s="204" t="str">
        <f t="shared" si="125"/>
        <v/>
      </c>
      <c r="K268" s="186" t="str">
        <f t="shared" si="122"/>
        <v/>
      </c>
      <c r="L268" s="186" t="str">
        <f t="shared" si="123"/>
        <v/>
      </c>
      <c r="S268" s="187"/>
      <c r="T268" s="148"/>
      <c r="Z268" s="148"/>
    </row>
    <row r="269" spans="2:26" s="155" customFormat="1" hidden="1" x14ac:dyDescent="0.2">
      <c r="B269" s="155" t="str">
        <f t="shared" si="124"/>
        <v/>
      </c>
      <c r="C269" s="155" t="str">
        <f t="shared" si="115"/>
        <v/>
      </c>
      <c r="D269" s="155" t="str">
        <f t="shared" si="116"/>
        <v/>
      </c>
      <c r="E269" s="155" t="str">
        <f t="shared" si="117"/>
        <v/>
      </c>
      <c r="F269" s="204" t="str">
        <f t="shared" si="118"/>
        <v/>
      </c>
      <c r="G269" s="204" t="str">
        <f t="shared" si="119"/>
        <v/>
      </c>
      <c r="H269" s="204" t="str">
        <f t="shared" si="120"/>
        <v/>
      </c>
      <c r="I269" s="204" t="str">
        <f t="shared" si="121"/>
        <v/>
      </c>
      <c r="J269" s="204" t="str">
        <f t="shared" si="125"/>
        <v/>
      </c>
      <c r="K269" s="186" t="str">
        <f t="shared" si="122"/>
        <v/>
      </c>
      <c r="L269" s="186" t="str">
        <f t="shared" si="123"/>
        <v/>
      </c>
      <c r="S269" s="187"/>
      <c r="T269" s="148"/>
      <c r="Z269" s="148"/>
    </row>
    <row r="270" spans="2:26" s="155" customFormat="1" hidden="1" x14ac:dyDescent="0.2">
      <c r="B270" s="155" t="str">
        <f t="shared" si="124"/>
        <v/>
      </c>
      <c r="C270" s="155" t="str">
        <f t="shared" si="115"/>
        <v/>
      </c>
      <c r="D270" s="155" t="str">
        <f t="shared" si="116"/>
        <v/>
      </c>
      <c r="E270" s="155" t="str">
        <f t="shared" si="117"/>
        <v/>
      </c>
      <c r="F270" s="204" t="str">
        <f t="shared" si="118"/>
        <v/>
      </c>
      <c r="G270" s="204" t="str">
        <f t="shared" si="119"/>
        <v/>
      </c>
      <c r="H270" s="204" t="str">
        <f t="shared" si="120"/>
        <v/>
      </c>
      <c r="I270" s="204" t="str">
        <f t="shared" si="121"/>
        <v/>
      </c>
      <c r="J270" s="204" t="str">
        <f t="shared" si="125"/>
        <v/>
      </c>
      <c r="K270" s="186" t="str">
        <f t="shared" si="122"/>
        <v/>
      </c>
      <c r="L270" s="186" t="str">
        <f t="shared" si="123"/>
        <v/>
      </c>
      <c r="S270" s="187"/>
      <c r="T270" s="148"/>
      <c r="Z270" s="148"/>
    </row>
    <row r="271" spans="2:26" s="155" customFormat="1" hidden="1" x14ac:dyDescent="0.2">
      <c r="B271" s="155" t="str">
        <f t="shared" si="124"/>
        <v/>
      </c>
      <c r="C271" s="155" t="str">
        <f t="shared" si="115"/>
        <v/>
      </c>
      <c r="D271" s="155" t="str">
        <f t="shared" si="116"/>
        <v/>
      </c>
      <c r="E271" s="155" t="str">
        <f t="shared" si="117"/>
        <v/>
      </c>
      <c r="F271" s="204" t="str">
        <f t="shared" si="118"/>
        <v/>
      </c>
      <c r="G271" s="204" t="str">
        <f t="shared" si="119"/>
        <v/>
      </c>
      <c r="H271" s="204" t="str">
        <f t="shared" si="120"/>
        <v/>
      </c>
      <c r="I271" s="204" t="str">
        <f t="shared" si="121"/>
        <v/>
      </c>
      <c r="J271" s="204" t="str">
        <f t="shared" si="125"/>
        <v/>
      </c>
      <c r="K271" s="186" t="str">
        <f t="shared" si="122"/>
        <v/>
      </c>
      <c r="L271" s="186" t="str">
        <f t="shared" si="123"/>
        <v/>
      </c>
      <c r="S271" s="187"/>
      <c r="T271" s="148"/>
      <c r="Z271" s="148"/>
    </row>
    <row r="272" spans="2:26" s="155" customFormat="1" hidden="1" x14ac:dyDescent="0.2">
      <c r="B272" s="155" t="str">
        <f t="shared" si="124"/>
        <v/>
      </c>
      <c r="C272" s="155" t="str">
        <f t="shared" si="115"/>
        <v/>
      </c>
      <c r="D272" s="155" t="str">
        <f t="shared" si="116"/>
        <v/>
      </c>
      <c r="E272" s="155" t="str">
        <f t="shared" si="117"/>
        <v/>
      </c>
      <c r="F272" s="204" t="str">
        <f t="shared" si="118"/>
        <v/>
      </c>
      <c r="G272" s="204" t="str">
        <f t="shared" si="119"/>
        <v/>
      </c>
      <c r="H272" s="204" t="str">
        <f t="shared" si="120"/>
        <v/>
      </c>
      <c r="I272" s="204" t="str">
        <f t="shared" si="121"/>
        <v/>
      </c>
      <c r="J272" s="204" t="str">
        <f t="shared" si="125"/>
        <v/>
      </c>
      <c r="K272" s="186" t="str">
        <f t="shared" si="122"/>
        <v/>
      </c>
      <c r="L272" s="186" t="str">
        <f t="shared" si="123"/>
        <v/>
      </c>
      <c r="S272" s="187"/>
      <c r="T272" s="148"/>
      <c r="Z272" s="148"/>
    </row>
    <row r="273" spans="2:26" s="155" customFormat="1" hidden="1" x14ac:dyDescent="0.2">
      <c r="B273" s="155" t="str">
        <f t="shared" si="124"/>
        <v/>
      </c>
      <c r="C273" s="155" t="str">
        <f t="shared" si="115"/>
        <v/>
      </c>
      <c r="D273" s="155" t="str">
        <f t="shared" si="116"/>
        <v/>
      </c>
      <c r="E273" s="155" t="str">
        <f t="shared" si="117"/>
        <v/>
      </c>
      <c r="F273" s="204" t="str">
        <f t="shared" si="118"/>
        <v/>
      </c>
      <c r="G273" s="204" t="str">
        <f t="shared" si="119"/>
        <v/>
      </c>
      <c r="H273" s="204" t="str">
        <f t="shared" si="120"/>
        <v/>
      </c>
      <c r="I273" s="204" t="str">
        <f t="shared" si="121"/>
        <v/>
      </c>
      <c r="J273" s="204" t="str">
        <f t="shared" si="125"/>
        <v/>
      </c>
      <c r="K273" s="186" t="str">
        <f t="shared" si="122"/>
        <v/>
      </c>
      <c r="L273" s="186" t="str">
        <f t="shared" si="123"/>
        <v/>
      </c>
      <c r="S273" s="187"/>
      <c r="T273" s="148"/>
      <c r="Z273" s="148"/>
    </row>
    <row r="274" spans="2:26" s="155" customFormat="1" hidden="1" x14ac:dyDescent="0.2">
      <c r="B274" s="155" t="str">
        <f t="shared" si="124"/>
        <v/>
      </c>
      <c r="C274" s="155" t="str">
        <f t="shared" si="115"/>
        <v/>
      </c>
      <c r="D274" s="155" t="str">
        <f t="shared" si="116"/>
        <v/>
      </c>
      <c r="E274" s="155" t="str">
        <f t="shared" si="117"/>
        <v/>
      </c>
      <c r="F274" s="204" t="str">
        <f t="shared" si="118"/>
        <v/>
      </c>
      <c r="G274" s="204" t="str">
        <f t="shared" si="119"/>
        <v/>
      </c>
      <c r="H274" s="204" t="str">
        <f t="shared" si="120"/>
        <v/>
      </c>
      <c r="I274" s="204" t="str">
        <f t="shared" si="121"/>
        <v/>
      </c>
      <c r="J274" s="204" t="str">
        <f t="shared" si="125"/>
        <v/>
      </c>
      <c r="K274" s="186" t="str">
        <f t="shared" si="122"/>
        <v/>
      </c>
      <c r="L274" s="186" t="str">
        <f t="shared" si="123"/>
        <v/>
      </c>
      <c r="S274" s="187"/>
      <c r="T274" s="148"/>
      <c r="Z274" s="148"/>
    </row>
    <row r="275" spans="2:26" s="155" customFormat="1" hidden="1" x14ac:dyDescent="0.2">
      <c r="B275" s="155" t="str">
        <f t="shared" si="124"/>
        <v/>
      </c>
      <c r="C275" s="155" t="str">
        <f t="shared" si="115"/>
        <v/>
      </c>
      <c r="D275" s="155" t="str">
        <f t="shared" si="116"/>
        <v/>
      </c>
      <c r="E275" s="155" t="str">
        <f t="shared" si="117"/>
        <v/>
      </c>
      <c r="F275" s="204" t="str">
        <f t="shared" si="118"/>
        <v/>
      </c>
      <c r="G275" s="204" t="str">
        <f t="shared" si="119"/>
        <v/>
      </c>
      <c r="H275" s="204" t="str">
        <f t="shared" si="120"/>
        <v/>
      </c>
      <c r="I275" s="204" t="str">
        <f t="shared" si="121"/>
        <v/>
      </c>
      <c r="J275" s="204" t="str">
        <f t="shared" si="125"/>
        <v/>
      </c>
      <c r="K275" s="186" t="str">
        <f t="shared" si="122"/>
        <v/>
      </c>
      <c r="L275" s="186" t="str">
        <f t="shared" si="123"/>
        <v/>
      </c>
      <c r="S275" s="187"/>
      <c r="T275" s="148"/>
      <c r="Z275" s="148"/>
    </row>
    <row r="276" spans="2:26" s="155" customFormat="1" hidden="1" x14ac:dyDescent="0.2">
      <c r="B276" s="155" t="str">
        <f t="shared" si="124"/>
        <v/>
      </c>
      <c r="C276" s="155" t="str">
        <f t="shared" si="115"/>
        <v/>
      </c>
      <c r="D276" s="155" t="str">
        <f t="shared" si="116"/>
        <v/>
      </c>
      <c r="E276" s="155" t="str">
        <f t="shared" si="117"/>
        <v/>
      </c>
      <c r="F276" s="204" t="str">
        <f t="shared" si="118"/>
        <v/>
      </c>
      <c r="G276" s="204" t="str">
        <f t="shared" si="119"/>
        <v/>
      </c>
      <c r="H276" s="204" t="str">
        <f t="shared" si="120"/>
        <v/>
      </c>
      <c r="I276" s="204" t="str">
        <f t="shared" si="121"/>
        <v/>
      </c>
      <c r="J276" s="204" t="str">
        <f t="shared" si="125"/>
        <v/>
      </c>
      <c r="K276" s="186" t="str">
        <f t="shared" si="122"/>
        <v/>
      </c>
      <c r="L276" s="186" t="str">
        <f t="shared" si="123"/>
        <v/>
      </c>
      <c r="S276" s="187"/>
      <c r="T276" s="148"/>
      <c r="Z276" s="148"/>
    </row>
    <row r="277" spans="2:26" s="155" customFormat="1" hidden="1" x14ac:dyDescent="0.2">
      <c r="B277" s="155" t="str">
        <f t="shared" si="124"/>
        <v/>
      </c>
      <c r="C277" s="155" t="str">
        <f t="shared" si="115"/>
        <v/>
      </c>
      <c r="D277" s="155" t="str">
        <f t="shared" si="116"/>
        <v/>
      </c>
      <c r="E277" s="155" t="str">
        <f t="shared" si="117"/>
        <v/>
      </c>
      <c r="F277" s="204" t="str">
        <f t="shared" si="118"/>
        <v/>
      </c>
      <c r="G277" s="204" t="str">
        <f t="shared" si="119"/>
        <v/>
      </c>
      <c r="H277" s="204" t="str">
        <f t="shared" si="120"/>
        <v/>
      </c>
      <c r="I277" s="204" t="str">
        <f t="shared" si="121"/>
        <v/>
      </c>
      <c r="J277" s="204" t="str">
        <f t="shared" si="125"/>
        <v/>
      </c>
      <c r="K277" s="186" t="str">
        <f t="shared" si="122"/>
        <v/>
      </c>
      <c r="L277" s="186" t="str">
        <f t="shared" si="123"/>
        <v/>
      </c>
      <c r="S277" s="187"/>
      <c r="T277" s="148"/>
      <c r="Z277" s="148"/>
    </row>
    <row r="278" spans="2:26" s="155" customFormat="1" hidden="1" x14ac:dyDescent="0.2">
      <c r="B278" s="155" t="str">
        <f t="shared" si="124"/>
        <v/>
      </c>
      <c r="C278" s="155" t="str">
        <f t="shared" si="115"/>
        <v/>
      </c>
      <c r="D278" s="155" t="str">
        <f t="shared" si="116"/>
        <v/>
      </c>
      <c r="E278" s="155" t="str">
        <f t="shared" si="117"/>
        <v/>
      </c>
      <c r="F278" s="204" t="str">
        <f t="shared" si="118"/>
        <v/>
      </c>
      <c r="G278" s="204" t="str">
        <f t="shared" si="119"/>
        <v/>
      </c>
      <c r="H278" s="204" t="str">
        <f t="shared" si="120"/>
        <v/>
      </c>
      <c r="I278" s="204" t="str">
        <f t="shared" si="121"/>
        <v/>
      </c>
      <c r="J278" s="204" t="str">
        <f t="shared" si="125"/>
        <v/>
      </c>
      <c r="K278" s="186" t="str">
        <f t="shared" si="122"/>
        <v/>
      </c>
      <c r="L278" s="186" t="str">
        <f t="shared" si="123"/>
        <v/>
      </c>
      <c r="S278" s="187"/>
      <c r="T278" s="148"/>
      <c r="Z278" s="148"/>
    </row>
    <row r="279" spans="2:26" s="155" customFormat="1" hidden="1" x14ac:dyDescent="0.2">
      <c r="B279" s="155" t="str">
        <f t="shared" si="124"/>
        <v/>
      </c>
      <c r="C279" s="155" t="str">
        <f t="shared" si="115"/>
        <v/>
      </c>
      <c r="D279" s="155" t="str">
        <f t="shared" si="116"/>
        <v/>
      </c>
      <c r="E279" s="155" t="str">
        <f t="shared" si="117"/>
        <v/>
      </c>
      <c r="F279" s="204" t="str">
        <f t="shared" si="118"/>
        <v/>
      </c>
      <c r="G279" s="204" t="str">
        <f t="shared" si="119"/>
        <v/>
      </c>
      <c r="H279" s="204" t="str">
        <f t="shared" si="120"/>
        <v/>
      </c>
      <c r="I279" s="204" t="str">
        <f t="shared" si="121"/>
        <v/>
      </c>
      <c r="J279" s="204" t="str">
        <f t="shared" si="125"/>
        <v/>
      </c>
      <c r="K279" s="186" t="str">
        <f t="shared" si="122"/>
        <v/>
      </c>
      <c r="L279" s="186" t="str">
        <f t="shared" si="123"/>
        <v/>
      </c>
      <c r="S279" s="187"/>
      <c r="T279" s="148"/>
      <c r="Z279" s="148"/>
    </row>
    <row r="280" spans="2:26" s="155" customFormat="1" hidden="1" x14ac:dyDescent="0.2">
      <c r="B280" s="155" t="str">
        <f t="shared" si="124"/>
        <v/>
      </c>
      <c r="C280" s="155" t="str">
        <f t="shared" si="115"/>
        <v/>
      </c>
      <c r="D280" s="155" t="str">
        <f t="shared" si="116"/>
        <v/>
      </c>
      <c r="E280" s="155" t="str">
        <f t="shared" si="117"/>
        <v/>
      </c>
      <c r="F280" s="204" t="str">
        <f t="shared" si="118"/>
        <v/>
      </c>
      <c r="G280" s="204" t="str">
        <f t="shared" si="119"/>
        <v/>
      </c>
      <c r="H280" s="204" t="str">
        <f t="shared" si="120"/>
        <v/>
      </c>
      <c r="I280" s="204" t="str">
        <f t="shared" si="121"/>
        <v/>
      </c>
      <c r="J280" s="204" t="str">
        <f t="shared" si="125"/>
        <v/>
      </c>
      <c r="K280" s="186" t="str">
        <f t="shared" si="122"/>
        <v/>
      </c>
      <c r="L280" s="186" t="str">
        <f t="shared" si="123"/>
        <v/>
      </c>
      <c r="S280" s="187"/>
      <c r="T280" s="148"/>
      <c r="Z280" s="148"/>
    </row>
    <row r="281" spans="2:26" s="155" customFormat="1" hidden="1" x14ac:dyDescent="0.2">
      <c r="B281" s="155" t="str">
        <f t="shared" si="124"/>
        <v/>
      </c>
      <c r="C281" s="155" t="str">
        <f t="shared" si="115"/>
        <v/>
      </c>
      <c r="D281" s="155" t="str">
        <f t="shared" si="116"/>
        <v/>
      </c>
      <c r="E281" s="155" t="str">
        <f t="shared" si="117"/>
        <v/>
      </c>
      <c r="F281" s="204" t="str">
        <f t="shared" si="118"/>
        <v/>
      </c>
      <c r="G281" s="204" t="str">
        <f t="shared" si="119"/>
        <v/>
      </c>
      <c r="H281" s="204" t="str">
        <f t="shared" si="120"/>
        <v/>
      </c>
      <c r="I281" s="204" t="str">
        <f t="shared" si="121"/>
        <v/>
      </c>
      <c r="J281" s="204" t="str">
        <f t="shared" si="125"/>
        <v/>
      </c>
      <c r="K281" s="186" t="str">
        <f t="shared" si="122"/>
        <v/>
      </c>
      <c r="L281" s="186" t="str">
        <f t="shared" si="123"/>
        <v/>
      </c>
      <c r="S281" s="187"/>
      <c r="T281" s="148"/>
      <c r="Z281" s="148"/>
    </row>
    <row r="282" spans="2:26" s="155" customFormat="1" hidden="1" x14ac:dyDescent="0.2">
      <c r="B282" s="155" t="str">
        <f t="shared" si="124"/>
        <v/>
      </c>
      <c r="C282" s="155" t="str">
        <f t="shared" ref="C282:C298" si="126">IF(F846=0,"",F846)</f>
        <v/>
      </c>
      <c r="D282" s="155" t="str">
        <f t="shared" ref="D282:D298" si="127">IF(G846=0,"",G846)</f>
        <v/>
      </c>
      <c r="E282" s="155" t="str">
        <f t="shared" ref="E282:E298" si="128">IF(H846=0,"",H846)</f>
        <v/>
      </c>
      <c r="F282" s="204" t="str">
        <f t="shared" ref="F282:F298" si="129">IF(J846=0,"",J846)</f>
        <v/>
      </c>
      <c r="G282" s="204" t="str">
        <f t="shared" ref="G282:G298" si="130">IF(K846=0,"",K846)</f>
        <v/>
      </c>
      <c r="H282" s="204" t="str">
        <f t="shared" ref="H282:H298" si="131">IF(L846=0,"",L846)</f>
        <v/>
      </c>
      <c r="I282" s="204" t="str">
        <f t="shared" ref="I282:I298" si="132">IF(M846=0,"",M846)</f>
        <v/>
      </c>
      <c r="J282" s="204" t="str">
        <f t="shared" si="125"/>
        <v/>
      </c>
      <c r="K282" s="186" t="str">
        <f t="shared" ref="K282:K298" si="133">IF(N846=0,"",N846)</f>
        <v/>
      </c>
      <c r="L282" s="186" t="str">
        <f t="shared" ref="L282:L298" si="134">IF(O846=0,"",O846)</f>
        <v/>
      </c>
      <c r="S282" s="187"/>
      <c r="T282" s="148"/>
      <c r="Z282" s="148"/>
    </row>
    <row r="283" spans="2:26" s="155" customFormat="1" hidden="1" x14ac:dyDescent="0.2">
      <c r="B283" s="155" t="str">
        <f t="shared" si="124"/>
        <v/>
      </c>
      <c r="C283" s="155" t="str">
        <f t="shared" si="126"/>
        <v/>
      </c>
      <c r="D283" s="155" t="str">
        <f t="shared" si="127"/>
        <v/>
      </c>
      <c r="E283" s="155" t="str">
        <f t="shared" si="128"/>
        <v/>
      </c>
      <c r="F283" s="204" t="str">
        <f t="shared" si="129"/>
        <v/>
      </c>
      <c r="G283" s="204" t="str">
        <f t="shared" si="130"/>
        <v/>
      </c>
      <c r="H283" s="204" t="str">
        <f t="shared" si="131"/>
        <v/>
      </c>
      <c r="I283" s="204" t="str">
        <f t="shared" si="132"/>
        <v/>
      </c>
      <c r="J283" s="204" t="str">
        <f t="shared" si="125"/>
        <v/>
      </c>
      <c r="K283" s="186" t="str">
        <f t="shared" si="133"/>
        <v/>
      </c>
      <c r="L283" s="186" t="str">
        <f t="shared" si="134"/>
        <v/>
      </c>
      <c r="S283" s="187"/>
      <c r="T283" s="148"/>
      <c r="Z283" s="148"/>
    </row>
    <row r="284" spans="2:26" s="155" customFormat="1" hidden="1" x14ac:dyDescent="0.2">
      <c r="B284" s="155" t="str">
        <f t="shared" si="124"/>
        <v/>
      </c>
      <c r="C284" s="155" t="str">
        <f t="shared" si="126"/>
        <v/>
      </c>
      <c r="D284" s="155" t="str">
        <f t="shared" si="127"/>
        <v/>
      </c>
      <c r="E284" s="155" t="str">
        <f t="shared" si="128"/>
        <v/>
      </c>
      <c r="F284" s="204" t="str">
        <f t="shared" si="129"/>
        <v/>
      </c>
      <c r="G284" s="204" t="str">
        <f t="shared" si="130"/>
        <v/>
      </c>
      <c r="H284" s="204" t="str">
        <f t="shared" si="131"/>
        <v/>
      </c>
      <c r="I284" s="204" t="str">
        <f t="shared" si="132"/>
        <v/>
      </c>
      <c r="J284" s="204" t="str">
        <f t="shared" si="125"/>
        <v/>
      </c>
      <c r="K284" s="186" t="str">
        <f t="shared" si="133"/>
        <v/>
      </c>
      <c r="L284" s="186" t="str">
        <f t="shared" si="134"/>
        <v/>
      </c>
      <c r="S284" s="187"/>
      <c r="T284" s="148"/>
      <c r="Z284" s="148"/>
    </row>
    <row r="285" spans="2:26" s="155" customFormat="1" hidden="1" x14ac:dyDescent="0.2">
      <c r="B285" s="155" t="str">
        <f t="shared" si="124"/>
        <v/>
      </c>
      <c r="C285" s="155" t="str">
        <f t="shared" si="126"/>
        <v/>
      </c>
      <c r="D285" s="155" t="str">
        <f t="shared" si="127"/>
        <v/>
      </c>
      <c r="E285" s="155" t="str">
        <f t="shared" si="128"/>
        <v/>
      </c>
      <c r="F285" s="204" t="str">
        <f t="shared" si="129"/>
        <v/>
      </c>
      <c r="G285" s="204" t="str">
        <f t="shared" si="130"/>
        <v/>
      </c>
      <c r="H285" s="204" t="str">
        <f t="shared" si="131"/>
        <v/>
      </c>
      <c r="I285" s="204" t="str">
        <f t="shared" si="132"/>
        <v/>
      </c>
      <c r="J285" s="204" t="str">
        <f t="shared" si="125"/>
        <v/>
      </c>
      <c r="K285" s="186" t="str">
        <f t="shared" si="133"/>
        <v/>
      </c>
      <c r="L285" s="186" t="str">
        <f t="shared" si="134"/>
        <v/>
      </c>
      <c r="S285" s="187"/>
      <c r="T285" s="148"/>
      <c r="Z285" s="148"/>
    </row>
    <row r="286" spans="2:26" s="155" customFormat="1" hidden="1" x14ac:dyDescent="0.2">
      <c r="B286" s="155" t="str">
        <f t="shared" si="124"/>
        <v/>
      </c>
      <c r="C286" s="155" t="str">
        <f t="shared" si="126"/>
        <v/>
      </c>
      <c r="D286" s="155" t="str">
        <f t="shared" si="127"/>
        <v/>
      </c>
      <c r="E286" s="155" t="str">
        <f t="shared" si="128"/>
        <v/>
      </c>
      <c r="F286" s="204" t="str">
        <f t="shared" si="129"/>
        <v/>
      </c>
      <c r="G286" s="204" t="str">
        <f t="shared" si="130"/>
        <v/>
      </c>
      <c r="H286" s="204" t="str">
        <f t="shared" si="131"/>
        <v/>
      </c>
      <c r="I286" s="204" t="str">
        <f t="shared" si="132"/>
        <v/>
      </c>
      <c r="J286" s="204" t="str">
        <f t="shared" si="125"/>
        <v/>
      </c>
      <c r="K286" s="186" t="str">
        <f t="shared" si="133"/>
        <v/>
      </c>
      <c r="L286" s="186" t="str">
        <f t="shared" si="134"/>
        <v/>
      </c>
      <c r="S286" s="187"/>
      <c r="T286" s="148"/>
      <c r="Z286" s="148"/>
    </row>
    <row r="287" spans="2:26" s="155" customFormat="1" hidden="1" x14ac:dyDescent="0.2">
      <c r="B287" s="155" t="str">
        <f t="shared" si="124"/>
        <v/>
      </c>
      <c r="C287" s="155" t="str">
        <f t="shared" si="126"/>
        <v/>
      </c>
      <c r="D287" s="155" t="str">
        <f t="shared" si="127"/>
        <v/>
      </c>
      <c r="E287" s="155" t="str">
        <f t="shared" si="128"/>
        <v/>
      </c>
      <c r="F287" s="204" t="str">
        <f t="shared" si="129"/>
        <v/>
      </c>
      <c r="G287" s="204" t="str">
        <f t="shared" si="130"/>
        <v/>
      </c>
      <c r="H287" s="204" t="str">
        <f t="shared" si="131"/>
        <v/>
      </c>
      <c r="I287" s="204" t="str">
        <f t="shared" si="132"/>
        <v/>
      </c>
      <c r="J287" s="204" t="str">
        <f t="shared" si="125"/>
        <v/>
      </c>
      <c r="K287" s="186" t="str">
        <f t="shared" si="133"/>
        <v/>
      </c>
      <c r="L287" s="186" t="str">
        <f t="shared" si="134"/>
        <v/>
      </c>
      <c r="S287" s="187"/>
      <c r="T287" s="148"/>
      <c r="Z287" s="148"/>
    </row>
    <row r="288" spans="2:26" s="155" customFormat="1" hidden="1" x14ac:dyDescent="0.2">
      <c r="B288" s="155" t="str">
        <f t="shared" si="124"/>
        <v/>
      </c>
      <c r="C288" s="155" t="str">
        <f t="shared" si="126"/>
        <v/>
      </c>
      <c r="D288" s="155" t="str">
        <f t="shared" si="127"/>
        <v/>
      </c>
      <c r="E288" s="155" t="str">
        <f t="shared" si="128"/>
        <v/>
      </c>
      <c r="F288" s="204" t="str">
        <f t="shared" si="129"/>
        <v/>
      </c>
      <c r="G288" s="204" t="str">
        <f t="shared" si="130"/>
        <v/>
      </c>
      <c r="H288" s="204" t="str">
        <f t="shared" si="131"/>
        <v/>
      </c>
      <c r="I288" s="204" t="str">
        <f t="shared" si="132"/>
        <v/>
      </c>
      <c r="J288" s="204" t="str">
        <f t="shared" si="125"/>
        <v/>
      </c>
      <c r="K288" s="186" t="str">
        <f t="shared" si="133"/>
        <v/>
      </c>
      <c r="L288" s="186" t="str">
        <f t="shared" si="134"/>
        <v/>
      </c>
      <c r="S288" s="187"/>
      <c r="T288" s="148"/>
      <c r="Z288" s="148"/>
    </row>
    <row r="289" spans="2:26" s="155" customFormat="1" hidden="1" x14ac:dyDescent="0.2">
      <c r="B289" s="155" t="str">
        <f t="shared" si="124"/>
        <v/>
      </c>
      <c r="C289" s="155" t="str">
        <f t="shared" si="126"/>
        <v/>
      </c>
      <c r="D289" s="155" t="str">
        <f t="shared" si="127"/>
        <v/>
      </c>
      <c r="E289" s="155" t="str">
        <f t="shared" si="128"/>
        <v/>
      </c>
      <c r="F289" s="204" t="str">
        <f t="shared" si="129"/>
        <v/>
      </c>
      <c r="G289" s="204" t="str">
        <f t="shared" si="130"/>
        <v/>
      </c>
      <c r="H289" s="204" t="str">
        <f t="shared" si="131"/>
        <v/>
      </c>
      <c r="I289" s="204" t="str">
        <f t="shared" si="132"/>
        <v/>
      </c>
      <c r="J289" s="204" t="str">
        <f t="shared" si="125"/>
        <v/>
      </c>
      <c r="K289" s="186" t="str">
        <f t="shared" si="133"/>
        <v/>
      </c>
      <c r="L289" s="186" t="str">
        <f t="shared" si="134"/>
        <v/>
      </c>
      <c r="S289" s="187"/>
      <c r="T289" s="148"/>
      <c r="Z289" s="148"/>
    </row>
    <row r="290" spans="2:26" s="155" customFormat="1" hidden="1" x14ac:dyDescent="0.2">
      <c r="B290" s="155" t="str">
        <f t="shared" si="124"/>
        <v/>
      </c>
      <c r="C290" s="155" t="str">
        <f t="shared" si="126"/>
        <v/>
      </c>
      <c r="D290" s="155" t="str">
        <f t="shared" si="127"/>
        <v/>
      </c>
      <c r="E290" s="155" t="str">
        <f t="shared" si="128"/>
        <v/>
      </c>
      <c r="F290" s="204" t="str">
        <f t="shared" si="129"/>
        <v/>
      </c>
      <c r="G290" s="204" t="str">
        <f t="shared" si="130"/>
        <v/>
      </c>
      <c r="H290" s="204" t="str">
        <f t="shared" si="131"/>
        <v/>
      </c>
      <c r="I290" s="204" t="str">
        <f t="shared" si="132"/>
        <v/>
      </c>
      <c r="J290" s="204" t="str">
        <f t="shared" si="125"/>
        <v/>
      </c>
      <c r="K290" s="186" t="str">
        <f t="shared" si="133"/>
        <v/>
      </c>
      <c r="L290" s="186" t="str">
        <f t="shared" si="134"/>
        <v/>
      </c>
      <c r="S290" s="187"/>
      <c r="T290" s="148"/>
      <c r="Z290" s="148"/>
    </row>
    <row r="291" spans="2:26" s="155" customFormat="1" hidden="1" x14ac:dyDescent="0.2">
      <c r="B291" s="155" t="str">
        <f t="shared" si="124"/>
        <v/>
      </c>
      <c r="C291" s="155" t="str">
        <f t="shared" si="126"/>
        <v/>
      </c>
      <c r="D291" s="155" t="str">
        <f t="shared" si="127"/>
        <v/>
      </c>
      <c r="E291" s="155" t="str">
        <f t="shared" si="128"/>
        <v/>
      </c>
      <c r="F291" s="204" t="str">
        <f t="shared" si="129"/>
        <v/>
      </c>
      <c r="G291" s="204" t="str">
        <f t="shared" si="130"/>
        <v/>
      </c>
      <c r="H291" s="204" t="str">
        <f t="shared" si="131"/>
        <v/>
      </c>
      <c r="I291" s="204" t="str">
        <f t="shared" si="132"/>
        <v/>
      </c>
      <c r="J291" s="204" t="str">
        <f t="shared" si="125"/>
        <v/>
      </c>
      <c r="K291" s="186" t="str">
        <f t="shared" si="133"/>
        <v/>
      </c>
      <c r="L291" s="186" t="str">
        <f t="shared" si="134"/>
        <v/>
      </c>
      <c r="S291" s="187"/>
      <c r="T291" s="148"/>
      <c r="Z291" s="148"/>
    </row>
    <row r="292" spans="2:26" s="155" customFormat="1" hidden="1" x14ac:dyDescent="0.2">
      <c r="B292" s="155" t="str">
        <f t="shared" si="124"/>
        <v/>
      </c>
      <c r="C292" s="155" t="str">
        <f t="shared" si="126"/>
        <v/>
      </c>
      <c r="D292" s="155" t="str">
        <f t="shared" si="127"/>
        <v/>
      </c>
      <c r="E292" s="155" t="str">
        <f t="shared" si="128"/>
        <v/>
      </c>
      <c r="F292" s="204" t="str">
        <f t="shared" si="129"/>
        <v/>
      </c>
      <c r="G292" s="204" t="str">
        <f t="shared" si="130"/>
        <v/>
      </c>
      <c r="H292" s="204" t="str">
        <f t="shared" si="131"/>
        <v/>
      </c>
      <c r="I292" s="204" t="str">
        <f t="shared" si="132"/>
        <v/>
      </c>
      <c r="J292" s="204" t="str">
        <f t="shared" si="125"/>
        <v/>
      </c>
      <c r="K292" s="186" t="str">
        <f t="shared" si="133"/>
        <v/>
      </c>
      <c r="L292" s="186" t="str">
        <f t="shared" si="134"/>
        <v/>
      </c>
      <c r="S292" s="187"/>
      <c r="T292" s="148"/>
      <c r="Z292" s="148"/>
    </row>
    <row r="293" spans="2:26" s="155" customFormat="1" hidden="1" x14ac:dyDescent="0.2">
      <c r="B293" s="155" t="str">
        <f t="shared" si="124"/>
        <v/>
      </c>
      <c r="C293" s="155" t="str">
        <f t="shared" si="126"/>
        <v/>
      </c>
      <c r="D293" s="155" t="str">
        <f t="shared" si="127"/>
        <v/>
      </c>
      <c r="E293" s="155" t="str">
        <f t="shared" si="128"/>
        <v/>
      </c>
      <c r="F293" s="204" t="str">
        <f t="shared" si="129"/>
        <v/>
      </c>
      <c r="G293" s="204" t="str">
        <f t="shared" si="130"/>
        <v/>
      </c>
      <c r="H293" s="204" t="str">
        <f t="shared" si="131"/>
        <v/>
      </c>
      <c r="I293" s="204" t="str">
        <f t="shared" si="132"/>
        <v/>
      </c>
      <c r="J293" s="204" t="str">
        <f t="shared" si="125"/>
        <v/>
      </c>
      <c r="K293" s="186" t="str">
        <f t="shared" si="133"/>
        <v/>
      </c>
      <c r="L293" s="186" t="str">
        <f t="shared" si="134"/>
        <v/>
      </c>
      <c r="S293" s="187"/>
      <c r="T293" s="148"/>
      <c r="Z293" s="148"/>
    </row>
    <row r="294" spans="2:26" s="155" customFormat="1" hidden="1" x14ac:dyDescent="0.2">
      <c r="B294" s="155" t="str">
        <f t="shared" si="124"/>
        <v/>
      </c>
      <c r="C294" s="155" t="str">
        <f t="shared" si="126"/>
        <v/>
      </c>
      <c r="D294" s="155" t="str">
        <f t="shared" si="127"/>
        <v/>
      </c>
      <c r="E294" s="155" t="str">
        <f t="shared" si="128"/>
        <v/>
      </c>
      <c r="F294" s="204" t="str">
        <f t="shared" si="129"/>
        <v/>
      </c>
      <c r="G294" s="204" t="str">
        <f t="shared" si="130"/>
        <v/>
      </c>
      <c r="H294" s="204" t="str">
        <f t="shared" si="131"/>
        <v/>
      </c>
      <c r="I294" s="204" t="str">
        <f t="shared" si="132"/>
        <v/>
      </c>
      <c r="J294" s="204" t="str">
        <f t="shared" si="125"/>
        <v/>
      </c>
      <c r="K294" s="186" t="str">
        <f t="shared" si="133"/>
        <v/>
      </c>
      <c r="L294" s="186" t="str">
        <f t="shared" si="134"/>
        <v/>
      </c>
      <c r="S294" s="187"/>
      <c r="T294" s="148"/>
      <c r="Z294" s="148"/>
    </row>
    <row r="295" spans="2:26" s="155" customFormat="1" hidden="1" x14ac:dyDescent="0.2">
      <c r="B295" s="155" t="str">
        <f t="shared" si="124"/>
        <v/>
      </c>
      <c r="C295" s="155" t="str">
        <f t="shared" si="126"/>
        <v/>
      </c>
      <c r="D295" s="155" t="str">
        <f t="shared" si="127"/>
        <v/>
      </c>
      <c r="E295" s="155" t="str">
        <f t="shared" si="128"/>
        <v/>
      </c>
      <c r="F295" s="204" t="str">
        <f t="shared" si="129"/>
        <v/>
      </c>
      <c r="G295" s="204" t="str">
        <f t="shared" si="130"/>
        <v/>
      </c>
      <c r="H295" s="204" t="str">
        <f t="shared" si="131"/>
        <v/>
      </c>
      <c r="I295" s="204" t="str">
        <f t="shared" si="132"/>
        <v/>
      </c>
      <c r="J295" s="204" t="str">
        <f t="shared" si="125"/>
        <v/>
      </c>
      <c r="K295" s="186" t="str">
        <f t="shared" si="133"/>
        <v/>
      </c>
      <c r="L295" s="186" t="str">
        <f t="shared" si="134"/>
        <v/>
      </c>
      <c r="S295" s="187"/>
      <c r="T295" s="148"/>
      <c r="Z295" s="148"/>
    </row>
    <row r="296" spans="2:26" s="155" customFormat="1" hidden="1" x14ac:dyDescent="0.2">
      <c r="B296" s="155" t="str">
        <f t="shared" si="124"/>
        <v/>
      </c>
      <c r="C296" s="155" t="str">
        <f t="shared" si="126"/>
        <v/>
      </c>
      <c r="D296" s="155" t="str">
        <f t="shared" si="127"/>
        <v/>
      </c>
      <c r="E296" s="155" t="str">
        <f t="shared" si="128"/>
        <v/>
      </c>
      <c r="F296" s="204" t="str">
        <f t="shared" si="129"/>
        <v/>
      </c>
      <c r="G296" s="204" t="str">
        <f t="shared" si="130"/>
        <v/>
      </c>
      <c r="H296" s="204" t="str">
        <f t="shared" si="131"/>
        <v/>
      </c>
      <c r="I296" s="204" t="str">
        <f t="shared" si="132"/>
        <v/>
      </c>
      <c r="J296" s="204" t="str">
        <f t="shared" si="125"/>
        <v/>
      </c>
      <c r="K296" s="186" t="str">
        <f t="shared" si="133"/>
        <v/>
      </c>
      <c r="L296" s="186" t="str">
        <f t="shared" si="134"/>
        <v/>
      </c>
      <c r="S296" s="187"/>
      <c r="T296" s="148"/>
      <c r="Z296" s="148"/>
    </row>
    <row r="297" spans="2:26" s="155" customFormat="1" hidden="1" x14ac:dyDescent="0.2">
      <c r="B297" s="155" t="str">
        <f t="shared" si="124"/>
        <v/>
      </c>
      <c r="C297" s="155" t="str">
        <f t="shared" si="126"/>
        <v/>
      </c>
      <c r="D297" s="155" t="str">
        <f t="shared" si="127"/>
        <v/>
      </c>
      <c r="E297" s="155" t="str">
        <f t="shared" si="128"/>
        <v/>
      </c>
      <c r="F297" s="204" t="str">
        <f t="shared" si="129"/>
        <v/>
      </c>
      <c r="G297" s="204" t="str">
        <f t="shared" si="130"/>
        <v/>
      </c>
      <c r="H297" s="204" t="str">
        <f t="shared" si="131"/>
        <v/>
      </c>
      <c r="I297" s="204" t="str">
        <f t="shared" si="132"/>
        <v/>
      </c>
      <c r="J297" s="204" t="str">
        <f t="shared" si="125"/>
        <v/>
      </c>
      <c r="K297" s="186" t="str">
        <f t="shared" si="133"/>
        <v/>
      </c>
      <c r="L297" s="186" t="str">
        <f t="shared" si="134"/>
        <v/>
      </c>
      <c r="S297" s="187"/>
      <c r="T297" s="148"/>
      <c r="Z297" s="148"/>
    </row>
    <row r="298" spans="2:26" s="155" customFormat="1" hidden="1" x14ac:dyDescent="0.2">
      <c r="B298" s="155" t="str">
        <f t="shared" si="124"/>
        <v/>
      </c>
      <c r="C298" s="155" t="str">
        <f t="shared" si="126"/>
        <v/>
      </c>
      <c r="D298" s="155" t="str">
        <f t="shared" si="127"/>
        <v/>
      </c>
      <c r="E298" s="155" t="str">
        <f t="shared" si="128"/>
        <v/>
      </c>
      <c r="F298" s="204" t="str">
        <f t="shared" si="129"/>
        <v/>
      </c>
      <c r="G298" s="204" t="str">
        <f t="shared" si="130"/>
        <v/>
      </c>
      <c r="H298" s="204" t="str">
        <f t="shared" si="131"/>
        <v/>
      </c>
      <c r="I298" s="204" t="str">
        <f t="shared" si="132"/>
        <v/>
      </c>
      <c r="J298" s="204" t="str">
        <f t="shared" si="125"/>
        <v/>
      </c>
      <c r="K298" s="186" t="str">
        <f t="shared" si="133"/>
        <v/>
      </c>
      <c r="L298" s="186" t="str">
        <f t="shared" si="134"/>
        <v/>
      </c>
      <c r="S298" s="187"/>
      <c r="T298" s="148"/>
      <c r="Z298" s="148"/>
    </row>
    <row r="299" spans="2:26" s="155" customFormat="1" hidden="1" x14ac:dyDescent="0.2">
      <c r="B299" s="155" t="str">
        <f t="shared" si="124"/>
        <v/>
      </c>
      <c r="C299" s="155" t="str">
        <f t="shared" ref="C299:C336" si="135">IF(F863=0,"",F863)</f>
        <v/>
      </c>
      <c r="D299" s="155" t="str">
        <f t="shared" ref="D299:D336" si="136">IF(G863=0,"",G863)</f>
        <v/>
      </c>
      <c r="E299" s="155" t="str">
        <f t="shared" ref="E299:E336" si="137">IF(H863=0,"",H863)</f>
        <v/>
      </c>
      <c r="F299" s="204" t="str">
        <f t="shared" ref="F299:F336" si="138">IF(J863=0,"",J863)</f>
        <v/>
      </c>
      <c r="G299" s="204" t="str">
        <f t="shared" ref="G299:G336" si="139">IF(K863=0,"",K863)</f>
        <v/>
      </c>
      <c r="H299" s="204" t="str">
        <f t="shared" ref="H299:H336" si="140">IF(L863=0,"",L863)</f>
        <v/>
      </c>
      <c r="I299" s="204" t="str">
        <f t="shared" ref="I299:I336" si="141">IF(M863=0,"",M863)</f>
        <v/>
      </c>
      <c r="J299" s="204" t="str">
        <f t="shared" si="125"/>
        <v/>
      </c>
      <c r="K299" s="186" t="str">
        <f t="shared" ref="K299:K336" si="142">IF(N863=0,"",N863)</f>
        <v/>
      </c>
      <c r="L299" s="186" t="str">
        <f t="shared" ref="L299:L336" si="143">IF(O863=0,"",O863)</f>
        <v/>
      </c>
      <c r="S299" s="187"/>
      <c r="T299" s="148"/>
      <c r="Z299" s="148"/>
    </row>
    <row r="300" spans="2:26" s="155" customFormat="1" hidden="1" x14ac:dyDescent="0.2">
      <c r="B300" s="155" t="str">
        <f t="shared" si="124"/>
        <v/>
      </c>
      <c r="C300" s="155" t="str">
        <f t="shared" si="135"/>
        <v/>
      </c>
      <c r="D300" s="155" t="str">
        <f t="shared" si="136"/>
        <v/>
      </c>
      <c r="E300" s="155" t="str">
        <f t="shared" si="137"/>
        <v/>
      </c>
      <c r="F300" s="204" t="str">
        <f t="shared" si="138"/>
        <v/>
      </c>
      <c r="G300" s="204" t="str">
        <f t="shared" si="139"/>
        <v/>
      </c>
      <c r="H300" s="204" t="str">
        <f t="shared" si="140"/>
        <v/>
      </c>
      <c r="I300" s="204" t="str">
        <f t="shared" si="141"/>
        <v/>
      </c>
      <c r="J300" s="204" t="str">
        <f t="shared" si="125"/>
        <v/>
      </c>
      <c r="K300" s="186" t="str">
        <f t="shared" si="142"/>
        <v/>
      </c>
      <c r="L300" s="186" t="str">
        <f t="shared" si="143"/>
        <v/>
      </c>
      <c r="S300" s="187"/>
      <c r="T300" s="148"/>
      <c r="Z300" s="148"/>
    </row>
    <row r="301" spans="2:26" s="155" customFormat="1" hidden="1" x14ac:dyDescent="0.2">
      <c r="B301" s="155" t="str">
        <f t="shared" si="124"/>
        <v/>
      </c>
      <c r="C301" s="155" t="str">
        <f t="shared" si="135"/>
        <v/>
      </c>
      <c r="D301" s="155" t="str">
        <f t="shared" si="136"/>
        <v/>
      </c>
      <c r="E301" s="155" t="str">
        <f t="shared" si="137"/>
        <v/>
      </c>
      <c r="F301" s="204" t="str">
        <f t="shared" si="138"/>
        <v/>
      </c>
      <c r="G301" s="204" t="str">
        <f t="shared" si="139"/>
        <v/>
      </c>
      <c r="H301" s="204" t="str">
        <f t="shared" si="140"/>
        <v/>
      </c>
      <c r="I301" s="204" t="str">
        <f t="shared" si="141"/>
        <v/>
      </c>
      <c r="J301" s="204" t="str">
        <f t="shared" si="125"/>
        <v/>
      </c>
      <c r="K301" s="186" t="str">
        <f t="shared" si="142"/>
        <v/>
      </c>
      <c r="L301" s="186" t="str">
        <f t="shared" si="143"/>
        <v/>
      </c>
      <c r="S301" s="187"/>
      <c r="T301" s="148"/>
      <c r="Z301" s="148"/>
    </row>
    <row r="302" spans="2:26" s="155" customFormat="1" hidden="1" x14ac:dyDescent="0.2">
      <c r="B302" s="155" t="str">
        <f t="shared" si="124"/>
        <v/>
      </c>
      <c r="C302" s="155" t="str">
        <f t="shared" si="135"/>
        <v/>
      </c>
      <c r="D302" s="155" t="str">
        <f t="shared" si="136"/>
        <v/>
      </c>
      <c r="E302" s="155" t="str">
        <f t="shared" si="137"/>
        <v/>
      </c>
      <c r="F302" s="204" t="str">
        <f t="shared" si="138"/>
        <v/>
      </c>
      <c r="G302" s="204" t="str">
        <f t="shared" si="139"/>
        <v/>
      </c>
      <c r="H302" s="204" t="str">
        <f t="shared" si="140"/>
        <v/>
      </c>
      <c r="I302" s="204" t="str">
        <f t="shared" si="141"/>
        <v/>
      </c>
      <c r="J302" s="204" t="str">
        <f t="shared" si="125"/>
        <v/>
      </c>
      <c r="K302" s="186" t="str">
        <f t="shared" si="142"/>
        <v/>
      </c>
      <c r="L302" s="186" t="str">
        <f t="shared" si="143"/>
        <v/>
      </c>
      <c r="S302" s="187"/>
      <c r="T302" s="148"/>
      <c r="Z302" s="148"/>
    </row>
    <row r="303" spans="2:26" s="155" customFormat="1" hidden="1" x14ac:dyDescent="0.2">
      <c r="B303" s="155" t="str">
        <f t="shared" si="124"/>
        <v/>
      </c>
      <c r="C303" s="155" t="str">
        <f t="shared" si="135"/>
        <v/>
      </c>
      <c r="D303" s="155" t="str">
        <f t="shared" si="136"/>
        <v/>
      </c>
      <c r="E303" s="155" t="str">
        <f t="shared" si="137"/>
        <v/>
      </c>
      <c r="F303" s="204" t="str">
        <f t="shared" si="138"/>
        <v/>
      </c>
      <c r="G303" s="204" t="str">
        <f t="shared" si="139"/>
        <v/>
      </c>
      <c r="H303" s="204" t="str">
        <f t="shared" si="140"/>
        <v/>
      </c>
      <c r="I303" s="204" t="str">
        <f t="shared" si="141"/>
        <v/>
      </c>
      <c r="J303" s="204" t="str">
        <f t="shared" si="125"/>
        <v/>
      </c>
      <c r="K303" s="186" t="str">
        <f t="shared" si="142"/>
        <v/>
      </c>
      <c r="L303" s="186" t="str">
        <f t="shared" si="143"/>
        <v/>
      </c>
      <c r="S303" s="187"/>
      <c r="T303" s="148"/>
      <c r="Z303" s="148"/>
    </row>
    <row r="304" spans="2:26" s="155" customFormat="1" hidden="1" x14ac:dyDescent="0.2">
      <c r="B304" s="155" t="str">
        <f t="shared" si="124"/>
        <v/>
      </c>
      <c r="C304" s="155" t="str">
        <f t="shared" si="135"/>
        <v/>
      </c>
      <c r="D304" s="155" t="str">
        <f t="shared" si="136"/>
        <v/>
      </c>
      <c r="E304" s="155" t="str">
        <f t="shared" si="137"/>
        <v/>
      </c>
      <c r="F304" s="204" t="str">
        <f t="shared" si="138"/>
        <v/>
      </c>
      <c r="G304" s="204" t="str">
        <f t="shared" si="139"/>
        <v/>
      </c>
      <c r="H304" s="204" t="str">
        <f t="shared" si="140"/>
        <v/>
      </c>
      <c r="I304" s="204" t="str">
        <f t="shared" si="141"/>
        <v/>
      </c>
      <c r="J304" s="204" t="str">
        <f t="shared" si="125"/>
        <v/>
      </c>
      <c r="K304" s="186" t="str">
        <f t="shared" si="142"/>
        <v/>
      </c>
      <c r="L304" s="186" t="str">
        <f t="shared" si="143"/>
        <v/>
      </c>
      <c r="S304" s="187"/>
      <c r="T304" s="148"/>
      <c r="Z304" s="148"/>
    </row>
    <row r="305" spans="2:26" s="155" customFormat="1" hidden="1" x14ac:dyDescent="0.2">
      <c r="B305" s="155" t="str">
        <f t="shared" si="124"/>
        <v/>
      </c>
      <c r="C305" s="155" t="str">
        <f t="shared" si="135"/>
        <v/>
      </c>
      <c r="D305" s="155" t="str">
        <f t="shared" si="136"/>
        <v/>
      </c>
      <c r="E305" s="155" t="str">
        <f t="shared" si="137"/>
        <v/>
      </c>
      <c r="F305" s="204" t="str">
        <f t="shared" si="138"/>
        <v/>
      </c>
      <c r="G305" s="204" t="str">
        <f t="shared" si="139"/>
        <v/>
      </c>
      <c r="H305" s="204" t="str">
        <f t="shared" si="140"/>
        <v/>
      </c>
      <c r="I305" s="204" t="str">
        <f t="shared" si="141"/>
        <v/>
      </c>
      <c r="J305" s="204" t="str">
        <f t="shared" si="125"/>
        <v/>
      </c>
      <c r="K305" s="186" t="str">
        <f t="shared" si="142"/>
        <v/>
      </c>
      <c r="L305" s="186" t="str">
        <f t="shared" si="143"/>
        <v/>
      </c>
      <c r="S305" s="187"/>
      <c r="T305" s="148"/>
      <c r="Z305" s="148"/>
    </row>
    <row r="306" spans="2:26" s="155" customFormat="1" hidden="1" x14ac:dyDescent="0.2">
      <c r="B306" s="155" t="str">
        <f t="shared" si="124"/>
        <v/>
      </c>
      <c r="C306" s="155" t="str">
        <f t="shared" si="135"/>
        <v/>
      </c>
      <c r="D306" s="155" t="str">
        <f t="shared" si="136"/>
        <v/>
      </c>
      <c r="E306" s="155" t="str">
        <f t="shared" si="137"/>
        <v/>
      </c>
      <c r="F306" s="204" t="str">
        <f t="shared" si="138"/>
        <v/>
      </c>
      <c r="G306" s="204" t="str">
        <f t="shared" si="139"/>
        <v/>
      </c>
      <c r="H306" s="204" t="str">
        <f t="shared" si="140"/>
        <v/>
      </c>
      <c r="I306" s="204" t="str">
        <f t="shared" si="141"/>
        <v/>
      </c>
      <c r="J306" s="204" t="str">
        <f t="shared" si="125"/>
        <v/>
      </c>
      <c r="K306" s="186" t="str">
        <f t="shared" si="142"/>
        <v/>
      </c>
      <c r="L306" s="186" t="str">
        <f t="shared" si="143"/>
        <v/>
      </c>
      <c r="S306" s="187"/>
      <c r="T306" s="148"/>
      <c r="Z306" s="148"/>
    </row>
    <row r="307" spans="2:26" s="155" customFormat="1" hidden="1" x14ac:dyDescent="0.2">
      <c r="B307" s="155" t="str">
        <f t="shared" si="124"/>
        <v/>
      </c>
      <c r="C307" s="155" t="str">
        <f t="shared" si="135"/>
        <v/>
      </c>
      <c r="D307" s="155" t="str">
        <f t="shared" si="136"/>
        <v/>
      </c>
      <c r="E307" s="155" t="str">
        <f t="shared" si="137"/>
        <v/>
      </c>
      <c r="F307" s="204" t="str">
        <f t="shared" si="138"/>
        <v/>
      </c>
      <c r="G307" s="204" t="str">
        <f t="shared" si="139"/>
        <v/>
      </c>
      <c r="H307" s="204" t="str">
        <f t="shared" si="140"/>
        <v/>
      </c>
      <c r="I307" s="204" t="str">
        <f t="shared" si="141"/>
        <v/>
      </c>
      <c r="J307" s="204" t="str">
        <f t="shared" si="125"/>
        <v/>
      </c>
      <c r="K307" s="186" t="str">
        <f t="shared" si="142"/>
        <v/>
      </c>
      <c r="L307" s="186" t="str">
        <f t="shared" si="143"/>
        <v/>
      </c>
      <c r="S307" s="187"/>
      <c r="T307" s="148"/>
      <c r="Z307" s="148"/>
    </row>
    <row r="308" spans="2:26" s="155" customFormat="1" hidden="1" x14ac:dyDescent="0.2">
      <c r="B308" s="155" t="str">
        <f t="shared" si="124"/>
        <v/>
      </c>
      <c r="C308" s="155" t="str">
        <f t="shared" si="135"/>
        <v/>
      </c>
      <c r="D308" s="155" t="str">
        <f t="shared" si="136"/>
        <v/>
      </c>
      <c r="E308" s="155" t="str">
        <f t="shared" si="137"/>
        <v/>
      </c>
      <c r="F308" s="204" t="str">
        <f t="shared" si="138"/>
        <v/>
      </c>
      <c r="G308" s="204" t="str">
        <f t="shared" si="139"/>
        <v/>
      </c>
      <c r="H308" s="204" t="str">
        <f t="shared" si="140"/>
        <v/>
      </c>
      <c r="I308" s="204" t="str">
        <f t="shared" si="141"/>
        <v/>
      </c>
      <c r="J308" s="204" t="str">
        <f t="shared" si="125"/>
        <v/>
      </c>
      <c r="K308" s="186" t="str">
        <f t="shared" si="142"/>
        <v/>
      </c>
      <c r="L308" s="186" t="str">
        <f t="shared" si="143"/>
        <v/>
      </c>
      <c r="S308" s="187"/>
      <c r="T308" s="148"/>
      <c r="Z308" s="148"/>
    </row>
    <row r="309" spans="2:26" s="155" customFormat="1" hidden="1" x14ac:dyDescent="0.2">
      <c r="B309" s="155" t="str">
        <f t="shared" si="124"/>
        <v/>
      </c>
      <c r="C309" s="155" t="str">
        <f t="shared" si="135"/>
        <v/>
      </c>
      <c r="D309" s="155" t="str">
        <f t="shared" si="136"/>
        <v/>
      </c>
      <c r="E309" s="155" t="str">
        <f t="shared" si="137"/>
        <v/>
      </c>
      <c r="F309" s="204" t="str">
        <f t="shared" si="138"/>
        <v/>
      </c>
      <c r="G309" s="204" t="str">
        <f t="shared" si="139"/>
        <v/>
      </c>
      <c r="H309" s="204" t="str">
        <f t="shared" si="140"/>
        <v/>
      </c>
      <c r="I309" s="204" t="str">
        <f t="shared" si="141"/>
        <v/>
      </c>
      <c r="J309" s="204" t="str">
        <f t="shared" si="125"/>
        <v/>
      </c>
      <c r="K309" s="186" t="str">
        <f t="shared" si="142"/>
        <v/>
      </c>
      <c r="L309" s="186" t="str">
        <f t="shared" si="143"/>
        <v/>
      </c>
      <c r="S309" s="187"/>
      <c r="T309" s="148"/>
      <c r="Z309" s="148"/>
    </row>
    <row r="310" spans="2:26" s="155" customFormat="1" hidden="1" x14ac:dyDescent="0.2">
      <c r="B310" s="155" t="str">
        <f t="shared" si="124"/>
        <v/>
      </c>
      <c r="C310" s="155" t="str">
        <f t="shared" si="135"/>
        <v/>
      </c>
      <c r="D310" s="155" t="str">
        <f t="shared" si="136"/>
        <v/>
      </c>
      <c r="E310" s="155" t="str">
        <f t="shared" si="137"/>
        <v/>
      </c>
      <c r="F310" s="204" t="str">
        <f t="shared" si="138"/>
        <v/>
      </c>
      <c r="G310" s="204" t="str">
        <f t="shared" si="139"/>
        <v/>
      </c>
      <c r="H310" s="204" t="str">
        <f t="shared" si="140"/>
        <v/>
      </c>
      <c r="I310" s="204" t="str">
        <f t="shared" si="141"/>
        <v/>
      </c>
      <c r="J310" s="204" t="str">
        <f t="shared" si="125"/>
        <v/>
      </c>
      <c r="K310" s="186" t="str">
        <f t="shared" si="142"/>
        <v/>
      </c>
      <c r="L310" s="186" t="str">
        <f t="shared" si="143"/>
        <v/>
      </c>
      <c r="S310" s="187"/>
      <c r="T310" s="148"/>
      <c r="Z310" s="148"/>
    </row>
    <row r="311" spans="2:26" s="155" customFormat="1" hidden="1" x14ac:dyDescent="0.2">
      <c r="B311" s="155" t="str">
        <f t="shared" si="124"/>
        <v/>
      </c>
      <c r="C311" s="155" t="str">
        <f t="shared" si="135"/>
        <v/>
      </c>
      <c r="D311" s="155" t="str">
        <f t="shared" si="136"/>
        <v/>
      </c>
      <c r="E311" s="155" t="str">
        <f t="shared" si="137"/>
        <v/>
      </c>
      <c r="F311" s="204" t="str">
        <f t="shared" si="138"/>
        <v/>
      </c>
      <c r="G311" s="204" t="str">
        <f t="shared" si="139"/>
        <v/>
      </c>
      <c r="H311" s="204" t="str">
        <f t="shared" si="140"/>
        <v/>
      </c>
      <c r="I311" s="204" t="str">
        <f t="shared" si="141"/>
        <v/>
      </c>
      <c r="J311" s="204" t="str">
        <f t="shared" si="125"/>
        <v/>
      </c>
      <c r="K311" s="186" t="str">
        <f t="shared" si="142"/>
        <v/>
      </c>
      <c r="L311" s="186" t="str">
        <f t="shared" si="143"/>
        <v/>
      </c>
      <c r="S311" s="187"/>
      <c r="T311" s="148"/>
      <c r="Z311" s="148"/>
    </row>
    <row r="312" spans="2:26" s="155" customFormat="1" hidden="1" x14ac:dyDescent="0.2">
      <c r="B312" s="155" t="str">
        <f t="shared" si="124"/>
        <v/>
      </c>
      <c r="C312" s="155" t="str">
        <f t="shared" si="135"/>
        <v/>
      </c>
      <c r="D312" s="155" t="str">
        <f t="shared" si="136"/>
        <v/>
      </c>
      <c r="E312" s="155" t="str">
        <f t="shared" si="137"/>
        <v/>
      </c>
      <c r="F312" s="204" t="str">
        <f t="shared" si="138"/>
        <v/>
      </c>
      <c r="G312" s="204" t="str">
        <f t="shared" si="139"/>
        <v/>
      </c>
      <c r="H312" s="204" t="str">
        <f t="shared" si="140"/>
        <v/>
      </c>
      <c r="I312" s="204" t="str">
        <f t="shared" si="141"/>
        <v/>
      </c>
      <c r="J312" s="204" t="str">
        <f t="shared" si="125"/>
        <v/>
      </c>
      <c r="K312" s="186" t="str">
        <f t="shared" si="142"/>
        <v/>
      </c>
      <c r="L312" s="186" t="str">
        <f t="shared" si="143"/>
        <v/>
      </c>
      <c r="S312" s="187"/>
      <c r="T312" s="148"/>
      <c r="Z312" s="148"/>
    </row>
    <row r="313" spans="2:26" s="155" customFormat="1" hidden="1" x14ac:dyDescent="0.2">
      <c r="B313" s="155" t="str">
        <f t="shared" si="124"/>
        <v/>
      </c>
      <c r="C313" s="155" t="str">
        <f t="shared" si="135"/>
        <v/>
      </c>
      <c r="D313" s="155" t="str">
        <f t="shared" si="136"/>
        <v/>
      </c>
      <c r="E313" s="155" t="str">
        <f t="shared" si="137"/>
        <v/>
      </c>
      <c r="F313" s="204" t="str">
        <f t="shared" si="138"/>
        <v/>
      </c>
      <c r="G313" s="204" t="str">
        <f t="shared" si="139"/>
        <v/>
      </c>
      <c r="H313" s="204" t="str">
        <f t="shared" si="140"/>
        <v/>
      </c>
      <c r="I313" s="204" t="str">
        <f t="shared" si="141"/>
        <v/>
      </c>
      <c r="J313" s="204" t="str">
        <f t="shared" si="125"/>
        <v/>
      </c>
      <c r="K313" s="186" t="str">
        <f t="shared" si="142"/>
        <v/>
      </c>
      <c r="L313" s="186" t="str">
        <f t="shared" si="143"/>
        <v/>
      </c>
      <c r="S313" s="187"/>
      <c r="T313" s="148"/>
      <c r="Z313" s="148"/>
    </row>
    <row r="314" spans="2:26" s="155" customFormat="1" hidden="1" x14ac:dyDescent="0.2">
      <c r="B314" s="155" t="str">
        <f t="shared" si="124"/>
        <v/>
      </c>
      <c r="C314" s="155" t="str">
        <f t="shared" si="135"/>
        <v/>
      </c>
      <c r="D314" s="155" t="str">
        <f t="shared" si="136"/>
        <v/>
      </c>
      <c r="E314" s="155" t="str">
        <f t="shared" si="137"/>
        <v/>
      </c>
      <c r="F314" s="204" t="str">
        <f t="shared" si="138"/>
        <v/>
      </c>
      <c r="G314" s="204" t="str">
        <f t="shared" si="139"/>
        <v/>
      </c>
      <c r="H314" s="204" t="str">
        <f t="shared" si="140"/>
        <v/>
      </c>
      <c r="I314" s="204" t="str">
        <f t="shared" si="141"/>
        <v/>
      </c>
      <c r="J314" s="204" t="str">
        <f t="shared" si="125"/>
        <v/>
      </c>
      <c r="K314" s="186" t="str">
        <f t="shared" si="142"/>
        <v/>
      </c>
      <c r="L314" s="186" t="str">
        <f t="shared" si="143"/>
        <v/>
      </c>
      <c r="S314" s="187"/>
      <c r="T314" s="148"/>
      <c r="Z314" s="148"/>
    </row>
    <row r="315" spans="2:26" s="155" customFormat="1" hidden="1" x14ac:dyDescent="0.2">
      <c r="B315" s="155" t="str">
        <f t="shared" si="124"/>
        <v/>
      </c>
      <c r="C315" s="155" t="str">
        <f t="shared" si="135"/>
        <v/>
      </c>
      <c r="D315" s="155" t="str">
        <f t="shared" si="136"/>
        <v/>
      </c>
      <c r="E315" s="155" t="str">
        <f t="shared" si="137"/>
        <v/>
      </c>
      <c r="F315" s="204" t="str">
        <f t="shared" si="138"/>
        <v/>
      </c>
      <c r="G315" s="204" t="str">
        <f t="shared" si="139"/>
        <v/>
      </c>
      <c r="H315" s="204" t="str">
        <f t="shared" si="140"/>
        <v/>
      </c>
      <c r="I315" s="204" t="str">
        <f t="shared" si="141"/>
        <v/>
      </c>
      <c r="J315" s="204" t="str">
        <f t="shared" si="125"/>
        <v/>
      </c>
      <c r="K315" s="186" t="str">
        <f t="shared" si="142"/>
        <v/>
      </c>
      <c r="L315" s="186" t="str">
        <f t="shared" si="143"/>
        <v/>
      </c>
      <c r="S315" s="187"/>
      <c r="T315" s="148"/>
      <c r="Z315" s="148"/>
    </row>
    <row r="316" spans="2:26" s="155" customFormat="1" hidden="1" x14ac:dyDescent="0.2">
      <c r="B316" s="155" t="str">
        <f t="shared" si="124"/>
        <v/>
      </c>
      <c r="C316" s="155" t="str">
        <f t="shared" si="135"/>
        <v/>
      </c>
      <c r="D316" s="155" t="str">
        <f t="shared" si="136"/>
        <v/>
      </c>
      <c r="E316" s="155" t="str">
        <f t="shared" si="137"/>
        <v/>
      </c>
      <c r="F316" s="204" t="str">
        <f t="shared" si="138"/>
        <v/>
      </c>
      <c r="G316" s="204" t="str">
        <f t="shared" si="139"/>
        <v/>
      </c>
      <c r="H316" s="204" t="str">
        <f t="shared" si="140"/>
        <v/>
      </c>
      <c r="I316" s="204" t="str">
        <f t="shared" si="141"/>
        <v/>
      </c>
      <c r="J316" s="204" t="str">
        <f t="shared" si="125"/>
        <v/>
      </c>
      <c r="K316" s="186" t="str">
        <f t="shared" si="142"/>
        <v/>
      </c>
      <c r="L316" s="186" t="str">
        <f t="shared" si="143"/>
        <v/>
      </c>
      <c r="S316" s="187"/>
      <c r="T316" s="148"/>
      <c r="Z316" s="148"/>
    </row>
    <row r="317" spans="2:26" s="155" customFormat="1" hidden="1" x14ac:dyDescent="0.2">
      <c r="B317" s="155" t="str">
        <f t="shared" si="124"/>
        <v/>
      </c>
      <c r="C317" s="155" t="str">
        <f t="shared" si="135"/>
        <v/>
      </c>
      <c r="D317" s="155" t="str">
        <f t="shared" si="136"/>
        <v/>
      </c>
      <c r="E317" s="155" t="str">
        <f t="shared" si="137"/>
        <v/>
      </c>
      <c r="F317" s="204" t="str">
        <f t="shared" si="138"/>
        <v/>
      </c>
      <c r="G317" s="204" t="str">
        <f t="shared" si="139"/>
        <v/>
      </c>
      <c r="H317" s="204" t="str">
        <f t="shared" si="140"/>
        <v/>
      </c>
      <c r="I317" s="204" t="str">
        <f t="shared" si="141"/>
        <v/>
      </c>
      <c r="J317" s="204" t="str">
        <f t="shared" si="125"/>
        <v/>
      </c>
      <c r="K317" s="186" t="str">
        <f t="shared" si="142"/>
        <v/>
      </c>
      <c r="L317" s="186" t="str">
        <f t="shared" si="143"/>
        <v/>
      </c>
      <c r="S317" s="187"/>
      <c r="T317" s="148"/>
      <c r="Z317" s="148"/>
    </row>
    <row r="318" spans="2:26" s="155" customFormat="1" hidden="1" x14ac:dyDescent="0.2">
      <c r="B318" s="155" t="str">
        <f t="shared" si="124"/>
        <v/>
      </c>
      <c r="C318" s="155" t="str">
        <f t="shared" si="135"/>
        <v/>
      </c>
      <c r="D318" s="155" t="str">
        <f t="shared" si="136"/>
        <v/>
      </c>
      <c r="E318" s="155" t="str">
        <f t="shared" si="137"/>
        <v/>
      </c>
      <c r="F318" s="204" t="str">
        <f t="shared" si="138"/>
        <v/>
      </c>
      <c r="G318" s="204" t="str">
        <f t="shared" si="139"/>
        <v/>
      </c>
      <c r="H318" s="204" t="str">
        <f t="shared" si="140"/>
        <v/>
      </c>
      <c r="I318" s="204" t="str">
        <f t="shared" si="141"/>
        <v/>
      </c>
      <c r="J318" s="204" t="str">
        <f t="shared" si="125"/>
        <v/>
      </c>
      <c r="K318" s="186" t="str">
        <f t="shared" si="142"/>
        <v/>
      </c>
      <c r="L318" s="186" t="str">
        <f t="shared" si="143"/>
        <v/>
      </c>
      <c r="S318" s="187"/>
      <c r="T318" s="148"/>
      <c r="Z318" s="148"/>
    </row>
    <row r="319" spans="2:26" s="155" customFormat="1" hidden="1" x14ac:dyDescent="0.2">
      <c r="B319" s="155" t="str">
        <f t="shared" si="124"/>
        <v/>
      </c>
      <c r="C319" s="155" t="str">
        <f t="shared" si="135"/>
        <v/>
      </c>
      <c r="D319" s="155" t="str">
        <f t="shared" si="136"/>
        <v/>
      </c>
      <c r="E319" s="155" t="str">
        <f t="shared" si="137"/>
        <v/>
      </c>
      <c r="F319" s="204" t="str">
        <f t="shared" si="138"/>
        <v/>
      </c>
      <c r="G319" s="204" t="str">
        <f t="shared" si="139"/>
        <v/>
      </c>
      <c r="H319" s="204" t="str">
        <f t="shared" si="140"/>
        <v/>
      </c>
      <c r="I319" s="204" t="str">
        <f t="shared" si="141"/>
        <v/>
      </c>
      <c r="J319" s="204" t="str">
        <f t="shared" si="125"/>
        <v/>
      </c>
      <c r="K319" s="186" t="str">
        <f t="shared" si="142"/>
        <v/>
      </c>
      <c r="L319" s="186" t="str">
        <f t="shared" si="143"/>
        <v/>
      </c>
      <c r="S319" s="187"/>
      <c r="T319" s="148"/>
      <c r="Z319" s="148"/>
    </row>
    <row r="320" spans="2:26" s="155" customFormat="1" hidden="1" x14ac:dyDescent="0.2">
      <c r="B320" s="155" t="str">
        <f t="shared" si="124"/>
        <v/>
      </c>
      <c r="C320" s="155" t="str">
        <f t="shared" si="135"/>
        <v/>
      </c>
      <c r="D320" s="155" t="str">
        <f t="shared" si="136"/>
        <v/>
      </c>
      <c r="E320" s="155" t="str">
        <f t="shared" si="137"/>
        <v/>
      </c>
      <c r="F320" s="204" t="str">
        <f t="shared" si="138"/>
        <v/>
      </c>
      <c r="G320" s="204" t="str">
        <f t="shared" si="139"/>
        <v/>
      </c>
      <c r="H320" s="204" t="str">
        <f t="shared" si="140"/>
        <v/>
      </c>
      <c r="I320" s="204" t="str">
        <f t="shared" si="141"/>
        <v/>
      </c>
      <c r="J320" s="204" t="str">
        <f t="shared" si="125"/>
        <v/>
      </c>
      <c r="K320" s="186" t="str">
        <f t="shared" si="142"/>
        <v/>
      </c>
      <c r="L320" s="186" t="str">
        <f t="shared" si="143"/>
        <v/>
      </c>
      <c r="S320" s="187"/>
      <c r="T320" s="148"/>
      <c r="Z320" s="148"/>
    </row>
    <row r="321" spans="2:26" s="155" customFormat="1" hidden="1" x14ac:dyDescent="0.2">
      <c r="B321" s="155" t="str">
        <f t="shared" si="124"/>
        <v/>
      </c>
      <c r="C321" s="155" t="str">
        <f t="shared" si="135"/>
        <v/>
      </c>
      <c r="D321" s="155" t="str">
        <f t="shared" si="136"/>
        <v/>
      </c>
      <c r="E321" s="155" t="str">
        <f t="shared" si="137"/>
        <v/>
      </c>
      <c r="F321" s="204" t="str">
        <f t="shared" si="138"/>
        <v/>
      </c>
      <c r="G321" s="204" t="str">
        <f t="shared" si="139"/>
        <v/>
      </c>
      <c r="H321" s="204" t="str">
        <f t="shared" si="140"/>
        <v/>
      </c>
      <c r="I321" s="204" t="str">
        <f t="shared" si="141"/>
        <v/>
      </c>
      <c r="J321" s="204" t="str">
        <f t="shared" si="125"/>
        <v/>
      </c>
      <c r="K321" s="186" t="str">
        <f t="shared" si="142"/>
        <v/>
      </c>
      <c r="L321" s="186" t="str">
        <f t="shared" si="143"/>
        <v/>
      </c>
      <c r="S321" s="187"/>
      <c r="T321" s="148"/>
      <c r="Z321" s="148"/>
    </row>
    <row r="322" spans="2:26" s="155" customFormat="1" hidden="1" x14ac:dyDescent="0.2">
      <c r="B322" s="155" t="str">
        <f t="shared" si="124"/>
        <v/>
      </c>
      <c r="C322" s="155" t="str">
        <f t="shared" si="135"/>
        <v/>
      </c>
      <c r="D322" s="155" t="str">
        <f t="shared" si="136"/>
        <v/>
      </c>
      <c r="E322" s="155" t="str">
        <f t="shared" si="137"/>
        <v/>
      </c>
      <c r="F322" s="204" t="str">
        <f t="shared" si="138"/>
        <v/>
      </c>
      <c r="G322" s="204" t="str">
        <f t="shared" si="139"/>
        <v/>
      </c>
      <c r="H322" s="204" t="str">
        <f t="shared" si="140"/>
        <v/>
      </c>
      <c r="I322" s="204" t="str">
        <f t="shared" si="141"/>
        <v/>
      </c>
      <c r="J322" s="204" t="str">
        <f t="shared" si="125"/>
        <v/>
      </c>
      <c r="K322" s="186" t="str">
        <f t="shared" si="142"/>
        <v/>
      </c>
      <c r="L322" s="186" t="str">
        <f t="shared" si="143"/>
        <v/>
      </c>
      <c r="S322" s="187"/>
      <c r="T322" s="148"/>
      <c r="Z322" s="148"/>
    </row>
    <row r="323" spans="2:26" s="155" customFormat="1" hidden="1" x14ac:dyDescent="0.2">
      <c r="B323" s="155" t="str">
        <f t="shared" si="124"/>
        <v/>
      </c>
      <c r="C323" s="155" t="str">
        <f t="shared" si="135"/>
        <v/>
      </c>
      <c r="D323" s="155" t="str">
        <f t="shared" si="136"/>
        <v/>
      </c>
      <c r="E323" s="155" t="str">
        <f t="shared" si="137"/>
        <v/>
      </c>
      <c r="F323" s="204" t="str">
        <f t="shared" si="138"/>
        <v/>
      </c>
      <c r="G323" s="204" t="str">
        <f t="shared" si="139"/>
        <v/>
      </c>
      <c r="H323" s="204" t="str">
        <f t="shared" si="140"/>
        <v/>
      </c>
      <c r="I323" s="204" t="str">
        <f t="shared" si="141"/>
        <v/>
      </c>
      <c r="J323" s="204" t="str">
        <f t="shared" si="125"/>
        <v/>
      </c>
      <c r="K323" s="186" t="str">
        <f t="shared" si="142"/>
        <v/>
      </c>
      <c r="L323" s="186" t="str">
        <f t="shared" si="143"/>
        <v/>
      </c>
      <c r="S323" s="187"/>
      <c r="T323" s="148"/>
      <c r="Z323" s="148"/>
    </row>
    <row r="324" spans="2:26" s="155" customFormat="1" hidden="1" x14ac:dyDescent="0.2">
      <c r="B324" s="155" t="str">
        <f t="shared" si="124"/>
        <v/>
      </c>
      <c r="C324" s="155" t="str">
        <f t="shared" si="135"/>
        <v/>
      </c>
      <c r="D324" s="155" t="str">
        <f t="shared" si="136"/>
        <v/>
      </c>
      <c r="E324" s="155" t="str">
        <f t="shared" si="137"/>
        <v/>
      </c>
      <c r="F324" s="204" t="str">
        <f t="shared" si="138"/>
        <v/>
      </c>
      <c r="G324" s="204" t="str">
        <f t="shared" si="139"/>
        <v/>
      </c>
      <c r="H324" s="204" t="str">
        <f t="shared" si="140"/>
        <v/>
      </c>
      <c r="I324" s="204" t="str">
        <f t="shared" si="141"/>
        <v/>
      </c>
      <c r="J324" s="204" t="str">
        <f t="shared" si="125"/>
        <v/>
      </c>
      <c r="K324" s="186" t="str">
        <f t="shared" si="142"/>
        <v/>
      </c>
      <c r="L324" s="186" t="str">
        <f t="shared" si="143"/>
        <v/>
      </c>
      <c r="S324" s="187"/>
      <c r="T324" s="148"/>
      <c r="Z324" s="148"/>
    </row>
    <row r="325" spans="2:26" s="155" customFormat="1" hidden="1" x14ac:dyDescent="0.2">
      <c r="B325" s="155" t="str">
        <f t="shared" si="124"/>
        <v/>
      </c>
      <c r="C325" s="155" t="str">
        <f t="shared" si="135"/>
        <v/>
      </c>
      <c r="D325" s="155" t="str">
        <f t="shared" si="136"/>
        <v/>
      </c>
      <c r="E325" s="155" t="str">
        <f t="shared" si="137"/>
        <v/>
      </c>
      <c r="F325" s="204" t="str">
        <f t="shared" si="138"/>
        <v/>
      </c>
      <c r="G325" s="204" t="str">
        <f t="shared" si="139"/>
        <v/>
      </c>
      <c r="H325" s="204" t="str">
        <f t="shared" si="140"/>
        <v/>
      </c>
      <c r="I325" s="204" t="str">
        <f t="shared" si="141"/>
        <v/>
      </c>
      <c r="J325" s="204" t="str">
        <f t="shared" si="125"/>
        <v/>
      </c>
      <c r="K325" s="186" t="str">
        <f t="shared" si="142"/>
        <v/>
      </c>
      <c r="L325" s="186" t="str">
        <f t="shared" si="143"/>
        <v/>
      </c>
      <c r="S325" s="187"/>
      <c r="T325" s="148"/>
      <c r="Z325" s="148"/>
    </row>
    <row r="326" spans="2:26" s="155" customFormat="1" hidden="1" x14ac:dyDescent="0.2">
      <c r="B326" s="155" t="str">
        <f t="shared" si="124"/>
        <v/>
      </c>
      <c r="C326" s="155" t="str">
        <f t="shared" si="135"/>
        <v/>
      </c>
      <c r="D326" s="155" t="str">
        <f t="shared" si="136"/>
        <v/>
      </c>
      <c r="E326" s="155" t="str">
        <f t="shared" si="137"/>
        <v/>
      </c>
      <c r="F326" s="204" t="str">
        <f t="shared" si="138"/>
        <v/>
      </c>
      <c r="G326" s="204" t="str">
        <f t="shared" si="139"/>
        <v/>
      </c>
      <c r="H326" s="204" t="str">
        <f t="shared" si="140"/>
        <v/>
      </c>
      <c r="I326" s="204" t="str">
        <f t="shared" si="141"/>
        <v/>
      </c>
      <c r="J326" s="204" t="str">
        <f t="shared" si="125"/>
        <v/>
      </c>
      <c r="K326" s="186" t="str">
        <f t="shared" si="142"/>
        <v/>
      </c>
      <c r="L326" s="186" t="str">
        <f t="shared" si="143"/>
        <v/>
      </c>
      <c r="S326" s="187"/>
      <c r="T326" s="148"/>
      <c r="Z326" s="148"/>
    </row>
    <row r="327" spans="2:26" s="155" customFormat="1" hidden="1" x14ac:dyDescent="0.2">
      <c r="B327" s="155" t="str">
        <f t="shared" si="124"/>
        <v/>
      </c>
      <c r="C327" s="155" t="str">
        <f t="shared" si="135"/>
        <v/>
      </c>
      <c r="D327" s="155" t="str">
        <f t="shared" si="136"/>
        <v/>
      </c>
      <c r="E327" s="155" t="str">
        <f t="shared" si="137"/>
        <v/>
      </c>
      <c r="F327" s="204" t="str">
        <f t="shared" si="138"/>
        <v/>
      </c>
      <c r="G327" s="204" t="str">
        <f t="shared" si="139"/>
        <v/>
      </c>
      <c r="H327" s="204" t="str">
        <f t="shared" si="140"/>
        <v/>
      </c>
      <c r="I327" s="204" t="str">
        <f t="shared" si="141"/>
        <v/>
      </c>
      <c r="J327" s="204" t="str">
        <f t="shared" si="125"/>
        <v/>
      </c>
      <c r="K327" s="186" t="str">
        <f t="shared" si="142"/>
        <v/>
      </c>
      <c r="L327" s="186" t="str">
        <f t="shared" si="143"/>
        <v/>
      </c>
      <c r="S327" s="187"/>
      <c r="T327" s="148"/>
      <c r="Z327" s="148"/>
    </row>
    <row r="328" spans="2:26" s="155" customFormat="1" hidden="1" x14ac:dyDescent="0.2">
      <c r="B328" s="155" t="str">
        <f t="shared" si="124"/>
        <v/>
      </c>
      <c r="C328" s="155" t="str">
        <f t="shared" si="135"/>
        <v/>
      </c>
      <c r="D328" s="155" t="str">
        <f t="shared" si="136"/>
        <v/>
      </c>
      <c r="E328" s="155" t="str">
        <f t="shared" si="137"/>
        <v/>
      </c>
      <c r="F328" s="204" t="str">
        <f t="shared" si="138"/>
        <v/>
      </c>
      <c r="G328" s="204" t="str">
        <f t="shared" si="139"/>
        <v/>
      </c>
      <c r="H328" s="204" t="str">
        <f t="shared" si="140"/>
        <v/>
      </c>
      <c r="I328" s="204" t="str">
        <f t="shared" si="141"/>
        <v/>
      </c>
      <c r="J328" s="204" t="str">
        <f t="shared" si="125"/>
        <v/>
      </c>
      <c r="K328" s="186" t="str">
        <f t="shared" si="142"/>
        <v/>
      </c>
      <c r="L328" s="186" t="str">
        <f t="shared" si="143"/>
        <v/>
      </c>
      <c r="S328" s="187"/>
      <c r="T328" s="148"/>
      <c r="Z328" s="148"/>
    </row>
    <row r="329" spans="2:26" s="155" customFormat="1" hidden="1" x14ac:dyDescent="0.2">
      <c r="B329" s="155" t="str">
        <f t="shared" si="124"/>
        <v/>
      </c>
      <c r="C329" s="155" t="str">
        <f t="shared" si="135"/>
        <v/>
      </c>
      <c r="D329" s="155" t="str">
        <f t="shared" si="136"/>
        <v/>
      </c>
      <c r="E329" s="155" t="str">
        <f t="shared" si="137"/>
        <v/>
      </c>
      <c r="F329" s="204" t="str">
        <f t="shared" si="138"/>
        <v/>
      </c>
      <c r="G329" s="204" t="str">
        <f t="shared" si="139"/>
        <v/>
      </c>
      <c r="H329" s="204" t="str">
        <f t="shared" si="140"/>
        <v/>
      </c>
      <c r="I329" s="204" t="str">
        <f t="shared" si="141"/>
        <v/>
      </c>
      <c r="J329" s="204" t="str">
        <f t="shared" si="125"/>
        <v/>
      </c>
      <c r="K329" s="186" t="str">
        <f t="shared" si="142"/>
        <v/>
      </c>
      <c r="L329" s="186" t="str">
        <f t="shared" si="143"/>
        <v/>
      </c>
      <c r="S329" s="187"/>
      <c r="T329" s="148"/>
      <c r="Z329" s="148"/>
    </row>
    <row r="330" spans="2:26" s="155" customFormat="1" hidden="1" x14ac:dyDescent="0.2">
      <c r="B330" s="155" t="str">
        <f t="shared" ref="B330:B393" si="144">IF(B894=0,"",B894)</f>
        <v/>
      </c>
      <c r="C330" s="155" t="str">
        <f t="shared" si="135"/>
        <v/>
      </c>
      <c r="D330" s="155" t="str">
        <f t="shared" si="136"/>
        <v/>
      </c>
      <c r="E330" s="155" t="str">
        <f t="shared" si="137"/>
        <v/>
      </c>
      <c r="F330" s="204" t="str">
        <f t="shared" si="138"/>
        <v/>
      </c>
      <c r="G330" s="204" t="str">
        <f t="shared" si="139"/>
        <v/>
      </c>
      <c r="H330" s="204" t="str">
        <f t="shared" si="140"/>
        <v/>
      </c>
      <c r="I330" s="204" t="str">
        <f t="shared" si="141"/>
        <v/>
      </c>
      <c r="J330" s="204" t="str">
        <f t="shared" ref="J330:J393" si="145">IF(I894=0,"",I894)</f>
        <v/>
      </c>
      <c r="K330" s="186" t="str">
        <f t="shared" si="142"/>
        <v/>
      </c>
      <c r="L330" s="186" t="str">
        <f t="shared" si="143"/>
        <v/>
      </c>
      <c r="S330" s="187"/>
      <c r="T330" s="148"/>
      <c r="Z330" s="148"/>
    </row>
    <row r="331" spans="2:26" s="155" customFormat="1" hidden="1" x14ac:dyDescent="0.2">
      <c r="B331" s="155" t="str">
        <f t="shared" si="144"/>
        <v/>
      </c>
      <c r="C331" s="155" t="str">
        <f t="shared" si="135"/>
        <v/>
      </c>
      <c r="D331" s="155" t="str">
        <f t="shared" si="136"/>
        <v/>
      </c>
      <c r="E331" s="155" t="str">
        <f t="shared" si="137"/>
        <v/>
      </c>
      <c r="F331" s="204" t="str">
        <f t="shared" si="138"/>
        <v/>
      </c>
      <c r="G331" s="204" t="str">
        <f t="shared" si="139"/>
        <v/>
      </c>
      <c r="H331" s="204" t="str">
        <f t="shared" si="140"/>
        <v/>
      </c>
      <c r="I331" s="204" t="str">
        <f t="shared" si="141"/>
        <v/>
      </c>
      <c r="J331" s="204" t="str">
        <f t="shared" si="145"/>
        <v/>
      </c>
      <c r="K331" s="186" t="str">
        <f t="shared" si="142"/>
        <v/>
      </c>
      <c r="L331" s="186" t="str">
        <f t="shared" si="143"/>
        <v/>
      </c>
      <c r="S331" s="187"/>
      <c r="T331" s="148"/>
      <c r="Z331" s="148"/>
    </row>
    <row r="332" spans="2:26" s="155" customFormat="1" hidden="1" x14ac:dyDescent="0.2">
      <c r="B332" s="155" t="str">
        <f t="shared" si="144"/>
        <v/>
      </c>
      <c r="C332" s="155" t="str">
        <f t="shared" si="135"/>
        <v/>
      </c>
      <c r="D332" s="155" t="str">
        <f t="shared" si="136"/>
        <v/>
      </c>
      <c r="E332" s="155" t="str">
        <f t="shared" si="137"/>
        <v/>
      </c>
      <c r="F332" s="204" t="str">
        <f t="shared" si="138"/>
        <v/>
      </c>
      <c r="G332" s="204" t="str">
        <f t="shared" si="139"/>
        <v/>
      </c>
      <c r="H332" s="204" t="str">
        <f t="shared" si="140"/>
        <v/>
      </c>
      <c r="I332" s="204" t="str">
        <f t="shared" si="141"/>
        <v/>
      </c>
      <c r="J332" s="204" t="str">
        <f t="shared" si="145"/>
        <v/>
      </c>
      <c r="K332" s="186" t="str">
        <f t="shared" si="142"/>
        <v/>
      </c>
      <c r="L332" s="186" t="str">
        <f t="shared" si="143"/>
        <v/>
      </c>
      <c r="S332" s="187"/>
      <c r="T332" s="148"/>
      <c r="Z332" s="148"/>
    </row>
    <row r="333" spans="2:26" s="155" customFormat="1" hidden="1" x14ac:dyDescent="0.2">
      <c r="B333" s="155" t="str">
        <f t="shared" si="144"/>
        <v/>
      </c>
      <c r="C333" s="155" t="str">
        <f t="shared" si="135"/>
        <v/>
      </c>
      <c r="D333" s="155" t="str">
        <f t="shared" si="136"/>
        <v/>
      </c>
      <c r="E333" s="155" t="str">
        <f t="shared" si="137"/>
        <v/>
      </c>
      <c r="F333" s="204" t="str">
        <f t="shared" si="138"/>
        <v/>
      </c>
      <c r="G333" s="204" t="str">
        <f t="shared" si="139"/>
        <v/>
      </c>
      <c r="H333" s="204" t="str">
        <f t="shared" si="140"/>
        <v/>
      </c>
      <c r="I333" s="204" t="str">
        <f t="shared" si="141"/>
        <v/>
      </c>
      <c r="J333" s="204" t="str">
        <f t="shared" si="145"/>
        <v/>
      </c>
      <c r="K333" s="186" t="str">
        <f t="shared" si="142"/>
        <v/>
      </c>
      <c r="L333" s="186" t="str">
        <f t="shared" si="143"/>
        <v/>
      </c>
      <c r="S333" s="187"/>
      <c r="T333" s="148"/>
      <c r="Z333" s="148"/>
    </row>
    <row r="334" spans="2:26" s="155" customFormat="1" hidden="1" x14ac:dyDescent="0.2">
      <c r="B334" s="155" t="str">
        <f t="shared" si="144"/>
        <v/>
      </c>
      <c r="C334" s="155" t="str">
        <f t="shared" si="135"/>
        <v/>
      </c>
      <c r="D334" s="155" t="str">
        <f t="shared" si="136"/>
        <v/>
      </c>
      <c r="E334" s="155" t="str">
        <f t="shared" si="137"/>
        <v/>
      </c>
      <c r="F334" s="204" t="str">
        <f t="shared" si="138"/>
        <v/>
      </c>
      <c r="G334" s="204" t="str">
        <f t="shared" si="139"/>
        <v/>
      </c>
      <c r="H334" s="204" t="str">
        <f t="shared" si="140"/>
        <v/>
      </c>
      <c r="I334" s="204" t="str">
        <f t="shared" si="141"/>
        <v/>
      </c>
      <c r="J334" s="204" t="str">
        <f t="shared" si="145"/>
        <v/>
      </c>
      <c r="K334" s="186" t="str">
        <f t="shared" si="142"/>
        <v/>
      </c>
      <c r="L334" s="186" t="str">
        <f t="shared" si="143"/>
        <v/>
      </c>
      <c r="S334" s="187"/>
      <c r="T334" s="148"/>
      <c r="Z334" s="148"/>
    </row>
    <row r="335" spans="2:26" s="155" customFormat="1" hidden="1" x14ac:dyDescent="0.2">
      <c r="B335" s="155" t="str">
        <f t="shared" si="144"/>
        <v/>
      </c>
      <c r="C335" s="155" t="str">
        <f t="shared" si="135"/>
        <v/>
      </c>
      <c r="D335" s="155" t="str">
        <f t="shared" si="136"/>
        <v/>
      </c>
      <c r="E335" s="155" t="str">
        <f t="shared" si="137"/>
        <v/>
      </c>
      <c r="F335" s="204" t="str">
        <f t="shared" si="138"/>
        <v/>
      </c>
      <c r="G335" s="204" t="str">
        <f t="shared" si="139"/>
        <v/>
      </c>
      <c r="H335" s="204" t="str">
        <f t="shared" si="140"/>
        <v/>
      </c>
      <c r="I335" s="204" t="str">
        <f t="shared" si="141"/>
        <v/>
      </c>
      <c r="J335" s="204" t="str">
        <f t="shared" si="145"/>
        <v/>
      </c>
      <c r="K335" s="186" t="str">
        <f t="shared" si="142"/>
        <v/>
      </c>
      <c r="L335" s="186" t="str">
        <f t="shared" si="143"/>
        <v/>
      </c>
      <c r="S335" s="187"/>
      <c r="T335" s="148"/>
      <c r="Z335" s="148"/>
    </row>
    <row r="336" spans="2:26" s="155" customFormat="1" hidden="1" x14ac:dyDescent="0.2">
      <c r="B336" s="155" t="str">
        <f t="shared" si="144"/>
        <v/>
      </c>
      <c r="C336" s="155" t="str">
        <f t="shared" si="135"/>
        <v/>
      </c>
      <c r="D336" s="155" t="str">
        <f t="shared" si="136"/>
        <v/>
      </c>
      <c r="E336" s="155" t="str">
        <f t="shared" si="137"/>
        <v/>
      </c>
      <c r="F336" s="204" t="str">
        <f t="shared" si="138"/>
        <v/>
      </c>
      <c r="G336" s="204" t="str">
        <f t="shared" si="139"/>
        <v/>
      </c>
      <c r="H336" s="204" t="str">
        <f t="shared" si="140"/>
        <v/>
      </c>
      <c r="I336" s="204" t="str">
        <f t="shared" si="141"/>
        <v/>
      </c>
      <c r="J336" s="204" t="str">
        <f t="shared" si="145"/>
        <v/>
      </c>
      <c r="K336" s="186" t="str">
        <f t="shared" si="142"/>
        <v/>
      </c>
      <c r="L336" s="186" t="str">
        <f t="shared" si="143"/>
        <v/>
      </c>
      <c r="S336" s="187"/>
      <c r="T336" s="148"/>
      <c r="Z336" s="148"/>
    </row>
    <row r="337" spans="2:26" s="155" customFormat="1" hidden="1" x14ac:dyDescent="0.2">
      <c r="B337" s="155" t="str">
        <f t="shared" si="144"/>
        <v/>
      </c>
      <c r="C337" s="155" t="str">
        <f t="shared" ref="C337:C389" si="146">IF(F901=0,"",F901)</f>
        <v/>
      </c>
      <c r="D337" s="155" t="str">
        <f t="shared" ref="D337:D389" si="147">IF(G901=0,"",G901)</f>
        <v/>
      </c>
      <c r="E337" s="155" t="str">
        <f t="shared" ref="E337:E389" si="148">IF(H901=0,"",H901)</f>
        <v/>
      </c>
      <c r="F337" s="204" t="str">
        <f t="shared" ref="F337:F389" si="149">IF(J901=0,"",J901)</f>
        <v/>
      </c>
      <c r="G337" s="204" t="str">
        <f t="shared" ref="G337:G389" si="150">IF(K901=0,"",K901)</f>
        <v/>
      </c>
      <c r="H337" s="204" t="str">
        <f t="shared" ref="H337:H389" si="151">IF(L901=0,"",L901)</f>
        <v/>
      </c>
      <c r="I337" s="204" t="str">
        <f t="shared" ref="I337:I389" si="152">IF(M901=0,"",M901)</f>
        <v/>
      </c>
      <c r="J337" s="204" t="str">
        <f t="shared" si="145"/>
        <v/>
      </c>
      <c r="K337" s="186" t="str">
        <f t="shared" ref="K337:K389" si="153">IF(N901=0,"",N901)</f>
        <v/>
      </c>
      <c r="L337" s="186" t="str">
        <f t="shared" ref="L337:L389" si="154">IF(O901=0,"",O901)</f>
        <v/>
      </c>
      <c r="S337" s="187"/>
      <c r="T337" s="148"/>
      <c r="Z337" s="148"/>
    </row>
    <row r="338" spans="2:26" s="155" customFormat="1" hidden="1" x14ac:dyDescent="0.2">
      <c r="B338" s="155" t="str">
        <f t="shared" si="144"/>
        <v/>
      </c>
      <c r="C338" s="155" t="str">
        <f t="shared" si="146"/>
        <v/>
      </c>
      <c r="D338" s="155" t="str">
        <f t="shared" si="147"/>
        <v/>
      </c>
      <c r="E338" s="155" t="str">
        <f t="shared" si="148"/>
        <v/>
      </c>
      <c r="F338" s="204" t="str">
        <f t="shared" si="149"/>
        <v/>
      </c>
      <c r="G338" s="204" t="str">
        <f t="shared" si="150"/>
        <v/>
      </c>
      <c r="H338" s="204" t="str">
        <f t="shared" si="151"/>
        <v/>
      </c>
      <c r="I338" s="204" t="str">
        <f t="shared" si="152"/>
        <v/>
      </c>
      <c r="J338" s="204" t="str">
        <f t="shared" si="145"/>
        <v/>
      </c>
      <c r="K338" s="186" t="str">
        <f t="shared" si="153"/>
        <v/>
      </c>
      <c r="L338" s="186" t="str">
        <f t="shared" si="154"/>
        <v/>
      </c>
      <c r="S338" s="187"/>
      <c r="T338" s="148"/>
      <c r="Z338" s="148"/>
    </row>
    <row r="339" spans="2:26" s="155" customFormat="1" hidden="1" x14ac:dyDescent="0.2">
      <c r="B339" s="155" t="str">
        <f t="shared" si="144"/>
        <v/>
      </c>
      <c r="C339" s="155" t="str">
        <f t="shared" si="146"/>
        <v/>
      </c>
      <c r="D339" s="155" t="str">
        <f t="shared" si="147"/>
        <v/>
      </c>
      <c r="E339" s="155" t="str">
        <f t="shared" si="148"/>
        <v/>
      </c>
      <c r="F339" s="204" t="str">
        <f t="shared" si="149"/>
        <v/>
      </c>
      <c r="G339" s="204" t="str">
        <f t="shared" si="150"/>
        <v/>
      </c>
      <c r="H339" s="204" t="str">
        <f t="shared" si="151"/>
        <v/>
      </c>
      <c r="I339" s="204" t="str">
        <f t="shared" si="152"/>
        <v/>
      </c>
      <c r="J339" s="204" t="str">
        <f t="shared" si="145"/>
        <v/>
      </c>
      <c r="K339" s="186" t="str">
        <f t="shared" si="153"/>
        <v/>
      </c>
      <c r="L339" s="186" t="str">
        <f t="shared" si="154"/>
        <v/>
      </c>
      <c r="S339" s="187"/>
      <c r="T339" s="148"/>
      <c r="Z339" s="148"/>
    </row>
    <row r="340" spans="2:26" s="155" customFormat="1" hidden="1" x14ac:dyDescent="0.2">
      <c r="B340" s="155" t="str">
        <f t="shared" si="144"/>
        <v/>
      </c>
      <c r="C340" s="155" t="str">
        <f t="shared" si="146"/>
        <v/>
      </c>
      <c r="D340" s="155" t="str">
        <f t="shared" si="147"/>
        <v/>
      </c>
      <c r="E340" s="155" t="str">
        <f t="shared" si="148"/>
        <v/>
      </c>
      <c r="F340" s="204" t="str">
        <f t="shared" si="149"/>
        <v/>
      </c>
      <c r="G340" s="204" t="str">
        <f t="shared" si="150"/>
        <v/>
      </c>
      <c r="H340" s="204" t="str">
        <f t="shared" si="151"/>
        <v/>
      </c>
      <c r="I340" s="204" t="str">
        <f t="shared" si="152"/>
        <v/>
      </c>
      <c r="J340" s="204" t="str">
        <f t="shared" si="145"/>
        <v/>
      </c>
      <c r="K340" s="186" t="str">
        <f t="shared" si="153"/>
        <v/>
      </c>
      <c r="L340" s="186" t="str">
        <f t="shared" si="154"/>
        <v/>
      </c>
      <c r="S340" s="187"/>
      <c r="T340" s="148"/>
      <c r="Z340" s="148"/>
    </row>
    <row r="341" spans="2:26" s="155" customFormat="1" hidden="1" x14ac:dyDescent="0.2">
      <c r="B341" s="155" t="str">
        <f t="shared" si="144"/>
        <v/>
      </c>
      <c r="C341" s="155" t="str">
        <f t="shared" si="146"/>
        <v/>
      </c>
      <c r="D341" s="155" t="str">
        <f t="shared" si="147"/>
        <v/>
      </c>
      <c r="E341" s="155" t="str">
        <f t="shared" si="148"/>
        <v/>
      </c>
      <c r="F341" s="204" t="str">
        <f t="shared" si="149"/>
        <v/>
      </c>
      <c r="G341" s="204" t="str">
        <f t="shared" si="150"/>
        <v/>
      </c>
      <c r="H341" s="204" t="str">
        <f t="shared" si="151"/>
        <v/>
      </c>
      <c r="I341" s="204" t="str">
        <f t="shared" si="152"/>
        <v/>
      </c>
      <c r="J341" s="204" t="str">
        <f t="shared" si="145"/>
        <v/>
      </c>
      <c r="K341" s="186" t="str">
        <f t="shared" si="153"/>
        <v/>
      </c>
      <c r="L341" s="186" t="str">
        <f t="shared" si="154"/>
        <v/>
      </c>
      <c r="S341" s="187"/>
      <c r="T341" s="148"/>
      <c r="Z341" s="148"/>
    </row>
    <row r="342" spans="2:26" s="155" customFormat="1" hidden="1" x14ac:dyDescent="0.2">
      <c r="B342" s="155" t="str">
        <f t="shared" si="144"/>
        <v/>
      </c>
      <c r="C342" s="155" t="str">
        <f t="shared" si="146"/>
        <v/>
      </c>
      <c r="D342" s="155" t="str">
        <f t="shared" si="147"/>
        <v/>
      </c>
      <c r="E342" s="155" t="str">
        <f t="shared" si="148"/>
        <v/>
      </c>
      <c r="F342" s="204" t="str">
        <f t="shared" si="149"/>
        <v/>
      </c>
      <c r="G342" s="204" t="str">
        <f t="shared" si="150"/>
        <v/>
      </c>
      <c r="H342" s="204" t="str">
        <f t="shared" si="151"/>
        <v/>
      </c>
      <c r="I342" s="204" t="str">
        <f t="shared" si="152"/>
        <v/>
      </c>
      <c r="J342" s="204" t="str">
        <f t="shared" si="145"/>
        <v/>
      </c>
      <c r="K342" s="186" t="str">
        <f t="shared" si="153"/>
        <v/>
      </c>
      <c r="L342" s="186" t="str">
        <f t="shared" si="154"/>
        <v/>
      </c>
      <c r="S342" s="187"/>
      <c r="T342" s="148"/>
      <c r="Z342" s="148"/>
    </row>
    <row r="343" spans="2:26" s="155" customFormat="1" hidden="1" x14ac:dyDescent="0.2">
      <c r="B343" s="155" t="str">
        <f t="shared" si="144"/>
        <v/>
      </c>
      <c r="C343" s="155" t="str">
        <f t="shared" si="146"/>
        <v/>
      </c>
      <c r="D343" s="155" t="str">
        <f t="shared" si="147"/>
        <v/>
      </c>
      <c r="E343" s="155" t="str">
        <f t="shared" si="148"/>
        <v/>
      </c>
      <c r="F343" s="204" t="str">
        <f t="shared" si="149"/>
        <v/>
      </c>
      <c r="G343" s="204" t="str">
        <f t="shared" si="150"/>
        <v/>
      </c>
      <c r="H343" s="204" t="str">
        <f t="shared" si="151"/>
        <v/>
      </c>
      <c r="I343" s="204" t="str">
        <f t="shared" si="152"/>
        <v/>
      </c>
      <c r="J343" s="204" t="str">
        <f t="shared" si="145"/>
        <v/>
      </c>
      <c r="K343" s="186" t="str">
        <f t="shared" si="153"/>
        <v/>
      </c>
      <c r="L343" s="186" t="str">
        <f t="shared" si="154"/>
        <v/>
      </c>
      <c r="S343" s="187"/>
      <c r="T343" s="148"/>
      <c r="Z343" s="148"/>
    </row>
    <row r="344" spans="2:26" s="155" customFormat="1" hidden="1" x14ac:dyDescent="0.2">
      <c r="B344" s="155" t="str">
        <f t="shared" si="144"/>
        <v/>
      </c>
      <c r="C344" s="155" t="str">
        <f t="shared" si="146"/>
        <v/>
      </c>
      <c r="D344" s="155" t="str">
        <f t="shared" si="147"/>
        <v/>
      </c>
      <c r="E344" s="155" t="str">
        <f t="shared" si="148"/>
        <v/>
      </c>
      <c r="F344" s="204" t="str">
        <f t="shared" si="149"/>
        <v/>
      </c>
      <c r="G344" s="204" t="str">
        <f t="shared" si="150"/>
        <v/>
      </c>
      <c r="H344" s="204" t="str">
        <f t="shared" si="151"/>
        <v/>
      </c>
      <c r="I344" s="204" t="str">
        <f t="shared" si="152"/>
        <v/>
      </c>
      <c r="J344" s="204" t="str">
        <f t="shared" si="145"/>
        <v/>
      </c>
      <c r="K344" s="186" t="str">
        <f t="shared" si="153"/>
        <v/>
      </c>
      <c r="L344" s="186" t="str">
        <f t="shared" si="154"/>
        <v/>
      </c>
      <c r="S344" s="187"/>
      <c r="T344" s="148"/>
      <c r="Z344" s="148"/>
    </row>
    <row r="345" spans="2:26" s="155" customFormat="1" hidden="1" x14ac:dyDescent="0.2">
      <c r="B345" s="155" t="str">
        <f t="shared" si="144"/>
        <v/>
      </c>
      <c r="C345" s="155" t="str">
        <f t="shared" si="146"/>
        <v/>
      </c>
      <c r="D345" s="155" t="str">
        <f t="shared" si="147"/>
        <v/>
      </c>
      <c r="E345" s="155" t="str">
        <f t="shared" si="148"/>
        <v/>
      </c>
      <c r="F345" s="204" t="str">
        <f t="shared" si="149"/>
        <v/>
      </c>
      <c r="G345" s="204" t="str">
        <f t="shared" si="150"/>
        <v/>
      </c>
      <c r="H345" s="204" t="str">
        <f t="shared" si="151"/>
        <v/>
      </c>
      <c r="I345" s="204" t="str">
        <f t="shared" si="152"/>
        <v/>
      </c>
      <c r="J345" s="204" t="str">
        <f t="shared" si="145"/>
        <v/>
      </c>
      <c r="K345" s="186" t="str">
        <f t="shared" si="153"/>
        <v/>
      </c>
      <c r="L345" s="186" t="str">
        <f t="shared" si="154"/>
        <v/>
      </c>
      <c r="S345" s="187"/>
      <c r="T345" s="148"/>
      <c r="Z345" s="148"/>
    </row>
    <row r="346" spans="2:26" s="155" customFormat="1" hidden="1" x14ac:dyDescent="0.2">
      <c r="B346" s="155" t="str">
        <f t="shared" si="144"/>
        <v/>
      </c>
      <c r="C346" s="155" t="str">
        <f t="shared" si="146"/>
        <v/>
      </c>
      <c r="D346" s="155" t="str">
        <f t="shared" si="147"/>
        <v/>
      </c>
      <c r="E346" s="155" t="str">
        <f t="shared" si="148"/>
        <v/>
      </c>
      <c r="F346" s="204" t="str">
        <f t="shared" si="149"/>
        <v/>
      </c>
      <c r="G346" s="204" t="str">
        <f t="shared" si="150"/>
        <v/>
      </c>
      <c r="H346" s="204" t="str">
        <f t="shared" si="151"/>
        <v/>
      </c>
      <c r="I346" s="204" t="str">
        <f t="shared" si="152"/>
        <v/>
      </c>
      <c r="J346" s="204" t="str">
        <f t="shared" si="145"/>
        <v/>
      </c>
      <c r="K346" s="186" t="str">
        <f t="shared" si="153"/>
        <v/>
      </c>
      <c r="L346" s="186" t="str">
        <f t="shared" si="154"/>
        <v/>
      </c>
      <c r="S346" s="187"/>
      <c r="T346" s="148"/>
      <c r="Z346" s="148"/>
    </row>
    <row r="347" spans="2:26" s="155" customFormat="1" hidden="1" x14ac:dyDescent="0.2">
      <c r="B347" s="155" t="str">
        <f t="shared" si="144"/>
        <v/>
      </c>
      <c r="C347" s="155" t="str">
        <f t="shared" si="146"/>
        <v/>
      </c>
      <c r="D347" s="155" t="str">
        <f t="shared" si="147"/>
        <v/>
      </c>
      <c r="E347" s="155" t="str">
        <f t="shared" si="148"/>
        <v/>
      </c>
      <c r="F347" s="204" t="str">
        <f t="shared" si="149"/>
        <v/>
      </c>
      <c r="G347" s="204" t="str">
        <f t="shared" si="150"/>
        <v/>
      </c>
      <c r="H347" s="204" t="str">
        <f t="shared" si="151"/>
        <v/>
      </c>
      <c r="I347" s="204" t="str">
        <f t="shared" si="152"/>
        <v/>
      </c>
      <c r="J347" s="204" t="str">
        <f t="shared" si="145"/>
        <v/>
      </c>
      <c r="K347" s="186" t="str">
        <f t="shared" si="153"/>
        <v/>
      </c>
      <c r="L347" s="186" t="str">
        <f t="shared" si="154"/>
        <v/>
      </c>
      <c r="S347" s="187"/>
      <c r="T347" s="148"/>
      <c r="Z347" s="148"/>
    </row>
    <row r="348" spans="2:26" s="155" customFormat="1" hidden="1" x14ac:dyDescent="0.2">
      <c r="B348" s="155" t="str">
        <f t="shared" si="144"/>
        <v/>
      </c>
      <c r="C348" s="155" t="str">
        <f t="shared" si="146"/>
        <v/>
      </c>
      <c r="D348" s="155" t="str">
        <f t="shared" si="147"/>
        <v/>
      </c>
      <c r="E348" s="155" t="str">
        <f t="shared" si="148"/>
        <v/>
      </c>
      <c r="F348" s="204" t="str">
        <f t="shared" si="149"/>
        <v/>
      </c>
      <c r="G348" s="204" t="str">
        <f t="shared" si="150"/>
        <v/>
      </c>
      <c r="H348" s="204" t="str">
        <f t="shared" si="151"/>
        <v/>
      </c>
      <c r="I348" s="204" t="str">
        <f t="shared" si="152"/>
        <v/>
      </c>
      <c r="J348" s="204" t="str">
        <f t="shared" si="145"/>
        <v/>
      </c>
      <c r="K348" s="186" t="str">
        <f t="shared" si="153"/>
        <v/>
      </c>
      <c r="L348" s="186" t="str">
        <f t="shared" si="154"/>
        <v/>
      </c>
      <c r="S348" s="187"/>
      <c r="T348" s="148"/>
      <c r="Z348" s="148"/>
    </row>
    <row r="349" spans="2:26" s="155" customFormat="1" hidden="1" x14ac:dyDescent="0.2">
      <c r="B349" s="155" t="str">
        <f t="shared" si="144"/>
        <v/>
      </c>
      <c r="C349" s="155" t="str">
        <f t="shared" si="146"/>
        <v/>
      </c>
      <c r="D349" s="155" t="str">
        <f t="shared" si="147"/>
        <v/>
      </c>
      <c r="E349" s="155" t="str">
        <f t="shared" si="148"/>
        <v/>
      </c>
      <c r="F349" s="204" t="str">
        <f t="shared" si="149"/>
        <v/>
      </c>
      <c r="G349" s="204" t="str">
        <f t="shared" si="150"/>
        <v/>
      </c>
      <c r="H349" s="204" t="str">
        <f t="shared" si="151"/>
        <v/>
      </c>
      <c r="I349" s="204" t="str">
        <f t="shared" si="152"/>
        <v/>
      </c>
      <c r="J349" s="204" t="str">
        <f t="shared" si="145"/>
        <v/>
      </c>
      <c r="K349" s="186" t="str">
        <f t="shared" si="153"/>
        <v/>
      </c>
      <c r="L349" s="186" t="str">
        <f t="shared" si="154"/>
        <v/>
      </c>
      <c r="S349" s="187"/>
      <c r="T349" s="148"/>
      <c r="Z349" s="148"/>
    </row>
    <row r="350" spans="2:26" s="155" customFormat="1" hidden="1" x14ac:dyDescent="0.2">
      <c r="B350" s="155" t="str">
        <f t="shared" si="144"/>
        <v/>
      </c>
      <c r="C350" s="155" t="str">
        <f t="shared" si="146"/>
        <v/>
      </c>
      <c r="D350" s="155" t="str">
        <f t="shared" si="147"/>
        <v/>
      </c>
      <c r="E350" s="155" t="str">
        <f t="shared" si="148"/>
        <v/>
      </c>
      <c r="F350" s="204" t="str">
        <f t="shared" si="149"/>
        <v/>
      </c>
      <c r="G350" s="204" t="str">
        <f t="shared" si="150"/>
        <v/>
      </c>
      <c r="H350" s="204" t="str">
        <f t="shared" si="151"/>
        <v/>
      </c>
      <c r="I350" s="204" t="str">
        <f t="shared" si="152"/>
        <v/>
      </c>
      <c r="J350" s="204" t="str">
        <f t="shared" si="145"/>
        <v/>
      </c>
      <c r="K350" s="186" t="str">
        <f t="shared" si="153"/>
        <v/>
      </c>
      <c r="L350" s="186" t="str">
        <f t="shared" si="154"/>
        <v/>
      </c>
      <c r="S350" s="187"/>
      <c r="T350" s="148"/>
      <c r="Z350" s="148"/>
    </row>
    <row r="351" spans="2:26" s="155" customFormat="1" hidden="1" x14ac:dyDescent="0.2">
      <c r="B351" s="155" t="str">
        <f t="shared" si="144"/>
        <v/>
      </c>
      <c r="C351" s="155" t="str">
        <f t="shared" si="146"/>
        <v/>
      </c>
      <c r="D351" s="155" t="str">
        <f t="shared" si="147"/>
        <v/>
      </c>
      <c r="E351" s="155" t="str">
        <f t="shared" si="148"/>
        <v/>
      </c>
      <c r="F351" s="204" t="str">
        <f t="shared" si="149"/>
        <v/>
      </c>
      <c r="G351" s="204" t="str">
        <f t="shared" si="150"/>
        <v/>
      </c>
      <c r="H351" s="204" t="str">
        <f t="shared" si="151"/>
        <v/>
      </c>
      <c r="I351" s="204" t="str">
        <f t="shared" si="152"/>
        <v/>
      </c>
      <c r="J351" s="204" t="str">
        <f t="shared" si="145"/>
        <v/>
      </c>
      <c r="K351" s="186" t="str">
        <f t="shared" si="153"/>
        <v/>
      </c>
      <c r="L351" s="186" t="str">
        <f t="shared" si="154"/>
        <v/>
      </c>
      <c r="S351" s="187"/>
      <c r="T351" s="148"/>
      <c r="Z351" s="148"/>
    </row>
    <row r="352" spans="2:26" s="155" customFormat="1" hidden="1" x14ac:dyDescent="0.2">
      <c r="B352" s="155" t="str">
        <f t="shared" si="144"/>
        <v/>
      </c>
      <c r="C352" s="155" t="str">
        <f t="shared" si="146"/>
        <v/>
      </c>
      <c r="D352" s="155" t="str">
        <f t="shared" si="147"/>
        <v/>
      </c>
      <c r="E352" s="155" t="str">
        <f t="shared" si="148"/>
        <v/>
      </c>
      <c r="F352" s="204" t="str">
        <f t="shared" si="149"/>
        <v/>
      </c>
      <c r="G352" s="204" t="str">
        <f t="shared" si="150"/>
        <v/>
      </c>
      <c r="H352" s="204" t="str">
        <f t="shared" si="151"/>
        <v/>
      </c>
      <c r="I352" s="204" t="str">
        <f t="shared" si="152"/>
        <v/>
      </c>
      <c r="J352" s="204" t="str">
        <f t="shared" si="145"/>
        <v/>
      </c>
      <c r="K352" s="186" t="str">
        <f t="shared" si="153"/>
        <v/>
      </c>
      <c r="L352" s="186" t="str">
        <f t="shared" si="154"/>
        <v/>
      </c>
      <c r="S352" s="187"/>
      <c r="T352" s="148"/>
      <c r="Z352" s="148"/>
    </row>
    <row r="353" spans="2:26" s="155" customFormat="1" hidden="1" x14ac:dyDescent="0.2">
      <c r="B353" s="155" t="str">
        <f t="shared" si="144"/>
        <v/>
      </c>
      <c r="C353" s="155" t="str">
        <f t="shared" si="146"/>
        <v/>
      </c>
      <c r="D353" s="155" t="str">
        <f t="shared" si="147"/>
        <v/>
      </c>
      <c r="E353" s="155" t="str">
        <f t="shared" si="148"/>
        <v/>
      </c>
      <c r="F353" s="204" t="str">
        <f t="shared" si="149"/>
        <v/>
      </c>
      <c r="G353" s="204" t="str">
        <f t="shared" si="150"/>
        <v/>
      </c>
      <c r="H353" s="204" t="str">
        <f t="shared" si="151"/>
        <v/>
      </c>
      <c r="I353" s="204" t="str">
        <f t="shared" si="152"/>
        <v/>
      </c>
      <c r="J353" s="204" t="str">
        <f t="shared" si="145"/>
        <v/>
      </c>
      <c r="K353" s="186" t="str">
        <f t="shared" si="153"/>
        <v/>
      </c>
      <c r="L353" s="186" t="str">
        <f t="shared" si="154"/>
        <v/>
      </c>
      <c r="S353" s="187"/>
      <c r="T353" s="148"/>
      <c r="Z353" s="148"/>
    </row>
    <row r="354" spans="2:26" s="155" customFormat="1" hidden="1" x14ac:dyDescent="0.2">
      <c r="B354" s="155" t="str">
        <f t="shared" si="144"/>
        <v/>
      </c>
      <c r="C354" s="155" t="str">
        <f t="shared" si="146"/>
        <v/>
      </c>
      <c r="D354" s="155" t="str">
        <f t="shared" si="147"/>
        <v/>
      </c>
      <c r="E354" s="155" t="str">
        <f t="shared" si="148"/>
        <v/>
      </c>
      <c r="F354" s="204" t="str">
        <f t="shared" si="149"/>
        <v/>
      </c>
      <c r="G354" s="204" t="str">
        <f t="shared" si="150"/>
        <v/>
      </c>
      <c r="H354" s="204" t="str">
        <f t="shared" si="151"/>
        <v/>
      </c>
      <c r="I354" s="204" t="str">
        <f t="shared" si="152"/>
        <v/>
      </c>
      <c r="J354" s="204" t="str">
        <f t="shared" si="145"/>
        <v/>
      </c>
      <c r="K354" s="186" t="str">
        <f t="shared" si="153"/>
        <v/>
      </c>
      <c r="L354" s="186" t="str">
        <f t="shared" si="154"/>
        <v/>
      </c>
      <c r="S354" s="187"/>
      <c r="T354" s="148"/>
      <c r="Z354" s="148"/>
    </row>
    <row r="355" spans="2:26" s="155" customFormat="1" hidden="1" x14ac:dyDescent="0.2">
      <c r="B355" s="155" t="str">
        <f t="shared" si="144"/>
        <v/>
      </c>
      <c r="C355" s="155" t="str">
        <f t="shared" si="146"/>
        <v/>
      </c>
      <c r="D355" s="155" t="str">
        <f t="shared" si="147"/>
        <v/>
      </c>
      <c r="E355" s="155" t="str">
        <f t="shared" si="148"/>
        <v/>
      </c>
      <c r="F355" s="204" t="str">
        <f t="shared" si="149"/>
        <v/>
      </c>
      <c r="G355" s="204" t="str">
        <f t="shared" si="150"/>
        <v/>
      </c>
      <c r="H355" s="204" t="str">
        <f t="shared" si="151"/>
        <v/>
      </c>
      <c r="I355" s="204" t="str">
        <f t="shared" si="152"/>
        <v/>
      </c>
      <c r="J355" s="204" t="str">
        <f t="shared" si="145"/>
        <v/>
      </c>
      <c r="K355" s="186" t="str">
        <f t="shared" si="153"/>
        <v/>
      </c>
      <c r="L355" s="186" t="str">
        <f t="shared" si="154"/>
        <v/>
      </c>
      <c r="S355" s="187"/>
      <c r="T355" s="148"/>
      <c r="Z355" s="148"/>
    </row>
    <row r="356" spans="2:26" s="155" customFormat="1" hidden="1" x14ac:dyDescent="0.2">
      <c r="B356" s="155" t="str">
        <f t="shared" si="144"/>
        <v/>
      </c>
      <c r="C356" s="155" t="str">
        <f t="shared" si="146"/>
        <v/>
      </c>
      <c r="D356" s="155" t="str">
        <f t="shared" si="147"/>
        <v/>
      </c>
      <c r="E356" s="155" t="str">
        <f t="shared" si="148"/>
        <v/>
      </c>
      <c r="F356" s="204" t="str">
        <f t="shared" si="149"/>
        <v/>
      </c>
      <c r="G356" s="204" t="str">
        <f t="shared" si="150"/>
        <v/>
      </c>
      <c r="H356" s="204" t="str">
        <f t="shared" si="151"/>
        <v/>
      </c>
      <c r="I356" s="204" t="str">
        <f t="shared" si="152"/>
        <v/>
      </c>
      <c r="J356" s="204" t="str">
        <f t="shared" si="145"/>
        <v/>
      </c>
      <c r="K356" s="186" t="str">
        <f t="shared" si="153"/>
        <v/>
      </c>
      <c r="L356" s="186" t="str">
        <f t="shared" si="154"/>
        <v/>
      </c>
      <c r="S356" s="187"/>
      <c r="T356" s="148"/>
      <c r="Z356" s="148"/>
    </row>
    <row r="357" spans="2:26" s="155" customFormat="1" hidden="1" x14ac:dyDescent="0.2">
      <c r="B357" s="155" t="str">
        <f t="shared" si="144"/>
        <v/>
      </c>
      <c r="C357" s="155" t="str">
        <f t="shared" si="146"/>
        <v/>
      </c>
      <c r="D357" s="155" t="str">
        <f t="shared" si="147"/>
        <v/>
      </c>
      <c r="E357" s="155" t="str">
        <f t="shared" si="148"/>
        <v/>
      </c>
      <c r="F357" s="204" t="str">
        <f t="shared" si="149"/>
        <v/>
      </c>
      <c r="G357" s="204" t="str">
        <f t="shared" si="150"/>
        <v/>
      </c>
      <c r="H357" s="204" t="str">
        <f t="shared" si="151"/>
        <v/>
      </c>
      <c r="I357" s="204" t="str">
        <f t="shared" si="152"/>
        <v/>
      </c>
      <c r="J357" s="204" t="str">
        <f t="shared" si="145"/>
        <v/>
      </c>
      <c r="K357" s="186" t="str">
        <f t="shared" si="153"/>
        <v/>
      </c>
      <c r="L357" s="186" t="str">
        <f t="shared" si="154"/>
        <v/>
      </c>
      <c r="S357" s="187"/>
      <c r="T357" s="148"/>
      <c r="Z357" s="148"/>
    </row>
    <row r="358" spans="2:26" s="155" customFormat="1" hidden="1" x14ac:dyDescent="0.2">
      <c r="B358" s="155" t="str">
        <f t="shared" si="144"/>
        <v/>
      </c>
      <c r="C358" s="155" t="str">
        <f t="shared" si="146"/>
        <v/>
      </c>
      <c r="D358" s="155" t="str">
        <f t="shared" si="147"/>
        <v/>
      </c>
      <c r="E358" s="155" t="str">
        <f t="shared" si="148"/>
        <v/>
      </c>
      <c r="F358" s="204" t="str">
        <f t="shared" si="149"/>
        <v/>
      </c>
      <c r="G358" s="204" t="str">
        <f t="shared" si="150"/>
        <v/>
      </c>
      <c r="H358" s="204" t="str">
        <f t="shared" si="151"/>
        <v/>
      </c>
      <c r="I358" s="204" t="str">
        <f t="shared" si="152"/>
        <v/>
      </c>
      <c r="J358" s="204" t="str">
        <f t="shared" si="145"/>
        <v/>
      </c>
      <c r="K358" s="186" t="str">
        <f t="shared" si="153"/>
        <v/>
      </c>
      <c r="L358" s="186" t="str">
        <f t="shared" si="154"/>
        <v/>
      </c>
      <c r="S358" s="187"/>
      <c r="T358" s="148"/>
      <c r="Z358" s="148"/>
    </row>
    <row r="359" spans="2:26" s="155" customFormat="1" hidden="1" x14ac:dyDescent="0.2">
      <c r="B359" s="155" t="str">
        <f t="shared" si="144"/>
        <v/>
      </c>
      <c r="C359" s="155" t="str">
        <f t="shared" si="146"/>
        <v/>
      </c>
      <c r="D359" s="155" t="str">
        <f t="shared" si="147"/>
        <v/>
      </c>
      <c r="E359" s="155" t="str">
        <f t="shared" si="148"/>
        <v/>
      </c>
      <c r="F359" s="204" t="str">
        <f t="shared" si="149"/>
        <v/>
      </c>
      <c r="G359" s="204" t="str">
        <f t="shared" si="150"/>
        <v/>
      </c>
      <c r="H359" s="204" t="str">
        <f t="shared" si="151"/>
        <v/>
      </c>
      <c r="I359" s="204" t="str">
        <f t="shared" si="152"/>
        <v/>
      </c>
      <c r="J359" s="204" t="str">
        <f t="shared" si="145"/>
        <v/>
      </c>
      <c r="K359" s="186" t="str">
        <f t="shared" si="153"/>
        <v/>
      </c>
      <c r="L359" s="186" t="str">
        <f t="shared" si="154"/>
        <v/>
      </c>
      <c r="S359" s="187"/>
      <c r="T359" s="148"/>
      <c r="Z359" s="148"/>
    </row>
    <row r="360" spans="2:26" s="155" customFormat="1" hidden="1" x14ac:dyDescent="0.2">
      <c r="B360" s="155" t="str">
        <f t="shared" si="144"/>
        <v/>
      </c>
      <c r="C360" s="155" t="str">
        <f t="shared" si="146"/>
        <v/>
      </c>
      <c r="D360" s="155" t="str">
        <f t="shared" si="147"/>
        <v/>
      </c>
      <c r="E360" s="155" t="str">
        <f t="shared" si="148"/>
        <v/>
      </c>
      <c r="F360" s="204" t="str">
        <f t="shared" si="149"/>
        <v/>
      </c>
      <c r="G360" s="204" t="str">
        <f t="shared" si="150"/>
        <v/>
      </c>
      <c r="H360" s="204" t="str">
        <f t="shared" si="151"/>
        <v/>
      </c>
      <c r="I360" s="204" t="str">
        <f t="shared" si="152"/>
        <v/>
      </c>
      <c r="J360" s="204" t="str">
        <f t="shared" si="145"/>
        <v/>
      </c>
      <c r="K360" s="186" t="str">
        <f t="shared" si="153"/>
        <v/>
      </c>
      <c r="L360" s="186" t="str">
        <f t="shared" si="154"/>
        <v/>
      </c>
      <c r="S360" s="187"/>
      <c r="T360" s="148"/>
      <c r="Z360" s="148"/>
    </row>
    <row r="361" spans="2:26" s="155" customFormat="1" hidden="1" x14ac:dyDescent="0.2">
      <c r="B361" s="155" t="str">
        <f t="shared" si="144"/>
        <v/>
      </c>
      <c r="C361" s="155" t="str">
        <f t="shared" si="146"/>
        <v/>
      </c>
      <c r="D361" s="155" t="str">
        <f t="shared" si="147"/>
        <v/>
      </c>
      <c r="E361" s="155" t="str">
        <f t="shared" si="148"/>
        <v/>
      </c>
      <c r="F361" s="204" t="str">
        <f t="shared" si="149"/>
        <v/>
      </c>
      <c r="G361" s="204" t="str">
        <f t="shared" si="150"/>
        <v/>
      </c>
      <c r="H361" s="204" t="str">
        <f t="shared" si="151"/>
        <v/>
      </c>
      <c r="I361" s="204" t="str">
        <f t="shared" si="152"/>
        <v/>
      </c>
      <c r="J361" s="204" t="str">
        <f t="shared" si="145"/>
        <v/>
      </c>
      <c r="K361" s="186" t="str">
        <f t="shared" si="153"/>
        <v/>
      </c>
      <c r="L361" s="186" t="str">
        <f t="shared" si="154"/>
        <v/>
      </c>
      <c r="S361" s="187"/>
      <c r="T361" s="148"/>
      <c r="Z361" s="148"/>
    </row>
    <row r="362" spans="2:26" s="155" customFormat="1" hidden="1" x14ac:dyDescent="0.2">
      <c r="B362" s="155" t="str">
        <f t="shared" si="144"/>
        <v/>
      </c>
      <c r="C362" s="155" t="str">
        <f t="shared" si="146"/>
        <v/>
      </c>
      <c r="D362" s="155" t="str">
        <f t="shared" si="147"/>
        <v/>
      </c>
      <c r="E362" s="155" t="str">
        <f t="shared" si="148"/>
        <v/>
      </c>
      <c r="F362" s="204" t="str">
        <f t="shared" si="149"/>
        <v/>
      </c>
      <c r="G362" s="204" t="str">
        <f t="shared" si="150"/>
        <v/>
      </c>
      <c r="H362" s="204" t="str">
        <f t="shared" si="151"/>
        <v/>
      </c>
      <c r="I362" s="204" t="str">
        <f t="shared" si="152"/>
        <v/>
      </c>
      <c r="J362" s="204" t="str">
        <f t="shared" si="145"/>
        <v/>
      </c>
      <c r="K362" s="186" t="str">
        <f t="shared" si="153"/>
        <v/>
      </c>
      <c r="L362" s="186" t="str">
        <f t="shared" si="154"/>
        <v/>
      </c>
      <c r="S362" s="187"/>
      <c r="T362" s="148"/>
      <c r="Z362" s="148"/>
    </row>
    <row r="363" spans="2:26" s="155" customFormat="1" hidden="1" x14ac:dyDescent="0.2">
      <c r="B363" s="155" t="str">
        <f t="shared" si="144"/>
        <v/>
      </c>
      <c r="C363" s="155" t="str">
        <f t="shared" si="146"/>
        <v/>
      </c>
      <c r="D363" s="155" t="str">
        <f t="shared" si="147"/>
        <v/>
      </c>
      <c r="E363" s="155" t="str">
        <f t="shared" si="148"/>
        <v/>
      </c>
      <c r="F363" s="204" t="str">
        <f t="shared" si="149"/>
        <v/>
      </c>
      <c r="G363" s="204" t="str">
        <f t="shared" si="150"/>
        <v/>
      </c>
      <c r="H363" s="204" t="str">
        <f t="shared" si="151"/>
        <v/>
      </c>
      <c r="I363" s="204" t="str">
        <f t="shared" si="152"/>
        <v/>
      </c>
      <c r="J363" s="204" t="str">
        <f t="shared" si="145"/>
        <v/>
      </c>
      <c r="K363" s="186" t="str">
        <f t="shared" si="153"/>
        <v/>
      </c>
      <c r="L363" s="186" t="str">
        <f t="shared" si="154"/>
        <v/>
      </c>
      <c r="S363" s="187"/>
      <c r="T363" s="148"/>
      <c r="Z363" s="148"/>
    </row>
    <row r="364" spans="2:26" s="155" customFormat="1" hidden="1" x14ac:dyDescent="0.2">
      <c r="B364" s="155" t="str">
        <f t="shared" si="144"/>
        <v/>
      </c>
      <c r="C364" s="155" t="str">
        <f t="shared" si="146"/>
        <v/>
      </c>
      <c r="D364" s="155" t="str">
        <f t="shared" si="147"/>
        <v/>
      </c>
      <c r="E364" s="155" t="str">
        <f t="shared" si="148"/>
        <v/>
      </c>
      <c r="F364" s="204" t="str">
        <f t="shared" si="149"/>
        <v/>
      </c>
      <c r="G364" s="204" t="str">
        <f t="shared" si="150"/>
        <v/>
      </c>
      <c r="H364" s="204" t="str">
        <f t="shared" si="151"/>
        <v/>
      </c>
      <c r="I364" s="204" t="str">
        <f t="shared" si="152"/>
        <v/>
      </c>
      <c r="J364" s="204" t="str">
        <f t="shared" si="145"/>
        <v/>
      </c>
      <c r="K364" s="186" t="str">
        <f t="shared" si="153"/>
        <v/>
      </c>
      <c r="L364" s="186" t="str">
        <f t="shared" si="154"/>
        <v/>
      </c>
      <c r="S364" s="187"/>
      <c r="T364" s="148"/>
      <c r="Z364" s="148"/>
    </row>
    <row r="365" spans="2:26" s="155" customFormat="1" hidden="1" x14ac:dyDescent="0.2">
      <c r="B365" s="155" t="str">
        <f t="shared" si="144"/>
        <v/>
      </c>
      <c r="C365" s="155" t="str">
        <f t="shared" si="146"/>
        <v/>
      </c>
      <c r="D365" s="155" t="str">
        <f t="shared" si="147"/>
        <v/>
      </c>
      <c r="E365" s="155" t="str">
        <f t="shared" si="148"/>
        <v/>
      </c>
      <c r="F365" s="204" t="str">
        <f t="shared" si="149"/>
        <v/>
      </c>
      <c r="G365" s="204" t="str">
        <f t="shared" si="150"/>
        <v/>
      </c>
      <c r="H365" s="204" t="str">
        <f t="shared" si="151"/>
        <v/>
      </c>
      <c r="I365" s="204" t="str">
        <f t="shared" si="152"/>
        <v/>
      </c>
      <c r="J365" s="204" t="str">
        <f t="shared" si="145"/>
        <v/>
      </c>
      <c r="K365" s="186" t="str">
        <f t="shared" si="153"/>
        <v/>
      </c>
      <c r="L365" s="186" t="str">
        <f t="shared" si="154"/>
        <v/>
      </c>
      <c r="S365" s="187"/>
      <c r="T365" s="148"/>
      <c r="Z365" s="148"/>
    </row>
    <row r="366" spans="2:26" s="155" customFormat="1" hidden="1" x14ac:dyDescent="0.2">
      <c r="B366" s="155" t="str">
        <f t="shared" si="144"/>
        <v/>
      </c>
      <c r="C366" s="155" t="str">
        <f t="shared" si="146"/>
        <v/>
      </c>
      <c r="D366" s="155" t="str">
        <f t="shared" si="147"/>
        <v/>
      </c>
      <c r="E366" s="155" t="str">
        <f t="shared" si="148"/>
        <v/>
      </c>
      <c r="F366" s="204" t="str">
        <f t="shared" si="149"/>
        <v/>
      </c>
      <c r="G366" s="204" t="str">
        <f t="shared" si="150"/>
        <v/>
      </c>
      <c r="H366" s="204" t="str">
        <f t="shared" si="151"/>
        <v/>
      </c>
      <c r="I366" s="204" t="str">
        <f t="shared" si="152"/>
        <v/>
      </c>
      <c r="J366" s="204" t="str">
        <f t="shared" si="145"/>
        <v/>
      </c>
      <c r="K366" s="186" t="str">
        <f t="shared" si="153"/>
        <v/>
      </c>
      <c r="L366" s="186" t="str">
        <f t="shared" si="154"/>
        <v/>
      </c>
      <c r="S366" s="187"/>
      <c r="T366" s="148"/>
      <c r="Z366" s="148"/>
    </row>
    <row r="367" spans="2:26" s="155" customFormat="1" hidden="1" x14ac:dyDescent="0.2">
      <c r="B367" s="155" t="str">
        <f t="shared" si="144"/>
        <v/>
      </c>
      <c r="C367" s="155" t="str">
        <f t="shared" si="146"/>
        <v/>
      </c>
      <c r="D367" s="155" t="str">
        <f t="shared" si="147"/>
        <v/>
      </c>
      <c r="E367" s="155" t="str">
        <f t="shared" si="148"/>
        <v/>
      </c>
      <c r="F367" s="204" t="str">
        <f t="shared" si="149"/>
        <v/>
      </c>
      <c r="G367" s="204" t="str">
        <f t="shared" si="150"/>
        <v/>
      </c>
      <c r="H367" s="204" t="str">
        <f t="shared" si="151"/>
        <v/>
      </c>
      <c r="I367" s="204" t="str">
        <f t="shared" si="152"/>
        <v/>
      </c>
      <c r="J367" s="204" t="str">
        <f t="shared" si="145"/>
        <v/>
      </c>
      <c r="K367" s="186" t="str">
        <f t="shared" si="153"/>
        <v/>
      </c>
      <c r="L367" s="186" t="str">
        <f t="shared" si="154"/>
        <v/>
      </c>
      <c r="S367" s="187"/>
      <c r="T367" s="148"/>
      <c r="Z367" s="148"/>
    </row>
    <row r="368" spans="2:26" s="155" customFormat="1" hidden="1" x14ac:dyDescent="0.2">
      <c r="B368" s="155" t="str">
        <f t="shared" si="144"/>
        <v/>
      </c>
      <c r="C368" s="155" t="str">
        <f t="shared" si="146"/>
        <v/>
      </c>
      <c r="D368" s="155" t="str">
        <f t="shared" si="147"/>
        <v/>
      </c>
      <c r="E368" s="155" t="str">
        <f t="shared" si="148"/>
        <v/>
      </c>
      <c r="F368" s="204" t="str">
        <f t="shared" si="149"/>
        <v/>
      </c>
      <c r="G368" s="204" t="str">
        <f t="shared" si="150"/>
        <v/>
      </c>
      <c r="H368" s="204" t="str">
        <f t="shared" si="151"/>
        <v/>
      </c>
      <c r="I368" s="204" t="str">
        <f t="shared" si="152"/>
        <v/>
      </c>
      <c r="J368" s="204" t="str">
        <f t="shared" si="145"/>
        <v/>
      </c>
      <c r="K368" s="186" t="str">
        <f t="shared" si="153"/>
        <v/>
      </c>
      <c r="L368" s="186" t="str">
        <f t="shared" si="154"/>
        <v/>
      </c>
      <c r="S368" s="187"/>
      <c r="T368" s="148"/>
      <c r="Z368" s="148"/>
    </row>
    <row r="369" spans="2:26" s="155" customFormat="1" hidden="1" x14ac:dyDescent="0.2">
      <c r="B369" s="155" t="str">
        <f t="shared" si="144"/>
        <v/>
      </c>
      <c r="C369" s="155" t="str">
        <f t="shared" si="146"/>
        <v/>
      </c>
      <c r="D369" s="155" t="str">
        <f t="shared" si="147"/>
        <v/>
      </c>
      <c r="E369" s="155" t="str">
        <f t="shared" si="148"/>
        <v/>
      </c>
      <c r="F369" s="204" t="str">
        <f t="shared" si="149"/>
        <v/>
      </c>
      <c r="G369" s="204" t="str">
        <f t="shared" si="150"/>
        <v/>
      </c>
      <c r="H369" s="204" t="str">
        <f t="shared" si="151"/>
        <v/>
      </c>
      <c r="I369" s="204" t="str">
        <f t="shared" si="152"/>
        <v/>
      </c>
      <c r="J369" s="204" t="str">
        <f t="shared" si="145"/>
        <v/>
      </c>
      <c r="K369" s="186" t="str">
        <f t="shared" si="153"/>
        <v/>
      </c>
      <c r="L369" s="186" t="str">
        <f t="shared" si="154"/>
        <v/>
      </c>
      <c r="S369" s="187"/>
      <c r="T369" s="148"/>
      <c r="Z369" s="148"/>
    </row>
    <row r="370" spans="2:26" s="155" customFormat="1" hidden="1" x14ac:dyDescent="0.2">
      <c r="B370" s="155" t="str">
        <f t="shared" si="144"/>
        <v/>
      </c>
      <c r="C370" s="155" t="str">
        <f t="shared" si="146"/>
        <v/>
      </c>
      <c r="D370" s="155" t="str">
        <f t="shared" si="147"/>
        <v/>
      </c>
      <c r="E370" s="155" t="str">
        <f t="shared" si="148"/>
        <v/>
      </c>
      <c r="F370" s="204" t="str">
        <f t="shared" si="149"/>
        <v/>
      </c>
      <c r="G370" s="204" t="str">
        <f t="shared" si="150"/>
        <v/>
      </c>
      <c r="H370" s="204" t="str">
        <f t="shared" si="151"/>
        <v/>
      </c>
      <c r="I370" s="204" t="str">
        <f t="shared" si="152"/>
        <v/>
      </c>
      <c r="J370" s="204" t="str">
        <f t="shared" si="145"/>
        <v/>
      </c>
      <c r="K370" s="186" t="str">
        <f t="shared" si="153"/>
        <v/>
      </c>
      <c r="L370" s="186" t="str">
        <f t="shared" si="154"/>
        <v/>
      </c>
      <c r="S370" s="187"/>
      <c r="T370" s="148"/>
      <c r="Z370" s="148"/>
    </row>
    <row r="371" spans="2:26" s="155" customFormat="1" hidden="1" x14ac:dyDescent="0.2">
      <c r="B371" s="155" t="str">
        <f t="shared" si="144"/>
        <v/>
      </c>
      <c r="C371" s="155" t="str">
        <f t="shared" si="146"/>
        <v/>
      </c>
      <c r="D371" s="155" t="str">
        <f t="shared" si="147"/>
        <v/>
      </c>
      <c r="E371" s="155" t="str">
        <f t="shared" si="148"/>
        <v/>
      </c>
      <c r="F371" s="204" t="str">
        <f t="shared" si="149"/>
        <v/>
      </c>
      <c r="G371" s="204" t="str">
        <f t="shared" si="150"/>
        <v/>
      </c>
      <c r="H371" s="204" t="str">
        <f t="shared" si="151"/>
        <v/>
      </c>
      <c r="I371" s="204" t="str">
        <f t="shared" si="152"/>
        <v/>
      </c>
      <c r="J371" s="204" t="str">
        <f t="shared" si="145"/>
        <v/>
      </c>
      <c r="K371" s="186" t="str">
        <f t="shared" si="153"/>
        <v/>
      </c>
      <c r="L371" s="186" t="str">
        <f t="shared" si="154"/>
        <v/>
      </c>
      <c r="S371" s="187"/>
      <c r="T371" s="148"/>
      <c r="Z371" s="148"/>
    </row>
    <row r="372" spans="2:26" s="155" customFormat="1" hidden="1" x14ac:dyDescent="0.2">
      <c r="B372" s="155" t="str">
        <f t="shared" si="144"/>
        <v/>
      </c>
      <c r="C372" s="155" t="str">
        <f t="shared" si="146"/>
        <v/>
      </c>
      <c r="D372" s="155" t="str">
        <f t="shared" si="147"/>
        <v/>
      </c>
      <c r="E372" s="155" t="str">
        <f t="shared" si="148"/>
        <v/>
      </c>
      <c r="F372" s="204" t="str">
        <f t="shared" si="149"/>
        <v/>
      </c>
      <c r="G372" s="204" t="str">
        <f t="shared" si="150"/>
        <v/>
      </c>
      <c r="H372" s="204" t="str">
        <f t="shared" si="151"/>
        <v/>
      </c>
      <c r="I372" s="204" t="str">
        <f t="shared" si="152"/>
        <v/>
      </c>
      <c r="J372" s="204" t="str">
        <f t="shared" si="145"/>
        <v/>
      </c>
      <c r="K372" s="186" t="str">
        <f t="shared" si="153"/>
        <v/>
      </c>
      <c r="L372" s="186" t="str">
        <f t="shared" si="154"/>
        <v/>
      </c>
      <c r="S372" s="187"/>
      <c r="T372" s="148"/>
      <c r="Z372" s="148"/>
    </row>
    <row r="373" spans="2:26" s="155" customFormat="1" hidden="1" x14ac:dyDescent="0.2">
      <c r="B373" s="155" t="str">
        <f t="shared" si="144"/>
        <v/>
      </c>
      <c r="C373" s="155" t="str">
        <f t="shared" si="146"/>
        <v/>
      </c>
      <c r="D373" s="155" t="str">
        <f t="shared" si="147"/>
        <v/>
      </c>
      <c r="E373" s="155" t="str">
        <f t="shared" si="148"/>
        <v/>
      </c>
      <c r="F373" s="204" t="str">
        <f t="shared" si="149"/>
        <v/>
      </c>
      <c r="G373" s="204" t="str">
        <f t="shared" si="150"/>
        <v/>
      </c>
      <c r="H373" s="204" t="str">
        <f t="shared" si="151"/>
        <v/>
      </c>
      <c r="I373" s="204" t="str">
        <f t="shared" si="152"/>
        <v/>
      </c>
      <c r="J373" s="204" t="str">
        <f t="shared" si="145"/>
        <v/>
      </c>
      <c r="K373" s="186" t="str">
        <f t="shared" si="153"/>
        <v/>
      </c>
      <c r="L373" s="186" t="str">
        <f t="shared" si="154"/>
        <v/>
      </c>
      <c r="S373" s="187"/>
      <c r="T373" s="148"/>
      <c r="Z373" s="148"/>
    </row>
    <row r="374" spans="2:26" s="155" customFormat="1" hidden="1" x14ac:dyDescent="0.2">
      <c r="B374" s="155" t="str">
        <f t="shared" si="144"/>
        <v/>
      </c>
      <c r="C374" s="155" t="str">
        <f t="shared" si="146"/>
        <v/>
      </c>
      <c r="D374" s="155" t="str">
        <f t="shared" si="147"/>
        <v/>
      </c>
      <c r="E374" s="155" t="str">
        <f t="shared" si="148"/>
        <v/>
      </c>
      <c r="F374" s="204" t="str">
        <f t="shared" si="149"/>
        <v/>
      </c>
      <c r="G374" s="204" t="str">
        <f t="shared" si="150"/>
        <v/>
      </c>
      <c r="H374" s="204" t="str">
        <f t="shared" si="151"/>
        <v/>
      </c>
      <c r="I374" s="204" t="str">
        <f t="shared" si="152"/>
        <v/>
      </c>
      <c r="J374" s="204" t="str">
        <f t="shared" si="145"/>
        <v/>
      </c>
      <c r="K374" s="186" t="str">
        <f t="shared" si="153"/>
        <v/>
      </c>
      <c r="L374" s="186" t="str">
        <f t="shared" si="154"/>
        <v/>
      </c>
      <c r="S374" s="187"/>
      <c r="T374" s="148"/>
      <c r="Z374" s="148"/>
    </row>
    <row r="375" spans="2:26" s="155" customFormat="1" hidden="1" x14ac:dyDescent="0.2">
      <c r="B375" s="155" t="str">
        <f t="shared" si="144"/>
        <v/>
      </c>
      <c r="C375" s="155" t="str">
        <f t="shared" si="146"/>
        <v/>
      </c>
      <c r="D375" s="155" t="str">
        <f t="shared" si="147"/>
        <v/>
      </c>
      <c r="E375" s="155" t="str">
        <f t="shared" si="148"/>
        <v/>
      </c>
      <c r="F375" s="204" t="str">
        <f t="shared" si="149"/>
        <v/>
      </c>
      <c r="G375" s="204" t="str">
        <f t="shared" si="150"/>
        <v/>
      </c>
      <c r="H375" s="204" t="str">
        <f t="shared" si="151"/>
        <v/>
      </c>
      <c r="I375" s="204" t="str">
        <f t="shared" si="152"/>
        <v/>
      </c>
      <c r="J375" s="204" t="str">
        <f t="shared" si="145"/>
        <v/>
      </c>
      <c r="K375" s="186" t="str">
        <f t="shared" si="153"/>
        <v/>
      </c>
      <c r="L375" s="186" t="str">
        <f t="shared" si="154"/>
        <v/>
      </c>
      <c r="S375" s="187"/>
      <c r="T375" s="148"/>
      <c r="Z375" s="148"/>
    </row>
    <row r="376" spans="2:26" s="155" customFormat="1" hidden="1" x14ac:dyDescent="0.2">
      <c r="B376" s="155" t="str">
        <f t="shared" si="144"/>
        <v/>
      </c>
      <c r="C376" s="155" t="str">
        <f t="shared" si="146"/>
        <v/>
      </c>
      <c r="D376" s="155" t="str">
        <f t="shared" si="147"/>
        <v/>
      </c>
      <c r="E376" s="155" t="str">
        <f t="shared" si="148"/>
        <v/>
      </c>
      <c r="F376" s="204" t="str">
        <f t="shared" si="149"/>
        <v/>
      </c>
      <c r="G376" s="204" t="str">
        <f t="shared" si="150"/>
        <v/>
      </c>
      <c r="H376" s="204" t="str">
        <f t="shared" si="151"/>
        <v/>
      </c>
      <c r="I376" s="204" t="str">
        <f t="shared" si="152"/>
        <v/>
      </c>
      <c r="J376" s="204" t="str">
        <f t="shared" si="145"/>
        <v/>
      </c>
      <c r="K376" s="186" t="str">
        <f t="shared" si="153"/>
        <v/>
      </c>
      <c r="L376" s="186" t="str">
        <f t="shared" si="154"/>
        <v/>
      </c>
      <c r="S376" s="187"/>
      <c r="T376" s="148"/>
      <c r="Z376" s="148"/>
    </row>
    <row r="377" spans="2:26" s="155" customFormat="1" hidden="1" x14ac:dyDescent="0.2">
      <c r="B377" s="155" t="str">
        <f t="shared" si="144"/>
        <v/>
      </c>
      <c r="C377" s="155" t="str">
        <f t="shared" si="146"/>
        <v/>
      </c>
      <c r="D377" s="155" t="str">
        <f t="shared" si="147"/>
        <v/>
      </c>
      <c r="E377" s="155" t="str">
        <f t="shared" si="148"/>
        <v/>
      </c>
      <c r="F377" s="204" t="str">
        <f t="shared" si="149"/>
        <v/>
      </c>
      <c r="G377" s="204" t="str">
        <f t="shared" si="150"/>
        <v/>
      </c>
      <c r="H377" s="204" t="str">
        <f t="shared" si="151"/>
        <v/>
      </c>
      <c r="I377" s="204" t="str">
        <f t="shared" si="152"/>
        <v/>
      </c>
      <c r="J377" s="204" t="str">
        <f t="shared" si="145"/>
        <v/>
      </c>
      <c r="K377" s="186" t="str">
        <f t="shared" si="153"/>
        <v/>
      </c>
      <c r="L377" s="186" t="str">
        <f t="shared" si="154"/>
        <v/>
      </c>
      <c r="S377" s="187"/>
      <c r="T377" s="148"/>
      <c r="Z377" s="148"/>
    </row>
    <row r="378" spans="2:26" s="155" customFormat="1" hidden="1" x14ac:dyDescent="0.2">
      <c r="B378" s="155" t="str">
        <f t="shared" si="144"/>
        <v/>
      </c>
      <c r="C378" s="155" t="str">
        <f t="shared" si="146"/>
        <v/>
      </c>
      <c r="D378" s="155" t="str">
        <f t="shared" si="147"/>
        <v/>
      </c>
      <c r="E378" s="155" t="str">
        <f t="shared" si="148"/>
        <v/>
      </c>
      <c r="F378" s="204" t="str">
        <f t="shared" si="149"/>
        <v/>
      </c>
      <c r="G378" s="204" t="str">
        <f t="shared" si="150"/>
        <v/>
      </c>
      <c r="H378" s="204" t="str">
        <f t="shared" si="151"/>
        <v/>
      </c>
      <c r="I378" s="204" t="str">
        <f t="shared" si="152"/>
        <v/>
      </c>
      <c r="J378" s="204" t="str">
        <f t="shared" si="145"/>
        <v/>
      </c>
      <c r="K378" s="186" t="str">
        <f t="shared" si="153"/>
        <v/>
      </c>
      <c r="L378" s="186" t="str">
        <f t="shared" si="154"/>
        <v/>
      </c>
      <c r="S378" s="187"/>
      <c r="T378" s="148"/>
      <c r="Z378" s="148"/>
    </row>
    <row r="379" spans="2:26" s="155" customFormat="1" hidden="1" x14ac:dyDescent="0.2">
      <c r="B379" s="155" t="str">
        <f t="shared" si="144"/>
        <v/>
      </c>
      <c r="C379" s="155" t="str">
        <f t="shared" si="146"/>
        <v/>
      </c>
      <c r="D379" s="155" t="str">
        <f t="shared" si="147"/>
        <v/>
      </c>
      <c r="E379" s="155" t="str">
        <f t="shared" si="148"/>
        <v/>
      </c>
      <c r="F379" s="204" t="str">
        <f t="shared" si="149"/>
        <v/>
      </c>
      <c r="G379" s="204" t="str">
        <f t="shared" si="150"/>
        <v/>
      </c>
      <c r="H379" s="204" t="str">
        <f t="shared" si="151"/>
        <v/>
      </c>
      <c r="I379" s="204" t="str">
        <f t="shared" si="152"/>
        <v/>
      </c>
      <c r="J379" s="204" t="str">
        <f t="shared" si="145"/>
        <v/>
      </c>
      <c r="K379" s="186" t="str">
        <f t="shared" si="153"/>
        <v/>
      </c>
      <c r="L379" s="186" t="str">
        <f t="shared" si="154"/>
        <v/>
      </c>
      <c r="S379" s="187"/>
      <c r="T379" s="148"/>
      <c r="Z379" s="148"/>
    </row>
    <row r="380" spans="2:26" s="155" customFormat="1" hidden="1" x14ac:dyDescent="0.2">
      <c r="B380" s="155" t="str">
        <f t="shared" si="144"/>
        <v/>
      </c>
      <c r="C380" s="155" t="str">
        <f t="shared" si="146"/>
        <v/>
      </c>
      <c r="D380" s="155" t="str">
        <f t="shared" si="147"/>
        <v/>
      </c>
      <c r="E380" s="155" t="str">
        <f t="shared" si="148"/>
        <v/>
      </c>
      <c r="F380" s="204" t="str">
        <f t="shared" si="149"/>
        <v/>
      </c>
      <c r="G380" s="204" t="str">
        <f t="shared" si="150"/>
        <v/>
      </c>
      <c r="H380" s="204" t="str">
        <f t="shared" si="151"/>
        <v/>
      </c>
      <c r="I380" s="204" t="str">
        <f t="shared" si="152"/>
        <v/>
      </c>
      <c r="J380" s="204" t="str">
        <f t="shared" si="145"/>
        <v/>
      </c>
      <c r="K380" s="186" t="str">
        <f t="shared" si="153"/>
        <v/>
      </c>
      <c r="L380" s="186" t="str">
        <f t="shared" si="154"/>
        <v/>
      </c>
      <c r="S380" s="187"/>
      <c r="T380" s="148"/>
      <c r="Z380" s="148"/>
    </row>
    <row r="381" spans="2:26" s="155" customFormat="1" hidden="1" x14ac:dyDescent="0.2">
      <c r="B381" s="155" t="str">
        <f t="shared" si="144"/>
        <v/>
      </c>
      <c r="C381" s="155" t="str">
        <f t="shared" si="146"/>
        <v/>
      </c>
      <c r="D381" s="155" t="str">
        <f t="shared" si="147"/>
        <v/>
      </c>
      <c r="E381" s="155" t="str">
        <f t="shared" si="148"/>
        <v/>
      </c>
      <c r="F381" s="204" t="str">
        <f t="shared" si="149"/>
        <v/>
      </c>
      <c r="G381" s="204" t="str">
        <f t="shared" si="150"/>
        <v/>
      </c>
      <c r="H381" s="204" t="str">
        <f t="shared" si="151"/>
        <v/>
      </c>
      <c r="I381" s="204" t="str">
        <f t="shared" si="152"/>
        <v/>
      </c>
      <c r="J381" s="204" t="str">
        <f t="shared" si="145"/>
        <v/>
      </c>
      <c r="K381" s="186" t="str">
        <f t="shared" si="153"/>
        <v/>
      </c>
      <c r="L381" s="186" t="str">
        <f t="shared" si="154"/>
        <v/>
      </c>
      <c r="S381" s="187"/>
      <c r="T381" s="148"/>
      <c r="Z381" s="148"/>
    </row>
    <row r="382" spans="2:26" s="155" customFormat="1" hidden="1" x14ac:dyDescent="0.2">
      <c r="B382" s="155" t="str">
        <f t="shared" si="144"/>
        <v/>
      </c>
      <c r="C382" s="155" t="str">
        <f t="shared" si="146"/>
        <v/>
      </c>
      <c r="D382" s="155" t="str">
        <f t="shared" si="147"/>
        <v/>
      </c>
      <c r="E382" s="155" t="str">
        <f t="shared" si="148"/>
        <v/>
      </c>
      <c r="F382" s="204" t="str">
        <f t="shared" si="149"/>
        <v/>
      </c>
      <c r="G382" s="204" t="str">
        <f t="shared" si="150"/>
        <v/>
      </c>
      <c r="H382" s="204" t="str">
        <f t="shared" si="151"/>
        <v/>
      </c>
      <c r="I382" s="204" t="str">
        <f t="shared" si="152"/>
        <v/>
      </c>
      <c r="J382" s="204" t="str">
        <f t="shared" si="145"/>
        <v/>
      </c>
      <c r="K382" s="186" t="str">
        <f t="shared" si="153"/>
        <v/>
      </c>
      <c r="L382" s="186" t="str">
        <f t="shared" si="154"/>
        <v/>
      </c>
      <c r="S382" s="187"/>
      <c r="T382" s="148"/>
      <c r="Z382" s="148"/>
    </row>
    <row r="383" spans="2:26" s="155" customFormat="1" hidden="1" x14ac:dyDescent="0.2">
      <c r="B383" s="155" t="str">
        <f t="shared" si="144"/>
        <v/>
      </c>
      <c r="C383" s="155" t="str">
        <f t="shared" si="146"/>
        <v/>
      </c>
      <c r="D383" s="155" t="str">
        <f t="shared" si="147"/>
        <v/>
      </c>
      <c r="E383" s="155" t="str">
        <f t="shared" si="148"/>
        <v/>
      </c>
      <c r="F383" s="204" t="str">
        <f t="shared" si="149"/>
        <v/>
      </c>
      <c r="G383" s="204" t="str">
        <f t="shared" si="150"/>
        <v/>
      </c>
      <c r="H383" s="204" t="str">
        <f t="shared" si="151"/>
        <v/>
      </c>
      <c r="I383" s="204" t="str">
        <f t="shared" si="152"/>
        <v/>
      </c>
      <c r="J383" s="204" t="str">
        <f t="shared" si="145"/>
        <v/>
      </c>
      <c r="K383" s="186" t="str">
        <f t="shared" si="153"/>
        <v/>
      </c>
      <c r="L383" s="186" t="str">
        <f t="shared" si="154"/>
        <v/>
      </c>
      <c r="S383" s="187"/>
      <c r="T383" s="148"/>
      <c r="Z383" s="148"/>
    </row>
    <row r="384" spans="2:26" s="155" customFormat="1" hidden="1" x14ac:dyDescent="0.2">
      <c r="B384" s="155" t="str">
        <f t="shared" si="144"/>
        <v/>
      </c>
      <c r="C384" s="155" t="str">
        <f t="shared" si="146"/>
        <v/>
      </c>
      <c r="D384" s="155" t="str">
        <f t="shared" si="147"/>
        <v/>
      </c>
      <c r="E384" s="155" t="str">
        <f t="shared" si="148"/>
        <v/>
      </c>
      <c r="F384" s="204" t="str">
        <f t="shared" si="149"/>
        <v/>
      </c>
      <c r="G384" s="204" t="str">
        <f t="shared" si="150"/>
        <v/>
      </c>
      <c r="H384" s="204" t="str">
        <f t="shared" si="151"/>
        <v/>
      </c>
      <c r="I384" s="204" t="str">
        <f t="shared" si="152"/>
        <v/>
      </c>
      <c r="J384" s="204" t="str">
        <f t="shared" si="145"/>
        <v/>
      </c>
      <c r="K384" s="186" t="str">
        <f t="shared" si="153"/>
        <v/>
      </c>
      <c r="L384" s="186" t="str">
        <f t="shared" si="154"/>
        <v/>
      </c>
      <c r="S384" s="187"/>
      <c r="T384" s="148"/>
      <c r="Z384" s="148"/>
    </row>
    <row r="385" spans="2:26" s="155" customFormat="1" hidden="1" x14ac:dyDescent="0.2">
      <c r="B385" s="155" t="str">
        <f t="shared" si="144"/>
        <v/>
      </c>
      <c r="C385" s="155" t="str">
        <f t="shared" si="146"/>
        <v/>
      </c>
      <c r="D385" s="155" t="str">
        <f t="shared" si="147"/>
        <v/>
      </c>
      <c r="E385" s="155" t="str">
        <f t="shared" si="148"/>
        <v/>
      </c>
      <c r="F385" s="204" t="str">
        <f t="shared" si="149"/>
        <v/>
      </c>
      <c r="G385" s="204" t="str">
        <f t="shared" si="150"/>
        <v/>
      </c>
      <c r="H385" s="204" t="str">
        <f t="shared" si="151"/>
        <v/>
      </c>
      <c r="I385" s="204" t="str">
        <f t="shared" si="152"/>
        <v/>
      </c>
      <c r="J385" s="204" t="str">
        <f t="shared" si="145"/>
        <v/>
      </c>
      <c r="K385" s="186" t="str">
        <f t="shared" si="153"/>
        <v/>
      </c>
      <c r="L385" s="186" t="str">
        <f t="shared" si="154"/>
        <v/>
      </c>
      <c r="S385" s="187"/>
      <c r="T385" s="148"/>
      <c r="Z385" s="148"/>
    </row>
    <row r="386" spans="2:26" s="155" customFormat="1" hidden="1" x14ac:dyDescent="0.2">
      <c r="B386" s="155" t="str">
        <f t="shared" si="144"/>
        <v/>
      </c>
      <c r="C386" s="155" t="str">
        <f t="shared" si="146"/>
        <v/>
      </c>
      <c r="D386" s="155" t="str">
        <f t="shared" si="147"/>
        <v/>
      </c>
      <c r="E386" s="155" t="str">
        <f t="shared" si="148"/>
        <v/>
      </c>
      <c r="F386" s="204" t="str">
        <f t="shared" si="149"/>
        <v/>
      </c>
      <c r="G386" s="204" t="str">
        <f t="shared" si="150"/>
        <v/>
      </c>
      <c r="H386" s="204" t="str">
        <f t="shared" si="151"/>
        <v/>
      </c>
      <c r="I386" s="204" t="str">
        <f t="shared" si="152"/>
        <v/>
      </c>
      <c r="J386" s="204" t="str">
        <f t="shared" si="145"/>
        <v/>
      </c>
      <c r="K386" s="186" t="str">
        <f t="shared" si="153"/>
        <v/>
      </c>
      <c r="L386" s="186" t="str">
        <f t="shared" si="154"/>
        <v/>
      </c>
      <c r="S386" s="187"/>
      <c r="T386" s="148"/>
      <c r="Z386" s="148"/>
    </row>
    <row r="387" spans="2:26" s="155" customFormat="1" hidden="1" x14ac:dyDescent="0.2">
      <c r="B387" s="155" t="str">
        <f t="shared" si="144"/>
        <v/>
      </c>
      <c r="C387" s="155" t="str">
        <f t="shared" si="146"/>
        <v/>
      </c>
      <c r="D387" s="155" t="str">
        <f t="shared" si="147"/>
        <v/>
      </c>
      <c r="E387" s="155" t="str">
        <f t="shared" si="148"/>
        <v/>
      </c>
      <c r="F387" s="204" t="str">
        <f t="shared" si="149"/>
        <v/>
      </c>
      <c r="G387" s="204" t="str">
        <f t="shared" si="150"/>
        <v/>
      </c>
      <c r="H387" s="204" t="str">
        <f t="shared" si="151"/>
        <v/>
      </c>
      <c r="I387" s="204" t="str">
        <f t="shared" si="152"/>
        <v/>
      </c>
      <c r="J387" s="204" t="str">
        <f t="shared" si="145"/>
        <v/>
      </c>
      <c r="K387" s="186" t="str">
        <f t="shared" si="153"/>
        <v/>
      </c>
      <c r="L387" s="186" t="str">
        <f t="shared" si="154"/>
        <v/>
      </c>
      <c r="S387" s="187"/>
      <c r="T387" s="148"/>
      <c r="Z387" s="148"/>
    </row>
    <row r="388" spans="2:26" s="155" customFormat="1" hidden="1" x14ac:dyDescent="0.2">
      <c r="B388" s="155" t="str">
        <f t="shared" si="144"/>
        <v/>
      </c>
      <c r="C388" s="155" t="str">
        <f t="shared" si="146"/>
        <v/>
      </c>
      <c r="D388" s="155" t="str">
        <f t="shared" si="147"/>
        <v/>
      </c>
      <c r="E388" s="155" t="str">
        <f t="shared" si="148"/>
        <v/>
      </c>
      <c r="F388" s="204" t="str">
        <f t="shared" si="149"/>
        <v/>
      </c>
      <c r="G388" s="204" t="str">
        <f t="shared" si="150"/>
        <v/>
      </c>
      <c r="H388" s="204" t="str">
        <f t="shared" si="151"/>
        <v/>
      </c>
      <c r="I388" s="204" t="str">
        <f t="shared" si="152"/>
        <v/>
      </c>
      <c r="J388" s="204" t="str">
        <f t="shared" si="145"/>
        <v/>
      </c>
      <c r="K388" s="186" t="str">
        <f t="shared" si="153"/>
        <v/>
      </c>
      <c r="L388" s="186" t="str">
        <f t="shared" si="154"/>
        <v/>
      </c>
      <c r="S388" s="187"/>
      <c r="T388" s="148"/>
      <c r="Z388" s="148"/>
    </row>
    <row r="389" spans="2:26" s="155" customFormat="1" hidden="1" x14ac:dyDescent="0.2">
      <c r="B389" s="155" t="str">
        <f t="shared" si="144"/>
        <v/>
      </c>
      <c r="C389" s="155" t="str">
        <f t="shared" si="146"/>
        <v/>
      </c>
      <c r="D389" s="155" t="str">
        <f t="shared" si="147"/>
        <v/>
      </c>
      <c r="E389" s="155" t="str">
        <f t="shared" si="148"/>
        <v/>
      </c>
      <c r="F389" s="204" t="str">
        <f t="shared" si="149"/>
        <v/>
      </c>
      <c r="G389" s="204" t="str">
        <f t="shared" si="150"/>
        <v/>
      </c>
      <c r="H389" s="204" t="str">
        <f t="shared" si="151"/>
        <v/>
      </c>
      <c r="I389" s="204" t="str">
        <f t="shared" si="152"/>
        <v/>
      </c>
      <c r="J389" s="204" t="str">
        <f t="shared" si="145"/>
        <v/>
      </c>
      <c r="K389" s="186" t="str">
        <f t="shared" si="153"/>
        <v/>
      </c>
      <c r="L389" s="186" t="str">
        <f t="shared" si="154"/>
        <v/>
      </c>
      <c r="S389" s="187"/>
      <c r="T389" s="148"/>
      <c r="Z389" s="148"/>
    </row>
    <row r="390" spans="2:26" s="155" customFormat="1" hidden="1" x14ac:dyDescent="0.2">
      <c r="B390" s="155" t="str">
        <f t="shared" si="144"/>
        <v/>
      </c>
      <c r="C390" s="155" t="str">
        <f t="shared" ref="C390:C414" si="155">IF(F954=0,"",F954)</f>
        <v/>
      </c>
      <c r="D390" s="155" t="str">
        <f t="shared" ref="D390:D414" si="156">IF(G954=0,"",G954)</f>
        <v/>
      </c>
      <c r="E390" s="155" t="str">
        <f t="shared" ref="E390:E414" si="157">IF(H954=0,"",H954)</f>
        <v/>
      </c>
      <c r="F390" s="204" t="str">
        <f t="shared" ref="F390:F414" si="158">IF(J954=0,"",J954)</f>
        <v/>
      </c>
      <c r="G390" s="204" t="str">
        <f t="shared" ref="G390:G414" si="159">IF(K954=0,"",K954)</f>
        <v/>
      </c>
      <c r="H390" s="204" t="str">
        <f t="shared" ref="H390:H414" si="160">IF(L954=0,"",L954)</f>
        <v/>
      </c>
      <c r="I390" s="204" t="str">
        <f t="shared" ref="I390:I414" si="161">IF(M954=0,"",M954)</f>
        <v/>
      </c>
      <c r="J390" s="204" t="str">
        <f t="shared" si="145"/>
        <v/>
      </c>
      <c r="K390" s="186" t="str">
        <f t="shared" ref="K390:K414" si="162">IF(N954=0,"",N954)</f>
        <v/>
      </c>
      <c r="L390" s="186" t="str">
        <f t="shared" ref="L390:L414" si="163">IF(O954=0,"",O954)</f>
        <v/>
      </c>
      <c r="S390" s="187"/>
      <c r="T390" s="148"/>
      <c r="Z390" s="148"/>
    </row>
    <row r="391" spans="2:26" s="155" customFormat="1" hidden="1" x14ac:dyDescent="0.2">
      <c r="B391" s="155" t="str">
        <f t="shared" si="144"/>
        <v/>
      </c>
      <c r="C391" s="155" t="str">
        <f t="shared" si="155"/>
        <v/>
      </c>
      <c r="D391" s="155" t="str">
        <f t="shared" si="156"/>
        <v/>
      </c>
      <c r="E391" s="155" t="str">
        <f t="shared" si="157"/>
        <v/>
      </c>
      <c r="F391" s="204" t="str">
        <f t="shared" si="158"/>
        <v/>
      </c>
      <c r="G391" s="204" t="str">
        <f t="shared" si="159"/>
        <v/>
      </c>
      <c r="H391" s="204" t="str">
        <f t="shared" si="160"/>
        <v/>
      </c>
      <c r="I391" s="204" t="str">
        <f t="shared" si="161"/>
        <v/>
      </c>
      <c r="J391" s="204" t="str">
        <f t="shared" si="145"/>
        <v/>
      </c>
      <c r="K391" s="186" t="str">
        <f t="shared" si="162"/>
        <v/>
      </c>
      <c r="L391" s="186" t="str">
        <f t="shared" si="163"/>
        <v/>
      </c>
      <c r="S391" s="187"/>
      <c r="T391" s="148"/>
      <c r="Z391" s="148"/>
    </row>
    <row r="392" spans="2:26" s="155" customFormat="1" hidden="1" x14ac:dyDescent="0.2">
      <c r="B392" s="155" t="str">
        <f t="shared" si="144"/>
        <v/>
      </c>
      <c r="C392" s="155" t="str">
        <f t="shared" si="155"/>
        <v/>
      </c>
      <c r="D392" s="155" t="str">
        <f t="shared" si="156"/>
        <v/>
      </c>
      <c r="E392" s="155" t="str">
        <f t="shared" si="157"/>
        <v/>
      </c>
      <c r="F392" s="204" t="str">
        <f t="shared" si="158"/>
        <v/>
      </c>
      <c r="G392" s="204" t="str">
        <f t="shared" si="159"/>
        <v/>
      </c>
      <c r="H392" s="204" t="str">
        <f t="shared" si="160"/>
        <v/>
      </c>
      <c r="I392" s="204" t="str">
        <f t="shared" si="161"/>
        <v/>
      </c>
      <c r="J392" s="204" t="str">
        <f t="shared" si="145"/>
        <v/>
      </c>
      <c r="K392" s="186" t="str">
        <f t="shared" si="162"/>
        <v/>
      </c>
      <c r="L392" s="186" t="str">
        <f t="shared" si="163"/>
        <v/>
      </c>
      <c r="S392" s="187"/>
      <c r="T392" s="148"/>
      <c r="Z392" s="148"/>
    </row>
    <row r="393" spans="2:26" s="155" customFormat="1" hidden="1" x14ac:dyDescent="0.2">
      <c r="B393" s="155" t="str">
        <f t="shared" si="144"/>
        <v/>
      </c>
      <c r="C393" s="155" t="str">
        <f t="shared" si="155"/>
        <v/>
      </c>
      <c r="D393" s="155" t="str">
        <f t="shared" si="156"/>
        <v/>
      </c>
      <c r="E393" s="155" t="str">
        <f t="shared" si="157"/>
        <v/>
      </c>
      <c r="F393" s="204" t="str">
        <f t="shared" si="158"/>
        <v/>
      </c>
      <c r="G393" s="204" t="str">
        <f t="shared" si="159"/>
        <v/>
      </c>
      <c r="H393" s="204" t="str">
        <f t="shared" si="160"/>
        <v/>
      </c>
      <c r="I393" s="204" t="str">
        <f t="shared" si="161"/>
        <v/>
      </c>
      <c r="J393" s="204" t="str">
        <f t="shared" si="145"/>
        <v/>
      </c>
      <c r="K393" s="186" t="str">
        <f t="shared" si="162"/>
        <v/>
      </c>
      <c r="L393" s="186" t="str">
        <f t="shared" si="163"/>
        <v/>
      </c>
      <c r="S393" s="187"/>
      <c r="T393" s="148"/>
      <c r="Z393" s="148"/>
    </row>
    <row r="394" spans="2:26" s="155" customFormat="1" hidden="1" x14ac:dyDescent="0.2">
      <c r="B394" s="155" t="str">
        <f t="shared" ref="B394:B457" si="164">IF(B958=0,"",B958)</f>
        <v/>
      </c>
      <c r="C394" s="155" t="str">
        <f t="shared" si="155"/>
        <v/>
      </c>
      <c r="D394" s="155" t="str">
        <f t="shared" si="156"/>
        <v/>
      </c>
      <c r="E394" s="155" t="str">
        <f t="shared" si="157"/>
        <v/>
      </c>
      <c r="F394" s="204" t="str">
        <f t="shared" si="158"/>
        <v/>
      </c>
      <c r="G394" s="204" t="str">
        <f t="shared" si="159"/>
        <v/>
      </c>
      <c r="H394" s="204" t="str">
        <f t="shared" si="160"/>
        <v/>
      </c>
      <c r="I394" s="204" t="str">
        <f t="shared" si="161"/>
        <v/>
      </c>
      <c r="J394" s="204" t="str">
        <f t="shared" ref="J394:J414" si="165">IF(I958=0,"",I958)</f>
        <v/>
      </c>
      <c r="K394" s="186" t="str">
        <f t="shared" si="162"/>
        <v/>
      </c>
      <c r="L394" s="186" t="str">
        <f t="shared" si="163"/>
        <v/>
      </c>
      <c r="S394" s="187"/>
      <c r="T394" s="148"/>
      <c r="Z394" s="148"/>
    </row>
    <row r="395" spans="2:26" s="155" customFormat="1" hidden="1" x14ac:dyDescent="0.2">
      <c r="B395" s="155" t="str">
        <f t="shared" si="164"/>
        <v/>
      </c>
      <c r="C395" s="155" t="str">
        <f t="shared" si="155"/>
        <v/>
      </c>
      <c r="D395" s="155" t="str">
        <f t="shared" si="156"/>
        <v/>
      </c>
      <c r="E395" s="155" t="str">
        <f t="shared" si="157"/>
        <v/>
      </c>
      <c r="F395" s="204" t="str">
        <f t="shared" si="158"/>
        <v/>
      </c>
      <c r="G395" s="204" t="str">
        <f t="shared" si="159"/>
        <v/>
      </c>
      <c r="H395" s="204" t="str">
        <f t="shared" si="160"/>
        <v/>
      </c>
      <c r="I395" s="204" t="str">
        <f t="shared" si="161"/>
        <v/>
      </c>
      <c r="J395" s="204" t="str">
        <f t="shared" si="165"/>
        <v/>
      </c>
      <c r="K395" s="186" t="str">
        <f t="shared" si="162"/>
        <v/>
      </c>
      <c r="L395" s="186" t="str">
        <f t="shared" si="163"/>
        <v/>
      </c>
      <c r="S395" s="187"/>
      <c r="T395" s="148"/>
      <c r="Z395" s="148"/>
    </row>
    <row r="396" spans="2:26" s="155" customFormat="1" hidden="1" x14ac:dyDescent="0.2">
      <c r="B396" s="155" t="str">
        <f t="shared" si="164"/>
        <v/>
      </c>
      <c r="C396" s="155" t="str">
        <f t="shared" si="155"/>
        <v/>
      </c>
      <c r="D396" s="155" t="str">
        <f t="shared" si="156"/>
        <v/>
      </c>
      <c r="E396" s="155" t="str">
        <f t="shared" si="157"/>
        <v/>
      </c>
      <c r="F396" s="204" t="str">
        <f t="shared" si="158"/>
        <v/>
      </c>
      <c r="G396" s="204" t="str">
        <f t="shared" si="159"/>
        <v/>
      </c>
      <c r="H396" s="204" t="str">
        <f t="shared" si="160"/>
        <v/>
      </c>
      <c r="I396" s="204" t="str">
        <f t="shared" si="161"/>
        <v/>
      </c>
      <c r="J396" s="204" t="str">
        <f t="shared" si="165"/>
        <v/>
      </c>
      <c r="K396" s="186" t="str">
        <f t="shared" si="162"/>
        <v/>
      </c>
      <c r="L396" s="186" t="str">
        <f t="shared" si="163"/>
        <v/>
      </c>
      <c r="S396" s="187"/>
      <c r="T396" s="148"/>
      <c r="Z396" s="148"/>
    </row>
    <row r="397" spans="2:26" s="155" customFormat="1" hidden="1" x14ac:dyDescent="0.2">
      <c r="B397" s="155" t="str">
        <f t="shared" si="164"/>
        <v/>
      </c>
      <c r="C397" s="155" t="str">
        <f t="shared" si="155"/>
        <v/>
      </c>
      <c r="D397" s="155" t="str">
        <f t="shared" si="156"/>
        <v/>
      </c>
      <c r="E397" s="155" t="str">
        <f t="shared" si="157"/>
        <v/>
      </c>
      <c r="F397" s="204" t="str">
        <f t="shared" si="158"/>
        <v/>
      </c>
      <c r="G397" s="204" t="str">
        <f t="shared" si="159"/>
        <v/>
      </c>
      <c r="H397" s="204" t="str">
        <f t="shared" si="160"/>
        <v/>
      </c>
      <c r="I397" s="204" t="str">
        <f t="shared" si="161"/>
        <v/>
      </c>
      <c r="J397" s="204" t="str">
        <f t="shared" si="165"/>
        <v/>
      </c>
      <c r="K397" s="186" t="str">
        <f t="shared" si="162"/>
        <v/>
      </c>
      <c r="L397" s="186" t="str">
        <f t="shared" si="163"/>
        <v/>
      </c>
      <c r="S397" s="187"/>
      <c r="T397" s="148"/>
      <c r="Z397" s="148"/>
    </row>
    <row r="398" spans="2:26" s="155" customFormat="1" hidden="1" x14ac:dyDescent="0.2">
      <c r="B398" s="155" t="str">
        <f t="shared" si="164"/>
        <v/>
      </c>
      <c r="C398" s="155" t="str">
        <f t="shared" si="155"/>
        <v/>
      </c>
      <c r="D398" s="155" t="str">
        <f t="shared" si="156"/>
        <v/>
      </c>
      <c r="E398" s="155" t="str">
        <f t="shared" si="157"/>
        <v/>
      </c>
      <c r="F398" s="204" t="str">
        <f t="shared" si="158"/>
        <v/>
      </c>
      <c r="G398" s="204" t="str">
        <f t="shared" si="159"/>
        <v/>
      </c>
      <c r="H398" s="204" t="str">
        <f t="shared" si="160"/>
        <v/>
      </c>
      <c r="I398" s="204" t="str">
        <f t="shared" si="161"/>
        <v/>
      </c>
      <c r="J398" s="204" t="str">
        <f t="shared" si="165"/>
        <v/>
      </c>
      <c r="K398" s="186" t="str">
        <f t="shared" si="162"/>
        <v/>
      </c>
      <c r="L398" s="186" t="str">
        <f t="shared" si="163"/>
        <v/>
      </c>
      <c r="S398" s="187"/>
      <c r="T398" s="148"/>
      <c r="Z398" s="148"/>
    </row>
    <row r="399" spans="2:26" s="155" customFormat="1" hidden="1" x14ac:dyDescent="0.2">
      <c r="B399" s="155" t="str">
        <f t="shared" si="164"/>
        <v/>
      </c>
      <c r="C399" s="155" t="str">
        <f t="shared" si="155"/>
        <v/>
      </c>
      <c r="D399" s="155" t="str">
        <f t="shared" si="156"/>
        <v/>
      </c>
      <c r="E399" s="155" t="str">
        <f t="shared" si="157"/>
        <v/>
      </c>
      <c r="F399" s="204" t="str">
        <f t="shared" si="158"/>
        <v/>
      </c>
      <c r="G399" s="204" t="str">
        <f t="shared" si="159"/>
        <v/>
      </c>
      <c r="H399" s="204" t="str">
        <f t="shared" si="160"/>
        <v/>
      </c>
      <c r="I399" s="204" t="str">
        <f t="shared" si="161"/>
        <v/>
      </c>
      <c r="J399" s="204" t="str">
        <f t="shared" si="165"/>
        <v/>
      </c>
      <c r="K399" s="186" t="str">
        <f t="shared" si="162"/>
        <v/>
      </c>
      <c r="L399" s="186" t="str">
        <f t="shared" si="163"/>
        <v/>
      </c>
      <c r="S399" s="187"/>
      <c r="T399" s="148"/>
      <c r="Z399" s="148"/>
    </row>
    <row r="400" spans="2:26" s="155" customFormat="1" hidden="1" x14ac:dyDescent="0.2">
      <c r="B400" s="155" t="str">
        <f t="shared" si="164"/>
        <v/>
      </c>
      <c r="C400" s="155" t="str">
        <f t="shared" si="155"/>
        <v/>
      </c>
      <c r="D400" s="155" t="str">
        <f t="shared" si="156"/>
        <v/>
      </c>
      <c r="E400" s="155" t="str">
        <f t="shared" si="157"/>
        <v/>
      </c>
      <c r="F400" s="204" t="str">
        <f t="shared" si="158"/>
        <v/>
      </c>
      <c r="G400" s="204" t="str">
        <f t="shared" si="159"/>
        <v/>
      </c>
      <c r="H400" s="204" t="str">
        <f t="shared" si="160"/>
        <v/>
      </c>
      <c r="I400" s="204" t="str">
        <f t="shared" si="161"/>
        <v/>
      </c>
      <c r="J400" s="204" t="str">
        <f t="shared" si="165"/>
        <v/>
      </c>
      <c r="K400" s="186" t="str">
        <f t="shared" si="162"/>
        <v/>
      </c>
      <c r="L400" s="186" t="str">
        <f t="shared" si="163"/>
        <v/>
      </c>
      <c r="S400" s="187"/>
      <c r="T400" s="148"/>
      <c r="Z400" s="148"/>
    </row>
    <row r="401" spans="2:26" s="155" customFormat="1" hidden="1" x14ac:dyDescent="0.2">
      <c r="B401" s="155" t="str">
        <f t="shared" si="164"/>
        <v/>
      </c>
      <c r="C401" s="155" t="str">
        <f t="shared" si="155"/>
        <v/>
      </c>
      <c r="D401" s="155" t="str">
        <f t="shared" si="156"/>
        <v/>
      </c>
      <c r="E401" s="155" t="str">
        <f t="shared" si="157"/>
        <v/>
      </c>
      <c r="F401" s="204" t="str">
        <f t="shared" si="158"/>
        <v/>
      </c>
      <c r="G401" s="204" t="str">
        <f t="shared" si="159"/>
        <v/>
      </c>
      <c r="H401" s="204" t="str">
        <f t="shared" si="160"/>
        <v/>
      </c>
      <c r="I401" s="204" t="str">
        <f t="shared" si="161"/>
        <v/>
      </c>
      <c r="J401" s="204" t="str">
        <f t="shared" si="165"/>
        <v/>
      </c>
      <c r="K401" s="186" t="str">
        <f t="shared" si="162"/>
        <v/>
      </c>
      <c r="L401" s="186" t="str">
        <f t="shared" si="163"/>
        <v/>
      </c>
      <c r="S401" s="187"/>
      <c r="T401" s="148"/>
      <c r="Z401" s="148"/>
    </row>
    <row r="402" spans="2:26" s="155" customFormat="1" hidden="1" x14ac:dyDescent="0.2">
      <c r="B402" s="155" t="str">
        <f t="shared" si="164"/>
        <v/>
      </c>
      <c r="C402" s="155" t="str">
        <f t="shared" si="155"/>
        <v/>
      </c>
      <c r="D402" s="155" t="str">
        <f t="shared" si="156"/>
        <v/>
      </c>
      <c r="E402" s="155" t="str">
        <f t="shared" si="157"/>
        <v/>
      </c>
      <c r="F402" s="204" t="str">
        <f t="shared" si="158"/>
        <v/>
      </c>
      <c r="G402" s="204" t="str">
        <f t="shared" si="159"/>
        <v/>
      </c>
      <c r="H402" s="204" t="str">
        <f t="shared" si="160"/>
        <v/>
      </c>
      <c r="I402" s="204" t="str">
        <f t="shared" si="161"/>
        <v/>
      </c>
      <c r="J402" s="204" t="str">
        <f t="shared" si="165"/>
        <v/>
      </c>
      <c r="K402" s="186" t="str">
        <f t="shared" si="162"/>
        <v/>
      </c>
      <c r="L402" s="186" t="str">
        <f t="shared" si="163"/>
        <v/>
      </c>
      <c r="S402" s="187"/>
      <c r="T402" s="148"/>
      <c r="Z402" s="148"/>
    </row>
    <row r="403" spans="2:26" s="155" customFormat="1" hidden="1" x14ac:dyDescent="0.2">
      <c r="B403" s="155" t="str">
        <f t="shared" si="164"/>
        <v/>
      </c>
      <c r="C403" s="155" t="str">
        <f t="shared" si="155"/>
        <v/>
      </c>
      <c r="D403" s="155" t="str">
        <f t="shared" si="156"/>
        <v/>
      </c>
      <c r="E403" s="155" t="str">
        <f t="shared" si="157"/>
        <v/>
      </c>
      <c r="F403" s="204" t="str">
        <f t="shared" si="158"/>
        <v/>
      </c>
      <c r="G403" s="204" t="str">
        <f t="shared" si="159"/>
        <v/>
      </c>
      <c r="H403" s="204" t="str">
        <f t="shared" si="160"/>
        <v/>
      </c>
      <c r="I403" s="204" t="str">
        <f t="shared" si="161"/>
        <v/>
      </c>
      <c r="J403" s="204" t="str">
        <f t="shared" si="165"/>
        <v/>
      </c>
      <c r="K403" s="186" t="str">
        <f t="shared" si="162"/>
        <v/>
      </c>
      <c r="L403" s="186" t="str">
        <f t="shared" si="163"/>
        <v/>
      </c>
      <c r="S403" s="187"/>
      <c r="T403" s="148"/>
      <c r="Z403" s="148"/>
    </row>
    <row r="404" spans="2:26" s="155" customFormat="1" hidden="1" x14ac:dyDescent="0.2">
      <c r="B404" s="155" t="str">
        <f t="shared" si="164"/>
        <v/>
      </c>
      <c r="C404" s="155" t="str">
        <f t="shared" si="155"/>
        <v/>
      </c>
      <c r="D404" s="155" t="str">
        <f t="shared" si="156"/>
        <v/>
      </c>
      <c r="E404" s="155" t="str">
        <f t="shared" si="157"/>
        <v/>
      </c>
      <c r="F404" s="204" t="str">
        <f t="shared" si="158"/>
        <v/>
      </c>
      <c r="G404" s="204" t="str">
        <f t="shared" si="159"/>
        <v/>
      </c>
      <c r="H404" s="204" t="str">
        <f t="shared" si="160"/>
        <v/>
      </c>
      <c r="I404" s="204" t="str">
        <f t="shared" si="161"/>
        <v/>
      </c>
      <c r="J404" s="204" t="str">
        <f t="shared" si="165"/>
        <v/>
      </c>
      <c r="K404" s="186" t="str">
        <f t="shared" si="162"/>
        <v/>
      </c>
      <c r="L404" s="186" t="str">
        <f t="shared" si="163"/>
        <v/>
      </c>
      <c r="S404" s="187"/>
      <c r="T404" s="148"/>
      <c r="Z404" s="148"/>
    </row>
    <row r="405" spans="2:26" s="155" customFormat="1" hidden="1" x14ac:dyDescent="0.2">
      <c r="B405" s="155" t="str">
        <f t="shared" si="164"/>
        <v/>
      </c>
      <c r="C405" s="155" t="str">
        <f t="shared" si="155"/>
        <v/>
      </c>
      <c r="D405" s="155" t="str">
        <f t="shared" si="156"/>
        <v/>
      </c>
      <c r="E405" s="155" t="str">
        <f t="shared" si="157"/>
        <v/>
      </c>
      <c r="F405" s="204" t="str">
        <f t="shared" si="158"/>
        <v/>
      </c>
      <c r="G405" s="204" t="str">
        <f t="shared" si="159"/>
        <v/>
      </c>
      <c r="H405" s="204" t="str">
        <f t="shared" si="160"/>
        <v/>
      </c>
      <c r="I405" s="204" t="str">
        <f t="shared" si="161"/>
        <v/>
      </c>
      <c r="J405" s="204" t="str">
        <f t="shared" si="165"/>
        <v/>
      </c>
      <c r="K405" s="186" t="str">
        <f t="shared" si="162"/>
        <v/>
      </c>
      <c r="L405" s="186" t="str">
        <f t="shared" si="163"/>
        <v/>
      </c>
      <c r="S405" s="187"/>
      <c r="T405" s="148"/>
      <c r="Z405" s="148"/>
    </row>
    <row r="406" spans="2:26" s="155" customFormat="1" hidden="1" x14ac:dyDescent="0.2">
      <c r="B406" s="155" t="str">
        <f t="shared" si="164"/>
        <v/>
      </c>
      <c r="C406" s="155" t="str">
        <f t="shared" si="155"/>
        <v/>
      </c>
      <c r="D406" s="155" t="str">
        <f t="shared" si="156"/>
        <v/>
      </c>
      <c r="E406" s="155" t="str">
        <f t="shared" si="157"/>
        <v/>
      </c>
      <c r="F406" s="204" t="str">
        <f t="shared" si="158"/>
        <v/>
      </c>
      <c r="G406" s="204" t="str">
        <f t="shared" si="159"/>
        <v/>
      </c>
      <c r="H406" s="204" t="str">
        <f t="shared" si="160"/>
        <v/>
      </c>
      <c r="I406" s="204" t="str">
        <f t="shared" si="161"/>
        <v/>
      </c>
      <c r="J406" s="204" t="str">
        <f t="shared" si="165"/>
        <v/>
      </c>
      <c r="K406" s="186" t="str">
        <f t="shared" si="162"/>
        <v/>
      </c>
      <c r="L406" s="186" t="str">
        <f t="shared" si="163"/>
        <v/>
      </c>
      <c r="S406" s="187"/>
      <c r="T406" s="148"/>
      <c r="Z406" s="148"/>
    </row>
    <row r="407" spans="2:26" s="155" customFormat="1" hidden="1" x14ac:dyDescent="0.2">
      <c r="B407" s="155" t="str">
        <f t="shared" si="164"/>
        <v/>
      </c>
      <c r="C407" s="155" t="str">
        <f t="shared" si="155"/>
        <v/>
      </c>
      <c r="D407" s="155" t="str">
        <f t="shared" si="156"/>
        <v/>
      </c>
      <c r="E407" s="155" t="str">
        <f t="shared" si="157"/>
        <v/>
      </c>
      <c r="F407" s="204" t="str">
        <f t="shared" si="158"/>
        <v/>
      </c>
      <c r="G407" s="204" t="str">
        <f t="shared" si="159"/>
        <v/>
      </c>
      <c r="H407" s="204" t="str">
        <f t="shared" si="160"/>
        <v/>
      </c>
      <c r="I407" s="204" t="str">
        <f t="shared" si="161"/>
        <v/>
      </c>
      <c r="J407" s="204" t="str">
        <f t="shared" si="165"/>
        <v/>
      </c>
      <c r="K407" s="186" t="str">
        <f t="shared" si="162"/>
        <v/>
      </c>
      <c r="L407" s="186" t="str">
        <f t="shared" si="163"/>
        <v/>
      </c>
      <c r="S407" s="187"/>
      <c r="T407" s="148"/>
      <c r="Z407" s="148"/>
    </row>
    <row r="408" spans="2:26" s="155" customFormat="1" hidden="1" x14ac:dyDescent="0.2">
      <c r="B408" s="155" t="str">
        <f t="shared" si="164"/>
        <v/>
      </c>
      <c r="C408" s="155" t="str">
        <f t="shared" si="155"/>
        <v/>
      </c>
      <c r="D408" s="155" t="str">
        <f t="shared" si="156"/>
        <v/>
      </c>
      <c r="E408" s="155" t="str">
        <f t="shared" si="157"/>
        <v/>
      </c>
      <c r="F408" s="204" t="str">
        <f t="shared" si="158"/>
        <v/>
      </c>
      <c r="G408" s="204" t="str">
        <f t="shared" si="159"/>
        <v/>
      </c>
      <c r="H408" s="204" t="str">
        <f t="shared" si="160"/>
        <v/>
      </c>
      <c r="I408" s="204" t="str">
        <f t="shared" si="161"/>
        <v/>
      </c>
      <c r="J408" s="204" t="str">
        <f t="shared" si="165"/>
        <v/>
      </c>
      <c r="K408" s="186" t="str">
        <f t="shared" si="162"/>
        <v/>
      </c>
      <c r="L408" s="186" t="str">
        <f t="shared" si="163"/>
        <v/>
      </c>
      <c r="S408" s="187"/>
      <c r="T408" s="148"/>
      <c r="Z408" s="148"/>
    </row>
    <row r="409" spans="2:26" s="155" customFormat="1" hidden="1" x14ac:dyDescent="0.2">
      <c r="B409" s="155" t="str">
        <f t="shared" si="164"/>
        <v/>
      </c>
      <c r="C409" s="155" t="str">
        <f t="shared" si="155"/>
        <v/>
      </c>
      <c r="D409" s="155" t="str">
        <f t="shared" si="156"/>
        <v/>
      </c>
      <c r="E409" s="155" t="str">
        <f t="shared" si="157"/>
        <v/>
      </c>
      <c r="F409" s="204" t="str">
        <f t="shared" si="158"/>
        <v/>
      </c>
      <c r="G409" s="204" t="str">
        <f t="shared" si="159"/>
        <v/>
      </c>
      <c r="H409" s="204" t="str">
        <f t="shared" si="160"/>
        <v/>
      </c>
      <c r="I409" s="204" t="str">
        <f t="shared" si="161"/>
        <v/>
      </c>
      <c r="J409" s="204" t="str">
        <f t="shared" si="165"/>
        <v/>
      </c>
      <c r="K409" s="186" t="str">
        <f t="shared" si="162"/>
        <v/>
      </c>
      <c r="L409" s="186" t="str">
        <f t="shared" si="163"/>
        <v/>
      </c>
      <c r="S409" s="187"/>
      <c r="T409" s="148"/>
      <c r="Z409" s="148"/>
    </row>
    <row r="410" spans="2:26" s="155" customFormat="1" hidden="1" x14ac:dyDescent="0.2">
      <c r="B410" s="155" t="str">
        <f t="shared" si="164"/>
        <v/>
      </c>
      <c r="C410" s="155" t="str">
        <f t="shared" si="155"/>
        <v/>
      </c>
      <c r="D410" s="155" t="str">
        <f t="shared" si="156"/>
        <v/>
      </c>
      <c r="E410" s="155" t="str">
        <f t="shared" si="157"/>
        <v/>
      </c>
      <c r="F410" s="204" t="str">
        <f t="shared" si="158"/>
        <v/>
      </c>
      <c r="G410" s="204" t="str">
        <f t="shared" si="159"/>
        <v/>
      </c>
      <c r="H410" s="204" t="str">
        <f t="shared" si="160"/>
        <v/>
      </c>
      <c r="I410" s="204" t="str">
        <f t="shared" si="161"/>
        <v/>
      </c>
      <c r="J410" s="204" t="str">
        <f t="shared" si="165"/>
        <v/>
      </c>
      <c r="K410" s="186" t="str">
        <f t="shared" si="162"/>
        <v/>
      </c>
      <c r="L410" s="186" t="str">
        <f t="shared" si="163"/>
        <v/>
      </c>
      <c r="S410" s="187"/>
      <c r="T410" s="148"/>
      <c r="Z410" s="148"/>
    </row>
    <row r="411" spans="2:26" s="155" customFormat="1" hidden="1" x14ac:dyDescent="0.2">
      <c r="B411" s="155" t="str">
        <f t="shared" si="164"/>
        <v/>
      </c>
      <c r="C411" s="155" t="str">
        <f t="shared" si="155"/>
        <v/>
      </c>
      <c r="D411" s="155" t="str">
        <f t="shared" si="156"/>
        <v/>
      </c>
      <c r="E411" s="155" t="str">
        <f t="shared" si="157"/>
        <v/>
      </c>
      <c r="F411" s="204" t="str">
        <f t="shared" si="158"/>
        <v/>
      </c>
      <c r="G411" s="204" t="str">
        <f t="shared" si="159"/>
        <v/>
      </c>
      <c r="H411" s="204" t="str">
        <f t="shared" si="160"/>
        <v/>
      </c>
      <c r="I411" s="204" t="str">
        <f t="shared" si="161"/>
        <v/>
      </c>
      <c r="J411" s="204" t="str">
        <f t="shared" si="165"/>
        <v/>
      </c>
      <c r="K411" s="186" t="str">
        <f t="shared" si="162"/>
        <v/>
      </c>
      <c r="L411" s="186" t="str">
        <f t="shared" si="163"/>
        <v/>
      </c>
      <c r="S411" s="187"/>
      <c r="T411" s="148"/>
      <c r="Z411" s="148"/>
    </row>
    <row r="412" spans="2:26" s="155" customFormat="1" hidden="1" x14ac:dyDescent="0.2">
      <c r="B412" s="155" t="str">
        <f t="shared" si="164"/>
        <v/>
      </c>
      <c r="C412" s="155" t="str">
        <f t="shared" si="155"/>
        <v/>
      </c>
      <c r="D412" s="155" t="str">
        <f t="shared" si="156"/>
        <v/>
      </c>
      <c r="E412" s="155" t="str">
        <f t="shared" si="157"/>
        <v/>
      </c>
      <c r="F412" s="204" t="str">
        <f t="shared" si="158"/>
        <v/>
      </c>
      <c r="G412" s="204" t="str">
        <f t="shared" si="159"/>
        <v/>
      </c>
      <c r="H412" s="204" t="str">
        <f t="shared" si="160"/>
        <v/>
      </c>
      <c r="I412" s="204" t="str">
        <f t="shared" si="161"/>
        <v/>
      </c>
      <c r="J412" s="204" t="str">
        <f t="shared" si="165"/>
        <v/>
      </c>
      <c r="K412" s="186" t="str">
        <f t="shared" si="162"/>
        <v/>
      </c>
      <c r="L412" s="186" t="str">
        <f t="shared" si="163"/>
        <v/>
      </c>
      <c r="S412" s="187"/>
      <c r="T412" s="148"/>
      <c r="Z412" s="148"/>
    </row>
    <row r="413" spans="2:26" s="155" customFormat="1" hidden="1" x14ac:dyDescent="0.2">
      <c r="B413" s="155" t="str">
        <f t="shared" si="164"/>
        <v/>
      </c>
      <c r="C413" s="155" t="str">
        <f t="shared" si="155"/>
        <v/>
      </c>
      <c r="D413" s="155" t="str">
        <f t="shared" si="156"/>
        <v/>
      </c>
      <c r="E413" s="155" t="str">
        <f t="shared" si="157"/>
        <v/>
      </c>
      <c r="F413" s="204" t="str">
        <f t="shared" si="158"/>
        <v/>
      </c>
      <c r="G413" s="204" t="str">
        <f t="shared" si="159"/>
        <v/>
      </c>
      <c r="H413" s="204" t="str">
        <f t="shared" si="160"/>
        <v/>
      </c>
      <c r="I413" s="204" t="str">
        <f t="shared" si="161"/>
        <v/>
      </c>
      <c r="J413" s="204" t="str">
        <f t="shared" si="165"/>
        <v/>
      </c>
      <c r="K413" s="186" t="str">
        <f t="shared" si="162"/>
        <v/>
      </c>
      <c r="L413" s="186" t="str">
        <f t="shared" si="163"/>
        <v/>
      </c>
      <c r="S413" s="187"/>
      <c r="T413" s="148"/>
      <c r="Z413" s="148"/>
    </row>
    <row r="414" spans="2:26" s="155" customFormat="1" hidden="1" x14ac:dyDescent="0.2">
      <c r="B414" s="155" t="str">
        <f t="shared" si="164"/>
        <v/>
      </c>
      <c r="C414" s="155" t="str">
        <f t="shared" si="155"/>
        <v/>
      </c>
      <c r="D414" s="155" t="str">
        <f t="shared" si="156"/>
        <v/>
      </c>
      <c r="E414" s="155" t="str">
        <f t="shared" si="157"/>
        <v/>
      </c>
      <c r="F414" s="204" t="str">
        <f t="shared" si="158"/>
        <v/>
      </c>
      <c r="G414" s="204" t="str">
        <f t="shared" si="159"/>
        <v/>
      </c>
      <c r="H414" s="204" t="str">
        <f t="shared" si="160"/>
        <v/>
      </c>
      <c r="I414" s="204" t="str">
        <f t="shared" si="161"/>
        <v/>
      </c>
      <c r="J414" s="204" t="str">
        <f t="shared" si="165"/>
        <v/>
      </c>
      <c r="K414" s="186" t="str">
        <f t="shared" si="162"/>
        <v/>
      </c>
      <c r="L414" s="186" t="str">
        <f t="shared" si="163"/>
        <v/>
      </c>
      <c r="S414" s="187"/>
      <c r="T414" s="148"/>
      <c r="Z414" s="148"/>
    </row>
    <row r="415" spans="2:26" s="155" customFormat="1" hidden="1" x14ac:dyDescent="0.2">
      <c r="B415" s="155" t="str">
        <f t="shared" si="164"/>
        <v/>
      </c>
      <c r="C415" s="155" t="str">
        <f t="shared" ref="C415:C478" si="166">IF(F979=0,"",F979)</f>
        <v/>
      </c>
      <c r="D415" s="155" t="str">
        <f t="shared" ref="D415:D478" si="167">IF(G979=0,"",G979)</f>
        <v/>
      </c>
      <c r="E415" s="155" t="str">
        <f t="shared" ref="E415:E478" si="168">IF(H979=0,"",H979)</f>
        <v/>
      </c>
      <c r="F415" s="204" t="str">
        <f t="shared" ref="F415:F478" si="169">IF(J979=0,"",J979)</f>
        <v/>
      </c>
      <c r="G415" s="204" t="str">
        <f t="shared" ref="G415:G478" si="170">IF(K979=0,"",K979)</f>
        <v/>
      </c>
      <c r="H415" s="204" t="str">
        <f t="shared" ref="H415:H478" si="171">IF(L979=0,"",L979)</f>
        <v/>
      </c>
      <c r="I415" s="204" t="str">
        <f t="shared" ref="I415:I478" si="172">IF(M979=0,"",M979)</f>
        <v/>
      </c>
      <c r="J415" s="204" t="str">
        <f t="shared" ref="J415:J478" si="173">IF(I979=0,"",I979)</f>
        <v/>
      </c>
      <c r="K415" s="186" t="str">
        <f t="shared" ref="K415:K478" si="174">IF(N979=0,"",N979)</f>
        <v/>
      </c>
      <c r="L415" s="186" t="str">
        <f t="shared" ref="L415:L478" si="175">IF(O979=0,"",O979)</f>
        <v/>
      </c>
      <c r="S415" s="187"/>
      <c r="T415" s="148"/>
      <c r="Z415" s="148"/>
    </row>
    <row r="416" spans="2:26" s="155" customFormat="1" hidden="1" x14ac:dyDescent="0.2">
      <c r="B416" s="155" t="str">
        <f t="shared" si="164"/>
        <v/>
      </c>
      <c r="C416" s="155" t="str">
        <f t="shared" si="166"/>
        <v/>
      </c>
      <c r="D416" s="155" t="str">
        <f t="shared" si="167"/>
        <v/>
      </c>
      <c r="E416" s="155" t="str">
        <f t="shared" si="168"/>
        <v/>
      </c>
      <c r="F416" s="204" t="str">
        <f t="shared" si="169"/>
        <v/>
      </c>
      <c r="G416" s="204" t="str">
        <f t="shared" si="170"/>
        <v/>
      </c>
      <c r="H416" s="204" t="str">
        <f t="shared" si="171"/>
        <v/>
      </c>
      <c r="I416" s="204" t="str">
        <f t="shared" si="172"/>
        <v/>
      </c>
      <c r="J416" s="204" t="str">
        <f t="shared" si="173"/>
        <v/>
      </c>
      <c r="K416" s="186" t="str">
        <f t="shared" si="174"/>
        <v/>
      </c>
      <c r="L416" s="186" t="str">
        <f t="shared" si="175"/>
        <v/>
      </c>
      <c r="S416" s="187"/>
      <c r="T416" s="148"/>
      <c r="Z416" s="148"/>
    </row>
    <row r="417" spans="2:26" s="155" customFormat="1" hidden="1" x14ac:dyDescent="0.2">
      <c r="B417" s="155" t="str">
        <f t="shared" si="164"/>
        <v/>
      </c>
      <c r="C417" s="155" t="str">
        <f t="shared" si="166"/>
        <v/>
      </c>
      <c r="D417" s="155" t="str">
        <f t="shared" si="167"/>
        <v/>
      </c>
      <c r="E417" s="155" t="str">
        <f t="shared" si="168"/>
        <v/>
      </c>
      <c r="F417" s="204" t="str">
        <f t="shared" si="169"/>
        <v/>
      </c>
      <c r="G417" s="204" t="str">
        <f t="shared" si="170"/>
        <v/>
      </c>
      <c r="H417" s="204" t="str">
        <f t="shared" si="171"/>
        <v/>
      </c>
      <c r="I417" s="204" t="str">
        <f t="shared" si="172"/>
        <v/>
      </c>
      <c r="J417" s="204" t="str">
        <f t="shared" si="173"/>
        <v/>
      </c>
      <c r="K417" s="186" t="str">
        <f t="shared" si="174"/>
        <v/>
      </c>
      <c r="L417" s="186" t="str">
        <f t="shared" si="175"/>
        <v/>
      </c>
      <c r="S417" s="187"/>
      <c r="T417" s="148"/>
      <c r="Z417" s="148"/>
    </row>
    <row r="418" spans="2:26" s="155" customFormat="1" hidden="1" x14ac:dyDescent="0.2">
      <c r="B418" s="155" t="str">
        <f t="shared" si="164"/>
        <v/>
      </c>
      <c r="C418" s="155" t="str">
        <f t="shared" si="166"/>
        <v/>
      </c>
      <c r="D418" s="155" t="str">
        <f t="shared" si="167"/>
        <v/>
      </c>
      <c r="E418" s="155" t="str">
        <f t="shared" si="168"/>
        <v/>
      </c>
      <c r="F418" s="204" t="str">
        <f t="shared" si="169"/>
        <v/>
      </c>
      <c r="G418" s="204" t="str">
        <f t="shared" si="170"/>
        <v/>
      </c>
      <c r="H418" s="204" t="str">
        <f t="shared" si="171"/>
        <v/>
      </c>
      <c r="I418" s="204" t="str">
        <f t="shared" si="172"/>
        <v/>
      </c>
      <c r="J418" s="204" t="str">
        <f t="shared" si="173"/>
        <v/>
      </c>
      <c r="K418" s="186" t="str">
        <f t="shared" si="174"/>
        <v/>
      </c>
      <c r="L418" s="186" t="str">
        <f t="shared" si="175"/>
        <v/>
      </c>
      <c r="S418" s="187"/>
      <c r="T418" s="148"/>
      <c r="Z418" s="148"/>
    </row>
    <row r="419" spans="2:26" s="155" customFormat="1" hidden="1" x14ac:dyDescent="0.2">
      <c r="B419" s="155" t="str">
        <f t="shared" si="164"/>
        <v/>
      </c>
      <c r="C419" s="155" t="str">
        <f t="shared" si="166"/>
        <v/>
      </c>
      <c r="D419" s="155" t="str">
        <f t="shared" si="167"/>
        <v/>
      </c>
      <c r="E419" s="155" t="str">
        <f t="shared" si="168"/>
        <v/>
      </c>
      <c r="F419" s="204" t="str">
        <f t="shared" si="169"/>
        <v/>
      </c>
      <c r="G419" s="204" t="str">
        <f t="shared" si="170"/>
        <v/>
      </c>
      <c r="H419" s="204" t="str">
        <f t="shared" si="171"/>
        <v/>
      </c>
      <c r="I419" s="204" t="str">
        <f t="shared" si="172"/>
        <v/>
      </c>
      <c r="J419" s="204" t="str">
        <f t="shared" si="173"/>
        <v/>
      </c>
      <c r="K419" s="186" t="str">
        <f t="shared" si="174"/>
        <v/>
      </c>
      <c r="L419" s="186" t="str">
        <f t="shared" si="175"/>
        <v/>
      </c>
      <c r="S419" s="187"/>
      <c r="T419" s="148"/>
      <c r="Z419" s="148"/>
    </row>
    <row r="420" spans="2:26" s="155" customFormat="1" hidden="1" x14ac:dyDescent="0.2">
      <c r="B420" s="155" t="str">
        <f t="shared" si="164"/>
        <v/>
      </c>
      <c r="C420" s="155" t="str">
        <f t="shared" si="166"/>
        <v/>
      </c>
      <c r="D420" s="155" t="str">
        <f t="shared" si="167"/>
        <v/>
      </c>
      <c r="E420" s="155" t="str">
        <f t="shared" si="168"/>
        <v/>
      </c>
      <c r="F420" s="204" t="str">
        <f t="shared" si="169"/>
        <v/>
      </c>
      <c r="G420" s="204" t="str">
        <f t="shared" si="170"/>
        <v/>
      </c>
      <c r="H420" s="204" t="str">
        <f t="shared" si="171"/>
        <v/>
      </c>
      <c r="I420" s="204" t="str">
        <f t="shared" si="172"/>
        <v/>
      </c>
      <c r="J420" s="204" t="str">
        <f t="shared" si="173"/>
        <v/>
      </c>
      <c r="K420" s="186" t="str">
        <f t="shared" si="174"/>
        <v/>
      </c>
      <c r="L420" s="186" t="str">
        <f t="shared" si="175"/>
        <v/>
      </c>
      <c r="S420" s="187"/>
      <c r="T420" s="148"/>
      <c r="Z420" s="148"/>
    </row>
    <row r="421" spans="2:26" s="155" customFormat="1" hidden="1" x14ac:dyDescent="0.2">
      <c r="B421" s="155" t="str">
        <f t="shared" si="164"/>
        <v/>
      </c>
      <c r="C421" s="155" t="str">
        <f t="shared" si="166"/>
        <v/>
      </c>
      <c r="D421" s="155" t="str">
        <f t="shared" si="167"/>
        <v/>
      </c>
      <c r="E421" s="155" t="str">
        <f t="shared" si="168"/>
        <v/>
      </c>
      <c r="F421" s="204" t="str">
        <f t="shared" si="169"/>
        <v/>
      </c>
      <c r="G421" s="204" t="str">
        <f t="shared" si="170"/>
        <v/>
      </c>
      <c r="H421" s="204" t="str">
        <f t="shared" si="171"/>
        <v/>
      </c>
      <c r="I421" s="204" t="str">
        <f t="shared" si="172"/>
        <v/>
      </c>
      <c r="J421" s="204" t="str">
        <f t="shared" si="173"/>
        <v/>
      </c>
      <c r="K421" s="186" t="str">
        <f t="shared" si="174"/>
        <v/>
      </c>
      <c r="L421" s="186" t="str">
        <f t="shared" si="175"/>
        <v/>
      </c>
      <c r="S421" s="187"/>
      <c r="T421" s="148"/>
      <c r="Z421" s="148"/>
    </row>
    <row r="422" spans="2:26" s="155" customFormat="1" hidden="1" x14ac:dyDescent="0.2">
      <c r="B422" s="155" t="str">
        <f t="shared" si="164"/>
        <v/>
      </c>
      <c r="C422" s="155" t="str">
        <f t="shared" si="166"/>
        <v/>
      </c>
      <c r="D422" s="155" t="str">
        <f t="shared" si="167"/>
        <v/>
      </c>
      <c r="E422" s="155" t="str">
        <f t="shared" si="168"/>
        <v/>
      </c>
      <c r="F422" s="204" t="str">
        <f t="shared" si="169"/>
        <v/>
      </c>
      <c r="G422" s="204" t="str">
        <f t="shared" si="170"/>
        <v/>
      </c>
      <c r="H422" s="204" t="str">
        <f t="shared" si="171"/>
        <v/>
      </c>
      <c r="I422" s="204" t="str">
        <f t="shared" si="172"/>
        <v/>
      </c>
      <c r="J422" s="204" t="str">
        <f t="shared" si="173"/>
        <v/>
      </c>
      <c r="K422" s="186" t="str">
        <f t="shared" si="174"/>
        <v/>
      </c>
      <c r="L422" s="186" t="str">
        <f t="shared" si="175"/>
        <v/>
      </c>
      <c r="S422" s="187"/>
      <c r="T422" s="148"/>
      <c r="Z422" s="148"/>
    </row>
    <row r="423" spans="2:26" s="155" customFormat="1" hidden="1" x14ac:dyDescent="0.2">
      <c r="B423" s="155" t="str">
        <f t="shared" si="164"/>
        <v/>
      </c>
      <c r="C423" s="155" t="str">
        <f t="shared" si="166"/>
        <v/>
      </c>
      <c r="D423" s="155" t="str">
        <f t="shared" si="167"/>
        <v/>
      </c>
      <c r="E423" s="155" t="str">
        <f t="shared" si="168"/>
        <v/>
      </c>
      <c r="F423" s="204" t="str">
        <f t="shared" si="169"/>
        <v/>
      </c>
      <c r="G423" s="204" t="str">
        <f t="shared" si="170"/>
        <v/>
      </c>
      <c r="H423" s="204" t="str">
        <f t="shared" si="171"/>
        <v/>
      </c>
      <c r="I423" s="204" t="str">
        <f t="shared" si="172"/>
        <v/>
      </c>
      <c r="J423" s="204" t="str">
        <f t="shared" si="173"/>
        <v/>
      </c>
      <c r="K423" s="186" t="str">
        <f t="shared" si="174"/>
        <v/>
      </c>
      <c r="L423" s="186" t="str">
        <f t="shared" si="175"/>
        <v/>
      </c>
      <c r="S423" s="187"/>
      <c r="T423" s="148"/>
      <c r="Z423" s="148"/>
    </row>
    <row r="424" spans="2:26" s="155" customFormat="1" hidden="1" x14ac:dyDescent="0.2">
      <c r="B424" s="155" t="str">
        <f t="shared" si="164"/>
        <v/>
      </c>
      <c r="C424" s="155" t="str">
        <f t="shared" si="166"/>
        <v/>
      </c>
      <c r="D424" s="155" t="str">
        <f t="shared" si="167"/>
        <v/>
      </c>
      <c r="E424" s="155" t="str">
        <f t="shared" si="168"/>
        <v/>
      </c>
      <c r="F424" s="204" t="str">
        <f t="shared" si="169"/>
        <v/>
      </c>
      <c r="G424" s="204" t="str">
        <f t="shared" si="170"/>
        <v/>
      </c>
      <c r="H424" s="204" t="str">
        <f t="shared" si="171"/>
        <v/>
      </c>
      <c r="I424" s="204" t="str">
        <f t="shared" si="172"/>
        <v/>
      </c>
      <c r="J424" s="204" t="str">
        <f t="shared" si="173"/>
        <v/>
      </c>
      <c r="K424" s="186" t="str">
        <f t="shared" si="174"/>
        <v/>
      </c>
      <c r="L424" s="186" t="str">
        <f t="shared" si="175"/>
        <v/>
      </c>
      <c r="S424" s="187"/>
      <c r="T424" s="148"/>
      <c r="Z424" s="148"/>
    </row>
    <row r="425" spans="2:26" s="155" customFormat="1" hidden="1" x14ac:dyDescent="0.2">
      <c r="B425" s="155" t="str">
        <f t="shared" si="164"/>
        <v/>
      </c>
      <c r="C425" s="155" t="str">
        <f t="shared" si="166"/>
        <v/>
      </c>
      <c r="D425" s="155" t="str">
        <f t="shared" si="167"/>
        <v/>
      </c>
      <c r="E425" s="155" t="str">
        <f t="shared" si="168"/>
        <v/>
      </c>
      <c r="F425" s="204" t="str">
        <f t="shared" si="169"/>
        <v/>
      </c>
      <c r="G425" s="204" t="str">
        <f t="shared" si="170"/>
        <v/>
      </c>
      <c r="H425" s="204" t="str">
        <f t="shared" si="171"/>
        <v/>
      </c>
      <c r="I425" s="204" t="str">
        <f t="shared" si="172"/>
        <v/>
      </c>
      <c r="J425" s="204" t="str">
        <f t="shared" si="173"/>
        <v/>
      </c>
      <c r="K425" s="186" t="str">
        <f t="shared" si="174"/>
        <v/>
      </c>
      <c r="L425" s="186" t="str">
        <f t="shared" si="175"/>
        <v/>
      </c>
      <c r="S425" s="187"/>
      <c r="T425" s="148"/>
      <c r="Z425" s="148"/>
    </row>
    <row r="426" spans="2:26" s="155" customFormat="1" hidden="1" x14ac:dyDescent="0.2">
      <c r="B426" s="155" t="str">
        <f t="shared" si="164"/>
        <v/>
      </c>
      <c r="C426" s="155" t="str">
        <f t="shared" si="166"/>
        <v/>
      </c>
      <c r="D426" s="155" t="str">
        <f t="shared" si="167"/>
        <v/>
      </c>
      <c r="E426" s="155" t="str">
        <f t="shared" si="168"/>
        <v/>
      </c>
      <c r="F426" s="204" t="str">
        <f t="shared" si="169"/>
        <v/>
      </c>
      <c r="G426" s="204" t="str">
        <f t="shared" si="170"/>
        <v/>
      </c>
      <c r="H426" s="204" t="str">
        <f t="shared" si="171"/>
        <v/>
      </c>
      <c r="I426" s="204" t="str">
        <f t="shared" si="172"/>
        <v/>
      </c>
      <c r="J426" s="204" t="str">
        <f t="shared" si="173"/>
        <v/>
      </c>
      <c r="K426" s="186" t="str">
        <f t="shared" si="174"/>
        <v/>
      </c>
      <c r="L426" s="186" t="str">
        <f t="shared" si="175"/>
        <v/>
      </c>
      <c r="S426" s="187"/>
      <c r="T426" s="148"/>
      <c r="Z426" s="148"/>
    </row>
    <row r="427" spans="2:26" s="155" customFormat="1" hidden="1" x14ac:dyDescent="0.2">
      <c r="B427" s="155" t="str">
        <f t="shared" si="164"/>
        <v/>
      </c>
      <c r="C427" s="155" t="str">
        <f t="shared" si="166"/>
        <v/>
      </c>
      <c r="D427" s="155" t="str">
        <f t="shared" si="167"/>
        <v/>
      </c>
      <c r="E427" s="155" t="str">
        <f t="shared" si="168"/>
        <v/>
      </c>
      <c r="F427" s="204" t="str">
        <f t="shared" si="169"/>
        <v/>
      </c>
      <c r="G427" s="204" t="str">
        <f t="shared" si="170"/>
        <v/>
      </c>
      <c r="H427" s="204" t="str">
        <f t="shared" si="171"/>
        <v/>
      </c>
      <c r="I427" s="204" t="str">
        <f t="shared" si="172"/>
        <v/>
      </c>
      <c r="J427" s="204" t="str">
        <f t="shared" si="173"/>
        <v/>
      </c>
      <c r="K427" s="186" t="str">
        <f t="shared" si="174"/>
        <v/>
      </c>
      <c r="L427" s="186" t="str">
        <f t="shared" si="175"/>
        <v/>
      </c>
      <c r="S427" s="187"/>
      <c r="T427" s="148"/>
      <c r="Z427" s="148"/>
    </row>
    <row r="428" spans="2:26" s="155" customFormat="1" hidden="1" x14ac:dyDescent="0.2">
      <c r="B428" s="155" t="str">
        <f t="shared" si="164"/>
        <v/>
      </c>
      <c r="C428" s="155" t="str">
        <f t="shared" si="166"/>
        <v/>
      </c>
      <c r="D428" s="155" t="str">
        <f t="shared" si="167"/>
        <v/>
      </c>
      <c r="E428" s="155" t="str">
        <f t="shared" si="168"/>
        <v/>
      </c>
      <c r="F428" s="204" t="str">
        <f t="shared" si="169"/>
        <v/>
      </c>
      <c r="G428" s="204" t="str">
        <f t="shared" si="170"/>
        <v/>
      </c>
      <c r="H428" s="204" t="str">
        <f t="shared" si="171"/>
        <v/>
      </c>
      <c r="I428" s="204" t="str">
        <f t="shared" si="172"/>
        <v/>
      </c>
      <c r="J428" s="204" t="str">
        <f t="shared" si="173"/>
        <v/>
      </c>
      <c r="K428" s="186" t="str">
        <f t="shared" si="174"/>
        <v/>
      </c>
      <c r="L428" s="186" t="str">
        <f t="shared" si="175"/>
        <v/>
      </c>
      <c r="S428" s="187"/>
      <c r="T428" s="148"/>
      <c r="Z428" s="148"/>
    </row>
    <row r="429" spans="2:26" s="155" customFormat="1" hidden="1" x14ac:dyDescent="0.2">
      <c r="B429" s="155" t="str">
        <f t="shared" si="164"/>
        <v/>
      </c>
      <c r="C429" s="155" t="str">
        <f t="shared" si="166"/>
        <v/>
      </c>
      <c r="D429" s="155" t="str">
        <f t="shared" si="167"/>
        <v/>
      </c>
      <c r="E429" s="155" t="str">
        <f t="shared" si="168"/>
        <v/>
      </c>
      <c r="F429" s="204" t="str">
        <f t="shared" si="169"/>
        <v/>
      </c>
      <c r="G429" s="204" t="str">
        <f t="shared" si="170"/>
        <v/>
      </c>
      <c r="H429" s="204" t="str">
        <f t="shared" si="171"/>
        <v/>
      </c>
      <c r="I429" s="204" t="str">
        <f t="shared" si="172"/>
        <v/>
      </c>
      <c r="J429" s="204" t="str">
        <f t="shared" si="173"/>
        <v/>
      </c>
      <c r="K429" s="186" t="str">
        <f t="shared" si="174"/>
        <v/>
      </c>
      <c r="L429" s="186" t="str">
        <f t="shared" si="175"/>
        <v/>
      </c>
      <c r="S429" s="187"/>
      <c r="T429" s="148"/>
      <c r="Z429" s="148"/>
    </row>
    <row r="430" spans="2:26" s="155" customFormat="1" hidden="1" x14ac:dyDescent="0.2">
      <c r="B430" s="155" t="str">
        <f t="shared" si="164"/>
        <v/>
      </c>
      <c r="C430" s="155" t="str">
        <f t="shared" si="166"/>
        <v/>
      </c>
      <c r="D430" s="155" t="str">
        <f t="shared" si="167"/>
        <v/>
      </c>
      <c r="E430" s="155" t="str">
        <f t="shared" si="168"/>
        <v/>
      </c>
      <c r="F430" s="204" t="str">
        <f t="shared" si="169"/>
        <v/>
      </c>
      <c r="G430" s="204" t="str">
        <f t="shared" si="170"/>
        <v/>
      </c>
      <c r="H430" s="204" t="str">
        <f t="shared" si="171"/>
        <v/>
      </c>
      <c r="I430" s="204" t="str">
        <f t="shared" si="172"/>
        <v/>
      </c>
      <c r="J430" s="204" t="str">
        <f t="shared" si="173"/>
        <v/>
      </c>
      <c r="K430" s="186" t="str">
        <f t="shared" si="174"/>
        <v/>
      </c>
      <c r="L430" s="186" t="str">
        <f t="shared" si="175"/>
        <v/>
      </c>
      <c r="S430" s="187"/>
      <c r="T430" s="148"/>
      <c r="Z430" s="148"/>
    </row>
    <row r="431" spans="2:26" s="155" customFormat="1" hidden="1" x14ac:dyDescent="0.2">
      <c r="B431" s="155" t="str">
        <f t="shared" si="164"/>
        <v/>
      </c>
      <c r="C431" s="155" t="str">
        <f t="shared" si="166"/>
        <v/>
      </c>
      <c r="D431" s="155" t="str">
        <f t="shared" si="167"/>
        <v/>
      </c>
      <c r="E431" s="155" t="str">
        <f t="shared" si="168"/>
        <v/>
      </c>
      <c r="F431" s="204" t="str">
        <f t="shared" si="169"/>
        <v/>
      </c>
      <c r="G431" s="204" t="str">
        <f t="shared" si="170"/>
        <v/>
      </c>
      <c r="H431" s="204" t="str">
        <f t="shared" si="171"/>
        <v/>
      </c>
      <c r="I431" s="204" t="str">
        <f t="shared" si="172"/>
        <v/>
      </c>
      <c r="J431" s="204" t="str">
        <f t="shared" si="173"/>
        <v/>
      </c>
      <c r="K431" s="186" t="str">
        <f t="shared" si="174"/>
        <v/>
      </c>
      <c r="L431" s="186" t="str">
        <f t="shared" si="175"/>
        <v/>
      </c>
      <c r="S431" s="187"/>
      <c r="T431" s="148"/>
      <c r="Z431" s="148"/>
    </row>
    <row r="432" spans="2:26" s="155" customFormat="1" hidden="1" x14ac:dyDescent="0.2">
      <c r="B432" s="155" t="str">
        <f t="shared" si="164"/>
        <v/>
      </c>
      <c r="C432" s="155" t="str">
        <f t="shared" si="166"/>
        <v/>
      </c>
      <c r="D432" s="155" t="str">
        <f t="shared" si="167"/>
        <v/>
      </c>
      <c r="E432" s="155" t="str">
        <f t="shared" si="168"/>
        <v/>
      </c>
      <c r="F432" s="204" t="str">
        <f t="shared" si="169"/>
        <v/>
      </c>
      <c r="G432" s="204" t="str">
        <f t="shared" si="170"/>
        <v/>
      </c>
      <c r="H432" s="204" t="str">
        <f t="shared" si="171"/>
        <v/>
      </c>
      <c r="I432" s="204" t="str">
        <f t="shared" si="172"/>
        <v/>
      </c>
      <c r="J432" s="204" t="str">
        <f t="shared" si="173"/>
        <v/>
      </c>
      <c r="K432" s="186" t="str">
        <f t="shared" si="174"/>
        <v/>
      </c>
      <c r="L432" s="186" t="str">
        <f t="shared" si="175"/>
        <v/>
      </c>
      <c r="S432" s="187"/>
      <c r="T432" s="148"/>
      <c r="Z432" s="148"/>
    </row>
    <row r="433" spans="2:26" s="155" customFormat="1" hidden="1" x14ac:dyDescent="0.2">
      <c r="B433" s="155" t="str">
        <f t="shared" si="164"/>
        <v/>
      </c>
      <c r="C433" s="155" t="str">
        <f t="shared" si="166"/>
        <v/>
      </c>
      <c r="D433" s="155" t="str">
        <f t="shared" si="167"/>
        <v/>
      </c>
      <c r="E433" s="155" t="str">
        <f t="shared" si="168"/>
        <v/>
      </c>
      <c r="F433" s="204" t="str">
        <f t="shared" si="169"/>
        <v/>
      </c>
      <c r="G433" s="204" t="str">
        <f t="shared" si="170"/>
        <v/>
      </c>
      <c r="H433" s="204" t="str">
        <f t="shared" si="171"/>
        <v/>
      </c>
      <c r="I433" s="204" t="str">
        <f t="shared" si="172"/>
        <v/>
      </c>
      <c r="J433" s="204" t="str">
        <f t="shared" si="173"/>
        <v/>
      </c>
      <c r="K433" s="186" t="str">
        <f t="shared" si="174"/>
        <v/>
      </c>
      <c r="L433" s="186" t="str">
        <f t="shared" si="175"/>
        <v/>
      </c>
      <c r="S433" s="187"/>
      <c r="T433" s="148"/>
      <c r="Z433" s="148"/>
    </row>
    <row r="434" spans="2:26" s="155" customFormat="1" hidden="1" x14ac:dyDescent="0.2">
      <c r="B434" s="155" t="str">
        <f t="shared" si="164"/>
        <v/>
      </c>
      <c r="C434" s="155" t="str">
        <f t="shared" si="166"/>
        <v/>
      </c>
      <c r="D434" s="155" t="str">
        <f t="shared" si="167"/>
        <v/>
      </c>
      <c r="E434" s="155" t="str">
        <f t="shared" si="168"/>
        <v/>
      </c>
      <c r="F434" s="204" t="str">
        <f t="shared" si="169"/>
        <v/>
      </c>
      <c r="G434" s="204" t="str">
        <f t="shared" si="170"/>
        <v/>
      </c>
      <c r="H434" s="204" t="str">
        <f t="shared" si="171"/>
        <v/>
      </c>
      <c r="I434" s="204" t="str">
        <f t="shared" si="172"/>
        <v/>
      </c>
      <c r="J434" s="204" t="str">
        <f t="shared" si="173"/>
        <v/>
      </c>
      <c r="K434" s="186" t="str">
        <f t="shared" si="174"/>
        <v/>
      </c>
      <c r="L434" s="186" t="str">
        <f t="shared" si="175"/>
        <v/>
      </c>
      <c r="S434" s="187"/>
      <c r="T434" s="148"/>
      <c r="Z434" s="148"/>
    </row>
    <row r="435" spans="2:26" s="155" customFormat="1" hidden="1" x14ac:dyDescent="0.2">
      <c r="B435" s="155" t="str">
        <f t="shared" si="164"/>
        <v/>
      </c>
      <c r="C435" s="155" t="str">
        <f t="shared" si="166"/>
        <v/>
      </c>
      <c r="D435" s="155" t="str">
        <f t="shared" si="167"/>
        <v/>
      </c>
      <c r="E435" s="155" t="str">
        <f t="shared" si="168"/>
        <v/>
      </c>
      <c r="F435" s="204" t="str">
        <f t="shared" si="169"/>
        <v/>
      </c>
      <c r="G435" s="204" t="str">
        <f t="shared" si="170"/>
        <v/>
      </c>
      <c r="H435" s="204" t="str">
        <f t="shared" si="171"/>
        <v/>
      </c>
      <c r="I435" s="204" t="str">
        <f t="shared" si="172"/>
        <v/>
      </c>
      <c r="J435" s="204" t="str">
        <f t="shared" si="173"/>
        <v/>
      </c>
      <c r="K435" s="186" t="str">
        <f t="shared" si="174"/>
        <v/>
      </c>
      <c r="L435" s="186" t="str">
        <f t="shared" si="175"/>
        <v/>
      </c>
      <c r="S435" s="187"/>
      <c r="T435" s="148"/>
      <c r="Z435" s="148"/>
    </row>
    <row r="436" spans="2:26" s="155" customFormat="1" hidden="1" x14ac:dyDescent="0.2">
      <c r="B436" s="155" t="str">
        <f t="shared" si="164"/>
        <v/>
      </c>
      <c r="C436" s="155" t="str">
        <f t="shared" si="166"/>
        <v/>
      </c>
      <c r="D436" s="155" t="str">
        <f t="shared" si="167"/>
        <v/>
      </c>
      <c r="E436" s="155" t="str">
        <f t="shared" si="168"/>
        <v/>
      </c>
      <c r="F436" s="204" t="str">
        <f t="shared" si="169"/>
        <v/>
      </c>
      <c r="G436" s="204" t="str">
        <f t="shared" si="170"/>
        <v/>
      </c>
      <c r="H436" s="204" t="str">
        <f t="shared" si="171"/>
        <v/>
      </c>
      <c r="I436" s="204" t="str">
        <f t="shared" si="172"/>
        <v/>
      </c>
      <c r="J436" s="204" t="str">
        <f t="shared" si="173"/>
        <v/>
      </c>
      <c r="K436" s="186" t="str">
        <f t="shared" si="174"/>
        <v/>
      </c>
      <c r="L436" s="186" t="str">
        <f t="shared" si="175"/>
        <v/>
      </c>
      <c r="S436" s="187"/>
      <c r="T436" s="148"/>
      <c r="Z436" s="148"/>
    </row>
    <row r="437" spans="2:26" s="155" customFormat="1" hidden="1" x14ac:dyDescent="0.2">
      <c r="B437" s="155" t="str">
        <f t="shared" si="164"/>
        <v/>
      </c>
      <c r="C437" s="155" t="str">
        <f t="shared" si="166"/>
        <v/>
      </c>
      <c r="D437" s="155" t="str">
        <f t="shared" si="167"/>
        <v/>
      </c>
      <c r="E437" s="155" t="str">
        <f t="shared" si="168"/>
        <v/>
      </c>
      <c r="F437" s="204" t="str">
        <f t="shared" si="169"/>
        <v/>
      </c>
      <c r="G437" s="204" t="str">
        <f t="shared" si="170"/>
        <v/>
      </c>
      <c r="H437" s="204" t="str">
        <f t="shared" si="171"/>
        <v/>
      </c>
      <c r="I437" s="204" t="str">
        <f t="shared" si="172"/>
        <v/>
      </c>
      <c r="J437" s="204" t="str">
        <f t="shared" si="173"/>
        <v/>
      </c>
      <c r="K437" s="186" t="str">
        <f t="shared" si="174"/>
        <v/>
      </c>
      <c r="L437" s="186" t="str">
        <f t="shared" si="175"/>
        <v/>
      </c>
      <c r="S437" s="187"/>
      <c r="T437" s="148"/>
      <c r="Z437" s="148"/>
    </row>
    <row r="438" spans="2:26" s="155" customFormat="1" hidden="1" x14ac:dyDescent="0.2">
      <c r="B438" s="155" t="str">
        <f t="shared" si="164"/>
        <v/>
      </c>
      <c r="C438" s="155" t="str">
        <f t="shared" si="166"/>
        <v/>
      </c>
      <c r="D438" s="155" t="str">
        <f t="shared" si="167"/>
        <v/>
      </c>
      <c r="E438" s="155" t="str">
        <f t="shared" si="168"/>
        <v/>
      </c>
      <c r="F438" s="204" t="str">
        <f t="shared" si="169"/>
        <v/>
      </c>
      <c r="G438" s="204" t="str">
        <f t="shared" si="170"/>
        <v/>
      </c>
      <c r="H438" s="204" t="str">
        <f t="shared" si="171"/>
        <v/>
      </c>
      <c r="I438" s="204" t="str">
        <f t="shared" si="172"/>
        <v/>
      </c>
      <c r="J438" s="204" t="str">
        <f t="shared" si="173"/>
        <v/>
      </c>
      <c r="K438" s="186" t="str">
        <f t="shared" si="174"/>
        <v/>
      </c>
      <c r="L438" s="186" t="str">
        <f t="shared" si="175"/>
        <v/>
      </c>
      <c r="S438" s="187"/>
      <c r="T438" s="148"/>
      <c r="Z438" s="148"/>
    </row>
    <row r="439" spans="2:26" s="155" customFormat="1" hidden="1" x14ac:dyDescent="0.2">
      <c r="B439" s="155" t="str">
        <f t="shared" si="164"/>
        <v/>
      </c>
      <c r="C439" s="155" t="str">
        <f t="shared" si="166"/>
        <v/>
      </c>
      <c r="D439" s="155" t="str">
        <f t="shared" si="167"/>
        <v/>
      </c>
      <c r="E439" s="155" t="str">
        <f t="shared" si="168"/>
        <v/>
      </c>
      <c r="F439" s="204" t="str">
        <f t="shared" si="169"/>
        <v/>
      </c>
      <c r="G439" s="204" t="str">
        <f t="shared" si="170"/>
        <v/>
      </c>
      <c r="H439" s="204" t="str">
        <f t="shared" si="171"/>
        <v/>
      </c>
      <c r="I439" s="204" t="str">
        <f t="shared" si="172"/>
        <v/>
      </c>
      <c r="J439" s="204" t="str">
        <f t="shared" si="173"/>
        <v/>
      </c>
      <c r="K439" s="186" t="str">
        <f t="shared" si="174"/>
        <v/>
      </c>
      <c r="L439" s="186" t="str">
        <f t="shared" si="175"/>
        <v/>
      </c>
      <c r="S439" s="187"/>
      <c r="T439" s="148"/>
      <c r="Z439" s="148"/>
    </row>
    <row r="440" spans="2:26" s="155" customFormat="1" hidden="1" x14ac:dyDescent="0.2">
      <c r="B440" s="155" t="str">
        <f t="shared" si="164"/>
        <v/>
      </c>
      <c r="C440" s="155" t="str">
        <f t="shared" si="166"/>
        <v/>
      </c>
      <c r="D440" s="155" t="str">
        <f t="shared" si="167"/>
        <v/>
      </c>
      <c r="E440" s="155" t="str">
        <f t="shared" si="168"/>
        <v/>
      </c>
      <c r="F440" s="204" t="str">
        <f t="shared" si="169"/>
        <v/>
      </c>
      <c r="G440" s="204" t="str">
        <f t="shared" si="170"/>
        <v/>
      </c>
      <c r="H440" s="204" t="str">
        <f t="shared" si="171"/>
        <v/>
      </c>
      <c r="I440" s="204" t="str">
        <f t="shared" si="172"/>
        <v/>
      </c>
      <c r="J440" s="204" t="str">
        <f t="shared" si="173"/>
        <v/>
      </c>
      <c r="K440" s="186" t="str">
        <f t="shared" si="174"/>
        <v/>
      </c>
      <c r="L440" s="186" t="str">
        <f t="shared" si="175"/>
        <v/>
      </c>
      <c r="S440" s="187"/>
      <c r="T440" s="148"/>
      <c r="Z440" s="148"/>
    </row>
    <row r="441" spans="2:26" s="155" customFormat="1" hidden="1" x14ac:dyDescent="0.2">
      <c r="B441" s="155" t="str">
        <f t="shared" si="164"/>
        <v/>
      </c>
      <c r="C441" s="155" t="str">
        <f t="shared" si="166"/>
        <v/>
      </c>
      <c r="D441" s="155" t="str">
        <f t="shared" si="167"/>
        <v/>
      </c>
      <c r="E441" s="155" t="str">
        <f t="shared" si="168"/>
        <v/>
      </c>
      <c r="F441" s="204" t="str">
        <f t="shared" si="169"/>
        <v/>
      </c>
      <c r="G441" s="204" t="str">
        <f t="shared" si="170"/>
        <v/>
      </c>
      <c r="H441" s="204" t="str">
        <f t="shared" si="171"/>
        <v/>
      </c>
      <c r="I441" s="204" t="str">
        <f t="shared" si="172"/>
        <v/>
      </c>
      <c r="J441" s="204" t="str">
        <f t="shared" si="173"/>
        <v/>
      </c>
      <c r="K441" s="186" t="str">
        <f t="shared" si="174"/>
        <v/>
      </c>
      <c r="L441" s="186" t="str">
        <f t="shared" si="175"/>
        <v/>
      </c>
      <c r="S441" s="187"/>
      <c r="T441" s="148"/>
      <c r="Z441" s="148"/>
    </row>
    <row r="442" spans="2:26" s="155" customFormat="1" hidden="1" x14ac:dyDescent="0.2">
      <c r="B442" s="155" t="str">
        <f t="shared" si="164"/>
        <v/>
      </c>
      <c r="C442" s="155" t="str">
        <f t="shared" si="166"/>
        <v/>
      </c>
      <c r="D442" s="155" t="str">
        <f t="shared" si="167"/>
        <v/>
      </c>
      <c r="E442" s="155" t="str">
        <f t="shared" si="168"/>
        <v/>
      </c>
      <c r="F442" s="204" t="str">
        <f t="shared" si="169"/>
        <v/>
      </c>
      <c r="G442" s="204" t="str">
        <f t="shared" si="170"/>
        <v/>
      </c>
      <c r="H442" s="204" t="str">
        <f t="shared" si="171"/>
        <v/>
      </c>
      <c r="I442" s="204" t="str">
        <f t="shared" si="172"/>
        <v/>
      </c>
      <c r="J442" s="204" t="str">
        <f t="shared" si="173"/>
        <v/>
      </c>
      <c r="K442" s="186" t="str">
        <f t="shared" si="174"/>
        <v/>
      </c>
      <c r="L442" s="186" t="str">
        <f t="shared" si="175"/>
        <v/>
      </c>
      <c r="S442" s="187"/>
      <c r="T442" s="148"/>
      <c r="Z442" s="148"/>
    </row>
    <row r="443" spans="2:26" s="155" customFormat="1" hidden="1" x14ac:dyDescent="0.2">
      <c r="B443" s="155" t="str">
        <f t="shared" si="164"/>
        <v/>
      </c>
      <c r="C443" s="155" t="str">
        <f t="shared" si="166"/>
        <v/>
      </c>
      <c r="D443" s="155" t="str">
        <f t="shared" si="167"/>
        <v/>
      </c>
      <c r="E443" s="155" t="str">
        <f t="shared" si="168"/>
        <v/>
      </c>
      <c r="F443" s="204" t="str">
        <f t="shared" si="169"/>
        <v/>
      </c>
      <c r="G443" s="204" t="str">
        <f t="shared" si="170"/>
        <v/>
      </c>
      <c r="H443" s="204" t="str">
        <f t="shared" si="171"/>
        <v/>
      </c>
      <c r="I443" s="204" t="str">
        <f t="shared" si="172"/>
        <v/>
      </c>
      <c r="J443" s="204" t="str">
        <f t="shared" si="173"/>
        <v/>
      </c>
      <c r="K443" s="186" t="str">
        <f t="shared" si="174"/>
        <v/>
      </c>
      <c r="L443" s="186" t="str">
        <f t="shared" si="175"/>
        <v/>
      </c>
      <c r="S443" s="187"/>
      <c r="T443" s="148"/>
      <c r="Z443" s="148"/>
    </row>
    <row r="444" spans="2:26" s="155" customFormat="1" hidden="1" x14ac:dyDescent="0.2">
      <c r="B444" s="155" t="str">
        <f t="shared" si="164"/>
        <v/>
      </c>
      <c r="C444" s="155" t="str">
        <f t="shared" si="166"/>
        <v/>
      </c>
      <c r="D444" s="155" t="str">
        <f t="shared" si="167"/>
        <v/>
      </c>
      <c r="E444" s="155" t="str">
        <f t="shared" si="168"/>
        <v/>
      </c>
      <c r="F444" s="204" t="str">
        <f t="shared" si="169"/>
        <v/>
      </c>
      <c r="G444" s="204" t="str">
        <f t="shared" si="170"/>
        <v/>
      </c>
      <c r="H444" s="204" t="str">
        <f t="shared" si="171"/>
        <v/>
      </c>
      <c r="I444" s="204" t="str">
        <f t="shared" si="172"/>
        <v/>
      </c>
      <c r="J444" s="204" t="str">
        <f t="shared" si="173"/>
        <v/>
      </c>
      <c r="K444" s="186" t="str">
        <f t="shared" si="174"/>
        <v/>
      </c>
      <c r="L444" s="186" t="str">
        <f t="shared" si="175"/>
        <v/>
      </c>
      <c r="S444" s="187"/>
      <c r="T444" s="148"/>
      <c r="Z444" s="148"/>
    </row>
    <row r="445" spans="2:26" s="155" customFormat="1" hidden="1" x14ac:dyDescent="0.2">
      <c r="B445" s="155" t="str">
        <f t="shared" si="164"/>
        <v/>
      </c>
      <c r="C445" s="155" t="str">
        <f t="shared" si="166"/>
        <v/>
      </c>
      <c r="D445" s="155" t="str">
        <f t="shared" si="167"/>
        <v/>
      </c>
      <c r="E445" s="155" t="str">
        <f t="shared" si="168"/>
        <v/>
      </c>
      <c r="F445" s="204" t="str">
        <f t="shared" si="169"/>
        <v/>
      </c>
      <c r="G445" s="204" t="str">
        <f t="shared" si="170"/>
        <v/>
      </c>
      <c r="H445" s="204" t="str">
        <f t="shared" si="171"/>
        <v/>
      </c>
      <c r="I445" s="204" t="str">
        <f t="shared" si="172"/>
        <v/>
      </c>
      <c r="J445" s="204" t="str">
        <f t="shared" si="173"/>
        <v/>
      </c>
      <c r="K445" s="186" t="str">
        <f t="shared" si="174"/>
        <v/>
      </c>
      <c r="L445" s="186" t="str">
        <f t="shared" si="175"/>
        <v/>
      </c>
      <c r="S445" s="187"/>
      <c r="T445" s="148"/>
      <c r="Z445" s="148"/>
    </row>
    <row r="446" spans="2:26" s="155" customFormat="1" hidden="1" x14ac:dyDescent="0.2">
      <c r="B446" s="155" t="str">
        <f t="shared" si="164"/>
        <v/>
      </c>
      <c r="C446" s="155" t="str">
        <f t="shared" si="166"/>
        <v/>
      </c>
      <c r="D446" s="155" t="str">
        <f t="shared" si="167"/>
        <v/>
      </c>
      <c r="E446" s="155" t="str">
        <f t="shared" si="168"/>
        <v/>
      </c>
      <c r="F446" s="204" t="str">
        <f t="shared" si="169"/>
        <v/>
      </c>
      <c r="G446" s="204" t="str">
        <f t="shared" si="170"/>
        <v/>
      </c>
      <c r="H446" s="204" t="str">
        <f t="shared" si="171"/>
        <v/>
      </c>
      <c r="I446" s="204" t="str">
        <f t="shared" si="172"/>
        <v/>
      </c>
      <c r="J446" s="204" t="str">
        <f t="shared" si="173"/>
        <v/>
      </c>
      <c r="K446" s="186" t="str">
        <f t="shared" si="174"/>
        <v/>
      </c>
      <c r="L446" s="186" t="str">
        <f t="shared" si="175"/>
        <v/>
      </c>
      <c r="S446" s="187"/>
      <c r="T446" s="148"/>
      <c r="Z446" s="148"/>
    </row>
    <row r="447" spans="2:26" s="155" customFormat="1" hidden="1" x14ac:dyDescent="0.2">
      <c r="B447" s="155" t="str">
        <f t="shared" si="164"/>
        <v/>
      </c>
      <c r="C447" s="155" t="str">
        <f t="shared" si="166"/>
        <v/>
      </c>
      <c r="D447" s="155" t="str">
        <f t="shared" si="167"/>
        <v/>
      </c>
      <c r="E447" s="155" t="str">
        <f t="shared" si="168"/>
        <v/>
      </c>
      <c r="F447" s="204" t="str">
        <f t="shared" si="169"/>
        <v/>
      </c>
      <c r="G447" s="204" t="str">
        <f t="shared" si="170"/>
        <v/>
      </c>
      <c r="H447" s="204" t="str">
        <f t="shared" si="171"/>
        <v/>
      </c>
      <c r="I447" s="204" t="str">
        <f t="shared" si="172"/>
        <v/>
      </c>
      <c r="J447" s="204" t="str">
        <f t="shared" si="173"/>
        <v/>
      </c>
      <c r="K447" s="186" t="str">
        <f t="shared" si="174"/>
        <v/>
      </c>
      <c r="L447" s="186" t="str">
        <f t="shared" si="175"/>
        <v/>
      </c>
      <c r="S447" s="187"/>
      <c r="T447" s="148"/>
      <c r="Z447" s="148"/>
    </row>
    <row r="448" spans="2:26" s="155" customFormat="1" hidden="1" x14ac:dyDescent="0.2">
      <c r="B448" s="155" t="str">
        <f t="shared" si="164"/>
        <v/>
      </c>
      <c r="C448" s="155" t="str">
        <f t="shared" si="166"/>
        <v/>
      </c>
      <c r="D448" s="155" t="str">
        <f t="shared" si="167"/>
        <v/>
      </c>
      <c r="E448" s="155" t="str">
        <f t="shared" si="168"/>
        <v/>
      </c>
      <c r="F448" s="204" t="str">
        <f t="shared" si="169"/>
        <v/>
      </c>
      <c r="G448" s="204" t="str">
        <f t="shared" si="170"/>
        <v/>
      </c>
      <c r="H448" s="204" t="str">
        <f t="shared" si="171"/>
        <v/>
      </c>
      <c r="I448" s="204" t="str">
        <f t="shared" si="172"/>
        <v/>
      </c>
      <c r="J448" s="204" t="str">
        <f t="shared" si="173"/>
        <v/>
      </c>
      <c r="K448" s="186" t="str">
        <f t="shared" si="174"/>
        <v/>
      </c>
      <c r="L448" s="186" t="str">
        <f t="shared" si="175"/>
        <v/>
      </c>
      <c r="S448" s="187"/>
      <c r="T448" s="148"/>
      <c r="Z448" s="148"/>
    </row>
    <row r="449" spans="2:26" s="155" customFormat="1" hidden="1" x14ac:dyDescent="0.2">
      <c r="B449" s="155" t="str">
        <f t="shared" si="164"/>
        <v/>
      </c>
      <c r="C449" s="155" t="str">
        <f t="shared" si="166"/>
        <v/>
      </c>
      <c r="D449" s="155" t="str">
        <f t="shared" si="167"/>
        <v/>
      </c>
      <c r="E449" s="155" t="str">
        <f t="shared" si="168"/>
        <v/>
      </c>
      <c r="F449" s="204" t="str">
        <f t="shared" si="169"/>
        <v/>
      </c>
      <c r="G449" s="204" t="str">
        <f t="shared" si="170"/>
        <v/>
      </c>
      <c r="H449" s="204" t="str">
        <f t="shared" si="171"/>
        <v/>
      </c>
      <c r="I449" s="204" t="str">
        <f t="shared" si="172"/>
        <v/>
      </c>
      <c r="J449" s="204" t="str">
        <f t="shared" si="173"/>
        <v/>
      </c>
      <c r="K449" s="186" t="str">
        <f t="shared" si="174"/>
        <v/>
      </c>
      <c r="L449" s="186" t="str">
        <f t="shared" si="175"/>
        <v/>
      </c>
      <c r="S449" s="187"/>
      <c r="T449" s="148"/>
      <c r="Z449" s="148"/>
    </row>
    <row r="450" spans="2:26" s="155" customFormat="1" hidden="1" x14ac:dyDescent="0.2">
      <c r="B450" s="155" t="str">
        <f t="shared" si="164"/>
        <v/>
      </c>
      <c r="C450" s="155" t="str">
        <f t="shared" si="166"/>
        <v/>
      </c>
      <c r="D450" s="155" t="str">
        <f t="shared" si="167"/>
        <v/>
      </c>
      <c r="E450" s="155" t="str">
        <f t="shared" si="168"/>
        <v/>
      </c>
      <c r="F450" s="204" t="str">
        <f t="shared" si="169"/>
        <v/>
      </c>
      <c r="G450" s="204" t="str">
        <f t="shared" si="170"/>
        <v/>
      </c>
      <c r="H450" s="204" t="str">
        <f t="shared" si="171"/>
        <v/>
      </c>
      <c r="I450" s="204" t="str">
        <f t="shared" si="172"/>
        <v/>
      </c>
      <c r="J450" s="204" t="str">
        <f t="shared" si="173"/>
        <v/>
      </c>
      <c r="K450" s="186" t="str">
        <f t="shared" si="174"/>
        <v/>
      </c>
      <c r="L450" s="186" t="str">
        <f t="shared" si="175"/>
        <v/>
      </c>
      <c r="S450" s="187"/>
      <c r="T450" s="148"/>
      <c r="Z450" s="148"/>
    </row>
    <row r="451" spans="2:26" s="155" customFormat="1" hidden="1" x14ac:dyDescent="0.2">
      <c r="B451" s="155" t="str">
        <f t="shared" si="164"/>
        <v/>
      </c>
      <c r="C451" s="155" t="str">
        <f t="shared" si="166"/>
        <v/>
      </c>
      <c r="D451" s="155" t="str">
        <f t="shared" si="167"/>
        <v/>
      </c>
      <c r="E451" s="155" t="str">
        <f t="shared" si="168"/>
        <v/>
      </c>
      <c r="F451" s="204" t="str">
        <f t="shared" si="169"/>
        <v/>
      </c>
      <c r="G451" s="204" t="str">
        <f t="shared" si="170"/>
        <v/>
      </c>
      <c r="H451" s="204" t="str">
        <f t="shared" si="171"/>
        <v/>
      </c>
      <c r="I451" s="204" t="str">
        <f t="shared" si="172"/>
        <v/>
      </c>
      <c r="J451" s="204" t="str">
        <f t="shared" si="173"/>
        <v/>
      </c>
      <c r="K451" s="186" t="str">
        <f t="shared" si="174"/>
        <v/>
      </c>
      <c r="L451" s="186" t="str">
        <f t="shared" si="175"/>
        <v/>
      </c>
      <c r="S451" s="187"/>
      <c r="T451" s="148"/>
      <c r="Z451" s="148"/>
    </row>
    <row r="452" spans="2:26" s="155" customFormat="1" hidden="1" x14ac:dyDescent="0.2">
      <c r="B452" s="155" t="str">
        <f t="shared" si="164"/>
        <v/>
      </c>
      <c r="C452" s="155" t="str">
        <f t="shared" si="166"/>
        <v/>
      </c>
      <c r="D452" s="155" t="str">
        <f t="shared" si="167"/>
        <v/>
      </c>
      <c r="E452" s="155" t="str">
        <f t="shared" si="168"/>
        <v/>
      </c>
      <c r="F452" s="204" t="str">
        <f t="shared" si="169"/>
        <v/>
      </c>
      <c r="G452" s="204" t="str">
        <f t="shared" si="170"/>
        <v/>
      </c>
      <c r="H452" s="204" t="str">
        <f t="shared" si="171"/>
        <v/>
      </c>
      <c r="I452" s="204" t="str">
        <f t="shared" si="172"/>
        <v/>
      </c>
      <c r="J452" s="204" t="str">
        <f t="shared" si="173"/>
        <v/>
      </c>
      <c r="K452" s="186" t="str">
        <f t="shared" si="174"/>
        <v/>
      </c>
      <c r="L452" s="186" t="str">
        <f t="shared" si="175"/>
        <v/>
      </c>
      <c r="S452" s="187"/>
      <c r="T452" s="148"/>
      <c r="Z452" s="148"/>
    </row>
    <row r="453" spans="2:26" s="155" customFormat="1" hidden="1" x14ac:dyDescent="0.2">
      <c r="B453" s="155" t="str">
        <f t="shared" si="164"/>
        <v/>
      </c>
      <c r="C453" s="155" t="str">
        <f t="shared" si="166"/>
        <v/>
      </c>
      <c r="D453" s="155" t="str">
        <f t="shared" si="167"/>
        <v/>
      </c>
      <c r="E453" s="155" t="str">
        <f t="shared" si="168"/>
        <v/>
      </c>
      <c r="F453" s="204" t="str">
        <f t="shared" si="169"/>
        <v/>
      </c>
      <c r="G453" s="204" t="str">
        <f t="shared" si="170"/>
        <v/>
      </c>
      <c r="H453" s="204" t="str">
        <f t="shared" si="171"/>
        <v/>
      </c>
      <c r="I453" s="204" t="str">
        <f t="shared" si="172"/>
        <v/>
      </c>
      <c r="J453" s="204" t="str">
        <f t="shared" si="173"/>
        <v/>
      </c>
      <c r="K453" s="186" t="str">
        <f t="shared" si="174"/>
        <v/>
      </c>
      <c r="L453" s="186" t="str">
        <f t="shared" si="175"/>
        <v/>
      </c>
      <c r="S453" s="187"/>
      <c r="T453" s="148"/>
      <c r="Z453" s="148"/>
    </row>
    <row r="454" spans="2:26" s="155" customFormat="1" hidden="1" x14ac:dyDescent="0.2">
      <c r="B454" s="155" t="str">
        <f t="shared" si="164"/>
        <v/>
      </c>
      <c r="C454" s="155" t="str">
        <f t="shared" si="166"/>
        <v/>
      </c>
      <c r="D454" s="155" t="str">
        <f t="shared" si="167"/>
        <v/>
      </c>
      <c r="E454" s="155" t="str">
        <f t="shared" si="168"/>
        <v/>
      </c>
      <c r="F454" s="204" t="str">
        <f t="shared" si="169"/>
        <v/>
      </c>
      <c r="G454" s="204" t="str">
        <f t="shared" si="170"/>
        <v/>
      </c>
      <c r="H454" s="204" t="str">
        <f t="shared" si="171"/>
        <v/>
      </c>
      <c r="I454" s="204" t="str">
        <f t="shared" si="172"/>
        <v/>
      </c>
      <c r="J454" s="204" t="str">
        <f t="shared" si="173"/>
        <v/>
      </c>
      <c r="K454" s="186" t="str">
        <f t="shared" si="174"/>
        <v/>
      </c>
      <c r="L454" s="186" t="str">
        <f t="shared" si="175"/>
        <v/>
      </c>
      <c r="S454" s="187"/>
      <c r="T454" s="148"/>
      <c r="Z454" s="148"/>
    </row>
    <row r="455" spans="2:26" s="155" customFormat="1" hidden="1" x14ac:dyDescent="0.2">
      <c r="B455" s="155" t="str">
        <f t="shared" si="164"/>
        <v/>
      </c>
      <c r="C455" s="155" t="str">
        <f t="shared" si="166"/>
        <v/>
      </c>
      <c r="D455" s="155" t="str">
        <f t="shared" si="167"/>
        <v/>
      </c>
      <c r="E455" s="155" t="str">
        <f t="shared" si="168"/>
        <v/>
      </c>
      <c r="F455" s="204" t="str">
        <f t="shared" si="169"/>
        <v/>
      </c>
      <c r="G455" s="204" t="str">
        <f t="shared" si="170"/>
        <v/>
      </c>
      <c r="H455" s="204" t="str">
        <f t="shared" si="171"/>
        <v/>
      </c>
      <c r="I455" s="204" t="str">
        <f t="shared" si="172"/>
        <v/>
      </c>
      <c r="J455" s="204" t="str">
        <f t="shared" si="173"/>
        <v/>
      </c>
      <c r="K455" s="186" t="str">
        <f t="shared" si="174"/>
        <v/>
      </c>
      <c r="L455" s="186" t="str">
        <f t="shared" si="175"/>
        <v/>
      </c>
      <c r="S455" s="187"/>
      <c r="T455" s="148"/>
      <c r="Z455" s="148"/>
    </row>
    <row r="456" spans="2:26" s="155" customFormat="1" hidden="1" x14ac:dyDescent="0.2">
      <c r="B456" s="155" t="str">
        <f t="shared" si="164"/>
        <v/>
      </c>
      <c r="C456" s="155" t="str">
        <f t="shared" si="166"/>
        <v/>
      </c>
      <c r="D456" s="155" t="str">
        <f t="shared" si="167"/>
        <v/>
      </c>
      <c r="E456" s="155" t="str">
        <f t="shared" si="168"/>
        <v/>
      </c>
      <c r="F456" s="204" t="str">
        <f t="shared" si="169"/>
        <v/>
      </c>
      <c r="G456" s="204" t="str">
        <f t="shared" si="170"/>
        <v/>
      </c>
      <c r="H456" s="204" t="str">
        <f t="shared" si="171"/>
        <v/>
      </c>
      <c r="I456" s="204" t="str">
        <f t="shared" si="172"/>
        <v/>
      </c>
      <c r="J456" s="204" t="str">
        <f t="shared" si="173"/>
        <v/>
      </c>
      <c r="K456" s="186" t="str">
        <f t="shared" si="174"/>
        <v/>
      </c>
      <c r="L456" s="186" t="str">
        <f t="shared" si="175"/>
        <v/>
      </c>
      <c r="S456" s="187"/>
      <c r="T456" s="148"/>
      <c r="Z456" s="148"/>
    </row>
    <row r="457" spans="2:26" s="155" customFormat="1" hidden="1" x14ac:dyDescent="0.2">
      <c r="B457" s="155" t="str">
        <f t="shared" si="164"/>
        <v/>
      </c>
      <c r="C457" s="155" t="str">
        <f t="shared" si="166"/>
        <v/>
      </c>
      <c r="D457" s="155" t="str">
        <f t="shared" si="167"/>
        <v/>
      </c>
      <c r="E457" s="155" t="str">
        <f t="shared" si="168"/>
        <v/>
      </c>
      <c r="F457" s="204" t="str">
        <f t="shared" si="169"/>
        <v/>
      </c>
      <c r="G457" s="204" t="str">
        <f t="shared" si="170"/>
        <v/>
      </c>
      <c r="H457" s="204" t="str">
        <f t="shared" si="171"/>
        <v/>
      </c>
      <c r="I457" s="204" t="str">
        <f t="shared" si="172"/>
        <v/>
      </c>
      <c r="J457" s="204" t="str">
        <f t="shared" si="173"/>
        <v/>
      </c>
      <c r="K457" s="186" t="str">
        <f t="shared" si="174"/>
        <v/>
      </c>
      <c r="L457" s="186" t="str">
        <f t="shared" si="175"/>
        <v/>
      </c>
      <c r="S457" s="187"/>
      <c r="T457" s="148"/>
      <c r="Z457" s="148"/>
    </row>
    <row r="458" spans="2:26" s="155" customFormat="1" hidden="1" x14ac:dyDescent="0.2">
      <c r="B458" s="155" t="str">
        <f t="shared" ref="B458:B521" si="176">IF(B1022=0,"",B1022)</f>
        <v/>
      </c>
      <c r="C458" s="155" t="str">
        <f t="shared" si="166"/>
        <v/>
      </c>
      <c r="D458" s="155" t="str">
        <f t="shared" si="167"/>
        <v/>
      </c>
      <c r="E458" s="155" t="str">
        <f t="shared" si="168"/>
        <v/>
      </c>
      <c r="F458" s="204" t="str">
        <f t="shared" si="169"/>
        <v/>
      </c>
      <c r="G458" s="204" t="str">
        <f t="shared" si="170"/>
        <v/>
      </c>
      <c r="H458" s="204" t="str">
        <f t="shared" si="171"/>
        <v/>
      </c>
      <c r="I458" s="204" t="str">
        <f t="shared" si="172"/>
        <v/>
      </c>
      <c r="J458" s="204" t="str">
        <f t="shared" si="173"/>
        <v/>
      </c>
      <c r="K458" s="186" t="str">
        <f t="shared" si="174"/>
        <v/>
      </c>
      <c r="L458" s="186" t="str">
        <f t="shared" si="175"/>
        <v/>
      </c>
      <c r="S458" s="187"/>
      <c r="T458" s="148"/>
      <c r="Z458" s="148"/>
    </row>
    <row r="459" spans="2:26" s="155" customFormat="1" hidden="1" x14ac:dyDescent="0.2">
      <c r="B459" s="155" t="str">
        <f t="shared" si="176"/>
        <v/>
      </c>
      <c r="C459" s="155" t="str">
        <f t="shared" si="166"/>
        <v/>
      </c>
      <c r="D459" s="155" t="str">
        <f t="shared" si="167"/>
        <v/>
      </c>
      <c r="E459" s="155" t="str">
        <f t="shared" si="168"/>
        <v/>
      </c>
      <c r="F459" s="204" t="str">
        <f t="shared" si="169"/>
        <v/>
      </c>
      <c r="G459" s="204" t="str">
        <f t="shared" si="170"/>
        <v/>
      </c>
      <c r="H459" s="204" t="str">
        <f t="shared" si="171"/>
        <v/>
      </c>
      <c r="I459" s="204" t="str">
        <f t="shared" si="172"/>
        <v/>
      </c>
      <c r="J459" s="204" t="str">
        <f t="shared" si="173"/>
        <v/>
      </c>
      <c r="K459" s="186" t="str">
        <f t="shared" si="174"/>
        <v/>
      </c>
      <c r="L459" s="186" t="str">
        <f t="shared" si="175"/>
        <v/>
      </c>
      <c r="S459" s="187"/>
      <c r="T459" s="148"/>
      <c r="Z459" s="148"/>
    </row>
    <row r="460" spans="2:26" s="155" customFormat="1" hidden="1" x14ac:dyDescent="0.2">
      <c r="B460" s="155" t="str">
        <f t="shared" si="176"/>
        <v/>
      </c>
      <c r="C460" s="155" t="str">
        <f t="shared" si="166"/>
        <v/>
      </c>
      <c r="D460" s="155" t="str">
        <f t="shared" si="167"/>
        <v/>
      </c>
      <c r="E460" s="155" t="str">
        <f t="shared" si="168"/>
        <v/>
      </c>
      <c r="F460" s="204" t="str">
        <f t="shared" si="169"/>
        <v/>
      </c>
      <c r="G460" s="204" t="str">
        <f t="shared" si="170"/>
        <v/>
      </c>
      <c r="H460" s="204" t="str">
        <f t="shared" si="171"/>
        <v/>
      </c>
      <c r="I460" s="204" t="str">
        <f t="shared" si="172"/>
        <v/>
      </c>
      <c r="J460" s="204" t="str">
        <f t="shared" si="173"/>
        <v/>
      </c>
      <c r="K460" s="186" t="str">
        <f t="shared" si="174"/>
        <v/>
      </c>
      <c r="L460" s="186" t="str">
        <f t="shared" si="175"/>
        <v/>
      </c>
      <c r="S460" s="187"/>
      <c r="T460" s="148"/>
      <c r="Z460" s="148"/>
    </row>
    <row r="461" spans="2:26" s="155" customFormat="1" hidden="1" x14ac:dyDescent="0.2">
      <c r="B461" s="155" t="str">
        <f t="shared" si="176"/>
        <v/>
      </c>
      <c r="C461" s="155" t="str">
        <f t="shared" si="166"/>
        <v/>
      </c>
      <c r="D461" s="155" t="str">
        <f t="shared" si="167"/>
        <v/>
      </c>
      <c r="E461" s="155" t="str">
        <f t="shared" si="168"/>
        <v/>
      </c>
      <c r="F461" s="204" t="str">
        <f t="shared" si="169"/>
        <v/>
      </c>
      <c r="G461" s="204" t="str">
        <f t="shared" si="170"/>
        <v/>
      </c>
      <c r="H461" s="204" t="str">
        <f t="shared" si="171"/>
        <v/>
      </c>
      <c r="I461" s="204" t="str">
        <f t="shared" si="172"/>
        <v/>
      </c>
      <c r="J461" s="204" t="str">
        <f t="shared" si="173"/>
        <v/>
      </c>
      <c r="K461" s="186" t="str">
        <f t="shared" si="174"/>
        <v/>
      </c>
      <c r="L461" s="186" t="str">
        <f t="shared" si="175"/>
        <v/>
      </c>
      <c r="S461" s="187"/>
      <c r="T461" s="148"/>
      <c r="Z461" s="148"/>
    </row>
    <row r="462" spans="2:26" s="155" customFormat="1" hidden="1" x14ac:dyDescent="0.2">
      <c r="B462" s="155" t="str">
        <f t="shared" si="176"/>
        <v/>
      </c>
      <c r="C462" s="155" t="str">
        <f t="shared" si="166"/>
        <v/>
      </c>
      <c r="D462" s="155" t="str">
        <f t="shared" si="167"/>
        <v/>
      </c>
      <c r="E462" s="155" t="str">
        <f t="shared" si="168"/>
        <v/>
      </c>
      <c r="F462" s="204" t="str">
        <f t="shared" si="169"/>
        <v/>
      </c>
      <c r="G462" s="204" t="str">
        <f t="shared" si="170"/>
        <v/>
      </c>
      <c r="H462" s="204" t="str">
        <f t="shared" si="171"/>
        <v/>
      </c>
      <c r="I462" s="204" t="str">
        <f t="shared" si="172"/>
        <v/>
      </c>
      <c r="J462" s="204" t="str">
        <f t="shared" si="173"/>
        <v/>
      </c>
      <c r="K462" s="186" t="str">
        <f t="shared" si="174"/>
        <v/>
      </c>
      <c r="L462" s="186" t="str">
        <f t="shared" si="175"/>
        <v/>
      </c>
      <c r="S462" s="187"/>
      <c r="T462" s="148"/>
      <c r="Z462" s="148"/>
    </row>
    <row r="463" spans="2:26" s="155" customFormat="1" hidden="1" x14ac:dyDescent="0.2">
      <c r="B463" s="155" t="str">
        <f t="shared" si="176"/>
        <v/>
      </c>
      <c r="C463" s="155" t="str">
        <f t="shared" si="166"/>
        <v/>
      </c>
      <c r="D463" s="155" t="str">
        <f t="shared" si="167"/>
        <v/>
      </c>
      <c r="E463" s="155" t="str">
        <f t="shared" si="168"/>
        <v/>
      </c>
      <c r="F463" s="204" t="str">
        <f t="shared" si="169"/>
        <v/>
      </c>
      <c r="G463" s="204" t="str">
        <f t="shared" si="170"/>
        <v/>
      </c>
      <c r="H463" s="204" t="str">
        <f t="shared" si="171"/>
        <v/>
      </c>
      <c r="I463" s="204" t="str">
        <f t="shared" si="172"/>
        <v/>
      </c>
      <c r="J463" s="204" t="str">
        <f t="shared" si="173"/>
        <v/>
      </c>
      <c r="K463" s="186" t="str">
        <f t="shared" si="174"/>
        <v/>
      </c>
      <c r="L463" s="186" t="str">
        <f t="shared" si="175"/>
        <v/>
      </c>
      <c r="S463" s="187"/>
      <c r="T463" s="148"/>
      <c r="Z463" s="148"/>
    </row>
    <row r="464" spans="2:26" s="155" customFormat="1" hidden="1" x14ac:dyDescent="0.2">
      <c r="B464" s="155" t="str">
        <f t="shared" si="176"/>
        <v/>
      </c>
      <c r="C464" s="155" t="str">
        <f t="shared" si="166"/>
        <v/>
      </c>
      <c r="D464" s="155" t="str">
        <f t="shared" si="167"/>
        <v/>
      </c>
      <c r="E464" s="155" t="str">
        <f t="shared" si="168"/>
        <v/>
      </c>
      <c r="F464" s="204" t="str">
        <f t="shared" si="169"/>
        <v/>
      </c>
      <c r="G464" s="204" t="str">
        <f t="shared" si="170"/>
        <v/>
      </c>
      <c r="H464" s="204" t="str">
        <f t="shared" si="171"/>
        <v/>
      </c>
      <c r="I464" s="204" t="str">
        <f t="shared" si="172"/>
        <v/>
      </c>
      <c r="J464" s="204" t="str">
        <f t="shared" si="173"/>
        <v/>
      </c>
      <c r="K464" s="186" t="str">
        <f t="shared" si="174"/>
        <v/>
      </c>
      <c r="L464" s="186" t="str">
        <f t="shared" si="175"/>
        <v/>
      </c>
      <c r="S464" s="187"/>
      <c r="T464" s="148"/>
      <c r="Z464" s="148"/>
    </row>
    <row r="465" spans="2:26" s="155" customFormat="1" hidden="1" x14ac:dyDescent="0.2">
      <c r="B465" s="155" t="str">
        <f t="shared" si="176"/>
        <v/>
      </c>
      <c r="C465" s="155" t="str">
        <f t="shared" si="166"/>
        <v/>
      </c>
      <c r="D465" s="155" t="str">
        <f t="shared" si="167"/>
        <v/>
      </c>
      <c r="E465" s="155" t="str">
        <f t="shared" si="168"/>
        <v/>
      </c>
      <c r="F465" s="204" t="str">
        <f t="shared" si="169"/>
        <v/>
      </c>
      <c r="G465" s="204" t="str">
        <f t="shared" si="170"/>
        <v/>
      </c>
      <c r="H465" s="204" t="str">
        <f t="shared" si="171"/>
        <v/>
      </c>
      <c r="I465" s="204" t="str">
        <f t="shared" si="172"/>
        <v/>
      </c>
      <c r="J465" s="204" t="str">
        <f t="shared" si="173"/>
        <v/>
      </c>
      <c r="K465" s="186" t="str">
        <f t="shared" si="174"/>
        <v/>
      </c>
      <c r="L465" s="186" t="str">
        <f t="shared" si="175"/>
        <v/>
      </c>
      <c r="S465" s="187"/>
      <c r="T465" s="148"/>
      <c r="Z465" s="148"/>
    </row>
    <row r="466" spans="2:26" s="155" customFormat="1" hidden="1" x14ac:dyDescent="0.2">
      <c r="B466" s="155" t="str">
        <f t="shared" si="176"/>
        <v/>
      </c>
      <c r="C466" s="155" t="str">
        <f t="shared" si="166"/>
        <v/>
      </c>
      <c r="D466" s="155" t="str">
        <f t="shared" si="167"/>
        <v/>
      </c>
      <c r="E466" s="155" t="str">
        <f t="shared" si="168"/>
        <v/>
      </c>
      <c r="F466" s="204" t="str">
        <f t="shared" si="169"/>
        <v/>
      </c>
      <c r="G466" s="204" t="str">
        <f t="shared" si="170"/>
        <v/>
      </c>
      <c r="H466" s="204" t="str">
        <f t="shared" si="171"/>
        <v/>
      </c>
      <c r="I466" s="204" t="str">
        <f t="shared" si="172"/>
        <v/>
      </c>
      <c r="J466" s="204" t="str">
        <f t="shared" si="173"/>
        <v/>
      </c>
      <c r="K466" s="186" t="str">
        <f t="shared" si="174"/>
        <v/>
      </c>
      <c r="L466" s="186" t="str">
        <f t="shared" si="175"/>
        <v/>
      </c>
      <c r="S466" s="187"/>
      <c r="T466" s="148"/>
      <c r="Z466" s="148"/>
    </row>
    <row r="467" spans="2:26" s="155" customFormat="1" hidden="1" x14ac:dyDescent="0.2">
      <c r="B467" s="155" t="str">
        <f t="shared" si="176"/>
        <v/>
      </c>
      <c r="C467" s="155" t="str">
        <f t="shared" si="166"/>
        <v/>
      </c>
      <c r="D467" s="155" t="str">
        <f t="shared" si="167"/>
        <v/>
      </c>
      <c r="E467" s="155" t="str">
        <f t="shared" si="168"/>
        <v/>
      </c>
      <c r="F467" s="204" t="str">
        <f t="shared" si="169"/>
        <v/>
      </c>
      <c r="G467" s="204" t="str">
        <f t="shared" si="170"/>
        <v/>
      </c>
      <c r="H467" s="204" t="str">
        <f t="shared" si="171"/>
        <v/>
      </c>
      <c r="I467" s="204" t="str">
        <f t="shared" si="172"/>
        <v/>
      </c>
      <c r="J467" s="204" t="str">
        <f t="shared" si="173"/>
        <v/>
      </c>
      <c r="K467" s="186" t="str">
        <f t="shared" si="174"/>
        <v/>
      </c>
      <c r="L467" s="186" t="str">
        <f t="shared" si="175"/>
        <v/>
      </c>
      <c r="S467" s="187"/>
      <c r="T467" s="148"/>
      <c r="Z467" s="148"/>
    </row>
    <row r="468" spans="2:26" s="155" customFormat="1" hidden="1" x14ac:dyDescent="0.2">
      <c r="B468" s="155" t="str">
        <f t="shared" si="176"/>
        <v/>
      </c>
      <c r="C468" s="155" t="str">
        <f t="shared" si="166"/>
        <v/>
      </c>
      <c r="D468" s="155" t="str">
        <f t="shared" si="167"/>
        <v/>
      </c>
      <c r="E468" s="155" t="str">
        <f t="shared" si="168"/>
        <v/>
      </c>
      <c r="F468" s="204" t="str">
        <f t="shared" si="169"/>
        <v/>
      </c>
      <c r="G468" s="204" t="str">
        <f t="shared" si="170"/>
        <v/>
      </c>
      <c r="H468" s="204" t="str">
        <f t="shared" si="171"/>
        <v/>
      </c>
      <c r="I468" s="204" t="str">
        <f t="shared" si="172"/>
        <v/>
      </c>
      <c r="J468" s="204" t="str">
        <f t="shared" si="173"/>
        <v/>
      </c>
      <c r="K468" s="186" t="str">
        <f t="shared" si="174"/>
        <v/>
      </c>
      <c r="L468" s="186" t="str">
        <f t="shared" si="175"/>
        <v/>
      </c>
      <c r="S468" s="187"/>
      <c r="T468" s="148"/>
      <c r="Z468" s="148"/>
    </row>
    <row r="469" spans="2:26" s="155" customFormat="1" hidden="1" x14ac:dyDescent="0.2">
      <c r="B469" s="155" t="str">
        <f t="shared" si="176"/>
        <v/>
      </c>
      <c r="C469" s="155" t="str">
        <f t="shared" si="166"/>
        <v/>
      </c>
      <c r="D469" s="155" t="str">
        <f t="shared" si="167"/>
        <v/>
      </c>
      <c r="E469" s="155" t="str">
        <f t="shared" si="168"/>
        <v/>
      </c>
      <c r="F469" s="204" t="str">
        <f t="shared" si="169"/>
        <v/>
      </c>
      <c r="G469" s="204" t="str">
        <f t="shared" si="170"/>
        <v/>
      </c>
      <c r="H469" s="204" t="str">
        <f t="shared" si="171"/>
        <v/>
      </c>
      <c r="I469" s="204" t="str">
        <f t="shared" si="172"/>
        <v/>
      </c>
      <c r="J469" s="204" t="str">
        <f t="shared" si="173"/>
        <v/>
      </c>
      <c r="K469" s="186" t="str">
        <f t="shared" si="174"/>
        <v/>
      </c>
      <c r="L469" s="186" t="str">
        <f t="shared" si="175"/>
        <v/>
      </c>
      <c r="S469" s="187"/>
      <c r="T469" s="148"/>
      <c r="Z469" s="148"/>
    </row>
    <row r="470" spans="2:26" s="155" customFormat="1" hidden="1" x14ac:dyDescent="0.2">
      <c r="B470" s="155" t="str">
        <f t="shared" si="176"/>
        <v/>
      </c>
      <c r="C470" s="155" t="str">
        <f t="shared" si="166"/>
        <v/>
      </c>
      <c r="D470" s="155" t="str">
        <f t="shared" si="167"/>
        <v/>
      </c>
      <c r="E470" s="155" t="str">
        <f t="shared" si="168"/>
        <v/>
      </c>
      <c r="F470" s="204" t="str">
        <f t="shared" si="169"/>
        <v/>
      </c>
      <c r="G470" s="204" t="str">
        <f t="shared" si="170"/>
        <v/>
      </c>
      <c r="H470" s="204" t="str">
        <f t="shared" si="171"/>
        <v/>
      </c>
      <c r="I470" s="204" t="str">
        <f t="shared" si="172"/>
        <v/>
      </c>
      <c r="J470" s="204" t="str">
        <f t="shared" si="173"/>
        <v/>
      </c>
      <c r="K470" s="186" t="str">
        <f t="shared" si="174"/>
        <v/>
      </c>
      <c r="L470" s="186" t="str">
        <f t="shared" si="175"/>
        <v/>
      </c>
      <c r="S470" s="187"/>
      <c r="T470" s="148"/>
      <c r="Z470" s="148"/>
    </row>
    <row r="471" spans="2:26" s="155" customFormat="1" hidden="1" x14ac:dyDescent="0.2">
      <c r="B471" s="155" t="str">
        <f t="shared" si="176"/>
        <v/>
      </c>
      <c r="C471" s="155" t="str">
        <f t="shared" si="166"/>
        <v/>
      </c>
      <c r="D471" s="155" t="str">
        <f t="shared" si="167"/>
        <v/>
      </c>
      <c r="E471" s="155" t="str">
        <f t="shared" si="168"/>
        <v/>
      </c>
      <c r="F471" s="204" t="str">
        <f t="shared" si="169"/>
        <v/>
      </c>
      <c r="G471" s="204" t="str">
        <f t="shared" si="170"/>
        <v/>
      </c>
      <c r="H471" s="204" t="str">
        <f t="shared" si="171"/>
        <v/>
      </c>
      <c r="I471" s="204" t="str">
        <f t="shared" si="172"/>
        <v/>
      </c>
      <c r="J471" s="204" t="str">
        <f t="shared" si="173"/>
        <v/>
      </c>
      <c r="K471" s="186" t="str">
        <f t="shared" si="174"/>
        <v/>
      </c>
      <c r="L471" s="186" t="str">
        <f t="shared" si="175"/>
        <v/>
      </c>
      <c r="S471" s="187"/>
      <c r="T471" s="148"/>
      <c r="Z471" s="148"/>
    </row>
    <row r="472" spans="2:26" s="155" customFormat="1" hidden="1" x14ac:dyDescent="0.2">
      <c r="B472" s="155" t="str">
        <f t="shared" si="176"/>
        <v/>
      </c>
      <c r="C472" s="155" t="str">
        <f t="shared" si="166"/>
        <v/>
      </c>
      <c r="D472" s="155" t="str">
        <f t="shared" si="167"/>
        <v/>
      </c>
      <c r="E472" s="155" t="str">
        <f t="shared" si="168"/>
        <v/>
      </c>
      <c r="F472" s="204" t="str">
        <f t="shared" si="169"/>
        <v/>
      </c>
      <c r="G472" s="204" t="str">
        <f t="shared" si="170"/>
        <v/>
      </c>
      <c r="H472" s="204" t="str">
        <f t="shared" si="171"/>
        <v/>
      </c>
      <c r="I472" s="204" t="str">
        <f t="shared" si="172"/>
        <v/>
      </c>
      <c r="J472" s="204" t="str">
        <f t="shared" si="173"/>
        <v/>
      </c>
      <c r="K472" s="186" t="str">
        <f t="shared" si="174"/>
        <v/>
      </c>
      <c r="L472" s="186" t="str">
        <f t="shared" si="175"/>
        <v/>
      </c>
      <c r="S472" s="187"/>
      <c r="T472" s="148"/>
      <c r="Z472" s="148"/>
    </row>
    <row r="473" spans="2:26" s="155" customFormat="1" hidden="1" x14ac:dyDescent="0.2">
      <c r="B473" s="155" t="str">
        <f t="shared" si="176"/>
        <v/>
      </c>
      <c r="C473" s="155" t="str">
        <f t="shared" si="166"/>
        <v/>
      </c>
      <c r="D473" s="155" t="str">
        <f t="shared" si="167"/>
        <v/>
      </c>
      <c r="E473" s="155" t="str">
        <f t="shared" si="168"/>
        <v/>
      </c>
      <c r="F473" s="204" t="str">
        <f t="shared" si="169"/>
        <v/>
      </c>
      <c r="G473" s="204" t="str">
        <f t="shared" si="170"/>
        <v/>
      </c>
      <c r="H473" s="204" t="str">
        <f t="shared" si="171"/>
        <v/>
      </c>
      <c r="I473" s="204" t="str">
        <f t="shared" si="172"/>
        <v/>
      </c>
      <c r="J473" s="204" t="str">
        <f t="shared" si="173"/>
        <v/>
      </c>
      <c r="K473" s="186" t="str">
        <f t="shared" si="174"/>
        <v/>
      </c>
      <c r="L473" s="186" t="str">
        <f t="shared" si="175"/>
        <v/>
      </c>
      <c r="S473" s="187"/>
      <c r="T473" s="148"/>
      <c r="Z473" s="148"/>
    </row>
    <row r="474" spans="2:26" s="155" customFormat="1" hidden="1" x14ac:dyDescent="0.2">
      <c r="B474" s="155" t="str">
        <f t="shared" si="176"/>
        <v/>
      </c>
      <c r="C474" s="155" t="str">
        <f t="shared" si="166"/>
        <v/>
      </c>
      <c r="D474" s="155" t="str">
        <f t="shared" si="167"/>
        <v/>
      </c>
      <c r="E474" s="155" t="str">
        <f t="shared" si="168"/>
        <v/>
      </c>
      <c r="F474" s="204" t="str">
        <f t="shared" si="169"/>
        <v/>
      </c>
      <c r="G474" s="204" t="str">
        <f t="shared" si="170"/>
        <v/>
      </c>
      <c r="H474" s="204" t="str">
        <f t="shared" si="171"/>
        <v/>
      </c>
      <c r="I474" s="204" t="str">
        <f t="shared" si="172"/>
        <v/>
      </c>
      <c r="J474" s="204" t="str">
        <f t="shared" si="173"/>
        <v/>
      </c>
      <c r="K474" s="186" t="str">
        <f t="shared" si="174"/>
        <v/>
      </c>
      <c r="L474" s="186" t="str">
        <f t="shared" si="175"/>
        <v/>
      </c>
      <c r="S474" s="187"/>
      <c r="T474" s="148"/>
      <c r="Z474" s="148"/>
    </row>
    <row r="475" spans="2:26" s="155" customFormat="1" hidden="1" x14ac:dyDescent="0.2">
      <c r="B475" s="155" t="str">
        <f t="shared" si="176"/>
        <v/>
      </c>
      <c r="C475" s="155" t="str">
        <f t="shared" si="166"/>
        <v/>
      </c>
      <c r="D475" s="155" t="str">
        <f t="shared" si="167"/>
        <v/>
      </c>
      <c r="E475" s="155" t="str">
        <f t="shared" si="168"/>
        <v/>
      </c>
      <c r="F475" s="204" t="str">
        <f t="shared" si="169"/>
        <v/>
      </c>
      <c r="G475" s="204" t="str">
        <f t="shared" si="170"/>
        <v/>
      </c>
      <c r="H475" s="204" t="str">
        <f t="shared" si="171"/>
        <v/>
      </c>
      <c r="I475" s="204" t="str">
        <f t="shared" si="172"/>
        <v/>
      </c>
      <c r="J475" s="204" t="str">
        <f t="shared" si="173"/>
        <v/>
      </c>
      <c r="K475" s="186" t="str">
        <f t="shared" si="174"/>
        <v/>
      </c>
      <c r="L475" s="186" t="str">
        <f t="shared" si="175"/>
        <v/>
      </c>
      <c r="S475" s="187"/>
      <c r="T475" s="148"/>
      <c r="Z475" s="148"/>
    </row>
    <row r="476" spans="2:26" s="155" customFormat="1" hidden="1" x14ac:dyDescent="0.2">
      <c r="B476" s="155" t="str">
        <f t="shared" si="176"/>
        <v/>
      </c>
      <c r="C476" s="155" t="str">
        <f t="shared" si="166"/>
        <v/>
      </c>
      <c r="D476" s="155" t="str">
        <f t="shared" si="167"/>
        <v/>
      </c>
      <c r="E476" s="155" t="str">
        <f t="shared" si="168"/>
        <v/>
      </c>
      <c r="F476" s="204" t="str">
        <f t="shared" si="169"/>
        <v/>
      </c>
      <c r="G476" s="204" t="str">
        <f t="shared" si="170"/>
        <v/>
      </c>
      <c r="H476" s="204" t="str">
        <f t="shared" si="171"/>
        <v/>
      </c>
      <c r="I476" s="204" t="str">
        <f t="shared" si="172"/>
        <v/>
      </c>
      <c r="J476" s="204" t="str">
        <f t="shared" si="173"/>
        <v/>
      </c>
      <c r="K476" s="186" t="str">
        <f t="shared" si="174"/>
        <v/>
      </c>
      <c r="L476" s="186" t="str">
        <f t="shared" si="175"/>
        <v/>
      </c>
      <c r="S476" s="187"/>
      <c r="T476" s="148"/>
      <c r="Z476" s="148"/>
    </row>
    <row r="477" spans="2:26" s="155" customFormat="1" hidden="1" x14ac:dyDescent="0.2">
      <c r="B477" s="155" t="str">
        <f t="shared" si="176"/>
        <v/>
      </c>
      <c r="C477" s="155" t="str">
        <f t="shared" si="166"/>
        <v/>
      </c>
      <c r="D477" s="155" t="str">
        <f t="shared" si="167"/>
        <v/>
      </c>
      <c r="E477" s="155" t="str">
        <f t="shared" si="168"/>
        <v/>
      </c>
      <c r="F477" s="204" t="str">
        <f t="shared" si="169"/>
        <v/>
      </c>
      <c r="G477" s="204" t="str">
        <f t="shared" si="170"/>
        <v/>
      </c>
      <c r="H477" s="204" t="str">
        <f t="shared" si="171"/>
        <v/>
      </c>
      <c r="I477" s="204" t="str">
        <f t="shared" si="172"/>
        <v/>
      </c>
      <c r="J477" s="204" t="str">
        <f t="shared" si="173"/>
        <v/>
      </c>
      <c r="K477" s="186" t="str">
        <f t="shared" si="174"/>
        <v/>
      </c>
      <c r="L477" s="186" t="str">
        <f t="shared" si="175"/>
        <v/>
      </c>
      <c r="S477" s="187"/>
      <c r="T477" s="148"/>
      <c r="Z477" s="148"/>
    </row>
    <row r="478" spans="2:26" s="155" customFormat="1" hidden="1" x14ac:dyDescent="0.2">
      <c r="B478" s="155" t="str">
        <f t="shared" si="176"/>
        <v/>
      </c>
      <c r="C478" s="155" t="str">
        <f t="shared" si="166"/>
        <v/>
      </c>
      <c r="D478" s="155" t="str">
        <f t="shared" si="167"/>
        <v/>
      </c>
      <c r="E478" s="155" t="str">
        <f t="shared" si="168"/>
        <v/>
      </c>
      <c r="F478" s="204" t="str">
        <f t="shared" si="169"/>
        <v/>
      </c>
      <c r="G478" s="204" t="str">
        <f t="shared" si="170"/>
        <v/>
      </c>
      <c r="H478" s="204" t="str">
        <f t="shared" si="171"/>
        <v/>
      </c>
      <c r="I478" s="204" t="str">
        <f t="shared" si="172"/>
        <v/>
      </c>
      <c r="J478" s="204" t="str">
        <f t="shared" si="173"/>
        <v/>
      </c>
      <c r="K478" s="186" t="str">
        <f t="shared" si="174"/>
        <v/>
      </c>
      <c r="L478" s="186" t="str">
        <f t="shared" si="175"/>
        <v/>
      </c>
      <c r="S478" s="187"/>
      <c r="T478" s="148"/>
      <c r="Z478" s="148"/>
    </row>
    <row r="479" spans="2:26" s="155" customFormat="1" hidden="1" x14ac:dyDescent="0.2">
      <c r="B479" s="155" t="str">
        <f t="shared" si="176"/>
        <v/>
      </c>
      <c r="C479" s="155" t="str">
        <f t="shared" ref="C479:C542" si="177">IF(F1043=0,"",F1043)</f>
        <v/>
      </c>
      <c r="D479" s="155" t="str">
        <f t="shared" ref="D479:D542" si="178">IF(G1043=0,"",G1043)</f>
        <v/>
      </c>
      <c r="E479" s="155" t="str">
        <f t="shared" ref="E479:E542" si="179">IF(H1043=0,"",H1043)</f>
        <v/>
      </c>
      <c r="F479" s="204" t="str">
        <f t="shared" ref="F479:F542" si="180">IF(J1043=0,"",J1043)</f>
        <v/>
      </c>
      <c r="G479" s="204" t="str">
        <f t="shared" ref="G479:G542" si="181">IF(K1043=0,"",K1043)</f>
        <v/>
      </c>
      <c r="H479" s="204" t="str">
        <f t="shared" ref="H479:H542" si="182">IF(L1043=0,"",L1043)</f>
        <v/>
      </c>
      <c r="I479" s="204" t="str">
        <f t="shared" ref="I479:I542" si="183">IF(M1043=0,"",M1043)</f>
        <v/>
      </c>
      <c r="J479" s="204" t="str">
        <f t="shared" ref="J479:J542" si="184">IF(I1043=0,"",I1043)</f>
        <v/>
      </c>
      <c r="K479" s="186" t="str">
        <f t="shared" ref="K479:K542" si="185">IF(N1043=0,"",N1043)</f>
        <v/>
      </c>
      <c r="L479" s="186" t="str">
        <f t="shared" ref="L479:L542" si="186">IF(O1043=0,"",O1043)</f>
        <v/>
      </c>
      <c r="S479" s="187"/>
      <c r="T479" s="148"/>
      <c r="Z479" s="148"/>
    </row>
    <row r="480" spans="2:26" s="155" customFormat="1" hidden="1" x14ac:dyDescent="0.2">
      <c r="B480" s="155" t="str">
        <f t="shared" si="176"/>
        <v/>
      </c>
      <c r="C480" s="155" t="str">
        <f t="shared" si="177"/>
        <v/>
      </c>
      <c r="D480" s="155" t="str">
        <f t="shared" si="178"/>
        <v/>
      </c>
      <c r="E480" s="155" t="str">
        <f t="shared" si="179"/>
        <v/>
      </c>
      <c r="F480" s="204" t="str">
        <f t="shared" si="180"/>
        <v/>
      </c>
      <c r="G480" s="204" t="str">
        <f t="shared" si="181"/>
        <v/>
      </c>
      <c r="H480" s="204" t="str">
        <f t="shared" si="182"/>
        <v/>
      </c>
      <c r="I480" s="204" t="str">
        <f t="shared" si="183"/>
        <v/>
      </c>
      <c r="J480" s="204" t="str">
        <f t="shared" si="184"/>
        <v/>
      </c>
      <c r="K480" s="186" t="str">
        <f t="shared" si="185"/>
        <v/>
      </c>
      <c r="L480" s="186" t="str">
        <f t="shared" si="186"/>
        <v/>
      </c>
      <c r="S480" s="187"/>
      <c r="T480" s="148"/>
      <c r="Z480" s="148"/>
    </row>
    <row r="481" spans="2:26" s="155" customFormat="1" hidden="1" x14ac:dyDescent="0.2">
      <c r="B481" s="155" t="str">
        <f t="shared" si="176"/>
        <v/>
      </c>
      <c r="C481" s="155" t="str">
        <f t="shared" si="177"/>
        <v/>
      </c>
      <c r="D481" s="155" t="str">
        <f t="shared" si="178"/>
        <v/>
      </c>
      <c r="E481" s="155" t="str">
        <f t="shared" si="179"/>
        <v/>
      </c>
      <c r="F481" s="204" t="str">
        <f t="shared" si="180"/>
        <v/>
      </c>
      <c r="G481" s="204" t="str">
        <f t="shared" si="181"/>
        <v/>
      </c>
      <c r="H481" s="204" t="str">
        <f t="shared" si="182"/>
        <v/>
      </c>
      <c r="I481" s="204" t="str">
        <f t="shared" si="183"/>
        <v/>
      </c>
      <c r="J481" s="204" t="str">
        <f t="shared" si="184"/>
        <v/>
      </c>
      <c r="K481" s="186" t="str">
        <f t="shared" si="185"/>
        <v/>
      </c>
      <c r="L481" s="186" t="str">
        <f t="shared" si="186"/>
        <v/>
      </c>
      <c r="S481" s="187"/>
      <c r="T481" s="148"/>
      <c r="Z481" s="148"/>
    </row>
    <row r="482" spans="2:26" s="155" customFormat="1" hidden="1" x14ac:dyDescent="0.2">
      <c r="B482" s="155" t="str">
        <f t="shared" si="176"/>
        <v/>
      </c>
      <c r="C482" s="155" t="str">
        <f t="shared" si="177"/>
        <v/>
      </c>
      <c r="D482" s="155" t="str">
        <f t="shared" si="178"/>
        <v/>
      </c>
      <c r="E482" s="155" t="str">
        <f t="shared" si="179"/>
        <v/>
      </c>
      <c r="F482" s="204" t="str">
        <f t="shared" si="180"/>
        <v/>
      </c>
      <c r="G482" s="204" t="str">
        <f t="shared" si="181"/>
        <v/>
      </c>
      <c r="H482" s="204" t="str">
        <f t="shared" si="182"/>
        <v/>
      </c>
      <c r="I482" s="204" t="str">
        <f t="shared" si="183"/>
        <v/>
      </c>
      <c r="J482" s="204" t="str">
        <f t="shared" si="184"/>
        <v/>
      </c>
      <c r="K482" s="186" t="str">
        <f t="shared" si="185"/>
        <v/>
      </c>
      <c r="L482" s="186" t="str">
        <f t="shared" si="186"/>
        <v/>
      </c>
      <c r="S482" s="187"/>
      <c r="T482" s="148"/>
      <c r="Z482" s="148"/>
    </row>
    <row r="483" spans="2:26" s="155" customFormat="1" hidden="1" x14ac:dyDescent="0.2">
      <c r="B483" s="155" t="str">
        <f t="shared" si="176"/>
        <v/>
      </c>
      <c r="C483" s="155" t="str">
        <f t="shared" si="177"/>
        <v/>
      </c>
      <c r="D483" s="155" t="str">
        <f t="shared" si="178"/>
        <v/>
      </c>
      <c r="E483" s="155" t="str">
        <f t="shared" si="179"/>
        <v/>
      </c>
      <c r="F483" s="204" t="str">
        <f t="shared" si="180"/>
        <v/>
      </c>
      <c r="G483" s="204" t="str">
        <f t="shared" si="181"/>
        <v/>
      </c>
      <c r="H483" s="204" t="str">
        <f t="shared" si="182"/>
        <v/>
      </c>
      <c r="I483" s="204" t="str">
        <f t="shared" si="183"/>
        <v/>
      </c>
      <c r="J483" s="204" t="str">
        <f t="shared" si="184"/>
        <v/>
      </c>
      <c r="K483" s="186" t="str">
        <f t="shared" si="185"/>
        <v/>
      </c>
      <c r="L483" s="186" t="str">
        <f t="shared" si="186"/>
        <v/>
      </c>
      <c r="S483" s="187"/>
      <c r="T483" s="148"/>
      <c r="Z483" s="148"/>
    </row>
    <row r="484" spans="2:26" s="155" customFormat="1" hidden="1" x14ac:dyDescent="0.2">
      <c r="B484" s="155" t="str">
        <f t="shared" si="176"/>
        <v/>
      </c>
      <c r="C484" s="155" t="str">
        <f t="shared" si="177"/>
        <v/>
      </c>
      <c r="D484" s="155" t="str">
        <f t="shared" si="178"/>
        <v/>
      </c>
      <c r="E484" s="155" t="str">
        <f t="shared" si="179"/>
        <v/>
      </c>
      <c r="F484" s="204" t="str">
        <f t="shared" si="180"/>
        <v/>
      </c>
      <c r="G484" s="204" t="str">
        <f t="shared" si="181"/>
        <v/>
      </c>
      <c r="H484" s="204" t="str">
        <f t="shared" si="182"/>
        <v/>
      </c>
      <c r="I484" s="204" t="str">
        <f t="shared" si="183"/>
        <v/>
      </c>
      <c r="J484" s="204" t="str">
        <f t="shared" si="184"/>
        <v/>
      </c>
      <c r="K484" s="186" t="str">
        <f t="shared" si="185"/>
        <v/>
      </c>
      <c r="L484" s="186" t="str">
        <f t="shared" si="186"/>
        <v/>
      </c>
      <c r="S484" s="187"/>
      <c r="T484" s="148"/>
      <c r="Z484" s="148"/>
    </row>
    <row r="485" spans="2:26" s="155" customFormat="1" hidden="1" x14ac:dyDescent="0.2">
      <c r="B485" s="155" t="str">
        <f t="shared" si="176"/>
        <v/>
      </c>
      <c r="C485" s="155" t="str">
        <f t="shared" si="177"/>
        <v/>
      </c>
      <c r="D485" s="155" t="str">
        <f t="shared" si="178"/>
        <v/>
      </c>
      <c r="E485" s="155" t="str">
        <f t="shared" si="179"/>
        <v/>
      </c>
      <c r="F485" s="204" t="str">
        <f t="shared" si="180"/>
        <v/>
      </c>
      <c r="G485" s="204" t="str">
        <f t="shared" si="181"/>
        <v/>
      </c>
      <c r="H485" s="204" t="str">
        <f t="shared" si="182"/>
        <v/>
      </c>
      <c r="I485" s="204" t="str">
        <f t="shared" si="183"/>
        <v/>
      </c>
      <c r="J485" s="204" t="str">
        <f t="shared" si="184"/>
        <v/>
      </c>
      <c r="K485" s="186" t="str">
        <f t="shared" si="185"/>
        <v/>
      </c>
      <c r="L485" s="186" t="str">
        <f t="shared" si="186"/>
        <v/>
      </c>
      <c r="S485" s="187"/>
      <c r="T485" s="148"/>
      <c r="Z485" s="148"/>
    </row>
    <row r="486" spans="2:26" s="155" customFormat="1" hidden="1" x14ac:dyDescent="0.2">
      <c r="B486" s="155" t="str">
        <f t="shared" si="176"/>
        <v/>
      </c>
      <c r="C486" s="155" t="str">
        <f t="shared" si="177"/>
        <v/>
      </c>
      <c r="D486" s="155" t="str">
        <f t="shared" si="178"/>
        <v/>
      </c>
      <c r="E486" s="155" t="str">
        <f t="shared" si="179"/>
        <v/>
      </c>
      <c r="F486" s="204" t="str">
        <f t="shared" si="180"/>
        <v/>
      </c>
      <c r="G486" s="204" t="str">
        <f t="shared" si="181"/>
        <v/>
      </c>
      <c r="H486" s="204" t="str">
        <f t="shared" si="182"/>
        <v/>
      </c>
      <c r="I486" s="204" t="str">
        <f t="shared" si="183"/>
        <v/>
      </c>
      <c r="J486" s="204" t="str">
        <f t="shared" si="184"/>
        <v/>
      </c>
      <c r="K486" s="186" t="str">
        <f t="shared" si="185"/>
        <v/>
      </c>
      <c r="L486" s="186" t="str">
        <f t="shared" si="186"/>
        <v/>
      </c>
      <c r="S486" s="187"/>
      <c r="T486" s="148"/>
      <c r="Z486" s="148"/>
    </row>
    <row r="487" spans="2:26" s="155" customFormat="1" hidden="1" x14ac:dyDescent="0.2">
      <c r="B487" s="155" t="str">
        <f t="shared" si="176"/>
        <v/>
      </c>
      <c r="C487" s="155" t="str">
        <f t="shared" si="177"/>
        <v/>
      </c>
      <c r="D487" s="155" t="str">
        <f t="shared" si="178"/>
        <v/>
      </c>
      <c r="E487" s="155" t="str">
        <f t="shared" si="179"/>
        <v/>
      </c>
      <c r="F487" s="204" t="str">
        <f t="shared" si="180"/>
        <v/>
      </c>
      <c r="G487" s="204" t="str">
        <f t="shared" si="181"/>
        <v/>
      </c>
      <c r="H487" s="204" t="str">
        <f t="shared" si="182"/>
        <v/>
      </c>
      <c r="I487" s="204" t="str">
        <f t="shared" si="183"/>
        <v/>
      </c>
      <c r="J487" s="204" t="str">
        <f t="shared" si="184"/>
        <v/>
      </c>
      <c r="K487" s="186" t="str">
        <f t="shared" si="185"/>
        <v/>
      </c>
      <c r="L487" s="186" t="str">
        <f t="shared" si="186"/>
        <v/>
      </c>
      <c r="S487" s="187"/>
      <c r="T487" s="148"/>
      <c r="Z487" s="148"/>
    </row>
    <row r="488" spans="2:26" s="155" customFormat="1" hidden="1" x14ac:dyDescent="0.2">
      <c r="B488" s="155" t="str">
        <f t="shared" si="176"/>
        <v/>
      </c>
      <c r="C488" s="155" t="str">
        <f t="shared" si="177"/>
        <v/>
      </c>
      <c r="D488" s="155" t="str">
        <f t="shared" si="178"/>
        <v/>
      </c>
      <c r="E488" s="155" t="str">
        <f t="shared" si="179"/>
        <v/>
      </c>
      <c r="F488" s="204" t="str">
        <f t="shared" si="180"/>
        <v/>
      </c>
      <c r="G488" s="204" t="str">
        <f t="shared" si="181"/>
        <v/>
      </c>
      <c r="H488" s="204" t="str">
        <f t="shared" si="182"/>
        <v/>
      </c>
      <c r="I488" s="204" t="str">
        <f t="shared" si="183"/>
        <v/>
      </c>
      <c r="J488" s="204" t="str">
        <f t="shared" si="184"/>
        <v/>
      </c>
      <c r="K488" s="186" t="str">
        <f t="shared" si="185"/>
        <v/>
      </c>
      <c r="L488" s="186" t="str">
        <f t="shared" si="186"/>
        <v/>
      </c>
      <c r="S488" s="187"/>
      <c r="T488" s="148"/>
      <c r="Z488" s="148"/>
    </row>
    <row r="489" spans="2:26" s="155" customFormat="1" hidden="1" x14ac:dyDescent="0.2">
      <c r="B489" s="155" t="str">
        <f t="shared" si="176"/>
        <v/>
      </c>
      <c r="C489" s="155" t="str">
        <f t="shared" si="177"/>
        <v/>
      </c>
      <c r="D489" s="155" t="str">
        <f t="shared" si="178"/>
        <v/>
      </c>
      <c r="E489" s="155" t="str">
        <f t="shared" si="179"/>
        <v/>
      </c>
      <c r="F489" s="204" t="str">
        <f t="shared" si="180"/>
        <v/>
      </c>
      <c r="G489" s="204" t="str">
        <f t="shared" si="181"/>
        <v/>
      </c>
      <c r="H489" s="204" t="str">
        <f t="shared" si="182"/>
        <v/>
      </c>
      <c r="I489" s="204" t="str">
        <f t="shared" si="183"/>
        <v/>
      </c>
      <c r="J489" s="204" t="str">
        <f t="shared" si="184"/>
        <v/>
      </c>
      <c r="K489" s="186" t="str">
        <f t="shared" si="185"/>
        <v/>
      </c>
      <c r="L489" s="186" t="str">
        <f t="shared" si="186"/>
        <v/>
      </c>
      <c r="S489" s="187"/>
      <c r="T489" s="148"/>
      <c r="Z489" s="148"/>
    </row>
    <row r="490" spans="2:26" s="155" customFormat="1" hidden="1" x14ac:dyDescent="0.2">
      <c r="B490" s="155" t="str">
        <f t="shared" si="176"/>
        <v/>
      </c>
      <c r="C490" s="155" t="str">
        <f t="shared" si="177"/>
        <v/>
      </c>
      <c r="D490" s="155" t="str">
        <f t="shared" si="178"/>
        <v/>
      </c>
      <c r="E490" s="155" t="str">
        <f t="shared" si="179"/>
        <v/>
      </c>
      <c r="F490" s="204" t="str">
        <f t="shared" si="180"/>
        <v/>
      </c>
      <c r="G490" s="204" t="str">
        <f t="shared" si="181"/>
        <v/>
      </c>
      <c r="H490" s="204" t="str">
        <f t="shared" si="182"/>
        <v/>
      </c>
      <c r="I490" s="204" t="str">
        <f t="shared" si="183"/>
        <v/>
      </c>
      <c r="J490" s="204" t="str">
        <f t="shared" si="184"/>
        <v/>
      </c>
      <c r="K490" s="186" t="str">
        <f t="shared" si="185"/>
        <v/>
      </c>
      <c r="L490" s="186" t="str">
        <f t="shared" si="186"/>
        <v/>
      </c>
      <c r="S490" s="187"/>
      <c r="T490" s="148"/>
      <c r="Z490" s="148"/>
    </row>
    <row r="491" spans="2:26" s="155" customFormat="1" hidden="1" x14ac:dyDescent="0.2">
      <c r="B491" s="155" t="str">
        <f t="shared" si="176"/>
        <v/>
      </c>
      <c r="C491" s="155" t="str">
        <f t="shared" si="177"/>
        <v/>
      </c>
      <c r="D491" s="155" t="str">
        <f t="shared" si="178"/>
        <v/>
      </c>
      <c r="E491" s="155" t="str">
        <f t="shared" si="179"/>
        <v/>
      </c>
      <c r="F491" s="204" t="str">
        <f t="shared" si="180"/>
        <v/>
      </c>
      <c r="G491" s="204" t="str">
        <f t="shared" si="181"/>
        <v/>
      </c>
      <c r="H491" s="204" t="str">
        <f t="shared" si="182"/>
        <v/>
      </c>
      <c r="I491" s="204" t="str">
        <f t="shared" si="183"/>
        <v/>
      </c>
      <c r="J491" s="204" t="str">
        <f t="shared" si="184"/>
        <v/>
      </c>
      <c r="K491" s="186" t="str">
        <f t="shared" si="185"/>
        <v/>
      </c>
      <c r="L491" s="186" t="str">
        <f t="shared" si="186"/>
        <v/>
      </c>
      <c r="S491" s="187"/>
      <c r="T491" s="148"/>
      <c r="Z491" s="148"/>
    </row>
    <row r="492" spans="2:26" s="155" customFormat="1" hidden="1" x14ac:dyDescent="0.2">
      <c r="B492" s="155" t="str">
        <f t="shared" si="176"/>
        <v/>
      </c>
      <c r="C492" s="155" t="str">
        <f t="shared" si="177"/>
        <v/>
      </c>
      <c r="D492" s="155" t="str">
        <f t="shared" si="178"/>
        <v/>
      </c>
      <c r="E492" s="155" t="str">
        <f t="shared" si="179"/>
        <v/>
      </c>
      <c r="F492" s="204" t="str">
        <f t="shared" si="180"/>
        <v/>
      </c>
      <c r="G492" s="204" t="str">
        <f t="shared" si="181"/>
        <v/>
      </c>
      <c r="H492" s="204" t="str">
        <f t="shared" si="182"/>
        <v/>
      </c>
      <c r="I492" s="204" t="str">
        <f t="shared" si="183"/>
        <v/>
      </c>
      <c r="J492" s="204" t="str">
        <f t="shared" si="184"/>
        <v/>
      </c>
      <c r="K492" s="186" t="str">
        <f t="shared" si="185"/>
        <v/>
      </c>
      <c r="L492" s="186" t="str">
        <f t="shared" si="186"/>
        <v/>
      </c>
      <c r="S492" s="187"/>
      <c r="T492" s="148"/>
      <c r="Z492" s="148"/>
    </row>
    <row r="493" spans="2:26" s="155" customFormat="1" hidden="1" x14ac:dyDescent="0.2">
      <c r="B493" s="155" t="str">
        <f t="shared" si="176"/>
        <v/>
      </c>
      <c r="C493" s="155" t="str">
        <f t="shared" si="177"/>
        <v/>
      </c>
      <c r="D493" s="155" t="str">
        <f t="shared" si="178"/>
        <v/>
      </c>
      <c r="E493" s="155" t="str">
        <f t="shared" si="179"/>
        <v/>
      </c>
      <c r="F493" s="204" t="str">
        <f t="shared" si="180"/>
        <v/>
      </c>
      <c r="G493" s="204" t="str">
        <f t="shared" si="181"/>
        <v/>
      </c>
      <c r="H493" s="204" t="str">
        <f t="shared" si="182"/>
        <v/>
      </c>
      <c r="I493" s="204" t="str">
        <f t="shared" si="183"/>
        <v/>
      </c>
      <c r="J493" s="204" t="str">
        <f t="shared" si="184"/>
        <v/>
      </c>
      <c r="K493" s="186" t="str">
        <f t="shared" si="185"/>
        <v/>
      </c>
      <c r="L493" s="186" t="str">
        <f t="shared" si="186"/>
        <v/>
      </c>
      <c r="S493" s="187"/>
      <c r="T493" s="148"/>
      <c r="Z493" s="148"/>
    </row>
    <row r="494" spans="2:26" s="155" customFormat="1" hidden="1" x14ac:dyDescent="0.2">
      <c r="B494" s="155" t="str">
        <f t="shared" si="176"/>
        <v/>
      </c>
      <c r="C494" s="155" t="str">
        <f t="shared" si="177"/>
        <v/>
      </c>
      <c r="D494" s="155" t="str">
        <f t="shared" si="178"/>
        <v/>
      </c>
      <c r="E494" s="155" t="str">
        <f t="shared" si="179"/>
        <v/>
      </c>
      <c r="F494" s="204" t="str">
        <f t="shared" si="180"/>
        <v/>
      </c>
      <c r="G494" s="204" t="str">
        <f t="shared" si="181"/>
        <v/>
      </c>
      <c r="H494" s="204" t="str">
        <f t="shared" si="182"/>
        <v/>
      </c>
      <c r="I494" s="204" t="str">
        <f t="shared" si="183"/>
        <v/>
      </c>
      <c r="J494" s="204" t="str">
        <f t="shared" si="184"/>
        <v/>
      </c>
      <c r="K494" s="186" t="str">
        <f t="shared" si="185"/>
        <v/>
      </c>
      <c r="L494" s="186" t="str">
        <f t="shared" si="186"/>
        <v/>
      </c>
      <c r="S494" s="187"/>
      <c r="T494" s="148"/>
      <c r="Z494" s="148"/>
    </row>
    <row r="495" spans="2:26" s="155" customFormat="1" hidden="1" x14ac:dyDescent="0.2">
      <c r="B495" s="155" t="str">
        <f t="shared" si="176"/>
        <v/>
      </c>
      <c r="C495" s="155" t="str">
        <f t="shared" si="177"/>
        <v/>
      </c>
      <c r="D495" s="155" t="str">
        <f t="shared" si="178"/>
        <v/>
      </c>
      <c r="E495" s="155" t="str">
        <f t="shared" si="179"/>
        <v/>
      </c>
      <c r="F495" s="204" t="str">
        <f t="shared" si="180"/>
        <v/>
      </c>
      <c r="G495" s="204" t="str">
        <f t="shared" si="181"/>
        <v/>
      </c>
      <c r="H495" s="204" t="str">
        <f t="shared" si="182"/>
        <v/>
      </c>
      <c r="I495" s="204" t="str">
        <f t="shared" si="183"/>
        <v/>
      </c>
      <c r="J495" s="204" t="str">
        <f t="shared" si="184"/>
        <v/>
      </c>
      <c r="K495" s="186" t="str">
        <f t="shared" si="185"/>
        <v/>
      </c>
      <c r="L495" s="186" t="str">
        <f t="shared" si="186"/>
        <v/>
      </c>
      <c r="S495" s="187"/>
      <c r="T495" s="148"/>
      <c r="Z495" s="148"/>
    </row>
    <row r="496" spans="2:26" s="155" customFormat="1" hidden="1" x14ac:dyDescent="0.2">
      <c r="B496" s="155" t="str">
        <f t="shared" si="176"/>
        <v/>
      </c>
      <c r="C496" s="155" t="str">
        <f t="shared" si="177"/>
        <v/>
      </c>
      <c r="D496" s="155" t="str">
        <f t="shared" si="178"/>
        <v/>
      </c>
      <c r="E496" s="155" t="str">
        <f t="shared" si="179"/>
        <v/>
      </c>
      <c r="F496" s="204" t="str">
        <f t="shared" si="180"/>
        <v/>
      </c>
      <c r="G496" s="204" t="str">
        <f t="shared" si="181"/>
        <v/>
      </c>
      <c r="H496" s="204" t="str">
        <f t="shared" si="182"/>
        <v/>
      </c>
      <c r="I496" s="204" t="str">
        <f t="shared" si="183"/>
        <v/>
      </c>
      <c r="J496" s="204" t="str">
        <f t="shared" si="184"/>
        <v/>
      </c>
      <c r="K496" s="186" t="str">
        <f t="shared" si="185"/>
        <v/>
      </c>
      <c r="L496" s="186" t="str">
        <f t="shared" si="186"/>
        <v/>
      </c>
      <c r="S496" s="187"/>
      <c r="T496" s="148"/>
      <c r="Z496" s="148"/>
    </row>
    <row r="497" spans="2:26" s="155" customFormat="1" hidden="1" x14ac:dyDescent="0.2">
      <c r="B497" s="155" t="str">
        <f t="shared" si="176"/>
        <v/>
      </c>
      <c r="C497" s="155" t="str">
        <f t="shared" si="177"/>
        <v/>
      </c>
      <c r="D497" s="155" t="str">
        <f t="shared" si="178"/>
        <v/>
      </c>
      <c r="E497" s="155" t="str">
        <f t="shared" si="179"/>
        <v/>
      </c>
      <c r="F497" s="204" t="str">
        <f t="shared" si="180"/>
        <v/>
      </c>
      <c r="G497" s="204" t="str">
        <f t="shared" si="181"/>
        <v/>
      </c>
      <c r="H497" s="204" t="str">
        <f t="shared" si="182"/>
        <v/>
      </c>
      <c r="I497" s="204" t="str">
        <f t="shared" si="183"/>
        <v/>
      </c>
      <c r="J497" s="204" t="str">
        <f t="shared" si="184"/>
        <v/>
      </c>
      <c r="K497" s="186" t="str">
        <f t="shared" si="185"/>
        <v/>
      </c>
      <c r="L497" s="186" t="str">
        <f t="shared" si="186"/>
        <v/>
      </c>
      <c r="S497" s="187"/>
      <c r="T497" s="148"/>
      <c r="Z497" s="148"/>
    </row>
    <row r="498" spans="2:26" s="155" customFormat="1" hidden="1" x14ac:dyDescent="0.2">
      <c r="B498" s="155" t="str">
        <f t="shared" si="176"/>
        <v/>
      </c>
      <c r="C498" s="155" t="str">
        <f t="shared" si="177"/>
        <v/>
      </c>
      <c r="D498" s="155" t="str">
        <f t="shared" si="178"/>
        <v/>
      </c>
      <c r="E498" s="155" t="str">
        <f t="shared" si="179"/>
        <v/>
      </c>
      <c r="F498" s="204" t="str">
        <f t="shared" si="180"/>
        <v/>
      </c>
      <c r="G498" s="204" t="str">
        <f t="shared" si="181"/>
        <v/>
      </c>
      <c r="H498" s="204" t="str">
        <f t="shared" si="182"/>
        <v/>
      </c>
      <c r="I498" s="204" t="str">
        <f t="shared" si="183"/>
        <v/>
      </c>
      <c r="J498" s="204" t="str">
        <f t="shared" si="184"/>
        <v/>
      </c>
      <c r="K498" s="186" t="str">
        <f t="shared" si="185"/>
        <v/>
      </c>
      <c r="L498" s="186" t="str">
        <f t="shared" si="186"/>
        <v/>
      </c>
      <c r="S498" s="187"/>
      <c r="T498" s="148"/>
      <c r="Z498" s="148"/>
    </row>
    <row r="499" spans="2:26" s="155" customFormat="1" hidden="1" x14ac:dyDescent="0.2">
      <c r="B499" s="155" t="str">
        <f t="shared" si="176"/>
        <v/>
      </c>
      <c r="C499" s="155" t="str">
        <f t="shared" si="177"/>
        <v/>
      </c>
      <c r="D499" s="155" t="str">
        <f t="shared" si="178"/>
        <v/>
      </c>
      <c r="E499" s="155" t="str">
        <f t="shared" si="179"/>
        <v/>
      </c>
      <c r="F499" s="204" t="str">
        <f t="shared" si="180"/>
        <v/>
      </c>
      <c r="G499" s="204" t="str">
        <f t="shared" si="181"/>
        <v/>
      </c>
      <c r="H499" s="204" t="str">
        <f t="shared" si="182"/>
        <v/>
      </c>
      <c r="I499" s="204" t="str">
        <f t="shared" si="183"/>
        <v/>
      </c>
      <c r="J499" s="204" t="str">
        <f t="shared" si="184"/>
        <v/>
      </c>
      <c r="K499" s="186" t="str">
        <f t="shared" si="185"/>
        <v/>
      </c>
      <c r="L499" s="186" t="str">
        <f t="shared" si="186"/>
        <v/>
      </c>
      <c r="S499" s="187"/>
      <c r="T499" s="148"/>
      <c r="Z499" s="148"/>
    </row>
    <row r="500" spans="2:26" s="155" customFormat="1" hidden="1" x14ac:dyDescent="0.2">
      <c r="B500" s="155" t="str">
        <f t="shared" si="176"/>
        <v/>
      </c>
      <c r="C500" s="155" t="str">
        <f t="shared" si="177"/>
        <v/>
      </c>
      <c r="D500" s="155" t="str">
        <f t="shared" si="178"/>
        <v/>
      </c>
      <c r="E500" s="155" t="str">
        <f t="shared" si="179"/>
        <v/>
      </c>
      <c r="F500" s="204" t="str">
        <f t="shared" si="180"/>
        <v/>
      </c>
      <c r="G500" s="204" t="str">
        <f t="shared" si="181"/>
        <v/>
      </c>
      <c r="H500" s="204" t="str">
        <f t="shared" si="182"/>
        <v/>
      </c>
      <c r="I500" s="204" t="str">
        <f t="shared" si="183"/>
        <v/>
      </c>
      <c r="J500" s="204" t="str">
        <f t="shared" si="184"/>
        <v/>
      </c>
      <c r="K500" s="186" t="str">
        <f t="shared" si="185"/>
        <v/>
      </c>
      <c r="L500" s="186" t="str">
        <f t="shared" si="186"/>
        <v/>
      </c>
      <c r="S500" s="187"/>
      <c r="T500" s="148"/>
      <c r="Z500" s="148"/>
    </row>
    <row r="501" spans="2:26" s="155" customFormat="1" hidden="1" x14ac:dyDescent="0.2">
      <c r="B501" s="155" t="str">
        <f t="shared" si="176"/>
        <v/>
      </c>
      <c r="C501" s="155" t="str">
        <f t="shared" si="177"/>
        <v/>
      </c>
      <c r="D501" s="155" t="str">
        <f t="shared" si="178"/>
        <v/>
      </c>
      <c r="E501" s="155" t="str">
        <f t="shared" si="179"/>
        <v/>
      </c>
      <c r="F501" s="204" t="str">
        <f t="shared" si="180"/>
        <v/>
      </c>
      <c r="G501" s="204" t="str">
        <f t="shared" si="181"/>
        <v/>
      </c>
      <c r="H501" s="204" t="str">
        <f t="shared" si="182"/>
        <v/>
      </c>
      <c r="I501" s="204" t="str">
        <f t="shared" si="183"/>
        <v/>
      </c>
      <c r="J501" s="204" t="str">
        <f t="shared" si="184"/>
        <v/>
      </c>
      <c r="K501" s="186" t="str">
        <f t="shared" si="185"/>
        <v/>
      </c>
      <c r="L501" s="186" t="str">
        <f t="shared" si="186"/>
        <v/>
      </c>
      <c r="S501" s="187"/>
      <c r="T501" s="148"/>
      <c r="Z501" s="148"/>
    </row>
    <row r="502" spans="2:26" s="155" customFormat="1" hidden="1" x14ac:dyDescent="0.2">
      <c r="B502" s="155" t="str">
        <f t="shared" si="176"/>
        <v/>
      </c>
      <c r="C502" s="155" t="str">
        <f t="shared" si="177"/>
        <v/>
      </c>
      <c r="D502" s="155" t="str">
        <f t="shared" si="178"/>
        <v/>
      </c>
      <c r="E502" s="155" t="str">
        <f t="shared" si="179"/>
        <v/>
      </c>
      <c r="F502" s="204" t="str">
        <f t="shared" si="180"/>
        <v/>
      </c>
      <c r="G502" s="204" t="str">
        <f t="shared" si="181"/>
        <v/>
      </c>
      <c r="H502" s="204" t="str">
        <f t="shared" si="182"/>
        <v/>
      </c>
      <c r="I502" s="204" t="str">
        <f t="shared" si="183"/>
        <v/>
      </c>
      <c r="J502" s="204" t="str">
        <f t="shared" si="184"/>
        <v/>
      </c>
      <c r="K502" s="186" t="str">
        <f t="shared" si="185"/>
        <v/>
      </c>
      <c r="L502" s="186" t="str">
        <f t="shared" si="186"/>
        <v/>
      </c>
      <c r="S502" s="187"/>
      <c r="T502" s="148"/>
      <c r="Z502" s="148"/>
    </row>
    <row r="503" spans="2:26" s="155" customFormat="1" hidden="1" x14ac:dyDescent="0.2">
      <c r="B503" s="155" t="str">
        <f t="shared" si="176"/>
        <v/>
      </c>
      <c r="C503" s="155" t="str">
        <f t="shared" si="177"/>
        <v/>
      </c>
      <c r="D503" s="155" t="str">
        <f t="shared" si="178"/>
        <v/>
      </c>
      <c r="E503" s="155" t="str">
        <f t="shared" si="179"/>
        <v/>
      </c>
      <c r="F503" s="204" t="str">
        <f t="shared" si="180"/>
        <v/>
      </c>
      <c r="G503" s="204" t="str">
        <f t="shared" si="181"/>
        <v/>
      </c>
      <c r="H503" s="204" t="str">
        <f t="shared" si="182"/>
        <v/>
      </c>
      <c r="I503" s="204" t="str">
        <f t="shared" si="183"/>
        <v/>
      </c>
      <c r="J503" s="204" t="str">
        <f t="shared" si="184"/>
        <v/>
      </c>
      <c r="K503" s="186" t="str">
        <f t="shared" si="185"/>
        <v/>
      </c>
      <c r="L503" s="186" t="str">
        <f t="shared" si="186"/>
        <v/>
      </c>
      <c r="S503" s="187"/>
      <c r="T503" s="148"/>
      <c r="Z503" s="148"/>
    </row>
    <row r="504" spans="2:26" s="155" customFormat="1" hidden="1" x14ac:dyDescent="0.2">
      <c r="B504" s="155" t="str">
        <f t="shared" si="176"/>
        <v/>
      </c>
      <c r="C504" s="155" t="str">
        <f t="shared" si="177"/>
        <v/>
      </c>
      <c r="D504" s="155" t="str">
        <f t="shared" si="178"/>
        <v/>
      </c>
      <c r="E504" s="155" t="str">
        <f t="shared" si="179"/>
        <v/>
      </c>
      <c r="F504" s="204" t="str">
        <f t="shared" si="180"/>
        <v/>
      </c>
      <c r="G504" s="204" t="str">
        <f t="shared" si="181"/>
        <v/>
      </c>
      <c r="H504" s="204" t="str">
        <f t="shared" si="182"/>
        <v/>
      </c>
      <c r="I504" s="204" t="str">
        <f t="shared" si="183"/>
        <v/>
      </c>
      <c r="J504" s="204" t="str">
        <f t="shared" si="184"/>
        <v/>
      </c>
      <c r="K504" s="186" t="str">
        <f t="shared" si="185"/>
        <v/>
      </c>
      <c r="L504" s="186" t="str">
        <f t="shared" si="186"/>
        <v/>
      </c>
      <c r="S504" s="187"/>
      <c r="T504" s="148"/>
      <c r="Z504" s="148"/>
    </row>
    <row r="505" spans="2:26" s="155" customFormat="1" hidden="1" x14ac:dyDescent="0.2">
      <c r="B505" s="155" t="str">
        <f t="shared" si="176"/>
        <v/>
      </c>
      <c r="C505" s="155" t="str">
        <f t="shared" si="177"/>
        <v/>
      </c>
      <c r="D505" s="155" t="str">
        <f t="shared" si="178"/>
        <v/>
      </c>
      <c r="E505" s="155" t="str">
        <f t="shared" si="179"/>
        <v/>
      </c>
      <c r="F505" s="204" t="str">
        <f t="shared" si="180"/>
        <v/>
      </c>
      <c r="G505" s="204" t="str">
        <f t="shared" si="181"/>
        <v/>
      </c>
      <c r="H505" s="204" t="str">
        <f t="shared" si="182"/>
        <v/>
      </c>
      <c r="I505" s="204" t="str">
        <f t="shared" si="183"/>
        <v/>
      </c>
      <c r="J505" s="204" t="str">
        <f t="shared" si="184"/>
        <v/>
      </c>
      <c r="K505" s="186" t="str">
        <f t="shared" si="185"/>
        <v/>
      </c>
      <c r="L505" s="186" t="str">
        <f t="shared" si="186"/>
        <v/>
      </c>
      <c r="S505" s="187"/>
      <c r="T505" s="148"/>
      <c r="Z505" s="148"/>
    </row>
    <row r="506" spans="2:26" s="155" customFormat="1" hidden="1" x14ac:dyDescent="0.2">
      <c r="B506" s="155" t="str">
        <f t="shared" si="176"/>
        <v/>
      </c>
      <c r="C506" s="155" t="str">
        <f t="shared" si="177"/>
        <v/>
      </c>
      <c r="D506" s="155" t="str">
        <f t="shared" si="178"/>
        <v/>
      </c>
      <c r="E506" s="155" t="str">
        <f t="shared" si="179"/>
        <v/>
      </c>
      <c r="F506" s="204" t="str">
        <f t="shared" si="180"/>
        <v/>
      </c>
      <c r="G506" s="204" t="str">
        <f t="shared" si="181"/>
        <v/>
      </c>
      <c r="H506" s="204" t="str">
        <f t="shared" si="182"/>
        <v/>
      </c>
      <c r="I506" s="204" t="str">
        <f t="shared" si="183"/>
        <v/>
      </c>
      <c r="J506" s="204" t="str">
        <f t="shared" si="184"/>
        <v/>
      </c>
      <c r="K506" s="186" t="str">
        <f t="shared" si="185"/>
        <v/>
      </c>
      <c r="L506" s="186" t="str">
        <f t="shared" si="186"/>
        <v/>
      </c>
      <c r="S506" s="187"/>
      <c r="T506" s="148"/>
      <c r="Z506" s="148"/>
    </row>
    <row r="507" spans="2:26" s="155" customFormat="1" hidden="1" x14ac:dyDescent="0.2">
      <c r="B507" s="155" t="str">
        <f t="shared" si="176"/>
        <v/>
      </c>
      <c r="C507" s="155" t="str">
        <f t="shared" si="177"/>
        <v/>
      </c>
      <c r="D507" s="155" t="str">
        <f t="shared" si="178"/>
        <v/>
      </c>
      <c r="E507" s="155" t="str">
        <f t="shared" si="179"/>
        <v/>
      </c>
      <c r="F507" s="204" t="str">
        <f t="shared" si="180"/>
        <v/>
      </c>
      <c r="G507" s="204" t="str">
        <f t="shared" si="181"/>
        <v/>
      </c>
      <c r="H507" s="204" t="str">
        <f t="shared" si="182"/>
        <v/>
      </c>
      <c r="I507" s="204" t="str">
        <f t="shared" si="183"/>
        <v/>
      </c>
      <c r="J507" s="204" t="str">
        <f t="shared" si="184"/>
        <v/>
      </c>
      <c r="K507" s="186" t="str">
        <f t="shared" si="185"/>
        <v/>
      </c>
      <c r="L507" s="186" t="str">
        <f t="shared" si="186"/>
        <v/>
      </c>
      <c r="S507" s="187"/>
      <c r="T507" s="148"/>
      <c r="Z507" s="148"/>
    </row>
    <row r="508" spans="2:26" s="155" customFormat="1" hidden="1" x14ac:dyDescent="0.2">
      <c r="B508" s="155" t="str">
        <f t="shared" si="176"/>
        <v/>
      </c>
      <c r="C508" s="155" t="str">
        <f t="shared" si="177"/>
        <v/>
      </c>
      <c r="D508" s="155" t="str">
        <f t="shared" si="178"/>
        <v/>
      </c>
      <c r="E508" s="155" t="str">
        <f t="shared" si="179"/>
        <v/>
      </c>
      <c r="F508" s="204" t="str">
        <f t="shared" si="180"/>
        <v/>
      </c>
      <c r="G508" s="204" t="str">
        <f t="shared" si="181"/>
        <v/>
      </c>
      <c r="H508" s="204" t="str">
        <f t="shared" si="182"/>
        <v/>
      </c>
      <c r="I508" s="204" t="str">
        <f t="shared" si="183"/>
        <v/>
      </c>
      <c r="J508" s="204" t="str">
        <f t="shared" si="184"/>
        <v/>
      </c>
      <c r="K508" s="186" t="str">
        <f t="shared" si="185"/>
        <v/>
      </c>
      <c r="L508" s="186" t="str">
        <f t="shared" si="186"/>
        <v/>
      </c>
      <c r="S508" s="187"/>
      <c r="T508" s="148"/>
      <c r="Z508" s="148"/>
    </row>
    <row r="509" spans="2:26" s="155" customFormat="1" hidden="1" x14ac:dyDescent="0.2">
      <c r="B509" s="155" t="str">
        <f t="shared" si="176"/>
        <v/>
      </c>
      <c r="C509" s="155" t="str">
        <f t="shared" si="177"/>
        <v/>
      </c>
      <c r="D509" s="155" t="str">
        <f t="shared" si="178"/>
        <v/>
      </c>
      <c r="E509" s="155" t="str">
        <f t="shared" si="179"/>
        <v/>
      </c>
      <c r="F509" s="204" t="str">
        <f t="shared" si="180"/>
        <v/>
      </c>
      <c r="G509" s="204" t="str">
        <f t="shared" si="181"/>
        <v/>
      </c>
      <c r="H509" s="204" t="str">
        <f t="shared" si="182"/>
        <v/>
      </c>
      <c r="I509" s="204" t="str">
        <f t="shared" si="183"/>
        <v/>
      </c>
      <c r="J509" s="204" t="str">
        <f t="shared" si="184"/>
        <v/>
      </c>
      <c r="K509" s="186" t="str">
        <f t="shared" si="185"/>
        <v/>
      </c>
      <c r="L509" s="186" t="str">
        <f t="shared" si="186"/>
        <v/>
      </c>
      <c r="S509" s="187"/>
      <c r="T509" s="148"/>
      <c r="Z509" s="148"/>
    </row>
    <row r="510" spans="2:26" s="155" customFormat="1" hidden="1" x14ac:dyDescent="0.2">
      <c r="B510" s="155" t="str">
        <f t="shared" si="176"/>
        <v/>
      </c>
      <c r="C510" s="155" t="str">
        <f t="shared" si="177"/>
        <v/>
      </c>
      <c r="D510" s="155" t="str">
        <f t="shared" si="178"/>
        <v/>
      </c>
      <c r="E510" s="155" t="str">
        <f t="shared" si="179"/>
        <v/>
      </c>
      <c r="F510" s="204" t="str">
        <f t="shared" si="180"/>
        <v/>
      </c>
      <c r="G510" s="204" t="str">
        <f t="shared" si="181"/>
        <v/>
      </c>
      <c r="H510" s="204" t="str">
        <f t="shared" si="182"/>
        <v/>
      </c>
      <c r="I510" s="204" t="str">
        <f t="shared" si="183"/>
        <v/>
      </c>
      <c r="J510" s="204" t="str">
        <f t="shared" si="184"/>
        <v/>
      </c>
      <c r="K510" s="186" t="str">
        <f t="shared" si="185"/>
        <v/>
      </c>
      <c r="L510" s="186" t="str">
        <f t="shared" si="186"/>
        <v/>
      </c>
      <c r="S510" s="187"/>
      <c r="T510" s="148"/>
      <c r="Z510" s="148"/>
    </row>
    <row r="511" spans="2:26" s="155" customFormat="1" hidden="1" x14ac:dyDescent="0.2">
      <c r="B511" s="155" t="str">
        <f t="shared" si="176"/>
        <v/>
      </c>
      <c r="C511" s="155" t="str">
        <f t="shared" si="177"/>
        <v/>
      </c>
      <c r="D511" s="155" t="str">
        <f t="shared" si="178"/>
        <v/>
      </c>
      <c r="E511" s="155" t="str">
        <f t="shared" si="179"/>
        <v/>
      </c>
      <c r="F511" s="204" t="str">
        <f t="shared" si="180"/>
        <v/>
      </c>
      <c r="G511" s="204" t="str">
        <f t="shared" si="181"/>
        <v/>
      </c>
      <c r="H511" s="204" t="str">
        <f t="shared" si="182"/>
        <v/>
      </c>
      <c r="I511" s="204" t="str">
        <f t="shared" si="183"/>
        <v/>
      </c>
      <c r="J511" s="204" t="str">
        <f t="shared" si="184"/>
        <v/>
      </c>
      <c r="K511" s="186" t="str">
        <f t="shared" si="185"/>
        <v/>
      </c>
      <c r="L511" s="186" t="str">
        <f t="shared" si="186"/>
        <v/>
      </c>
      <c r="S511" s="187"/>
      <c r="T511" s="148"/>
      <c r="Z511" s="148"/>
    </row>
    <row r="512" spans="2:26" s="155" customFormat="1" hidden="1" x14ac:dyDescent="0.2">
      <c r="B512" s="155" t="str">
        <f t="shared" si="176"/>
        <v/>
      </c>
      <c r="C512" s="155" t="str">
        <f t="shared" si="177"/>
        <v/>
      </c>
      <c r="D512" s="155" t="str">
        <f t="shared" si="178"/>
        <v/>
      </c>
      <c r="E512" s="155" t="str">
        <f t="shared" si="179"/>
        <v/>
      </c>
      <c r="F512" s="204" t="str">
        <f t="shared" si="180"/>
        <v/>
      </c>
      <c r="G512" s="204" t="str">
        <f t="shared" si="181"/>
        <v/>
      </c>
      <c r="H512" s="204" t="str">
        <f t="shared" si="182"/>
        <v/>
      </c>
      <c r="I512" s="204" t="str">
        <f t="shared" si="183"/>
        <v/>
      </c>
      <c r="J512" s="204" t="str">
        <f t="shared" si="184"/>
        <v/>
      </c>
      <c r="K512" s="186" t="str">
        <f t="shared" si="185"/>
        <v/>
      </c>
      <c r="L512" s="186" t="str">
        <f t="shared" si="186"/>
        <v/>
      </c>
      <c r="S512" s="187"/>
      <c r="T512" s="148"/>
      <c r="Z512" s="148"/>
    </row>
    <row r="513" spans="2:26" s="155" customFormat="1" hidden="1" x14ac:dyDescent="0.2">
      <c r="B513" s="155" t="str">
        <f t="shared" si="176"/>
        <v/>
      </c>
      <c r="C513" s="155" t="str">
        <f t="shared" si="177"/>
        <v/>
      </c>
      <c r="D513" s="155" t="str">
        <f t="shared" si="178"/>
        <v/>
      </c>
      <c r="E513" s="155" t="str">
        <f t="shared" si="179"/>
        <v/>
      </c>
      <c r="F513" s="204" t="str">
        <f t="shared" si="180"/>
        <v/>
      </c>
      <c r="G513" s="204" t="str">
        <f t="shared" si="181"/>
        <v/>
      </c>
      <c r="H513" s="204" t="str">
        <f t="shared" si="182"/>
        <v/>
      </c>
      <c r="I513" s="204" t="str">
        <f t="shared" si="183"/>
        <v/>
      </c>
      <c r="J513" s="204" t="str">
        <f t="shared" si="184"/>
        <v/>
      </c>
      <c r="K513" s="186" t="str">
        <f t="shared" si="185"/>
        <v/>
      </c>
      <c r="L513" s="186" t="str">
        <f t="shared" si="186"/>
        <v/>
      </c>
      <c r="S513" s="187"/>
      <c r="T513" s="148"/>
      <c r="Z513" s="148"/>
    </row>
    <row r="514" spans="2:26" s="155" customFormat="1" hidden="1" x14ac:dyDescent="0.2">
      <c r="B514" s="155" t="str">
        <f t="shared" si="176"/>
        <v/>
      </c>
      <c r="C514" s="155" t="str">
        <f t="shared" si="177"/>
        <v/>
      </c>
      <c r="D514" s="155" t="str">
        <f t="shared" si="178"/>
        <v/>
      </c>
      <c r="E514" s="155" t="str">
        <f t="shared" si="179"/>
        <v/>
      </c>
      <c r="F514" s="204" t="str">
        <f t="shared" si="180"/>
        <v/>
      </c>
      <c r="G514" s="204" t="str">
        <f t="shared" si="181"/>
        <v/>
      </c>
      <c r="H514" s="204" t="str">
        <f t="shared" si="182"/>
        <v/>
      </c>
      <c r="I514" s="204" t="str">
        <f t="shared" si="183"/>
        <v/>
      </c>
      <c r="J514" s="204" t="str">
        <f t="shared" si="184"/>
        <v/>
      </c>
      <c r="K514" s="186" t="str">
        <f t="shared" si="185"/>
        <v/>
      </c>
      <c r="L514" s="186" t="str">
        <f t="shared" si="186"/>
        <v/>
      </c>
      <c r="S514" s="187"/>
      <c r="T514" s="148"/>
      <c r="Z514" s="148"/>
    </row>
    <row r="515" spans="2:26" s="155" customFormat="1" hidden="1" x14ac:dyDescent="0.2">
      <c r="B515" s="155" t="str">
        <f t="shared" si="176"/>
        <v/>
      </c>
      <c r="C515" s="155" t="str">
        <f t="shared" si="177"/>
        <v/>
      </c>
      <c r="D515" s="155" t="str">
        <f t="shared" si="178"/>
        <v/>
      </c>
      <c r="E515" s="155" t="str">
        <f t="shared" si="179"/>
        <v/>
      </c>
      <c r="F515" s="204" t="str">
        <f t="shared" si="180"/>
        <v/>
      </c>
      <c r="G515" s="204" t="str">
        <f t="shared" si="181"/>
        <v/>
      </c>
      <c r="H515" s="204" t="str">
        <f t="shared" si="182"/>
        <v/>
      </c>
      <c r="I515" s="204" t="str">
        <f t="shared" si="183"/>
        <v/>
      </c>
      <c r="J515" s="204" t="str">
        <f t="shared" si="184"/>
        <v/>
      </c>
      <c r="K515" s="186" t="str">
        <f t="shared" si="185"/>
        <v/>
      </c>
      <c r="L515" s="186" t="str">
        <f t="shared" si="186"/>
        <v/>
      </c>
      <c r="S515" s="187"/>
      <c r="T515" s="148"/>
      <c r="Z515" s="148"/>
    </row>
    <row r="516" spans="2:26" s="155" customFormat="1" hidden="1" x14ac:dyDescent="0.2">
      <c r="B516" s="155" t="str">
        <f t="shared" si="176"/>
        <v/>
      </c>
      <c r="C516" s="155" t="str">
        <f t="shared" si="177"/>
        <v/>
      </c>
      <c r="D516" s="155" t="str">
        <f t="shared" si="178"/>
        <v/>
      </c>
      <c r="E516" s="155" t="str">
        <f t="shared" si="179"/>
        <v/>
      </c>
      <c r="F516" s="204" t="str">
        <f t="shared" si="180"/>
        <v/>
      </c>
      <c r="G516" s="204" t="str">
        <f t="shared" si="181"/>
        <v/>
      </c>
      <c r="H516" s="204" t="str">
        <f t="shared" si="182"/>
        <v/>
      </c>
      <c r="I516" s="204" t="str">
        <f t="shared" si="183"/>
        <v/>
      </c>
      <c r="J516" s="204" t="str">
        <f t="shared" si="184"/>
        <v/>
      </c>
      <c r="K516" s="186" t="str">
        <f t="shared" si="185"/>
        <v/>
      </c>
      <c r="L516" s="186" t="str">
        <f t="shared" si="186"/>
        <v/>
      </c>
      <c r="S516" s="187"/>
      <c r="T516" s="148"/>
      <c r="Z516" s="148"/>
    </row>
    <row r="517" spans="2:26" s="155" customFormat="1" hidden="1" x14ac:dyDescent="0.2">
      <c r="B517" s="155" t="str">
        <f t="shared" si="176"/>
        <v/>
      </c>
      <c r="C517" s="155" t="str">
        <f t="shared" si="177"/>
        <v/>
      </c>
      <c r="D517" s="155" t="str">
        <f t="shared" si="178"/>
        <v/>
      </c>
      <c r="E517" s="155" t="str">
        <f t="shared" si="179"/>
        <v/>
      </c>
      <c r="F517" s="204" t="str">
        <f t="shared" si="180"/>
        <v/>
      </c>
      <c r="G517" s="204" t="str">
        <f t="shared" si="181"/>
        <v/>
      </c>
      <c r="H517" s="204" t="str">
        <f t="shared" si="182"/>
        <v/>
      </c>
      <c r="I517" s="204" t="str">
        <f t="shared" si="183"/>
        <v/>
      </c>
      <c r="J517" s="204" t="str">
        <f t="shared" si="184"/>
        <v/>
      </c>
      <c r="K517" s="186" t="str">
        <f t="shared" si="185"/>
        <v/>
      </c>
      <c r="L517" s="186" t="str">
        <f t="shared" si="186"/>
        <v/>
      </c>
      <c r="S517" s="187"/>
      <c r="T517" s="148"/>
      <c r="Z517" s="148"/>
    </row>
    <row r="518" spans="2:26" s="155" customFormat="1" hidden="1" x14ac:dyDescent="0.2">
      <c r="B518" s="155" t="str">
        <f t="shared" si="176"/>
        <v/>
      </c>
      <c r="C518" s="155" t="str">
        <f t="shared" si="177"/>
        <v/>
      </c>
      <c r="D518" s="155" t="str">
        <f t="shared" si="178"/>
        <v/>
      </c>
      <c r="E518" s="155" t="str">
        <f t="shared" si="179"/>
        <v/>
      </c>
      <c r="F518" s="204" t="str">
        <f t="shared" si="180"/>
        <v/>
      </c>
      <c r="G518" s="204" t="str">
        <f t="shared" si="181"/>
        <v/>
      </c>
      <c r="H518" s="204" t="str">
        <f t="shared" si="182"/>
        <v/>
      </c>
      <c r="I518" s="204" t="str">
        <f t="shared" si="183"/>
        <v/>
      </c>
      <c r="J518" s="204" t="str">
        <f t="shared" si="184"/>
        <v/>
      </c>
      <c r="K518" s="186" t="str">
        <f t="shared" si="185"/>
        <v/>
      </c>
      <c r="L518" s="186" t="str">
        <f t="shared" si="186"/>
        <v/>
      </c>
      <c r="S518" s="187"/>
      <c r="T518" s="148"/>
      <c r="Z518" s="148"/>
    </row>
    <row r="519" spans="2:26" s="155" customFormat="1" hidden="1" x14ac:dyDescent="0.2">
      <c r="B519" s="155" t="str">
        <f t="shared" si="176"/>
        <v/>
      </c>
      <c r="C519" s="155" t="str">
        <f t="shared" si="177"/>
        <v/>
      </c>
      <c r="D519" s="155" t="str">
        <f t="shared" si="178"/>
        <v/>
      </c>
      <c r="E519" s="155" t="str">
        <f t="shared" si="179"/>
        <v/>
      </c>
      <c r="F519" s="204" t="str">
        <f t="shared" si="180"/>
        <v/>
      </c>
      <c r="G519" s="204" t="str">
        <f t="shared" si="181"/>
        <v/>
      </c>
      <c r="H519" s="204" t="str">
        <f t="shared" si="182"/>
        <v/>
      </c>
      <c r="I519" s="204" t="str">
        <f t="shared" si="183"/>
        <v/>
      </c>
      <c r="J519" s="204" t="str">
        <f t="shared" si="184"/>
        <v/>
      </c>
      <c r="K519" s="186" t="str">
        <f t="shared" si="185"/>
        <v/>
      </c>
      <c r="L519" s="186" t="str">
        <f t="shared" si="186"/>
        <v/>
      </c>
      <c r="S519" s="187"/>
      <c r="T519" s="148"/>
      <c r="Z519" s="148"/>
    </row>
    <row r="520" spans="2:26" s="155" customFormat="1" hidden="1" x14ac:dyDescent="0.2">
      <c r="B520" s="155" t="str">
        <f t="shared" si="176"/>
        <v/>
      </c>
      <c r="C520" s="155" t="str">
        <f t="shared" si="177"/>
        <v/>
      </c>
      <c r="D520" s="155" t="str">
        <f t="shared" si="178"/>
        <v/>
      </c>
      <c r="E520" s="155" t="str">
        <f t="shared" si="179"/>
        <v/>
      </c>
      <c r="F520" s="204" t="str">
        <f t="shared" si="180"/>
        <v/>
      </c>
      <c r="G520" s="204" t="str">
        <f t="shared" si="181"/>
        <v/>
      </c>
      <c r="H520" s="204" t="str">
        <f t="shared" si="182"/>
        <v/>
      </c>
      <c r="I520" s="204" t="str">
        <f t="shared" si="183"/>
        <v/>
      </c>
      <c r="J520" s="204" t="str">
        <f t="shared" si="184"/>
        <v/>
      </c>
      <c r="K520" s="186" t="str">
        <f t="shared" si="185"/>
        <v/>
      </c>
      <c r="L520" s="186" t="str">
        <f t="shared" si="186"/>
        <v/>
      </c>
      <c r="S520" s="187"/>
      <c r="T520" s="148"/>
      <c r="Z520" s="148"/>
    </row>
    <row r="521" spans="2:26" s="155" customFormat="1" hidden="1" x14ac:dyDescent="0.2">
      <c r="B521" s="155" t="str">
        <f t="shared" si="176"/>
        <v/>
      </c>
      <c r="C521" s="155" t="str">
        <f t="shared" si="177"/>
        <v/>
      </c>
      <c r="D521" s="155" t="str">
        <f t="shared" si="178"/>
        <v/>
      </c>
      <c r="E521" s="155" t="str">
        <f t="shared" si="179"/>
        <v/>
      </c>
      <c r="F521" s="204" t="str">
        <f t="shared" si="180"/>
        <v/>
      </c>
      <c r="G521" s="204" t="str">
        <f t="shared" si="181"/>
        <v/>
      </c>
      <c r="H521" s="204" t="str">
        <f t="shared" si="182"/>
        <v/>
      </c>
      <c r="I521" s="204" t="str">
        <f t="shared" si="183"/>
        <v/>
      </c>
      <c r="J521" s="204" t="str">
        <f t="shared" si="184"/>
        <v/>
      </c>
      <c r="K521" s="186" t="str">
        <f t="shared" si="185"/>
        <v/>
      </c>
      <c r="L521" s="186" t="str">
        <f t="shared" si="186"/>
        <v/>
      </c>
      <c r="S521" s="187"/>
      <c r="T521" s="148"/>
      <c r="Z521" s="148"/>
    </row>
    <row r="522" spans="2:26" s="155" customFormat="1" hidden="1" x14ac:dyDescent="0.2">
      <c r="B522" s="155" t="str">
        <f t="shared" ref="B522:B585" si="187">IF(B1086=0,"",B1086)</f>
        <v/>
      </c>
      <c r="C522" s="155" t="str">
        <f t="shared" si="177"/>
        <v/>
      </c>
      <c r="D522" s="155" t="str">
        <f t="shared" si="178"/>
        <v/>
      </c>
      <c r="E522" s="155" t="str">
        <f t="shared" si="179"/>
        <v/>
      </c>
      <c r="F522" s="204" t="str">
        <f t="shared" si="180"/>
        <v/>
      </c>
      <c r="G522" s="204" t="str">
        <f t="shared" si="181"/>
        <v/>
      </c>
      <c r="H522" s="204" t="str">
        <f t="shared" si="182"/>
        <v/>
      </c>
      <c r="I522" s="204" t="str">
        <f t="shared" si="183"/>
        <v/>
      </c>
      <c r="J522" s="204" t="str">
        <f t="shared" si="184"/>
        <v/>
      </c>
      <c r="K522" s="186" t="str">
        <f t="shared" si="185"/>
        <v/>
      </c>
      <c r="L522" s="186" t="str">
        <f t="shared" si="186"/>
        <v/>
      </c>
      <c r="S522" s="187"/>
      <c r="T522" s="148"/>
      <c r="Z522" s="148"/>
    </row>
    <row r="523" spans="2:26" s="155" customFormat="1" hidden="1" x14ac:dyDescent="0.2">
      <c r="B523" s="155" t="str">
        <f t="shared" si="187"/>
        <v/>
      </c>
      <c r="C523" s="155" t="str">
        <f t="shared" si="177"/>
        <v/>
      </c>
      <c r="D523" s="155" t="str">
        <f t="shared" si="178"/>
        <v/>
      </c>
      <c r="E523" s="155" t="str">
        <f t="shared" si="179"/>
        <v/>
      </c>
      <c r="F523" s="204" t="str">
        <f t="shared" si="180"/>
        <v/>
      </c>
      <c r="G523" s="204" t="str">
        <f t="shared" si="181"/>
        <v/>
      </c>
      <c r="H523" s="204" t="str">
        <f t="shared" si="182"/>
        <v/>
      </c>
      <c r="I523" s="204" t="str">
        <f t="shared" si="183"/>
        <v/>
      </c>
      <c r="J523" s="204" t="str">
        <f t="shared" si="184"/>
        <v/>
      </c>
      <c r="K523" s="186" t="str">
        <f t="shared" si="185"/>
        <v/>
      </c>
      <c r="L523" s="186" t="str">
        <f t="shared" si="186"/>
        <v/>
      </c>
      <c r="S523" s="187"/>
      <c r="T523" s="148"/>
      <c r="Z523" s="148"/>
    </row>
    <row r="524" spans="2:26" s="155" customFormat="1" hidden="1" x14ac:dyDescent="0.2">
      <c r="B524" s="155" t="str">
        <f t="shared" si="187"/>
        <v/>
      </c>
      <c r="C524" s="155" t="str">
        <f t="shared" si="177"/>
        <v/>
      </c>
      <c r="D524" s="155" t="str">
        <f t="shared" si="178"/>
        <v/>
      </c>
      <c r="E524" s="155" t="str">
        <f t="shared" si="179"/>
        <v/>
      </c>
      <c r="F524" s="204" t="str">
        <f t="shared" si="180"/>
        <v/>
      </c>
      <c r="G524" s="204" t="str">
        <f t="shared" si="181"/>
        <v/>
      </c>
      <c r="H524" s="204" t="str">
        <f t="shared" si="182"/>
        <v/>
      </c>
      <c r="I524" s="204" t="str">
        <f t="shared" si="183"/>
        <v/>
      </c>
      <c r="J524" s="204" t="str">
        <f t="shared" si="184"/>
        <v/>
      </c>
      <c r="K524" s="186" t="str">
        <f t="shared" si="185"/>
        <v/>
      </c>
      <c r="L524" s="186" t="str">
        <f t="shared" si="186"/>
        <v/>
      </c>
      <c r="S524" s="187"/>
      <c r="T524" s="148"/>
      <c r="Z524" s="148"/>
    </row>
    <row r="525" spans="2:26" s="155" customFormat="1" hidden="1" x14ac:dyDescent="0.2">
      <c r="B525" s="155" t="str">
        <f t="shared" si="187"/>
        <v/>
      </c>
      <c r="C525" s="155" t="str">
        <f t="shared" si="177"/>
        <v/>
      </c>
      <c r="D525" s="155" t="str">
        <f t="shared" si="178"/>
        <v/>
      </c>
      <c r="E525" s="155" t="str">
        <f t="shared" si="179"/>
        <v/>
      </c>
      <c r="F525" s="204" t="str">
        <f t="shared" si="180"/>
        <v/>
      </c>
      <c r="G525" s="204" t="str">
        <f t="shared" si="181"/>
        <v/>
      </c>
      <c r="H525" s="204" t="str">
        <f t="shared" si="182"/>
        <v/>
      </c>
      <c r="I525" s="204" t="str">
        <f t="shared" si="183"/>
        <v/>
      </c>
      <c r="J525" s="204" t="str">
        <f t="shared" si="184"/>
        <v/>
      </c>
      <c r="K525" s="186" t="str">
        <f t="shared" si="185"/>
        <v/>
      </c>
      <c r="L525" s="186" t="str">
        <f t="shared" si="186"/>
        <v/>
      </c>
      <c r="S525" s="187"/>
      <c r="T525" s="148"/>
      <c r="Z525" s="148"/>
    </row>
    <row r="526" spans="2:26" s="155" customFormat="1" hidden="1" x14ac:dyDescent="0.2">
      <c r="B526" s="155" t="str">
        <f t="shared" si="187"/>
        <v/>
      </c>
      <c r="C526" s="155" t="str">
        <f t="shared" si="177"/>
        <v/>
      </c>
      <c r="D526" s="155" t="str">
        <f t="shared" si="178"/>
        <v/>
      </c>
      <c r="E526" s="155" t="str">
        <f t="shared" si="179"/>
        <v/>
      </c>
      <c r="F526" s="204" t="str">
        <f t="shared" si="180"/>
        <v/>
      </c>
      <c r="G526" s="204" t="str">
        <f t="shared" si="181"/>
        <v/>
      </c>
      <c r="H526" s="204" t="str">
        <f t="shared" si="182"/>
        <v/>
      </c>
      <c r="I526" s="204" t="str">
        <f t="shared" si="183"/>
        <v/>
      </c>
      <c r="J526" s="204" t="str">
        <f t="shared" si="184"/>
        <v/>
      </c>
      <c r="K526" s="186" t="str">
        <f t="shared" si="185"/>
        <v/>
      </c>
      <c r="L526" s="186" t="str">
        <f t="shared" si="186"/>
        <v/>
      </c>
      <c r="S526" s="187"/>
      <c r="T526" s="148"/>
      <c r="Z526" s="148"/>
    </row>
    <row r="527" spans="2:26" s="155" customFormat="1" hidden="1" x14ac:dyDescent="0.2">
      <c r="B527" s="155" t="str">
        <f t="shared" si="187"/>
        <v/>
      </c>
      <c r="C527" s="155" t="str">
        <f t="shared" si="177"/>
        <v/>
      </c>
      <c r="D527" s="155" t="str">
        <f t="shared" si="178"/>
        <v/>
      </c>
      <c r="E527" s="155" t="str">
        <f t="shared" si="179"/>
        <v/>
      </c>
      <c r="F527" s="204" t="str">
        <f t="shared" si="180"/>
        <v/>
      </c>
      <c r="G527" s="204" t="str">
        <f t="shared" si="181"/>
        <v/>
      </c>
      <c r="H527" s="204" t="str">
        <f t="shared" si="182"/>
        <v/>
      </c>
      <c r="I527" s="204" t="str">
        <f t="shared" si="183"/>
        <v/>
      </c>
      <c r="J527" s="204" t="str">
        <f t="shared" si="184"/>
        <v/>
      </c>
      <c r="K527" s="186" t="str">
        <f t="shared" si="185"/>
        <v/>
      </c>
      <c r="L527" s="186" t="str">
        <f t="shared" si="186"/>
        <v/>
      </c>
      <c r="S527" s="187"/>
      <c r="T527" s="148"/>
      <c r="Z527" s="148"/>
    </row>
    <row r="528" spans="2:26" s="155" customFormat="1" hidden="1" x14ac:dyDescent="0.2">
      <c r="B528" s="155" t="str">
        <f t="shared" si="187"/>
        <v/>
      </c>
      <c r="C528" s="155" t="str">
        <f t="shared" si="177"/>
        <v/>
      </c>
      <c r="D528" s="155" t="str">
        <f t="shared" si="178"/>
        <v/>
      </c>
      <c r="E528" s="155" t="str">
        <f t="shared" si="179"/>
        <v/>
      </c>
      <c r="F528" s="204" t="str">
        <f t="shared" si="180"/>
        <v/>
      </c>
      <c r="G528" s="204" t="str">
        <f t="shared" si="181"/>
        <v/>
      </c>
      <c r="H528" s="204" t="str">
        <f t="shared" si="182"/>
        <v/>
      </c>
      <c r="I528" s="204" t="str">
        <f t="shared" si="183"/>
        <v/>
      </c>
      <c r="J528" s="204" t="str">
        <f t="shared" si="184"/>
        <v/>
      </c>
      <c r="K528" s="186" t="str">
        <f t="shared" si="185"/>
        <v/>
      </c>
      <c r="L528" s="186" t="str">
        <f t="shared" si="186"/>
        <v/>
      </c>
      <c r="S528" s="187"/>
      <c r="T528" s="148"/>
      <c r="Z528" s="148"/>
    </row>
    <row r="529" spans="2:26" s="155" customFormat="1" hidden="1" x14ac:dyDescent="0.2">
      <c r="B529" s="155" t="str">
        <f t="shared" si="187"/>
        <v/>
      </c>
      <c r="C529" s="155" t="str">
        <f t="shared" si="177"/>
        <v/>
      </c>
      <c r="D529" s="155" t="str">
        <f t="shared" si="178"/>
        <v/>
      </c>
      <c r="E529" s="155" t="str">
        <f t="shared" si="179"/>
        <v/>
      </c>
      <c r="F529" s="204" t="str">
        <f t="shared" si="180"/>
        <v/>
      </c>
      <c r="G529" s="204" t="str">
        <f t="shared" si="181"/>
        <v/>
      </c>
      <c r="H529" s="204" t="str">
        <f t="shared" si="182"/>
        <v/>
      </c>
      <c r="I529" s="204" t="str">
        <f t="shared" si="183"/>
        <v/>
      </c>
      <c r="J529" s="204" t="str">
        <f t="shared" si="184"/>
        <v/>
      </c>
      <c r="K529" s="186" t="str">
        <f t="shared" si="185"/>
        <v/>
      </c>
      <c r="L529" s="186" t="str">
        <f t="shared" si="186"/>
        <v/>
      </c>
      <c r="S529" s="187"/>
      <c r="T529" s="148"/>
      <c r="Z529" s="148"/>
    </row>
    <row r="530" spans="2:26" s="155" customFormat="1" hidden="1" x14ac:dyDescent="0.2">
      <c r="B530" s="155" t="str">
        <f t="shared" si="187"/>
        <v/>
      </c>
      <c r="C530" s="155" t="str">
        <f t="shared" si="177"/>
        <v/>
      </c>
      <c r="D530" s="155" t="str">
        <f t="shared" si="178"/>
        <v/>
      </c>
      <c r="E530" s="155" t="str">
        <f t="shared" si="179"/>
        <v/>
      </c>
      <c r="F530" s="204" t="str">
        <f t="shared" si="180"/>
        <v/>
      </c>
      <c r="G530" s="204" t="str">
        <f t="shared" si="181"/>
        <v/>
      </c>
      <c r="H530" s="204" t="str">
        <f t="shared" si="182"/>
        <v/>
      </c>
      <c r="I530" s="204" t="str">
        <f t="shared" si="183"/>
        <v/>
      </c>
      <c r="J530" s="204" t="str">
        <f t="shared" si="184"/>
        <v/>
      </c>
      <c r="K530" s="186" t="str">
        <f t="shared" si="185"/>
        <v/>
      </c>
      <c r="L530" s="186" t="str">
        <f t="shared" si="186"/>
        <v/>
      </c>
      <c r="S530" s="187"/>
      <c r="T530" s="148"/>
      <c r="Z530" s="148"/>
    </row>
    <row r="531" spans="2:26" s="155" customFormat="1" hidden="1" x14ac:dyDescent="0.2">
      <c r="B531" s="155" t="str">
        <f t="shared" si="187"/>
        <v/>
      </c>
      <c r="C531" s="155" t="str">
        <f t="shared" si="177"/>
        <v/>
      </c>
      <c r="D531" s="155" t="str">
        <f t="shared" si="178"/>
        <v/>
      </c>
      <c r="E531" s="155" t="str">
        <f t="shared" si="179"/>
        <v/>
      </c>
      <c r="F531" s="204" t="str">
        <f t="shared" si="180"/>
        <v/>
      </c>
      <c r="G531" s="204" t="str">
        <f t="shared" si="181"/>
        <v/>
      </c>
      <c r="H531" s="204" t="str">
        <f t="shared" si="182"/>
        <v/>
      </c>
      <c r="I531" s="204" t="str">
        <f t="shared" si="183"/>
        <v/>
      </c>
      <c r="J531" s="204" t="str">
        <f t="shared" si="184"/>
        <v/>
      </c>
      <c r="K531" s="186" t="str">
        <f t="shared" si="185"/>
        <v/>
      </c>
      <c r="L531" s="186" t="str">
        <f t="shared" si="186"/>
        <v/>
      </c>
      <c r="S531" s="187"/>
      <c r="T531" s="148"/>
      <c r="Z531" s="148"/>
    </row>
    <row r="532" spans="2:26" s="155" customFormat="1" hidden="1" x14ac:dyDescent="0.2">
      <c r="B532" s="155" t="str">
        <f t="shared" si="187"/>
        <v/>
      </c>
      <c r="C532" s="155" t="str">
        <f t="shared" si="177"/>
        <v/>
      </c>
      <c r="D532" s="155" t="str">
        <f t="shared" si="178"/>
        <v/>
      </c>
      <c r="E532" s="155" t="str">
        <f t="shared" si="179"/>
        <v/>
      </c>
      <c r="F532" s="204" t="str">
        <f t="shared" si="180"/>
        <v/>
      </c>
      <c r="G532" s="204" t="str">
        <f t="shared" si="181"/>
        <v/>
      </c>
      <c r="H532" s="204" t="str">
        <f t="shared" si="182"/>
        <v/>
      </c>
      <c r="I532" s="204" t="str">
        <f t="shared" si="183"/>
        <v/>
      </c>
      <c r="J532" s="204" t="str">
        <f t="shared" si="184"/>
        <v/>
      </c>
      <c r="K532" s="186" t="str">
        <f t="shared" si="185"/>
        <v/>
      </c>
      <c r="L532" s="186" t="str">
        <f t="shared" si="186"/>
        <v/>
      </c>
      <c r="S532" s="187"/>
      <c r="T532" s="148"/>
      <c r="Z532" s="148"/>
    </row>
    <row r="533" spans="2:26" s="155" customFormat="1" hidden="1" x14ac:dyDescent="0.2">
      <c r="B533" s="155" t="str">
        <f t="shared" si="187"/>
        <v/>
      </c>
      <c r="C533" s="155" t="str">
        <f t="shared" si="177"/>
        <v/>
      </c>
      <c r="D533" s="155" t="str">
        <f t="shared" si="178"/>
        <v/>
      </c>
      <c r="E533" s="155" t="str">
        <f t="shared" si="179"/>
        <v/>
      </c>
      <c r="F533" s="204" t="str">
        <f t="shared" si="180"/>
        <v/>
      </c>
      <c r="G533" s="204" t="str">
        <f t="shared" si="181"/>
        <v/>
      </c>
      <c r="H533" s="204" t="str">
        <f t="shared" si="182"/>
        <v/>
      </c>
      <c r="I533" s="204" t="str">
        <f t="shared" si="183"/>
        <v/>
      </c>
      <c r="J533" s="204" t="str">
        <f t="shared" si="184"/>
        <v/>
      </c>
      <c r="K533" s="186" t="str">
        <f t="shared" si="185"/>
        <v/>
      </c>
      <c r="L533" s="186" t="str">
        <f t="shared" si="186"/>
        <v/>
      </c>
      <c r="S533" s="187"/>
      <c r="T533" s="148"/>
      <c r="Z533" s="148"/>
    </row>
    <row r="534" spans="2:26" s="155" customFormat="1" hidden="1" x14ac:dyDescent="0.2">
      <c r="B534" s="155" t="str">
        <f t="shared" si="187"/>
        <v/>
      </c>
      <c r="C534" s="155" t="str">
        <f t="shared" si="177"/>
        <v/>
      </c>
      <c r="D534" s="155" t="str">
        <f t="shared" si="178"/>
        <v/>
      </c>
      <c r="E534" s="155" t="str">
        <f t="shared" si="179"/>
        <v/>
      </c>
      <c r="F534" s="204" t="str">
        <f t="shared" si="180"/>
        <v/>
      </c>
      <c r="G534" s="204" t="str">
        <f t="shared" si="181"/>
        <v/>
      </c>
      <c r="H534" s="204" t="str">
        <f t="shared" si="182"/>
        <v/>
      </c>
      <c r="I534" s="204" t="str">
        <f t="shared" si="183"/>
        <v/>
      </c>
      <c r="J534" s="204" t="str">
        <f t="shared" si="184"/>
        <v/>
      </c>
      <c r="K534" s="186" t="str">
        <f t="shared" si="185"/>
        <v/>
      </c>
      <c r="L534" s="186" t="str">
        <f t="shared" si="186"/>
        <v/>
      </c>
      <c r="S534" s="187"/>
      <c r="T534" s="148"/>
      <c r="Z534" s="148"/>
    </row>
    <row r="535" spans="2:26" s="155" customFormat="1" hidden="1" x14ac:dyDescent="0.2">
      <c r="B535" s="155" t="str">
        <f t="shared" si="187"/>
        <v/>
      </c>
      <c r="C535" s="155" t="str">
        <f t="shared" si="177"/>
        <v/>
      </c>
      <c r="D535" s="155" t="str">
        <f t="shared" si="178"/>
        <v/>
      </c>
      <c r="E535" s="155" t="str">
        <f t="shared" si="179"/>
        <v/>
      </c>
      <c r="F535" s="204" t="str">
        <f t="shared" si="180"/>
        <v/>
      </c>
      <c r="G535" s="204" t="str">
        <f t="shared" si="181"/>
        <v/>
      </c>
      <c r="H535" s="204" t="str">
        <f t="shared" si="182"/>
        <v/>
      </c>
      <c r="I535" s="204" t="str">
        <f t="shared" si="183"/>
        <v/>
      </c>
      <c r="J535" s="204" t="str">
        <f t="shared" si="184"/>
        <v/>
      </c>
      <c r="K535" s="186" t="str">
        <f t="shared" si="185"/>
        <v/>
      </c>
      <c r="L535" s="186" t="str">
        <f t="shared" si="186"/>
        <v/>
      </c>
      <c r="S535" s="187"/>
      <c r="T535" s="148"/>
      <c r="Z535" s="148"/>
    </row>
    <row r="536" spans="2:26" s="155" customFormat="1" hidden="1" x14ac:dyDescent="0.2">
      <c r="B536" s="155" t="str">
        <f t="shared" si="187"/>
        <v/>
      </c>
      <c r="C536" s="155" t="str">
        <f t="shared" si="177"/>
        <v/>
      </c>
      <c r="D536" s="155" t="str">
        <f t="shared" si="178"/>
        <v/>
      </c>
      <c r="E536" s="155" t="str">
        <f t="shared" si="179"/>
        <v/>
      </c>
      <c r="F536" s="204" t="str">
        <f t="shared" si="180"/>
        <v/>
      </c>
      <c r="G536" s="204" t="str">
        <f t="shared" si="181"/>
        <v/>
      </c>
      <c r="H536" s="204" t="str">
        <f t="shared" si="182"/>
        <v/>
      </c>
      <c r="I536" s="204" t="str">
        <f t="shared" si="183"/>
        <v/>
      </c>
      <c r="J536" s="204" t="str">
        <f t="shared" si="184"/>
        <v/>
      </c>
      <c r="K536" s="186" t="str">
        <f t="shared" si="185"/>
        <v/>
      </c>
      <c r="L536" s="186" t="str">
        <f t="shared" si="186"/>
        <v/>
      </c>
      <c r="S536" s="187"/>
      <c r="T536" s="148"/>
      <c r="Z536" s="148"/>
    </row>
    <row r="537" spans="2:26" s="155" customFormat="1" hidden="1" x14ac:dyDescent="0.2">
      <c r="B537" s="155" t="str">
        <f t="shared" si="187"/>
        <v/>
      </c>
      <c r="C537" s="155" t="str">
        <f t="shared" si="177"/>
        <v/>
      </c>
      <c r="D537" s="155" t="str">
        <f t="shared" si="178"/>
        <v/>
      </c>
      <c r="E537" s="155" t="str">
        <f t="shared" si="179"/>
        <v/>
      </c>
      <c r="F537" s="204" t="str">
        <f t="shared" si="180"/>
        <v/>
      </c>
      <c r="G537" s="204" t="str">
        <f t="shared" si="181"/>
        <v/>
      </c>
      <c r="H537" s="204" t="str">
        <f t="shared" si="182"/>
        <v/>
      </c>
      <c r="I537" s="204" t="str">
        <f t="shared" si="183"/>
        <v/>
      </c>
      <c r="J537" s="204" t="str">
        <f t="shared" si="184"/>
        <v/>
      </c>
      <c r="K537" s="186" t="str">
        <f t="shared" si="185"/>
        <v/>
      </c>
      <c r="L537" s="186" t="str">
        <f t="shared" si="186"/>
        <v/>
      </c>
      <c r="S537" s="187"/>
      <c r="T537" s="148"/>
      <c r="Z537" s="148"/>
    </row>
    <row r="538" spans="2:26" s="155" customFormat="1" hidden="1" x14ac:dyDescent="0.2">
      <c r="B538" s="155" t="str">
        <f t="shared" si="187"/>
        <v/>
      </c>
      <c r="C538" s="155" t="str">
        <f t="shared" si="177"/>
        <v/>
      </c>
      <c r="D538" s="155" t="str">
        <f t="shared" si="178"/>
        <v/>
      </c>
      <c r="E538" s="155" t="str">
        <f t="shared" si="179"/>
        <v/>
      </c>
      <c r="F538" s="204" t="str">
        <f t="shared" si="180"/>
        <v/>
      </c>
      <c r="G538" s="204" t="str">
        <f t="shared" si="181"/>
        <v/>
      </c>
      <c r="H538" s="204" t="str">
        <f t="shared" si="182"/>
        <v/>
      </c>
      <c r="I538" s="204" t="str">
        <f t="shared" si="183"/>
        <v/>
      </c>
      <c r="J538" s="204" t="str">
        <f t="shared" si="184"/>
        <v/>
      </c>
      <c r="K538" s="186" t="str">
        <f t="shared" si="185"/>
        <v/>
      </c>
      <c r="L538" s="186" t="str">
        <f t="shared" si="186"/>
        <v/>
      </c>
      <c r="S538" s="187"/>
      <c r="T538" s="148"/>
      <c r="Z538" s="148"/>
    </row>
    <row r="539" spans="2:26" s="155" customFormat="1" hidden="1" x14ac:dyDescent="0.2">
      <c r="B539" s="155" t="str">
        <f t="shared" si="187"/>
        <v/>
      </c>
      <c r="C539" s="155" t="str">
        <f t="shared" si="177"/>
        <v/>
      </c>
      <c r="D539" s="155" t="str">
        <f t="shared" si="178"/>
        <v/>
      </c>
      <c r="E539" s="155" t="str">
        <f t="shared" si="179"/>
        <v/>
      </c>
      <c r="F539" s="204" t="str">
        <f t="shared" si="180"/>
        <v/>
      </c>
      <c r="G539" s="204" t="str">
        <f t="shared" si="181"/>
        <v/>
      </c>
      <c r="H539" s="204" t="str">
        <f t="shared" si="182"/>
        <v/>
      </c>
      <c r="I539" s="204" t="str">
        <f t="shared" si="183"/>
        <v/>
      </c>
      <c r="J539" s="204" t="str">
        <f t="shared" si="184"/>
        <v/>
      </c>
      <c r="K539" s="186" t="str">
        <f t="shared" si="185"/>
        <v/>
      </c>
      <c r="L539" s="186" t="str">
        <f t="shared" si="186"/>
        <v/>
      </c>
      <c r="S539" s="187"/>
      <c r="T539" s="148"/>
      <c r="Z539" s="148"/>
    </row>
    <row r="540" spans="2:26" s="155" customFormat="1" hidden="1" x14ac:dyDescent="0.2">
      <c r="B540" s="155" t="str">
        <f t="shared" si="187"/>
        <v/>
      </c>
      <c r="C540" s="155" t="str">
        <f t="shared" si="177"/>
        <v/>
      </c>
      <c r="D540" s="155" t="str">
        <f t="shared" si="178"/>
        <v/>
      </c>
      <c r="E540" s="155" t="str">
        <f t="shared" si="179"/>
        <v/>
      </c>
      <c r="F540" s="204" t="str">
        <f t="shared" si="180"/>
        <v/>
      </c>
      <c r="G540" s="204" t="str">
        <f t="shared" si="181"/>
        <v/>
      </c>
      <c r="H540" s="204" t="str">
        <f t="shared" si="182"/>
        <v/>
      </c>
      <c r="I540" s="204" t="str">
        <f t="shared" si="183"/>
        <v/>
      </c>
      <c r="J540" s="204" t="str">
        <f t="shared" si="184"/>
        <v/>
      </c>
      <c r="K540" s="186" t="str">
        <f t="shared" si="185"/>
        <v/>
      </c>
      <c r="L540" s="186" t="str">
        <f t="shared" si="186"/>
        <v/>
      </c>
      <c r="S540" s="187"/>
      <c r="T540" s="148"/>
      <c r="Z540" s="148"/>
    </row>
    <row r="541" spans="2:26" s="155" customFormat="1" hidden="1" x14ac:dyDescent="0.2">
      <c r="B541" s="155" t="str">
        <f t="shared" si="187"/>
        <v/>
      </c>
      <c r="C541" s="155" t="str">
        <f t="shared" si="177"/>
        <v/>
      </c>
      <c r="D541" s="155" t="str">
        <f t="shared" si="178"/>
        <v/>
      </c>
      <c r="E541" s="155" t="str">
        <f t="shared" si="179"/>
        <v/>
      </c>
      <c r="F541" s="204" t="str">
        <f t="shared" si="180"/>
        <v/>
      </c>
      <c r="G541" s="204" t="str">
        <f t="shared" si="181"/>
        <v/>
      </c>
      <c r="H541" s="204" t="str">
        <f t="shared" si="182"/>
        <v/>
      </c>
      <c r="I541" s="204" t="str">
        <f t="shared" si="183"/>
        <v/>
      </c>
      <c r="J541" s="204" t="str">
        <f t="shared" si="184"/>
        <v/>
      </c>
      <c r="K541" s="186" t="str">
        <f t="shared" si="185"/>
        <v/>
      </c>
      <c r="L541" s="186" t="str">
        <f t="shared" si="186"/>
        <v/>
      </c>
      <c r="S541" s="187"/>
      <c r="T541" s="148"/>
      <c r="Z541" s="148"/>
    </row>
    <row r="542" spans="2:26" s="155" customFormat="1" hidden="1" x14ac:dyDescent="0.2">
      <c r="B542" s="155" t="str">
        <f t="shared" si="187"/>
        <v/>
      </c>
      <c r="C542" s="155" t="str">
        <f t="shared" si="177"/>
        <v/>
      </c>
      <c r="D542" s="155" t="str">
        <f t="shared" si="178"/>
        <v/>
      </c>
      <c r="E542" s="155" t="str">
        <f t="shared" si="179"/>
        <v/>
      </c>
      <c r="F542" s="204" t="str">
        <f t="shared" si="180"/>
        <v/>
      </c>
      <c r="G542" s="204" t="str">
        <f t="shared" si="181"/>
        <v/>
      </c>
      <c r="H542" s="204" t="str">
        <f t="shared" si="182"/>
        <v/>
      </c>
      <c r="I542" s="204" t="str">
        <f t="shared" si="183"/>
        <v/>
      </c>
      <c r="J542" s="204" t="str">
        <f t="shared" si="184"/>
        <v/>
      </c>
      <c r="K542" s="186" t="str">
        <f t="shared" si="185"/>
        <v/>
      </c>
      <c r="L542" s="186" t="str">
        <f t="shared" si="186"/>
        <v/>
      </c>
      <c r="S542" s="187"/>
      <c r="T542" s="148"/>
      <c r="Z542" s="148"/>
    </row>
    <row r="543" spans="2:26" s="155" customFormat="1" hidden="1" x14ac:dyDescent="0.2">
      <c r="B543" s="155" t="str">
        <f t="shared" si="187"/>
        <v/>
      </c>
      <c r="C543" s="155" t="str">
        <f t="shared" ref="C543:C606" si="188">IF(F1107=0,"",F1107)</f>
        <v/>
      </c>
      <c r="D543" s="155" t="str">
        <f t="shared" ref="D543:D606" si="189">IF(G1107=0,"",G1107)</f>
        <v/>
      </c>
      <c r="E543" s="155" t="str">
        <f t="shared" ref="E543:E606" si="190">IF(H1107=0,"",H1107)</f>
        <v/>
      </c>
      <c r="F543" s="204" t="str">
        <f t="shared" ref="F543:F606" si="191">IF(J1107=0,"",J1107)</f>
        <v/>
      </c>
      <c r="G543" s="204" t="str">
        <f t="shared" ref="G543:G606" si="192">IF(K1107=0,"",K1107)</f>
        <v/>
      </c>
      <c r="H543" s="204" t="str">
        <f t="shared" ref="H543:H606" si="193">IF(L1107=0,"",L1107)</f>
        <v/>
      </c>
      <c r="I543" s="204" t="str">
        <f t="shared" ref="I543:I606" si="194">IF(M1107=0,"",M1107)</f>
        <v/>
      </c>
      <c r="J543" s="204" t="str">
        <f t="shared" ref="J543:J606" si="195">IF(I1107=0,"",I1107)</f>
        <v/>
      </c>
      <c r="K543" s="186" t="str">
        <f t="shared" ref="K543:K606" si="196">IF(N1107=0,"",N1107)</f>
        <v/>
      </c>
      <c r="L543" s="186" t="str">
        <f t="shared" ref="L543:L606" si="197">IF(O1107=0,"",O1107)</f>
        <v/>
      </c>
      <c r="S543" s="187"/>
      <c r="T543" s="148"/>
      <c r="Z543" s="148"/>
    </row>
    <row r="544" spans="2:26" s="155" customFormat="1" hidden="1" x14ac:dyDescent="0.2">
      <c r="B544" s="155" t="str">
        <f t="shared" si="187"/>
        <v/>
      </c>
      <c r="C544" s="155" t="str">
        <f t="shared" si="188"/>
        <v/>
      </c>
      <c r="D544" s="155" t="str">
        <f t="shared" si="189"/>
        <v/>
      </c>
      <c r="E544" s="155" t="str">
        <f t="shared" si="190"/>
        <v/>
      </c>
      <c r="F544" s="204" t="str">
        <f t="shared" si="191"/>
        <v/>
      </c>
      <c r="G544" s="204" t="str">
        <f t="shared" si="192"/>
        <v/>
      </c>
      <c r="H544" s="204" t="str">
        <f t="shared" si="193"/>
        <v/>
      </c>
      <c r="I544" s="204" t="str">
        <f t="shared" si="194"/>
        <v/>
      </c>
      <c r="J544" s="204" t="str">
        <f t="shared" si="195"/>
        <v/>
      </c>
      <c r="K544" s="186" t="str">
        <f t="shared" si="196"/>
        <v/>
      </c>
      <c r="L544" s="186" t="str">
        <f t="shared" si="197"/>
        <v/>
      </c>
      <c r="S544" s="187"/>
      <c r="T544" s="148"/>
      <c r="Z544" s="148"/>
    </row>
    <row r="545" spans="2:26" s="155" customFormat="1" hidden="1" x14ac:dyDescent="0.2">
      <c r="B545" s="155" t="str">
        <f t="shared" si="187"/>
        <v/>
      </c>
      <c r="C545" s="155" t="str">
        <f t="shared" si="188"/>
        <v/>
      </c>
      <c r="D545" s="155" t="str">
        <f t="shared" si="189"/>
        <v/>
      </c>
      <c r="E545" s="155" t="str">
        <f t="shared" si="190"/>
        <v/>
      </c>
      <c r="F545" s="204" t="str">
        <f t="shared" si="191"/>
        <v/>
      </c>
      <c r="G545" s="204" t="str">
        <f t="shared" si="192"/>
        <v/>
      </c>
      <c r="H545" s="204" t="str">
        <f t="shared" si="193"/>
        <v/>
      </c>
      <c r="I545" s="204" t="str">
        <f t="shared" si="194"/>
        <v/>
      </c>
      <c r="J545" s="204" t="str">
        <f t="shared" si="195"/>
        <v/>
      </c>
      <c r="K545" s="186" t="str">
        <f t="shared" si="196"/>
        <v/>
      </c>
      <c r="L545" s="186" t="str">
        <f t="shared" si="197"/>
        <v/>
      </c>
      <c r="S545" s="187"/>
      <c r="T545" s="148"/>
      <c r="Z545" s="148"/>
    </row>
    <row r="546" spans="2:26" s="155" customFormat="1" hidden="1" x14ac:dyDescent="0.2">
      <c r="B546" s="155" t="str">
        <f t="shared" si="187"/>
        <v/>
      </c>
      <c r="C546" s="155" t="str">
        <f t="shared" si="188"/>
        <v/>
      </c>
      <c r="D546" s="155" t="str">
        <f t="shared" si="189"/>
        <v/>
      </c>
      <c r="E546" s="155" t="str">
        <f t="shared" si="190"/>
        <v/>
      </c>
      <c r="F546" s="204" t="str">
        <f t="shared" si="191"/>
        <v/>
      </c>
      <c r="G546" s="204" t="str">
        <f t="shared" si="192"/>
        <v/>
      </c>
      <c r="H546" s="204" t="str">
        <f t="shared" si="193"/>
        <v/>
      </c>
      <c r="I546" s="204" t="str">
        <f t="shared" si="194"/>
        <v/>
      </c>
      <c r="J546" s="204" t="str">
        <f t="shared" si="195"/>
        <v/>
      </c>
      <c r="K546" s="186" t="str">
        <f t="shared" si="196"/>
        <v/>
      </c>
      <c r="L546" s="186" t="str">
        <f t="shared" si="197"/>
        <v/>
      </c>
      <c r="S546" s="187"/>
      <c r="T546" s="148"/>
      <c r="Z546" s="148"/>
    </row>
    <row r="547" spans="2:26" s="155" customFormat="1" hidden="1" x14ac:dyDescent="0.2">
      <c r="B547" s="155" t="str">
        <f t="shared" si="187"/>
        <v/>
      </c>
      <c r="C547" s="155" t="str">
        <f t="shared" si="188"/>
        <v/>
      </c>
      <c r="D547" s="155" t="str">
        <f t="shared" si="189"/>
        <v/>
      </c>
      <c r="E547" s="155" t="str">
        <f t="shared" si="190"/>
        <v/>
      </c>
      <c r="F547" s="204" t="str">
        <f t="shared" si="191"/>
        <v/>
      </c>
      <c r="G547" s="204" t="str">
        <f t="shared" si="192"/>
        <v/>
      </c>
      <c r="H547" s="204" t="str">
        <f t="shared" si="193"/>
        <v/>
      </c>
      <c r="I547" s="204" t="str">
        <f t="shared" si="194"/>
        <v/>
      </c>
      <c r="J547" s="204" t="str">
        <f t="shared" si="195"/>
        <v/>
      </c>
      <c r="K547" s="186" t="str">
        <f t="shared" si="196"/>
        <v/>
      </c>
      <c r="L547" s="186" t="str">
        <f t="shared" si="197"/>
        <v/>
      </c>
      <c r="S547" s="187"/>
      <c r="T547" s="148"/>
      <c r="Z547" s="148"/>
    </row>
    <row r="548" spans="2:26" s="155" customFormat="1" hidden="1" x14ac:dyDescent="0.2">
      <c r="B548" s="155" t="str">
        <f t="shared" si="187"/>
        <v/>
      </c>
      <c r="C548" s="155" t="str">
        <f t="shared" si="188"/>
        <v/>
      </c>
      <c r="D548" s="155" t="str">
        <f t="shared" si="189"/>
        <v/>
      </c>
      <c r="E548" s="155" t="str">
        <f t="shared" si="190"/>
        <v/>
      </c>
      <c r="F548" s="204" t="str">
        <f t="shared" si="191"/>
        <v/>
      </c>
      <c r="G548" s="204" t="str">
        <f t="shared" si="192"/>
        <v/>
      </c>
      <c r="H548" s="204" t="str">
        <f t="shared" si="193"/>
        <v/>
      </c>
      <c r="I548" s="204" t="str">
        <f t="shared" si="194"/>
        <v/>
      </c>
      <c r="J548" s="204" t="str">
        <f t="shared" si="195"/>
        <v/>
      </c>
      <c r="K548" s="186" t="str">
        <f t="shared" si="196"/>
        <v/>
      </c>
      <c r="L548" s="186" t="str">
        <f t="shared" si="197"/>
        <v/>
      </c>
      <c r="S548" s="187"/>
      <c r="T548" s="148"/>
      <c r="Z548" s="148"/>
    </row>
    <row r="549" spans="2:26" s="155" customFormat="1" hidden="1" x14ac:dyDescent="0.2">
      <c r="B549" s="155" t="str">
        <f t="shared" si="187"/>
        <v/>
      </c>
      <c r="C549" s="155" t="str">
        <f t="shared" si="188"/>
        <v/>
      </c>
      <c r="D549" s="155" t="str">
        <f t="shared" si="189"/>
        <v/>
      </c>
      <c r="E549" s="155" t="str">
        <f t="shared" si="190"/>
        <v/>
      </c>
      <c r="F549" s="204" t="str">
        <f t="shared" si="191"/>
        <v/>
      </c>
      <c r="G549" s="204" t="str">
        <f t="shared" si="192"/>
        <v/>
      </c>
      <c r="H549" s="204" t="str">
        <f t="shared" si="193"/>
        <v/>
      </c>
      <c r="I549" s="204" t="str">
        <f t="shared" si="194"/>
        <v/>
      </c>
      <c r="J549" s="204" t="str">
        <f t="shared" si="195"/>
        <v/>
      </c>
      <c r="K549" s="186" t="str">
        <f t="shared" si="196"/>
        <v/>
      </c>
      <c r="L549" s="186" t="str">
        <f t="shared" si="197"/>
        <v/>
      </c>
      <c r="S549" s="187"/>
      <c r="T549" s="148"/>
      <c r="Z549" s="148"/>
    </row>
    <row r="550" spans="2:26" s="155" customFormat="1" hidden="1" x14ac:dyDescent="0.2">
      <c r="B550" s="155" t="str">
        <f t="shared" si="187"/>
        <v/>
      </c>
      <c r="C550" s="155" t="str">
        <f t="shared" si="188"/>
        <v/>
      </c>
      <c r="D550" s="155" t="str">
        <f t="shared" si="189"/>
        <v/>
      </c>
      <c r="E550" s="155" t="str">
        <f t="shared" si="190"/>
        <v/>
      </c>
      <c r="F550" s="204" t="str">
        <f t="shared" si="191"/>
        <v/>
      </c>
      <c r="G550" s="204" t="str">
        <f t="shared" si="192"/>
        <v/>
      </c>
      <c r="H550" s="204" t="str">
        <f t="shared" si="193"/>
        <v/>
      </c>
      <c r="I550" s="204" t="str">
        <f t="shared" si="194"/>
        <v/>
      </c>
      <c r="J550" s="204" t="str">
        <f t="shared" si="195"/>
        <v/>
      </c>
      <c r="K550" s="186" t="str">
        <f t="shared" si="196"/>
        <v/>
      </c>
      <c r="L550" s="186" t="str">
        <f t="shared" si="197"/>
        <v/>
      </c>
      <c r="S550" s="187"/>
      <c r="T550" s="148"/>
      <c r="Z550" s="148"/>
    </row>
    <row r="551" spans="2:26" s="155" customFormat="1" hidden="1" x14ac:dyDescent="0.2">
      <c r="B551" s="155" t="str">
        <f t="shared" si="187"/>
        <v/>
      </c>
      <c r="C551" s="155" t="str">
        <f t="shared" si="188"/>
        <v/>
      </c>
      <c r="D551" s="155" t="str">
        <f t="shared" si="189"/>
        <v/>
      </c>
      <c r="E551" s="155" t="str">
        <f t="shared" si="190"/>
        <v/>
      </c>
      <c r="F551" s="204" t="str">
        <f t="shared" si="191"/>
        <v/>
      </c>
      <c r="G551" s="204" t="str">
        <f t="shared" si="192"/>
        <v/>
      </c>
      <c r="H551" s="204" t="str">
        <f t="shared" si="193"/>
        <v/>
      </c>
      <c r="I551" s="204" t="str">
        <f t="shared" si="194"/>
        <v/>
      </c>
      <c r="J551" s="204" t="str">
        <f t="shared" si="195"/>
        <v/>
      </c>
      <c r="K551" s="186" t="str">
        <f t="shared" si="196"/>
        <v/>
      </c>
      <c r="L551" s="186" t="str">
        <f t="shared" si="197"/>
        <v/>
      </c>
      <c r="S551" s="187"/>
      <c r="T551" s="148"/>
      <c r="Z551" s="148"/>
    </row>
    <row r="552" spans="2:26" s="155" customFormat="1" hidden="1" x14ac:dyDescent="0.2">
      <c r="B552" s="155" t="str">
        <f t="shared" si="187"/>
        <v/>
      </c>
      <c r="C552" s="155" t="str">
        <f t="shared" si="188"/>
        <v/>
      </c>
      <c r="D552" s="155" t="str">
        <f t="shared" si="189"/>
        <v/>
      </c>
      <c r="E552" s="155" t="str">
        <f t="shared" si="190"/>
        <v/>
      </c>
      <c r="F552" s="204" t="str">
        <f t="shared" si="191"/>
        <v/>
      </c>
      <c r="G552" s="204" t="str">
        <f t="shared" si="192"/>
        <v/>
      </c>
      <c r="H552" s="204" t="str">
        <f t="shared" si="193"/>
        <v/>
      </c>
      <c r="I552" s="204" t="str">
        <f t="shared" si="194"/>
        <v/>
      </c>
      <c r="J552" s="204" t="str">
        <f t="shared" si="195"/>
        <v/>
      </c>
      <c r="K552" s="186" t="str">
        <f t="shared" si="196"/>
        <v/>
      </c>
      <c r="L552" s="186" t="str">
        <f t="shared" si="197"/>
        <v/>
      </c>
      <c r="S552" s="187"/>
      <c r="T552" s="148"/>
      <c r="Z552" s="148"/>
    </row>
    <row r="553" spans="2:26" s="155" customFormat="1" hidden="1" x14ac:dyDescent="0.2">
      <c r="B553" s="155" t="str">
        <f t="shared" si="187"/>
        <v/>
      </c>
      <c r="C553" s="155" t="str">
        <f t="shared" si="188"/>
        <v/>
      </c>
      <c r="D553" s="155" t="str">
        <f t="shared" si="189"/>
        <v/>
      </c>
      <c r="E553" s="155" t="str">
        <f t="shared" si="190"/>
        <v/>
      </c>
      <c r="F553" s="204" t="str">
        <f t="shared" si="191"/>
        <v/>
      </c>
      <c r="G553" s="204" t="str">
        <f t="shared" si="192"/>
        <v/>
      </c>
      <c r="H553" s="204" t="str">
        <f t="shared" si="193"/>
        <v/>
      </c>
      <c r="I553" s="204" t="str">
        <f t="shared" si="194"/>
        <v/>
      </c>
      <c r="J553" s="204" t="str">
        <f t="shared" si="195"/>
        <v/>
      </c>
      <c r="K553" s="186" t="str">
        <f t="shared" si="196"/>
        <v/>
      </c>
      <c r="L553" s="186" t="str">
        <f t="shared" si="197"/>
        <v/>
      </c>
      <c r="S553" s="187"/>
      <c r="T553" s="148"/>
      <c r="Z553" s="148"/>
    </row>
    <row r="554" spans="2:26" s="155" customFormat="1" hidden="1" x14ac:dyDescent="0.2">
      <c r="B554" s="155" t="str">
        <f t="shared" si="187"/>
        <v/>
      </c>
      <c r="C554" s="155" t="str">
        <f t="shared" si="188"/>
        <v/>
      </c>
      <c r="D554" s="155" t="str">
        <f t="shared" si="189"/>
        <v/>
      </c>
      <c r="E554" s="155" t="str">
        <f t="shared" si="190"/>
        <v/>
      </c>
      <c r="F554" s="204" t="str">
        <f t="shared" si="191"/>
        <v/>
      </c>
      <c r="G554" s="204" t="str">
        <f t="shared" si="192"/>
        <v/>
      </c>
      <c r="H554" s="204" t="str">
        <f t="shared" si="193"/>
        <v/>
      </c>
      <c r="I554" s="204" t="str">
        <f t="shared" si="194"/>
        <v/>
      </c>
      <c r="J554" s="204" t="str">
        <f t="shared" si="195"/>
        <v/>
      </c>
      <c r="K554" s="186" t="str">
        <f t="shared" si="196"/>
        <v/>
      </c>
      <c r="L554" s="186" t="str">
        <f t="shared" si="197"/>
        <v/>
      </c>
      <c r="S554" s="187"/>
      <c r="T554" s="148"/>
      <c r="Z554" s="148"/>
    </row>
    <row r="555" spans="2:26" s="155" customFormat="1" hidden="1" x14ac:dyDescent="0.2">
      <c r="B555" s="155" t="str">
        <f t="shared" si="187"/>
        <v/>
      </c>
      <c r="C555" s="155" t="str">
        <f t="shared" si="188"/>
        <v/>
      </c>
      <c r="D555" s="155" t="str">
        <f t="shared" si="189"/>
        <v/>
      </c>
      <c r="E555" s="155" t="str">
        <f t="shared" si="190"/>
        <v/>
      </c>
      <c r="F555" s="204" t="str">
        <f t="shared" si="191"/>
        <v/>
      </c>
      <c r="G555" s="204" t="str">
        <f t="shared" si="192"/>
        <v/>
      </c>
      <c r="H555" s="204" t="str">
        <f t="shared" si="193"/>
        <v/>
      </c>
      <c r="I555" s="204" t="str">
        <f t="shared" si="194"/>
        <v/>
      </c>
      <c r="J555" s="204" t="str">
        <f t="shared" si="195"/>
        <v/>
      </c>
      <c r="K555" s="186" t="str">
        <f t="shared" si="196"/>
        <v/>
      </c>
      <c r="L555" s="186" t="str">
        <f t="shared" si="197"/>
        <v/>
      </c>
      <c r="S555" s="187"/>
      <c r="T555" s="148"/>
      <c r="Z555" s="148"/>
    </row>
    <row r="556" spans="2:26" s="155" customFormat="1" hidden="1" x14ac:dyDescent="0.2">
      <c r="B556" s="155" t="str">
        <f t="shared" si="187"/>
        <v/>
      </c>
      <c r="C556" s="155" t="str">
        <f t="shared" si="188"/>
        <v/>
      </c>
      <c r="D556" s="155" t="str">
        <f t="shared" si="189"/>
        <v/>
      </c>
      <c r="E556" s="155" t="str">
        <f t="shared" si="190"/>
        <v/>
      </c>
      <c r="F556" s="204" t="str">
        <f t="shared" si="191"/>
        <v/>
      </c>
      <c r="G556" s="204" t="str">
        <f t="shared" si="192"/>
        <v/>
      </c>
      <c r="H556" s="204" t="str">
        <f t="shared" si="193"/>
        <v/>
      </c>
      <c r="I556" s="204" t="str">
        <f t="shared" si="194"/>
        <v/>
      </c>
      <c r="J556" s="204" t="str">
        <f t="shared" si="195"/>
        <v/>
      </c>
      <c r="K556" s="186" t="str">
        <f t="shared" si="196"/>
        <v/>
      </c>
      <c r="L556" s="186" t="str">
        <f t="shared" si="197"/>
        <v/>
      </c>
      <c r="S556" s="187"/>
      <c r="T556" s="148"/>
      <c r="Z556" s="148"/>
    </row>
    <row r="557" spans="2:26" s="155" customFormat="1" hidden="1" x14ac:dyDescent="0.2">
      <c r="B557" s="155" t="str">
        <f t="shared" si="187"/>
        <v/>
      </c>
      <c r="C557" s="155" t="str">
        <f t="shared" si="188"/>
        <v/>
      </c>
      <c r="D557" s="155" t="str">
        <f t="shared" si="189"/>
        <v/>
      </c>
      <c r="E557" s="155" t="str">
        <f t="shared" si="190"/>
        <v/>
      </c>
      <c r="F557" s="204" t="str">
        <f t="shared" si="191"/>
        <v/>
      </c>
      <c r="G557" s="204" t="str">
        <f t="shared" si="192"/>
        <v/>
      </c>
      <c r="H557" s="204" t="str">
        <f t="shared" si="193"/>
        <v/>
      </c>
      <c r="I557" s="204" t="str">
        <f t="shared" si="194"/>
        <v/>
      </c>
      <c r="J557" s="204" t="str">
        <f t="shared" si="195"/>
        <v/>
      </c>
      <c r="K557" s="186" t="str">
        <f t="shared" si="196"/>
        <v/>
      </c>
      <c r="L557" s="186" t="str">
        <f t="shared" si="197"/>
        <v/>
      </c>
      <c r="S557" s="187"/>
      <c r="T557" s="148"/>
      <c r="Z557" s="148"/>
    </row>
    <row r="558" spans="2:26" s="155" customFormat="1" hidden="1" x14ac:dyDescent="0.2">
      <c r="B558" s="155" t="str">
        <f t="shared" si="187"/>
        <v/>
      </c>
      <c r="C558" s="155" t="str">
        <f t="shared" si="188"/>
        <v/>
      </c>
      <c r="D558" s="155" t="str">
        <f t="shared" si="189"/>
        <v/>
      </c>
      <c r="E558" s="155" t="str">
        <f t="shared" si="190"/>
        <v/>
      </c>
      <c r="F558" s="204" t="str">
        <f t="shared" si="191"/>
        <v/>
      </c>
      <c r="G558" s="204" t="str">
        <f t="shared" si="192"/>
        <v/>
      </c>
      <c r="H558" s="204" t="str">
        <f t="shared" si="193"/>
        <v/>
      </c>
      <c r="I558" s="204" t="str">
        <f t="shared" si="194"/>
        <v/>
      </c>
      <c r="J558" s="204" t="str">
        <f t="shared" si="195"/>
        <v/>
      </c>
      <c r="K558" s="186" t="str">
        <f t="shared" si="196"/>
        <v/>
      </c>
      <c r="L558" s="186" t="str">
        <f t="shared" si="197"/>
        <v/>
      </c>
      <c r="S558" s="187"/>
      <c r="T558" s="148"/>
      <c r="Z558" s="148"/>
    </row>
    <row r="559" spans="2:26" s="155" customFormat="1" hidden="1" x14ac:dyDescent="0.2">
      <c r="B559" s="155" t="str">
        <f t="shared" si="187"/>
        <v/>
      </c>
      <c r="C559" s="155" t="str">
        <f t="shared" si="188"/>
        <v/>
      </c>
      <c r="D559" s="155" t="str">
        <f t="shared" si="189"/>
        <v/>
      </c>
      <c r="E559" s="155" t="str">
        <f t="shared" si="190"/>
        <v/>
      </c>
      <c r="F559" s="204" t="str">
        <f t="shared" si="191"/>
        <v/>
      </c>
      <c r="G559" s="204" t="str">
        <f t="shared" si="192"/>
        <v/>
      </c>
      <c r="H559" s="204" t="str">
        <f t="shared" si="193"/>
        <v/>
      </c>
      <c r="I559" s="204" t="str">
        <f t="shared" si="194"/>
        <v/>
      </c>
      <c r="J559" s="204" t="str">
        <f t="shared" si="195"/>
        <v/>
      </c>
      <c r="K559" s="186" t="str">
        <f t="shared" si="196"/>
        <v/>
      </c>
      <c r="L559" s="186" t="str">
        <f t="shared" si="197"/>
        <v/>
      </c>
      <c r="S559" s="187"/>
      <c r="T559" s="148"/>
      <c r="Z559" s="148"/>
    </row>
    <row r="560" spans="2:26" s="155" customFormat="1" hidden="1" x14ac:dyDescent="0.2">
      <c r="B560" s="155" t="str">
        <f t="shared" si="187"/>
        <v/>
      </c>
      <c r="C560" s="155" t="str">
        <f t="shared" si="188"/>
        <v/>
      </c>
      <c r="D560" s="155" t="str">
        <f t="shared" si="189"/>
        <v/>
      </c>
      <c r="E560" s="155" t="str">
        <f t="shared" si="190"/>
        <v/>
      </c>
      <c r="F560" s="204" t="str">
        <f t="shared" si="191"/>
        <v/>
      </c>
      <c r="G560" s="204" t="str">
        <f t="shared" si="192"/>
        <v/>
      </c>
      <c r="H560" s="204" t="str">
        <f t="shared" si="193"/>
        <v/>
      </c>
      <c r="I560" s="204" t="str">
        <f t="shared" si="194"/>
        <v/>
      </c>
      <c r="J560" s="204" t="str">
        <f t="shared" si="195"/>
        <v/>
      </c>
      <c r="K560" s="186" t="str">
        <f t="shared" si="196"/>
        <v/>
      </c>
      <c r="L560" s="186" t="str">
        <f t="shared" si="197"/>
        <v/>
      </c>
      <c r="S560" s="187"/>
      <c r="T560" s="148"/>
      <c r="Z560" s="148"/>
    </row>
    <row r="561" spans="2:26" s="155" customFormat="1" hidden="1" x14ac:dyDescent="0.2">
      <c r="B561" s="155" t="str">
        <f t="shared" si="187"/>
        <v/>
      </c>
      <c r="C561" s="155" t="str">
        <f t="shared" si="188"/>
        <v/>
      </c>
      <c r="D561" s="155" t="str">
        <f t="shared" si="189"/>
        <v/>
      </c>
      <c r="E561" s="155" t="str">
        <f t="shared" si="190"/>
        <v/>
      </c>
      <c r="F561" s="204" t="str">
        <f t="shared" si="191"/>
        <v/>
      </c>
      <c r="G561" s="204" t="str">
        <f t="shared" si="192"/>
        <v/>
      </c>
      <c r="H561" s="204" t="str">
        <f t="shared" si="193"/>
        <v/>
      </c>
      <c r="I561" s="204" t="str">
        <f t="shared" si="194"/>
        <v/>
      </c>
      <c r="J561" s="204" t="str">
        <f t="shared" si="195"/>
        <v/>
      </c>
      <c r="K561" s="186" t="str">
        <f t="shared" si="196"/>
        <v/>
      </c>
      <c r="L561" s="186" t="str">
        <f t="shared" si="197"/>
        <v/>
      </c>
      <c r="S561" s="187"/>
      <c r="T561" s="148"/>
      <c r="Z561" s="148"/>
    </row>
    <row r="562" spans="2:26" s="155" customFormat="1" hidden="1" x14ac:dyDescent="0.2">
      <c r="B562" s="155" t="str">
        <f t="shared" si="187"/>
        <v/>
      </c>
      <c r="C562" s="155" t="str">
        <f t="shared" si="188"/>
        <v/>
      </c>
      <c r="D562" s="155" t="str">
        <f t="shared" si="189"/>
        <v/>
      </c>
      <c r="E562" s="155" t="str">
        <f t="shared" si="190"/>
        <v/>
      </c>
      <c r="F562" s="204" t="str">
        <f t="shared" si="191"/>
        <v/>
      </c>
      <c r="G562" s="204" t="str">
        <f t="shared" si="192"/>
        <v/>
      </c>
      <c r="H562" s="204" t="str">
        <f t="shared" si="193"/>
        <v/>
      </c>
      <c r="I562" s="204" t="str">
        <f t="shared" si="194"/>
        <v/>
      </c>
      <c r="J562" s="204" t="str">
        <f t="shared" si="195"/>
        <v/>
      </c>
      <c r="K562" s="186" t="str">
        <f t="shared" si="196"/>
        <v/>
      </c>
      <c r="L562" s="186" t="str">
        <f t="shared" si="197"/>
        <v/>
      </c>
      <c r="S562" s="187"/>
      <c r="T562" s="148"/>
      <c r="Z562" s="148"/>
    </row>
    <row r="563" spans="2:26" s="155" customFormat="1" hidden="1" x14ac:dyDescent="0.2">
      <c r="B563" s="155" t="str">
        <f t="shared" si="187"/>
        <v/>
      </c>
      <c r="C563" s="155" t="str">
        <f t="shared" si="188"/>
        <v/>
      </c>
      <c r="D563" s="155" t="str">
        <f t="shared" si="189"/>
        <v/>
      </c>
      <c r="E563" s="155" t="str">
        <f t="shared" si="190"/>
        <v/>
      </c>
      <c r="F563" s="204" t="str">
        <f t="shared" si="191"/>
        <v/>
      </c>
      <c r="G563" s="204" t="str">
        <f t="shared" si="192"/>
        <v/>
      </c>
      <c r="H563" s="204" t="str">
        <f t="shared" si="193"/>
        <v/>
      </c>
      <c r="I563" s="204" t="str">
        <f t="shared" si="194"/>
        <v/>
      </c>
      <c r="J563" s="204" t="str">
        <f t="shared" si="195"/>
        <v/>
      </c>
      <c r="K563" s="186" t="str">
        <f t="shared" si="196"/>
        <v/>
      </c>
      <c r="L563" s="186" t="str">
        <f t="shared" si="197"/>
        <v/>
      </c>
      <c r="S563" s="187"/>
      <c r="T563" s="148"/>
      <c r="Z563" s="148"/>
    </row>
    <row r="564" spans="2:26" s="155" customFormat="1" hidden="1" x14ac:dyDescent="0.2">
      <c r="B564" s="155" t="str">
        <f t="shared" si="187"/>
        <v/>
      </c>
      <c r="C564" s="155" t="str">
        <f t="shared" si="188"/>
        <v/>
      </c>
      <c r="D564" s="155" t="str">
        <f t="shared" si="189"/>
        <v/>
      </c>
      <c r="E564" s="155" t="str">
        <f t="shared" si="190"/>
        <v/>
      </c>
      <c r="F564" s="204" t="str">
        <f t="shared" si="191"/>
        <v/>
      </c>
      <c r="G564" s="204" t="str">
        <f t="shared" si="192"/>
        <v/>
      </c>
      <c r="H564" s="204" t="str">
        <f t="shared" si="193"/>
        <v/>
      </c>
      <c r="I564" s="204" t="str">
        <f t="shared" si="194"/>
        <v/>
      </c>
      <c r="J564" s="204" t="str">
        <f t="shared" si="195"/>
        <v/>
      </c>
      <c r="K564" s="186" t="str">
        <f t="shared" si="196"/>
        <v/>
      </c>
      <c r="L564" s="186" t="str">
        <f t="shared" si="197"/>
        <v/>
      </c>
      <c r="S564" s="187"/>
      <c r="T564" s="148"/>
      <c r="Z564" s="148"/>
    </row>
    <row r="565" spans="2:26" s="155" customFormat="1" hidden="1" x14ac:dyDescent="0.2">
      <c r="B565" s="155" t="str">
        <f t="shared" si="187"/>
        <v/>
      </c>
      <c r="C565" s="155" t="str">
        <f t="shared" si="188"/>
        <v/>
      </c>
      <c r="D565" s="155" t="str">
        <f t="shared" si="189"/>
        <v/>
      </c>
      <c r="E565" s="155" t="str">
        <f t="shared" si="190"/>
        <v/>
      </c>
      <c r="F565" s="204" t="str">
        <f t="shared" si="191"/>
        <v/>
      </c>
      <c r="G565" s="204" t="str">
        <f t="shared" si="192"/>
        <v/>
      </c>
      <c r="H565" s="204" t="str">
        <f t="shared" si="193"/>
        <v/>
      </c>
      <c r="I565" s="204" t="str">
        <f t="shared" si="194"/>
        <v/>
      </c>
      <c r="J565" s="204" t="str">
        <f t="shared" si="195"/>
        <v/>
      </c>
      <c r="K565" s="186" t="str">
        <f t="shared" si="196"/>
        <v/>
      </c>
      <c r="L565" s="186" t="str">
        <f t="shared" si="197"/>
        <v/>
      </c>
      <c r="S565" s="187"/>
      <c r="T565" s="148"/>
      <c r="Z565" s="148"/>
    </row>
    <row r="566" spans="2:26" s="155" customFormat="1" hidden="1" x14ac:dyDescent="0.2">
      <c r="B566" s="155" t="str">
        <f t="shared" si="187"/>
        <v/>
      </c>
      <c r="C566" s="155" t="str">
        <f t="shared" si="188"/>
        <v/>
      </c>
      <c r="D566" s="155" t="str">
        <f t="shared" si="189"/>
        <v/>
      </c>
      <c r="E566" s="155" t="str">
        <f t="shared" si="190"/>
        <v/>
      </c>
      <c r="F566" s="204" t="str">
        <f t="shared" si="191"/>
        <v/>
      </c>
      <c r="G566" s="204" t="str">
        <f t="shared" si="192"/>
        <v/>
      </c>
      <c r="H566" s="204" t="str">
        <f t="shared" si="193"/>
        <v/>
      </c>
      <c r="I566" s="204" t="str">
        <f t="shared" si="194"/>
        <v/>
      </c>
      <c r="J566" s="204" t="str">
        <f t="shared" si="195"/>
        <v/>
      </c>
      <c r="K566" s="186" t="str">
        <f t="shared" si="196"/>
        <v/>
      </c>
      <c r="L566" s="186" t="str">
        <f t="shared" si="197"/>
        <v/>
      </c>
      <c r="S566" s="187"/>
      <c r="T566" s="148"/>
      <c r="Z566" s="148"/>
    </row>
    <row r="567" spans="2:26" s="155" customFormat="1" hidden="1" x14ac:dyDescent="0.2">
      <c r="B567" s="155" t="str">
        <f t="shared" si="187"/>
        <v/>
      </c>
      <c r="C567" s="155" t="str">
        <f t="shared" si="188"/>
        <v/>
      </c>
      <c r="D567" s="155" t="str">
        <f t="shared" si="189"/>
        <v/>
      </c>
      <c r="E567" s="155" t="str">
        <f t="shared" si="190"/>
        <v/>
      </c>
      <c r="F567" s="204" t="str">
        <f t="shared" si="191"/>
        <v/>
      </c>
      <c r="G567" s="204" t="str">
        <f t="shared" si="192"/>
        <v/>
      </c>
      <c r="H567" s="204" t="str">
        <f t="shared" si="193"/>
        <v/>
      </c>
      <c r="I567" s="204" t="str">
        <f t="shared" si="194"/>
        <v/>
      </c>
      <c r="J567" s="204" t="str">
        <f t="shared" si="195"/>
        <v/>
      </c>
      <c r="K567" s="186" t="str">
        <f t="shared" si="196"/>
        <v/>
      </c>
      <c r="L567" s="186" t="str">
        <f t="shared" si="197"/>
        <v/>
      </c>
      <c r="S567" s="187"/>
      <c r="T567" s="148"/>
      <c r="Z567" s="148"/>
    </row>
    <row r="568" spans="2:26" s="155" customFormat="1" hidden="1" x14ac:dyDescent="0.2">
      <c r="B568" s="155" t="str">
        <f t="shared" si="187"/>
        <v/>
      </c>
      <c r="C568" s="155" t="str">
        <f t="shared" si="188"/>
        <v/>
      </c>
      <c r="D568" s="155" t="str">
        <f t="shared" si="189"/>
        <v/>
      </c>
      <c r="E568" s="155" t="str">
        <f t="shared" si="190"/>
        <v/>
      </c>
      <c r="F568" s="204" t="str">
        <f t="shared" si="191"/>
        <v/>
      </c>
      <c r="G568" s="204" t="str">
        <f t="shared" si="192"/>
        <v/>
      </c>
      <c r="H568" s="204" t="str">
        <f t="shared" si="193"/>
        <v/>
      </c>
      <c r="I568" s="204" t="str">
        <f t="shared" si="194"/>
        <v/>
      </c>
      <c r="J568" s="204" t="str">
        <f t="shared" si="195"/>
        <v/>
      </c>
      <c r="K568" s="186" t="str">
        <f t="shared" si="196"/>
        <v/>
      </c>
      <c r="L568" s="186" t="str">
        <f t="shared" si="197"/>
        <v/>
      </c>
      <c r="S568" s="187"/>
      <c r="T568" s="148"/>
      <c r="Z568" s="148"/>
    </row>
    <row r="569" spans="2:26" s="155" customFormat="1" hidden="1" x14ac:dyDescent="0.2">
      <c r="B569" s="155" t="str">
        <f t="shared" si="187"/>
        <v/>
      </c>
      <c r="C569" s="155" t="str">
        <f t="shared" si="188"/>
        <v/>
      </c>
      <c r="D569" s="155" t="str">
        <f t="shared" si="189"/>
        <v/>
      </c>
      <c r="E569" s="155" t="str">
        <f t="shared" si="190"/>
        <v/>
      </c>
      <c r="F569" s="204" t="str">
        <f t="shared" si="191"/>
        <v/>
      </c>
      <c r="G569" s="204" t="str">
        <f t="shared" si="192"/>
        <v/>
      </c>
      <c r="H569" s="204" t="str">
        <f t="shared" si="193"/>
        <v/>
      </c>
      <c r="I569" s="204" t="str">
        <f t="shared" si="194"/>
        <v/>
      </c>
      <c r="J569" s="204" t="str">
        <f t="shared" si="195"/>
        <v/>
      </c>
      <c r="K569" s="186" t="str">
        <f t="shared" si="196"/>
        <v/>
      </c>
      <c r="L569" s="186" t="str">
        <f t="shared" si="197"/>
        <v/>
      </c>
      <c r="S569" s="187"/>
      <c r="T569" s="148"/>
      <c r="Z569" s="148"/>
    </row>
    <row r="570" spans="2:26" s="155" customFormat="1" hidden="1" x14ac:dyDescent="0.2">
      <c r="B570" s="155" t="str">
        <f t="shared" si="187"/>
        <v/>
      </c>
      <c r="C570" s="155" t="str">
        <f t="shared" si="188"/>
        <v/>
      </c>
      <c r="D570" s="155" t="str">
        <f t="shared" si="189"/>
        <v/>
      </c>
      <c r="E570" s="155" t="str">
        <f t="shared" si="190"/>
        <v/>
      </c>
      <c r="F570" s="204" t="str">
        <f t="shared" si="191"/>
        <v/>
      </c>
      <c r="G570" s="204" t="str">
        <f t="shared" si="192"/>
        <v/>
      </c>
      <c r="H570" s="204" t="str">
        <f t="shared" si="193"/>
        <v/>
      </c>
      <c r="I570" s="204" t="str">
        <f t="shared" si="194"/>
        <v/>
      </c>
      <c r="J570" s="204" t="str">
        <f t="shared" si="195"/>
        <v/>
      </c>
      <c r="K570" s="186" t="str">
        <f t="shared" si="196"/>
        <v/>
      </c>
      <c r="L570" s="186" t="str">
        <f t="shared" si="197"/>
        <v/>
      </c>
      <c r="S570" s="187"/>
      <c r="T570" s="148"/>
      <c r="Z570" s="148"/>
    </row>
    <row r="571" spans="2:26" s="155" customFormat="1" hidden="1" x14ac:dyDescent="0.2">
      <c r="B571" s="155" t="str">
        <f t="shared" si="187"/>
        <v/>
      </c>
      <c r="C571" s="155" t="str">
        <f t="shared" si="188"/>
        <v/>
      </c>
      <c r="D571" s="155" t="str">
        <f t="shared" si="189"/>
        <v/>
      </c>
      <c r="E571" s="155" t="str">
        <f t="shared" si="190"/>
        <v/>
      </c>
      <c r="F571" s="204" t="str">
        <f t="shared" si="191"/>
        <v/>
      </c>
      <c r="G571" s="204" t="str">
        <f t="shared" si="192"/>
        <v/>
      </c>
      <c r="H571" s="204" t="str">
        <f t="shared" si="193"/>
        <v/>
      </c>
      <c r="I571" s="204" t="str">
        <f t="shared" si="194"/>
        <v/>
      </c>
      <c r="J571" s="204" t="str">
        <f t="shared" si="195"/>
        <v/>
      </c>
      <c r="K571" s="186" t="str">
        <f t="shared" si="196"/>
        <v/>
      </c>
      <c r="L571" s="186" t="str">
        <f t="shared" si="197"/>
        <v/>
      </c>
      <c r="S571" s="187"/>
      <c r="T571" s="148"/>
      <c r="Z571" s="148"/>
    </row>
    <row r="572" spans="2:26" s="155" customFormat="1" hidden="1" x14ac:dyDescent="0.2">
      <c r="B572" s="155" t="str">
        <f t="shared" si="187"/>
        <v/>
      </c>
      <c r="C572" s="155" t="str">
        <f t="shared" si="188"/>
        <v/>
      </c>
      <c r="D572" s="155" t="str">
        <f t="shared" si="189"/>
        <v/>
      </c>
      <c r="E572" s="155" t="str">
        <f t="shared" si="190"/>
        <v/>
      </c>
      <c r="F572" s="204" t="str">
        <f t="shared" si="191"/>
        <v/>
      </c>
      <c r="G572" s="204" t="str">
        <f t="shared" si="192"/>
        <v/>
      </c>
      <c r="H572" s="204" t="str">
        <f t="shared" si="193"/>
        <v/>
      </c>
      <c r="I572" s="204" t="str">
        <f t="shared" si="194"/>
        <v/>
      </c>
      <c r="J572" s="204" t="str">
        <f t="shared" si="195"/>
        <v/>
      </c>
      <c r="K572" s="186" t="str">
        <f t="shared" si="196"/>
        <v/>
      </c>
      <c r="L572" s="186" t="str">
        <f t="shared" si="197"/>
        <v/>
      </c>
      <c r="S572" s="187"/>
      <c r="T572" s="148"/>
      <c r="Z572" s="148"/>
    </row>
    <row r="573" spans="2:26" s="155" customFormat="1" hidden="1" x14ac:dyDescent="0.2">
      <c r="B573" s="155" t="str">
        <f t="shared" si="187"/>
        <v/>
      </c>
      <c r="C573" s="155" t="str">
        <f t="shared" si="188"/>
        <v/>
      </c>
      <c r="D573" s="155" t="str">
        <f t="shared" si="189"/>
        <v/>
      </c>
      <c r="E573" s="155" t="str">
        <f t="shared" si="190"/>
        <v/>
      </c>
      <c r="F573" s="204" t="str">
        <f t="shared" si="191"/>
        <v/>
      </c>
      <c r="G573" s="204" t="str">
        <f t="shared" si="192"/>
        <v/>
      </c>
      <c r="H573" s="204" t="str">
        <f t="shared" si="193"/>
        <v/>
      </c>
      <c r="I573" s="204" t="str">
        <f t="shared" si="194"/>
        <v/>
      </c>
      <c r="J573" s="204" t="str">
        <f t="shared" si="195"/>
        <v/>
      </c>
      <c r="K573" s="186" t="str">
        <f t="shared" si="196"/>
        <v/>
      </c>
      <c r="L573" s="186" t="str">
        <f t="shared" si="197"/>
        <v/>
      </c>
      <c r="S573" s="187"/>
      <c r="T573" s="148"/>
      <c r="Z573" s="148"/>
    </row>
    <row r="574" spans="2:26" s="155" customFormat="1" hidden="1" x14ac:dyDescent="0.2">
      <c r="B574" s="155" t="str">
        <f t="shared" si="187"/>
        <v/>
      </c>
      <c r="C574" s="155" t="str">
        <f t="shared" si="188"/>
        <v/>
      </c>
      <c r="D574" s="155" t="str">
        <f t="shared" si="189"/>
        <v/>
      </c>
      <c r="E574" s="155" t="str">
        <f t="shared" si="190"/>
        <v/>
      </c>
      <c r="F574" s="204" t="str">
        <f t="shared" si="191"/>
        <v/>
      </c>
      <c r="G574" s="204" t="str">
        <f t="shared" si="192"/>
        <v/>
      </c>
      <c r="H574" s="204" t="str">
        <f t="shared" si="193"/>
        <v/>
      </c>
      <c r="I574" s="204" t="str">
        <f t="shared" si="194"/>
        <v/>
      </c>
      <c r="J574" s="204" t="str">
        <f t="shared" si="195"/>
        <v/>
      </c>
      <c r="K574" s="186" t="str">
        <f t="shared" si="196"/>
        <v/>
      </c>
      <c r="L574" s="186" t="str">
        <f t="shared" si="197"/>
        <v/>
      </c>
      <c r="S574" s="187"/>
      <c r="T574" s="148"/>
      <c r="Z574" s="148"/>
    </row>
    <row r="575" spans="2:26" s="155" customFormat="1" hidden="1" x14ac:dyDescent="0.2">
      <c r="B575" s="155" t="str">
        <f t="shared" si="187"/>
        <v/>
      </c>
      <c r="C575" s="155" t="str">
        <f t="shared" si="188"/>
        <v/>
      </c>
      <c r="D575" s="155" t="str">
        <f t="shared" si="189"/>
        <v/>
      </c>
      <c r="E575" s="155" t="str">
        <f t="shared" si="190"/>
        <v/>
      </c>
      <c r="F575" s="204" t="str">
        <f t="shared" si="191"/>
        <v/>
      </c>
      <c r="G575" s="204" t="str">
        <f t="shared" si="192"/>
        <v/>
      </c>
      <c r="H575" s="204" t="str">
        <f t="shared" si="193"/>
        <v/>
      </c>
      <c r="I575" s="204" t="str">
        <f t="shared" si="194"/>
        <v/>
      </c>
      <c r="J575" s="204" t="str">
        <f t="shared" si="195"/>
        <v/>
      </c>
      <c r="K575" s="186" t="str">
        <f t="shared" si="196"/>
        <v/>
      </c>
      <c r="L575" s="186" t="str">
        <f t="shared" si="197"/>
        <v/>
      </c>
      <c r="S575" s="187"/>
      <c r="T575" s="148"/>
      <c r="Z575" s="148"/>
    </row>
    <row r="576" spans="2:26" s="155" customFormat="1" hidden="1" x14ac:dyDescent="0.2">
      <c r="B576" s="155" t="str">
        <f t="shared" si="187"/>
        <v/>
      </c>
      <c r="C576" s="155" t="str">
        <f t="shared" si="188"/>
        <v/>
      </c>
      <c r="D576" s="155" t="str">
        <f t="shared" si="189"/>
        <v/>
      </c>
      <c r="E576" s="155" t="str">
        <f t="shared" si="190"/>
        <v/>
      </c>
      <c r="F576" s="204" t="str">
        <f t="shared" si="191"/>
        <v/>
      </c>
      <c r="G576" s="204" t="str">
        <f t="shared" si="192"/>
        <v/>
      </c>
      <c r="H576" s="204" t="str">
        <f t="shared" si="193"/>
        <v/>
      </c>
      <c r="I576" s="204" t="str">
        <f t="shared" si="194"/>
        <v/>
      </c>
      <c r="J576" s="204" t="str">
        <f t="shared" si="195"/>
        <v/>
      </c>
      <c r="K576" s="186" t="str">
        <f t="shared" si="196"/>
        <v/>
      </c>
      <c r="L576" s="186" t="str">
        <f t="shared" si="197"/>
        <v/>
      </c>
      <c r="S576" s="187"/>
      <c r="T576" s="148"/>
      <c r="Z576" s="148"/>
    </row>
    <row r="577" spans="2:26" s="155" customFormat="1" hidden="1" x14ac:dyDescent="0.2">
      <c r="B577" s="155" t="str">
        <f t="shared" si="187"/>
        <v/>
      </c>
      <c r="C577" s="155" t="str">
        <f t="shared" si="188"/>
        <v/>
      </c>
      <c r="D577" s="155" t="str">
        <f t="shared" si="189"/>
        <v/>
      </c>
      <c r="E577" s="155" t="str">
        <f t="shared" si="190"/>
        <v/>
      </c>
      <c r="F577" s="204" t="str">
        <f t="shared" si="191"/>
        <v/>
      </c>
      <c r="G577" s="204" t="str">
        <f t="shared" si="192"/>
        <v/>
      </c>
      <c r="H577" s="204" t="str">
        <f t="shared" si="193"/>
        <v/>
      </c>
      <c r="I577" s="204" t="str">
        <f t="shared" si="194"/>
        <v/>
      </c>
      <c r="J577" s="204" t="str">
        <f t="shared" si="195"/>
        <v/>
      </c>
      <c r="K577" s="186" t="str">
        <f t="shared" si="196"/>
        <v/>
      </c>
      <c r="L577" s="186" t="str">
        <f t="shared" si="197"/>
        <v/>
      </c>
      <c r="S577" s="187"/>
      <c r="T577" s="148"/>
      <c r="Z577" s="148"/>
    </row>
    <row r="578" spans="2:26" s="155" customFormat="1" hidden="1" x14ac:dyDescent="0.2">
      <c r="B578" s="155" t="str">
        <f t="shared" si="187"/>
        <v/>
      </c>
      <c r="C578" s="155" t="str">
        <f t="shared" si="188"/>
        <v/>
      </c>
      <c r="D578" s="155" t="str">
        <f t="shared" si="189"/>
        <v/>
      </c>
      <c r="E578" s="155" t="str">
        <f t="shared" si="190"/>
        <v/>
      </c>
      <c r="F578" s="204" t="str">
        <f t="shared" si="191"/>
        <v/>
      </c>
      <c r="G578" s="204" t="str">
        <f t="shared" si="192"/>
        <v/>
      </c>
      <c r="H578" s="204" t="str">
        <f t="shared" si="193"/>
        <v/>
      </c>
      <c r="I578" s="204" t="str">
        <f t="shared" si="194"/>
        <v/>
      </c>
      <c r="J578" s="204" t="str">
        <f t="shared" si="195"/>
        <v/>
      </c>
      <c r="K578" s="186" t="str">
        <f t="shared" si="196"/>
        <v/>
      </c>
      <c r="L578" s="186" t="str">
        <f t="shared" si="197"/>
        <v/>
      </c>
      <c r="S578" s="187"/>
      <c r="T578" s="148"/>
      <c r="Z578" s="148"/>
    </row>
    <row r="579" spans="2:26" s="155" customFormat="1" hidden="1" x14ac:dyDescent="0.2">
      <c r="B579" s="155" t="str">
        <f t="shared" si="187"/>
        <v/>
      </c>
      <c r="C579" s="155" t="str">
        <f t="shared" si="188"/>
        <v/>
      </c>
      <c r="D579" s="155" t="str">
        <f t="shared" si="189"/>
        <v/>
      </c>
      <c r="E579" s="155" t="str">
        <f t="shared" si="190"/>
        <v/>
      </c>
      <c r="F579" s="204" t="str">
        <f t="shared" si="191"/>
        <v/>
      </c>
      <c r="G579" s="204" t="str">
        <f t="shared" si="192"/>
        <v/>
      </c>
      <c r="H579" s="204" t="str">
        <f t="shared" si="193"/>
        <v/>
      </c>
      <c r="I579" s="204" t="str">
        <f t="shared" si="194"/>
        <v/>
      </c>
      <c r="J579" s="204" t="str">
        <f t="shared" si="195"/>
        <v/>
      </c>
      <c r="K579" s="186" t="str">
        <f t="shared" si="196"/>
        <v/>
      </c>
      <c r="L579" s="186" t="str">
        <f t="shared" si="197"/>
        <v/>
      </c>
      <c r="S579" s="187"/>
      <c r="T579" s="148"/>
      <c r="Z579" s="148"/>
    </row>
    <row r="580" spans="2:26" s="155" customFormat="1" hidden="1" x14ac:dyDescent="0.2">
      <c r="B580" s="155" t="str">
        <f t="shared" si="187"/>
        <v/>
      </c>
      <c r="C580" s="155" t="str">
        <f t="shared" si="188"/>
        <v/>
      </c>
      <c r="D580" s="155" t="str">
        <f t="shared" si="189"/>
        <v/>
      </c>
      <c r="E580" s="155" t="str">
        <f t="shared" si="190"/>
        <v/>
      </c>
      <c r="F580" s="204" t="str">
        <f t="shared" si="191"/>
        <v/>
      </c>
      <c r="G580" s="204" t="str">
        <f t="shared" si="192"/>
        <v/>
      </c>
      <c r="H580" s="204" t="str">
        <f t="shared" si="193"/>
        <v/>
      </c>
      <c r="I580" s="204" t="str">
        <f t="shared" si="194"/>
        <v/>
      </c>
      <c r="J580" s="204" t="str">
        <f t="shared" si="195"/>
        <v/>
      </c>
      <c r="K580" s="186" t="str">
        <f t="shared" si="196"/>
        <v/>
      </c>
      <c r="L580" s="186" t="str">
        <f t="shared" si="197"/>
        <v/>
      </c>
      <c r="S580" s="187"/>
      <c r="T580" s="148"/>
      <c r="Z580" s="148"/>
    </row>
    <row r="581" spans="2:26" s="155" customFormat="1" hidden="1" x14ac:dyDescent="0.2">
      <c r="B581" s="155" t="str">
        <f t="shared" si="187"/>
        <v/>
      </c>
      <c r="C581" s="155" t="str">
        <f t="shared" si="188"/>
        <v/>
      </c>
      <c r="D581" s="155" t="str">
        <f t="shared" si="189"/>
        <v/>
      </c>
      <c r="E581" s="155" t="str">
        <f t="shared" si="190"/>
        <v/>
      </c>
      <c r="F581" s="204" t="str">
        <f t="shared" si="191"/>
        <v/>
      </c>
      <c r="G581" s="204" t="str">
        <f t="shared" si="192"/>
        <v/>
      </c>
      <c r="H581" s="204" t="str">
        <f t="shared" si="193"/>
        <v/>
      </c>
      <c r="I581" s="204" t="str">
        <f t="shared" si="194"/>
        <v/>
      </c>
      <c r="J581" s="204" t="str">
        <f t="shared" si="195"/>
        <v/>
      </c>
      <c r="K581" s="186" t="str">
        <f t="shared" si="196"/>
        <v/>
      </c>
      <c r="L581" s="186" t="str">
        <f t="shared" si="197"/>
        <v/>
      </c>
      <c r="S581" s="187"/>
      <c r="T581" s="148"/>
      <c r="Z581" s="148"/>
    </row>
    <row r="582" spans="2:26" s="155" customFormat="1" hidden="1" x14ac:dyDescent="0.2">
      <c r="B582" s="155" t="str">
        <f t="shared" si="187"/>
        <v/>
      </c>
      <c r="C582" s="155" t="str">
        <f t="shared" si="188"/>
        <v/>
      </c>
      <c r="D582" s="155" t="str">
        <f t="shared" si="189"/>
        <v/>
      </c>
      <c r="E582" s="155" t="str">
        <f t="shared" si="190"/>
        <v/>
      </c>
      <c r="F582" s="204" t="str">
        <f t="shared" si="191"/>
        <v/>
      </c>
      <c r="G582" s="204" t="str">
        <f t="shared" si="192"/>
        <v/>
      </c>
      <c r="H582" s="204" t="str">
        <f t="shared" si="193"/>
        <v/>
      </c>
      <c r="I582" s="204" t="str">
        <f t="shared" si="194"/>
        <v/>
      </c>
      <c r="J582" s="204" t="str">
        <f t="shared" si="195"/>
        <v/>
      </c>
      <c r="K582" s="186" t="str">
        <f t="shared" si="196"/>
        <v/>
      </c>
      <c r="L582" s="186" t="str">
        <f t="shared" si="197"/>
        <v/>
      </c>
      <c r="S582" s="187"/>
      <c r="T582" s="148"/>
      <c r="Z582" s="148"/>
    </row>
    <row r="583" spans="2:26" s="155" customFormat="1" hidden="1" x14ac:dyDescent="0.2">
      <c r="B583" s="155" t="str">
        <f t="shared" si="187"/>
        <v/>
      </c>
      <c r="C583" s="155" t="str">
        <f t="shared" si="188"/>
        <v/>
      </c>
      <c r="D583" s="155" t="str">
        <f t="shared" si="189"/>
        <v/>
      </c>
      <c r="E583" s="155" t="str">
        <f t="shared" si="190"/>
        <v/>
      </c>
      <c r="F583" s="204" t="str">
        <f t="shared" si="191"/>
        <v/>
      </c>
      <c r="G583" s="204" t="str">
        <f t="shared" si="192"/>
        <v/>
      </c>
      <c r="H583" s="204" t="str">
        <f t="shared" si="193"/>
        <v/>
      </c>
      <c r="I583" s="204" t="str">
        <f t="shared" si="194"/>
        <v/>
      </c>
      <c r="J583" s="204" t="str">
        <f t="shared" si="195"/>
        <v/>
      </c>
      <c r="K583" s="186" t="str">
        <f t="shared" si="196"/>
        <v/>
      </c>
      <c r="L583" s="186" t="str">
        <f t="shared" si="197"/>
        <v/>
      </c>
      <c r="S583" s="187"/>
      <c r="T583" s="148"/>
      <c r="Z583" s="148"/>
    </row>
    <row r="584" spans="2:26" s="155" customFormat="1" hidden="1" x14ac:dyDescent="0.2">
      <c r="B584" s="155" t="str">
        <f t="shared" si="187"/>
        <v/>
      </c>
      <c r="C584" s="155" t="str">
        <f t="shared" si="188"/>
        <v/>
      </c>
      <c r="D584" s="155" t="str">
        <f t="shared" si="189"/>
        <v/>
      </c>
      <c r="E584" s="155" t="str">
        <f t="shared" si="190"/>
        <v/>
      </c>
      <c r="F584" s="204" t="str">
        <f t="shared" si="191"/>
        <v/>
      </c>
      <c r="G584" s="204" t="str">
        <f t="shared" si="192"/>
        <v/>
      </c>
      <c r="H584" s="204" t="str">
        <f t="shared" si="193"/>
        <v/>
      </c>
      <c r="I584" s="204" t="str">
        <f t="shared" si="194"/>
        <v/>
      </c>
      <c r="J584" s="204" t="str">
        <f t="shared" si="195"/>
        <v/>
      </c>
      <c r="K584" s="186" t="str">
        <f t="shared" si="196"/>
        <v/>
      </c>
      <c r="L584" s="186" t="str">
        <f t="shared" si="197"/>
        <v/>
      </c>
      <c r="S584" s="187"/>
      <c r="T584" s="148"/>
      <c r="Z584" s="148"/>
    </row>
    <row r="585" spans="2:26" s="155" customFormat="1" hidden="1" x14ac:dyDescent="0.2">
      <c r="B585" s="155" t="str">
        <f t="shared" si="187"/>
        <v/>
      </c>
      <c r="C585" s="155" t="str">
        <f t="shared" si="188"/>
        <v/>
      </c>
      <c r="D585" s="155" t="str">
        <f t="shared" si="189"/>
        <v/>
      </c>
      <c r="E585" s="155" t="str">
        <f t="shared" si="190"/>
        <v/>
      </c>
      <c r="F585" s="204" t="str">
        <f t="shared" si="191"/>
        <v/>
      </c>
      <c r="G585" s="204" t="str">
        <f t="shared" si="192"/>
        <v/>
      </c>
      <c r="H585" s="204" t="str">
        <f t="shared" si="193"/>
        <v/>
      </c>
      <c r="I585" s="204" t="str">
        <f t="shared" si="194"/>
        <v/>
      </c>
      <c r="J585" s="204" t="str">
        <f t="shared" si="195"/>
        <v/>
      </c>
      <c r="K585" s="186" t="str">
        <f t="shared" si="196"/>
        <v/>
      </c>
      <c r="L585" s="186" t="str">
        <f t="shared" si="197"/>
        <v/>
      </c>
      <c r="S585" s="187"/>
      <c r="T585" s="148"/>
      <c r="Z585" s="148"/>
    </row>
    <row r="586" spans="2:26" s="155" customFormat="1" hidden="1" x14ac:dyDescent="0.2">
      <c r="B586" s="155" t="str">
        <f t="shared" ref="B586:B618" si="198">IF(B1150=0,"",B1150)</f>
        <v/>
      </c>
      <c r="C586" s="155" t="str">
        <f t="shared" si="188"/>
        <v/>
      </c>
      <c r="D586" s="155" t="str">
        <f t="shared" si="189"/>
        <v/>
      </c>
      <c r="E586" s="155" t="str">
        <f t="shared" si="190"/>
        <v/>
      </c>
      <c r="F586" s="204" t="str">
        <f t="shared" si="191"/>
        <v/>
      </c>
      <c r="G586" s="204" t="str">
        <f t="shared" si="192"/>
        <v/>
      </c>
      <c r="H586" s="204" t="str">
        <f t="shared" si="193"/>
        <v/>
      </c>
      <c r="I586" s="204" t="str">
        <f t="shared" si="194"/>
        <v/>
      </c>
      <c r="J586" s="204" t="str">
        <f t="shared" si="195"/>
        <v/>
      </c>
      <c r="K586" s="186" t="str">
        <f t="shared" si="196"/>
        <v/>
      </c>
      <c r="L586" s="186" t="str">
        <f t="shared" si="197"/>
        <v/>
      </c>
      <c r="S586" s="187"/>
      <c r="T586" s="148"/>
      <c r="Z586" s="148"/>
    </row>
    <row r="587" spans="2:26" s="155" customFormat="1" hidden="1" x14ac:dyDescent="0.2">
      <c r="B587" s="155" t="str">
        <f t="shared" si="198"/>
        <v/>
      </c>
      <c r="C587" s="155" t="str">
        <f t="shared" si="188"/>
        <v/>
      </c>
      <c r="D587" s="155" t="str">
        <f t="shared" si="189"/>
        <v/>
      </c>
      <c r="E587" s="155" t="str">
        <f t="shared" si="190"/>
        <v/>
      </c>
      <c r="F587" s="204" t="str">
        <f t="shared" si="191"/>
        <v/>
      </c>
      <c r="G587" s="204" t="str">
        <f t="shared" si="192"/>
        <v/>
      </c>
      <c r="H587" s="204" t="str">
        <f t="shared" si="193"/>
        <v/>
      </c>
      <c r="I587" s="204" t="str">
        <f t="shared" si="194"/>
        <v/>
      </c>
      <c r="J587" s="204" t="str">
        <f t="shared" si="195"/>
        <v/>
      </c>
      <c r="K587" s="186" t="str">
        <f t="shared" si="196"/>
        <v/>
      </c>
      <c r="L587" s="186" t="str">
        <f t="shared" si="197"/>
        <v/>
      </c>
      <c r="S587" s="187"/>
      <c r="T587" s="148"/>
      <c r="Z587" s="148"/>
    </row>
    <row r="588" spans="2:26" s="155" customFormat="1" hidden="1" x14ac:dyDescent="0.2">
      <c r="B588" s="155" t="str">
        <f t="shared" si="198"/>
        <v/>
      </c>
      <c r="C588" s="155" t="str">
        <f t="shared" si="188"/>
        <v/>
      </c>
      <c r="D588" s="155" t="str">
        <f t="shared" si="189"/>
        <v/>
      </c>
      <c r="E588" s="155" t="str">
        <f t="shared" si="190"/>
        <v/>
      </c>
      <c r="F588" s="204" t="str">
        <f t="shared" si="191"/>
        <v/>
      </c>
      <c r="G588" s="204" t="str">
        <f t="shared" si="192"/>
        <v/>
      </c>
      <c r="H588" s="204" t="str">
        <f t="shared" si="193"/>
        <v/>
      </c>
      <c r="I588" s="204" t="str">
        <f t="shared" si="194"/>
        <v/>
      </c>
      <c r="J588" s="204" t="str">
        <f t="shared" si="195"/>
        <v/>
      </c>
      <c r="K588" s="186" t="str">
        <f t="shared" si="196"/>
        <v/>
      </c>
      <c r="L588" s="186" t="str">
        <f t="shared" si="197"/>
        <v/>
      </c>
      <c r="S588" s="187"/>
      <c r="T588" s="148"/>
      <c r="Z588" s="148"/>
    </row>
    <row r="589" spans="2:26" s="155" customFormat="1" hidden="1" x14ac:dyDescent="0.2">
      <c r="B589" s="155" t="str">
        <f t="shared" si="198"/>
        <v/>
      </c>
      <c r="C589" s="155" t="str">
        <f t="shared" si="188"/>
        <v/>
      </c>
      <c r="D589" s="155" t="str">
        <f t="shared" si="189"/>
        <v/>
      </c>
      <c r="E589" s="155" t="str">
        <f t="shared" si="190"/>
        <v/>
      </c>
      <c r="F589" s="204" t="str">
        <f t="shared" si="191"/>
        <v/>
      </c>
      <c r="G589" s="204" t="str">
        <f t="shared" si="192"/>
        <v/>
      </c>
      <c r="H589" s="204" t="str">
        <f t="shared" si="193"/>
        <v/>
      </c>
      <c r="I589" s="204" t="str">
        <f t="shared" si="194"/>
        <v/>
      </c>
      <c r="J589" s="204" t="str">
        <f t="shared" si="195"/>
        <v/>
      </c>
      <c r="K589" s="186" t="str">
        <f t="shared" si="196"/>
        <v/>
      </c>
      <c r="L589" s="186" t="str">
        <f t="shared" si="197"/>
        <v/>
      </c>
      <c r="S589" s="187"/>
      <c r="T589" s="148"/>
      <c r="Z589" s="148"/>
    </row>
    <row r="590" spans="2:26" s="155" customFormat="1" hidden="1" x14ac:dyDescent="0.2">
      <c r="B590" s="155" t="str">
        <f t="shared" si="198"/>
        <v/>
      </c>
      <c r="C590" s="155" t="str">
        <f t="shared" si="188"/>
        <v/>
      </c>
      <c r="D590" s="155" t="str">
        <f t="shared" si="189"/>
        <v/>
      </c>
      <c r="E590" s="155" t="str">
        <f t="shared" si="190"/>
        <v/>
      </c>
      <c r="F590" s="204" t="str">
        <f t="shared" si="191"/>
        <v/>
      </c>
      <c r="G590" s="204" t="str">
        <f t="shared" si="192"/>
        <v/>
      </c>
      <c r="H590" s="204" t="str">
        <f t="shared" si="193"/>
        <v/>
      </c>
      <c r="I590" s="204" t="str">
        <f t="shared" si="194"/>
        <v/>
      </c>
      <c r="J590" s="204" t="str">
        <f t="shared" si="195"/>
        <v/>
      </c>
      <c r="K590" s="186" t="str">
        <f t="shared" si="196"/>
        <v/>
      </c>
      <c r="L590" s="186" t="str">
        <f t="shared" si="197"/>
        <v/>
      </c>
      <c r="S590" s="187"/>
      <c r="T590" s="148"/>
      <c r="Z590" s="148"/>
    </row>
    <row r="591" spans="2:26" s="155" customFormat="1" hidden="1" x14ac:dyDescent="0.2">
      <c r="B591" s="155" t="str">
        <f t="shared" si="198"/>
        <v/>
      </c>
      <c r="C591" s="155" t="str">
        <f t="shared" si="188"/>
        <v/>
      </c>
      <c r="D591" s="155" t="str">
        <f t="shared" si="189"/>
        <v/>
      </c>
      <c r="E591" s="155" t="str">
        <f t="shared" si="190"/>
        <v/>
      </c>
      <c r="F591" s="204" t="str">
        <f t="shared" si="191"/>
        <v/>
      </c>
      <c r="G591" s="204" t="str">
        <f t="shared" si="192"/>
        <v/>
      </c>
      <c r="H591" s="204" t="str">
        <f t="shared" si="193"/>
        <v/>
      </c>
      <c r="I591" s="204" t="str">
        <f t="shared" si="194"/>
        <v/>
      </c>
      <c r="J591" s="204" t="str">
        <f t="shared" si="195"/>
        <v/>
      </c>
      <c r="K591" s="186" t="str">
        <f t="shared" si="196"/>
        <v/>
      </c>
      <c r="L591" s="186" t="str">
        <f t="shared" si="197"/>
        <v/>
      </c>
      <c r="S591" s="187"/>
      <c r="T591" s="148"/>
      <c r="Z591" s="148"/>
    </row>
    <row r="592" spans="2:26" s="155" customFormat="1" hidden="1" x14ac:dyDescent="0.2">
      <c r="B592" s="155" t="str">
        <f t="shared" si="198"/>
        <v/>
      </c>
      <c r="C592" s="155" t="str">
        <f t="shared" si="188"/>
        <v/>
      </c>
      <c r="D592" s="155" t="str">
        <f t="shared" si="189"/>
        <v/>
      </c>
      <c r="E592" s="155" t="str">
        <f t="shared" si="190"/>
        <v/>
      </c>
      <c r="F592" s="204" t="str">
        <f t="shared" si="191"/>
        <v/>
      </c>
      <c r="G592" s="204" t="str">
        <f t="shared" si="192"/>
        <v/>
      </c>
      <c r="H592" s="204" t="str">
        <f t="shared" si="193"/>
        <v/>
      </c>
      <c r="I592" s="204" t="str">
        <f t="shared" si="194"/>
        <v/>
      </c>
      <c r="J592" s="204" t="str">
        <f t="shared" si="195"/>
        <v/>
      </c>
      <c r="K592" s="186" t="str">
        <f t="shared" si="196"/>
        <v/>
      </c>
      <c r="L592" s="186" t="str">
        <f t="shared" si="197"/>
        <v/>
      </c>
      <c r="S592" s="187"/>
      <c r="T592" s="148"/>
      <c r="Z592" s="148"/>
    </row>
    <row r="593" spans="2:26" s="155" customFormat="1" hidden="1" x14ac:dyDescent="0.2">
      <c r="B593" s="155" t="str">
        <f t="shared" si="198"/>
        <v/>
      </c>
      <c r="C593" s="155" t="str">
        <f t="shared" si="188"/>
        <v/>
      </c>
      <c r="D593" s="155" t="str">
        <f t="shared" si="189"/>
        <v/>
      </c>
      <c r="E593" s="155" t="str">
        <f t="shared" si="190"/>
        <v/>
      </c>
      <c r="F593" s="204" t="str">
        <f t="shared" si="191"/>
        <v/>
      </c>
      <c r="G593" s="204" t="str">
        <f t="shared" si="192"/>
        <v/>
      </c>
      <c r="H593" s="204" t="str">
        <f t="shared" si="193"/>
        <v/>
      </c>
      <c r="I593" s="204" t="str">
        <f t="shared" si="194"/>
        <v/>
      </c>
      <c r="J593" s="204" t="str">
        <f t="shared" si="195"/>
        <v/>
      </c>
      <c r="K593" s="186" t="str">
        <f t="shared" si="196"/>
        <v/>
      </c>
      <c r="L593" s="186" t="str">
        <f t="shared" si="197"/>
        <v/>
      </c>
      <c r="S593" s="187"/>
      <c r="T593" s="148"/>
      <c r="Z593" s="148"/>
    </row>
    <row r="594" spans="2:26" s="155" customFormat="1" hidden="1" x14ac:dyDescent="0.2">
      <c r="B594" s="155" t="str">
        <f t="shared" si="198"/>
        <v/>
      </c>
      <c r="C594" s="155" t="str">
        <f t="shared" si="188"/>
        <v/>
      </c>
      <c r="D594" s="155" t="str">
        <f t="shared" si="189"/>
        <v/>
      </c>
      <c r="E594" s="155" t="str">
        <f t="shared" si="190"/>
        <v/>
      </c>
      <c r="F594" s="204" t="str">
        <f t="shared" si="191"/>
        <v/>
      </c>
      <c r="G594" s="204" t="str">
        <f t="shared" si="192"/>
        <v/>
      </c>
      <c r="H594" s="204" t="str">
        <f t="shared" si="193"/>
        <v/>
      </c>
      <c r="I594" s="204" t="str">
        <f t="shared" si="194"/>
        <v/>
      </c>
      <c r="J594" s="204" t="str">
        <f t="shared" si="195"/>
        <v/>
      </c>
      <c r="K594" s="186" t="str">
        <f t="shared" si="196"/>
        <v/>
      </c>
      <c r="L594" s="186" t="str">
        <f t="shared" si="197"/>
        <v/>
      </c>
      <c r="S594" s="187"/>
      <c r="T594" s="148"/>
      <c r="Z594" s="148"/>
    </row>
    <row r="595" spans="2:26" s="155" customFormat="1" hidden="1" x14ac:dyDescent="0.2">
      <c r="B595" s="155" t="str">
        <f t="shared" si="198"/>
        <v/>
      </c>
      <c r="C595" s="155" t="str">
        <f t="shared" si="188"/>
        <v/>
      </c>
      <c r="D595" s="155" t="str">
        <f t="shared" si="189"/>
        <v/>
      </c>
      <c r="E595" s="155" t="str">
        <f t="shared" si="190"/>
        <v/>
      </c>
      <c r="F595" s="204" t="str">
        <f t="shared" si="191"/>
        <v/>
      </c>
      <c r="G595" s="204" t="str">
        <f t="shared" si="192"/>
        <v/>
      </c>
      <c r="H595" s="204" t="str">
        <f t="shared" si="193"/>
        <v/>
      </c>
      <c r="I595" s="204" t="str">
        <f t="shared" si="194"/>
        <v/>
      </c>
      <c r="J595" s="204" t="str">
        <f t="shared" si="195"/>
        <v/>
      </c>
      <c r="K595" s="186" t="str">
        <f t="shared" si="196"/>
        <v/>
      </c>
      <c r="L595" s="186" t="str">
        <f t="shared" si="197"/>
        <v/>
      </c>
      <c r="S595" s="187"/>
      <c r="T595" s="148"/>
      <c r="Z595" s="148"/>
    </row>
    <row r="596" spans="2:26" s="155" customFormat="1" hidden="1" x14ac:dyDescent="0.2">
      <c r="B596" s="155" t="str">
        <f t="shared" si="198"/>
        <v/>
      </c>
      <c r="C596" s="155" t="str">
        <f t="shared" si="188"/>
        <v/>
      </c>
      <c r="D596" s="155" t="str">
        <f t="shared" si="189"/>
        <v/>
      </c>
      <c r="E596" s="155" t="str">
        <f t="shared" si="190"/>
        <v/>
      </c>
      <c r="F596" s="204" t="str">
        <f t="shared" si="191"/>
        <v/>
      </c>
      <c r="G596" s="204" t="str">
        <f t="shared" si="192"/>
        <v/>
      </c>
      <c r="H596" s="204" t="str">
        <f t="shared" si="193"/>
        <v/>
      </c>
      <c r="I596" s="204" t="str">
        <f t="shared" si="194"/>
        <v/>
      </c>
      <c r="J596" s="204" t="str">
        <f t="shared" si="195"/>
        <v/>
      </c>
      <c r="K596" s="186" t="str">
        <f t="shared" si="196"/>
        <v/>
      </c>
      <c r="L596" s="186" t="str">
        <f t="shared" si="197"/>
        <v/>
      </c>
      <c r="S596" s="187"/>
      <c r="T596" s="148"/>
      <c r="Z596" s="148"/>
    </row>
    <row r="597" spans="2:26" s="155" customFormat="1" hidden="1" x14ac:dyDescent="0.2">
      <c r="B597" s="155" t="str">
        <f t="shared" si="198"/>
        <v/>
      </c>
      <c r="C597" s="155" t="str">
        <f t="shared" si="188"/>
        <v/>
      </c>
      <c r="D597" s="155" t="str">
        <f t="shared" si="189"/>
        <v/>
      </c>
      <c r="E597" s="155" t="str">
        <f t="shared" si="190"/>
        <v/>
      </c>
      <c r="F597" s="204" t="str">
        <f t="shared" si="191"/>
        <v/>
      </c>
      <c r="G597" s="204" t="str">
        <f t="shared" si="192"/>
        <v/>
      </c>
      <c r="H597" s="204" t="str">
        <f t="shared" si="193"/>
        <v/>
      </c>
      <c r="I597" s="204" t="str">
        <f t="shared" si="194"/>
        <v/>
      </c>
      <c r="J597" s="204" t="str">
        <f t="shared" si="195"/>
        <v/>
      </c>
      <c r="K597" s="186" t="str">
        <f t="shared" si="196"/>
        <v/>
      </c>
      <c r="L597" s="186" t="str">
        <f t="shared" si="197"/>
        <v/>
      </c>
      <c r="S597" s="187"/>
      <c r="T597" s="148"/>
      <c r="Z597" s="148"/>
    </row>
    <row r="598" spans="2:26" s="155" customFormat="1" hidden="1" x14ac:dyDescent="0.2">
      <c r="B598" s="155" t="str">
        <f t="shared" si="198"/>
        <v/>
      </c>
      <c r="C598" s="155" t="str">
        <f t="shared" si="188"/>
        <v/>
      </c>
      <c r="D598" s="155" t="str">
        <f t="shared" si="189"/>
        <v/>
      </c>
      <c r="E598" s="155" t="str">
        <f t="shared" si="190"/>
        <v/>
      </c>
      <c r="F598" s="204" t="str">
        <f t="shared" si="191"/>
        <v/>
      </c>
      <c r="G598" s="204" t="str">
        <f t="shared" si="192"/>
        <v/>
      </c>
      <c r="H598" s="204" t="str">
        <f t="shared" si="193"/>
        <v/>
      </c>
      <c r="I598" s="204" t="str">
        <f t="shared" si="194"/>
        <v/>
      </c>
      <c r="J598" s="204" t="str">
        <f t="shared" si="195"/>
        <v/>
      </c>
      <c r="K598" s="186" t="str">
        <f t="shared" si="196"/>
        <v/>
      </c>
      <c r="L598" s="186" t="str">
        <f t="shared" si="197"/>
        <v/>
      </c>
      <c r="S598" s="187"/>
      <c r="T598" s="148"/>
      <c r="Z598" s="148"/>
    </row>
    <row r="599" spans="2:26" s="155" customFormat="1" hidden="1" x14ac:dyDescent="0.2">
      <c r="B599" s="155" t="str">
        <f t="shared" si="198"/>
        <v/>
      </c>
      <c r="C599" s="155" t="str">
        <f t="shared" si="188"/>
        <v/>
      </c>
      <c r="D599" s="155" t="str">
        <f t="shared" si="189"/>
        <v/>
      </c>
      <c r="E599" s="155" t="str">
        <f t="shared" si="190"/>
        <v/>
      </c>
      <c r="F599" s="204" t="str">
        <f t="shared" si="191"/>
        <v/>
      </c>
      <c r="G599" s="204" t="str">
        <f t="shared" si="192"/>
        <v/>
      </c>
      <c r="H599" s="204" t="str">
        <f t="shared" si="193"/>
        <v/>
      </c>
      <c r="I599" s="204" t="str">
        <f t="shared" si="194"/>
        <v/>
      </c>
      <c r="J599" s="204" t="str">
        <f t="shared" si="195"/>
        <v/>
      </c>
      <c r="K599" s="186" t="str">
        <f t="shared" si="196"/>
        <v/>
      </c>
      <c r="L599" s="186" t="str">
        <f t="shared" si="197"/>
        <v/>
      </c>
      <c r="S599" s="187"/>
      <c r="T599" s="148"/>
      <c r="Z599" s="148"/>
    </row>
    <row r="600" spans="2:26" s="155" customFormat="1" hidden="1" x14ac:dyDescent="0.2">
      <c r="B600" s="155" t="str">
        <f t="shared" si="198"/>
        <v/>
      </c>
      <c r="C600" s="155" t="str">
        <f t="shared" si="188"/>
        <v/>
      </c>
      <c r="D600" s="155" t="str">
        <f t="shared" si="189"/>
        <v/>
      </c>
      <c r="E600" s="155" t="str">
        <f t="shared" si="190"/>
        <v/>
      </c>
      <c r="F600" s="204" t="str">
        <f t="shared" si="191"/>
        <v/>
      </c>
      <c r="G600" s="204" t="str">
        <f t="shared" si="192"/>
        <v/>
      </c>
      <c r="H600" s="204" t="str">
        <f t="shared" si="193"/>
        <v/>
      </c>
      <c r="I600" s="204" t="str">
        <f t="shared" si="194"/>
        <v/>
      </c>
      <c r="J600" s="204" t="str">
        <f t="shared" si="195"/>
        <v/>
      </c>
      <c r="K600" s="186" t="str">
        <f t="shared" si="196"/>
        <v/>
      </c>
      <c r="L600" s="186" t="str">
        <f t="shared" si="197"/>
        <v/>
      </c>
      <c r="S600" s="187"/>
      <c r="T600" s="148"/>
      <c r="Z600" s="148"/>
    </row>
    <row r="601" spans="2:26" s="155" customFormat="1" hidden="1" x14ac:dyDescent="0.2">
      <c r="B601" s="155" t="str">
        <f t="shared" si="198"/>
        <v/>
      </c>
      <c r="C601" s="155" t="str">
        <f t="shared" si="188"/>
        <v/>
      </c>
      <c r="D601" s="155" t="str">
        <f t="shared" si="189"/>
        <v/>
      </c>
      <c r="E601" s="155" t="str">
        <f t="shared" si="190"/>
        <v/>
      </c>
      <c r="F601" s="204" t="str">
        <f t="shared" si="191"/>
        <v/>
      </c>
      <c r="G601" s="204" t="str">
        <f t="shared" si="192"/>
        <v/>
      </c>
      <c r="H601" s="204" t="str">
        <f t="shared" si="193"/>
        <v/>
      </c>
      <c r="I601" s="204" t="str">
        <f t="shared" si="194"/>
        <v/>
      </c>
      <c r="J601" s="204" t="str">
        <f t="shared" si="195"/>
        <v/>
      </c>
      <c r="K601" s="186" t="str">
        <f t="shared" si="196"/>
        <v/>
      </c>
      <c r="L601" s="186" t="str">
        <f t="shared" si="197"/>
        <v/>
      </c>
      <c r="S601" s="187"/>
      <c r="T601" s="148"/>
      <c r="Z601" s="148"/>
    </row>
    <row r="602" spans="2:26" s="155" customFormat="1" hidden="1" x14ac:dyDescent="0.2">
      <c r="B602" s="155" t="str">
        <f t="shared" si="198"/>
        <v/>
      </c>
      <c r="C602" s="155" t="str">
        <f t="shared" si="188"/>
        <v/>
      </c>
      <c r="D602" s="155" t="str">
        <f t="shared" si="189"/>
        <v/>
      </c>
      <c r="E602" s="155" t="str">
        <f t="shared" si="190"/>
        <v/>
      </c>
      <c r="F602" s="204" t="str">
        <f t="shared" si="191"/>
        <v/>
      </c>
      <c r="G602" s="204" t="str">
        <f t="shared" si="192"/>
        <v/>
      </c>
      <c r="H602" s="204" t="str">
        <f t="shared" si="193"/>
        <v/>
      </c>
      <c r="I602" s="204" t="str">
        <f t="shared" si="194"/>
        <v/>
      </c>
      <c r="J602" s="204" t="str">
        <f t="shared" si="195"/>
        <v/>
      </c>
      <c r="K602" s="186" t="str">
        <f t="shared" si="196"/>
        <v/>
      </c>
      <c r="L602" s="186" t="str">
        <f t="shared" si="197"/>
        <v/>
      </c>
      <c r="S602" s="187"/>
      <c r="T602" s="148"/>
      <c r="Z602" s="148"/>
    </row>
    <row r="603" spans="2:26" s="155" customFormat="1" hidden="1" x14ac:dyDescent="0.2">
      <c r="B603" s="155" t="str">
        <f t="shared" si="198"/>
        <v/>
      </c>
      <c r="C603" s="155" t="str">
        <f t="shared" si="188"/>
        <v/>
      </c>
      <c r="D603" s="155" t="str">
        <f t="shared" si="189"/>
        <v/>
      </c>
      <c r="E603" s="155" t="str">
        <f t="shared" si="190"/>
        <v/>
      </c>
      <c r="F603" s="204" t="str">
        <f t="shared" si="191"/>
        <v/>
      </c>
      <c r="G603" s="204" t="str">
        <f t="shared" si="192"/>
        <v/>
      </c>
      <c r="H603" s="204" t="str">
        <f t="shared" si="193"/>
        <v/>
      </c>
      <c r="I603" s="204" t="str">
        <f t="shared" si="194"/>
        <v/>
      </c>
      <c r="J603" s="204" t="str">
        <f t="shared" si="195"/>
        <v/>
      </c>
      <c r="K603" s="186" t="str">
        <f t="shared" si="196"/>
        <v/>
      </c>
      <c r="L603" s="186" t="str">
        <f t="shared" si="197"/>
        <v/>
      </c>
      <c r="S603" s="187"/>
      <c r="T603" s="148"/>
      <c r="Z603" s="148"/>
    </row>
    <row r="604" spans="2:26" s="155" customFormat="1" hidden="1" x14ac:dyDescent="0.2">
      <c r="B604" s="155" t="str">
        <f t="shared" si="198"/>
        <v/>
      </c>
      <c r="C604" s="155" t="str">
        <f t="shared" si="188"/>
        <v/>
      </c>
      <c r="D604" s="155" t="str">
        <f t="shared" si="189"/>
        <v/>
      </c>
      <c r="E604" s="155" t="str">
        <f t="shared" si="190"/>
        <v/>
      </c>
      <c r="F604" s="204" t="str">
        <f t="shared" si="191"/>
        <v/>
      </c>
      <c r="G604" s="204" t="str">
        <f t="shared" si="192"/>
        <v/>
      </c>
      <c r="H604" s="204" t="str">
        <f t="shared" si="193"/>
        <v/>
      </c>
      <c r="I604" s="204" t="str">
        <f t="shared" si="194"/>
        <v/>
      </c>
      <c r="J604" s="204" t="str">
        <f t="shared" si="195"/>
        <v/>
      </c>
      <c r="K604" s="186" t="str">
        <f t="shared" si="196"/>
        <v/>
      </c>
      <c r="L604" s="186" t="str">
        <f t="shared" si="197"/>
        <v/>
      </c>
      <c r="S604" s="187"/>
      <c r="T604" s="148"/>
      <c r="Z604" s="148"/>
    </row>
    <row r="605" spans="2:26" s="155" customFormat="1" hidden="1" x14ac:dyDescent="0.2">
      <c r="B605" s="155" t="str">
        <f t="shared" si="198"/>
        <v/>
      </c>
      <c r="C605" s="155" t="str">
        <f t="shared" si="188"/>
        <v/>
      </c>
      <c r="D605" s="155" t="str">
        <f t="shared" si="189"/>
        <v/>
      </c>
      <c r="E605" s="155" t="str">
        <f t="shared" si="190"/>
        <v/>
      </c>
      <c r="F605" s="204" t="str">
        <f t="shared" si="191"/>
        <v/>
      </c>
      <c r="G605" s="204" t="str">
        <f t="shared" si="192"/>
        <v/>
      </c>
      <c r="H605" s="204" t="str">
        <f t="shared" si="193"/>
        <v/>
      </c>
      <c r="I605" s="204" t="str">
        <f t="shared" si="194"/>
        <v/>
      </c>
      <c r="J605" s="204" t="str">
        <f t="shared" si="195"/>
        <v/>
      </c>
      <c r="K605" s="186" t="str">
        <f t="shared" si="196"/>
        <v/>
      </c>
      <c r="L605" s="186" t="str">
        <f t="shared" si="197"/>
        <v/>
      </c>
      <c r="S605" s="187"/>
      <c r="T605" s="148"/>
      <c r="Z605" s="148"/>
    </row>
    <row r="606" spans="2:26" s="155" customFormat="1" hidden="1" x14ac:dyDescent="0.2">
      <c r="B606" s="155" t="str">
        <f t="shared" si="198"/>
        <v/>
      </c>
      <c r="C606" s="155" t="str">
        <f t="shared" si="188"/>
        <v/>
      </c>
      <c r="D606" s="155" t="str">
        <f t="shared" si="189"/>
        <v/>
      </c>
      <c r="E606" s="155" t="str">
        <f t="shared" si="190"/>
        <v/>
      </c>
      <c r="F606" s="204" t="str">
        <f t="shared" si="191"/>
        <v/>
      </c>
      <c r="G606" s="204" t="str">
        <f t="shared" si="192"/>
        <v/>
      </c>
      <c r="H606" s="204" t="str">
        <f t="shared" si="193"/>
        <v/>
      </c>
      <c r="I606" s="204" t="str">
        <f t="shared" si="194"/>
        <v/>
      </c>
      <c r="J606" s="204" t="str">
        <f t="shared" si="195"/>
        <v/>
      </c>
      <c r="K606" s="186" t="str">
        <f t="shared" si="196"/>
        <v/>
      </c>
      <c r="L606" s="186" t="str">
        <f t="shared" si="197"/>
        <v/>
      </c>
      <c r="S606" s="187"/>
      <c r="T606" s="148"/>
      <c r="Z606" s="148"/>
    </row>
    <row r="607" spans="2:26" s="155" customFormat="1" hidden="1" x14ac:dyDescent="0.2">
      <c r="B607" s="155" t="str">
        <f t="shared" si="198"/>
        <v/>
      </c>
      <c r="C607" s="155" t="str">
        <f t="shared" ref="C607:C618" si="199">IF(F1171=0,"",F1171)</f>
        <v/>
      </c>
      <c r="D607" s="155" t="str">
        <f t="shared" ref="D607:D618" si="200">IF(G1171=0,"",G1171)</f>
        <v/>
      </c>
      <c r="E607" s="155" t="str">
        <f t="shared" ref="E607:E618" si="201">IF(H1171=0,"",H1171)</f>
        <v/>
      </c>
      <c r="F607" s="204" t="str">
        <f t="shared" ref="F607:F618" si="202">IF(J1171=0,"",J1171)</f>
        <v/>
      </c>
      <c r="G607" s="204" t="str">
        <f t="shared" ref="G607:G618" si="203">IF(K1171=0,"",K1171)</f>
        <v/>
      </c>
      <c r="H607" s="204" t="str">
        <f t="shared" ref="H607:H618" si="204">IF(L1171=0,"",L1171)</f>
        <v/>
      </c>
      <c r="I607" s="204" t="str">
        <f t="shared" ref="I607:I618" si="205">IF(M1171=0,"",M1171)</f>
        <v/>
      </c>
      <c r="J607" s="204" t="str">
        <f t="shared" ref="J607:J618" si="206">IF(I1171=0,"",I1171)</f>
        <v/>
      </c>
      <c r="K607" s="186" t="str">
        <f t="shared" ref="K607:K618" si="207">IF(N1171=0,"",N1171)</f>
        <v/>
      </c>
      <c r="L607" s="186" t="str">
        <f t="shared" ref="L607:L618" si="208">IF(O1171=0,"",O1171)</f>
        <v/>
      </c>
      <c r="S607" s="187"/>
      <c r="T607" s="148"/>
      <c r="Z607" s="148"/>
    </row>
    <row r="608" spans="2:26" s="155" customFormat="1" hidden="1" x14ac:dyDescent="0.2">
      <c r="B608" s="155" t="str">
        <f t="shared" si="198"/>
        <v/>
      </c>
      <c r="C608" s="155" t="str">
        <f t="shared" si="199"/>
        <v/>
      </c>
      <c r="D608" s="155" t="str">
        <f t="shared" si="200"/>
        <v/>
      </c>
      <c r="E608" s="155" t="str">
        <f t="shared" si="201"/>
        <v/>
      </c>
      <c r="F608" s="204" t="str">
        <f t="shared" si="202"/>
        <v/>
      </c>
      <c r="G608" s="204" t="str">
        <f t="shared" si="203"/>
        <v/>
      </c>
      <c r="H608" s="204" t="str">
        <f t="shared" si="204"/>
        <v/>
      </c>
      <c r="I608" s="204" t="str">
        <f t="shared" si="205"/>
        <v/>
      </c>
      <c r="J608" s="204" t="str">
        <f t="shared" si="206"/>
        <v/>
      </c>
      <c r="K608" s="186" t="str">
        <f t="shared" si="207"/>
        <v/>
      </c>
      <c r="L608" s="186" t="str">
        <f t="shared" si="208"/>
        <v/>
      </c>
      <c r="S608" s="187"/>
      <c r="T608" s="148"/>
      <c r="Z608" s="148"/>
    </row>
    <row r="609" spans="2:26" s="155" customFormat="1" hidden="1" x14ac:dyDescent="0.2">
      <c r="B609" s="155" t="str">
        <f t="shared" si="198"/>
        <v/>
      </c>
      <c r="C609" s="155" t="str">
        <f t="shared" si="199"/>
        <v/>
      </c>
      <c r="D609" s="155" t="str">
        <f t="shared" si="200"/>
        <v/>
      </c>
      <c r="E609" s="155" t="str">
        <f t="shared" si="201"/>
        <v/>
      </c>
      <c r="F609" s="204" t="str">
        <f t="shared" si="202"/>
        <v/>
      </c>
      <c r="G609" s="204" t="str">
        <f t="shared" si="203"/>
        <v/>
      </c>
      <c r="H609" s="204" t="str">
        <f t="shared" si="204"/>
        <v/>
      </c>
      <c r="I609" s="204" t="str">
        <f t="shared" si="205"/>
        <v/>
      </c>
      <c r="J609" s="204" t="str">
        <f t="shared" si="206"/>
        <v/>
      </c>
      <c r="K609" s="186" t="str">
        <f t="shared" si="207"/>
        <v/>
      </c>
      <c r="L609" s="186" t="str">
        <f t="shared" si="208"/>
        <v/>
      </c>
      <c r="S609" s="187"/>
      <c r="T609" s="148"/>
      <c r="Z609" s="148"/>
    </row>
    <row r="610" spans="2:26" s="155" customFormat="1" hidden="1" x14ac:dyDescent="0.2">
      <c r="B610" s="155" t="str">
        <f t="shared" si="198"/>
        <v/>
      </c>
      <c r="C610" s="155" t="str">
        <f t="shared" si="199"/>
        <v/>
      </c>
      <c r="D610" s="155" t="str">
        <f t="shared" si="200"/>
        <v/>
      </c>
      <c r="E610" s="155" t="str">
        <f t="shared" si="201"/>
        <v/>
      </c>
      <c r="F610" s="204" t="str">
        <f t="shared" si="202"/>
        <v/>
      </c>
      <c r="G610" s="204" t="str">
        <f t="shared" si="203"/>
        <v/>
      </c>
      <c r="H610" s="204" t="str">
        <f t="shared" si="204"/>
        <v/>
      </c>
      <c r="I610" s="204" t="str">
        <f t="shared" si="205"/>
        <v/>
      </c>
      <c r="J610" s="204" t="str">
        <f t="shared" si="206"/>
        <v/>
      </c>
      <c r="K610" s="186" t="str">
        <f t="shared" si="207"/>
        <v/>
      </c>
      <c r="L610" s="186" t="str">
        <f t="shared" si="208"/>
        <v/>
      </c>
      <c r="S610" s="187"/>
      <c r="T610" s="148"/>
      <c r="Z610" s="148"/>
    </row>
    <row r="611" spans="2:26" s="155" customFormat="1" hidden="1" x14ac:dyDescent="0.2">
      <c r="B611" s="155" t="str">
        <f t="shared" si="198"/>
        <v/>
      </c>
      <c r="C611" s="155" t="str">
        <f t="shared" si="199"/>
        <v/>
      </c>
      <c r="D611" s="155" t="str">
        <f t="shared" si="200"/>
        <v/>
      </c>
      <c r="E611" s="155" t="str">
        <f t="shared" si="201"/>
        <v/>
      </c>
      <c r="F611" s="204" t="str">
        <f t="shared" si="202"/>
        <v/>
      </c>
      <c r="G611" s="204" t="str">
        <f t="shared" si="203"/>
        <v/>
      </c>
      <c r="H611" s="204" t="str">
        <f t="shared" si="204"/>
        <v/>
      </c>
      <c r="I611" s="204" t="str">
        <f t="shared" si="205"/>
        <v/>
      </c>
      <c r="J611" s="204" t="str">
        <f t="shared" si="206"/>
        <v/>
      </c>
      <c r="K611" s="186" t="str">
        <f t="shared" si="207"/>
        <v/>
      </c>
      <c r="L611" s="186" t="str">
        <f t="shared" si="208"/>
        <v/>
      </c>
      <c r="S611" s="187"/>
      <c r="T611" s="148"/>
      <c r="Z611" s="148"/>
    </row>
    <row r="612" spans="2:26" s="155" customFormat="1" hidden="1" x14ac:dyDescent="0.2">
      <c r="B612" s="155" t="str">
        <f t="shared" si="198"/>
        <v/>
      </c>
      <c r="C612" s="155" t="str">
        <f t="shared" si="199"/>
        <v/>
      </c>
      <c r="D612" s="155" t="str">
        <f t="shared" si="200"/>
        <v/>
      </c>
      <c r="E612" s="155" t="str">
        <f t="shared" si="201"/>
        <v/>
      </c>
      <c r="F612" s="204" t="str">
        <f t="shared" si="202"/>
        <v/>
      </c>
      <c r="G612" s="204" t="str">
        <f t="shared" si="203"/>
        <v/>
      </c>
      <c r="H612" s="204" t="str">
        <f t="shared" si="204"/>
        <v/>
      </c>
      <c r="I612" s="204" t="str">
        <f t="shared" si="205"/>
        <v/>
      </c>
      <c r="J612" s="204" t="str">
        <f t="shared" si="206"/>
        <v/>
      </c>
      <c r="K612" s="186" t="str">
        <f t="shared" si="207"/>
        <v/>
      </c>
      <c r="L612" s="186" t="str">
        <f t="shared" si="208"/>
        <v/>
      </c>
      <c r="S612" s="187"/>
      <c r="T612" s="148"/>
      <c r="Z612" s="148"/>
    </row>
    <row r="613" spans="2:26" s="155" customFormat="1" hidden="1" x14ac:dyDescent="0.2">
      <c r="B613" s="155" t="str">
        <f t="shared" si="198"/>
        <v/>
      </c>
      <c r="C613" s="155" t="str">
        <f t="shared" si="199"/>
        <v/>
      </c>
      <c r="D613" s="155" t="str">
        <f t="shared" si="200"/>
        <v/>
      </c>
      <c r="E613" s="155" t="str">
        <f t="shared" si="201"/>
        <v/>
      </c>
      <c r="F613" s="204" t="str">
        <f t="shared" si="202"/>
        <v/>
      </c>
      <c r="G613" s="204" t="str">
        <f t="shared" si="203"/>
        <v/>
      </c>
      <c r="H613" s="204" t="str">
        <f t="shared" si="204"/>
        <v/>
      </c>
      <c r="I613" s="204" t="str">
        <f t="shared" si="205"/>
        <v/>
      </c>
      <c r="J613" s="204" t="str">
        <f t="shared" si="206"/>
        <v/>
      </c>
      <c r="K613" s="186" t="str">
        <f t="shared" si="207"/>
        <v/>
      </c>
      <c r="L613" s="186" t="str">
        <f t="shared" si="208"/>
        <v/>
      </c>
      <c r="S613" s="187"/>
      <c r="T613" s="148"/>
      <c r="Z613" s="148"/>
    </row>
    <row r="614" spans="2:26" s="155" customFormat="1" hidden="1" x14ac:dyDescent="0.2">
      <c r="B614" s="155" t="str">
        <f t="shared" si="198"/>
        <v/>
      </c>
      <c r="C614" s="155" t="str">
        <f t="shared" si="199"/>
        <v/>
      </c>
      <c r="D614" s="155" t="str">
        <f t="shared" si="200"/>
        <v/>
      </c>
      <c r="E614" s="155" t="str">
        <f t="shared" si="201"/>
        <v/>
      </c>
      <c r="F614" s="204" t="str">
        <f t="shared" si="202"/>
        <v/>
      </c>
      <c r="G614" s="204" t="str">
        <f t="shared" si="203"/>
        <v/>
      </c>
      <c r="H614" s="204" t="str">
        <f t="shared" si="204"/>
        <v/>
      </c>
      <c r="I614" s="204" t="str">
        <f t="shared" si="205"/>
        <v/>
      </c>
      <c r="J614" s="204" t="str">
        <f t="shared" si="206"/>
        <v/>
      </c>
      <c r="K614" s="186" t="str">
        <f t="shared" si="207"/>
        <v/>
      </c>
      <c r="L614" s="186" t="str">
        <f t="shared" si="208"/>
        <v/>
      </c>
      <c r="S614" s="187"/>
      <c r="T614" s="148"/>
      <c r="Z614" s="148"/>
    </row>
    <row r="615" spans="2:26" s="155" customFormat="1" hidden="1" x14ac:dyDescent="0.2">
      <c r="B615" s="155" t="str">
        <f t="shared" si="198"/>
        <v/>
      </c>
      <c r="C615" s="155" t="str">
        <f t="shared" si="199"/>
        <v/>
      </c>
      <c r="D615" s="155" t="str">
        <f t="shared" si="200"/>
        <v/>
      </c>
      <c r="E615" s="155" t="str">
        <f t="shared" si="201"/>
        <v/>
      </c>
      <c r="F615" s="204" t="str">
        <f t="shared" si="202"/>
        <v/>
      </c>
      <c r="G615" s="204" t="str">
        <f t="shared" si="203"/>
        <v/>
      </c>
      <c r="H615" s="204" t="str">
        <f t="shared" si="204"/>
        <v/>
      </c>
      <c r="I615" s="204" t="str">
        <f t="shared" si="205"/>
        <v/>
      </c>
      <c r="J615" s="204" t="str">
        <f t="shared" si="206"/>
        <v/>
      </c>
      <c r="K615" s="186" t="str">
        <f t="shared" si="207"/>
        <v/>
      </c>
      <c r="L615" s="186" t="str">
        <f t="shared" si="208"/>
        <v/>
      </c>
      <c r="S615" s="187"/>
      <c r="T615" s="148"/>
      <c r="Z615" s="148"/>
    </row>
    <row r="616" spans="2:26" s="155" customFormat="1" hidden="1" x14ac:dyDescent="0.2">
      <c r="B616" s="155" t="str">
        <f t="shared" si="198"/>
        <v/>
      </c>
      <c r="C616" s="155" t="str">
        <f t="shared" si="199"/>
        <v/>
      </c>
      <c r="D616" s="155" t="str">
        <f t="shared" si="200"/>
        <v/>
      </c>
      <c r="E616" s="155" t="str">
        <f t="shared" si="201"/>
        <v/>
      </c>
      <c r="F616" s="204" t="str">
        <f t="shared" si="202"/>
        <v/>
      </c>
      <c r="G616" s="204" t="str">
        <f t="shared" si="203"/>
        <v/>
      </c>
      <c r="H616" s="204" t="str">
        <f t="shared" si="204"/>
        <v/>
      </c>
      <c r="I616" s="204" t="str">
        <f t="shared" si="205"/>
        <v/>
      </c>
      <c r="J616" s="204" t="str">
        <f t="shared" si="206"/>
        <v/>
      </c>
      <c r="K616" s="186" t="str">
        <f t="shared" si="207"/>
        <v/>
      </c>
      <c r="L616" s="186" t="str">
        <f t="shared" si="208"/>
        <v/>
      </c>
      <c r="S616" s="187"/>
      <c r="T616" s="148"/>
      <c r="Z616" s="148"/>
    </row>
    <row r="617" spans="2:26" s="155" customFormat="1" hidden="1" x14ac:dyDescent="0.2">
      <c r="B617" s="155" t="str">
        <f t="shared" si="198"/>
        <v/>
      </c>
      <c r="C617" s="155" t="str">
        <f t="shared" si="199"/>
        <v/>
      </c>
      <c r="D617" s="155" t="str">
        <f t="shared" si="200"/>
        <v/>
      </c>
      <c r="E617" s="155" t="str">
        <f t="shared" si="201"/>
        <v/>
      </c>
      <c r="F617" s="204" t="str">
        <f t="shared" si="202"/>
        <v/>
      </c>
      <c r="G617" s="204" t="str">
        <f t="shared" si="203"/>
        <v/>
      </c>
      <c r="H617" s="204" t="str">
        <f t="shared" si="204"/>
        <v/>
      </c>
      <c r="I617" s="204" t="str">
        <f t="shared" si="205"/>
        <v/>
      </c>
      <c r="J617" s="204" t="str">
        <f t="shared" si="206"/>
        <v/>
      </c>
      <c r="K617" s="186" t="str">
        <f t="shared" si="207"/>
        <v/>
      </c>
      <c r="L617" s="186" t="str">
        <f t="shared" si="208"/>
        <v/>
      </c>
      <c r="S617" s="187"/>
      <c r="T617" s="148"/>
      <c r="Z617" s="148"/>
    </row>
    <row r="618" spans="2:26" s="155" customFormat="1" hidden="1" x14ac:dyDescent="0.2">
      <c r="B618" s="155" t="str">
        <f t="shared" si="198"/>
        <v/>
      </c>
      <c r="C618" s="155" t="str">
        <f t="shared" si="199"/>
        <v/>
      </c>
      <c r="D618" s="155" t="str">
        <f t="shared" si="200"/>
        <v/>
      </c>
      <c r="E618" s="155" t="str">
        <f t="shared" si="201"/>
        <v/>
      </c>
      <c r="F618" s="204" t="str">
        <f t="shared" si="202"/>
        <v/>
      </c>
      <c r="G618" s="204" t="str">
        <f t="shared" si="203"/>
        <v/>
      </c>
      <c r="H618" s="204" t="str">
        <f t="shared" si="204"/>
        <v/>
      </c>
      <c r="I618" s="204" t="str">
        <f t="shared" si="205"/>
        <v/>
      </c>
      <c r="J618" s="204" t="str">
        <f t="shared" si="206"/>
        <v/>
      </c>
      <c r="K618" s="186" t="str">
        <f t="shared" si="207"/>
        <v/>
      </c>
      <c r="L618" s="186" t="str">
        <f t="shared" si="208"/>
        <v/>
      </c>
      <c r="S618" s="187"/>
      <c r="T618" s="148"/>
      <c r="Z618" s="148"/>
    </row>
    <row r="619" spans="2:26" s="155" customFormat="1" hidden="1" x14ac:dyDescent="0.2">
      <c r="D619" s="183"/>
      <c r="F619" s="184"/>
      <c r="K619" s="148"/>
      <c r="L619" s="185"/>
      <c r="S619" s="187"/>
      <c r="T619" s="148"/>
      <c r="Z619" s="148"/>
    </row>
    <row r="620" spans="2:26" s="155" customFormat="1" hidden="1" x14ac:dyDescent="0.2">
      <c r="D620" s="183"/>
      <c r="F620" s="184"/>
      <c r="K620" s="148"/>
      <c r="L620" s="185"/>
      <c r="S620" s="187"/>
      <c r="T620" s="148"/>
      <c r="Z620" s="148"/>
    </row>
    <row r="621" spans="2:26" s="155" customFormat="1" hidden="1" x14ac:dyDescent="0.2">
      <c r="D621" s="183"/>
      <c r="F621" s="184"/>
      <c r="K621" s="148"/>
      <c r="L621" s="185"/>
      <c r="S621" s="187"/>
      <c r="T621" s="148"/>
      <c r="Z621" s="148"/>
    </row>
    <row r="622" spans="2:26" s="155" customFormat="1" hidden="1" x14ac:dyDescent="0.2">
      <c r="D622" s="183"/>
      <c r="F622" s="184"/>
      <c r="K622" s="148"/>
      <c r="L622" s="185"/>
      <c r="S622" s="187"/>
      <c r="T622" s="148"/>
      <c r="Z622" s="148"/>
    </row>
    <row r="623" spans="2:26" s="155" customFormat="1" hidden="1" x14ac:dyDescent="0.2">
      <c r="D623" s="183"/>
      <c r="F623" s="184"/>
      <c r="K623" s="148"/>
      <c r="L623" s="185"/>
      <c r="S623" s="187"/>
      <c r="T623" s="148"/>
      <c r="Z623" s="148"/>
    </row>
    <row r="624" spans="2:26" s="155" customFormat="1" hidden="1" x14ac:dyDescent="0.2">
      <c r="D624" s="183"/>
      <c r="F624" s="184"/>
      <c r="K624" s="148"/>
      <c r="L624" s="185"/>
      <c r="S624" s="187"/>
      <c r="T624" s="148"/>
      <c r="Z624" s="148"/>
    </row>
    <row r="625" spans="2:26" s="155" customFormat="1" hidden="1" x14ac:dyDescent="0.2">
      <c r="D625" s="183"/>
      <c r="F625" s="184"/>
      <c r="K625" s="148"/>
      <c r="L625" s="185"/>
      <c r="S625" s="187"/>
      <c r="T625" s="148"/>
      <c r="Z625" s="148"/>
    </row>
    <row r="626" spans="2:26" s="155" customFormat="1" hidden="1" x14ac:dyDescent="0.2">
      <c r="D626" s="183"/>
      <c r="F626" s="184"/>
      <c r="K626" s="148"/>
      <c r="L626" s="185"/>
      <c r="S626" s="187"/>
      <c r="T626" s="148"/>
      <c r="Z626" s="148"/>
    </row>
    <row r="627" spans="2:26" s="155" customFormat="1" hidden="1" x14ac:dyDescent="0.2">
      <c r="F627" s="184"/>
      <c r="K627" s="148"/>
      <c r="L627" s="185"/>
      <c r="S627" s="187"/>
      <c r="T627" s="148"/>
      <c r="Z627" s="148"/>
    </row>
    <row r="628" spans="2:26" s="155" customFormat="1" hidden="1" x14ac:dyDescent="0.2">
      <c r="C628" s="183"/>
      <c r="D628" s="183"/>
      <c r="F628" s="184"/>
      <c r="K628" s="148"/>
      <c r="L628" s="185"/>
      <c r="S628" s="187"/>
      <c r="T628" s="148"/>
      <c r="Z628" s="148"/>
    </row>
    <row r="629" spans="2:26" s="155" customFormat="1" hidden="1" x14ac:dyDescent="0.2">
      <c r="D629" s="183"/>
      <c r="F629" s="184"/>
      <c r="K629" s="148"/>
      <c r="L629" s="185"/>
      <c r="S629" s="187"/>
      <c r="T629" s="148"/>
      <c r="Z629" s="148"/>
    </row>
    <row r="630" spans="2:26" s="155" customFormat="1" hidden="1" x14ac:dyDescent="0.2">
      <c r="D630" s="183"/>
      <c r="F630" s="184"/>
      <c r="K630" s="148"/>
      <c r="L630" s="185"/>
      <c r="S630" s="187"/>
      <c r="T630" s="148"/>
      <c r="Z630" s="148"/>
    </row>
    <row r="631" spans="2:26" s="155" customFormat="1" hidden="1" x14ac:dyDescent="0.2">
      <c r="D631" s="183"/>
      <c r="F631" s="184"/>
      <c r="K631" s="148"/>
      <c r="L631" s="185"/>
      <c r="S631" s="187"/>
      <c r="T631" s="148"/>
      <c r="Z631" s="148"/>
    </row>
    <row r="632" spans="2:26" s="155" customFormat="1" hidden="1" x14ac:dyDescent="0.2">
      <c r="D632" s="183"/>
      <c r="F632" s="184"/>
      <c r="K632" s="148"/>
      <c r="L632" s="185"/>
      <c r="S632" s="187"/>
      <c r="T632" s="148"/>
      <c r="Z632" s="148"/>
    </row>
    <row r="633" spans="2:26" s="155" customFormat="1" hidden="1" x14ac:dyDescent="0.2">
      <c r="D633" s="183"/>
      <c r="F633" s="184"/>
      <c r="K633" s="148"/>
      <c r="L633" s="185"/>
      <c r="S633" s="187"/>
      <c r="T633" s="148"/>
      <c r="Z633" s="148"/>
    </row>
    <row r="634" spans="2:26" s="155" customFormat="1" hidden="1" x14ac:dyDescent="0.2">
      <c r="D634" s="183"/>
      <c r="F634" s="184"/>
      <c r="K634" s="148"/>
      <c r="L634" s="185"/>
      <c r="S634" s="187"/>
      <c r="T634" s="148"/>
      <c r="Z634" s="148"/>
    </row>
    <row r="635" spans="2:26" s="155" customFormat="1" hidden="1" x14ac:dyDescent="0.2">
      <c r="D635" s="183"/>
      <c r="F635" s="184"/>
      <c r="K635" s="148"/>
      <c r="L635" s="185"/>
      <c r="S635" s="187"/>
      <c r="T635" s="148"/>
      <c r="Z635" s="148"/>
    </row>
    <row r="636" spans="2:26" s="155" customFormat="1" ht="11" hidden="1" thickBot="1" x14ac:dyDescent="0.25">
      <c r="B636" s="156" t="s">
        <v>71</v>
      </c>
      <c r="C636" s="156" t="s">
        <v>73</v>
      </c>
      <c r="D636" s="156" t="s">
        <v>93</v>
      </c>
      <c r="E636" s="156" t="s">
        <v>94</v>
      </c>
      <c r="F636" s="164" t="s">
        <v>56</v>
      </c>
      <c r="G636" s="156" t="s">
        <v>57</v>
      </c>
      <c r="H636" s="156" t="s">
        <v>58</v>
      </c>
      <c r="I636" s="156" t="s">
        <v>65</v>
      </c>
      <c r="J636" s="162" t="s">
        <v>68</v>
      </c>
      <c r="K636" s="162" t="s">
        <v>66</v>
      </c>
      <c r="L636" s="156" t="s">
        <v>61</v>
      </c>
      <c r="M636" s="156" t="s">
        <v>59</v>
      </c>
      <c r="N636" s="156" t="s">
        <v>67</v>
      </c>
      <c r="O636" s="156" t="s">
        <v>60</v>
      </c>
      <c r="S636" s="187"/>
      <c r="T636" s="148"/>
      <c r="Z636" s="148"/>
    </row>
    <row r="637" spans="2:26" s="155" customFormat="1" hidden="1" x14ac:dyDescent="0.2">
      <c r="B637" s="155" t="str" cm="1">
        <f t="array" ref="B637:O761">IF(AND($C$9="All Ports",$C$10="All",$C$11="All"),_xlfn._xlws.SORT(_xlfn._xlws.FILTER('Potash shipments'!B8:O12374,('Potash shipments'!F8:F12374=$C$8)*('Potash shipments'!C8:C12374=$C$7),""),14,1),IF(AND($C$9="All Ports",$C$10="All"),_xlfn._xlws.SORT(_xlfn._xlws.FILTER('Potash shipments'!B8:O12374,('Potash shipments'!F8:F12374=$C$8)*('Potash shipments'!C8:C12374=$C$7)*('Potash shipments'!L8:L12374=$C$11),""),14,1),IF(AND($C$9="All Ports",$C$11="All"),_xlfn._xlws.SORT(_xlfn._xlws.FILTER('Potash shipments'!B8:O12374,('Potash shipments'!F8:F12374=$C$8)*('Potash shipments'!C8:C12374=$C$7)*('Potash shipments'!B8:B12374=$C$10),""),14,1),IF(AND($C$10="All",$C$11="All"),_xlfn._xlws.SORT(_xlfn._xlws.FILTER('Potash shipments'!B8:O12374,('Potash shipments'!F8:F12374=$C$8)*('Potash shipments'!H8:H12374=$C$9)*('Potash shipments'!C8:C12374=$C$7),""),14,1),IF(AND($C$9="All Ports"),_xlfn._xlws.SORT(_xlfn._xlws.FILTER('Potash shipments'!B8:O12374,('Potash shipments'!F8:F12374=$C$8)*('Potash shipments'!C8:C12374=$C$7)*('Potash shipments'!B8:B12374=$C$10)*('Potash shipments'!L8:L12374=$C$11),""),14,1),IF($C$10="All",_xlfn._xlws.SORT(_xlfn._xlws.FILTER('Potash shipments'!B8:O12374,('Potash shipments'!F8:F12374=$C$8)*('Potash shipments'!H8:H12374=$C$9)*('Potash shipments'!C8:C12374=$C$7)*('Potash shipments'!L8:L12374=$C$11),""),14,1),IF(C11="All",_xlfn._xlws.SORT(_xlfn._xlws.FILTER('Potash shipments'!B8:O12374,('Potash shipments'!F8:F12374=$C$8)*('Potash shipments'!H8:H12374=$C$9)*('Potash shipments'!C8:C12374=$C$7)*('Potash shipments'!B8:B12374=$C$10),""),14,1),_xlfn._xlws.SORT(_xlfn._xlws.FILTER('Potash shipments'!B8:O12374,('Potash shipments'!F8:F12374=$C$8)*('Potash shipments'!H8:H12374=$C$9)*('Potash shipments'!C8:C12374=$C$7)*('Potash shipments'!B8:B12374=$C$10)*('Potash shipments'!L8:L12374=$C$11),""),14,1))))))))</f>
        <v>2025M01</v>
      </c>
      <c r="C637" s="155" t="str">
        <v>2025</v>
      </c>
      <c r="D637" s="183" t="str">
        <v>2025M01</v>
      </c>
      <c r="E637" s="155" t="str">
        <v>2025</v>
      </c>
      <c r="F637" s="184" t="str">
        <v>Canada</v>
      </c>
      <c r="G637" s="155" t="str">
        <v>Canpotex</v>
      </c>
      <c r="H637" s="155" t="str">
        <v>Vancouver (Canada)</v>
      </c>
      <c r="I637" s="155" t="str">
        <v>Pegasus</v>
      </c>
      <c r="J637" s="155">
        <v>81.852000000000004</v>
      </c>
      <c r="K637" s="148">
        <v>21.905999999999999</v>
      </c>
      <c r="L637" s="185" t="str">
        <v>China</v>
      </c>
      <c r="M637" s="155" t="str">
        <v>Yingkou</v>
      </c>
      <c r="N637" s="186">
        <v>45658.011979166666</v>
      </c>
      <c r="O637" s="186">
        <v>45680.72855324074</v>
      </c>
      <c r="S637" s="187"/>
      <c r="T637" s="148"/>
      <c r="Z637" s="148"/>
    </row>
    <row r="638" spans="2:26" s="155" customFormat="1" hidden="1" x14ac:dyDescent="0.2">
      <c r="B638" s="155" t="str">
        <v>2025M01</v>
      </c>
      <c r="C638" s="155" t="str">
        <v>2025</v>
      </c>
      <c r="D638" s="183" t="str">
        <v>2025M02</v>
      </c>
      <c r="E638" s="155" t="str">
        <v>2025</v>
      </c>
      <c r="F638" s="184" t="str">
        <v>Canada</v>
      </c>
      <c r="G638" s="155" t="str">
        <v>Canpotex</v>
      </c>
      <c r="H638" s="155" t="str">
        <v>Vancouver (Canada)</v>
      </c>
      <c r="I638" s="155" t="str">
        <v>Pegasus</v>
      </c>
      <c r="J638" s="155">
        <v>81.852000000000004</v>
      </c>
      <c r="K638" s="148">
        <v>44.780999999999999</v>
      </c>
      <c r="L638" s="185" t="str">
        <v>China</v>
      </c>
      <c r="M638" s="155" t="str">
        <v>Humen</v>
      </c>
      <c r="N638" s="186">
        <v>45658.011979166666</v>
      </c>
      <c r="O638" s="186">
        <v>45690.027951388889</v>
      </c>
      <c r="S638" s="187"/>
      <c r="T638" s="148"/>
      <c r="Z638" s="148"/>
    </row>
    <row r="639" spans="2:26" s="155" customFormat="1" hidden="1" x14ac:dyDescent="0.2">
      <c r="B639" s="155" t="str">
        <v>2025M01</v>
      </c>
      <c r="C639" s="155" t="str">
        <v>2025</v>
      </c>
      <c r="D639" s="183" t="str">
        <v>2025M02</v>
      </c>
      <c r="E639" s="155" t="str">
        <v>2025</v>
      </c>
      <c r="F639" s="184" t="str">
        <v>Canada</v>
      </c>
      <c r="G639" s="155" t="str">
        <v>Canpotex</v>
      </c>
      <c r="H639" s="155" t="str">
        <v>Vancouver (Canada)</v>
      </c>
      <c r="I639" s="155" t="str">
        <v>Manina</v>
      </c>
      <c r="J639" s="155">
        <v>64.087999999999994</v>
      </c>
      <c r="K639" s="148">
        <v>21.209</v>
      </c>
      <c r="L639" s="185" t="str">
        <v>Indonesia</v>
      </c>
      <c r="M639" s="155" t="str">
        <v>Dumai</v>
      </c>
      <c r="N639" s="186">
        <v>45664.616076388891</v>
      </c>
      <c r="O639" s="186">
        <v>45693.675196759257</v>
      </c>
      <c r="S639" s="187"/>
      <c r="T639" s="148"/>
      <c r="Z639" s="148"/>
    </row>
    <row r="640" spans="2:26" s="155" customFormat="1" hidden="1" x14ac:dyDescent="0.2">
      <c r="B640" s="155" t="str">
        <v>2025M01</v>
      </c>
      <c r="C640" s="155" t="str">
        <v>2025</v>
      </c>
      <c r="D640" s="183" t="str">
        <v>2025M02</v>
      </c>
      <c r="E640" s="155" t="str">
        <v>2025</v>
      </c>
      <c r="F640" s="184" t="str">
        <v>Canada</v>
      </c>
      <c r="G640" s="155" t="str">
        <v>Canpotex</v>
      </c>
      <c r="H640" s="155" t="str">
        <v>Vancouver (Canada)</v>
      </c>
      <c r="I640" s="155" t="str">
        <v>Pavo Brave</v>
      </c>
      <c r="J640" s="155">
        <v>64.247</v>
      </c>
      <c r="K640" s="148">
        <v>60.585999999999999</v>
      </c>
      <c r="L640" s="185" t="str">
        <v>Brazil</v>
      </c>
      <c r="M640" s="155" t="str">
        <v>Santos</v>
      </c>
      <c r="N640" s="186">
        <v>45662.793124999997</v>
      </c>
      <c r="O640" s="186">
        <v>45695.480729166666</v>
      </c>
      <c r="S640" s="187"/>
      <c r="T640" s="148"/>
      <c r="Z640" s="148"/>
    </row>
    <row r="641" spans="2:26" s="155" customFormat="1" hidden="1" x14ac:dyDescent="0.2">
      <c r="B641" s="155" t="str">
        <v>2025M01</v>
      </c>
      <c r="C641" s="155" t="str">
        <v>2025</v>
      </c>
      <c r="D641" s="183" t="str">
        <v>2025M02</v>
      </c>
      <c r="E641" s="155" t="str">
        <v>2025</v>
      </c>
      <c r="F641" s="184" t="str">
        <v>Canada</v>
      </c>
      <c r="G641" s="155" t="str">
        <v>K+S</v>
      </c>
      <c r="H641" s="155" t="str">
        <v>Vancouver (Canada)</v>
      </c>
      <c r="I641" s="155" t="str">
        <v>Seamaster</v>
      </c>
      <c r="J641" s="155">
        <v>36.962000000000003</v>
      </c>
      <c r="K641" s="148">
        <v>32.656999999999996</v>
      </c>
      <c r="L641" s="185" t="str">
        <v>Australia</v>
      </c>
      <c r="M641" s="155" t="str">
        <v>Adelaide</v>
      </c>
      <c r="N641" s="186">
        <v>45669.25072916667</v>
      </c>
      <c r="O641" s="186">
        <v>45698.323645833334</v>
      </c>
      <c r="S641" s="187"/>
      <c r="T641" s="148"/>
      <c r="Z641" s="148"/>
    </row>
    <row r="642" spans="2:26" s="155" customFormat="1" hidden="1" x14ac:dyDescent="0.2">
      <c r="B642" s="155" t="str">
        <v>2025M01</v>
      </c>
      <c r="C642" s="155" t="str">
        <v>2025</v>
      </c>
      <c r="D642" s="183" t="str">
        <v>2025M02</v>
      </c>
      <c r="E642" s="155" t="str">
        <v>2025</v>
      </c>
      <c r="F642" s="184" t="str">
        <v>Canada</v>
      </c>
      <c r="G642" s="155" t="str">
        <v>K+S</v>
      </c>
      <c r="H642" s="155" t="str">
        <v>Vancouver (Canada)</v>
      </c>
      <c r="I642" s="155" t="str">
        <v>Falcon Triumph</v>
      </c>
      <c r="J642" s="155">
        <v>63.481000000000002</v>
      </c>
      <c r="K642" s="148">
        <v>28.119</v>
      </c>
      <c r="L642" s="185" t="str">
        <v>India</v>
      </c>
      <c r="M642" s="155" t="str">
        <v>Jaigarh</v>
      </c>
      <c r="N642" s="186">
        <v>45661.667974537035</v>
      </c>
      <c r="O642" s="186">
        <v>45699.988530092596</v>
      </c>
      <c r="S642" s="187"/>
      <c r="T642" s="148"/>
      <c r="Z642" s="148"/>
    </row>
    <row r="643" spans="2:26" s="155" customFormat="1" hidden="1" x14ac:dyDescent="0.2">
      <c r="B643" s="155" t="str">
        <v>2025M01</v>
      </c>
      <c r="C643" s="155" t="str">
        <v>2025</v>
      </c>
      <c r="D643" s="183" t="str">
        <v>2025M02</v>
      </c>
      <c r="E643" s="155" t="str">
        <v>2025</v>
      </c>
      <c r="F643" s="184" t="str">
        <v>Canada</v>
      </c>
      <c r="G643" s="155" t="str">
        <v>Canpotex</v>
      </c>
      <c r="H643" s="155" t="str">
        <v>Vancouver (Canada)</v>
      </c>
      <c r="I643" s="155" t="str">
        <v>Cl Xuchang</v>
      </c>
      <c r="J643" s="155">
        <v>61.203000000000003</v>
      </c>
      <c r="K643" s="148">
        <v>11.945</v>
      </c>
      <c r="L643" s="185" t="str">
        <v>Malaysia</v>
      </c>
      <c r="M643" s="155" t="str">
        <v>Port Klang</v>
      </c>
      <c r="N643" s="186">
        <v>45668.605740740742</v>
      </c>
      <c r="O643" s="186">
        <v>45702.031828703701</v>
      </c>
      <c r="S643" s="187"/>
      <c r="T643" s="148"/>
      <c r="Z643" s="148"/>
    </row>
    <row r="644" spans="2:26" s="155" customFormat="1" hidden="1" x14ac:dyDescent="0.2">
      <c r="B644" s="155" t="str">
        <v>2025M01</v>
      </c>
      <c r="C644" s="155" t="str">
        <v>2025</v>
      </c>
      <c r="D644" s="183" t="str">
        <v>2025M02</v>
      </c>
      <c r="E644" s="155" t="str">
        <v>2025</v>
      </c>
      <c r="F644" s="184" t="str">
        <v>Canada</v>
      </c>
      <c r="G644" s="155" t="str">
        <v>K+S</v>
      </c>
      <c r="H644" s="155" t="str">
        <v>Vancouver (Canada)</v>
      </c>
      <c r="I644" s="155" t="str">
        <v>Falcon Triumph</v>
      </c>
      <c r="J644" s="155">
        <v>63.481000000000002</v>
      </c>
      <c r="K644" s="148">
        <v>33.098999999999997</v>
      </c>
      <c r="L644" s="185" t="str">
        <v>India</v>
      </c>
      <c r="M644" s="155" t="str">
        <v>Deendayal</v>
      </c>
      <c r="N644" s="186">
        <v>45661.667974537035</v>
      </c>
      <c r="O644" s="186">
        <v>45703.863310185188</v>
      </c>
      <c r="S644" s="187"/>
      <c r="T644" s="148"/>
      <c r="Z644" s="148"/>
    </row>
    <row r="645" spans="2:26" s="155" customFormat="1" hidden="1" x14ac:dyDescent="0.2">
      <c r="B645" s="155" t="str">
        <v>2025M01</v>
      </c>
      <c r="C645" s="155" t="str">
        <v>2025</v>
      </c>
      <c r="D645" s="183" t="str">
        <v>2025M02</v>
      </c>
      <c r="E645" s="155" t="str">
        <v>2025</v>
      </c>
      <c r="F645" s="184" t="str">
        <v>Canada</v>
      </c>
      <c r="G645" s="155" t="str">
        <v>Canpotex</v>
      </c>
      <c r="H645" s="155" t="str">
        <v>Vancouver (Canada)</v>
      </c>
      <c r="I645" s="155" t="str">
        <v>Darya Heera</v>
      </c>
      <c r="J645" s="155">
        <v>61.082999999999998</v>
      </c>
      <c r="K645" s="148">
        <v>8.4160000000000004</v>
      </c>
      <c r="L645" s="185" t="str">
        <v>Indonesia</v>
      </c>
      <c r="M645" s="155" t="str">
        <v>Gresik</v>
      </c>
      <c r="N645" s="186">
        <v>45666.616041666668</v>
      </c>
      <c r="O645" s="186">
        <v>45704.258101851854</v>
      </c>
      <c r="S645" s="187"/>
      <c r="T645" s="148"/>
      <c r="Z645" s="148"/>
    </row>
    <row r="646" spans="2:26" s="155" customFormat="1" hidden="1" x14ac:dyDescent="0.2">
      <c r="B646" s="155" t="str">
        <v>2025M01</v>
      </c>
      <c r="C646" s="155" t="str">
        <v>2025</v>
      </c>
      <c r="D646" s="183" t="str">
        <v>2025M02</v>
      </c>
      <c r="E646" s="155" t="str">
        <v>2025</v>
      </c>
      <c r="F646" s="184" t="str">
        <v>Canada</v>
      </c>
      <c r="G646" s="155" t="str">
        <v>Canpotex</v>
      </c>
      <c r="H646" s="155" t="str">
        <v>Vancouver (Canada)</v>
      </c>
      <c r="I646" s="155" t="str">
        <v>Manina</v>
      </c>
      <c r="J646" s="155">
        <v>64.087999999999994</v>
      </c>
      <c r="K646" s="148">
        <v>15.553000000000001</v>
      </c>
      <c r="L646" s="185" t="str">
        <v>Indonesia</v>
      </c>
      <c r="M646" s="155" t="str">
        <v>Gresik</v>
      </c>
      <c r="N646" s="186">
        <v>45664.616076388891</v>
      </c>
      <c r="O646" s="186">
        <v>45705.239293981482</v>
      </c>
      <c r="S646" s="187"/>
      <c r="T646" s="148"/>
      <c r="Z646" s="148"/>
    </row>
    <row r="647" spans="2:26" s="155" customFormat="1" hidden="1" x14ac:dyDescent="0.2">
      <c r="B647" s="155" t="str">
        <v>2025M01</v>
      </c>
      <c r="C647" s="155" t="str">
        <v>2025</v>
      </c>
      <c r="D647" s="183" t="str">
        <v>2025M02</v>
      </c>
      <c r="E647" s="155" t="str">
        <v>2025</v>
      </c>
      <c r="F647" s="184" t="str">
        <v>Canada</v>
      </c>
      <c r="G647" s="155" t="str">
        <v>K+S</v>
      </c>
      <c r="H647" s="155" t="str">
        <v>Vancouver (Canada)</v>
      </c>
      <c r="I647" s="155" t="str">
        <v>Medi Egeo</v>
      </c>
      <c r="J647" s="155">
        <v>60.55</v>
      </c>
      <c r="K647" s="148">
        <v>58.293999999999997</v>
      </c>
      <c r="L647" s="185" t="str">
        <v>Indonesia</v>
      </c>
      <c r="M647" s="155" t="str">
        <v>Weda Bay</v>
      </c>
      <c r="N647" s="186">
        <v>45677.720150462963</v>
      </c>
      <c r="O647" s="186">
        <v>45706.975289351853</v>
      </c>
      <c r="S647" s="187"/>
      <c r="T647" s="148"/>
      <c r="Z647" s="148"/>
    </row>
    <row r="648" spans="2:26" s="155" customFormat="1" hidden="1" x14ac:dyDescent="0.2">
      <c r="B648" s="155" t="str">
        <v>2025M01</v>
      </c>
      <c r="C648" s="155" t="str">
        <v>2025</v>
      </c>
      <c r="D648" s="183" t="str">
        <v>2025M02</v>
      </c>
      <c r="E648" s="155" t="str">
        <v>2025</v>
      </c>
      <c r="F648" s="184" t="str">
        <v>Canada</v>
      </c>
      <c r="G648" s="155" t="str">
        <v>K+S</v>
      </c>
      <c r="H648" s="155" t="str">
        <v>Vancouver (Canada)</v>
      </c>
      <c r="I648" s="155" t="str">
        <v>Deneb Harmony</v>
      </c>
      <c r="J648" s="155">
        <v>36.887999999999998</v>
      </c>
      <c r="K648" s="148">
        <v>8.0990000000000002</v>
      </c>
      <c r="L648" s="185" t="str">
        <v>New Zealand</v>
      </c>
      <c r="M648" s="155" t="str">
        <v>Napier</v>
      </c>
      <c r="N648" s="186">
        <v>45686.80363425926</v>
      </c>
      <c r="O648" s="186">
        <v>45708.166030092594</v>
      </c>
      <c r="S648" s="187"/>
      <c r="T648" s="148"/>
      <c r="Z648" s="148"/>
    </row>
    <row r="649" spans="2:26" s="155" customFormat="1" hidden="1" x14ac:dyDescent="0.2">
      <c r="B649" s="155" t="str">
        <v>2025M01</v>
      </c>
      <c r="C649" s="155" t="str">
        <v>2025</v>
      </c>
      <c r="D649" s="183" t="str">
        <v>2025M02</v>
      </c>
      <c r="E649" s="155" t="str">
        <v>2025</v>
      </c>
      <c r="F649" s="184" t="str">
        <v>Canada</v>
      </c>
      <c r="G649" s="155" t="str">
        <v>Canpotex</v>
      </c>
      <c r="H649" s="155" t="str">
        <v>Vancouver (Canada)</v>
      </c>
      <c r="I649" s="155" t="str">
        <v>African Flamingo</v>
      </c>
      <c r="J649" s="155">
        <v>63.926000000000002</v>
      </c>
      <c r="K649" s="148">
        <v>20.765000000000001</v>
      </c>
      <c r="L649" s="185" t="str">
        <v>Thailand</v>
      </c>
      <c r="M649" s="155" t="str">
        <v>Map Ta Phut</v>
      </c>
      <c r="N649" s="186">
        <v>45671.991053240738</v>
      </c>
      <c r="O649" s="186">
        <v>45708.437557870369</v>
      </c>
      <c r="S649" s="187"/>
      <c r="T649" s="148"/>
      <c r="Z649" s="148"/>
    </row>
    <row r="650" spans="2:26" s="155" customFormat="1" hidden="1" x14ac:dyDescent="0.2">
      <c r="B650" s="155" t="str">
        <v>2025M01</v>
      </c>
      <c r="C650" s="155" t="str">
        <v>2025</v>
      </c>
      <c r="D650" s="183" t="str">
        <v>2025M02</v>
      </c>
      <c r="E650" s="155" t="str">
        <v>2025</v>
      </c>
      <c r="F650" s="184" t="str">
        <v>Canada</v>
      </c>
      <c r="G650" s="155" t="str">
        <v>Canpotex</v>
      </c>
      <c r="H650" s="155" t="str">
        <v>Vancouver (Canada)</v>
      </c>
      <c r="I650" s="155" t="str">
        <v>Clipper Clyde</v>
      </c>
      <c r="J650" s="155">
        <v>31.638999999999999</v>
      </c>
      <c r="K650" s="148">
        <v>5.6669999999999998</v>
      </c>
      <c r="L650" s="185" t="str">
        <v>Japan</v>
      </c>
      <c r="M650" s="155" t="str">
        <v>Nagoya</v>
      </c>
      <c r="N650" s="186">
        <v>45679.168206018519</v>
      </c>
      <c r="O650" s="186">
        <v>45709.904039351852</v>
      </c>
      <c r="S650" s="187"/>
      <c r="T650" s="148"/>
      <c r="Z650" s="148"/>
    </row>
    <row r="651" spans="2:26" s="155" customFormat="1" hidden="1" x14ac:dyDescent="0.2">
      <c r="B651" s="155" t="str">
        <v>2025M01</v>
      </c>
      <c r="C651" s="155" t="str">
        <v>2025</v>
      </c>
      <c r="D651" s="183" t="str">
        <v>2025M02</v>
      </c>
      <c r="E651" s="155" t="str">
        <v>2025</v>
      </c>
      <c r="F651" s="184" t="str">
        <v>Canada</v>
      </c>
      <c r="G651" s="155" t="str">
        <v>Canpotex</v>
      </c>
      <c r="H651" s="155" t="str">
        <v>Vancouver (Canada)</v>
      </c>
      <c r="I651" s="155" t="str">
        <v>Ultra Reliance</v>
      </c>
      <c r="J651" s="155">
        <v>63.661999999999999</v>
      </c>
      <c r="K651" s="148">
        <v>11.17</v>
      </c>
      <c r="L651" s="185" t="str">
        <v>Indonesia</v>
      </c>
      <c r="M651" s="155" t="str">
        <v>Dumai</v>
      </c>
      <c r="N651" s="186">
        <v>45676.063935185186</v>
      </c>
      <c r="O651" s="186">
        <v>45712.193368055552</v>
      </c>
      <c r="S651" s="187"/>
      <c r="T651" s="148"/>
      <c r="Z651" s="148"/>
    </row>
    <row r="652" spans="2:26" s="155" customFormat="1" hidden="1" x14ac:dyDescent="0.2">
      <c r="B652" s="155" t="str">
        <v>2025M01</v>
      </c>
      <c r="C652" s="155" t="str">
        <v>2025</v>
      </c>
      <c r="D652" s="183" t="str">
        <v>2025M02</v>
      </c>
      <c r="E652" s="155" t="str">
        <v>2025</v>
      </c>
      <c r="F652" s="184" t="str">
        <v>Canada</v>
      </c>
      <c r="G652" s="155" t="str">
        <v>Canpotex</v>
      </c>
      <c r="H652" s="155" t="str">
        <v>Vancouver (Canada)</v>
      </c>
      <c r="I652" s="155" t="str">
        <v>Cl Xuchang</v>
      </c>
      <c r="J652" s="155">
        <v>61.203000000000003</v>
      </c>
      <c r="K652" s="148">
        <v>7.7290000000000001</v>
      </c>
      <c r="L652" s="185" t="str">
        <v>Malaysia</v>
      </c>
      <c r="M652" s="155" t="str">
        <v>Johor</v>
      </c>
      <c r="N652" s="186">
        <v>45668.605740740742</v>
      </c>
      <c r="O652" s="186">
        <v>45712.761250000003</v>
      </c>
      <c r="S652" s="187"/>
      <c r="T652" s="148"/>
      <c r="Z652" s="148"/>
    </row>
    <row r="653" spans="2:26" s="155" customFormat="1" hidden="1" x14ac:dyDescent="0.2">
      <c r="B653" s="155" t="str">
        <v>2025M01</v>
      </c>
      <c r="C653" s="155" t="str">
        <v>2025</v>
      </c>
      <c r="D653" s="183" t="str">
        <v>2025M02</v>
      </c>
      <c r="E653" s="155" t="str">
        <v>2025</v>
      </c>
      <c r="F653" s="184" t="str">
        <v>Canada</v>
      </c>
      <c r="G653" s="155" t="str">
        <v>Canpotex</v>
      </c>
      <c r="H653" s="155" t="str">
        <v>Vancouver (Canada)</v>
      </c>
      <c r="I653" s="155" t="str">
        <v>Jabal Almisht</v>
      </c>
      <c r="J653" s="155">
        <v>63.192999999999998</v>
      </c>
      <c r="K653" s="148">
        <v>39.790999999999997</v>
      </c>
      <c r="L653" s="185" t="str">
        <v>Brazil</v>
      </c>
      <c r="M653" s="155" t="str">
        <v>Rio Grande (Brazil)</v>
      </c>
      <c r="N653" s="186">
        <v>45683.824456018519</v>
      </c>
      <c r="O653" s="186">
        <v>45715.355451388888</v>
      </c>
      <c r="S653" s="187"/>
      <c r="T653" s="148"/>
      <c r="Z653" s="148"/>
    </row>
    <row r="654" spans="2:26" s="155" customFormat="1" hidden="1" x14ac:dyDescent="0.2">
      <c r="B654" s="155" t="str">
        <v>2025M02</v>
      </c>
      <c r="C654" s="155" t="str">
        <v>2025</v>
      </c>
      <c r="D654" s="183" t="str">
        <v>2025M03</v>
      </c>
      <c r="E654" s="155" t="str">
        <v>2025</v>
      </c>
      <c r="F654" s="184" t="str">
        <v>Canada</v>
      </c>
      <c r="G654" s="155" t="str">
        <v>Canpotex</v>
      </c>
      <c r="H654" s="155" t="str">
        <v>Vancouver (Canada)</v>
      </c>
      <c r="I654" s="155" t="str">
        <v>Darya Mira</v>
      </c>
      <c r="J654" s="155">
        <v>61.087000000000003</v>
      </c>
      <c r="K654" s="148">
        <v>18.734000000000002</v>
      </c>
      <c r="L654" s="185" t="str">
        <v>China</v>
      </c>
      <c r="M654" s="155" t="str">
        <v>Yantai</v>
      </c>
      <c r="N654" s="186">
        <v>45694.845312500001</v>
      </c>
      <c r="O654" s="186">
        <v>45717.167557870373</v>
      </c>
      <c r="S654" s="187"/>
      <c r="T654" s="148"/>
      <c r="Z654" s="148"/>
    </row>
    <row r="655" spans="2:26" s="155" customFormat="1" hidden="1" x14ac:dyDescent="0.2">
      <c r="B655" s="155" t="str">
        <v>2025M01</v>
      </c>
      <c r="C655" s="155" t="str">
        <v>2025</v>
      </c>
      <c r="D655" s="183" t="str">
        <v>2025M03</v>
      </c>
      <c r="E655" s="155" t="str">
        <v>2025</v>
      </c>
      <c r="F655" s="184" t="str">
        <v>Canada</v>
      </c>
      <c r="G655" s="155" t="str">
        <v>Canpotex</v>
      </c>
      <c r="H655" s="155" t="str">
        <v>Vancouver (Canada)</v>
      </c>
      <c r="I655" s="155" t="str">
        <v>Darya Heera</v>
      </c>
      <c r="J655" s="155">
        <v>61.082999999999998</v>
      </c>
      <c r="K655" s="148">
        <v>49.862000000000002</v>
      </c>
      <c r="L655" s="185" t="str">
        <v>Bangladesh</v>
      </c>
      <c r="M655" s="155" t="str">
        <v>Chattogram</v>
      </c>
      <c r="N655" s="186">
        <v>45666.616041666668</v>
      </c>
      <c r="O655" s="186">
        <v>45717.376215277778</v>
      </c>
      <c r="S655" s="187"/>
      <c r="T655" s="148"/>
      <c r="Z655" s="148"/>
    </row>
    <row r="656" spans="2:26" s="155" customFormat="1" hidden="1" x14ac:dyDescent="0.2">
      <c r="B656" s="155" t="str">
        <v>2025M01</v>
      </c>
      <c r="C656" s="155" t="str">
        <v>2025</v>
      </c>
      <c r="D656" s="183" t="str">
        <v>2025M03</v>
      </c>
      <c r="E656" s="155" t="str">
        <v>2025</v>
      </c>
      <c r="F656" s="184" t="str">
        <v>Canada</v>
      </c>
      <c r="G656" s="155" t="str">
        <v>K+S</v>
      </c>
      <c r="H656" s="155" t="str">
        <v>Vancouver (Canada)</v>
      </c>
      <c r="I656" s="155" t="str">
        <v>Santa Ines</v>
      </c>
      <c r="J656" s="155">
        <v>63.448999999999998</v>
      </c>
      <c r="K656" s="148">
        <v>52.624000000000002</v>
      </c>
      <c r="L656" s="185" t="str">
        <v>Brazil</v>
      </c>
      <c r="M656" s="155" t="str">
        <v>Santos</v>
      </c>
      <c r="N656" s="186">
        <v>45674.92869212963</v>
      </c>
      <c r="O656" s="186">
        <v>45719.021284722221</v>
      </c>
      <c r="S656" s="187"/>
      <c r="T656" s="148"/>
      <c r="Z656" s="148"/>
    </row>
    <row r="657" spans="2:26" s="155" customFormat="1" hidden="1" x14ac:dyDescent="0.2">
      <c r="B657" s="155" t="str">
        <v>2025M01</v>
      </c>
      <c r="C657" s="155" t="str">
        <v>2025</v>
      </c>
      <c r="D657" s="183" t="str">
        <v>2025M03</v>
      </c>
      <c r="E657" s="155" t="str">
        <v>2025</v>
      </c>
      <c r="F657" s="184" t="str">
        <v>Canada</v>
      </c>
      <c r="G657" s="155" t="str">
        <v>K+S</v>
      </c>
      <c r="H657" s="155" t="str">
        <v>Vancouver (Canada)</v>
      </c>
      <c r="I657" s="155" t="str">
        <v>Santa Ines</v>
      </c>
      <c r="J657" s="155">
        <v>63.448999999999998</v>
      </c>
      <c r="K657" s="148">
        <v>1.5229999999999999</v>
      </c>
      <c r="L657" s="185" t="str">
        <v>Brazil</v>
      </c>
      <c r="M657" s="155" t="str">
        <v>Santos</v>
      </c>
      <c r="N657" s="186">
        <v>45674.92869212963</v>
      </c>
      <c r="O657" s="186">
        <v>45719.021296296298</v>
      </c>
      <c r="S657" s="187"/>
      <c r="T657" s="148"/>
      <c r="Z657" s="148"/>
    </row>
    <row r="658" spans="2:26" s="155" customFormat="1" hidden="1" x14ac:dyDescent="0.2">
      <c r="B658" s="155" t="str">
        <v>2025M02</v>
      </c>
      <c r="C658" s="155" t="str">
        <v>2025</v>
      </c>
      <c r="D658" s="183" t="str">
        <v>2025M03</v>
      </c>
      <c r="E658" s="155" t="str">
        <v>2025</v>
      </c>
      <c r="F658" s="184" t="str">
        <v>Canada</v>
      </c>
      <c r="G658" s="155" t="str">
        <v>K+S</v>
      </c>
      <c r="H658" s="155" t="str">
        <v>Vancouver (Canada)</v>
      </c>
      <c r="I658" s="155" t="str">
        <v>Maple Tulip</v>
      </c>
      <c r="J658" s="155">
        <v>33.158000000000001</v>
      </c>
      <c r="K658" s="148">
        <v>14.471</v>
      </c>
      <c r="L658" s="185" t="str">
        <v>Cuba</v>
      </c>
      <c r="M658" s="155" t="str">
        <v>Moa</v>
      </c>
      <c r="N658" s="186">
        <v>45696.449479166666</v>
      </c>
      <c r="O658" s="186">
        <v>45719.568773148145</v>
      </c>
      <c r="S658" s="187"/>
      <c r="T658" s="148"/>
      <c r="Z658" s="148"/>
    </row>
    <row r="659" spans="2:26" s="155" customFormat="1" hidden="1" x14ac:dyDescent="0.2">
      <c r="B659" s="155" t="str">
        <v>2025M01</v>
      </c>
      <c r="C659" s="155" t="str">
        <v>2025</v>
      </c>
      <c r="D659" s="183" t="str">
        <v>2025M03</v>
      </c>
      <c r="E659" s="155" t="str">
        <v>2025</v>
      </c>
      <c r="F659" s="184" t="str">
        <v>Canada</v>
      </c>
      <c r="G659" s="155" t="str">
        <v>Canpotex</v>
      </c>
      <c r="H659" s="155" t="str">
        <v>Vancouver (Canada)</v>
      </c>
      <c r="I659" s="155" t="str">
        <v>Clipper Clyde</v>
      </c>
      <c r="J659" s="155">
        <v>31.638999999999999</v>
      </c>
      <c r="K659" s="148">
        <v>14.167</v>
      </c>
      <c r="L659" s="185" t="str">
        <v>Japan</v>
      </c>
      <c r="M659" s="155" t="str">
        <v>Kisarazu</v>
      </c>
      <c r="N659" s="186">
        <v>45679.168206018519</v>
      </c>
      <c r="O659" s="186">
        <v>45719.944537037038</v>
      </c>
      <c r="S659" s="187"/>
      <c r="T659" s="148"/>
      <c r="Z659" s="148"/>
    </row>
    <row r="660" spans="2:26" s="155" customFormat="1" hidden="1" x14ac:dyDescent="0.2">
      <c r="B660" s="155" t="str">
        <v>2025M01</v>
      </c>
      <c r="C660" s="155" t="str">
        <v>2025</v>
      </c>
      <c r="D660" s="183" t="str">
        <v>2025M03</v>
      </c>
      <c r="E660" s="155" t="str">
        <v>2025</v>
      </c>
      <c r="F660" s="184" t="str">
        <v>Canada</v>
      </c>
      <c r="G660" s="155" t="str">
        <v>K+S</v>
      </c>
      <c r="H660" s="155" t="str">
        <v>Vancouver (Canada)</v>
      </c>
      <c r="I660" s="155" t="str">
        <v>Deneb Harmony</v>
      </c>
      <c r="J660" s="155">
        <v>36.887999999999998</v>
      </c>
      <c r="K660" s="148">
        <v>5.24</v>
      </c>
      <c r="L660" s="185" t="str">
        <v>New Zealand</v>
      </c>
      <c r="M660" s="155" t="str">
        <v>Lyttelton</v>
      </c>
      <c r="N660" s="186">
        <v>45686.80363425926</v>
      </c>
      <c r="O660" s="186">
        <v>45720.340150462966</v>
      </c>
      <c r="S660" s="187"/>
      <c r="T660" s="148"/>
      <c r="Z660" s="148"/>
    </row>
    <row r="661" spans="2:26" s="155" customFormat="1" hidden="1" x14ac:dyDescent="0.2">
      <c r="B661" s="155" t="str">
        <v>2025M01</v>
      </c>
      <c r="C661" s="155" t="str">
        <v>2025</v>
      </c>
      <c r="D661" s="183" t="str">
        <v>2025M03</v>
      </c>
      <c r="E661" s="155" t="str">
        <v>2025</v>
      </c>
      <c r="F661" s="184" t="str">
        <v>Canada</v>
      </c>
      <c r="G661" s="155" t="str">
        <v>Canpotex</v>
      </c>
      <c r="H661" s="155" t="str">
        <v>Vancouver (Canada)</v>
      </c>
      <c r="I661" s="155" t="str">
        <v>Ultra Reliance</v>
      </c>
      <c r="J661" s="155">
        <v>63.661999999999999</v>
      </c>
      <c r="K661" s="148">
        <v>26.529</v>
      </c>
      <c r="L661" s="185" t="str">
        <v>Indonesia</v>
      </c>
      <c r="M661" s="155" t="str">
        <v>Gresik</v>
      </c>
      <c r="N661" s="186">
        <v>45676.063935185186</v>
      </c>
      <c r="O661" s="186">
        <v>45720.511064814818</v>
      </c>
      <c r="S661" s="187"/>
      <c r="T661" s="148"/>
      <c r="Z661" s="148"/>
    </row>
    <row r="662" spans="2:26" s="155" customFormat="1" hidden="1" x14ac:dyDescent="0.2">
      <c r="B662" s="155" t="str">
        <v>2025M01</v>
      </c>
      <c r="C662" s="155" t="str">
        <v>2025</v>
      </c>
      <c r="D662" s="183" t="str">
        <v>2025M03</v>
      </c>
      <c r="E662" s="155" t="str">
        <v>2025</v>
      </c>
      <c r="F662" s="184" t="str">
        <v>Canada</v>
      </c>
      <c r="G662" s="155" t="str">
        <v>Canpotex</v>
      </c>
      <c r="H662" s="155" t="str">
        <v>Vancouver (Canada)</v>
      </c>
      <c r="I662" s="155" t="str">
        <v>Bulk Atacama</v>
      </c>
      <c r="J662" s="155">
        <v>61.384</v>
      </c>
      <c r="K662" s="148">
        <v>13.654</v>
      </c>
      <c r="L662" s="185" t="str">
        <v>Belgium</v>
      </c>
      <c r="M662" s="155" t="str">
        <v>Antwerp</v>
      </c>
      <c r="N662" s="186">
        <v>45684.814074074071</v>
      </c>
      <c r="O662" s="186">
        <v>45720.855567129627</v>
      </c>
      <c r="S662" s="187"/>
      <c r="T662" s="148"/>
      <c r="Z662" s="148"/>
    </row>
    <row r="663" spans="2:26" s="155" customFormat="1" hidden="1" x14ac:dyDescent="0.2">
      <c r="B663" s="155" t="str">
        <v>2025M01</v>
      </c>
      <c r="C663" s="155" t="str">
        <v>2025</v>
      </c>
      <c r="D663" s="183" t="str">
        <v>2025M03</v>
      </c>
      <c r="E663" s="155" t="str">
        <v>2025</v>
      </c>
      <c r="F663" s="184" t="str">
        <v>Canada</v>
      </c>
      <c r="G663" s="155" t="str">
        <v>Canpotex</v>
      </c>
      <c r="H663" s="155" t="str">
        <v>Vancouver (Canada)</v>
      </c>
      <c r="I663" s="155" t="str">
        <v>Bulk Atacama</v>
      </c>
      <c r="J663" s="155">
        <v>61.384</v>
      </c>
      <c r="K663" s="148">
        <v>39.912999999999997</v>
      </c>
      <c r="L663" s="185" t="str">
        <v>Belgium</v>
      </c>
      <c r="M663" s="155" t="str">
        <v>Antwerp</v>
      </c>
      <c r="N663" s="186">
        <v>45684.814074074071</v>
      </c>
      <c r="O663" s="186">
        <v>45720.855706018519</v>
      </c>
      <c r="S663" s="187"/>
      <c r="T663" s="148"/>
      <c r="Z663" s="148"/>
    </row>
    <row r="664" spans="2:26" s="155" customFormat="1" hidden="1" x14ac:dyDescent="0.2">
      <c r="B664" s="155" t="str">
        <v>2025M01</v>
      </c>
      <c r="C664" s="155" t="str">
        <v>2025</v>
      </c>
      <c r="D664" s="183" t="str">
        <v>2025M03</v>
      </c>
      <c r="E664" s="155" t="str">
        <v>2025</v>
      </c>
      <c r="F664" s="184" t="str">
        <v>Canada</v>
      </c>
      <c r="G664" s="155" t="str">
        <v>Canpotex</v>
      </c>
      <c r="H664" s="155" t="str">
        <v>Vancouver (Canada)</v>
      </c>
      <c r="I664" s="155" t="str">
        <v>Manina</v>
      </c>
      <c r="J664" s="155">
        <v>64.087999999999994</v>
      </c>
      <c r="K664" s="148">
        <v>24.992000000000001</v>
      </c>
      <c r="L664" s="185" t="str">
        <v>Indonesia</v>
      </c>
      <c r="M664" s="155" t="str">
        <v>Teluk Bayur</v>
      </c>
      <c r="N664" s="186">
        <v>45664.616076388891</v>
      </c>
      <c r="O664" s="186">
        <v>45723.072083333333</v>
      </c>
      <c r="S664" s="187"/>
      <c r="T664" s="148"/>
      <c r="Z664" s="148"/>
    </row>
    <row r="665" spans="2:26" s="155" customFormat="1" hidden="1" x14ac:dyDescent="0.2">
      <c r="B665" s="155" t="str">
        <v>2025M02</v>
      </c>
      <c r="C665" s="155" t="str">
        <v>2025</v>
      </c>
      <c r="D665" s="183" t="str">
        <v>2025M03</v>
      </c>
      <c r="E665" s="155" t="str">
        <v>2025</v>
      </c>
      <c r="F665" s="184" t="str">
        <v>Canada</v>
      </c>
      <c r="G665" s="155" t="str">
        <v>Canpotex</v>
      </c>
      <c r="H665" s="155" t="str">
        <v>Vancouver (Canada)</v>
      </c>
      <c r="I665" s="155" t="str">
        <v>Enduro Trader</v>
      </c>
      <c r="J665" s="155">
        <v>63.524000000000001</v>
      </c>
      <c r="K665" s="148">
        <v>30.283999999999999</v>
      </c>
      <c r="L665" s="185" t="str">
        <v>Indonesia</v>
      </c>
      <c r="M665" s="155" t="str">
        <v>Dumai</v>
      </c>
      <c r="N665" s="186">
        <v>45694.35497685185</v>
      </c>
      <c r="O665" s="186">
        <v>45723.092407407406</v>
      </c>
      <c r="S665" s="187"/>
      <c r="T665" s="148"/>
      <c r="Z665" s="148"/>
    </row>
    <row r="666" spans="2:26" s="155" customFormat="1" hidden="1" x14ac:dyDescent="0.2">
      <c r="B666" s="155" t="str">
        <v>2025M01</v>
      </c>
      <c r="C666" s="155" t="str">
        <v>2025</v>
      </c>
      <c r="D666" s="183" t="str">
        <v>2025M03</v>
      </c>
      <c r="E666" s="155" t="str">
        <v>2025</v>
      </c>
      <c r="F666" s="184" t="str">
        <v>Canada</v>
      </c>
      <c r="G666" s="155" t="str">
        <v>Canpotex</v>
      </c>
      <c r="H666" s="155" t="str">
        <v>Vancouver (Canada)</v>
      </c>
      <c r="I666" s="155" t="str">
        <v>Port Nara</v>
      </c>
      <c r="J666" s="155">
        <v>64.611000000000004</v>
      </c>
      <c r="K666" s="148">
        <v>50.323999999999998</v>
      </c>
      <c r="L666" s="185" t="str">
        <v>Brazil</v>
      </c>
      <c r="M666" s="155" t="str">
        <v>Santarem</v>
      </c>
      <c r="N666" s="186">
        <v>45681.616168981483</v>
      </c>
      <c r="O666" s="186">
        <v>45724.124421296299</v>
      </c>
      <c r="S666" s="187"/>
      <c r="T666" s="148"/>
      <c r="Z666" s="148"/>
    </row>
    <row r="667" spans="2:26" s="155" customFormat="1" hidden="1" x14ac:dyDescent="0.2">
      <c r="B667" s="155" t="str">
        <v>2025M01</v>
      </c>
      <c r="C667" s="155" t="str">
        <v>2025</v>
      </c>
      <c r="D667" s="183" t="str">
        <v>2025M03</v>
      </c>
      <c r="E667" s="155" t="str">
        <v>2025</v>
      </c>
      <c r="F667" s="184" t="str">
        <v>Canada</v>
      </c>
      <c r="G667" s="155" t="str">
        <v>Canpotex</v>
      </c>
      <c r="H667" s="155" t="str">
        <v>Vancouver (Canada)</v>
      </c>
      <c r="I667" s="155" t="str">
        <v>African Flamingo</v>
      </c>
      <c r="J667" s="155">
        <v>63.926000000000002</v>
      </c>
      <c r="K667" s="148">
        <v>30.809000000000001</v>
      </c>
      <c r="L667" s="185" t="str">
        <v>Philippines</v>
      </c>
      <c r="M667" s="155" t="str">
        <v>Davao</v>
      </c>
      <c r="N667" s="186">
        <v>45671.991053240738</v>
      </c>
      <c r="O667" s="186">
        <v>45724.420138888891</v>
      </c>
      <c r="S667" s="187"/>
      <c r="T667" s="148"/>
      <c r="Z667" s="148"/>
    </row>
    <row r="668" spans="2:26" s="155" customFormat="1" hidden="1" x14ac:dyDescent="0.2">
      <c r="B668" s="155" t="str">
        <v>2025M01</v>
      </c>
      <c r="C668" s="155" t="str">
        <v>2025</v>
      </c>
      <c r="D668" s="183" t="str">
        <v>2025M03</v>
      </c>
      <c r="E668" s="155" t="str">
        <v>2025</v>
      </c>
      <c r="F668" s="184" t="str">
        <v>Canada</v>
      </c>
      <c r="G668" s="155" t="str">
        <v>K+S</v>
      </c>
      <c r="H668" s="155" t="str">
        <v>Vancouver (Canada)</v>
      </c>
      <c r="I668" s="155" t="str">
        <v>Deneb Harmony</v>
      </c>
      <c r="J668" s="155">
        <v>36.887999999999998</v>
      </c>
      <c r="K668" s="148">
        <v>4.7640000000000002</v>
      </c>
      <c r="L668" s="185" t="str">
        <v>New Zealand</v>
      </c>
      <c r="M668" s="155" t="str">
        <v>Timaru</v>
      </c>
      <c r="N668" s="186">
        <v>45686.80363425926</v>
      </c>
      <c r="O668" s="186">
        <v>45724.681261574071</v>
      </c>
      <c r="S668" s="187"/>
      <c r="T668" s="148"/>
      <c r="Z668" s="148"/>
    </row>
    <row r="669" spans="2:26" s="155" customFormat="1" hidden="1" x14ac:dyDescent="0.2">
      <c r="B669" s="155" t="str">
        <v>2025M01</v>
      </c>
      <c r="C669" s="155" t="str">
        <v>2025</v>
      </c>
      <c r="D669" s="183" t="str">
        <v>2025M03</v>
      </c>
      <c r="E669" s="155" t="str">
        <v>2025</v>
      </c>
      <c r="F669" s="184" t="str">
        <v>Canada</v>
      </c>
      <c r="G669" s="155" t="str">
        <v>Canpotex</v>
      </c>
      <c r="H669" s="155" t="str">
        <v>Vancouver (Canada)</v>
      </c>
      <c r="I669" s="155" t="str">
        <v>Cl Xuchang</v>
      </c>
      <c r="J669" s="155">
        <v>61.203000000000003</v>
      </c>
      <c r="K669" s="148">
        <v>8.4320000000000004</v>
      </c>
      <c r="L669" s="185" t="str">
        <v>Malaysia</v>
      </c>
      <c r="M669" s="155" t="str">
        <v>Tawau</v>
      </c>
      <c r="N669" s="186">
        <v>45668.605740740742</v>
      </c>
      <c r="O669" s="186">
        <v>45724.782557870371</v>
      </c>
      <c r="S669" s="187"/>
      <c r="T669" s="148"/>
      <c r="Z669" s="148"/>
    </row>
    <row r="670" spans="2:26" s="155" customFormat="1" hidden="1" x14ac:dyDescent="0.2">
      <c r="B670" s="155" t="str">
        <v>2025M02</v>
      </c>
      <c r="C670" s="155" t="str">
        <v>2025</v>
      </c>
      <c r="D670" s="183" t="str">
        <v>2025M03</v>
      </c>
      <c r="E670" s="155" t="str">
        <v>2025</v>
      </c>
      <c r="F670" s="184" t="str">
        <v>Canada</v>
      </c>
      <c r="G670" s="155" t="str">
        <v>K+S</v>
      </c>
      <c r="H670" s="155" t="str">
        <v>Vancouver (Canada)</v>
      </c>
      <c r="I670" s="155" t="str">
        <v>Santa Ace</v>
      </c>
      <c r="J670" s="155">
        <v>63.725000000000001</v>
      </c>
      <c r="K670" s="148">
        <v>53.698</v>
      </c>
      <c r="L670" s="185" t="str">
        <v>Belgium</v>
      </c>
      <c r="M670" s="155" t="str">
        <v>Ghent</v>
      </c>
      <c r="N670" s="186">
        <v>45693.73065972222</v>
      </c>
      <c r="O670" s="186">
        <v>45726.647060185183</v>
      </c>
      <c r="S670" s="187"/>
      <c r="T670" s="148"/>
      <c r="Z670" s="148"/>
    </row>
    <row r="671" spans="2:26" s="155" customFormat="1" hidden="1" x14ac:dyDescent="0.2">
      <c r="B671" s="155" t="str">
        <v>2025M01</v>
      </c>
      <c r="C671" s="155" t="str">
        <v>2025</v>
      </c>
      <c r="D671" s="183" t="str">
        <v>2025M03</v>
      </c>
      <c r="E671" s="155" t="str">
        <v>2025</v>
      </c>
      <c r="F671" s="184" t="str">
        <v>Canada</v>
      </c>
      <c r="G671" s="155" t="str">
        <v>Canpotex</v>
      </c>
      <c r="H671" s="155" t="str">
        <v>Vancouver (Canada)</v>
      </c>
      <c r="I671" s="155" t="str">
        <v>Ultra Reliance</v>
      </c>
      <c r="J671" s="155">
        <v>63.661999999999999</v>
      </c>
      <c r="K671" s="148">
        <v>24.689</v>
      </c>
      <c r="L671" s="185" t="str">
        <v>Indonesia</v>
      </c>
      <c r="M671" s="155" t="str">
        <v>Belawan</v>
      </c>
      <c r="N671" s="186">
        <v>45676.063935185186</v>
      </c>
      <c r="O671" s="186">
        <v>45728.875706018516</v>
      </c>
      <c r="S671" s="187"/>
      <c r="T671" s="148"/>
      <c r="Z671" s="148"/>
    </row>
    <row r="672" spans="2:26" s="155" customFormat="1" hidden="1" x14ac:dyDescent="0.2">
      <c r="B672" s="155" t="str">
        <v>2025M01</v>
      </c>
      <c r="C672" s="155" t="str">
        <v>2025</v>
      </c>
      <c r="D672" s="183" t="str">
        <v>2025M03</v>
      </c>
      <c r="E672" s="155" t="str">
        <v>2025</v>
      </c>
      <c r="F672" s="184" t="str">
        <v>Canada</v>
      </c>
      <c r="G672" s="155" t="str">
        <v>Canpotex</v>
      </c>
      <c r="H672" s="155" t="str">
        <v>Vancouver (Canada)</v>
      </c>
      <c r="I672" s="155" t="str">
        <v>Hsl Nassau</v>
      </c>
      <c r="J672" s="155">
        <v>63.805</v>
      </c>
      <c r="K672" s="148">
        <v>30.016999999999999</v>
      </c>
      <c r="L672" s="185" t="str">
        <v>Indonesia</v>
      </c>
      <c r="M672" s="155" t="str">
        <v>Gresik</v>
      </c>
      <c r="N672" s="186">
        <v>45687.043124999997</v>
      </c>
      <c r="O672" s="186">
        <v>45729.157442129632</v>
      </c>
      <c r="S672" s="187"/>
      <c r="T672" s="148"/>
      <c r="Z672" s="148"/>
    </row>
    <row r="673" spans="2:26" s="155" customFormat="1" hidden="1" x14ac:dyDescent="0.2">
      <c r="B673" s="155" t="str">
        <v>2025M02</v>
      </c>
      <c r="C673" s="155" t="str">
        <v>2025</v>
      </c>
      <c r="D673" s="183" t="str">
        <v>2025M03</v>
      </c>
      <c r="E673" s="155" t="str">
        <v>2025</v>
      </c>
      <c r="F673" s="184" t="str">
        <v>Canada</v>
      </c>
      <c r="G673" s="155" t="str">
        <v>Canpotex</v>
      </c>
      <c r="H673" s="155" t="str">
        <v>Vancouver (Canada)</v>
      </c>
      <c r="I673" s="155" t="str">
        <v>Nord Kudu</v>
      </c>
      <c r="J673" s="155">
        <v>81.944000000000003</v>
      </c>
      <c r="K673" s="148">
        <v>70.679000000000002</v>
      </c>
      <c r="L673" s="185" t="str">
        <v>Brazil</v>
      </c>
      <c r="M673" s="155" t="str">
        <v>Paranagua</v>
      </c>
      <c r="N673" s="186">
        <v>45690.823773148149</v>
      </c>
      <c r="O673" s="186">
        <v>45729.290949074071</v>
      </c>
      <c r="S673" s="187"/>
      <c r="T673" s="148"/>
      <c r="Z673" s="148"/>
    </row>
    <row r="674" spans="2:26" s="155" customFormat="1" hidden="1" x14ac:dyDescent="0.2">
      <c r="B674" s="155" t="str">
        <v>2025M02</v>
      </c>
      <c r="C674" s="155" t="str">
        <v>2025</v>
      </c>
      <c r="D674" s="183" t="str">
        <v>2025M03</v>
      </c>
      <c r="E674" s="155" t="str">
        <v>2025</v>
      </c>
      <c r="F674" s="184" t="str">
        <v>Canada</v>
      </c>
      <c r="G674" s="155" t="str">
        <v>K+S</v>
      </c>
      <c r="H674" s="155" t="str">
        <v>Vancouver (Canada)</v>
      </c>
      <c r="I674" s="155" t="str">
        <v>Star Hansa</v>
      </c>
      <c r="J674" s="155">
        <v>46.427999999999997</v>
      </c>
      <c r="K674" s="148">
        <v>3.64</v>
      </c>
      <c r="L674" s="185" t="str">
        <v>China</v>
      </c>
      <c r="M674" s="155" t="str">
        <v>Qingdao</v>
      </c>
      <c r="N674" s="186">
        <v>45709.209918981483</v>
      </c>
      <c r="O674" s="186">
        <v>45731.782546296294</v>
      </c>
      <c r="S674" s="187"/>
      <c r="T674" s="148"/>
      <c r="Z674" s="148"/>
    </row>
    <row r="675" spans="2:26" s="155" customFormat="1" hidden="1" x14ac:dyDescent="0.2">
      <c r="B675" s="155" t="str">
        <v>2025M02</v>
      </c>
      <c r="C675" s="155" t="str">
        <v>2025</v>
      </c>
      <c r="D675" s="183" t="str">
        <v>2025M03</v>
      </c>
      <c r="E675" s="155" t="str">
        <v>2025</v>
      </c>
      <c r="F675" s="184" t="str">
        <v>Canada</v>
      </c>
      <c r="G675" s="155" t="str">
        <v>Canpotex</v>
      </c>
      <c r="H675" s="155" t="str">
        <v>Vancouver (Canada)</v>
      </c>
      <c r="I675" s="155" t="str">
        <v>Bbg Forever</v>
      </c>
      <c r="J675" s="155">
        <v>63.268000000000001</v>
      </c>
      <c r="K675" s="148">
        <v>23.942</v>
      </c>
      <c r="L675" s="185" t="str">
        <v>Malaysia</v>
      </c>
      <c r="M675" s="155" t="str">
        <v>Port Klang</v>
      </c>
      <c r="N675" s="186">
        <v>45700.980613425927</v>
      </c>
      <c r="O675" s="186">
        <v>45731.936793981484</v>
      </c>
      <c r="S675" s="187"/>
      <c r="T675" s="148"/>
      <c r="Z675" s="148"/>
    </row>
    <row r="676" spans="2:26" s="155" customFormat="1" hidden="1" x14ac:dyDescent="0.2">
      <c r="B676" s="155" t="str">
        <v>2025M02</v>
      </c>
      <c r="C676" s="155" t="str">
        <v>2025</v>
      </c>
      <c r="D676" s="183" t="str">
        <v>2025M03</v>
      </c>
      <c r="E676" s="155" t="str">
        <v>2025</v>
      </c>
      <c r="F676" s="184" t="str">
        <v>Canada</v>
      </c>
      <c r="G676" s="155" t="str">
        <v>Canpotex</v>
      </c>
      <c r="H676" s="155" t="str">
        <v>Vancouver (Canada)</v>
      </c>
      <c r="I676" s="155" t="str">
        <v>Enduro Trader</v>
      </c>
      <c r="J676" s="155">
        <v>63.524000000000001</v>
      </c>
      <c r="K676" s="148">
        <v>31.97</v>
      </c>
      <c r="L676" s="185" t="str">
        <v>Indonesia</v>
      </c>
      <c r="M676" s="155" t="str">
        <v>Gresik</v>
      </c>
      <c r="N676" s="186">
        <v>45694.35497685185</v>
      </c>
      <c r="O676" s="186">
        <v>45733.751134259262</v>
      </c>
      <c r="S676" s="187"/>
      <c r="T676" s="148"/>
      <c r="Z676" s="148"/>
    </row>
    <row r="677" spans="2:26" s="155" customFormat="1" hidden="1" x14ac:dyDescent="0.2">
      <c r="B677" s="155" t="str">
        <v>2025M02</v>
      </c>
      <c r="C677" s="155" t="str">
        <v>2025</v>
      </c>
      <c r="D677" s="183" t="str">
        <v>2025M03</v>
      </c>
      <c r="E677" s="155" t="str">
        <v>2025</v>
      </c>
      <c r="F677" s="184" t="str">
        <v>Canada</v>
      </c>
      <c r="G677" s="155" t="str">
        <v>Canpotex</v>
      </c>
      <c r="H677" s="155" t="str">
        <v>Vancouver (Canada)</v>
      </c>
      <c r="I677" s="155" t="str">
        <v>Darya Diya</v>
      </c>
      <c r="J677" s="155">
        <v>64.650000000000006</v>
      </c>
      <c r="K677" s="148">
        <v>30.597000000000001</v>
      </c>
      <c r="L677" s="185" t="str">
        <v>Thailand</v>
      </c>
      <c r="M677" s="155" t="str">
        <v>Koh Si Chang Transhipment Area</v>
      </c>
      <c r="N677" s="186">
        <v>45707.230682870373</v>
      </c>
      <c r="O677" s="186">
        <v>45735.009733796294</v>
      </c>
      <c r="S677" s="187"/>
      <c r="T677" s="148"/>
      <c r="Z677" s="148"/>
    </row>
    <row r="678" spans="2:26" s="155" customFormat="1" hidden="1" x14ac:dyDescent="0.2">
      <c r="B678" s="155" t="str">
        <v>2025M01</v>
      </c>
      <c r="C678" s="155" t="str">
        <v>2025</v>
      </c>
      <c r="D678" s="183" t="str">
        <v>2025M03</v>
      </c>
      <c r="E678" s="155" t="str">
        <v>2025</v>
      </c>
      <c r="F678" s="184" t="str">
        <v>Canada</v>
      </c>
      <c r="G678" s="155" t="str">
        <v>Canpotex</v>
      </c>
      <c r="H678" s="155" t="str">
        <v>Vancouver (Canada)</v>
      </c>
      <c r="I678" s="155" t="str">
        <v>Cl Xuchang</v>
      </c>
      <c r="J678" s="155">
        <v>61.203000000000003</v>
      </c>
      <c r="K678" s="148">
        <v>27.475000000000001</v>
      </c>
      <c r="L678" s="185" t="str">
        <v>Malaysia</v>
      </c>
      <c r="M678" s="155" t="str">
        <v>Bintulu</v>
      </c>
      <c r="N678" s="186">
        <v>45668.605740740742</v>
      </c>
      <c r="O678" s="186">
        <v>45735.595300925925</v>
      </c>
      <c r="S678" s="187"/>
      <c r="T678" s="148"/>
      <c r="Z678" s="148"/>
    </row>
    <row r="679" spans="2:26" s="155" customFormat="1" hidden="1" x14ac:dyDescent="0.2">
      <c r="B679" s="155" t="str">
        <v>2025M02</v>
      </c>
      <c r="C679" s="155" t="str">
        <v>2025</v>
      </c>
      <c r="D679" s="183" t="str">
        <v>2025M03</v>
      </c>
      <c r="E679" s="155" t="str">
        <v>2025</v>
      </c>
      <c r="F679" s="184" t="str">
        <v>Canada</v>
      </c>
      <c r="G679" s="155" t="str">
        <v>K+S</v>
      </c>
      <c r="H679" s="155" t="str">
        <v>Vancouver (Canada)</v>
      </c>
      <c r="I679" s="155" t="str">
        <v>Maple Tulip</v>
      </c>
      <c r="J679" s="155">
        <v>33.158000000000001</v>
      </c>
      <c r="K679" s="148">
        <v>17.701000000000001</v>
      </c>
      <c r="L679" s="185" t="str">
        <v>Panama</v>
      </c>
      <c r="M679" s="155" t="str">
        <v>Panama Canal</v>
      </c>
      <c r="N679" s="186">
        <v>45696.449479166666</v>
      </c>
      <c r="O679" s="186">
        <v>45735.844953703701</v>
      </c>
      <c r="S679" s="187"/>
      <c r="T679" s="148"/>
      <c r="Z679" s="148"/>
    </row>
    <row r="680" spans="2:26" s="155" customFormat="1" hidden="1" x14ac:dyDescent="0.2">
      <c r="B680" s="155" t="str">
        <v>2025M01</v>
      </c>
      <c r="C680" s="155" t="str">
        <v>2025</v>
      </c>
      <c r="D680" s="183" t="str">
        <v>2025M03</v>
      </c>
      <c r="E680" s="155" t="str">
        <v>2025</v>
      </c>
      <c r="F680" s="184" t="str">
        <v>Canada</v>
      </c>
      <c r="G680" s="155" t="str">
        <v>Canpotex</v>
      </c>
      <c r="H680" s="155" t="str">
        <v>Vancouver (Canada)</v>
      </c>
      <c r="I680" s="155" t="str">
        <v>Hsl Nassau</v>
      </c>
      <c r="J680" s="155">
        <v>63.805</v>
      </c>
      <c r="K680" s="148">
        <v>30.751000000000001</v>
      </c>
      <c r="L680" s="185" t="str">
        <v>Indonesia</v>
      </c>
      <c r="M680" s="155" t="str">
        <v>Panjang</v>
      </c>
      <c r="N680" s="186">
        <v>45687.043124999997</v>
      </c>
      <c r="O680" s="186">
        <v>45738.719004629631</v>
      </c>
      <c r="S680" s="187"/>
      <c r="T680" s="148"/>
      <c r="Z680" s="148"/>
    </row>
    <row r="681" spans="2:26" s="155" customFormat="1" hidden="1" x14ac:dyDescent="0.2">
      <c r="B681" s="155" t="str">
        <v>2025M02</v>
      </c>
      <c r="C681" s="155" t="str">
        <v>2025</v>
      </c>
      <c r="D681" s="183" t="str">
        <v>2025M03</v>
      </c>
      <c r="E681" s="155" t="str">
        <v>2025</v>
      </c>
      <c r="F681" s="184" t="str">
        <v>Canada</v>
      </c>
      <c r="G681" s="155" t="str">
        <v>Canpotex</v>
      </c>
      <c r="H681" s="155" t="str">
        <v>Vancouver (Canada)</v>
      </c>
      <c r="I681" s="155" t="str">
        <v>Tokyo Pioneer</v>
      </c>
      <c r="J681" s="155">
        <v>63.686</v>
      </c>
      <c r="K681" s="148">
        <v>43.970999999999997</v>
      </c>
      <c r="L681" s="185" t="str">
        <v>Belgium</v>
      </c>
      <c r="M681" s="155" t="str">
        <v>Antwerp</v>
      </c>
      <c r="N681" s="186">
        <v>45706.022453703707</v>
      </c>
      <c r="O681" s="186">
        <v>45739.000787037039</v>
      </c>
      <c r="S681" s="187"/>
      <c r="T681" s="148"/>
      <c r="Z681" s="148"/>
    </row>
    <row r="682" spans="2:26" s="155" customFormat="1" hidden="1" x14ac:dyDescent="0.2">
      <c r="B682" s="155" t="str">
        <v>2025M02</v>
      </c>
      <c r="C682" s="155" t="str">
        <v>2025</v>
      </c>
      <c r="D682" s="183" t="str">
        <v>2025M03</v>
      </c>
      <c r="E682" s="155" t="str">
        <v>2025</v>
      </c>
      <c r="F682" s="184" t="str">
        <v>Canada</v>
      </c>
      <c r="G682" s="155" t="str">
        <v>Canpotex</v>
      </c>
      <c r="H682" s="155" t="str">
        <v>Vancouver (Canada)</v>
      </c>
      <c r="I682" s="155" t="str">
        <v>Sorsi</v>
      </c>
      <c r="J682" s="155">
        <v>64.043000000000006</v>
      </c>
      <c r="K682" s="148">
        <v>26.542000000000002</v>
      </c>
      <c r="L682" s="185" t="str">
        <v>Brazil</v>
      </c>
      <c r="M682" s="155" t="str">
        <v>Itaqui</v>
      </c>
      <c r="N682" s="186">
        <v>45702.855763888889</v>
      </c>
      <c r="O682" s="186">
        <v>45739.467488425929</v>
      </c>
      <c r="S682" s="187"/>
      <c r="T682" s="148"/>
      <c r="Z682" s="148"/>
    </row>
    <row r="683" spans="2:26" s="155" customFormat="1" hidden="1" x14ac:dyDescent="0.2">
      <c r="B683" s="155" t="str">
        <v>2025M02</v>
      </c>
      <c r="C683" s="155" t="str">
        <v>2025</v>
      </c>
      <c r="D683" s="183" t="str">
        <v>2025M03</v>
      </c>
      <c r="E683" s="155" t="str">
        <v>2025</v>
      </c>
      <c r="F683" s="184" t="str">
        <v>Canada</v>
      </c>
      <c r="G683" s="155" t="str">
        <v>Canpotex</v>
      </c>
      <c r="H683" s="155" t="str">
        <v>Vancouver (Canada)</v>
      </c>
      <c r="I683" s="155" t="str">
        <v>Amis Power</v>
      </c>
      <c r="J683" s="155">
        <v>64.012</v>
      </c>
      <c r="K683" s="148">
        <v>54.512</v>
      </c>
      <c r="L683" s="185" t="str">
        <v>Brazil</v>
      </c>
      <c r="M683" s="155" t="str">
        <v>Tubarao</v>
      </c>
      <c r="N683" s="186">
        <v>45698.772453703707</v>
      </c>
      <c r="O683" s="186">
        <v>45739.854675925926</v>
      </c>
      <c r="S683" s="187"/>
      <c r="T683" s="148"/>
      <c r="Z683" s="148"/>
    </row>
    <row r="684" spans="2:26" s="155" customFormat="1" hidden="1" x14ac:dyDescent="0.2">
      <c r="B684" s="155" t="str">
        <v>2025M01</v>
      </c>
      <c r="C684" s="155" t="str">
        <v>2025</v>
      </c>
      <c r="D684" s="183" t="str">
        <v>2025M03</v>
      </c>
      <c r="E684" s="155" t="str">
        <v>2025</v>
      </c>
      <c r="F684" s="184" t="str">
        <v>Canada</v>
      </c>
      <c r="G684" s="155" t="str">
        <v>K+S</v>
      </c>
      <c r="H684" s="155" t="str">
        <v>Vancouver (Canada)</v>
      </c>
      <c r="I684" s="155" t="str">
        <v>Deneb Harmony</v>
      </c>
      <c r="J684" s="155">
        <v>36.887999999999998</v>
      </c>
      <c r="K684" s="148">
        <v>18.047000000000001</v>
      </c>
      <c r="L684" s="185" t="str">
        <v>New Zealand</v>
      </c>
      <c r="M684" s="155" t="str">
        <v>Otago Harbour</v>
      </c>
      <c r="N684" s="186">
        <v>45686.80363425926</v>
      </c>
      <c r="O684" s="186">
        <v>45741.923136574071</v>
      </c>
      <c r="S684" s="187"/>
      <c r="T684" s="148"/>
      <c r="Z684" s="148"/>
    </row>
    <row r="685" spans="2:26" s="155" customFormat="1" hidden="1" x14ac:dyDescent="0.2">
      <c r="B685" s="155" t="str">
        <v>2025M02</v>
      </c>
      <c r="C685" s="155" t="str">
        <v>2025</v>
      </c>
      <c r="D685" s="183" t="str">
        <v>2025M03</v>
      </c>
      <c r="E685" s="155" t="str">
        <v>2025</v>
      </c>
      <c r="F685" s="184" t="str">
        <v>Canada</v>
      </c>
      <c r="G685" s="155" t="str">
        <v>K+S</v>
      </c>
      <c r="H685" s="155" t="str">
        <v>Vancouver (Canada)</v>
      </c>
      <c r="I685" s="155" t="str">
        <v>Star Hansa</v>
      </c>
      <c r="J685" s="155">
        <v>46.427999999999997</v>
      </c>
      <c r="K685" s="148">
        <v>9.07</v>
      </c>
      <c r="L685" s="185" t="str">
        <v>China</v>
      </c>
      <c r="M685" s="155" t="str">
        <v>Changzhou</v>
      </c>
      <c r="N685" s="186">
        <v>45709.209918981483</v>
      </c>
      <c r="O685" s="186">
        <v>45742.497164351851</v>
      </c>
      <c r="S685" s="187"/>
      <c r="T685" s="148"/>
      <c r="Z685" s="148"/>
    </row>
    <row r="686" spans="2:26" s="155" customFormat="1" hidden="1" x14ac:dyDescent="0.2">
      <c r="B686" s="155" t="str">
        <v>2025M02</v>
      </c>
      <c r="C686" s="155" t="str">
        <v>2025</v>
      </c>
      <c r="D686" s="183" t="str">
        <v>2025M03</v>
      </c>
      <c r="E686" s="155" t="str">
        <v>2025</v>
      </c>
      <c r="F686" s="184" t="str">
        <v>Canada</v>
      </c>
      <c r="G686" s="155" t="str">
        <v>Canpotex</v>
      </c>
      <c r="H686" s="155" t="str">
        <v>Vancouver (Canada)</v>
      </c>
      <c r="I686" s="155" t="str">
        <v>Sorsi</v>
      </c>
      <c r="J686" s="155">
        <v>64.043000000000006</v>
      </c>
      <c r="K686" s="148">
        <v>2.633</v>
      </c>
      <c r="L686" s="185" t="str">
        <v>Brazil</v>
      </c>
      <c r="M686" s="155" t="str">
        <v>Aratu</v>
      </c>
      <c r="N686" s="186">
        <v>45702.855763888889</v>
      </c>
      <c r="O686" s="186">
        <v>45745.927824074075</v>
      </c>
      <c r="S686" s="187"/>
      <c r="T686" s="148"/>
      <c r="Z686" s="148"/>
    </row>
    <row r="687" spans="2:26" s="155" customFormat="1" hidden="1" x14ac:dyDescent="0.2">
      <c r="B687" s="155" t="str">
        <v>2025M02</v>
      </c>
      <c r="C687" s="155" t="str">
        <v>2025</v>
      </c>
      <c r="D687" s="183" t="str">
        <v>2025M03</v>
      </c>
      <c r="E687" s="155" t="str">
        <v>2025</v>
      </c>
      <c r="F687" s="184" t="str">
        <v>Canada</v>
      </c>
      <c r="G687" s="155" t="str">
        <v>Canpotex</v>
      </c>
      <c r="H687" s="155" t="str">
        <v>Vancouver (Canada)</v>
      </c>
      <c r="I687" s="155" t="str">
        <v>Sorsi</v>
      </c>
      <c r="J687" s="155">
        <v>64.043000000000006</v>
      </c>
      <c r="K687" s="148">
        <v>4.4619999999999997</v>
      </c>
      <c r="L687" s="185" t="str">
        <v>Brazil</v>
      </c>
      <c r="M687" s="155" t="str">
        <v>Aratu</v>
      </c>
      <c r="N687" s="186">
        <v>45702.855763888889</v>
      </c>
      <c r="O687" s="186">
        <v>45745.92796296296</v>
      </c>
      <c r="S687" s="187"/>
      <c r="T687" s="148"/>
      <c r="Z687" s="148"/>
    </row>
    <row r="688" spans="2:26" s="155" customFormat="1" hidden="1" x14ac:dyDescent="0.2">
      <c r="B688" s="155" t="str">
        <v>2025M02</v>
      </c>
      <c r="C688" s="155" t="str">
        <v>2025</v>
      </c>
      <c r="D688" s="183" t="str">
        <v>2025M03</v>
      </c>
      <c r="E688" s="155" t="str">
        <v>2025</v>
      </c>
      <c r="F688" s="184" t="str">
        <v>Canada</v>
      </c>
      <c r="G688" s="155" t="str">
        <v>Canpotex</v>
      </c>
      <c r="H688" s="155" t="str">
        <v>Vancouver (Canada)</v>
      </c>
      <c r="I688" s="155" t="str">
        <v>Sorsi</v>
      </c>
      <c r="J688" s="155">
        <v>64.043000000000006</v>
      </c>
      <c r="K688" s="148">
        <v>17.314</v>
      </c>
      <c r="L688" s="185" t="str">
        <v>Brazil</v>
      </c>
      <c r="M688" s="155" t="str">
        <v>Aratu</v>
      </c>
      <c r="N688" s="186">
        <v>45702.855763888889</v>
      </c>
      <c r="O688" s="186">
        <v>45745.927974537037</v>
      </c>
      <c r="S688" s="187"/>
      <c r="T688" s="148"/>
      <c r="Z688" s="148"/>
    </row>
    <row r="689" spans="2:26" s="155" customFormat="1" hidden="1" x14ac:dyDescent="0.2">
      <c r="B689" s="155" t="str">
        <v>2025M02</v>
      </c>
      <c r="C689" s="155" t="str">
        <v>2025</v>
      </c>
      <c r="D689" s="183" t="str">
        <v>2025M03</v>
      </c>
      <c r="E689" s="155" t="str">
        <v>2025</v>
      </c>
      <c r="F689" s="184" t="str">
        <v>Canada</v>
      </c>
      <c r="G689" s="155" t="str">
        <v>Canpotex</v>
      </c>
      <c r="H689" s="155" t="str">
        <v>Vancouver (Canada)</v>
      </c>
      <c r="I689" s="155" t="str">
        <v>Ante Topic</v>
      </c>
      <c r="J689" s="155">
        <v>60.155000000000001</v>
      </c>
      <c r="K689" s="148">
        <v>18.646999999999998</v>
      </c>
      <c r="L689" s="185" t="str">
        <v>Poland</v>
      </c>
      <c r="M689" s="155" t="str">
        <v>Police</v>
      </c>
      <c r="N689" s="186">
        <v>45711.949525462966</v>
      </c>
      <c r="O689" s="186">
        <v>45746.385381944441</v>
      </c>
      <c r="S689" s="187"/>
      <c r="T689" s="148"/>
      <c r="Z689" s="148"/>
    </row>
    <row r="690" spans="2:26" s="155" customFormat="1" hidden="1" x14ac:dyDescent="0.2">
      <c r="B690" s="155" t="str">
        <v>2025M02</v>
      </c>
      <c r="C690" s="155" t="str">
        <v>2025</v>
      </c>
      <c r="D690" s="183" t="str">
        <v>2025M03</v>
      </c>
      <c r="E690" s="155" t="str">
        <v>2025</v>
      </c>
      <c r="F690" s="184" t="str">
        <v>Canada</v>
      </c>
      <c r="G690" s="155" t="str">
        <v>Canpotex</v>
      </c>
      <c r="H690" s="155" t="str">
        <v>Vancouver (Canada)</v>
      </c>
      <c r="I690" s="155" t="str">
        <v>Darya Diya</v>
      </c>
      <c r="J690" s="155">
        <v>64.650000000000006</v>
      </c>
      <c r="K690" s="148">
        <v>32.76</v>
      </c>
      <c r="L690" s="185" t="str">
        <v>Indonesia</v>
      </c>
      <c r="M690" s="155" t="str">
        <v>Dumai</v>
      </c>
      <c r="N690" s="186">
        <v>45707.230682870373</v>
      </c>
      <c r="O690" s="186">
        <v>45746.718518518515</v>
      </c>
      <c r="S690" s="187"/>
      <c r="T690" s="148"/>
      <c r="Z690" s="148"/>
    </row>
    <row r="691" spans="2:26" s="155" customFormat="1" hidden="1" x14ac:dyDescent="0.2">
      <c r="B691" s="155" t="str">
        <v>2025M02</v>
      </c>
      <c r="C691" s="155" t="str">
        <v>2025</v>
      </c>
      <c r="D691" s="183" t="str">
        <v>2025M03</v>
      </c>
      <c r="E691" s="155" t="str">
        <v>2025</v>
      </c>
      <c r="F691" s="184" t="str">
        <v>Canada</v>
      </c>
      <c r="G691" s="155" t="str">
        <v>Canpotex</v>
      </c>
      <c r="H691" s="155" t="str">
        <v>Vancouver (Canada)</v>
      </c>
      <c r="I691" s="155" t="str">
        <v>Bbg Forever</v>
      </c>
      <c r="J691" s="155">
        <v>63.268000000000001</v>
      </c>
      <c r="K691" s="148">
        <v>38.061</v>
      </c>
      <c r="L691" s="185" t="str">
        <v>Malaysia</v>
      </c>
      <c r="M691" s="155" t="str">
        <v>Lahad Datu</v>
      </c>
      <c r="N691" s="186">
        <v>45700.980613425927</v>
      </c>
      <c r="O691" s="186">
        <v>45747.395509259259</v>
      </c>
      <c r="S691" s="187"/>
      <c r="T691" s="148"/>
      <c r="Z691" s="148"/>
    </row>
    <row r="692" spans="2:26" s="155" customFormat="1" hidden="1" x14ac:dyDescent="0.2">
      <c r="B692" s="155" t="str">
        <v>2025M03</v>
      </c>
      <c r="C692" s="155" t="str">
        <v>2025</v>
      </c>
      <c r="D692" s="183" t="str">
        <v>2025M03</v>
      </c>
      <c r="E692" s="155" t="str">
        <v>2025</v>
      </c>
      <c r="F692" s="184" t="str">
        <v>Canada</v>
      </c>
      <c r="G692" s="155" t="str">
        <v>Canpotex</v>
      </c>
      <c r="H692" s="155" t="str">
        <v>Vancouver (Canada)</v>
      </c>
      <c r="I692" s="155" t="str">
        <v>Asl Crystal</v>
      </c>
      <c r="J692" s="155">
        <v>38.582000000000001</v>
      </c>
      <c r="K692" s="148">
        <v>11.845000000000001</v>
      </c>
      <c r="L692" s="185" t="str">
        <v>Colombia</v>
      </c>
      <c r="M692" s="155" t="str">
        <v>Mamonal</v>
      </c>
      <c r="N692" s="186">
        <v>45730.407731481479</v>
      </c>
      <c r="O692" s="186">
        <v>45747.841527777775</v>
      </c>
      <c r="S692" s="187"/>
      <c r="T692" s="148"/>
      <c r="Z692" s="148"/>
    </row>
    <row r="693" spans="2:26" s="155" customFormat="1" hidden="1" x14ac:dyDescent="0.2">
      <c r="B693" s="155" t="str">
        <v>2025M02</v>
      </c>
      <c r="C693" s="155" t="str">
        <v>2025</v>
      </c>
      <c r="D693" s="183" t="str">
        <v>2025M04</v>
      </c>
      <c r="E693" s="155" t="str">
        <v>2025</v>
      </c>
      <c r="F693" s="184" t="str">
        <v>Canada</v>
      </c>
      <c r="G693" s="155" t="str">
        <v>K+S</v>
      </c>
      <c r="H693" s="155" t="str">
        <v>Vancouver (Canada)</v>
      </c>
      <c r="I693" s="155" t="str">
        <v>Eptalofos</v>
      </c>
      <c r="J693" s="155">
        <v>61.155999999999999</v>
      </c>
      <c r="K693" s="148">
        <v>8.9610000000000003</v>
      </c>
      <c r="L693" s="185" t="str">
        <v>Brazil</v>
      </c>
      <c r="M693" s="155" t="str">
        <v>Paranagua</v>
      </c>
      <c r="N693" s="186">
        <v>45712.845104166663</v>
      </c>
      <c r="O693" s="186">
        <v>45748.738634259258</v>
      </c>
      <c r="S693" s="187"/>
      <c r="T693" s="148"/>
      <c r="Z693" s="148"/>
    </row>
    <row r="694" spans="2:26" s="155" customFormat="1" hidden="1" x14ac:dyDescent="0.2">
      <c r="B694" s="155" t="str">
        <v>2025M02</v>
      </c>
      <c r="C694" s="155" t="str">
        <v>2025</v>
      </c>
      <c r="D694" s="183" t="str">
        <v>2025M04</v>
      </c>
      <c r="E694" s="155" t="str">
        <v>2025</v>
      </c>
      <c r="F694" s="184" t="str">
        <v>Canada</v>
      </c>
      <c r="G694" s="155" t="str">
        <v>K+S</v>
      </c>
      <c r="H694" s="155" t="str">
        <v>Vancouver (Canada)</v>
      </c>
      <c r="I694" s="155" t="str">
        <v>Eptalofos</v>
      </c>
      <c r="J694" s="155">
        <v>61.155999999999999</v>
      </c>
      <c r="K694" s="148">
        <v>2.0230000000000001</v>
      </c>
      <c r="L694" s="185" t="str">
        <v>Brazil</v>
      </c>
      <c r="M694" s="155" t="str">
        <v>Paranagua</v>
      </c>
      <c r="N694" s="186">
        <v>45712.845104166663</v>
      </c>
      <c r="O694" s="186">
        <v>45748.738645833335</v>
      </c>
      <c r="S694" s="187"/>
      <c r="T694" s="148"/>
      <c r="Z694" s="148"/>
    </row>
    <row r="695" spans="2:26" s="155" customFormat="1" hidden="1" x14ac:dyDescent="0.2">
      <c r="B695" s="155" t="str">
        <v>2025M02</v>
      </c>
      <c r="C695" s="155" t="str">
        <v>2025</v>
      </c>
      <c r="D695" s="183" t="str">
        <v>2025M04</v>
      </c>
      <c r="E695" s="155" t="str">
        <v>2025</v>
      </c>
      <c r="F695" s="184" t="str">
        <v>Canada</v>
      </c>
      <c r="G695" s="155" t="str">
        <v>K+S</v>
      </c>
      <c r="H695" s="155" t="str">
        <v>Vancouver (Canada)</v>
      </c>
      <c r="I695" s="155" t="str">
        <v>Eptalofos</v>
      </c>
      <c r="J695" s="155">
        <v>61.155999999999999</v>
      </c>
      <c r="K695" s="148">
        <v>3.1360000000000001</v>
      </c>
      <c r="L695" s="185" t="str">
        <v>Brazil</v>
      </c>
      <c r="M695" s="155" t="str">
        <v>Paranagua</v>
      </c>
      <c r="N695" s="186">
        <v>45712.845104166663</v>
      </c>
      <c r="O695" s="186">
        <v>45748.738680555558</v>
      </c>
      <c r="S695" s="187"/>
      <c r="T695" s="148"/>
      <c r="Z695" s="148"/>
    </row>
    <row r="696" spans="2:26" s="155" customFormat="1" hidden="1" x14ac:dyDescent="0.2">
      <c r="B696" s="155" t="str">
        <v>2025M02</v>
      </c>
      <c r="C696" s="155" t="str">
        <v>2025</v>
      </c>
      <c r="D696" s="183" t="str">
        <v>2025M04</v>
      </c>
      <c r="E696" s="155" t="str">
        <v>2025</v>
      </c>
      <c r="F696" s="184" t="str">
        <v>Canada</v>
      </c>
      <c r="G696" s="155" t="str">
        <v>K+S</v>
      </c>
      <c r="H696" s="155" t="str">
        <v>Vancouver (Canada)</v>
      </c>
      <c r="I696" s="155" t="str">
        <v>Eptalofos</v>
      </c>
      <c r="J696" s="155">
        <v>61.155999999999999</v>
      </c>
      <c r="K696" s="148">
        <v>18.908000000000001</v>
      </c>
      <c r="L696" s="185" t="str">
        <v>Brazil</v>
      </c>
      <c r="M696" s="155" t="str">
        <v>Paranagua</v>
      </c>
      <c r="N696" s="186">
        <v>45712.845104166663</v>
      </c>
      <c r="O696" s="186">
        <v>45748.738703703704</v>
      </c>
      <c r="S696" s="187"/>
      <c r="T696" s="148"/>
      <c r="Z696" s="148"/>
    </row>
    <row r="697" spans="2:26" s="155" customFormat="1" hidden="1" x14ac:dyDescent="0.2">
      <c r="B697" s="155" t="str">
        <v>2025M03</v>
      </c>
      <c r="C697" s="155" t="str">
        <v>2025</v>
      </c>
      <c r="D697" s="183" t="str">
        <v>2025M04</v>
      </c>
      <c r="E697" s="155" t="str">
        <v>2025</v>
      </c>
      <c r="F697" s="184" t="str">
        <v>Canada</v>
      </c>
      <c r="G697" s="155" t="str">
        <v>Canpotex</v>
      </c>
      <c r="H697" s="155" t="str">
        <v>Vancouver (Canada)</v>
      </c>
      <c r="I697" s="155" t="str">
        <v>Darya Jiya</v>
      </c>
      <c r="J697" s="155">
        <v>64.67</v>
      </c>
      <c r="K697" s="148">
        <v>14.3</v>
      </c>
      <c r="L697" s="185" t="str">
        <v>Indonesia</v>
      </c>
      <c r="M697" s="155" t="str">
        <v>Gresik</v>
      </c>
      <c r="N697" s="186">
        <v>45719.553599537037</v>
      </c>
      <c r="O697" s="186">
        <v>45751.293090277781</v>
      </c>
      <c r="S697" s="187"/>
      <c r="T697" s="148"/>
      <c r="Z697" s="148"/>
    </row>
    <row r="698" spans="2:26" s="155" customFormat="1" hidden="1" x14ac:dyDescent="0.2">
      <c r="B698" s="155" t="str">
        <v>2025M03</v>
      </c>
      <c r="C698" s="155" t="str">
        <v>2025</v>
      </c>
      <c r="D698" s="183" t="str">
        <v>2025M04</v>
      </c>
      <c r="E698" s="155" t="str">
        <v>2025</v>
      </c>
      <c r="F698" s="184" t="str">
        <v>Canada</v>
      </c>
      <c r="G698" s="155" t="str">
        <v>K+S</v>
      </c>
      <c r="H698" s="155" t="str">
        <v>Vancouver (Canada)</v>
      </c>
      <c r="I698" s="155" t="str">
        <v>La Tonda</v>
      </c>
      <c r="J698" s="155">
        <v>61.241</v>
      </c>
      <c r="K698" s="148">
        <v>56.954999999999998</v>
      </c>
      <c r="L698" s="185" t="str">
        <v>Indonesia</v>
      </c>
      <c r="M698" s="155" t="str">
        <v>Weda Bay</v>
      </c>
      <c r="N698" s="186">
        <v>45719.147407407407</v>
      </c>
      <c r="O698" s="186">
        <v>45751.399537037039</v>
      </c>
      <c r="S698" s="187"/>
      <c r="T698" s="148"/>
      <c r="Z698" s="148"/>
    </row>
    <row r="699" spans="2:26" s="155" customFormat="1" hidden="1" x14ac:dyDescent="0.2">
      <c r="B699" s="155" t="str">
        <v>2025M02</v>
      </c>
      <c r="C699" s="155" t="str">
        <v>2025</v>
      </c>
      <c r="D699" s="183" t="str">
        <v>2025M04</v>
      </c>
      <c r="E699" s="155" t="str">
        <v>2025</v>
      </c>
      <c r="F699" s="184" t="str">
        <v>Canada</v>
      </c>
      <c r="G699" s="155" t="str">
        <v>Canpotex</v>
      </c>
      <c r="H699" s="155" t="str">
        <v>Vancouver (Canada)</v>
      </c>
      <c r="I699" s="155" t="str">
        <v>Navios Amitie</v>
      </c>
      <c r="J699" s="155">
        <v>82.001999999999995</v>
      </c>
      <c r="K699" s="148">
        <v>69.340999999999994</v>
      </c>
      <c r="L699" s="185" t="str">
        <v>Brazil</v>
      </c>
      <c r="M699" s="155" t="str">
        <v>Paranagua</v>
      </c>
      <c r="N699" s="186">
        <v>45715.615937499999</v>
      </c>
      <c r="O699" s="186">
        <v>45753.760636574072</v>
      </c>
      <c r="S699" s="187"/>
      <c r="T699" s="148"/>
      <c r="Z699" s="148"/>
    </row>
    <row r="700" spans="2:26" s="155" customFormat="1" hidden="1" x14ac:dyDescent="0.2">
      <c r="B700" s="155" t="str">
        <v>2025M03</v>
      </c>
      <c r="C700" s="155" t="str">
        <v>2025</v>
      </c>
      <c r="D700" s="183" t="str">
        <v>2025M04</v>
      </c>
      <c r="E700" s="155" t="str">
        <v>2025</v>
      </c>
      <c r="F700" s="184" t="str">
        <v>Canada</v>
      </c>
      <c r="G700" s="155" t="str">
        <v>Canpotex</v>
      </c>
      <c r="H700" s="155" t="str">
        <v>Vancouver (Canada)</v>
      </c>
      <c r="I700" s="155" t="str">
        <v>Asl Crystal</v>
      </c>
      <c r="J700" s="155">
        <v>38.582000000000001</v>
      </c>
      <c r="K700" s="148">
        <v>25.966000000000001</v>
      </c>
      <c r="L700" s="185" t="str">
        <v>Colombia</v>
      </c>
      <c r="M700" s="155" t="str">
        <v>Barranquilla</v>
      </c>
      <c r="N700" s="186">
        <v>45730.407731481479</v>
      </c>
      <c r="O700" s="186">
        <v>45755.103807870371</v>
      </c>
      <c r="S700" s="187"/>
      <c r="T700" s="148"/>
      <c r="Z700" s="148"/>
    </row>
    <row r="701" spans="2:26" s="155" customFormat="1" hidden="1" x14ac:dyDescent="0.2">
      <c r="B701" s="155" t="str">
        <v>2025M03</v>
      </c>
      <c r="C701" s="155" t="str">
        <v>2025</v>
      </c>
      <c r="D701" s="183" t="str">
        <v>2025M04</v>
      </c>
      <c r="E701" s="155" t="str">
        <v>2025</v>
      </c>
      <c r="F701" s="184" t="str">
        <v>Canada</v>
      </c>
      <c r="G701" s="155" t="str">
        <v>K+S</v>
      </c>
      <c r="H701" s="155" t="str">
        <v>Vancouver (Canada)</v>
      </c>
      <c r="I701" s="155" t="str">
        <v>Agia Triada</v>
      </c>
      <c r="J701" s="155">
        <v>31.887</v>
      </c>
      <c r="K701" s="148">
        <v>31.248999999999999</v>
      </c>
      <c r="L701" s="185" t="str">
        <v>Cuba</v>
      </c>
      <c r="M701" s="155" t="str">
        <v>Moa</v>
      </c>
      <c r="N701" s="186">
        <v>45737.272280092591</v>
      </c>
      <c r="O701" s="186">
        <v>45756.767743055556</v>
      </c>
      <c r="S701" s="187"/>
      <c r="T701" s="148"/>
      <c r="Z701" s="148"/>
    </row>
    <row r="702" spans="2:26" s="155" customFormat="1" hidden="1" x14ac:dyDescent="0.2">
      <c r="B702" s="155" t="str">
        <v>2025M03</v>
      </c>
      <c r="C702" s="155" t="str">
        <v>2025</v>
      </c>
      <c r="D702" s="183" t="str">
        <v>2025M04</v>
      </c>
      <c r="E702" s="155" t="str">
        <v>2025</v>
      </c>
      <c r="F702" s="184" t="str">
        <v>Canada</v>
      </c>
      <c r="G702" s="155" t="str">
        <v>Canpotex</v>
      </c>
      <c r="H702" s="155" t="str">
        <v>Vancouver (Canada)</v>
      </c>
      <c r="I702" s="155" t="str">
        <v>Ultra Confidence</v>
      </c>
      <c r="J702" s="155">
        <v>63.71</v>
      </c>
      <c r="K702" s="148">
        <v>12.654</v>
      </c>
      <c r="L702" s="185" t="str">
        <v>Indonesia</v>
      </c>
      <c r="M702" s="155" t="str">
        <v>Dumai</v>
      </c>
      <c r="N702" s="186">
        <v>45726.814143518517</v>
      </c>
      <c r="O702" s="186">
        <v>45757.124444444446</v>
      </c>
      <c r="S702" s="187"/>
      <c r="T702" s="148"/>
      <c r="Z702" s="148"/>
    </row>
    <row r="703" spans="2:26" s="155" customFormat="1" hidden="1" x14ac:dyDescent="0.2">
      <c r="B703" s="155" t="str">
        <v>2025M02</v>
      </c>
      <c r="C703" s="155" t="str">
        <v>2025</v>
      </c>
      <c r="D703" s="183" t="str">
        <v>2025M04</v>
      </c>
      <c r="E703" s="155" t="str">
        <v>2025</v>
      </c>
      <c r="F703" s="184" t="str">
        <v>Canada</v>
      </c>
      <c r="G703" s="155" t="str">
        <v>Canpotex</v>
      </c>
      <c r="H703" s="155" t="str">
        <v>Vancouver (Canada)</v>
      </c>
      <c r="I703" s="155" t="str">
        <v>Ante Topic</v>
      </c>
      <c r="J703" s="155">
        <v>60.155000000000001</v>
      </c>
      <c r="K703" s="148">
        <v>27.004000000000001</v>
      </c>
      <c r="L703" s="185" t="str">
        <v>Lithuania</v>
      </c>
      <c r="M703" s="155" t="str">
        <v>Klaipeda</v>
      </c>
      <c r="N703" s="186">
        <v>45711.949525462966</v>
      </c>
      <c r="O703" s="186">
        <v>45758.282083333332</v>
      </c>
      <c r="S703" s="187"/>
      <c r="T703" s="148"/>
      <c r="Z703" s="148"/>
    </row>
    <row r="704" spans="2:26" s="155" customFormat="1" hidden="1" x14ac:dyDescent="0.2">
      <c r="B704" s="155" t="str">
        <v>2025M03</v>
      </c>
      <c r="C704" s="155" t="str">
        <v>2025</v>
      </c>
      <c r="D704" s="183" t="str">
        <v>2025M04</v>
      </c>
      <c r="E704" s="155" t="str">
        <v>2025</v>
      </c>
      <c r="F704" s="184" t="str">
        <v>Canada</v>
      </c>
      <c r="G704" s="155" t="str">
        <v>Canpotex</v>
      </c>
      <c r="H704" s="155" t="str">
        <v>Vancouver (Canada)</v>
      </c>
      <c r="I704" s="155" t="str">
        <v>Darya Jiya</v>
      </c>
      <c r="J704" s="155">
        <v>64.67</v>
      </c>
      <c r="K704" s="148">
        <v>46.081000000000003</v>
      </c>
      <c r="L704" s="185" t="str">
        <v>Indonesia</v>
      </c>
      <c r="M704" s="155" t="str">
        <v>Panjang</v>
      </c>
      <c r="N704" s="186">
        <v>45719.553599537037</v>
      </c>
      <c r="O704" s="186">
        <v>45758.361562500002</v>
      </c>
      <c r="S704" s="187"/>
      <c r="T704" s="148"/>
      <c r="Z704" s="148"/>
    </row>
    <row r="705" spans="2:26" s="155" customFormat="1" hidden="1" x14ac:dyDescent="0.2">
      <c r="B705" s="155" t="str">
        <v>2025M03</v>
      </c>
      <c r="C705" s="155" t="str">
        <v>2025</v>
      </c>
      <c r="D705" s="183" t="str">
        <v>2025M04</v>
      </c>
      <c r="E705" s="155" t="str">
        <v>2025</v>
      </c>
      <c r="F705" s="184" t="str">
        <v>Canada</v>
      </c>
      <c r="G705" s="155" t="str">
        <v>Canpotex</v>
      </c>
      <c r="H705" s="155" t="str">
        <v>Vancouver (Canada)</v>
      </c>
      <c r="I705" s="155" t="str">
        <v>Frieda</v>
      </c>
      <c r="J705" s="155">
        <v>82.209000000000003</v>
      </c>
      <c r="K705" s="148">
        <v>11.010999999999999</v>
      </c>
      <c r="L705" s="185" t="str">
        <v>Brazil</v>
      </c>
      <c r="M705" s="155" t="str">
        <v>Paranagua</v>
      </c>
      <c r="N705" s="186">
        <v>45719.647291666668</v>
      </c>
      <c r="O705" s="186">
        <v>45759.353807870371</v>
      </c>
      <c r="S705" s="187"/>
      <c r="T705" s="148"/>
      <c r="Z705" s="148"/>
    </row>
    <row r="706" spans="2:26" s="155" customFormat="1" hidden="1" x14ac:dyDescent="0.2">
      <c r="B706" s="155" t="str">
        <v>2025M03</v>
      </c>
      <c r="C706" s="155" t="str">
        <v>2025</v>
      </c>
      <c r="D706" s="183" t="str">
        <v>2025M04</v>
      </c>
      <c r="E706" s="155" t="str">
        <v>2025</v>
      </c>
      <c r="F706" s="184" t="str">
        <v>Canada</v>
      </c>
      <c r="G706" s="155" t="str">
        <v>Canpotex</v>
      </c>
      <c r="H706" s="155" t="str">
        <v>Vancouver (Canada)</v>
      </c>
      <c r="I706" s="155" t="str">
        <v>Frieda</v>
      </c>
      <c r="J706" s="155">
        <v>82.209000000000003</v>
      </c>
      <c r="K706" s="148">
        <v>7.6050000000000004</v>
      </c>
      <c r="L706" s="185" t="str">
        <v>Brazil</v>
      </c>
      <c r="M706" s="155" t="str">
        <v>Paranagua</v>
      </c>
      <c r="N706" s="186">
        <v>45719.647291666668</v>
      </c>
      <c r="O706" s="186">
        <v>45759.353946759256</v>
      </c>
      <c r="S706" s="187"/>
      <c r="T706" s="148"/>
      <c r="Z706" s="148"/>
    </row>
    <row r="707" spans="2:26" s="155" customFormat="1" hidden="1" x14ac:dyDescent="0.2">
      <c r="B707" s="155" t="str">
        <v>2025M02</v>
      </c>
      <c r="C707" s="155" t="str">
        <v>2025</v>
      </c>
      <c r="D707" s="183" t="str">
        <v>2025M04</v>
      </c>
      <c r="E707" s="155" t="str">
        <v>2025</v>
      </c>
      <c r="F707" s="184" t="str">
        <v>Canada</v>
      </c>
      <c r="G707" s="155" t="str">
        <v>K+S</v>
      </c>
      <c r="H707" s="155" t="str">
        <v>Vancouver (Canada)</v>
      </c>
      <c r="I707" s="155" t="str">
        <v>Eptalofos</v>
      </c>
      <c r="J707" s="155">
        <v>61.155999999999999</v>
      </c>
      <c r="K707" s="148">
        <v>26.904</v>
      </c>
      <c r="L707" s="185" t="str">
        <v>Brazil</v>
      </c>
      <c r="M707" s="155" t="str">
        <v>Rio Grande (Brazil)</v>
      </c>
      <c r="N707" s="186">
        <v>45712.845104166663</v>
      </c>
      <c r="O707" s="186">
        <v>45759.557696759257</v>
      </c>
      <c r="S707" s="187"/>
      <c r="T707" s="148"/>
      <c r="Z707" s="148"/>
    </row>
    <row r="708" spans="2:26" s="155" customFormat="1" hidden="1" x14ac:dyDescent="0.2">
      <c r="B708" s="155" t="str">
        <v>2025M02</v>
      </c>
      <c r="C708" s="155" t="str">
        <v>2025</v>
      </c>
      <c r="D708" s="183" t="str">
        <v>2025M04</v>
      </c>
      <c r="E708" s="155" t="str">
        <v>2025</v>
      </c>
      <c r="F708" s="184" t="str">
        <v>Canada</v>
      </c>
      <c r="G708" s="155" t="str">
        <v>Canpotex</v>
      </c>
      <c r="H708" s="155" t="str">
        <v>Vancouver (Canada)</v>
      </c>
      <c r="I708" s="155" t="str">
        <v>Stellar Alazani</v>
      </c>
      <c r="J708" s="155">
        <v>28.18</v>
      </c>
      <c r="K708" s="148">
        <v>7.8209999999999997</v>
      </c>
      <c r="L708" s="185" t="str">
        <v>Cote d'Ivoire</v>
      </c>
      <c r="M708" s="155" t="str">
        <v>San Pedro (Cote d'Ivoire)</v>
      </c>
      <c r="N708" s="186">
        <v>45711.615937499999</v>
      </c>
      <c r="O708" s="186">
        <v>45760.375844907408</v>
      </c>
      <c r="S708" s="187"/>
      <c r="T708" s="148"/>
      <c r="Z708" s="148"/>
    </row>
    <row r="709" spans="2:26" s="155" customFormat="1" hidden="1" x14ac:dyDescent="0.2">
      <c r="B709" s="155" t="str">
        <v>2025M03</v>
      </c>
      <c r="C709" s="155" t="str">
        <v>2025</v>
      </c>
      <c r="D709" s="183" t="str">
        <v>2025M04</v>
      </c>
      <c r="E709" s="155" t="str">
        <v>2025</v>
      </c>
      <c r="F709" s="184" t="str">
        <v>Canada</v>
      </c>
      <c r="G709" s="155" t="str">
        <v>Canpotex</v>
      </c>
      <c r="H709" s="155" t="str">
        <v>Vancouver (Canada)</v>
      </c>
      <c r="I709" s="155" t="str">
        <v>Desert Lion</v>
      </c>
      <c r="J709" s="155">
        <v>63.622999999999998</v>
      </c>
      <c r="K709" s="148">
        <v>50.962000000000003</v>
      </c>
      <c r="L709" s="185" t="str">
        <v>Brazil</v>
      </c>
      <c r="M709" s="155" t="str">
        <v>Santana</v>
      </c>
      <c r="N709" s="186">
        <v>45733.897199074076</v>
      </c>
      <c r="O709" s="186">
        <v>45760.896944444445</v>
      </c>
      <c r="S709" s="187"/>
      <c r="T709" s="148"/>
      <c r="Z709" s="148"/>
    </row>
    <row r="710" spans="2:26" s="155" customFormat="1" hidden="1" x14ac:dyDescent="0.2">
      <c r="B710" s="155" t="str">
        <v>2025M03</v>
      </c>
      <c r="C710" s="155" t="str">
        <v>2025</v>
      </c>
      <c r="D710" s="183" t="str">
        <v>2025M04</v>
      </c>
      <c r="E710" s="155" t="str">
        <v>2025</v>
      </c>
      <c r="F710" s="184" t="str">
        <v>Canada</v>
      </c>
      <c r="G710" s="155" t="str">
        <v>Canpotex</v>
      </c>
      <c r="H710" s="155" t="str">
        <v>Vancouver (Canada)</v>
      </c>
      <c r="I710" s="155" t="str">
        <v>Eike Oldendorff</v>
      </c>
      <c r="J710" s="155">
        <v>38.33</v>
      </c>
      <c r="K710" s="148">
        <v>6.9950000000000001</v>
      </c>
      <c r="L710" s="185" t="str">
        <v>Morocco</v>
      </c>
      <c r="M710" s="155" t="str">
        <v>Jorf Lasfar</v>
      </c>
      <c r="N710" s="186">
        <v>45723.314074074071</v>
      </c>
      <c r="O710" s="186">
        <v>45764.536076388889</v>
      </c>
      <c r="S710" s="187"/>
      <c r="T710" s="148"/>
      <c r="Z710" s="148"/>
    </row>
    <row r="711" spans="2:26" s="155" customFormat="1" hidden="1" x14ac:dyDescent="0.2">
      <c r="B711" s="155" t="str">
        <v>2025M03</v>
      </c>
      <c r="C711" s="155" t="str">
        <v>2025</v>
      </c>
      <c r="D711" s="183" t="str">
        <v>2025M04</v>
      </c>
      <c r="E711" s="155" t="str">
        <v>2025</v>
      </c>
      <c r="F711" s="184" t="str">
        <v>Canada</v>
      </c>
      <c r="G711" s="155" t="str">
        <v>Canpotex</v>
      </c>
      <c r="H711" s="155" t="str">
        <v>Vancouver (Canada)</v>
      </c>
      <c r="I711" s="155" t="str">
        <v>Eike Oldendorff</v>
      </c>
      <c r="J711" s="155">
        <v>38.33</v>
      </c>
      <c r="K711" s="148">
        <v>27.978999999999999</v>
      </c>
      <c r="L711" s="185" t="str">
        <v>Morocco</v>
      </c>
      <c r="M711" s="155" t="str">
        <v>Jorf Lasfar</v>
      </c>
      <c r="N711" s="186">
        <v>45723.314074074071</v>
      </c>
      <c r="O711" s="186">
        <v>45764.536215277774</v>
      </c>
      <c r="S711" s="187"/>
      <c r="T711" s="148"/>
      <c r="Z711" s="148"/>
    </row>
    <row r="712" spans="2:26" s="155" customFormat="1" hidden="1" x14ac:dyDescent="0.2">
      <c r="B712" s="155" t="str">
        <v>2025M02</v>
      </c>
      <c r="C712" s="155" t="str">
        <v>2025</v>
      </c>
      <c r="D712" s="183" t="str">
        <v>2025M04</v>
      </c>
      <c r="E712" s="155" t="str">
        <v>2025</v>
      </c>
      <c r="F712" s="184" t="str">
        <v>Canada</v>
      </c>
      <c r="G712" s="155" t="str">
        <v>Canpotex</v>
      </c>
      <c r="H712" s="155" t="str">
        <v>Vancouver (Canada)</v>
      </c>
      <c r="I712" s="155" t="str">
        <v>Stellar Alazani</v>
      </c>
      <c r="J712" s="155">
        <v>28.18</v>
      </c>
      <c r="K712" s="148">
        <v>6.5179999999999998</v>
      </c>
      <c r="L712" s="185" t="str">
        <v>Cote d'Ivoire</v>
      </c>
      <c r="M712" s="155" t="str">
        <v>Abidjan</v>
      </c>
      <c r="N712" s="186">
        <v>45711.615937499999</v>
      </c>
      <c r="O712" s="186">
        <v>45764.95821759259</v>
      </c>
      <c r="S712" s="187"/>
      <c r="T712" s="148"/>
      <c r="Z712" s="148"/>
    </row>
    <row r="713" spans="2:26" s="155" customFormat="1" hidden="1" x14ac:dyDescent="0.2">
      <c r="B713" s="155" t="str">
        <v>2025M04</v>
      </c>
      <c r="C713" s="155" t="str">
        <v>2025</v>
      </c>
      <c r="D713" s="183" t="str">
        <v>2025M04</v>
      </c>
      <c r="E713" s="155" t="str">
        <v>2025</v>
      </c>
      <c r="F713" s="184" t="str">
        <v>Canada</v>
      </c>
      <c r="G713" s="155" t="str">
        <v>Canpotex</v>
      </c>
      <c r="H713" s="155" t="str">
        <v>Vancouver (Canada)</v>
      </c>
      <c r="I713" s="155" t="str">
        <v>Ultra Spirit</v>
      </c>
      <c r="J713" s="155">
        <v>63.726999999999997</v>
      </c>
      <c r="K713" s="148">
        <v>16.876999999999999</v>
      </c>
      <c r="L713" s="185" t="str">
        <v>Korea (South)</v>
      </c>
      <c r="M713" s="155" t="str">
        <v>Ulsan</v>
      </c>
      <c r="N713" s="186">
        <v>45748.36613425926</v>
      </c>
      <c r="O713" s="186">
        <v>45766.077048611114</v>
      </c>
      <c r="S713" s="187"/>
      <c r="T713" s="148"/>
      <c r="Z713" s="148"/>
    </row>
    <row r="714" spans="2:26" s="155" customFormat="1" hidden="1" x14ac:dyDescent="0.2">
      <c r="B714" s="155" t="str">
        <v>2025M03</v>
      </c>
      <c r="C714" s="155" t="str">
        <v>2025</v>
      </c>
      <c r="D714" s="183" t="str">
        <v>2025M04</v>
      </c>
      <c r="E714" s="155" t="str">
        <v>2025</v>
      </c>
      <c r="F714" s="184" t="str">
        <v>Canada</v>
      </c>
      <c r="G714" s="155" t="str">
        <v>Canpotex</v>
      </c>
      <c r="H714" s="155" t="str">
        <v>Vancouver (Canada)</v>
      </c>
      <c r="I714" s="155" t="str">
        <v>Frieda</v>
      </c>
      <c r="J714" s="155">
        <v>82.209000000000003</v>
      </c>
      <c r="K714" s="148">
        <v>58.515000000000001</v>
      </c>
      <c r="L714" s="185" t="str">
        <v>Brazil</v>
      </c>
      <c r="M714" s="155" t="str">
        <v>Rio Grande (Brazil)</v>
      </c>
      <c r="N714" s="186">
        <v>45719.647291666668</v>
      </c>
      <c r="O714" s="186">
        <v>45767.595173611109</v>
      </c>
      <c r="S714" s="187"/>
      <c r="T714" s="148"/>
      <c r="Z714" s="148"/>
    </row>
    <row r="715" spans="2:26" s="155" customFormat="1" hidden="1" x14ac:dyDescent="0.2">
      <c r="B715" s="155" t="str">
        <v>2025M03</v>
      </c>
      <c r="C715" s="155" t="str">
        <v>2025</v>
      </c>
      <c r="D715" s="183" t="str">
        <v>2025M04</v>
      </c>
      <c r="E715" s="155" t="str">
        <v>2025</v>
      </c>
      <c r="F715" s="184" t="str">
        <v>Canada</v>
      </c>
      <c r="G715" s="155" t="str">
        <v>Canpotex</v>
      </c>
      <c r="H715" s="155" t="str">
        <v>Vancouver (Canada)</v>
      </c>
      <c r="I715" s="155" t="str">
        <v>Ultra Confidence</v>
      </c>
      <c r="J715" s="155">
        <v>63.71</v>
      </c>
      <c r="K715" s="148">
        <v>48.764000000000003</v>
      </c>
      <c r="L715" s="185" t="str">
        <v>Indonesia</v>
      </c>
      <c r="M715" s="155" t="str">
        <v>Gresik</v>
      </c>
      <c r="N715" s="186">
        <v>45726.814143518517</v>
      </c>
      <c r="O715" s="186">
        <v>45769.500706018516</v>
      </c>
      <c r="S715" s="187"/>
      <c r="T715" s="148"/>
      <c r="Z715" s="148"/>
    </row>
    <row r="716" spans="2:26" s="155" customFormat="1" hidden="1" x14ac:dyDescent="0.2">
      <c r="B716" s="155" t="str">
        <v>2025M03</v>
      </c>
      <c r="C716" s="155" t="str">
        <v>2025</v>
      </c>
      <c r="D716" s="183" t="str">
        <v>2025M04</v>
      </c>
      <c r="E716" s="155" t="str">
        <v>2025</v>
      </c>
      <c r="F716" s="184" t="str">
        <v>Canada</v>
      </c>
      <c r="G716" s="155" t="str">
        <v>Canpotex</v>
      </c>
      <c r="H716" s="155" t="str">
        <v>Vancouver (Canada)</v>
      </c>
      <c r="I716" s="155" t="str">
        <v>Nord Allegro</v>
      </c>
      <c r="J716" s="155">
        <v>61.262999999999998</v>
      </c>
      <c r="K716" s="148">
        <v>16.317</v>
      </c>
      <c r="L716" s="185" t="str">
        <v>Brazil</v>
      </c>
      <c r="M716" s="155" t="str">
        <v>Aratu</v>
      </c>
      <c r="N716" s="186">
        <v>45737.771678240744</v>
      </c>
      <c r="O716" s="186">
        <v>45770.063136574077</v>
      </c>
      <c r="S716" s="187"/>
      <c r="T716" s="148"/>
      <c r="Z716" s="148"/>
    </row>
    <row r="717" spans="2:26" s="155" customFormat="1" hidden="1" x14ac:dyDescent="0.2">
      <c r="B717" s="155" t="str">
        <v>2025M03</v>
      </c>
      <c r="C717" s="155" t="str">
        <v>2025</v>
      </c>
      <c r="D717" s="183" t="str">
        <v>2025M04</v>
      </c>
      <c r="E717" s="155" t="str">
        <v>2025</v>
      </c>
      <c r="F717" s="184" t="str">
        <v>Canada</v>
      </c>
      <c r="G717" s="155" t="str">
        <v>Canpotex</v>
      </c>
      <c r="H717" s="155" t="str">
        <v>Vancouver (Canada)</v>
      </c>
      <c r="I717" s="155" t="str">
        <v>Nord Allegro</v>
      </c>
      <c r="J717" s="155">
        <v>61.262999999999998</v>
      </c>
      <c r="K717" s="148">
        <v>15.987</v>
      </c>
      <c r="L717" s="185" t="str">
        <v>Brazil</v>
      </c>
      <c r="M717" s="155" t="str">
        <v>Aratu</v>
      </c>
      <c r="N717" s="186">
        <v>45737.771678240744</v>
      </c>
      <c r="O717" s="186">
        <v>45770.063275462962</v>
      </c>
      <c r="S717" s="187"/>
      <c r="T717" s="148"/>
      <c r="Z717" s="148"/>
    </row>
    <row r="718" spans="2:26" s="155" customFormat="1" hidden="1" x14ac:dyDescent="0.2">
      <c r="B718" s="155" t="str">
        <v>2025M03</v>
      </c>
      <c r="C718" s="155" t="str">
        <v>2025</v>
      </c>
      <c r="D718" s="183" t="str">
        <v>2025M04</v>
      </c>
      <c r="E718" s="155" t="str">
        <v>2025</v>
      </c>
      <c r="F718" s="184" t="str">
        <v>Canada</v>
      </c>
      <c r="G718" s="155" t="str">
        <v>Canpotex</v>
      </c>
      <c r="H718" s="155" t="str">
        <v>Vancouver (Canada)</v>
      </c>
      <c r="I718" s="155" t="str">
        <v>Nord Allegro</v>
      </c>
      <c r="J718" s="155">
        <v>61.262999999999998</v>
      </c>
      <c r="K718" s="148">
        <v>11.759</v>
      </c>
      <c r="L718" s="185" t="str">
        <v>Brazil</v>
      </c>
      <c r="M718" s="155" t="str">
        <v>Aratu</v>
      </c>
      <c r="N718" s="186">
        <v>45737.771678240744</v>
      </c>
      <c r="O718" s="186">
        <v>45770.063287037039</v>
      </c>
      <c r="S718" s="187"/>
      <c r="T718" s="148"/>
      <c r="Z718" s="148"/>
    </row>
    <row r="719" spans="2:26" s="155" customFormat="1" hidden="1" x14ac:dyDescent="0.2">
      <c r="B719" s="155" t="str">
        <v>2025M03</v>
      </c>
      <c r="C719" s="155" t="str">
        <v>2025</v>
      </c>
      <c r="D719" s="183" t="str">
        <v>2025M04</v>
      </c>
      <c r="E719" s="155" t="str">
        <v>2025</v>
      </c>
      <c r="F719" s="184" t="str">
        <v>Canada</v>
      </c>
      <c r="G719" s="155" t="str">
        <v>Canpotex</v>
      </c>
      <c r="H719" s="155" t="str">
        <v>Vancouver (Canada)</v>
      </c>
      <c r="I719" s="155" t="str">
        <v>Nord Allegro</v>
      </c>
      <c r="J719" s="155">
        <v>61.262999999999998</v>
      </c>
      <c r="K719" s="148">
        <v>5.9459999999999997</v>
      </c>
      <c r="L719" s="185" t="str">
        <v>Brazil</v>
      </c>
      <c r="M719" s="155" t="str">
        <v>Aratu</v>
      </c>
      <c r="N719" s="186">
        <v>45737.771678240744</v>
      </c>
      <c r="O719" s="186">
        <v>45770.063298611109</v>
      </c>
      <c r="S719" s="187"/>
      <c r="T719" s="148"/>
      <c r="Z719" s="148"/>
    </row>
    <row r="720" spans="2:26" s="155" customFormat="1" hidden="1" x14ac:dyDescent="0.2">
      <c r="B720" s="155" t="str">
        <v>2025M03</v>
      </c>
      <c r="C720" s="155" t="str">
        <v>2025</v>
      </c>
      <c r="D720" s="183" t="str">
        <v>2025M04</v>
      </c>
      <c r="E720" s="155" t="str">
        <v>2025</v>
      </c>
      <c r="F720" s="184" t="str">
        <v>Canada</v>
      </c>
      <c r="G720" s="155" t="str">
        <v>Canpotex</v>
      </c>
      <c r="H720" s="155" t="str">
        <v>Vancouver (Canada)</v>
      </c>
      <c r="I720" s="155" t="str">
        <v>S.Selim</v>
      </c>
      <c r="J720" s="155">
        <v>63.44</v>
      </c>
      <c r="K720" s="148">
        <v>11.996</v>
      </c>
      <c r="L720" s="185" t="str">
        <v>Malaysia</v>
      </c>
      <c r="M720" s="155" t="str">
        <v>Johor</v>
      </c>
      <c r="N720" s="186">
        <v>45741.949328703704</v>
      </c>
      <c r="O720" s="186">
        <v>45772.604826388888</v>
      </c>
      <c r="S720" s="187"/>
      <c r="T720" s="148"/>
      <c r="Z720" s="148"/>
    </row>
    <row r="721" spans="2:26" s="155" customFormat="1" hidden="1" x14ac:dyDescent="0.2">
      <c r="B721" s="155" t="str">
        <v>2025M03</v>
      </c>
      <c r="C721" s="155" t="str">
        <v>2025</v>
      </c>
      <c r="D721" s="183" t="str">
        <v>2025M04</v>
      </c>
      <c r="E721" s="155" t="str">
        <v>2025</v>
      </c>
      <c r="F721" s="184" t="str">
        <v>Canada</v>
      </c>
      <c r="G721" s="155" t="str">
        <v>Canpotex</v>
      </c>
      <c r="H721" s="155" t="str">
        <v>Vancouver (Canada)</v>
      </c>
      <c r="I721" s="155" t="str">
        <v>Birgit</v>
      </c>
      <c r="J721" s="155">
        <v>39.988</v>
      </c>
      <c r="K721" s="148">
        <v>39.188000000000002</v>
      </c>
      <c r="L721" s="185" t="str">
        <v>Nicaragua</v>
      </c>
      <c r="M721" s="155" t="str">
        <v>Corinto</v>
      </c>
      <c r="N721" s="186">
        <v>45734.782800925925</v>
      </c>
      <c r="O721" s="186">
        <v>45775.715474537035</v>
      </c>
      <c r="S721" s="187"/>
      <c r="T721" s="148"/>
      <c r="Z721" s="148"/>
    </row>
    <row r="722" spans="2:26" s="155" customFormat="1" hidden="1" x14ac:dyDescent="0.2">
      <c r="B722" s="155" t="str">
        <v>2025M03</v>
      </c>
      <c r="C722" s="155" t="str">
        <v>2025</v>
      </c>
      <c r="D722" s="183" t="str">
        <v>2025M04</v>
      </c>
      <c r="E722" s="155" t="str">
        <v>2025</v>
      </c>
      <c r="F722" s="184" t="str">
        <v>Canada</v>
      </c>
      <c r="G722" s="155" t="str">
        <v>Canpotex</v>
      </c>
      <c r="H722" s="155" t="str">
        <v>Vancouver (Canada)</v>
      </c>
      <c r="I722" s="155" t="str">
        <v>Canpotex Inspire</v>
      </c>
      <c r="J722" s="155">
        <v>81.69</v>
      </c>
      <c r="K722" s="148">
        <v>24.37</v>
      </c>
      <c r="L722" s="185" t="str">
        <v>Indonesia</v>
      </c>
      <c r="M722" s="155" t="str">
        <v>Dumai</v>
      </c>
      <c r="N722" s="186">
        <v>45744.24113425926</v>
      </c>
      <c r="O722" s="186">
        <v>45775.98636574074</v>
      </c>
      <c r="S722" s="187"/>
      <c r="T722" s="148"/>
      <c r="Z722" s="148"/>
    </row>
    <row r="723" spans="2:26" s="155" customFormat="1" hidden="1" x14ac:dyDescent="0.2">
      <c r="B723" s="155" t="str">
        <v>2025M03</v>
      </c>
      <c r="C723" s="155" t="str">
        <v>2025</v>
      </c>
      <c r="D723" s="183" t="str">
        <v>2025M04</v>
      </c>
      <c r="E723" s="155" t="str">
        <v>2025</v>
      </c>
      <c r="F723" s="184" t="str">
        <v>Canada</v>
      </c>
      <c r="G723" s="155" t="str">
        <v>Canpotex</v>
      </c>
      <c r="H723" s="155" t="str">
        <v>Vancouver (Canada)</v>
      </c>
      <c r="I723" s="155" t="str">
        <v>Captain Lucas</v>
      </c>
      <c r="J723" s="155">
        <v>63.686</v>
      </c>
      <c r="K723" s="148">
        <v>6.5919999999999996</v>
      </c>
      <c r="L723" s="185" t="str">
        <v>Brazil</v>
      </c>
      <c r="M723" s="155" t="str">
        <v>Rio Grande (Brazil)</v>
      </c>
      <c r="N723" s="186">
        <v>45746.470289351855</v>
      </c>
      <c r="O723" s="186">
        <v>45776.589606481481</v>
      </c>
      <c r="S723" s="187"/>
      <c r="T723" s="148"/>
      <c r="Z723" s="148"/>
    </row>
    <row r="724" spans="2:26" s="155" customFormat="1" hidden="1" x14ac:dyDescent="0.2">
      <c r="B724" s="155" t="str">
        <v>2025M03</v>
      </c>
      <c r="C724" s="155" t="str">
        <v>2025</v>
      </c>
      <c r="D724" s="183" t="str">
        <v>2025M04</v>
      </c>
      <c r="E724" s="155" t="str">
        <v>2025</v>
      </c>
      <c r="F724" s="184" t="str">
        <v>Canada</v>
      </c>
      <c r="G724" s="155" t="str">
        <v>Canpotex</v>
      </c>
      <c r="H724" s="155" t="str">
        <v>Vancouver (Canada)</v>
      </c>
      <c r="I724" s="155" t="str">
        <v>Captain Lucas</v>
      </c>
      <c r="J724" s="155">
        <v>63.686</v>
      </c>
      <c r="K724" s="148">
        <v>17.347000000000001</v>
      </c>
      <c r="L724" s="185" t="str">
        <v>Brazil</v>
      </c>
      <c r="M724" s="155" t="str">
        <v>Rio Grande (Brazil)</v>
      </c>
      <c r="N724" s="186">
        <v>45746.470289351855</v>
      </c>
      <c r="O724" s="186">
        <v>45776.589745370373</v>
      </c>
      <c r="S724" s="187"/>
      <c r="T724" s="148"/>
      <c r="Z724" s="148"/>
    </row>
    <row r="725" spans="2:26" s="155" customFormat="1" hidden="1" x14ac:dyDescent="0.2">
      <c r="B725" s="155" t="str">
        <v>2025M02</v>
      </c>
      <c r="C725" s="155" t="str">
        <v>2025</v>
      </c>
      <c r="D725" s="183" t="str">
        <v>2025M05</v>
      </c>
      <c r="E725" s="155" t="str">
        <v>2025</v>
      </c>
      <c r="F725" s="184" t="str">
        <v>Canada</v>
      </c>
      <c r="G725" s="155" t="str">
        <v>Canpotex</v>
      </c>
      <c r="H725" s="155" t="str">
        <v>Vancouver (Canada)</v>
      </c>
      <c r="I725" s="155" t="str">
        <v>Stellar Alazani</v>
      </c>
      <c r="J725" s="155">
        <v>28.18</v>
      </c>
      <c r="K725" s="148">
        <v>13.276999999999999</v>
      </c>
      <c r="L725" s="185" t="str">
        <v>Cameroon</v>
      </c>
      <c r="M725" s="155" t="str">
        <v>Douala</v>
      </c>
      <c r="N725" s="186">
        <v>45711.615937499999</v>
      </c>
      <c r="O725" s="186">
        <v>45779.423703703702</v>
      </c>
      <c r="S725" s="187"/>
      <c r="T725" s="148"/>
      <c r="Z725" s="148"/>
    </row>
    <row r="726" spans="2:26" s="155" customFormat="1" hidden="1" x14ac:dyDescent="0.2">
      <c r="B726" s="155" t="str">
        <v>2025M03</v>
      </c>
      <c r="C726" s="155" t="str">
        <v>2025</v>
      </c>
      <c r="D726" s="183" t="str">
        <v>2025M05</v>
      </c>
      <c r="E726" s="155" t="str">
        <v>2025</v>
      </c>
      <c r="F726" s="184" t="str">
        <v>Canada</v>
      </c>
      <c r="G726" s="155" t="str">
        <v>Canpotex</v>
      </c>
      <c r="H726" s="155" t="str">
        <v>Vancouver (Canada)</v>
      </c>
      <c r="I726" s="155" t="str">
        <v>Fw Venus</v>
      </c>
      <c r="J726" s="155">
        <v>64.191999999999993</v>
      </c>
      <c r="K726" s="148">
        <v>15.584</v>
      </c>
      <c r="L726" s="185" t="str">
        <v>Malaysia</v>
      </c>
      <c r="M726" s="155" t="str">
        <v>Port Klang</v>
      </c>
      <c r="N726" s="186">
        <v>45732.44939814815</v>
      </c>
      <c r="O726" s="186">
        <v>45780.135277777779</v>
      </c>
      <c r="S726" s="187"/>
      <c r="T726" s="148"/>
      <c r="Z726" s="148"/>
    </row>
    <row r="727" spans="2:26" s="155" customFormat="1" hidden="1" x14ac:dyDescent="0.2">
      <c r="B727" s="155" t="str">
        <v>2025M04</v>
      </c>
      <c r="C727" s="155" t="str">
        <v>2025</v>
      </c>
      <c r="D727" s="183" t="str">
        <v>2025M05</v>
      </c>
      <c r="E727" s="155" t="str">
        <v>2025</v>
      </c>
      <c r="F727" s="184" t="str">
        <v>Canada</v>
      </c>
      <c r="G727" s="155" t="str">
        <v>K+S</v>
      </c>
      <c r="H727" s="155" t="str">
        <v>Vancouver (Canada)</v>
      </c>
      <c r="I727" s="155" t="str">
        <v>Maple Tulip</v>
      </c>
      <c r="J727" s="155">
        <v>33.158000000000001</v>
      </c>
      <c r="K727" s="148">
        <v>32.494999999999997</v>
      </c>
      <c r="L727" s="185" t="str">
        <v>Cuba</v>
      </c>
      <c r="M727" s="155" t="str">
        <v>Moa</v>
      </c>
      <c r="N727" s="186">
        <v>45762.865879629629</v>
      </c>
      <c r="O727" s="186">
        <v>45784.824247685188</v>
      </c>
      <c r="S727" s="187"/>
      <c r="T727" s="148"/>
      <c r="Z727" s="148"/>
    </row>
    <row r="728" spans="2:26" s="155" customFormat="1" hidden="1" x14ac:dyDescent="0.2">
      <c r="B728" s="155" t="str">
        <v>2025M03</v>
      </c>
      <c r="C728" s="155" t="str">
        <v>2025</v>
      </c>
      <c r="D728" s="183" t="str">
        <v>2025M05</v>
      </c>
      <c r="E728" s="155" t="str">
        <v>2025</v>
      </c>
      <c r="F728" s="184" t="str">
        <v>Canada</v>
      </c>
      <c r="G728" s="155" t="str">
        <v>Canpotex</v>
      </c>
      <c r="H728" s="155" t="str">
        <v>Vancouver (Canada)</v>
      </c>
      <c r="I728" s="155" t="str">
        <v>S.Selim</v>
      </c>
      <c r="J728" s="155">
        <v>63.44</v>
      </c>
      <c r="K728" s="148">
        <v>47.787999999999997</v>
      </c>
      <c r="L728" s="185" t="str">
        <v>Malaysia</v>
      </c>
      <c r="M728" s="155" t="str">
        <v>Port Klang</v>
      </c>
      <c r="N728" s="186">
        <v>45741.949328703704</v>
      </c>
      <c r="O728" s="186">
        <v>45784.927870370368</v>
      </c>
      <c r="S728" s="187"/>
      <c r="T728" s="148"/>
      <c r="Z728" s="148"/>
    </row>
    <row r="729" spans="2:26" s="155" customFormat="1" hidden="1" x14ac:dyDescent="0.2">
      <c r="B729" s="155" t="str">
        <v>2025M04</v>
      </c>
      <c r="C729" s="155" t="str">
        <v>2025</v>
      </c>
      <c r="D729" s="183" t="str">
        <v>2025M05</v>
      </c>
      <c r="E729" s="155" t="str">
        <v>2025</v>
      </c>
      <c r="F729" s="184" t="str">
        <v>Canada</v>
      </c>
      <c r="G729" s="155" t="str">
        <v>Canpotex</v>
      </c>
      <c r="H729" s="155" t="str">
        <v>Vancouver (Canada)</v>
      </c>
      <c r="I729" s="155" t="str">
        <v>New Joyful</v>
      </c>
      <c r="J729" s="155">
        <v>64.691000000000003</v>
      </c>
      <c r="K729" s="148">
        <v>13.132</v>
      </c>
      <c r="L729" s="185" t="str">
        <v>Indonesia</v>
      </c>
      <c r="M729" s="155" t="str">
        <v>Dumai</v>
      </c>
      <c r="N729" s="186">
        <v>45754.616238425922</v>
      </c>
      <c r="O729" s="186">
        <v>45786.291134259256</v>
      </c>
      <c r="S729" s="187"/>
      <c r="T729" s="148"/>
      <c r="Z729" s="148"/>
    </row>
    <row r="730" spans="2:26" s="155" customFormat="1" hidden="1" x14ac:dyDescent="0.2">
      <c r="B730" s="155" t="str">
        <v>2025M04</v>
      </c>
      <c r="C730" s="155" t="str">
        <v>2025</v>
      </c>
      <c r="D730" s="183" t="str">
        <v>2025M05</v>
      </c>
      <c r="E730" s="155" t="str">
        <v>2025</v>
      </c>
      <c r="F730" s="184" t="str">
        <v>Canada</v>
      </c>
      <c r="G730" s="155" t="str">
        <v>Canpotex</v>
      </c>
      <c r="H730" s="155" t="str">
        <v>Vancouver (Canada)</v>
      </c>
      <c r="I730" s="155" t="str">
        <v>New Joyful</v>
      </c>
      <c r="J730" s="155">
        <v>64.691000000000003</v>
      </c>
      <c r="K730" s="148">
        <v>4.0369999999999999</v>
      </c>
      <c r="L730" s="185" t="str">
        <v>Indonesia</v>
      </c>
      <c r="M730" s="155" t="str">
        <v>Dumai</v>
      </c>
      <c r="N730" s="186">
        <v>45759.439085648148</v>
      </c>
      <c r="O730" s="186">
        <v>45786.291134259256</v>
      </c>
      <c r="S730" s="187"/>
      <c r="T730" s="148"/>
      <c r="Z730" s="148"/>
    </row>
    <row r="731" spans="2:26" s="155" customFormat="1" hidden="1" x14ac:dyDescent="0.2">
      <c r="B731" s="155" t="str">
        <v>2025M03</v>
      </c>
      <c r="C731" s="155" t="str">
        <v>2025</v>
      </c>
      <c r="D731" s="183" t="str">
        <v>2025M05</v>
      </c>
      <c r="E731" s="155" t="str">
        <v>2025</v>
      </c>
      <c r="F731" s="184" t="str">
        <v>Canada</v>
      </c>
      <c r="G731" s="155" t="str">
        <v>Canpotex</v>
      </c>
      <c r="H731" s="155" t="str">
        <v>Vancouver (Canada)</v>
      </c>
      <c r="I731" s="155" t="str">
        <v>Captain Lucas</v>
      </c>
      <c r="J731" s="155">
        <v>63.686</v>
      </c>
      <c r="K731" s="148">
        <v>31.297000000000001</v>
      </c>
      <c r="L731" s="185" t="str">
        <v>Brazil</v>
      </c>
      <c r="M731" s="155" t="str">
        <v>Rio Grande (Brazil)</v>
      </c>
      <c r="N731" s="186">
        <v>45746.470289351855</v>
      </c>
      <c r="O731" s="186">
        <v>45787.604074074072</v>
      </c>
      <c r="S731" s="187"/>
      <c r="T731" s="148"/>
      <c r="Z731" s="148"/>
    </row>
    <row r="732" spans="2:26" s="155" customFormat="1" hidden="1" x14ac:dyDescent="0.2">
      <c r="B732" s="155" t="str">
        <v>2025M05</v>
      </c>
      <c r="C732" s="155" t="str">
        <v>2025</v>
      </c>
      <c r="D732" s="183" t="str">
        <v>2025M05</v>
      </c>
      <c r="E732" s="155" t="str">
        <v>2025</v>
      </c>
      <c r="F732" s="184" t="str">
        <v>Canada</v>
      </c>
      <c r="G732" s="155" t="str">
        <v>Canpotex</v>
      </c>
      <c r="H732" s="155" t="str">
        <v>Vancouver (Canada)</v>
      </c>
      <c r="I732" s="155" t="str">
        <v>Jade Wealth</v>
      </c>
      <c r="J732" s="155">
        <v>64.301000000000002</v>
      </c>
      <c r="K732" s="148">
        <v>39.262</v>
      </c>
      <c r="L732" s="185" t="str">
        <v>Mexico</v>
      </c>
      <c r="M732" s="155" t="str">
        <v>Manzanillo (Mexico)</v>
      </c>
      <c r="N732" s="186">
        <v>45779.698657407411</v>
      </c>
      <c r="O732" s="186">
        <v>45789.030624999999</v>
      </c>
      <c r="S732" s="187"/>
      <c r="T732" s="148"/>
      <c r="Z732" s="148"/>
    </row>
    <row r="733" spans="2:26" s="155" customFormat="1" hidden="1" x14ac:dyDescent="0.2">
      <c r="B733" s="155" t="str">
        <v>2025M04</v>
      </c>
      <c r="C733" s="155" t="str">
        <v>2025</v>
      </c>
      <c r="D733" s="183" t="str">
        <v>2025M05</v>
      </c>
      <c r="E733" s="155" t="str">
        <v>2025</v>
      </c>
      <c r="F733" s="184" t="str">
        <v>Canada</v>
      </c>
      <c r="G733" s="155" t="str">
        <v>Canpotex</v>
      </c>
      <c r="H733" s="155" t="str">
        <v>Vancouver (Canada)</v>
      </c>
      <c r="I733" s="155" t="str">
        <v>Bulk Venus</v>
      </c>
      <c r="J733" s="155">
        <v>63.371000000000002</v>
      </c>
      <c r="K733" s="148">
        <v>40.656999999999996</v>
      </c>
      <c r="L733" s="185" t="str">
        <v>Thailand</v>
      </c>
      <c r="M733" s="155" t="str">
        <v>Koh Si Chang Transhipment Area</v>
      </c>
      <c r="N733" s="186">
        <v>45758.272349537037</v>
      </c>
      <c r="O733" s="186">
        <v>45789.553020833337</v>
      </c>
      <c r="S733" s="187"/>
      <c r="T733" s="148"/>
      <c r="Z733" s="148"/>
    </row>
    <row r="734" spans="2:26" s="155" customFormat="1" hidden="1" x14ac:dyDescent="0.2">
      <c r="B734" s="155" t="str">
        <v>2025M04</v>
      </c>
      <c r="C734" s="155" t="str">
        <v>2025</v>
      </c>
      <c r="D734" s="183" t="str">
        <v>2025M05</v>
      </c>
      <c r="E734" s="155" t="str">
        <v>2025</v>
      </c>
      <c r="F734" s="184" t="str">
        <v>Canada</v>
      </c>
      <c r="G734" s="155" t="str">
        <v>Canpotex</v>
      </c>
      <c r="H734" s="155" t="str">
        <v>Vancouver (Canada)</v>
      </c>
      <c r="I734" s="155" t="str">
        <v>Bulk Venus</v>
      </c>
      <c r="J734" s="155">
        <v>63.371000000000002</v>
      </c>
      <c r="K734" s="148">
        <v>19.062000000000001</v>
      </c>
      <c r="L734" s="185" t="str">
        <v>Thailand</v>
      </c>
      <c r="M734" s="155" t="str">
        <v>Koh Si Chang Transhipment Area</v>
      </c>
      <c r="N734" s="186">
        <v>45760.813923611109</v>
      </c>
      <c r="O734" s="186">
        <v>45789.553020833337</v>
      </c>
      <c r="S734" s="187"/>
      <c r="T734" s="148"/>
      <c r="Z734" s="148"/>
    </row>
    <row r="735" spans="2:26" s="155" customFormat="1" hidden="1" x14ac:dyDescent="0.2">
      <c r="B735" s="155" t="str">
        <v>2025M04</v>
      </c>
      <c r="C735" s="155" t="str">
        <v>2025</v>
      </c>
      <c r="D735" s="183" t="str">
        <v>2025M05</v>
      </c>
      <c r="E735" s="155" t="str">
        <v>2025</v>
      </c>
      <c r="F735" s="184" t="str">
        <v>Canada</v>
      </c>
      <c r="G735" s="155" t="str">
        <v>Canpotex</v>
      </c>
      <c r="H735" s="155" t="str">
        <v>Vancouver (Canada)</v>
      </c>
      <c r="I735" s="155" t="str">
        <v>Ultra Endurance</v>
      </c>
      <c r="J735" s="155">
        <v>63.719000000000001</v>
      </c>
      <c r="K735" s="148">
        <v>24.609000000000002</v>
      </c>
      <c r="L735" s="185" t="str">
        <v>Vietnam</v>
      </c>
      <c r="M735" s="155" t="str">
        <v>Phu My</v>
      </c>
      <c r="N735" s="186">
        <v>45765.782847222225</v>
      </c>
      <c r="O735" s="186">
        <v>45790.300775462965</v>
      </c>
      <c r="S735" s="187"/>
      <c r="T735" s="148"/>
      <c r="Z735" s="148"/>
    </row>
    <row r="736" spans="2:26" s="155" customFormat="1" hidden="1" x14ac:dyDescent="0.2">
      <c r="B736" s="155" t="str">
        <v>2025M03</v>
      </c>
      <c r="C736" s="155" t="str">
        <v>2025</v>
      </c>
      <c r="D736" s="183" t="str">
        <v>2025M05</v>
      </c>
      <c r="E736" s="155" t="str">
        <v>2025</v>
      </c>
      <c r="F736" s="184" t="str">
        <v>Canada</v>
      </c>
      <c r="G736" s="155" t="str">
        <v>K+S</v>
      </c>
      <c r="H736" s="155" t="str">
        <v>Vancouver (Canada)</v>
      </c>
      <c r="I736" s="155" t="str">
        <v>Nord Madeira</v>
      </c>
      <c r="J736" s="155">
        <v>64.061000000000007</v>
      </c>
      <c r="K736" s="148">
        <v>60.222000000000001</v>
      </c>
      <c r="L736" s="185" t="str">
        <v>Brazil</v>
      </c>
      <c r="M736" s="155" t="str">
        <v>Santos</v>
      </c>
      <c r="N736" s="186">
        <v>45747.563877314817</v>
      </c>
      <c r="O736" s="186">
        <v>45791.130555555559</v>
      </c>
      <c r="S736" s="187"/>
      <c r="T736" s="148"/>
      <c r="Z736" s="148"/>
    </row>
    <row r="737" spans="2:26" s="155" customFormat="1" hidden="1" x14ac:dyDescent="0.2">
      <c r="B737" s="155" t="str">
        <v>2025M03</v>
      </c>
      <c r="C737" s="155" t="str">
        <v>2025</v>
      </c>
      <c r="D737" s="183" t="str">
        <v>2025M05</v>
      </c>
      <c r="E737" s="155" t="str">
        <v>2025</v>
      </c>
      <c r="F737" s="184" t="str">
        <v>Canada</v>
      </c>
      <c r="G737" s="155" t="str">
        <v>Canpotex</v>
      </c>
      <c r="H737" s="155" t="str">
        <v>Vancouver (Canada)</v>
      </c>
      <c r="I737" s="155" t="str">
        <v>Canpotex Inspire</v>
      </c>
      <c r="J737" s="155">
        <v>81.69</v>
      </c>
      <c r="K737" s="148">
        <v>54.722999999999999</v>
      </c>
      <c r="L737" s="185" t="str">
        <v>Indonesia</v>
      </c>
      <c r="M737" s="155" t="str">
        <v>Gresik</v>
      </c>
      <c r="N737" s="186">
        <v>45744.24113425926</v>
      </c>
      <c r="O737" s="186">
        <v>45791.177395833336</v>
      </c>
      <c r="S737" s="187"/>
      <c r="T737" s="148"/>
      <c r="Z737" s="148"/>
    </row>
    <row r="738" spans="2:26" s="155" customFormat="1" hidden="1" x14ac:dyDescent="0.2">
      <c r="B738" s="155" t="str">
        <v>2025M03</v>
      </c>
      <c r="C738" s="155" t="str">
        <v>2025</v>
      </c>
      <c r="D738" s="183" t="str">
        <v>2025M05</v>
      </c>
      <c r="E738" s="155" t="str">
        <v>2025</v>
      </c>
      <c r="F738" s="184" t="str">
        <v>Canada</v>
      </c>
      <c r="G738" s="155" t="str">
        <v>Canpotex</v>
      </c>
      <c r="H738" s="155" t="str">
        <v>Vancouver (Canada)</v>
      </c>
      <c r="I738" s="155" t="str">
        <v>Genco Languedoc</v>
      </c>
      <c r="J738" s="155">
        <v>58.02</v>
      </c>
      <c r="K738" s="148">
        <v>38.292999999999999</v>
      </c>
      <c r="L738" s="185" t="str">
        <v>Belgium</v>
      </c>
      <c r="M738" s="155" t="str">
        <v>Antwerp</v>
      </c>
      <c r="N738" s="186">
        <v>45731.397465277776</v>
      </c>
      <c r="O738" s="186">
        <v>45792.949305555558</v>
      </c>
      <c r="S738" s="187"/>
      <c r="T738" s="148"/>
      <c r="Z738" s="148"/>
    </row>
    <row r="739" spans="2:26" s="155" customFormat="1" hidden="1" x14ac:dyDescent="0.2">
      <c r="B739" s="155" t="str">
        <v>2025M04</v>
      </c>
      <c r="C739" s="155" t="str">
        <v>2025</v>
      </c>
      <c r="D739" s="183" t="str">
        <v>2025M05</v>
      </c>
      <c r="E739" s="155" t="str">
        <v>2025</v>
      </c>
      <c r="F739" s="184" t="str">
        <v>Canada</v>
      </c>
      <c r="G739" s="155" t="str">
        <v>Canpotex</v>
      </c>
      <c r="H739" s="155" t="str">
        <v>Vancouver (Canada)</v>
      </c>
      <c r="I739" s="155" t="str">
        <v>Asl Sakura</v>
      </c>
      <c r="J739" s="155">
        <v>63.667000000000002</v>
      </c>
      <c r="K739" s="148">
        <v>60.808999999999997</v>
      </c>
      <c r="L739" s="185" t="str">
        <v>Brazil</v>
      </c>
      <c r="M739" s="155" t="str">
        <v>Vila do Conde</v>
      </c>
      <c r="N739" s="186">
        <v>45751.615995370368</v>
      </c>
      <c r="O739" s="186">
        <v>45794.826585648145</v>
      </c>
      <c r="S739" s="187"/>
      <c r="T739" s="148"/>
      <c r="Z739" s="148"/>
    </row>
    <row r="740" spans="2:26" s="155" customFormat="1" hidden="1" x14ac:dyDescent="0.2">
      <c r="B740" s="155" t="str">
        <v>2025M04</v>
      </c>
      <c r="C740" s="155" t="str">
        <v>2025</v>
      </c>
      <c r="D740" s="183" t="str">
        <v>2025M05</v>
      </c>
      <c r="E740" s="155" t="str">
        <v>2025</v>
      </c>
      <c r="F740" s="184" t="str">
        <v>Canada</v>
      </c>
      <c r="G740" s="155" t="str">
        <v>Canpotex</v>
      </c>
      <c r="H740" s="155" t="str">
        <v>Vancouver (Canada)</v>
      </c>
      <c r="I740" s="155" t="str">
        <v>New Joyful</v>
      </c>
      <c r="J740" s="155">
        <v>64.691000000000003</v>
      </c>
      <c r="K740" s="148">
        <v>35.357999999999997</v>
      </c>
      <c r="L740" s="185" t="str">
        <v>Indonesia</v>
      </c>
      <c r="M740" s="155" t="str">
        <v>Gresik</v>
      </c>
      <c r="N740" s="186">
        <v>45754.616238425922</v>
      </c>
      <c r="O740" s="186">
        <v>45795.642071759263</v>
      </c>
      <c r="S740" s="187"/>
      <c r="T740" s="148"/>
      <c r="Z740" s="148"/>
    </row>
    <row r="741" spans="2:26" s="155" customFormat="1" hidden="1" x14ac:dyDescent="0.2">
      <c r="B741" s="155" t="str">
        <v>2025M04</v>
      </c>
      <c r="C741" s="155" t="str">
        <v>2025</v>
      </c>
      <c r="D741" s="183" t="str">
        <v>2025M05</v>
      </c>
      <c r="E741" s="155" t="str">
        <v>2025</v>
      </c>
      <c r="F741" s="184" t="str">
        <v>Canada</v>
      </c>
      <c r="G741" s="155" t="str">
        <v>Canpotex</v>
      </c>
      <c r="H741" s="155" t="str">
        <v>Vancouver (Canada)</v>
      </c>
      <c r="I741" s="155" t="str">
        <v>New Joyful</v>
      </c>
      <c r="J741" s="155">
        <v>64.691000000000003</v>
      </c>
      <c r="K741" s="148">
        <v>10.87</v>
      </c>
      <c r="L741" s="185" t="str">
        <v>Indonesia</v>
      </c>
      <c r="M741" s="155" t="str">
        <v>Gresik</v>
      </c>
      <c r="N741" s="186">
        <v>45759.439085648148</v>
      </c>
      <c r="O741" s="186">
        <v>45795.642071759263</v>
      </c>
      <c r="S741" s="187"/>
      <c r="T741" s="148"/>
      <c r="Z741" s="148"/>
    </row>
    <row r="742" spans="2:26" s="155" customFormat="1" hidden="1" x14ac:dyDescent="0.2">
      <c r="B742" s="155" t="str">
        <v>2025M03</v>
      </c>
      <c r="C742" s="155" t="str">
        <v>2025</v>
      </c>
      <c r="D742" s="183" t="str">
        <v>2025M05</v>
      </c>
      <c r="E742" s="155" t="str">
        <v>2025</v>
      </c>
      <c r="F742" s="184" t="str">
        <v>Canada</v>
      </c>
      <c r="G742" s="155" t="str">
        <v>K+S</v>
      </c>
      <c r="H742" s="155" t="str">
        <v>Vancouver (Canada)</v>
      </c>
      <c r="I742" s="155" t="str">
        <v>Bluebill</v>
      </c>
      <c r="J742" s="155">
        <v>37.332000000000001</v>
      </c>
      <c r="K742" s="148">
        <v>36.585000000000001</v>
      </c>
      <c r="L742" s="185" t="str">
        <v>Morocco</v>
      </c>
      <c r="M742" s="155" t="str">
        <v>Jorf Lasfar</v>
      </c>
      <c r="N742" s="186">
        <v>45742.897337962961</v>
      </c>
      <c r="O742" s="186">
        <v>45796.28670138889</v>
      </c>
      <c r="S742" s="187"/>
      <c r="T742" s="148"/>
      <c r="Z742" s="148"/>
    </row>
    <row r="743" spans="2:26" s="155" customFormat="1" hidden="1" x14ac:dyDescent="0.2">
      <c r="B743" s="155" t="str">
        <v>2025M04</v>
      </c>
      <c r="C743" s="155" t="str">
        <v>2025</v>
      </c>
      <c r="D743" s="183" t="str">
        <v>2025M05</v>
      </c>
      <c r="E743" s="155" t="str">
        <v>2025</v>
      </c>
      <c r="F743" s="184" t="str">
        <v>Canada</v>
      </c>
      <c r="G743" s="155" t="str">
        <v>Canpotex</v>
      </c>
      <c r="H743" s="155" t="str">
        <v>Vancouver (Canada)</v>
      </c>
      <c r="I743" s="155" t="str">
        <v>Turicum</v>
      </c>
      <c r="J743" s="155">
        <v>58.097000000000001</v>
      </c>
      <c r="K743" s="148">
        <v>49.107999999999997</v>
      </c>
      <c r="L743" s="185" t="str">
        <v>Brazil</v>
      </c>
      <c r="M743" s="155" t="str">
        <v>Sao Francisco do Sul</v>
      </c>
      <c r="N743" s="186">
        <v>45749.345254629632</v>
      </c>
      <c r="O743" s="186">
        <v>45796.484351851854</v>
      </c>
      <c r="S743" s="187"/>
      <c r="T743" s="148"/>
      <c r="Z743" s="148"/>
    </row>
    <row r="744" spans="2:26" s="155" customFormat="1" hidden="1" x14ac:dyDescent="0.2">
      <c r="B744" s="155" t="str">
        <v>2025M04</v>
      </c>
      <c r="C744" s="155" t="str">
        <v>2025</v>
      </c>
      <c r="D744" s="183" t="str">
        <v>2025M05</v>
      </c>
      <c r="E744" s="155" t="str">
        <v>2025</v>
      </c>
      <c r="F744" s="184" t="str">
        <v>Canada</v>
      </c>
      <c r="G744" s="155" t="str">
        <v>Canpotex</v>
      </c>
      <c r="H744" s="155" t="str">
        <v>Vancouver (Canada)</v>
      </c>
      <c r="I744" s="155" t="str">
        <v>Ultra Endurance</v>
      </c>
      <c r="J744" s="155">
        <v>63.719000000000001</v>
      </c>
      <c r="K744" s="148">
        <v>32.598999999999997</v>
      </c>
      <c r="L744" s="185" t="str">
        <v>Vietnam</v>
      </c>
      <c r="M744" s="155" t="str">
        <v>Cai Lan</v>
      </c>
      <c r="N744" s="186">
        <v>45765.782847222225</v>
      </c>
      <c r="O744" s="186">
        <v>45797.165810185186</v>
      </c>
      <c r="S744" s="187"/>
      <c r="T744" s="148"/>
      <c r="Z744" s="148"/>
    </row>
    <row r="745" spans="2:26" s="155" customFormat="1" hidden="1" x14ac:dyDescent="0.2">
      <c r="B745" s="155" t="str">
        <v>2025M03</v>
      </c>
      <c r="C745" s="155" t="str">
        <v>2025</v>
      </c>
      <c r="D745" s="183" t="str">
        <v>2025M05</v>
      </c>
      <c r="E745" s="155" t="str">
        <v>2025</v>
      </c>
      <c r="F745" s="184" t="str">
        <v>Canada</v>
      </c>
      <c r="G745" s="155" t="str">
        <v>Canpotex</v>
      </c>
      <c r="H745" s="155" t="str">
        <v>Vancouver (Canada)</v>
      </c>
      <c r="I745" s="155" t="str">
        <v>Fw Venus</v>
      </c>
      <c r="J745" s="155">
        <v>64.191999999999993</v>
      </c>
      <c r="K745" s="148">
        <v>41.347000000000001</v>
      </c>
      <c r="L745" s="185" t="str">
        <v>Malaysia</v>
      </c>
      <c r="M745" s="155" t="str">
        <v>Bintulu</v>
      </c>
      <c r="N745" s="186">
        <v>45732.44939814815</v>
      </c>
      <c r="O745" s="186">
        <v>45799.720497685186</v>
      </c>
      <c r="S745" s="187"/>
      <c r="T745" s="148"/>
      <c r="Z745" s="148"/>
    </row>
    <row r="746" spans="2:26" s="155" customFormat="1" hidden="1" x14ac:dyDescent="0.2">
      <c r="B746" s="155" t="str">
        <v>2025M04</v>
      </c>
      <c r="C746" s="155" t="str">
        <v>2025</v>
      </c>
      <c r="D746" s="183" t="str">
        <v>2025M05</v>
      </c>
      <c r="E746" s="155" t="str">
        <v>2025</v>
      </c>
      <c r="F746" s="184" t="str">
        <v>Canada</v>
      </c>
      <c r="G746" s="155" t="str">
        <v>Canpotex</v>
      </c>
      <c r="H746" s="155" t="str">
        <v>Vancouver (Canada)</v>
      </c>
      <c r="I746" s="155" t="str">
        <v>Mila</v>
      </c>
      <c r="J746" s="155">
        <v>63.518999999999998</v>
      </c>
      <c r="K746" s="148">
        <v>62.249000000000002</v>
      </c>
      <c r="L746" s="185" t="str">
        <v>Malaysia</v>
      </c>
      <c r="M746" s="155" t="str">
        <v>Port Klang</v>
      </c>
      <c r="N746" s="186">
        <v>45770.00141203704</v>
      </c>
      <c r="O746" s="186">
        <v>45799.749189814815</v>
      </c>
      <c r="S746" s="187"/>
      <c r="T746" s="148"/>
      <c r="Z746" s="148"/>
    </row>
    <row r="747" spans="2:26" s="155" customFormat="1" hidden="1" x14ac:dyDescent="0.2">
      <c r="B747" s="155" t="str">
        <v>2025M04</v>
      </c>
      <c r="C747" s="155" t="str">
        <v>2025</v>
      </c>
      <c r="D747" s="183" t="str">
        <v>2025M05</v>
      </c>
      <c r="E747" s="155" t="str">
        <v>2025</v>
      </c>
      <c r="F747" s="184" t="str">
        <v>Canada</v>
      </c>
      <c r="G747" s="155" t="str">
        <v>Canpotex</v>
      </c>
      <c r="H747" s="155" t="str">
        <v>Vancouver (Canada)</v>
      </c>
      <c r="I747" s="155" t="str">
        <v>Ultra Cory</v>
      </c>
      <c r="J747" s="155">
        <v>61.442</v>
      </c>
      <c r="K747" s="148">
        <v>52.207999999999998</v>
      </c>
      <c r="L747" s="185" t="str">
        <v>Brazil</v>
      </c>
      <c r="M747" s="155" t="str">
        <v>Santarem</v>
      </c>
      <c r="N747" s="186">
        <v>45757.563969907409</v>
      </c>
      <c r="O747" s="186">
        <v>45800.786157407405</v>
      </c>
      <c r="S747" s="187"/>
      <c r="T747" s="148"/>
      <c r="Z747" s="148"/>
    </row>
    <row r="748" spans="2:26" s="155" customFormat="1" hidden="1" x14ac:dyDescent="0.2">
      <c r="B748" s="155" t="str">
        <v>2025M04</v>
      </c>
      <c r="C748" s="155" t="str">
        <v>2025</v>
      </c>
      <c r="D748" s="183" t="str">
        <v>2025M05</v>
      </c>
      <c r="E748" s="155" t="str">
        <v>2025</v>
      </c>
      <c r="F748" s="184" t="str">
        <v>Canada</v>
      </c>
      <c r="G748" s="155" t="str">
        <v>Canpotex</v>
      </c>
      <c r="H748" s="155" t="str">
        <v>Vancouver (Canada)</v>
      </c>
      <c r="I748" s="155" t="str">
        <v>Pescadores Sw</v>
      </c>
      <c r="J748" s="155">
        <v>82.23</v>
      </c>
      <c r="K748" s="148">
        <v>72.855000000000004</v>
      </c>
      <c r="L748" s="185" t="str">
        <v>Brazil</v>
      </c>
      <c r="M748" s="155" t="str">
        <v>Paranagua</v>
      </c>
      <c r="N748" s="186">
        <v>45767.293113425927</v>
      </c>
      <c r="O748" s="186">
        <v>45801.666666666664</v>
      </c>
      <c r="S748" s="187"/>
      <c r="T748" s="148"/>
      <c r="Z748" s="148"/>
    </row>
    <row r="749" spans="2:26" s="155" customFormat="1" hidden="1" x14ac:dyDescent="0.2">
      <c r="B749" s="155" t="str">
        <v>2025M04</v>
      </c>
      <c r="C749" s="155" t="str">
        <v>2025</v>
      </c>
      <c r="D749" s="183" t="str">
        <v>2025M05</v>
      </c>
      <c r="E749" s="155" t="str">
        <v>2025</v>
      </c>
      <c r="F749" s="184" t="str">
        <v>Canada</v>
      </c>
      <c r="G749" s="155" t="str">
        <v>Canpotex</v>
      </c>
      <c r="H749" s="155" t="str">
        <v>Vancouver (Canada)</v>
      </c>
      <c r="I749" s="155" t="str">
        <v>Cl Luzhou</v>
      </c>
      <c r="J749" s="155">
        <v>61.256</v>
      </c>
      <c r="K749" s="148">
        <v>60.030999999999999</v>
      </c>
      <c r="L749" s="185" t="str">
        <v>Indonesia</v>
      </c>
      <c r="M749" s="155" t="str">
        <v>Gresik</v>
      </c>
      <c r="N749" s="186">
        <v>45774.293229166666</v>
      </c>
      <c r="O749" s="186">
        <v>45804.82849537037</v>
      </c>
      <c r="S749" s="187"/>
      <c r="T749" s="148"/>
      <c r="Z749" s="148"/>
    </row>
    <row r="750" spans="2:26" s="155" customFormat="1" hidden="1" x14ac:dyDescent="0.2">
      <c r="B750" s="155" t="str">
        <v>2025M05</v>
      </c>
      <c r="C750" s="155" t="str">
        <v>2025</v>
      </c>
      <c r="D750" s="183" t="str">
        <v>2025M05</v>
      </c>
      <c r="E750" s="155" t="str">
        <v>2025</v>
      </c>
      <c r="F750" s="184" t="str">
        <v>Canada</v>
      </c>
      <c r="G750" s="155" t="str">
        <v>Canpotex</v>
      </c>
      <c r="H750" s="155" t="str">
        <v>Vancouver (Canada)</v>
      </c>
      <c r="I750" s="155" t="str">
        <v>Pan Poseidon</v>
      </c>
      <c r="J750" s="155">
        <v>63.231000000000002</v>
      </c>
      <c r="K750" s="148">
        <v>60.435000000000002</v>
      </c>
      <c r="L750" s="185" t="str">
        <v>Bangladesh</v>
      </c>
      <c r="M750" s="155" t="str">
        <v>Chattogram</v>
      </c>
      <c r="N750" s="186">
        <v>45778.042557870373</v>
      </c>
      <c r="O750" s="186">
        <v>45807.708333333336</v>
      </c>
      <c r="S750" s="187"/>
      <c r="T750" s="148"/>
      <c r="Z750" s="148"/>
    </row>
    <row r="751" spans="2:26" s="155" customFormat="1" hidden="1" x14ac:dyDescent="0.2">
      <c r="B751" s="155" t="str">
        <v>2025M05</v>
      </c>
      <c r="C751" s="155" t="str">
        <v>2025</v>
      </c>
      <c r="D751" s="183" t="str">
        <v>2025M05</v>
      </c>
      <c r="E751" s="155" t="str">
        <v>2025</v>
      </c>
      <c r="F751" s="184" t="str">
        <v>Canada</v>
      </c>
      <c r="G751" s="155" t="str">
        <v>Canpotex</v>
      </c>
      <c r="H751" s="155" t="str">
        <v>Vancouver (Canada)</v>
      </c>
      <c r="I751" s="155" t="str">
        <v>Dulce Diva</v>
      </c>
      <c r="J751" s="155">
        <v>63.52</v>
      </c>
      <c r="K751" s="148">
        <v>49.262</v>
      </c>
      <c r="L751" s="185" t="str">
        <v>Brazil</v>
      </c>
      <c r="M751" s="155" t="str">
        <v>Rio Grande (Brazil)</v>
      </c>
      <c r="N751" s="186">
        <v>45782.115960648145</v>
      </c>
      <c r="O751" s="186">
        <v>45807.958333333336</v>
      </c>
      <c r="S751" s="187"/>
      <c r="T751" s="148"/>
      <c r="Z751" s="148"/>
    </row>
    <row r="752" spans="2:26" s="155" customFormat="1" hidden="1" x14ac:dyDescent="0.2">
      <c r="B752" s="155" t="str">
        <v>2025M05</v>
      </c>
      <c r="C752" s="155" t="str">
        <v>2025</v>
      </c>
      <c r="D752" s="183" t="str">
        <v>2025M05</v>
      </c>
      <c r="E752" s="155" t="str">
        <v>2025</v>
      </c>
      <c r="F752" s="184" t="str">
        <v>Canada</v>
      </c>
      <c r="G752" s="155" t="str">
        <v>K+S</v>
      </c>
      <c r="H752" s="155" t="str">
        <v>Vancouver (Canada)</v>
      </c>
      <c r="I752" s="155" t="str">
        <v>Uni Sunshine</v>
      </c>
      <c r="J752" s="155">
        <v>36.880000000000003</v>
      </c>
      <c r="K752" s="148">
        <v>36.142000000000003</v>
      </c>
      <c r="L752" s="185" t="str">
        <v>Guatemala</v>
      </c>
      <c r="M752" s="155" t="str">
        <v>Puerto Quetzal</v>
      </c>
      <c r="N752" s="186">
        <v>45797.293171296296</v>
      </c>
      <c r="O752" s="186">
        <v>45808.833333333336</v>
      </c>
      <c r="S752" s="187"/>
      <c r="T752" s="148"/>
      <c r="Z752" s="148"/>
    </row>
    <row r="753" spans="2:26" s="155" customFormat="1" hidden="1" x14ac:dyDescent="0.2">
      <c r="B753" s="155" t="str">
        <v>2025M05</v>
      </c>
      <c r="C753" s="155" t="str">
        <v>2025</v>
      </c>
      <c r="D753" s="183" t="str">
        <v>2025M06</v>
      </c>
      <c r="E753" s="155" t="str">
        <v>2025</v>
      </c>
      <c r="F753" s="184" t="str">
        <v>Canada</v>
      </c>
      <c r="G753" s="155" t="str">
        <v>Canpotex</v>
      </c>
      <c r="H753" s="155" t="str">
        <v>Vancouver (Canada)</v>
      </c>
      <c r="I753" s="155" t="str">
        <v>Ssi Adventure</v>
      </c>
      <c r="J753" s="155">
        <v>63.845999999999997</v>
      </c>
      <c r="K753" s="148">
        <v>60.317</v>
      </c>
      <c r="L753" s="185" t="str">
        <v>Bangladesh</v>
      </c>
      <c r="M753" s="155" t="str">
        <v>Chattogram</v>
      </c>
      <c r="N753" s="186">
        <v>45785.418090277781</v>
      </c>
      <c r="O753" s="186">
        <v>45809.416666666664</v>
      </c>
      <c r="S753" s="187"/>
      <c r="T753" s="148"/>
      <c r="Z753" s="148"/>
    </row>
    <row r="754" spans="2:26" s="155" customFormat="1" hidden="1" x14ac:dyDescent="0.2">
      <c r="B754" s="155" t="str">
        <v>2025M04</v>
      </c>
      <c r="C754" s="155" t="str">
        <v>2025</v>
      </c>
      <c r="D754" s="183" t="str">
        <v>2025M06</v>
      </c>
      <c r="E754" s="155" t="str">
        <v>2025</v>
      </c>
      <c r="F754" s="184" t="str">
        <v>Canada</v>
      </c>
      <c r="G754" s="155" t="str">
        <v>Canpotex</v>
      </c>
      <c r="H754" s="155" t="str">
        <v>Vancouver (Canada)</v>
      </c>
      <c r="I754" s="155" t="str">
        <v>Stardust</v>
      </c>
      <c r="J754" s="155">
        <v>78.072000000000003</v>
      </c>
      <c r="K754" s="148">
        <v>75.388999999999996</v>
      </c>
      <c r="L754" s="185" t="str">
        <v>Brazil</v>
      </c>
      <c r="M754" s="155" t="str">
        <v>Santos</v>
      </c>
      <c r="N754" s="186">
        <v>45771.146770833337</v>
      </c>
      <c r="O754" s="186">
        <v>45810.020833333336</v>
      </c>
      <c r="S754" s="187"/>
      <c r="T754" s="148"/>
      <c r="Z754" s="148"/>
    </row>
    <row r="755" spans="2:26" s="155" customFormat="1" hidden="1" x14ac:dyDescent="0.2">
      <c r="B755" s="155" t="str">
        <v>2025M05</v>
      </c>
      <c r="C755" s="155" t="str">
        <v>2025</v>
      </c>
      <c r="D755" s="183" t="str">
        <v>2025M06</v>
      </c>
      <c r="E755" s="155" t="str">
        <v>2025</v>
      </c>
      <c r="F755" s="184" t="str">
        <v>Canada</v>
      </c>
      <c r="G755" s="155" t="str">
        <v>Canpotex</v>
      </c>
      <c r="H755" s="155" t="str">
        <v>Vancouver (Canada)</v>
      </c>
      <c r="I755" s="155" t="str">
        <v>Areti</v>
      </c>
      <c r="J755" s="155">
        <v>61.298999999999999</v>
      </c>
      <c r="K755" s="148">
        <v>57.009</v>
      </c>
      <c r="L755" s="185" t="str">
        <v>Brazil</v>
      </c>
      <c r="M755" s="155" t="str">
        <v>Rio Grande (Brazil)</v>
      </c>
      <c r="N755" s="186">
        <v>45783.897453703707</v>
      </c>
      <c r="O755" s="186">
        <v>45811.625</v>
      </c>
      <c r="S755" s="187"/>
      <c r="T755" s="148"/>
      <c r="Z755" s="148"/>
    </row>
    <row r="756" spans="2:26" s="155" customFormat="1" hidden="1" x14ac:dyDescent="0.2">
      <c r="B756" s="155" t="str">
        <v>2025M05</v>
      </c>
      <c r="C756" s="155" t="str">
        <v>2025</v>
      </c>
      <c r="D756" s="183" t="str">
        <v>2025M06</v>
      </c>
      <c r="E756" s="155" t="str">
        <v>2025</v>
      </c>
      <c r="F756" s="184" t="str">
        <v>Canada</v>
      </c>
      <c r="G756" s="155" t="str">
        <v>Canpotex</v>
      </c>
      <c r="H756" s="155" t="str">
        <v>Vancouver (Canada)</v>
      </c>
      <c r="I756" s="155" t="str">
        <v>Cl Xuchang</v>
      </c>
      <c r="J756" s="155">
        <v>61.203000000000003</v>
      </c>
      <c r="K756" s="148">
        <v>59.798000000000002</v>
      </c>
      <c r="L756" s="185" t="str">
        <v>China</v>
      </c>
      <c r="M756" s="155" t="str">
        <v>Fangcheng</v>
      </c>
      <c r="N756" s="186">
        <v>45788.91810185185</v>
      </c>
      <c r="O756" s="186">
        <v>45813.643761574072</v>
      </c>
      <c r="S756" s="187"/>
      <c r="T756" s="148"/>
      <c r="Z756" s="148"/>
    </row>
    <row r="757" spans="2:26" s="155" customFormat="1" hidden="1" x14ac:dyDescent="0.2">
      <c r="B757" s="155" t="str">
        <v>2025M05</v>
      </c>
      <c r="C757" s="155" t="str">
        <v>2025</v>
      </c>
      <c r="D757" s="183" t="str">
        <v>2025M06</v>
      </c>
      <c r="E757" s="155" t="str">
        <v>2025</v>
      </c>
      <c r="F757" s="184" t="str">
        <v>Canada</v>
      </c>
      <c r="G757" s="155" t="str">
        <v>Canpotex</v>
      </c>
      <c r="H757" s="155" t="str">
        <v>Vancouver (Canada)</v>
      </c>
      <c r="I757" s="155" t="str">
        <v>Darya Anita</v>
      </c>
      <c r="J757" s="155">
        <v>61.448</v>
      </c>
      <c r="K757" s="148">
        <v>60.219000000000001</v>
      </c>
      <c r="L757" s="185" t="str">
        <v>Malaysia</v>
      </c>
      <c r="M757" s="155" t="str">
        <v>Port Klang</v>
      </c>
      <c r="N757" s="186">
        <v>45791.324456018519</v>
      </c>
      <c r="O757" s="186">
        <v>45814.083333333336</v>
      </c>
      <c r="S757" s="187"/>
      <c r="T757" s="148"/>
      <c r="Z757" s="148"/>
    </row>
    <row r="758" spans="2:26" s="155" customFormat="1" hidden="1" x14ac:dyDescent="0.2">
      <c r="B758" s="155" t="str">
        <v>2025M04</v>
      </c>
      <c r="C758" s="155" t="str">
        <v>2025</v>
      </c>
      <c r="D758" s="183" t="str">
        <v>2025M06</v>
      </c>
      <c r="E758" s="155" t="str">
        <v>2025</v>
      </c>
      <c r="F758" s="184" t="str">
        <v>Canada</v>
      </c>
      <c r="G758" s="155" t="str">
        <v>K+S</v>
      </c>
      <c r="H758" s="155" t="str">
        <v>Vancouver (Canada)</v>
      </c>
      <c r="I758" s="155" t="str">
        <v>Clipper Kythira</v>
      </c>
      <c r="J758" s="155">
        <v>63.273000000000003</v>
      </c>
      <c r="K758" s="148">
        <v>43.390999999999998</v>
      </c>
      <c r="L758" s="185" t="str">
        <v>Brazil</v>
      </c>
      <c r="M758" s="155" t="str">
        <v>Santos</v>
      </c>
      <c r="N758" s="186">
        <v>45772.730509259258</v>
      </c>
      <c r="O758" s="186">
        <v>45816.25</v>
      </c>
      <c r="S758" s="187"/>
      <c r="T758" s="148"/>
      <c r="Z758" s="148"/>
    </row>
    <row r="759" spans="2:26" s="155" customFormat="1" hidden="1" x14ac:dyDescent="0.2">
      <c r="B759" s="155" t="str">
        <v>2025M04</v>
      </c>
      <c r="C759" s="155" t="str">
        <v>2025</v>
      </c>
      <c r="D759" s="183" t="str">
        <v>2025M06</v>
      </c>
      <c r="E759" s="155" t="str">
        <v>2025</v>
      </c>
      <c r="F759" s="184" t="str">
        <v>Canada</v>
      </c>
      <c r="G759" s="155" t="str">
        <v>K+S</v>
      </c>
      <c r="H759" s="155" t="str">
        <v>Vancouver (Canada)</v>
      </c>
      <c r="I759" s="155" t="str">
        <v>Diamantina</v>
      </c>
      <c r="J759" s="155">
        <v>82.138999999999996</v>
      </c>
      <c r="K759" s="148">
        <v>64.891999999999996</v>
      </c>
      <c r="L759" s="185" t="str">
        <v>Brazil</v>
      </c>
      <c r="M759" s="155" t="str">
        <v>Paranagua</v>
      </c>
      <c r="N759" s="186">
        <v>45776.751539351855</v>
      </c>
      <c r="O759" s="186">
        <v>45820.611828703702</v>
      </c>
      <c r="S759" s="187"/>
      <c r="T759" s="148"/>
      <c r="Z759" s="148"/>
    </row>
    <row r="760" spans="2:26" s="155" customFormat="1" hidden="1" x14ac:dyDescent="0.2">
      <c r="B760" s="155" t="str">
        <v>2025M05</v>
      </c>
      <c r="C760" s="155" t="str">
        <v>2025</v>
      </c>
      <c r="D760" s="183" t="str">
        <v>2025M06</v>
      </c>
      <c r="E760" s="155" t="str">
        <v>2025</v>
      </c>
      <c r="F760" s="184" t="str">
        <v>Canada</v>
      </c>
      <c r="G760" s="155" t="str">
        <v>Canpotex</v>
      </c>
      <c r="H760" s="155" t="str">
        <v>Vancouver (Canada)</v>
      </c>
      <c r="I760" s="155" t="str">
        <v>Aquagrace</v>
      </c>
      <c r="J760" s="155">
        <v>64.677999999999997</v>
      </c>
      <c r="K760" s="148">
        <v>63.384</v>
      </c>
      <c r="L760" s="185" t="str">
        <v>Thailand</v>
      </c>
      <c r="M760" s="155" t="str">
        <v>Koh Si Chang TPP</v>
      </c>
      <c r="N760" s="186">
        <v>45798.772372685184</v>
      </c>
      <c r="O760" s="186">
        <v>45822.666666666664</v>
      </c>
      <c r="S760" s="187"/>
      <c r="T760" s="148"/>
      <c r="Z760" s="148"/>
    </row>
    <row r="761" spans="2:26" s="155" customFormat="1" hidden="1" x14ac:dyDescent="0.2">
      <c r="B761" s="155" t="str">
        <v>2025M05</v>
      </c>
      <c r="C761" s="155" t="str">
        <v>2025</v>
      </c>
      <c r="D761" s="183" t="str">
        <v>2025M06</v>
      </c>
      <c r="E761" s="155" t="str">
        <v>2025</v>
      </c>
      <c r="F761" s="184" t="str">
        <v>Canada</v>
      </c>
      <c r="G761" s="155" t="str">
        <v>Canpotex</v>
      </c>
      <c r="H761" s="155" t="str">
        <v>Vancouver (Canada)</v>
      </c>
      <c r="I761" s="155" t="str">
        <v>Estela Claire</v>
      </c>
      <c r="J761" s="155">
        <v>81.885999999999996</v>
      </c>
      <c r="K761" s="148">
        <v>74.864000000000004</v>
      </c>
      <c r="L761" s="185" t="str">
        <v>Brazil</v>
      </c>
      <c r="M761" s="155" t="str">
        <v>Santos</v>
      </c>
      <c r="N761" s="186">
        <v>45798.970173611109</v>
      </c>
      <c r="O761" s="186">
        <v>45830.541666666664</v>
      </c>
      <c r="S761" s="187"/>
      <c r="T761" s="148"/>
      <c r="Z761" s="148"/>
    </row>
    <row r="762" spans="2:26" s="155" customFormat="1" hidden="1" x14ac:dyDescent="0.2">
      <c r="D762" s="183"/>
      <c r="F762" s="184"/>
      <c r="K762" s="148"/>
      <c r="L762" s="185"/>
      <c r="N762" s="186"/>
      <c r="O762" s="186"/>
      <c r="S762" s="187"/>
      <c r="T762" s="148"/>
      <c r="Z762" s="148"/>
    </row>
    <row r="763" spans="2:26" s="155" customFormat="1" hidden="1" x14ac:dyDescent="0.2">
      <c r="D763" s="183"/>
      <c r="F763" s="184"/>
      <c r="K763" s="148"/>
      <c r="L763" s="185"/>
      <c r="N763" s="186"/>
      <c r="O763" s="186"/>
      <c r="S763" s="187"/>
      <c r="T763" s="148"/>
      <c r="Z763" s="148"/>
    </row>
    <row r="764" spans="2:26" s="155" customFormat="1" hidden="1" x14ac:dyDescent="0.2">
      <c r="D764" s="183"/>
      <c r="F764" s="184"/>
      <c r="K764" s="148"/>
      <c r="L764" s="185"/>
      <c r="N764" s="186"/>
      <c r="O764" s="186"/>
      <c r="S764" s="187"/>
      <c r="T764" s="148"/>
      <c r="Z764" s="148"/>
    </row>
    <row r="765" spans="2:26" s="155" customFormat="1" hidden="1" x14ac:dyDescent="0.2">
      <c r="D765" s="183"/>
      <c r="F765" s="184"/>
      <c r="K765" s="148"/>
      <c r="L765" s="185"/>
      <c r="N765" s="186"/>
      <c r="O765" s="186"/>
      <c r="S765" s="187"/>
      <c r="T765" s="148"/>
      <c r="Z765" s="148"/>
    </row>
    <row r="766" spans="2:26" s="155" customFormat="1" hidden="1" x14ac:dyDescent="0.2">
      <c r="D766" s="183"/>
      <c r="F766" s="184"/>
      <c r="K766" s="148"/>
      <c r="L766" s="185"/>
      <c r="N766" s="186"/>
      <c r="O766" s="186"/>
      <c r="S766" s="187"/>
      <c r="T766" s="148"/>
      <c r="Z766" s="148"/>
    </row>
    <row r="767" spans="2:26" s="155" customFormat="1" hidden="1" x14ac:dyDescent="0.2">
      <c r="D767" s="183"/>
      <c r="F767" s="184"/>
      <c r="K767" s="148"/>
      <c r="L767" s="185"/>
      <c r="N767" s="186"/>
      <c r="O767" s="186"/>
      <c r="S767" s="187"/>
      <c r="T767" s="148"/>
      <c r="Z767" s="148"/>
    </row>
    <row r="768" spans="2:26" s="155" customFormat="1" hidden="1" x14ac:dyDescent="0.2">
      <c r="D768" s="183"/>
      <c r="F768" s="184"/>
      <c r="K768" s="148"/>
      <c r="L768" s="185"/>
      <c r="N768" s="186"/>
      <c r="O768" s="186"/>
      <c r="S768" s="187"/>
      <c r="T768" s="148"/>
      <c r="Z768" s="148"/>
    </row>
    <row r="769" spans="4:26" s="155" customFormat="1" hidden="1" x14ac:dyDescent="0.2">
      <c r="D769" s="183"/>
      <c r="F769" s="184"/>
      <c r="K769" s="148"/>
      <c r="L769" s="185"/>
      <c r="N769" s="186"/>
      <c r="O769" s="186"/>
      <c r="S769" s="187"/>
      <c r="T769" s="148"/>
      <c r="Z769" s="148"/>
    </row>
    <row r="770" spans="4:26" s="155" customFormat="1" hidden="1" x14ac:dyDescent="0.2">
      <c r="D770" s="183"/>
      <c r="F770" s="184"/>
      <c r="K770" s="148"/>
      <c r="L770" s="185"/>
      <c r="N770" s="186"/>
      <c r="O770" s="186"/>
      <c r="S770" s="187"/>
      <c r="T770" s="148"/>
      <c r="Z770" s="148"/>
    </row>
    <row r="771" spans="4:26" s="155" customFormat="1" hidden="1" x14ac:dyDescent="0.2">
      <c r="D771" s="183"/>
      <c r="F771" s="184"/>
      <c r="K771" s="148"/>
      <c r="L771" s="185"/>
      <c r="N771" s="186"/>
      <c r="O771" s="186"/>
      <c r="S771" s="187"/>
      <c r="T771" s="148"/>
      <c r="Z771" s="148"/>
    </row>
    <row r="772" spans="4:26" s="155" customFormat="1" hidden="1" x14ac:dyDescent="0.2">
      <c r="D772" s="183"/>
      <c r="F772" s="184"/>
      <c r="K772" s="148"/>
      <c r="L772" s="185"/>
      <c r="N772" s="186"/>
      <c r="O772" s="186"/>
      <c r="S772" s="187"/>
      <c r="T772" s="148"/>
      <c r="Z772" s="148"/>
    </row>
    <row r="773" spans="4:26" s="155" customFormat="1" hidden="1" x14ac:dyDescent="0.2">
      <c r="D773" s="183"/>
      <c r="F773" s="184"/>
      <c r="K773" s="148"/>
      <c r="L773" s="185"/>
      <c r="N773" s="186"/>
      <c r="O773" s="186"/>
      <c r="S773" s="187"/>
      <c r="T773" s="148"/>
      <c r="Z773" s="148"/>
    </row>
    <row r="774" spans="4:26" s="155" customFormat="1" hidden="1" x14ac:dyDescent="0.2">
      <c r="D774" s="183"/>
      <c r="F774" s="184"/>
      <c r="K774" s="148"/>
      <c r="L774" s="185"/>
      <c r="N774" s="186"/>
      <c r="O774" s="186"/>
      <c r="S774" s="187"/>
      <c r="T774" s="148"/>
      <c r="Z774" s="148"/>
    </row>
    <row r="775" spans="4:26" s="155" customFormat="1" hidden="1" x14ac:dyDescent="0.2">
      <c r="D775" s="183"/>
      <c r="F775" s="184"/>
      <c r="K775" s="148"/>
      <c r="L775" s="185"/>
      <c r="N775" s="186"/>
      <c r="O775" s="186"/>
      <c r="S775" s="187"/>
      <c r="T775" s="148"/>
      <c r="Z775" s="148"/>
    </row>
    <row r="776" spans="4:26" s="155" customFormat="1" hidden="1" x14ac:dyDescent="0.2">
      <c r="D776" s="183"/>
      <c r="F776" s="184"/>
      <c r="K776" s="148"/>
      <c r="L776" s="185"/>
      <c r="N776" s="186"/>
      <c r="O776" s="186"/>
      <c r="S776" s="187"/>
      <c r="T776" s="148"/>
      <c r="Z776" s="148"/>
    </row>
    <row r="777" spans="4:26" s="155" customFormat="1" hidden="1" x14ac:dyDescent="0.2">
      <c r="D777" s="183"/>
      <c r="F777" s="184"/>
      <c r="K777" s="148"/>
      <c r="L777" s="185"/>
      <c r="N777" s="186"/>
      <c r="O777" s="186"/>
      <c r="S777" s="187"/>
      <c r="T777" s="148"/>
      <c r="Z777" s="148"/>
    </row>
    <row r="778" spans="4:26" s="155" customFormat="1" hidden="1" x14ac:dyDescent="0.2">
      <c r="D778" s="183"/>
      <c r="F778" s="184"/>
      <c r="K778" s="148"/>
      <c r="L778" s="185"/>
      <c r="N778" s="186"/>
      <c r="O778" s="186"/>
      <c r="S778" s="187"/>
      <c r="T778" s="148"/>
      <c r="Z778" s="148"/>
    </row>
    <row r="779" spans="4:26" s="155" customFormat="1" hidden="1" x14ac:dyDescent="0.2">
      <c r="D779" s="183"/>
      <c r="F779" s="184"/>
      <c r="K779" s="148"/>
      <c r="L779" s="185"/>
      <c r="N779" s="186"/>
      <c r="O779" s="186"/>
      <c r="S779" s="187"/>
      <c r="T779" s="148"/>
      <c r="Z779" s="148"/>
    </row>
    <row r="780" spans="4:26" s="155" customFormat="1" hidden="1" x14ac:dyDescent="0.2">
      <c r="D780" s="183"/>
      <c r="F780" s="184"/>
      <c r="K780" s="148"/>
      <c r="L780" s="185"/>
      <c r="N780" s="186"/>
      <c r="O780" s="186"/>
      <c r="S780" s="187"/>
      <c r="T780" s="148"/>
      <c r="Z780" s="148"/>
    </row>
    <row r="781" spans="4:26" s="155" customFormat="1" hidden="1" x14ac:dyDescent="0.2">
      <c r="D781" s="183"/>
      <c r="F781" s="184"/>
      <c r="K781" s="148"/>
      <c r="L781" s="185"/>
      <c r="N781" s="186"/>
      <c r="O781" s="186"/>
      <c r="S781" s="187"/>
      <c r="T781" s="148"/>
      <c r="Z781" s="148"/>
    </row>
    <row r="782" spans="4:26" s="155" customFormat="1" hidden="1" x14ac:dyDescent="0.2">
      <c r="D782" s="183"/>
      <c r="F782" s="184"/>
      <c r="K782" s="148"/>
      <c r="L782" s="185"/>
      <c r="N782" s="186"/>
      <c r="O782" s="186"/>
      <c r="S782" s="187"/>
      <c r="T782" s="148"/>
      <c r="Z782" s="148"/>
    </row>
    <row r="783" spans="4:26" s="155" customFormat="1" hidden="1" x14ac:dyDescent="0.2">
      <c r="D783" s="183"/>
      <c r="F783" s="184"/>
      <c r="K783" s="148"/>
      <c r="L783" s="185"/>
      <c r="N783" s="186"/>
      <c r="O783" s="186"/>
      <c r="S783" s="187"/>
      <c r="T783" s="148"/>
      <c r="Z783" s="148"/>
    </row>
    <row r="784" spans="4:26" s="155" customFormat="1" hidden="1" x14ac:dyDescent="0.2">
      <c r="D784" s="183"/>
      <c r="F784" s="184"/>
      <c r="K784" s="148"/>
      <c r="L784" s="185"/>
      <c r="N784" s="186"/>
      <c r="O784" s="186"/>
      <c r="S784" s="187"/>
      <c r="T784" s="148"/>
      <c r="Z784" s="148"/>
    </row>
    <row r="785" spans="4:26" s="155" customFormat="1" hidden="1" x14ac:dyDescent="0.2">
      <c r="D785" s="183"/>
      <c r="F785" s="184"/>
      <c r="K785" s="148"/>
      <c r="L785" s="185"/>
      <c r="N785" s="186"/>
      <c r="O785" s="186"/>
      <c r="S785" s="187"/>
      <c r="T785" s="148"/>
      <c r="Z785" s="148"/>
    </row>
    <row r="786" spans="4:26" s="155" customFormat="1" hidden="1" x14ac:dyDescent="0.2">
      <c r="D786" s="183"/>
      <c r="F786" s="184"/>
      <c r="K786" s="148"/>
      <c r="L786" s="185"/>
      <c r="N786" s="186"/>
      <c r="O786" s="186"/>
      <c r="S786" s="187"/>
      <c r="T786" s="148"/>
      <c r="Z786" s="148"/>
    </row>
    <row r="787" spans="4:26" s="155" customFormat="1" hidden="1" x14ac:dyDescent="0.2">
      <c r="D787" s="183"/>
      <c r="F787" s="184"/>
      <c r="K787" s="148"/>
      <c r="L787" s="185"/>
      <c r="N787" s="186"/>
      <c r="O787" s="186"/>
      <c r="S787" s="187"/>
      <c r="T787" s="148"/>
      <c r="Z787" s="148"/>
    </row>
    <row r="788" spans="4:26" s="155" customFormat="1" hidden="1" x14ac:dyDescent="0.2">
      <c r="D788" s="183"/>
      <c r="F788" s="184"/>
      <c r="K788" s="148"/>
      <c r="L788" s="185"/>
      <c r="N788" s="186"/>
      <c r="O788" s="186"/>
      <c r="S788" s="187"/>
      <c r="T788" s="148"/>
      <c r="Z788" s="148"/>
    </row>
    <row r="789" spans="4:26" s="155" customFormat="1" hidden="1" x14ac:dyDescent="0.2">
      <c r="D789" s="183"/>
      <c r="F789" s="184"/>
      <c r="K789" s="148"/>
      <c r="L789" s="185"/>
      <c r="N789" s="186"/>
      <c r="O789" s="186"/>
      <c r="S789" s="187"/>
      <c r="T789" s="148"/>
      <c r="Z789" s="148"/>
    </row>
    <row r="790" spans="4:26" s="155" customFormat="1" hidden="1" x14ac:dyDescent="0.2">
      <c r="D790" s="183"/>
      <c r="F790" s="184"/>
      <c r="K790" s="148"/>
      <c r="L790" s="185"/>
      <c r="N790" s="186"/>
      <c r="O790" s="186"/>
      <c r="S790" s="187"/>
      <c r="T790" s="148"/>
      <c r="Z790" s="148"/>
    </row>
    <row r="791" spans="4:26" s="155" customFormat="1" hidden="1" x14ac:dyDescent="0.2">
      <c r="D791" s="183"/>
      <c r="F791" s="184"/>
      <c r="K791" s="148"/>
      <c r="L791" s="185"/>
      <c r="N791" s="186"/>
      <c r="O791" s="186"/>
      <c r="S791" s="187"/>
      <c r="T791" s="148"/>
      <c r="Z791" s="148"/>
    </row>
    <row r="792" spans="4:26" s="155" customFormat="1" hidden="1" x14ac:dyDescent="0.2">
      <c r="D792" s="183"/>
      <c r="F792" s="184"/>
      <c r="K792" s="148"/>
      <c r="L792" s="185"/>
      <c r="N792" s="186"/>
      <c r="O792" s="186"/>
      <c r="S792" s="187"/>
      <c r="T792" s="148"/>
      <c r="Z792" s="148"/>
    </row>
    <row r="793" spans="4:26" s="155" customFormat="1" hidden="1" x14ac:dyDescent="0.2">
      <c r="D793" s="183"/>
      <c r="F793" s="184"/>
      <c r="K793" s="148"/>
      <c r="L793" s="185"/>
      <c r="N793" s="186"/>
      <c r="O793" s="186"/>
      <c r="S793" s="187"/>
      <c r="T793" s="148"/>
      <c r="Z793" s="148"/>
    </row>
    <row r="794" spans="4:26" s="155" customFormat="1" hidden="1" x14ac:dyDescent="0.2">
      <c r="D794" s="183"/>
      <c r="F794" s="184"/>
      <c r="K794" s="148"/>
      <c r="L794" s="185"/>
      <c r="N794" s="186"/>
      <c r="O794" s="186"/>
      <c r="S794" s="187"/>
      <c r="T794" s="148"/>
      <c r="Z794" s="148"/>
    </row>
    <row r="795" spans="4:26" s="155" customFormat="1" hidden="1" x14ac:dyDescent="0.2">
      <c r="D795" s="183"/>
      <c r="F795" s="184"/>
      <c r="K795" s="148"/>
      <c r="L795" s="185"/>
      <c r="N795" s="186"/>
      <c r="O795" s="186"/>
      <c r="S795" s="187"/>
      <c r="T795" s="148"/>
      <c r="Z795" s="148"/>
    </row>
    <row r="796" spans="4:26" s="155" customFormat="1" hidden="1" x14ac:dyDescent="0.2">
      <c r="D796" s="183"/>
      <c r="F796" s="184"/>
      <c r="K796" s="148"/>
      <c r="L796" s="185"/>
      <c r="N796" s="186"/>
      <c r="O796" s="186"/>
      <c r="S796" s="187"/>
      <c r="T796" s="148"/>
      <c r="Z796" s="148"/>
    </row>
    <row r="797" spans="4:26" s="155" customFormat="1" hidden="1" x14ac:dyDescent="0.2">
      <c r="D797" s="183"/>
      <c r="F797" s="184"/>
      <c r="K797" s="148"/>
      <c r="L797" s="185"/>
      <c r="N797" s="186"/>
      <c r="O797" s="186"/>
      <c r="S797" s="187"/>
      <c r="T797" s="148"/>
      <c r="Z797" s="148"/>
    </row>
    <row r="798" spans="4:26" s="155" customFormat="1" hidden="1" x14ac:dyDescent="0.2">
      <c r="D798" s="183"/>
      <c r="F798" s="184"/>
      <c r="K798" s="148"/>
      <c r="L798" s="185"/>
      <c r="N798" s="186"/>
      <c r="O798" s="186"/>
      <c r="S798" s="187"/>
      <c r="T798" s="148"/>
      <c r="Z798" s="148"/>
    </row>
    <row r="799" spans="4:26" s="155" customFormat="1" hidden="1" x14ac:dyDescent="0.2">
      <c r="D799" s="183"/>
      <c r="F799" s="184"/>
      <c r="K799" s="148"/>
      <c r="L799" s="185"/>
      <c r="N799" s="186"/>
      <c r="O799" s="186"/>
      <c r="S799" s="187"/>
      <c r="T799" s="148"/>
      <c r="Z799" s="148"/>
    </row>
    <row r="800" spans="4:26" s="155" customFormat="1" hidden="1" x14ac:dyDescent="0.2">
      <c r="D800" s="183"/>
      <c r="F800" s="184"/>
      <c r="K800" s="148"/>
      <c r="L800" s="185"/>
      <c r="N800" s="186"/>
      <c r="O800" s="186"/>
      <c r="S800" s="187"/>
      <c r="T800" s="148"/>
      <c r="Z800" s="148"/>
    </row>
    <row r="801" spans="4:26" s="155" customFormat="1" hidden="1" x14ac:dyDescent="0.2">
      <c r="D801" s="183"/>
      <c r="F801" s="184"/>
      <c r="K801" s="148"/>
      <c r="L801" s="185"/>
      <c r="N801" s="186"/>
      <c r="O801" s="186"/>
      <c r="S801" s="187"/>
      <c r="T801" s="148"/>
      <c r="Z801" s="148"/>
    </row>
    <row r="802" spans="4:26" s="155" customFormat="1" hidden="1" x14ac:dyDescent="0.2">
      <c r="D802" s="183"/>
      <c r="F802" s="184"/>
      <c r="K802" s="148"/>
      <c r="L802" s="185"/>
      <c r="N802" s="186"/>
      <c r="O802" s="186"/>
      <c r="S802" s="187"/>
      <c r="T802" s="148"/>
      <c r="Z802" s="148"/>
    </row>
    <row r="803" spans="4:26" s="155" customFormat="1" hidden="1" x14ac:dyDescent="0.2">
      <c r="D803" s="183"/>
      <c r="F803" s="184"/>
      <c r="K803" s="148"/>
      <c r="L803" s="185"/>
      <c r="N803" s="186"/>
      <c r="O803" s="186"/>
      <c r="S803" s="187"/>
      <c r="T803" s="148"/>
      <c r="Z803" s="148"/>
    </row>
    <row r="804" spans="4:26" s="155" customFormat="1" hidden="1" x14ac:dyDescent="0.2">
      <c r="D804" s="183"/>
      <c r="F804" s="184"/>
      <c r="K804" s="148"/>
      <c r="L804" s="185"/>
      <c r="N804" s="186"/>
      <c r="O804" s="186"/>
      <c r="S804" s="187"/>
      <c r="T804" s="148"/>
      <c r="Z804" s="148"/>
    </row>
    <row r="805" spans="4:26" s="155" customFormat="1" hidden="1" x14ac:dyDescent="0.2">
      <c r="D805" s="183"/>
      <c r="F805" s="184"/>
      <c r="K805" s="148"/>
      <c r="L805" s="185"/>
      <c r="N805" s="186"/>
      <c r="O805" s="186"/>
      <c r="S805" s="187"/>
      <c r="T805" s="148"/>
      <c r="Z805" s="148"/>
    </row>
    <row r="806" spans="4:26" s="155" customFormat="1" hidden="1" x14ac:dyDescent="0.2">
      <c r="D806" s="183"/>
      <c r="F806" s="184"/>
      <c r="K806" s="148"/>
      <c r="L806" s="185"/>
      <c r="N806" s="186"/>
      <c r="O806" s="186"/>
      <c r="S806" s="187"/>
      <c r="T806" s="148"/>
      <c r="Z806" s="148"/>
    </row>
    <row r="807" spans="4:26" s="155" customFormat="1" hidden="1" x14ac:dyDescent="0.2">
      <c r="D807" s="183"/>
      <c r="F807" s="184"/>
      <c r="K807" s="148"/>
      <c r="L807" s="185"/>
      <c r="N807" s="186"/>
      <c r="O807" s="186"/>
      <c r="S807" s="187"/>
      <c r="T807" s="148"/>
      <c r="Z807" s="148"/>
    </row>
    <row r="808" spans="4:26" s="155" customFormat="1" hidden="1" x14ac:dyDescent="0.2">
      <c r="D808" s="183"/>
      <c r="F808" s="184"/>
      <c r="K808" s="148"/>
      <c r="L808" s="185"/>
      <c r="N808" s="186"/>
      <c r="O808" s="186"/>
      <c r="S808" s="187"/>
      <c r="T808" s="148"/>
      <c r="Z808" s="148"/>
    </row>
    <row r="809" spans="4:26" s="155" customFormat="1" hidden="1" x14ac:dyDescent="0.2">
      <c r="D809" s="183"/>
      <c r="F809" s="184"/>
      <c r="K809" s="148"/>
      <c r="L809" s="185"/>
      <c r="N809" s="186"/>
      <c r="O809" s="186"/>
      <c r="S809" s="187"/>
      <c r="T809" s="148"/>
      <c r="Z809" s="148"/>
    </row>
    <row r="810" spans="4:26" s="155" customFormat="1" hidden="1" x14ac:dyDescent="0.2">
      <c r="D810" s="183"/>
      <c r="F810" s="184"/>
      <c r="K810" s="148"/>
      <c r="L810" s="185"/>
      <c r="N810" s="186"/>
      <c r="O810" s="186"/>
      <c r="S810" s="187"/>
      <c r="T810" s="148"/>
      <c r="Z810" s="148"/>
    </row>
    <row r="811" spans="4:26" s="155" customFormat="1" hidden="1" x14ac:dyDescent="0.2">
      <c r="D811" s="183"/>
      <c r="F811" s="184"/>
      <c r="K811" s="148"/>
      <c r="L811" s="185"/>
      <c r="N811" s="186"/>
      <c r="O811" s="186"/>
      <c r="S811" s="187"/>
      <c r="T811" s="148"/>
      <c r="Z811" s="148"/>
    </row>
    <row r="812" spans="4:26" s="155" customFormat="1" hidden="1" x14ac:dyDescent="0.2">
      <c r="D812" s="183"/>
      <c r="F812" s="184"/>
      <c r="K812" s="148"/>
      <c r="L812" s="185"/>
      <c r="N812" s="186"/>
      <c r="O812" s="186"/>
      <c r="S812" s="187"/>
      <c r="T812" s="148"/>
      <c r="Z812" s="148"/>
    </row>
    <row r="813" spans="4:26" s="155" customFormat="1" hidden="1" x14ac:dyDescent="0.2">
      <c r="D813" s="183"/>
      <c r="F813" s="184"/>
      <c r="K813" s="148"/>
      <c r="L813" s="185"/>
      <c r="N813" s="186"/>
      <c r="O813" s="186"/>
      <c r="S813" s="187"/>
      <c r="T813" s="148"/>
      <c r="Z813" s="148"/>
    </row>
    <row r="814" spans="4:26" s="155" customFormat="1" hidden="1" x14ac:dyDescent="0.2">
      <c r="D814" s="183"/>
      <c r="F814" s="184"/>
      <c r="K814" s="148"/>
      <c r="L814" s="185"/>
      <c r="N814" s="186"/>
      <c r="O814" s="186"/>
      <c r="S814" s="187"/>
      <c r="T814" s="148"/>
      <c r="Z814" s="148"/>
    </row>
    <row r="815" spans="4:26" s="155" customFormat="1" hidden="1" x14ac:dyDescent="0.2">
      <c r="D815" s="183"/>
      <c r="F815" s="184"/>
      <c r="K815" s="148"/>
      <c r="L815" s="185"/>
      <c r="N815" s="186"/>
      <c r="O815" s="186"/>
      <c r="S815" s="187"/>
      <c r="T815" s="148"/>
      <c r="Z815" s="148"/>
    </row>
    <row r="816" spans="4:26" s="155" customFormat="1" hidden="1" x14ac:dyDescent="0.2">
      <c r="D816" s="183"/>
      <c r="F816" s="184"/>
      <c r="K816" s="148"/>
      <c r="L816" s="185"/>
      <c r="N816" s="186"/>
      <c r="O816" s="186"/>
      <c r="S816" s="187"/>
      <c r="T816" s="148"/>
      <c r="Z816" s="148"/>
    </row>
    <row r="817" spans="4:26" s="155" customFormat="1" hidden="1" x14ac:dyDescent="0.2">
      <c r="D817" s="183"/>
      <c r="F817" s="184"/>
      <c r="K817" s="148"/>
      <c r="L817" s="185"/>
      <c r="N817" s="186"/>
      <c r="O817" s="186"/>
      <c r="S817" s="187"/>
      <c r="T817" s="148"/>
      <c r="Z817" s="148"/>
    </row>
    <row r="818" spans="4:26" s="155" customFormat="1" hidden="1" x14ac:dyDescent="0.2">
      <c r="D818" s="183"/>
      <c r="F818" s="184"/>
      <c r="K818" s="148"/>
      <c r="L818" s="185"/>
      <c r="N818" s="186"/>
      <c r="O818" s="186"/>
      <c r="S818" s="187"/>
      <c r="T818" s="148"/>
      <c r="Z818" s="148"/>
    </row>
    <row r="819" spans="4:26" s="155" customFormat="1" hidden="1" x14ac:dyDescent="0.2">
      <c r="D819" s="183"/>
      <c r="F819" s="184"/>
      <c r="K819" s="148"/>
      <c r="L819" s="185"/>
      <c r="N819" s="186"/>
      <c r="O819" s="186"/>
      <c r="S819" s="187"/>
      <c r="T819" s="148"/>
      <c r="Z819" s="148"/>
    </row>
    <row r="820" spans="4:26" s="155" customFormat="1" hidden="1" x14ac:dyDescent="0.2">
      <c r="D820" s="183"/>
      <c r="F820" s="184"/>
      <c r="K820" s="148"/>
      <c r="L820" s="185"/>
      <c r="N820" s="186"/>
      <c r="O820" s="186"/>
      <c r="S820" s="187"/>
      <c r="T820" s="148"/>
      <c r="Z820" s="148"/>
    </row>
    <row r="821" spans="4:26" s="155" customFormat="1" hidden="1" x14ac:dyDescent="0.2">
      <c r="D821" s="183"/>
      <c r="F821" s="184"/>
      <c r="K821" s="148"/>
      <c r="L821" s="185"/>
      <c r="N821" s="186"/>
      <c r="O821" s="186"/>
      <c r="S821" s="187"/>
      <c r="T821" s="148"/>
      <c r="Z821" s="148"/>
    </row>
    <row r="822" spans="4:26" s="155" customFormat="1" hidden="1" x14ac:dyDescent="0.2">
      <c r="D822" s="183"/>
      <c r="F822" s="184"/>
      <c r="K822" s="148"/>
      <c r="L822" s="185"/>
      <c r="N822" s="186"/>
      <c r="O822" s="186"/>
      <c r="S822" s="187"/>
      <c r="T822" s="148"/>
      <c r="Z822" s="148"/>
    </row>
    <row r="823" spans="4:26" s="155" customFormat="1" hidden="1" x14ac:dyDescent="0.2">
      <c r="D823" s="183"/>
      <c r="F823" s="184"/>
      <c r="K823" s="148"/>
      <c r="L823" s="185"/>
      <c r="N823" s="186"/>
      <c r="O823" s="186"/>
      <c r="S823" s="187"/>
      <c r="T823" s="148"/>
      <c r="Z823" s="148"/>
    </row>
    <row r="824" spans="4:26" s="155" customFormat="1" hidden="1" x14ac:dyDescent="0.2">
      <c r="D824" s="183"/>
      <c r="F824" s="184"/>
      <c r="K824" s="148"/>
      <c r="L824" s="185"/>
      <c r="N824" s="186"/>
      <c r="O824" s="186"/>
      <c r="S824" s="187"/>
      <c r="T824" s="148"/>
      <c r="Z824" s="148"/>
    </row>
    <row r="825" spans="4:26" s="155" customFormat="1" hidden="1" x14ac:dyDescent="0.2">
      <c r="D825" s="183"/>
      <c r="F825" s="184"/>
      <c r="K825" s="148"/>
      <c r="L825" s="185"/>
      <c r="N825" s="186"/>
      <c r="O825" s="186"/>
      <c r="S825" s="187"/>
      <c r="T825" s="148"/>
      <c r="Z825" s="148"/>
    </row>
    <row r="826" spans="4:26" s="155" customFormat="1" hidden="1" x14ac:dyDescent="0.2">
      <c r="D826" s="183"/>
      <c r="F826" s="184"/>
      <c r="K826" s="148"/>
      <c r="L826" s="185"/>
      <c r="N826" s="186"/>
      <c r="O826" s="186"/>
      <c r="S826" s="187"/>
      <c r="T826" s="148"/>
      <c r="Z826" s="148"/>
    </row>
    <row r="827" spans="4:26" s="155" customFormat="1" hidden="1" x14ac:dyDescent="0.2">
      <c r="D827" s="183"/>
      <c r="F827" s="184"/>
      <c r="K827" s="148"/>
      <c r="L827" s="185"/>
      <c r="N827" s="186"/>
      <c r="O827" s="186"/>
      <c r="S827" s="187"/>
      <c r="T827" s="148"/>
      <c r="Z827" s="148"/>
    </row>
    <row r="828" spans="4:26" s="155" customFormat="1" hidden="1" x14ac:dyDescent="0.2">
      <c r="D828" s="183"/>
      <c r="F828" s="184"/>
      <c r="K828" s="148"/>
      <c r="L828" s="185"/>
      <c r="N828" s="186"/>
      <c r="O828" s="186"/>
      <c r="S828" s="187"/>
      <c r="T828" s="148"/>
      <c r="Z828" s="148"/>
    </row>
    <row r="829" spans="4:26" s="155" customFormat="1" hidden="1" x14ac:dyDescent="0.2">
      <c r="D829" s="183"/>
      <c r="F829" s="184"/>
      <c r="K829" s="148"/>
      <c r="L829" s="185"/>
      <c r="N829" s="186"/>
      <c r="O829" s="186"/>
      <c r="S829" s="187"/>
      <c r="T829" s="148"/>
      <c r="Z829" s="148"/>
    </row>
    <row r="830" spans="4:26" s="155" customFormat="1" hidden="1" x14ac:dyDescent="0.2">
      <c r="D830" s="183"/>
      <c r="F830" s="184"/>
      <c r="K830" s="148"/>
      <c r="L830" s="185"/>
      <c r="N830" s="186"/>
      <c r="O830" s="186"/>
      <c r="S830" s="187"/>
      <c r="T830" s="148"/>
      <c r="Z830" s="148"/>
    </row>
    <row r="831" spans="4:26" s="155" customFormat="1" hidden="1" x14ac:dyDescent="0.2">
      <c r="D831" s="183"/>
      <c r="F831" s="184"/>
      <c r="K831" s="148"/>
      <c r="L831" s="185"/>
      <c r="N831" s="186"/>
      <c r="O831" s="186"/>
      <c r="S831" s="187"/>
      <c r="T831" s="148"/>
      <c r="Z831" s="148"/>
    </row>
    <row r="832" spans="4:26" s="155" customFormat="1" hidden="1" x14ac:dyDescent="0.2">
      <c r="D832" s="183"/>
      <c r="F832" s="184"/>
      <c r="K832" s="148"/>
      <c r="L832" s="185"/>
      <c r="N832" s="186"/>
      <c r="O832" s="186"/>
      <c r="S832" s="187"/>
      <c r="T832" s="148"/>
      <c r="Z832" s="148"/>
    </row>
    <row r="833" spans="4:26" s="155" customFormat="1" hidden="1" x14ac:dyDescent="0.2">
      <c r="D833" s="183"/>
      <c r="F833" s="184"/>
      <c r="K833" s="148"/>
      <c r="L833" s="185"/>
      <c r="N833" s="186"/>
      <c r="O833" s="186"/>
      <c r="S833" s="187"/>
      <c r="T833" s="148"/>
      <c r="Z833" s="148"/>
    </row>
    <row r="834" spans="4:26" s="155" customFormat="1" hidden="1" x14ac:dyDescent="0.2">
      <c r="D834" s="183"/>
      <c r="F834" s="184"/>
      <c r="K834" s="148"/>
      <c r="L834" s="185"/>
      <c r="N834" s="186"/>
      <c r="O834" s="186"/>
      <c r="S834" s="187"/>
      <c r="T834" s="148"/>
      <c r="Z834" s="148"/>
    </row>
    <row r="835" spans="4:26" s="155" customFormat="1" hidden="1" x14ac:dyDescent="0.2">
      <c r="D835" s="183"/>
      <c r="F835" s="184"/>
      <c r="K835" s="148"/>
      <c r="L835" s="185"/>
      <c r="N835" s="186"/>
      <c r="O835" s="186"/>
      <c r="S835" s="187"/>
      <c r="T835" s="148"/>
      <c r="Z835" s="148"/>
    </row>
    <row r="836" spans="4:26" s="155" customFormat="1" hidden="1" x14ac:dyDescent="0.2">
      <c r="D836" s="183"/>
      <c r="F836" s="184"/>
      <c r="K836" s="148"/>
      <c r="L836" s="185"/>
      <c r="N836" s="186"/>
      <c r="O836" s="186"/>
      <c r="S836" s="187"/>
      <c r="T836" s="148"/>
      <c r="Z836" s="148"/>
    </row>
    <row r="837" spans="4:26" s="155" customFormat="1" hidden="1" x14ac:dyDescent="0.2">
      <c r="D837" s="183"/>
      <c r="F837" s="184"/>
      <c r="K837" s="148"/>
      <c r="L837" s="185"/>
      <c r="N837" s="186"/>
      <c r="O837" s="186"/>
      <c r="S837" s="187"/>
      <c r="T837" s="148"/>
      <c r="Z837" s="148"/>
    </row>
    <row r="838" spans="4:26" s="155" customFormat="1" hidden="1" x14ac:dyDescent="0.2">
      <c r="D838" s="183"/>
      <c r="F838" s="184"/>
      <c r="K838" s="148"/>
      <c r="L838" s="185"/>
      <c r="N838" s="186"/>
      <c r="O838" s="186"/>
      <c r="S838" s="187"/>
      <c r="T838" s="148"/>
      <c r="Z838" s="148"/>
    </row>
    <row r="839" spans="4:26" s="155" customFormat="1" hidden="1" x14ac:dyDescent="0.2">
      <c r="D839" s="183"/>
      <c r="F839" s="184"/>
      <c r="K839" s="148"/>
      <c r="L839" s="185"/>
      <c r="N839" s="186"/>
      <c r="O839" s="186"/>
      <c r="S839" s="187"/>
      <c r="T839" s="148"/>
      <c r="Z839" s="148"/>
    </row>
    <row r="840" spans="4:26" s="155" customFormat="1" hidden="1" x14ac:dyDescent="0.2">
      <c r="D840" s="183"/>
      <c r="F840" s="184"/>
      <c r="K840" s="148"/>
      <c r="L840" s="185"/>
      <c r="N840" s="186"/>
      <c r="O840" s="186"/>
      <c r="S840" s="187"/>
      <c r="T840" s="148"/>
      <c r="Z840" s="148"/>
    </row>
    <row r="841" spans="4:26" s="155" customFormat="1" hidden="1" x14ac:dyDescent="0.2">
      <c r="D841" s="183"/>
      <c r="F841" s="184"/>
      <c r="K841" s="148"/>
      <c r="L841" s="185"/>
      <c r="N841" s="186"/>
      <c r="O841" s="186"/>
      <c r="S841" s="187"/>
      <c r="T841" s="148"/>
      <c r="Z841" s="148"/>
    </row>
    <row r="842" spans="4:26" s="155" customFormat="1" hidden="1" x14ac:dyDescent="0.2">
      <c r="D842" s="183"/>
      <c r="F842" s="184"/>
      <c r="K842" s="148"/>
      <c r="L842" s="185"/>
      <c r="N842" s="186"/>
      <c r="O842" s="186"/>
      <c r="S842" s="187"/>
      <c r="T842" s="148"/>
      <c r="Z842" s="148"/>
    </row>
    <row r="843" spans="4:26" s="155" customFormat="1" hidden="1" x14ac:dyDescent="0.2">
      <c r="D843" s="183"/>
      <c r="F843" s="184"/>
      <c r="K843" s="148"/>
      <c r="L843" s="185"/>
      <c r="N843" s="186"/>
      <c r="O843" s="186"/>
      <c r="S843" s="187"/>
      <c r="T843" s="148"/>
      <c r="Z843" s="148"/>
    </row>
    <row r="844" spans="4:26" s="155" customFormat="1" hidden="1" x14ac:dyDescent="0.2">
      <c r="D844" s="183"/>
      <c r="F844" s="184"/>
      <c r="K844" s="148"/>
      <c r="L844" s="185"/>
      <c r="N844" s="186"/>
      <c r="O844" s="186"/>
      <c r="S844" s="187"/>
      <c r="T844" s="148"/>
      <c r="Z844" s="148"/>
    </row>
    <row r="845" spans="4:26" s="155" customFormat="1" hidden="1" x14ac:dyDescent="0.2">
      <c r="D845" s="183"/>
      <c r="F845" s="184"/>
      <c r="K845" s="148"/>
      <c r="L845" s="185"/>
      <c r="N845" s="186"/>
      <c r="O845" s="186"/>
      <c r="S845" s="187"/>
      <c r="T845" s="148"/>
      <c r="Z845" s="148"/>
    </row>
    <row r="846" spans="4:26" s="155" customFormat="1" hidden="1" x14ac:dyDescent="0.2">
      <c r="D846" s="183"/>
      <c r="F846" s="184"/>
      <c r="K846" s="148"/>
      <c r="L846" s="185"/>
      <c r="N846" s="186"/>
      <c r="O846" s="186"/>
      <c r="S846" s="187"/>
      <c r="T846" s="148"/>
      <c r="Z846" s="148"/>
    </row>
    <row r="847" spans="4:26" s="155" customFormat="1" hidden="1" x14ac:dyDescent="0.2">
      <c r="D847" s="183"/>
      <c r="F847" s="184"/>
      <c r="K847" s="148"/>
      <c r="L847" s="185"/>
      <c r="N847" s="186"/>
      <c r="O847" s="186"/>
      <c r="S847" s="187"/>
      <c r="T847" s="148"/>
      <c r="Z847" s="148"/>
    </row>
    <row r="848" spans="4:26" s="155" customFormat="1" hidden="1" x14ac:dyDescent="0.2">
      <c r="D848" s="183"/>
      <c r="F848" s="184"/>
      <c r="K848" s="148"/>
      <c r="L848" s="185"/>
      <c r="N848" s="186"/>
      <c r="O848" s="186"/>
      <c r="S848" s="187"/>
      <c r="T848" s="148"/>
      <c r="Z848" s="148"/>
    </row>
    <row r="849" spans="4:26" s="155" customFormat="1" hidden="1" x14ac:dyDescent="0.2">
      <c r="D849" s="183"/>
      <c r="F849" s="184"/>
      <c r="K849" s="148"/>
      <c r="L849" s="185"/>
      <c r="N849" s="186"/>
      <c r="O849" s="186"/>
      <c r="S849" s="187"/>
      <c r="T849" s="148"/>
      <c r="Z849" s="148"/>
    </row>
    <row r="850" spans="4:26" s="155" customFormat="1" hidden="1" x14ac:dyDescent="0.2">
      <c r="D850" s="183"/>
      <c r="F850" s="184"/>
      <c r="K850" s="148"/>
      <c r="L850" s="185"/>
      <c r="N850" s="186"/>
      <c r="O850" s="186"/>
      <c r="S850" s="187"/>
      <c r="T850" s="148"/>
      <c r="Z850" s="148"/>
    </row>
    <row r="851" spans="4:26" s="155" customFormat="1" hidden="1" x14ac:dyDescent="0.2">
      <c r="D851" s="183"/>
      <c r="F851" s="184"/>
      <c r="K851" s="148"/>
      <c r="L851" s="185"/>
      <c r="N851" s="186"/>
      <c r="O851" s="186"/>
      <c r="S851" s="187"/>
      <c r="T851" s="148"/>
      <c r="Z851" s="148"/>
    </row>
    <row r="852" spans="4:26" s="155" customFormat="1" hidden="1" x14ac:dyDescent="0.2">
      <c r="D852" s="183"/>
      <c r="F852" s="184"/>
      <c r="K852" s="148"/>
      <c r="L852" s="185"/>
      <c r="N852" s="186"/>
      <c r="O852" s="186"/>
      <c r="S852" s="187"/>
      <c r="T852" s="148"/>
      <c r="Z852" s="148"/>
    </row>
    <row r="853" spans="4:26" s="155" customFormat="1" hidden="1" x14ac:dyDescent="0.2">
      <c r="D853" s="183"/>
      <c r="F853" s="184"/>
      <c r="K853" s="148"/>
      <c r="L853" s="185"/>
      <c r="N853" s="186"/>
      <c r="O853" s="186"/>
      <c r="S853" s="187"/>
      <c r="T853" s="148"/>
      <c r="Z853" s="148"/>
    </row>
    <row r="854" spans="4:26" s="155" customFormat="1" hidden="1" x14ac:dyDescent="0.2">
      <c r="D854" s="183"/>
      <c r="F854" s="184"/>
      <c r="K854" s="148"/>
      <c r="L854" s="185"/>
      <c r="N854" s="186"/>
      <c r="O854" s="186"/>
      <c r="S854" s="187"/>
      <c r="T854" s="148"/>
      <c r="Z854" s="148"/>
    </row>
    <row r="855" spans="4:26" s="155" customFormat="1" hidden="1" x14ac:dyDescent="0.2">
      <c r="D855" s="183"/>
      <c r="F855" s="184"/>
      <c r="K855" s="148"/>
      <c r="L855" s="185"/>
      <c r="N855" s="186"/>
      <c r="O855" s="186"/>
      <c r="S855" s="187"/>
      <c r="T855" s="148"/>
      <c r="Z855" s="148"/>
    </row>
    <row r="856" spans="4:26" s="155" customFormat="1" hidden="1" x14ac:dyDescent="0.2">
      <c r="D856" s="183"/>
      <c r="F856" s="184"/>
      <c r="K856" s="148"/>
      <c r="L856" s="185"/>
      <c r="N856" s="186"/>
      <c r="O856" s="186"/>
      <c r="S856" s="187"/>
      <c r="T856" s="148"/>
      <c r="Z856" s="148"/>
    </row>
    <row r="857" spans="4:26" s="155" customFormat="1" hidden="1" x14ac:dyDescent="0.2">
      <c r="D857" s="183"/>
      <c r="F857" s="184"/>
      <c r="K857" s="148"/>
      <c r="L857" s="185"/>
      <c r="N857" s="186"/>
      <c r="O857" s="186"/>
      <c r="S857" s="187"/>
      <c r="T857" s="148"/>
      <c r="Z857" s="148"/>
    </row>
    <row r="858" spans="4:26" s="155" customFormat="1" hidden="1" x14ac:dyDescent="0.2">
      <c r="D858" s="183"/>
      <c r="F858" s="184"/>
      <c r="K858" s="148"/>
      <c r="L858" s="185"/>
      <c r="N858" s="186"/>
      <c r="O858" s="186"/>
      <c r="S858" s="187"/>
      <c r="T858" s="148"/>
      <c r="Z858" s="148"/>
    </row>
    <row r="859" spans="4:26" s="155" customFormat="1" hidden="1" x14ac:dyDescent="0.2">
      <c r="D859" s="183"/>
      <c r="F859" s="184"/>
      <c r="K859" s="148"/>
      <c r="L859" s="185"/>
      <c r="N859" s="186"/>
      <c r="O859" s="186"/>
      <c r="S859" s="187"/>
      <c r="T859" s="148"/>
      <c r="Z859" s="148"/>
    </row>
    <row r="860" spans="4:26" s="155" customFormat="1" hidden="1" x14ac:dyDescent="0.2">
      <c r="D860" s="183"/>
      <c r="F860" s="184"/>
      <c r="K860" s="148"/>
      <c r="L860" s="185"/>
      <c r="N860" s="186"/>
      <c r="O860" s="186"/>
      <c r="S860" s="187"/>
      <c r="T860" s="148"/>
      <c r="Z860" s="148"/>
    </row>
    <row r="861" spans="4:26" s="155" customFormat="1" hidden="1" x14ac:dyDescent="0.2">
      <c r="D861" s="183"/>
      <c r="F861" s="184"/>
      <c r="K861" s="148"/>
      <c r="L861" s="185"/>
      <c r="N861" s="186"/>
      <c r="O861" s="186"/>
      <c r="S861" s="187"/>
      <c r="T861" s="148"/>
      <c r="Z861" s="148"/>
    </row>
    <row r="862" spans="4:26" s="155" customFormat="1" hidden="1" x14ac:dyDescent="0.2">
      <c r="D862" s="183"/>
      <c r="F862" s="184"/>
      <c r="K862" s="148"/>
      <c r="L862" s="185"/>
      <c r="N862" s="186"/>
      <c r="O862" s="186"/>
      <c r="S862" s="187"/>
      <c r="T862" s="148"/>
      <c r="Z862" s="148"/>
    </row>
    <row r="863" spans="4:26" s="155" customFormat="1" hidden="1" x14ac:dyDescent="0.2">
      <c r="D863" s="183"/>
      <c r="F863" s="184"/>
      <c r="K863" s="148"/>
      <c r="L863" s="185"/>
      <c r="N863" s="186"/>
      <c r="O863" s="186"/>
      <c r="S863" s="187"/>
      <c r="T863" s="148"/>
      <c r="Z863" s="148"/>
    </row>
    <row r="864" spans="4:26" s="155" customFormat="1" hidden="1" x14ac:dyDescent="0.2">
      <c r="D864" s="183"/>
      <c r="F864" s="184"/>
      <c r="K864" s="148"/>
      <c r="L864" s="185"/>
      <c r="N864" s="186"/>
      <c r="O864" s="186"/>
      <c r="S864" s="187"/>
      <c r="T864" s="148"/>
      <c r="Z864" s="148"/>
    </row>
    <row r="865" spans="4:26" s="155" customFormat="1" hidden="1" x14ac:dyDescent="0.2">
      <c r="D865" s="183"/>
      <c r="F865" s="184"/>
      <c r="K865" s="148"/>
      <c r="L865" s="185"/>
      <c r="N865" s="186"/>
      <c r="O865" s="186"/>
      <c r="S865" s="187"/>
      <c r="T865" s="148"/>
      <c r="Z865" s="148"/>
    </row>
    <row r="866" spans="4:26" s="155" customFormat="1" hidden="1" x14ac:dyDescent="0.2">
      <c r="D866" s="183"/>
      <c r="F866" s="184"/>
      <c r="K866" s="148"/>
      <c r="L866" s="185"/>
      <c r="N866" s="186"/>
      <c r="O866" s="186"/>
      <c r="S866" s="187"/>
      <c r="T866" s="148"/>
      <c r="Z866" s="148"/>
    </row>
    <row r="867" spans="4:26" s="155" customFormat="1" hidden="1" x14ac:dyDescent="0.2">
      <c r="D867" s="183"/>
      <c r="F867" s="184"/>
      <c r="K867" s="148"/>
      <c r="L867" s="185"/>
      <c r="N867" s="186"/>
      <c r="O867" s="186"/>
      <c r="S867" s="187"/>
      <c r="T867" s="148"/>
      <c r="Z867" s="148"/>
    </row>
    <row r="868" spans="4:26" s="155" customFormat="1" hidden="1" x14ac:dyDescent="0.2">
      <c r="D868" s="183"/>
      <c r="F868" s="184"/>
      <c r="K868" s="148"/>
      <c r="L868" s="185"/>
      <c r="N868" s="186"/>
      <c r="O868" s="186"/>
      <c r="S868" s="187"/>
      <c r="T868" s="148"/>
      <c r="Z868" s="148"/>
    </row>
    <row r="869" spans="4:26" s="155" customFormat="1" hidden="1" x14ac:dyDescent="0.2">
      <c r="D869" s="183"/>
      <c r="F869" s="184"/>
      <c r="K869" s="148"/>
      <c r="L869" s="185"/>
      <c r="N869" s="186"/>
      <c r="O869" s="186"/>
      <c r="S869" s="187"/>
      <c r="T869" s="148"/>
      <c r="Z869" s="148"/>
    </row>
    <row r="870" spans="4:26" s="155" customFormat="1" hidden="1" x14ac:dyDescent="0.2">
      <c r="D870" s="183"/>
      <c r="F870" s="184"/>
      <c r="K870" s="148"/>
      <c r="L870" s="185"/>
      <c r="N870" s="186"/>
      <c r="O870" s="186"/>
      <c r="S870" s="187"/>
      <c r="T870" s="148"/>
      <c r="Z870" s="148"/>
    </row>
    <row r="871" spans="4:26" s="155" customFormat="1" hidden="1" x14ac:dyDescent="0.2">
      <c r="D871" s="183"/>
      <c r="F871" s="184"/>
      <c r="K871" s="148"/>
      <c r="L871" s="185"/>
      <c r="N871" s="186"/>
      <c r="O871" s="186"/>
      <c r="S871" s="187"/>
      <c r="T871" s="148"/>
      <c r="Z871" s="148"/>
    </row>
    <row r="872" spans="4:26" s="155" customFormat="1" hidden="1" x14ac:dyDescent="0.2">
      <c r="D872" s="183"/>
      <c r="F872" s="184"/>
      <c r="K872" s="148"/>
      <c r="L872" s="185"/>
      <c r="N872" s="186"/>
      <c r="O872" s="186"/>
      <c r="S872" s="187"/>
      <c r="T872" s="148"/>
      <c r="Z872" s="148"/>
    </row>
    <row r="873" spans="4:26" s="155" customFormat="1" hidden="1" x14ac:dyDescent="0.2">
      <c r="D873" s="183"/>
      <c r="F873" s="184"/>
      <c r="K873" s="148"/>
      <c r="L873" s="185"/>
      <c r="N873" s="186"/>
      <c r="O873" s="186"/>
      <c r="S873" s="187"/>
      <c r="T873" s="148"/>
      <c r="Z873" s="148"/>
    </row>
    <row r="874" spans="4:26" s="155" customFormat="1" hidden="1" x14ac:dyDescent="0.2">
      <c r="D874" s="183"/>
      <c r="F874" s="184"/>
      <c r="K874" s="148"/>
      <c r="L874" s="185"/>
      <c r="N874" s="186"/>
      <c r="O874" s="186"/>
      <c r="S874" s="187"/>
      <c r="T874" s="148"/>
      <c r="Z874" s="148"/>
    </row>
    <row r="875" spans="4:26" s="155" customFormat="1" hidden="1" x14ac:dyDescent="0.2">
      <c r="D875" s="183"/>
      <c r="F875" s="184"/>
      <c r="K875" s="148"/>
      <c r="L875" s="185"/>
      <c r="N875" s="186"/>
      <c r="O875" s="186"/>
      <c r="S875" s="187"/>
      <c r="T875" s="148"/>
      <c r="Z875" s="148"/>
    </row>
    <row r="876" spans="4:26" s="155" customFormat="1" hidden="1" x14ac:dyDescent="0.2">
      <c r="D876" s="183"/>
      <c r="F876" s="184"/>
      <c r="K876" s="148"/>
      <c r="L876" s="185"/>
      <c r="N876" s="186"/>
      <c r="O876" s="186"/>
      <c r="S876" s="187"/>
      <c r="T876" s="148"/>
      <c r="Z876" s="148"/>
    </row>
    <row r="877" spans="4:26" s="155" customFormat="1" hidden="1" x14ac:dyDescent="0.2">
      <c r="D877" s="183"/>
      <c r="F877" s="184"/>
      <c r="K877" s="148"/>
      <c r="L877" s="185"/>
      <c r="N877" s="186"/>
      <c r="O877" s="186"/>
      <c r="S877" s="187"/>
      <c r="T877" s="148"/>
      <c r="Z877" s="148"/>
    </row>
    <row r="878" spans="4:26" s="155" customFormat="1" hidden="1" x14ac:dyDescent="0.2">
      <c r="D878" s="183"/>
      <c r="F878" s="184"/>
      <c r="K878" s="148"/>
      <c r="L878" s="185"/>
      <c r="N878" s="186"/>
      <c r="O878" s="186"/>
      <c r="S878" s="187"/>
      <c r="T878" s="148"/>
      <c r="Z878" s="148"/>
    </row>
    <row r="879" spans="4:26" s="155" customFormat="1" hidden="1" x14ac:dyDescent="0.2">
      <c r="D879" s="183"/>
      <c r="F879" s="184"/>
      <c r="K879" s="148"/>
      <c r="L879" s="185"/>
      <c r="N879" s="186"/>
      <c r="O879" s="186"/>
      <c r="S879" s="187"/>
      <c r="T879" s="148"/>
      <c r="Z879" s="148"/>
    </row>
    <row r="880" spans="4:26" s="155" customFormat="1" hidden="1" x14ac:dyDescent="0.2">
      <c r="D880" s="183"/>
      <c r="F880" s="184"/>
      <c r="K880" s="148"/>
      <c r="L880" s="185"/>
      <c r="N880" s="186"/>
      <c r="O880" s="186"/>
      <c r="S880" s="187"/>
      <c r="T880" s="148"/>
      <c r="Z880" s="148"/>
    </row>
    <row r="881" spans="4:26" s="155" customFormat="1" hidden="1" x14ac:dyDescent="0.2">
      <c r="D881" s="183"/>
      <c r="F881" s="184"/>
      <c r="K881" s="148"/>
      <c r="L881" s="185"/>
      <c r="N881" s="186"/>
      <c r="O881" s="186"/>
      <c r="S881" s="187"/>
      <c r="T881" s="148"/>
      <c r="Z881" s="148"/>
    </row>
    <row r="882" spans="4:26" s="155" customFormat="1" hidden="1" x14ac:dyDescent="0.2">
      <c r="D882" s="183"/>
      <c r="F882" s="184"/>
      <c r="K882" s="148"/>
      <c r="L882" s="185"/>
      <c r="N882" s="186"/>
      <c r="O882" s="186"/>
      <c r="S882" s="187"/>
      <c r="T882" s="148"/>
      <c r="Z882" s="148"/>
    </row>
    <row r="883" spans="4:26" s="155" customFormat="1" hidden="1" x14ac:dyDescent="0.2">
      <c r="D883" s="183"/>
      <c r="F883" s="184"/>
      <c r="K883" s="148"/>
      <c r="L883" s="185"/>
      <c r="N883" s="186"/>
      <c r="O883" s="186"/>
      <c r="S883" s="187"/>
      <c r="T883" s="148"/>
      <c r="Z883" s="148"/>
    </row>
    <row r="884" spans="4:26" s="155" customFormat="1" hidden="1" x14ac:dyDescent="0.2">
      <c r="D884" s="183"/>
      <c r="F884" s="184"/>
      <c r="K884" s="148"/>
      <c r="L884" s="185"/>
      <c r="N884" s="186"/>
      <c r="O884" s="186"/>
      <c r="S884" s="187"/>
      <c r="T884" s="148"/>
      <c r="Z884" s="148"/>
    </row>
    <row r="885" spans="4:26" s="155" customFormat="1" hidden="1" x14ac:dyDescent="0.2">
      <c r="D885" s="183"/>
      <c r="F885" s="184"/>
      <c r="K885" s="148"/>
      <c r="L885" s="185"/>
      <c r="N885" s="186"/>
      <c r="O885" s="186"/>
      <c r="S885" s="187"/>
      <c r="T885" s="148"/>
      <c r="Z885" s="148"/>
    </row>
    <row r="886" spans="4:26" s="155" customFormat="1" hidden="1" x14ac:dyDescent="0.2">
      <c r="D886" s="183"/>
      <c r="F886" s="184"/>
      <c r="K886" s="148"/>
      <c r="L886" s="185"/>
      <c r="N886" s="186"/>
      <c r="O886" s="186"/>
      <c r="S886" s="187"/>
      <c r="T886" s="148"/>
      <c r="Z886" s="148"/>
    </row>
    <row r="887" spans="4:26" s="155" customFormat="1" hidden="1" x14ac:dyDescent="0.2">
      <c r="D887" s="183"/>
      <c r="F887" s="184"/>
      <c r="K887" s="148"/>
      <c r="L887" s="185"/>
      <c r="N887" s="186"/>
      <c r="O887" s="186"/>
      <c r="S887" s="187"/>
      <c r="T887" s="148"/>
      <c r="Z887" s="148"/>
    </row>
    <row r="888" spans="4:26" s="155" customFormat="1" hidden="1" x14ac:dyDescent="0.2">
      <c r="D888" s="183"/>
      <c r="F888" s="184"/>
      <c r="K888" s="148"/>
      <c r="L888" s="185"/>
      <c r="N888" s="186"/>
      <c r="O888" s="186"/>
      <c r="S888" s="187"/>
      <c r="T888" s="148"/>
      <c r="Z888" s="148"/>
    </row>
    <row r="889" spans="4:26" s="155" customFormat="1" hidden="1" x14ac:dyDescent="0.2">
      <c r="D889" s="183"/>
      <c r="F889" s="184"/>
      <c r="K889" s="148"/>
      <c r="L889" s="185"/>
      <c r="N889" s="186"/>
      <c r="O889" s="186"/>
      <c r="S889" s="187"/>
      <c r="T889" s="148"/>
      <c r="Z889" s="148"/>
    </row>
    <row r="890" spans="4:26" s="155" customFormat="1" hidden="1" x14ac:dyDescent="0.2">
      <c r="D890" s="183"/>
      <c r="F890" s="184"/>
      <c r="K890" s="148"/>
      <c r="L890" s="185"/>
      <c r="N890" s="186"/>
      <c r="O890" s="186"/>
      <c r="S890" s="187"/>
      <c r="T890" s="148"/>
      <c r="Z890" s="148"/>
    </row>
    <row r="891" spans="4:26" s="155" customFormat="1" hidden="1" x14ac:dyDescent="0.2">
      <c r="D891" s="183"/>
      <c r="F891" s="184"/>
      <c r="K891" s="148"/>
      <c r="L891" s="185"/>
      <c r="N891" s="186"/>
      <c r="O891" s="186"/>
      <c r="S891" s="187"/>
      <c r="T891" s="148"/>
      <c r="Z891" s="148"/>
    </row>
    <row r="892" spans="4:26" s="155" customFormat="1" hidden="1" x14ac:dyDescent="0.2">
      <c r="D892" s="183"/>
      <c r="F892" s="184"/>
      <c r="K892" s="148"/>
      <c r="L892" s="185"/>
      <c r="N892" s="186"/>
      <c r="O892" s="186"/>
      <c r="S892" s="187"/>
      <c r="T892" s="148"/>
      <c r="Z892" s="148"/>
    </row>
    <row r="893" spans="4:26" s="155" customFormat="1" hidden="1" x14ac:dyDescent="0.2">
      <c r="D893" s="183"/>
      <c r="F893" s="184"/>
      <c r="K893" s="148"/>
      <c r="L893" s="185"/>
      <c r="N893" s="186"/>
      <c r="O893" s="186"/>
      <c r="S893" s="187"/>
      <c r="T893" s="148"/>
      <c r="Z893" s="148"/>
    </row>
    <row r="894" spans="4:26" s="155" customFormat="1" hidden="1" x14ac:dyDescent="0.2">
      <c r="D894" s="183"/>
      <c r="F894" s="184"/>
      <c r="K894" s="148"/>
      <c r="L894" s="185"/>
      <c r="N894" s="186"/>
      <c r="O894" s="186"/>
      <c r="S894" s="187"/>
      <c r="T894" s="148"/>
      <c r="Z894" s="148"/>
    </row>
    <row r="895" spans="4:26" s="155" customFormat="1" hidden="1" x14ac:dyDescent="0.2">
      <c r="D895" s="183"/>
      <c r="F895" s="184"/>
      <c r="K895" s="148"/>
      <c r="L895" s="185"/>
      <c r="N895" s="186"/>
      <c r="O895" s="186"/>
      <c r="S895" s="187"/>
      <c r="T895" s="148"/>
      <c r="Z895" s="148"/>
    </row>
    <row r="896" spans="4:26" s="155" customFormat="1" hidden="1" x14ac:dyDescent="0.2">
      <c r="D896" s="183"/>
      <c r="F896" s="184"/>
      <c r="K896" s="148"/>
      <c r="L896" s="185"/>
      <c r="N896" s="186"/>
      <c r="O896" s="186"/>
      <c r="S896" s="187"/>
      <c r="T896" s="148"/>
      <c r="Z896" s="148"/>
    </row>
    <row r="897" spans="4:26" s="155" customFormat="1" hidden="1" x14ac:dyDescent="0.2">
      <c r="D897" s="183"/>
      <c r="F897" s="184"/>
      <c r="K897" s="148"/>
      <c r="L897" s="185"/>
      <c r="N897" s="186"/>
      <c r="O897" s="186"/>
      <c r="S897" s="187"/>
      <c r="T897" s="148"/>
      <c r="Z897" s="148"/>
    </row>
    <row r="898" spans="4:26" s="155" customFormat="1" hidden="1" x14ac:dyDescent="0.2">
      <c r="D898" s="183"/>
      <c r="F898" s="184"/>
      <c r="K898" s="148"/>
      <c r="L898" s="185"/>
      <c r="N898" s="186"/>
      <c r="O898" s="186"/>
      <c r="S898" s="187"/>
      <c r="T898" s="148"/>
      <c r="Z898" s="148"/>
    </row>
    <row r="899" spans="4:26" s="155" customFormat="1" hidden="1" x14ac:dyDescent="0.2">
      <c r="D899" s="183"/>
      <c r="F899" s="184"/>
      <c r="K899" s="148"/>
      <c r="L899" s="185"/>
      <c r="N899" s="186"/>
      <c r="O899" s="186"/>
      <c r="S899" s="187"/>
      <c r="T899" s="148"/>
      <c r="Z899" s="148"/>
    </row>
    <row r="900" spans="4:26" s="155" customFormat="1" hidden="1" x14ac:dyDescent="0.2">
      <c r="D900" s="183"/>
      <c r="F900" s="184"/>
      <c r="K900" s="148"/>
      <c r="L900" s="185"/>
      <c r="N900" s="186"/>
      <c r="O900" s="186"/>
      <c r="S900" s="187"/>
      <c r="T900" s="148"/>
      <c r="Z900" s="148"/>
    </row>
    <row r="901" spans="4:26" s="155" customFormat="1" hidden="1" x14ac:dyDescent="0.2">
      <c r="D901" s="183"/>
      <c r="F901" s="184"/>
      <c r="K901" s="148"/>
      <c r="L901" s="185"/>
      <c r="N901" s="186"/>
      <c r="O901" s="186"/>
      <c r="S901" s="187"/>
      <c r="T901" s="148"/>
      <c r="Z901" s="148"/>
    </row>
    <row r="902" spans="4:26" s="155" customFormat="1" hidden="1" x14ac:dyDescent="0.2">
      <c r="D902" s="183"/>
      <c r="F902" s="184"/>
      <c r="K902" s="148"/>
      <c r="L902" s="185"/>
      <c r="N902" s="186"/>
      <c r="O902" s="186"/>
      <c r="S902" s="187"/>
      <c r="T902" s="148"/>
      <c r="Z902" s="148"/>
    </row>
    <row r="903" spans="4:26" s="155" customFormat="1" hidden="1" x14ac:dyDescent="0.2">
      <c r="D903" s="183"/>
      <c r="F903" s="184"/>
      <c r="K903" s="148"/>
      <c r="L903" s="185"/>
      <c r="N903" s="186"/>
      <c r="O903" s="186"/>
      <c r="S903" s="187"/>
      <c r="T903" s="148"/>
      <c r="Z903" s="148"/>
    </row>
    <row r="904" spans="4:26" s="155" customFormat="1" hidden="1" x14ac:dyDescent="0.2">
      <c r="D904" s="183"/>
      <c r="F904" s="184"/>
      <c r="K904" s="148"/>
      <c r="L904" s="185"/>
      <c r="N904" s="186"/>
      <c r="O904" s="186"/>
      <c r="S904" s="187"/>
      <c r="T904" s="148"/>
      <c r="Z904" s="148"/>
    </row>
    <row r="905" spans="4:26" s="155" customFormat="1" hidden="1" x14ac:dyDescent="0.2">
      <c r="D905" s="183"/>
      <c r="F905" s="184"/>
      <c r="K905" s="148"/>
      <c r="L905" s="185"/>
      <c r="N905" s="186"/>
      <c r="O905" s="186"/>
      <c r="S905" s="187"/>
      <c r="T905" s="148"/>
      <c r="Z905" s="148"/>
    </row>
    <row r="906" spans="4:26" s="155" customFormat="1" hidden="1" x14ac:dyDescent="0.2">
      <c r="D906" s="183"/>
      <c r="F906" s="184"/>
      <c r="K906" s="148"/>
      <c r="L906" s="185"/>
      <c r="N906" s="186"/>
      <c r="O906" s="186"/>
      <c r="S906" s="187"/>
      <c r="T906" s="148"/>
      <c r="Z906" s="148"/>
    </row>
    <row r="907" spans="4:26" s="155" customFormat="1" hidden="1" x14ac:dyDescent="0.2">
      <c r="D907" s="183"/>
      <c r="F907" s="184"/>
      <c r="K907" s="148"/>
      <c r="L907" s="185"/>
      <c r="N907" s="186"/>
      <c r="O907" s="186"/>
      <c r="S907" s="187"/>
      <c r="T907" s="148"/>
      <c r="Z907" s="148"/>
    </row>
    <row r="908" spans="4:26" s="155" customFormat="1" hidden="1" x14ac:dyDescent="0.2">
      <c r="D908" s="183"/>
      <c r="F908" s="184"/>
      <c r="K908" s="148"/>
      <c r="L908" s="185"/>
      <c r="N908" s="186"/>
      <c r="O908" s="186"/>
      <c r="S908" s="187"/>
      <c r="T908" s="148"/>
      <c r="Z908" s="148"/>
    </row>
    <row r="909" spans="4:26" s="155" customFormat="1" hidden="1" x14ac:dyDescent="0.2">
      <c r="D909" s="183"/>
      <c r="F909" s="184"/>
      <c r="K909" s="148"/>
      <c r="L909" s="185"/>
      <c r="N909" s="186"/>
      <c r="O909" s="186"/>
      <c r="S909" s="187"/>
      <c r="T909" s="148"/>
      <c r="Z909" s="148"/>
    </row>
    <row r="910" spans="4:26" s="155" customFormat="1" hidden="1" x14ac:dyDescent="0.2">
      <c r="D910" s="183"/>
      <c r="F910" s="184"/>
      <c r="K910" s="148"/>
      <c r="L910" s="185"/>
      <c r="N910" s="186"/>
      <c r="O910" s="186"/>
      <c r="S910" s="187"/>
      <c r="T910" s="148"/>
      <c r="Z910" s="148"/>
    </row>
    <row r="911" spans="4:26" s="155" customFormat="1" hidden="1" x14ac:dyDescent="0.2">
      <c r="D911" s="183"/>
      <c r="F911" s="184"/>
      <c r="K911" s="148"/>
      <c r="L911" s="185"/>
      <c r="N911" s="186"/>
      <c r="O911" s="186"/>
      <c r="S911" s="187"/>
      <c r="T911" s="148"/>
      <c r="Z911" s="148"/>
    </row>
    <row r="912" spans="4:26" s="155" customFormat="1" hidden="1" x14ac:dyDescent="0.2">
      <c r="D912" s="183"/>
      <c r="F912" s="184"/>
      <c r="K912" s="148"/>
      <c r="L912" s="185"/>
      <c r="N912" s="186"/>
      <c r="O912" s="186"/>
      <c r="S912" s="187"/>
      <c r="T912" s="148"/>
      <c r="Z912" s="148"/>
    </row>
    <row r="913" spans="4:26" s="155" customFormat="1" hidden="1" x14ac:dyDescent="0.2">
      <c r="D913" s="183"/>
      <c r="F913" s="184"/>
      <c r="K913" s="148"/>
      <c r="L913" s="185"/>
      <c r="N913" s="186"/>
      <c r="O913" s="186"/>
      <c r="S913" s="187"/>
      <c r="T913" s="148"/>
      <c r="Z913" s="148"/>
    </row>
    <row r="914" spans="4:26" s="155" customFormat="1" hidden="1" x14ac:dyDescent="0.2">
      <c r="D914" s="183"/>
      <c r="F914" s="184"/>
      <c r="K914" s="148"/>
      <c r="L914" s="185"/>
      <c r="N914" s="186"/>
      <c r="O914" s="186"/>
      <c r="S914" s="187"/>
      <c r="T914" s="148"/>
      <c r="Z914" s="148"/>
    </row>
    <row r="915" spans="4:26" s="155" customFormat="1" hidden="1" x14ac:dyDescent="0.2">
      <c r="D915" s="183"/>
      <c r="F915" s="184"/>
      <c r="K915" s="148"/>
      <c r="L915" s="185"/>
      <c r="N915" s="186"/>
      <c r="O915" s="186"/>
      <c r="S915" s="187"/>
      <c r="T915" s="148"/>
      <c r="Z915" s="148"/>
    </row>
    <row r="916" spans="4:26" s="155" customFormat="1" hidden="1" x14ac:dyDescent="0.2">
      <c r="D916" s="183"/>
      <c r="F916" s="184"/>
      <c r="K916" s="148"/>
      <c r="L916" s="185"/>
      <c r="N916" s="186"/>
      <c r="O916" s="186"/>
      <c r="S916" s="187"/>
      <c r="T916" s="148"/>
      <c r="Z916" s="148"/>
    </row>
    <row r="917" spans="4:26" s="155" customFormat="1" hidden="1" x14ac:dyDescent="0.2">
      <c r="D917" s="183"/>
      <c r="F917" s="184"/>
      <c r="K917" s="148"/>
      <c r="L917" s="185"/>
      <c r="N917" s="186"/>
      <c r="O917" s="186"/>
      <c r="S917" s="187"/>
      <c r="T917" s="148"/>
      <c r="Z917" s="148"/>
    </row>
    <row r="918" spans="4:26" s="155" customFormat="1" hidden="1" x14ac:dyDescent="0.2">
      <c r="D918" s="183"/>
      <c r="F918" s="184"/>
      <c r="K918" s="148"/>
      <c r="L918" s="185"/>
      <c r="N918" s="186"/>
      <c r="O918" s="186"/>
      <c r="S918" s="187"/>
      <c r="T918" s="148"/>
      <c r="Z918" s="148"/>
    </row>
    <row r="919" spans="4:26" s="155" customFormat="1" hidden="1" x14ac:dyDescent="0.2">
      <c r="D919" s="183"/>
      <c r="F919" s="184"/>
      <c r="K919" s="148"/>
      <c r="L919" s="185"/>
      <c r="N919" s="186"/>
      <c r="O919" s="186"/>
      <c r="S919" s="187"/>
      <c r="T919" s="148"/>
      <c r="Z919" s="148"/>
    </row>
    <row r="920" spans="4:26" s="155" customFormat="1" hidden="1" x14ac:dyDescent="0.2">
      <c r="D920" s="183"/>
      <c r="F920" s="184"/>
      <c r="K920" s="148"/>
      <c r="L920" s="185"/>
      <c r="N920" s="186"/>
      <c r="O920" s="186"/>
      <c r="S920" s="187"/>
      <c r="T920" s="148"/>
      <c r="Z920" s="148"/>
    </row>
    <row r="921" spans="4:26" s="155" customFormat="1" hidden="1" x14ac:dyDescent="0.2">
      <c r="D921" s="183"/>
      <c r="F921" s="184"/>
      <c r="K921" s="148"/>
      <c r="L921" s="185"/>
      <c r="N921" s="186"/>
      <c r="O921" s="186"/>
      <c r="S921" s="187"/>
      <c r="T921" s="148"/>
      <c r="Z921" s="148"/>
    </row>
    <row r="922" spans="4:26" s="155" customFormat="1" hidden="1" x14ac:dyDescent="0.2">
      <c r="D922" s="183"/>
      <c r="F922" s="184"/>
      <c r="K922" s="148"/>
      <c r="L922" s="185"/>
      <c r="N922" s="186"/>
      <c r="O922" s="186"/>
      <c r="S922" s="187"/>
      <c r="T922" s="148"/>
      <c r="Z922" s="148"/>
    </row>
    <row r="923" spans="4:26" s="155" customFormat="1" hidden="1" x14ac:dyDescent="0.2">
      <c r="D923" s="183"/>
      <c r="F923" s="184"/>
      <c r="K923" s="148"/>
      <c r="L923" s="185"/>
      <c r="N923" s="186"/>
      <c r="O923" s="186"/>
      <c r="S923" s="187"/>
      <c r="T923" s="148"/>
      <c r="Z923" s="148"/>
    </row>
    <row r="924" spans="4:26" s="155" customFormat="1" hidden="1" x14ac:dyDescent="0.2">
      <c r="D924" s="183"/>
      <c r="F924" s="184"/>
      <c r="K924" s="148"/>
      <c r="L924" s="185"/>
      <c r="N924" s="186"/>
      <c r="O924" s="186"/>
      <c r="S924" s="187"/>
      <c r="T924" s="148"/>
      <c r="Z924" s="148"/>
    </row>
    <row r="925" spans="4:26" s="155" customFormat="1" hidden="1" x14ac:dyDescent="0.2">
      <c r="D925" s="183"/>
      <c r="F925" s="184"/>
      <c r="K925" s="148"/>
      <c r="L925" s="185"/>
      <c r="N925" s="186"/>
      <c r="O925" s="186"/>
      <c r="S925" s="187"/>
      <c r="T925" s="148"/>
      <c r="Z925" s="148"/>
    </row>
    <row r="926" spans="4:26" s="155" customFormat="1" hidden="1" x14ac:dyDescent="0.2">
      <c r="D926" s="183"/>
      <c r="F926" s="184"/>
      <c r="K926" s="148"/>
      <c r="L926" s="185"/>
      <c r="N926" s="186"/>
      <c r="O926" s="186"/>
      <c r="S926" s="187"/>
      <c r="T926" s="148"/>
      <c r="Z926" s="148"/>
    </row>
    <row r="927" spans="4:26" s="155" customFormat="1" hidden="1" x14ac:dyDescent="0.2">
      <c r="D927" s="183"/>
      <c r="F927" s="184"/>
      <c r="K927" s="148"/>
      <c r="L927" s="185"/>
      <c r="N927" s="186"/>
      <c r="O927" s="186"/>
      <c r="S927" s="187"/>
      <c r="T927" s="148"/>
      <c r="Z927" s="148"/>
    </row>
    <row r="928" spans="4:26" s="155" customFormat="1" hidden="1" x14ac:dyDescent="0.2">
      <c r="D928" s="183"/>
      <c r="F928" s="184"/>
      <c r="K928" s="148"/>
      <c r="L928" s="185"/>
      <c r="N928" s="186"/>
      <c r="O928" s="186"/>
      <c r="S928" s="187"/>
      <c r="T928" s="148"/>
      <c r="Z928" s="148"/>
    </row>
    <row r="929" spans="4:26" s="155" customFormat="1" hidden="1" x14ac:dyDescent="0.2">
      <c r="D929" s="183"/>
      <c r="F929" s="184"/>
      <c r="K929" s="148"/>
      <c r="L929" s="185"/>
      <c r="N929" s="186"/>
      <c r="O929" s="186"/>
      <c r="S929" s="187"/>
      <c r="T929" s="148"/>
      <c r="Z929" s="148"/>
    </row>
    <row r="930" spans="4:26" s="155" customFormat="1" hidden="1" x14ac:dyDescent="0.2">
      <c r="D930" s="183"/>
      <c r="F930" s="184"/>
      <c r="K930" s="148"/>
      <c r="L930" s="185"/>
      <c r="N930" s="186"/>
      <c r="O930" s="186"/>
      <c r="S930" s="187"/>
      <c r="T930" s="148"/>
      <c r="Z930" s="148"/>
    </row>
    <row r="931" spans="4:26" s="155" customFormat="1" hidden="1" x14ac:dyDescent="0.2">
      <c r="D931" s="183"/>
      <c r="F931" s="184"/>
      <c r="K931" s="148"/>
      <c r="L931" s="185"/>
      <c r="N931" s="186"/>
      <c r="O931" s="186"/>
      <c r="S931" s="187"/>
      <c r="T931" s="148"/>
      <c r="Z931" s="148"/>
    </row>
    <row r="932" spans="4:26" s="155" customFormat="1" hidden="1" x14ac:dyDescent="0.2">
      <c r="D932" s="183"/>
      <c r="F932" s="184"/>
      <c r="K932" s="148"/>
      <c r="L932" s="185"/>
      <c r="N932" s="186"/>
      <c r="O932" s="186"/>
      <c r="S932" s="187"/>
      <c r="T932" s="148"/>
      <c r="Z932" s="148"/>
    </row>
    <row r="933" spans="4:26" s="155" customFormat="1" hidden="1" x14ac:dyDescent="0.2">
      <c r="D933" s="183"/>
      <c r="F933" s="184"/>
      <c r="K933" s="148"/>
      <c r="L933" s="185"/>
      <c r="N933" s="186"/>
      <c r="O933" s="186"/>
      <c r="S933" s="187"/>
      <c r="T933" s="148"/>
      <c r="Z933" s="148"/>
    </row>
    <row r="934" spans="4:26" s="155" customFormat="1" hidden="1" x14ac:dyDescent="0.2">
      <c r="D934" s="183"/>
      <c r="F934" s="184"/>
      <c r="K934" s="148"/>
      <c r="L934" s="185"/>
      <c r="N934" s="186"/>
      <c r="O934" s="186"/>
      <c r="S934" s="187"/>
      <c r="T934" s="148"/>
      <c r="Z934" s="148"/>
    </row>
    <row r="935" spans="4:26" s="155" customFormat="1" hidden="1" x14ac:dyDescent="0.2">
      <c r="D935" s="183"/>
      <c r="F935" s="184"/>
      <c r="K935" s="148"/>
      <c r="L935" s="185"/>
      <c r="N935" s="186"/>
      <c r="O935" s="186"/>
      <c r="S935" s="187"/>
      <c r="T935" s="148"/>
      <c r="Z935" s="148"/>
    </row>
    <row r="936" spans="4:26" s="155" customFormat="1" hidden="1" x14ac:dyDescent="0.2">
      <c r="D936" s="183"/>
      <c r="F936" s="184"/>
      <c r="K936" s="148"/>
      <c r="L936" s="185"/>
      <c r="N936" s="186"/>
      <c r="O936" s="186"/>
      <c r="S936" s="187"/>
      <c r="T936" s="148"/>
      <c r="Z936" s="148"/>
    </row>
    <row r="937" spans="4:26" s="155" customFormat="1" hidden="1" x14ac:dyDescent="0.2">
      <c r="D937" s="183"/>
      <c r="F937" s="184"/>
      <c r="K937" s="148"/>
      <c r="L937" s="185"/>
      <c r="N937" s="186"/>
      <c r="O937" s="186"/>
      <c r="S937" s="187"/>
      <c r="T937" s="148"/>
      <c r="Z937" s="148"/>
    </row>
    <row r="938" spans="4:26" s="155" customFormat="1" hidden="1" x14ac:dyDescent="0.2">
      <c r="D938" s="183"/>
      <c r="F938" s="184"/>
      <c r="K938" s="148"/>
      <c r="L938" s="185"/>
      <c r="N938" s="186"/>
      <c r="O938" s="186"/>
      <c r="S938" s="187"/>
      <c r="T938" s="148"/>
      <c r="Z938" s="148"/>
    </row>
    <row r="939" spans="4:26" s="155" customFormat="1" hidden="1" x14ac:dyDescent="0.2">
      <c r="D939" s="183"/>
      <c r="F939" s="184"/>
      <c r="K939" s="148"/>
      <c r="L939" s="185"/>
      <c r="N939" s="186"/>
      <c r="O939" s="186"/>
      <c r="S939" s="187"/>
      <c r="T939" s="148"/>
      <c r="Z939" s="148"/>
    </row>
    <row r="940" spans="4:26" s="155" customFormat="1" hidden="1" x14ac:dyDescent="0.2">
      <c r="D940" s="183"/>
      <c r="F940" s="184"/>
      <c r="K940" s="148"/>
      <c r="L940" s="185"/>
      <c r="N940" s="186"/>
      <c r="O940" s="186"/>
      <c r="S940" s="187"/>
      <c r="T940" s="148"/>
      <c r="Z940" s="148"/>
    </row>
    <row r="941" spans="4:26" s="155" customFormat="1" hidden="1" x14ac:dyDescent="0.2">
      <c r="D941" s="183"/>
      <c r="F941" s="184"/>
      <c r="K941" s="148"/>
      <c r="L941" s="185"/>
      <c r="N941" s="186"/>
      <c r="O941" s="186"/>
      <c r="S941" s="187"/>
      <c r="T941" s="148"/>
      <c r="Z941" s="148"/>
    </row>
    <row r="942" spans="4:26" s="155" customFormat="1" hidden="1" x14ac:dyDescent="0.2">
      <c r="D942" s="183"/>
      <c r="F942" s="184"/>
      <c r="K942" s="148"/>
      <c r="L942" s="185"/>
      <c r="N942" s="186"/>
      <c r="O942" s="186"/>
      <c r="S942" s="187"/>
      <c r="T942" s="148"/>
      <c r="Z942" s="148"/>
    </row>
    <row r="943" spans="4:26" s="155" customFormat="1" hidden="1" x14ac:dyDescent="0.2">
      <c r="D943" s="183"/>
      <c r="F943" s="184"/>
      <c r="K943" s="148"/>
      <c r="L943" s="185"/>
      <c r="N943" s="186"/>
      <c r="O943" s="186"/>
      <c r="S943" s="187"/>
      <c r="T943" s="148"/>
      <c r="Z943" s="148"/>
    </row>
    <row r="944" spans="4:26" s="155" customFormat="1" hidden="1" x14ac:dyDescent="0.2">
      <c r="D944" s="183"/>
      <c r="F944" s="184"/>
      <c r="K944" s="148"/>
      <c r="L944" s="185"/>
      <c r="N944" s="186"/>
      <c r="O944" s="186"/>
      <c r="S944" s="187"/>
      <c r="T944" s="148"/>
      <c r="Z944" s="148"/>
    </row>
    <row r="945" spans="4:26" s="155" customFormat="1" hidden="1" x14ac:dyDescent="0.2">
      <c r="D945" s="183"/>
      <c r="F945" s="184"/>
      <c r="K945" s="148"/>
      <c r="L945" s="185"/>
      <c r="N945" s="186"/>
      <c r="O945" s="186"/>
      <c r="S945" s="187"/>
      <c r="T945" s="148"/>
      <c r="Z945" s="148"/>
    </row>
    <row r="946" spans="4:26" s="155" customFormat="1" hidden="1" x14ac:dyDescent="0.2">
      <c r="D946" s="183"/>
      <c r="F946" s="184"/>
      <c r="K946" s="148"/>
      <c r="L946" s="185"/>
      <c r="N946" s="186"/>
      <c r="O946" s="186"/>
      <c r="S946" s="187"/>
      <c r="T946" s="148"/>
      <c r="Z946" s="148"/>
    </row>
    <row r="947" spans="4:26" s="155" customFormat="1" hidden="1" x14ac:dyDescent="0.2">
      <c r="D947" s="183"/>
      <c r="F947" s="184"/>
      <c r="K947" s="148"/>
      <c r="L947" s="185"/>
      <c r="N947" s="186"/>
      <c r="O947" s="186"/>
      <c r="S947" s="187"/>
      <c r="T947" s="148"/>
      <c r="Z947" s="148"/>
    </row>
    <row r="948" spans="4:26" s="155" customFormat="1" hidden="1" x14ac:dyDescent="0.2">
      <c r="D948" s="183"/>
      <c r="F948" s="184"/>
      <c r="K948" s="148"/>
      <c r="L948" s="185"/>
      <c r="N948" s="186"/>
      <c r="O948" s="186"/>
      <c r="S948" s="187"/>
      <c r="T948" s="148"/>
      <c r="Z948" s="148"/>
    </row>
    <row r="949" spans="4:26" s="155" customFormat="1" hidden="1" x14ac:dyDescent="0.2">
      <c r="D949" s="183"/>
      <c r="F949" s="184"/>
      <c r="K949" s="148"/>
      <c r="L949" s="185"/>
      <c r="N949" s="186"/>
      <c r="O949" s="186"/>
      <c r="S949" s="187"/>
      <c r="T949" s="148"/>
      <c r="Z949" s="148"/>
    </row>
    <row r="950" spans="4:26" s="155" customFormat="1" hidden="1" x14ac:dyDescent="0.2">
      <c r="D950" s="183"/>
      <c r="F950" s="184"/>
      <c r="K950" s="148"/>
      <c r="L950" s="185"/>
      <c r="N950" s="186"/>
      <c r="O950" s="186"/>
      <c r="S950" s="187"/>
      <c r="T950" s="148"/>
      <c r="Z950" s="148"/>
    </row>
    <row r="951" spans="4:26" s="155" customFormat="1" hidden="1" x14ac:dyDescent="0.2">
      <c r="D951" s="183"/>
      <c r="F951" s="184"/>
      <c r="K951" s="148"/>
      <c r="L951" s="185"/>
      <c r="N951" s="186"/>
      <c r="O951" s="186"/>
      <c r="S951" s="187"/>
      <c r="T951" s="148"/>
      <c r="Z951" s="148"/>
    </row>
    <row r="952" spans="4:26" s="155" customFormat="1" hidden="1" x14ac:dyDescent="0.2">
      <c r="D952" s="183"/>
      <c r="F952" s="184"/>
      <c r="K952" s="148"/>
      <c r="L952" s="185"/>
      <c r="N952" s="186"/>
      <c r="O952" s="186"/>
      <c r="S952" s="187"/>
      <c r="T952" s="148"/>
      <c r="Z952" s="148"/>
    </row>
    <row r="953" spans="4:26" s="155" customFormat="1" hidden="1" x14ac:dyDescent="0.2">
      <c r="D953" s="183"/>
      <c r="F953" s="184"/>
      <c r="K953" s="148"/>
      <c r="L953" s="185"/>
      <c r="N953" s="186"/>
      <c r="O953" s="186"/>
      <c r="S953" s="187"/>
      <c r="T953" s="148"/>
      <c r="Z953" s="148"/>
    </row>
    <row r="954" spans="4:26" s="155" customFormat="1" hidden="1" x14ac:dyDescent="0.2">
      <c r="D954" s="183"/>
      <c r="F954" s="184"/>
      <c r="K954" s="148"/>
      <c r="L954" s="185"/>
      <c r="N954" s="186"/>
      <c r="O954" s="186"/>
      <c r="S954" s="187"/>
      <c r="T954" s="148"/>
      <c r="Z954" s="148"/>
    </row>
    <row r="955" spans="4:26" s="155" customFormat="1" hidden="1" x14ac:dyDescent="0.2">
      <c r="D955" s="183"/>
      <c r="F955" s="184"/>
      <c r="K955" s="148"/>
      <c r="L955" s="185"/>
      <c r="N955" s="186"/>
      <c r="O955" s="186"/>
      <c r="S955" s="187"/>
      <c r="T955" s="148"/>
      <c r="Z955" s="148"/>
    </row>
    <row r="956" spans="4:26" s="155" customFormat="1" hidden="1" x14ac:dyDescent="0.2">
      <c r="D956" s="183"/>
      <c r="F956" s="184"/>
      <c r="K956" s="148"/>
      <c r="L956" s="185"/>
      <c r="N956" s="186"/>
      <c r="O956" s="186"/>
      <c r="S956" s="187"/>
      <c r="T956" s="148"/>
      <c r="Z956" s="148"/>
    </row>
    <row r="957" spans="4:26" s="155" customFormat="1" hidden="1" x14ac:dyDescent="0.2">
      <c r="D957" s="183"/>
      <c r="F957" s="184"/>
      <c r="K957" s="148"/>
      <c r="L957" s="185"/>
      <c r="N957" s="186"/>
      <c r="O957" s="186"/>
      <c r="S957" s="187"/>
      <c r="T957" s="148"/>
      <c r="Z957" s="148"/>
    </row>
    <row r="958" spans="4:26" s="155" customFormat="1" hidden="1" x14ac:dyDescent="0.2">
      <c r="D958" s="183"/>
      <c r="F958" s="184"/>
      <c r="K958" s="148"/>
      <c r="L958" s="185"/>
      <c r="N958" s="186"/>
      <c r="O958" s="186"/>
      <c r="S958" s="187"/>
      <c r="T958" s="148"/>
      <c r="Z958" s="148"/>
    </row>
    <row r="959" spans="4:26" s="155" customFormat="1" hidden="1" x14ac:dyDescent="0.2">
      <c r="D959" s="183"/>
      <c r="F959" s="184"/>
      <c r="K959" s="148"/>
      <c r="L959" s="185"/>
      <c r="N959" s="186"/>
      <c r="O959" s="186"/>
      <c r="S959" s="187"/>
      <c r="T959" s="148"/>
      <c r="Z959" s="148"/>
    </row>
    <row r="960" spans="4:26" s="155" customFormat="1" hidden="1" x14ac:dyDescent="0.2">
      <c r="D960" s="183"/>
      <c r="F960" s="184"/>
      <c r="K960" s="148"/>
      <c r="L960" s="185"/>
      <c r="N960" s="186"/>
      <c r="O960" s="186"/>
      <c r="S960" s="187"/>
      <c r="T960" s="148"/>
      <c r="Z960" s="148"/>
    </row>
    <row r="961" spans="4:26" s="155" customFormat="1" hidden="1" x14ac:dyDescent="0.2">
      <c r="D961" s="183"/>
      <c r="F961" s="184"/>
      <c r="K961" s="148"/>
      <c r="L961" s="185"/>
      <c r="N961" s="186"/>
      <c r="O961" s="186"/>
      <c r="S961" s="187"/>
      <c r="T961" s="148"/>
      <c r="Z961" s="148"/>
    </row>
    <row r="962" spans="4:26" s="155" customFormat="1" hidden="1" x14ac:dyDescent="0.2">
      <c r="D962" s="183"/>
      <c r="F962" s="184"/>
      <c r="K962" s="148"/>
      <c r="L962" s="185"/>
      <c r="N962" s="186"/>
      <c r="O962" s="186"/>
      <c r="S962" s="187"/>
      <c r="T962" s="148"/>
      <c r="Z962" s="148"/>
    </row>
    <row r="963" spans="4:26" s="155" customFormat="1" hidden="1" x14ac:dyDescent="0.2">
      <c r="D963" s="183"/>
      <c r="F963" s="184"/>
      <c r="K963" s="148"/>
      <c r="L963" s="185"/>
      <c r="N963" s="186"/>
      <c r="O963" s="186"/>
      <c r="S963" s="187"/>
      <c r="T963" s="148"/>
      <c r="Z963" s="148"/>
    </row>
    <row r="964" spans="4:26" s="155" customFormat="1" hidden="1" x14ac:dyDescent="0.2">
      <c r="D964" s="183"/>
      <c r="F964" s="184"/>
      <c r="K964" s="148"/>
      <c r="L964" s="185"/>
      <c r="N964" s="186"/>
      <c r="O964" s="186"/>
      <c r="S964" s="187"/>
      <c r="T964" s="148"/>
      <c r="Z964" s="148"/>
    </row>
    <row r="965" spans="4:26" s="155" customFormat="1" hidden="1" x14ac:dyDescent="0.2">
      <c r="D965" s="183"/>
      <c r="F965" s="184"/>
      <c r="K965" s="148"/>
      <c r="L965" s="185"/>
      <c r="N965" s="186"/>
      <c r="O965" s="186"/>
      <c r="S965" s="187"/>
      <c r="T965" s="148"/>
      <c r="Z965" s="148"/>
    </row>
    <row r="966" spans="4:26" s="155" customFormat="1" hidden="1" x14ac:dyDescent="0.2">
      <c r="D966" s="183"/>
      <c r="F966" s="184"/>
      <c r="K966" s="148"/>
      <c r="L966" s="185"/>
      <c r="N966" s="186"/>
      <c r="O966" s="186"/>
      <c r="S966" s="187"/>
      <c r="T966" s="148"/>
      <c r="Z966" s="148"/>
    </row>
    <row r="967" spans="4:26" s="155" customFormat="1" hidden="1" x14ac:dyDescent="0.2">
      <c r="D967" s="183"/>
      <c r="F967" s="184"/>
      <c r="K967" s="148"/>
      <c r="L967" s="185"/>
      <c r="N967" s="186"/>
      <c r="O967" s="186"/>
      <c r="S967" s="187"/>
      <c r="T967" s="148"/>
      <c r="Z967" s="148"/>
    </row>
    <row r="968" spans="4:26" s="155" customFormat="1" hidden="1" x14ac:dyDescent="0.2">
      <c r="D968" s="183"/>
      <c r="F968" s="184"/>
      <c r="K968" s="148"/>
      <c r="L968" s="185"/>
      <c r="N968" s="186"/>
      <c r="O968" s="186"/>
      <c r="S968" s="187"/>
      <c r="T968" s="148"/>
      <c r="Z968" s="148"/>
    </row>
    <row r="969" spans="4:26" s="155" customFormat="1" hidden="1" x14ac:dyDescent="0.2">
      <c r="D969" s="183"/>
      <c r="F969" s="184"/>
      <c r="K969" s="148"/>
      <c r="L969" s="185"/>
      <c r="N969" s="186"/>
      <c r="O969" s="186"/>
      <c r="S969" s="187"/>
      <c r="T969" s="148"/>
      <c r="Z969" s="148"/>
    </row>
    <row r="970" spans="4:26" s="155" customFormat="1" hidden="1" x14ac:dyDescent="0.2">
      <c r="D970" s="183"/>
      <c r="F970" s="184"/>
      <c r="K970" s="148"/>
      <c r="L970" s="185"/>
      <c r="N970" s="186"/>
      <c r="O970" s="186"/>
      <c r="S970" s="187"/>
      <c r="T970" s="148"/>
      <c r="Z970" s="148"/>
    </row>
    <row r="971" spans="4:26" s="155" customFormat="1" hidden="1" x14ac:dyDescent="0.2">
      <c r="D971" s="183"/>
      <c r="F971" s="184"/>
      <c r="K971" s="148"/>
      <c r="L971" s="185"/>
      <c r="N971" s="186"/>
      <c r="O971" s="186"/>
      <c r="S971" s="187"/>
      <c r="T971" s="148"/>
      <c r="Z971" s="148"/>
    </row>
    <row r="972" spans="4:26" s="155" customFormat="1" hidden="1" x14ac:dyDescent="0.2">
      <c r="D972" s="183"/>
      <c r="F972" s="184"/>
      <c r="K972" s="148"/>
      <c r="L972" s="185"/>
      <c r="N972" s="186"/>
      <c r="O972" s="186"/>
      <c r="S972" s="187"/>
      <c r="T972" s="148"/>
      <c r="Z972" s="148"/>
    </row>
    <row r="973" spans="4:26" s="155" customFormat="1" hidden="1" x14ac:dyDescent="0.2">
      <c r="D973" s="183"/>
      <c r="F973" s="184"/>
      <c r="K973" s="148"/>
      <c r="L973" s="185"/>
      <c r="N973" s="186"/>
      <c r="O973" s="186"/>
      <c r="S973" s="187"/>
      <c r="T973" s="148"/>
      <c r="Z973" s="148"/>
    </row>
    <row r="974" spans="4:26" s="155" customFormat="1" hidden="1" x14ac:dyDescent="0.2">
      <c r="D974" s="183"/>
      <c r="F974" s="184"/>
      <c r="K974" s="148"/>
      <c r="L974" s="185"/>
      <c r="N974" s="186"/>
      <c r="O974" s="186"/>
      <c r="S974" s="187"/>
      <c r="T974" s="148"/>
      <c r="Z974" s="148"/>
    </row>
    <row r="975" spans="4:26" s="155" customFormat="1" hidden="1" x14ac:dyDescent="0.2">
      <c r="D975" s="183"/>
      <c r="F975" s="184"/>
      <c r="K975" s="148"/>
      <c r="L975" s="185"/>
      <c r="N975" s="186"/>
      <c r="O975" s="186"/>
      <c r="S975" s="187"/>
      <c r="T975" s="148"/>
      <c r="Z975" s="148"/>
    </row>
    <row r="976" spans="4:26" s="155" customFormat="1" hidden="1" x14ac:dyDescent="0.2">
      <c r="D976" s="183"/>
      <c r="F976" s="184"/>
      <c r="K976" s="148"/>
      <c r="L976" s="185"/>
      <c r="N976" s="186"/>
      <c r="O976" s="186"/>
      <c r="S976" s="187"/>
      <c r="T976" s="148"/>
      <c r="Z976" s="148"/>
    </row>
    <row r="977" spans="4:26" s="155" customFormat="1" hidden="1" x14ac:dyDescent="0.2">
      <c r="D977" s="183"/>
      <c r="F977" s="184"/>
      <c r="K977" s="148"/>
      <c r="L977" s="185"/>
      <c r="N977" s="186"/>
      <c r="O977" s="186"/>
      <c r="S977" s="187"/>
      <c r="T977" s="148"/>
      <c r="Z977" s="148"/>
    </row>
    <row r="978" spans="4:26" s="155" customFormat="1" hidden="1" x14ac:dyDescent="0.2">
      <c r="D978" s="183"/>
      <c r="F978" s="184"/>
      <c r="K978" s="148"/>
      <c r="L978" s="185"/>
      <c r="N978" s="186"/>
      <c r="O978" s="186"/>
      <c r="S978" s="187"/>
      <c r="T978" s="148"/>
      <c r="Z978" s="148"/>
    </row>
    <row r="979" spans="4:26" s="155" customFormat="1" hidden="1" x14ac:dyDescent="0.2">
      <c r="D979" s="183"/>
      <c r="F979" s="184"/>
      <c r="K979" s="148"/>
      <c r="L979" s="185"/>
      <c r="N979" s="186"/>
      <c r="O979" s="186"/>
      <c r="S979" s="187"/>
      <c r="T979" s="148"/>
      <c r="Z979" s="148"/>
    </row>
    <row r="980" spans="4:26" s="155" customFormat="1" hidden="1" x14ac:dyDescent="0.2">
      <c r="D980" s="183"/>
      <c r="F980" s="184"/>
      <c r="K980" s="148"/>
      <c r="L980" s="185"/>
      <c r="N980" s="186"/>
      <c r="O980" s="186"/>
      <c r="S980" s="187"/>
      <c r="T980" s="148"/>
      <c r="Z980" s="148"/>
    </row>
    <row r="981" spans="4:26" s="155" customFormat="1" hidden="1" x14ac:dyDescent="0.2">
      <c r="D981" s="183"/>
      <c r="F981" s="184"/>
      <c r="K981" s="148"/>
      <c r="L981" s="185"/>
      <c r="N981" s="186"/>
      <c r="O981" s="186"/>
      <c r="S981" s="187"/>
      <c r="T981" s="148"/>
      <c r="Z981" s="148"/>
    </row>
    <row r="982" spans="4:26" s="155" customFormat="1" hidden="1" x14ac:dyDescent="0.2">
      <c r="D982" s="183"/>
      <c r="F982" s="184"/>
      <c r="K982" s="148"/>
      <c r="L982" s="185"/>
      <c r="N982" s="186"/>
      <c r="O982" s="186"/>
      <c r="S982" s="187"/>
      <c r="T982" s="148"/>
      <c r="Z982" s="148"/>
    </row>
    <row r="983" spans="4:26" s="155" customFormat="1" hidden="1" x14ac:dyDescent="0.2">
      <c r="D983" s="183"/>
      <c r="F983" s="184"/>
      <c r="K983" s="148"/>
      <c r="L983" s="185"/>
      <c r="N983" s="186"/>
      <c r="O983" s="186"/>
      <c r="S983" s="187"/>
      <c r="T983" s="148"/>
      <c r="Z983" s="148"/>
    </row>
    <row r="984" spans="4:26" s="155" customFormat="1" hidden="1" x14ac:dyDescent="0.2">
      <c r="D984" s="183"/>
      <c r="F984" s="184"/>
      <c r="K984" s="148"/>
      <c r="L984" s="185"/>
      <c r="N984" s="186"/>
      <c r="O984" s="186"/>
      <c r="S984" s="187"/>
      <c r="T984" s="148"/>
      <c r="Z984" s="148"/>
    </row>
    <row r="985" spans="4:26" s="155" customFormat="1" hidden="1" x14ac:dyDescent="0.2">
      <c r="D985" s="183"/>
      <c r="F985" s="184"/>
      <c r="K985" s="148"/>
      <c r="L985" s="185"/>
      <c r="N985" s="186"/>
      <c r="O985" s="186"/>
      <c r="S985" s="187"/>
      <c r="T985" s="148"/>
      <c r="Z985" s="148"/>
    </row>
    <row r="986" spans="4:26" s="155" customFormat="1" hidden="1" x14ac:dyDescent="0.2">
      <c r="D986" s="183"/>
      <c r="F986" s="184"/>
      <c r="K986" s="148"/>
      <c r="L986" s="185"/>
      <c r="N986" s="186"/>
      <c r="O986" s="186"/>
      <c r="S986" s="187"/>
      <c r="T986" s="148"/>
      <c r="Z986" s="148"/>
    </row>
    <row r="987" spans="4:26" s="155" customFormat="1" hidden="1" x14ac:dyDescent="0.2">
      <c r="D987" s="183"/>
      <c r="F987" s="184"/>
      <c r="K987" s="148"/>
      <c r="L987" s="185"/>
      <c r="N987" s="186"/>
      <c r="O987" s="186"/>
      <c r="S987" s="187"/>
      <c r="T987" s="148"/>
      <c r="Z987" s="148"/>
    </row>
    <row r="988" spans="4:26" s="155" customFormat="1" hidden="1" x14ac:dyDescent="0.2">
      <c r="D988" s="183"/>
      <c r="F988" s="184"/>
      <c r="K988" s="148"/>
      <c r="L988" s="185"/>
      <c r="N988" s="186"/>
      <c r="O988" s="186"/>
      <c r="S988" s="187"/>
      <c r="T988" s="148"/>
      <c r="Z988" s="148"/>
    </row>
    <row r="989" spans="4:26" s="155" customFormat="1" hidden="1" x14ac:dyDescent="0.2">
      <c r="D989" s="183"/>
      <c r="F989" s="184"/>
      <c r="K989" s="148"/>
      <c r="L989" s="185"/>
      <c r="N989" s="186"/>
      <c r="O989" s="186"/>
      <c r="S989" s="187"/>
      <c r="T989" s="148"/>
      <c r="Z989" s="148"/>
    </row>
    <row r="990" spans="4:26" s="155" customFormat="1" hidden="1" x14ac:dyDescent="0.2">
      <c r="D990" s="183"/>
      <c r="F990" s="184"/>
      <c r="K990" s="148"/>
      <c r="L990" s="185"/>
      <c r="N990" s="186"/>
      <c r="O990" s="186"/>
      <c r="S990" s="187"/>
      <c r="T990" s="148"/>
      <c r="Z990" s="148"/>
    </row>
    <row r="991" spans="4:26" s="155" customFormat="1" hidden="1" x14ac:dyDescent="0.2">
      <c r="D991" s="183"/>
      <c r="F991" s="184"/>
      <c r="K991" s="148"/>
      <c r="L991" s="185"/>
      <c r="N991" s="186"/>
      <c r="O991" s="186"/>
      <c r="S991" s="187"/>
      <c r="T991" s="148"/>
      <c r="Z991" s="148"/>
    </row>
    <row r="992" spans="4:26" s="155" customFormat="1" hidden="1" x14ac:dyDescent="0.2">
      <c r="D992" s="183"/>
      <c r="F992" s="184"/>
      <c r="K992" s="148"/>
      <c r="L992" s="185"/>
      <c r="N992" s="186"/>
      <c r="O992" s="186"/>
      <c r="S992" s="187"/>
      <c r="T992" s="148"/>
      <c r="Z992" s="148"/>
    </row>
    <row r="993" spans="4:26" s="155" customFormat="1" hidden="1" x14ac:dyDescent="0.2">
      <c r="D993" s="183"/>
      <c r="F993" s="184"/>
      <c r="K993" s="148"/>
      <c r="L993" s="185"/>
      <c r="N993" s="186"/>
      <c r="O993" s="186"/>
      <c r="S993" s="187"/>
      <c r="T993" s="148"/>
      <c r="Z993" s="148"/>
    </row>
    <row r="994" spans="4:26" s="155" customFormat="1" hidden="1" x14ac:dyDescent="0.2">
      <c r="D994" s="183"/>
      <c r="F994" s="184"/>
      <c r="K994" s="148"/>
      <c r="L994" s="185"/>
      <c r="N994" s="186"/>
      <c r="O994" s="186"/>
      <c r="S994" s="187"/>
      <c r="T994" s="148"/>
      <c r="Z994" s="148"/>
    </row>
    <row r="995" spans="4:26" s="155" customFormat="1" hidden="1" x14ac:dyDescent="0.2">
      <c r="D995" s="183"/>
      <c r="F995" s="184"/>
      <c r="K995" s="148"/>
      <c r="L995" s="185"/>
      <c r="N995" s="186"/>
      <c r="O995" s="186"/>
      <c r="S995" s="187"/>
      <c r="T995" s="148"/>
      <c r="Z995" s="148"/>
    </row>
    <row r="996" spans="4:26" s="155" customFormat="1" hidden="1" x14ac:dyDescent="0.2">
      <c r="D996" s="183"/>
      <c r="F996" s="184"/>
      <c r="K996" s="148"/>
      <c r="L996" s="185"/>
      <c r="N996" s="186"/>
      <c r="O996" s="186"/>
      <c r="S996" s="187"/>
      <c r="T996" s="148"/>
      <c r="Z996" s="148"/>
    </row>
    <row r="997" spans="4:26" s="155" customFormat="1" hidden="1" x14ac:dyDescent="0.2">
      <c r="D997" s="183"/>
      <c r="F997" s="184"/>
      <c r="K997" s="148"/>
      <c r="L997" s="185"/>
      <c r="N997" s="186"/>
      <c r="O997" s="186"/>
      <c r="S997" s="187"/>
      <c r="T997" s="148"/>
      <c r="Z997" s="148"/>
    </row>
    <row r="998" spans="4:26" s="155" customFormat="1" hidden="1" x14ac:dyDescent="0.2">
      <c r="D998" s="183"/>
      <c r="F998" s="184"/>
      <c r="K998" s="148"/>
      <c r="L998" s="185"/>
      <c r="N998" s="186"/>
      <c r="O998" s="186"/>
      <c r="S998" s="187"/>
      <c r="T998" s="148"/>
      <c r="Z998" s="148"/>
    </row>
    <row r="999" spans="4:26" s="155" customFormat="1" hidden="1" x14ac:dyDescent="0.2">
      <c r="D999" s="183"/>
      <c r="F999" s="184"/>
      <c r="K999" s="148"/>
      <c r="L999" s="185"/>
      <c r="N999" s="186"/>
      <c r="O999" s="186"/>
      <c r="S999" s="187"/>
      <c r="T999" s="148"/>
      <c r="Z999" s="148"/>
    </row>
    <row r="1000" spans="4:26" s="155" customFormat="1" hidden="1" x14ac:dyDescent="0.2">
      <c r="D1000" s="183"/>
      <c r="F1000" s="184"/>
      <c r="K1000" s="148"/>
      <c r="L1000" s="185"/>
      <c r="N1000" s="186"/>
      <c r="O1000" s="186"/>
      <c r="S1000" s="187"/>
      <c r="T1000" s="148"/>
      <c r="Z1000" s="148"/>
    </row>
    <row r="1001" spans="4:26" s="155" customFormat="1" hidden="1" x14ac:dyDescent="0.2">
      <c r="D1001" s="183"/>
      <c r="F1001" s="184"/>
      <c r="K1001" s="148"/>
      <c r="L1001" s="185"/>
      <c r="N1001" s="186"/>
      <c r="O1001" s="186"/>
      <c r="S1001" s="187"/>
      <c r="T1001" s="148"/>
      <c r="Z1001" s="148"/>
    </row>
    <row r="1002" spans="4:26" s="155" customFormat="1" hidden="1" x14ac:dyDescent="0.2">
      <c r="D1002" s="183"/>
      <c r="F1002" s="184"/>
      <c r="K1002" s="148"/>
      <c r="L1002" s="185"/>
      <c r="N1002" s="186"/>
      <c r="O1002" s="186"/>
      <c r="S1002" s="187"/>
      <c r="T1002" s="148"/>
      <c r="Z1002" s="148"/>
    </row>
    <row r="1003" spans="4:26" s="155" customFormat="1" hidden="1" x14ac:dyDescent="0.2">
      <c r="D1003" s="183"/>
      <c r="F1003" s="184"/>
      <c r="K1003" s="148"/>
      <c r="L1003" s="185"/>
      <c r="N1003" s="186"/>
      <c r="O1003" s="186"/>
      <c r="S1003" s="187"/>
      <c r="T1003" s="148"/>
      <c r="Z1003" s="148"/>
    </row>
    <row r="1004" spans="4:26" s="155" customFormat="1" hidden="1" x14ac:dyDescent="0.2">
      <c r="D1004" s="183"/>
      <c r="F1004" s="184"/>
      <c r="K1004" s="148"/>
      <c r="L1004" s="185"/>
      <c r="N1004" s="186"/>
      <c r="O1004" s="186"/>
      <c r="S1004" s="187"/>
      <c r="T1004" s="148"/>
      <c r="Z1004" s="148"/>
    </row>
    <row r="1005" spans="4:26" s="155" customFormat="1" hidden="1" x14ac:dyDescent="0.2">
      <c r="D1005" s="183"/>
      <c r="F1005" s="184"/>
      <c r="K1005" s="148"/>
      <c r="L1005" s="185"/>
      <c r="N1005" s="186"/>
      <c r="O1005" s="186"/>
      <c r="S1005" s="187"/>
      <c r="T1005" s="148"/>
      <c r="Z1005" s="148"/>
    </row>
    <row r="1006" spans="4:26" s="155" customFormat="1" hidden="1" x14ac:dyDescent="0.2">
      <c r="D1006" s="183"/>
      <c r="F1006" s="184"/>
      <c r="K1006" s="148"/>
      <c r="L1006" s="185"/>
      <c r="N1006" s="186"/>
      <c r="O1006" s="186"/>
      <c r="S1006" s="187"/>
      <c r="T1006" s="148"/>
      <c r="Z1006" s="148"/>
    </row>
    <row r="1007" spans="4:26" s="155" customFormat="1" hidden="1" x14ac:dyDescent="0.2">
      <c r="D1007" s="183"/>
      <c r="F1007" s="184"/>
      <c r="K1007" s="148"/>
      <c r="L1007" s="185"/>
      <c r="N1007" s="186"/>
      <c r="O1007" s="186"/>
      <c r="S1007" s="187"/>
      <c r="T1007" s="148"/>
      <c r="Z1007" s="148"/>
    </row>
    <row r="1008" spans="4:26" s="155" customFormat="1" hidden="1" x14ac:dyDescent="0.2">
      <c r="D1008" s="183"/>
      <c r="F1008" s="184"/>
      <c r="K1008" s="148"/>
      <c r="L1008" s="185"/>
      <c r="N1008" s="186"/>
      <c r="O1008" s="186"/>
      <c r="S1008" s="187"/>
      <c r="T1008" s="148"/>
      <c r="Z1008" s="148"/>
    </row>
    <row r="1009" spans="4:26" s="155" customFormat="1" hidden="1" x14ac:dyDescent="0.2">
      <c r="D1009" s="183"/>
      <c r="F1009" s="184"/>
      <c r="K1009" s="148"/>
      <c r="L1009" s="185"/>
      <c r="N1009" s="186"/>
      <c r="O1009" s="186"/>
      <c r="S1009" s="187"/>
      <c r="T1009" s="148"/>
      <c r="Z1009" s="148"/>
    </row>
    <row r="1010" spans="4:26" s="155" customFormat="1" hidden="1" x14ac:dyDescent="0.2">
      <c r="D1010" s="183"/>
      <c r="F1010" s="184"/>
      <c r="K1010" s="148"/>
      <c r="L1010" s="185"/>
      <c r="N1010" s="186"/>
      <c r="O1010" s="186"/>
      <c r="S1010" s="187"/>
      <c r="T1010" s="148"/>
      <c r="Z1010" s="148"/>
    </row>
    <row r="1011" spans="4:26" s="155" customFormat="1" hidden="1" x14ac:dyDescent="0.2">
      <c r="D1011" s="183"/>
      <c r="F1011" s="184"/>
      <c r="K1011" s="148"/>
      <c r="L1011" s="185"/>
      <c r="N1011" s="186"/>
      <c r="O1011" s="186"/>
      <c r="S1011" s="187"/>
      <c r="T1011" s="148"/>
      <c r="Z1011" s="148"/>
    </row>
    <row r="1012" spans="4:26" s="155" customFormat="1" hidden="1" x14ac:dyDescent="0.2">
      <c r="D1012" s="183"/>
      <c r="F1012" s="184"/>
      <c r="K1012" s="148"/>
      <c r="L1012" s="185"/>
      <c r="N1012" s="186"/>
      <c r="O1012" s="186"/>
      <c r="S1012" s="187"/>
      <c r="T1012" s="148"/>
      <c r="Z1012" s="148"/>
    </row>
    <row r="1013" spans="4:26" s="155" customFormat="1" hidden="1" x14ac:dyDescent="0.2">
      <c r="D1013" s="183"/>
      <c r="F1013" s="184"/>
      <c r="K1013" s="148"/>
      <c r="L1013" s="185"/>
      <c r="N1013" s="186"/>
      <c r="O1013" s="186"/>
      <c r="S1013" s="187"/>
      <c r="T1013" s="148"/>
      <c r="Z1013" s="148"/>
    </row>
    <row r="1014" spans="4:26" s="155" customFormat="1" hidden="1" x14ac:dyDescent="0.2">
      <c r="D1014" s="183"/>
      <c r="F1014" s="184"/>
      <c r="K1014" s="148"/>
      <c r="L1014" s="185"/>
      <c r="N1014" s="186"/>
      <c r="O1014" s="186"/>
      <c r="S1014" s="187"/>
      <c r="T1014" s="148"/>
      <c r="Z1014" s="148"/>
    </row>
    <row r="1015" spans="4:26" s="155" customFormat="1" hidden="1" x14ac:dyDescent="0.2">
      <c r="D1015" s="183"/>
      <c r="F1015" s="184"/>
      <c r="K1015" s="148"/>
      <c r="L1015" s="185"/>
      <c r="N1015" s="186"/>
      <c r="O1015" s="186"/>
      <c r="S1015" s="187"/>
      <c r="T1015" s="148"/>
      <c r="Z1015" s="148"/>
    </row>
    <row r="1016" spans="4:26" s="155" customFormat="1" hidden="1" x14ac:dyDescent="0.2">
      <c r="D1016" s="183"/>
      <c r="F1016" s="184"/>
      <c r="K1016" s="148"/>
      <c r="L1016" s="185"/>
      <c r="N1016" s="186"/>
      <c r="O1016" s="186"/>
      <c r="S1016" s="187"/>
      <c r="T1016" s="148"/>
      <c r="Z1016" s="148"/>
    </row>
    <row r="1017" spans="4:26" s="155" customFormat="1" hidden="1" x14ac:dyDescent="0.2">
      <c r="D1017" s="183"/>
      <c r="F1017" s="184"/>
      <c r="K1017" s="148"/>
      <c r="L1017" s="185"/>
      <c r="N1017" s="186"/>
      <c r="O1017" s="186"/>
      <c r="S1017" s="187"/>
      <c r="T1017" s="148"/>
      <c r="Z1017" s="148"/>
    </row>
    <row r="1018" spans="4:26" s="155" customFormat="1" hidden="1" x14ac:dyDescent="0.2">
      <c r="D1018" s="183"/>
      <c r="F1018" s="184"/>
      <c r="K1018" s="148"/>
      <c r="L1018" s="185"/>
      <c r="N1018" s="186"/>
      <c r="O1018" s="186"/>
      <c r="S1018" s="187"/>
      <c r="T1018" s="148"/>
      <c r="Z1018" s="148"/>
    </row>
    <row r="1019" spans="4:26" s="155" customFormat="1" hidden="1" x14ac:dyDescent="0.2">
      <c r="D1019" s="183"/>
      <c r="F1019" s="184"/>
      <c r="K1019" s="148"/>
      <c r="L1019" s="185"/>
      <c r="N1019" s="186"/>
      <c r="O1019" s="186"/>
      <c r="S1019" s="187"/>
      <c r="T1019" s="148"/>
      <c r="Z1019" s="148"/>
    </row>
    <row r="1020" spans="4:26" s="155" customFormat="1" hidden="1" x14ac:dyDescent="0.2">
      <c r="D1020" s="183"/>
      <c r="F1020" s="184"/>
      <c r="K1020" s="148"/>
      <c r="L1020" s="185"/>
      <c r="N1020" s="186"/>
      <c r="O1020" s="186"/>
      <c r="S1020" s="187"/>
      <c r="T1020" s="148"/>
      <c r="Z1020" s="148"/>
    </row>
    <row r="1021" spans="4:26" s="155" customFormat="1" hidden="1" x14ac:dyDescent="0.2">
      <c r="D1021" s="183"/>
      <c r="F1021" s="184"/>
      <c r="K1021" s="148"/>
      <c r="L1021" s="185"/>
      <c r="N1021" s="186"/>
      <c r="O1021" s="186"/>
      <c r="S1021" s="187"/>
      <c r="T1021" s="148"/>
      <c r="Z1021" s="148"/>
    </row>
    <row r="1022" spans="4:26" s="155" customFormat="1" hidden="1" x14ac:dyDescent="0.2">
      <c r="D1022" s="183"/>
      <c r="F1022" s="184"/>
      <c r="K1022" s="148"/>
      <c r="L1022" s="185"/>
      <c r="N1022" s="186"/>
      <c r="O1022" s="186"/>
      <c r="S1022" s="187"/>
      <c r="T1022" s="148"/>
      <c r="Z1022" s="148"/>
    </row>
    <row r="1023" spans="4:26" s="155" customFormat="1" hidden="1" x14ac:dyDescent="0.2">
      <c r="D1023" s="183"/>
      <c r="F1023" s="184"/>
      <c r="K1023" s="148"/>
      <c r="L1023" s="185"/>
      <c r="N1023" s="186"/>
      <c r="O1023" s="186"/>
      <c r="S1023" s="187"/>
      <c r="T1023" s="148"/>
      <c r="Z1023" s="148"/>
    </row>
    <row r="1024" spans="4:26" s="155" customFormat="1" hidden="1" x14ac:dyDescent="0.2">
      <c r="D1024" s="183"/>
      <c r="F1024" s="184"/>
      <c r="K1024" s="148"/>
      <c r="L1024" s="185"/>
      <c r="N1024" s="186"/>
      <c r="O1024" s="186"/>
      <c r="S1024" s="187"/>
      <c r="T1024" s="148"/>
      <c r="Z1024" s="148"/>
    </row>
    <row r="1025" spans="4:26" s="155" customFormat="1" hidden="1" x14ac:dyDescent="0.2">
      <c r="D1025" s="183"/>
      <c r="F1025" s="184"/>
      <c r="K1025" s="148"/>
      <c r="L1025" s="185"/>
      <c r="N1025" s="186"/>
      <c r="O1025" s="186"/>
      <c r="S1025" s="187"/>
      <c r="T1025" s="148"/>
      <c r="Z1025" s="148"/>
    </row>
    <row r="1026" spans="4:26" s="155" customFormat="1" hidden="1" x14ac:dyDescent="0.2">
      <c r="D1026" s="183"/>
      <c r="F1026" s="184"/>
      <c r="K1026" s="148"/>
      <c r="L1026" s="185"/>
      <c r="N1026" s="186"/>
      <c r="O1026" s="186"/>
      <c r="S1026" s="187"/>
      <c r="T1026" s="148"/>
      <c r="Z1026" s="148"/>
    </row>
    <row r="1027" spans="4:26" s="155" customFormat="1" hidden="1" x14ac:dyDescent="0.2">
      <c r="D1027" s="183"/>
      <c r="F1027" s="184"/>
      <c r="K1027" s="148"/>
      <c r="L1027" s="185"/>
      <c r="N1027" s="186"/>
      <c r="O1027" s="186"/>
      <c r="S1027" s="187"/>
      <c r="T1027" s="148"/>
      <c r="Z1027" s="148"/>
    </row>
    <row r="1028" spans="4:26" s="155" customFormat="1" hidden="1" x14ac:dyDescent="0.2">
      <c r="D1028" s="183"/>
      <c r="F1028" s="184"/>
      <c r="K1028" s="148"/>
      <c r="L1028" s="185"/>
      <c r="N1028" s="186"/>
      <c r="O1028" s="186"/>
      <c r="S1028" s="187"/>
      <c r="T1028" s="148"/>
      <c r="Z1028" s="148"/>
    </row>
    <row r="1029" spans="4:26" s="155" customFormat="1" hidden="1" x14ac:dyDescent="0.2">
      <c r="D1029" s="183"/>
      <c r="F1029" s="184"/>
      <c r="K1029" s="148"/>
      <c r="L1029" s="185"/>
      <c r="N1029" s="186"/>
      <c r="O1029" s="186"/>
      <c r="S1029" s="187"/>
      <c r="T1029" s="148"/>
      <c r="Z1029" s="148"/>
    </row>
    <row r="1030" spans="4:26" s="155" customFormat="1" hidden="1" x14ac:dyDescent="0.2">
      <c r="D1030" s="183"/>
      <c r="F1030" s="184"/>
      <c r="K1030" s="148"/>
      <c r="L1030" s="185"/>
      <c r="N1030" s="186"/>
      <c r="O1030" s="186"/>
      <c r="S1030" s="187"/>
      <c r="T1030" s="148"/>
      <c r="Z1030" s="148"/>
    </row>
    <row r="1031" spans="4:26" s="155" customFormat="1" hidden="1" x14ac:dyDescent="0.2">
      <c r="D1031" s="183"/>
      <c r="F1031" s="184"/>
      <c r="K1031" s="148"/>
      <c r="L1031" s="185"/>
      <c r="N1031" s="186"/>
      <c r="O1031" s="186"/>
      <c r="S1031" s="187"/>
      <c r="T1031" s="148"/>
      <c r="Z1031" s="148"/>
    </row>
    <row r="1032" spans="4:26" s="155" customFormat="1" hidden="1" x14ac:dyDescent="0.2">
      <c r="D1032" s="183"/>
      <c r="F1032" s="184"/>
      <c r="K1032" s="148"/>
      <c r="L1032" s="185"/>
      <c r="N1032" s="186"/>
      <c r="O1032" s="186"/>
      <c r="S1032" s="187"/>
      <c r="T1032" s="148"/>
      <c r="Z1032" s="148"/>
    </row>
    <row r="1033" spans="4:26" s="155" customFormat="1" hidden="1" x14ac:dyDescent="0.2">
      <c r="D1033" s="183"/>
      <c r="F1033" s="184"/>
      <c r="K1033" s="148"/>
      <c r="L1033" s="185"/>
      <c r="N1033" s="186"/>
      <c r="O1033" s="186"/>
      <c r="S1033" s="187"/>
      <c r="T1033" s="148"/>
      <c r="Z1033" s="148"/>
    </row>
    <row r="1034" spans="4:26" s="155" customFormat="1" hidden="1" x14ac:dyDescent="0.2">
      <c r="D1034" s="183"/>
      <c r="F1034" s="184"/>
      <c r="K1034" s="148"/>
      <c r="L1034" s="185"/>
      <c r="N1034" s="186"/>
      <c r="O1034" s="186"/>
      <c r="S1034" s="187"/>
      <c r="T1034" s="148"/>
      <c r="Z1034" s="148"/>
    </row>
    <row r="1035" spans="4:26" s="155" customFormat="1" hidden="1" x14ac:dyDescent="0.2">
      <c r="D1035" s="183"/>
      <c r="F1035" s="184"/>
      <c r="K1035" s="148"/>
      <c r="L1035" s="185"/>
      <c r="N1035" s="186"/>
      <c r="O1035" s="186"/>
      <c r="S1035" s="187"/>
      <c r="T1035" s="148"/>
      <c r="Z1035" s="148"/>
    </row>
    <row r="1036" spans="4:26" s="155" customFormat="1" hidden="1" x14ac:dyDescent="0.2">
      <c r="D1036" s="183"/>
      <c r="F1036" s="184"/>
      <c r="K1036" s="148"/>
      <c r="L1036" s="185"/>
      <c r="N1036" s="186"/>
      <c r="O1036" s="186"/>
      <c r="S1036" s="187"/>
      <c r="T1036" s="148"/>
      <c r="Z1036" s="148"/>
    </row>
    <row r="1037" spans="4:26" s="155" customFormat="1" hidden="1" x14ac:dyDescent="0.2">
      <c r="D1037" s="183"/>
      <c r="F1037" s="184"/>
      <c r="K1037" s="148"/>
      <c r="L1037" s="185"/>
      <c r="N1037" s="186"/>
      <c r="O1037" s="186"/>
      <c r="S1037" s="187"/>
      <c r="T1037" s="148"/>
      <c r="Z1037" s="148"/>
    </row>
    <row r="1038" spans="4:26" s="155" customFormat="1" hidden="1" x14ac:dyDescent="0.2">
      <c r="D1038" s="183"/>
      <c r="F1038" s="184"/>
      <c r="K1038" s="148"/>
      <c r="L1038" s="185"/>
      <c r="N1038" s="186"/>
      <c r="O1038" s="186"/>
      <c r="S1038" s="187"/>
      <c r="T1038" s="148"/>
      <c r="Z1038" s="148"/>
    </row>
    <row r="1039" spans="4:26" s="155" customFormat="1" hidden="1" x14ac:dyDescent="0.2">
      <c r="D1039" s="183"/>
      <c r="F1039" s="184"/>
      <c r="K1039" s="148"/>
      <c r="L1039" s="185"/>
      <c r="N1039" s="186"/>
      <c r="O1039" s="186"/>
      <c r="S1039" s="187"/>
      <c r="T1039" s="148"/>
      <c r="Z1039" s="148"/>
    </row>
    <row r="1040" spans="4:26" s="155" customFormat="1" hidden="1" x14ac:dyDescent="0.2">
      <c r="D1040" s="183"/>
      <c r="F1040" s="184"/>
      <c r="K1040" s="148"/>
      <c r="L1040" s="185"/>
      <c r="N1040" s="186"/>
      <c r="O1040" s="186"/>
      <c r="S1040" s="187"/>
      <c r="T1040" s="148"/>
      <c r="Z1040" s="148"/>
    </row>
    <row r="1041" spans="4:26" s="155" customFormat="1" hidden="1" x14ac:dyDescent="0.2">
      <c r="D1041" s="183"/>
      <c r="F1041" s="184"/>
      <c r="K1041" s="148"/>
      <c r="L1041" s="185"/>
      <c r="N1041" s="186"/>
      <c r="O1041" s="186"/>
      <c r="S1041" s="187"/>
      <c r="T1041" s="148"/>
      <c r="Z1041" s="148"/>
    </row>
    <row r="1042" spans="4:26" s="155" customFormat="1" hidden="1" x14ac:dyDescent="0.2">
      <c r="D1042" s="183"/>
      <c r="F1042" s="184"/>
      <c r="K1042" s="148"/>
      <c r="L1042" s="185"/>
      <c r="N1042" s="186"/>
      <c r="O1042" s="186"/>
      <c r="S1042" s="187"/>
      <c r="T1042" s="148"/>
      <c r="Z1042" s="148"/>
    </row>
    <row r="1043" spans="4:26" s="155" customFormat="1" hidden="1" x14ac:dyDescent="0.2">
      <c r="D1043" s="183"/>
      <c r="F1043" s="184"/>
      <c r="K1043" s="148"/>
      <c r="L1043" s="185"/>
      <c r="N1043" s="186"/>
      <c r="O1043" s="186"/>
      <c r="S1043" s="187"/>
      <c r="T1043" s="148"/>
      <c r="Z1043" s="148"/>
    </row>
    <row r="1044" spans="4:26" s="155" customFormat="1" hidden="1" x14ac:dyDescent="0.2">
      <c r="D1044" s="183"/>
      <c r="F1044" s="184"/>
      <c r="K1044" s="148"/>
      <c r="L1044" s="185"/>
      <c r="N1044" s="186"/>
      <c r="O1044" s="186"/>
      <c r="S1044" s="187"/>
      <c r="T1044" s="148"/>
      <c r="Z1044" s="148"/>
    </row>
    <row r="1045" spans="4:26" s="155" customFormat="1" hidden="1" x14ac:dyDescent="0.2">
      <c r="D1045" s="183"/>
      <c r="F1045" s="184"/>
      <c r="K1045" s="148"/>
      <c r="L1045" s="185"/>
      <c r="N1045" s="186"/>
      <c r="O1045" s="186"/>
      <c r="S1045" s="187"/>
      <c r="T1045" s="148"/>
      <c r="Z1045" s="148"/>
    </row>
    <row r="1046" spans="4:26" s="155" customFormat="1" hidden="1" x14ac:dyDescent="0.2">
      <c r="D1046" s="183"/>
      <c r="F1046" s="184"/>
      <c r="K1046" s="148"/>
      <c r="L1046" s="185"/>
      <c r="N1046" s="186"/>
      <c r="O1046" s="186"/>
      <c r="S1046" s="187"/>
      <c r="T1046" s="148"/>
      <c r="Z1046" s="148"/>
    </row>
    <row r="1047" spans="4:26" s="155" customFormat="1" hidden="1" x14ac:dyDescent="0.2">
      <c r="D1047" s="183"/>
      <c r="F1047" s="184"/>
      <c r="K1047" s="148"/>
      <c r="L1047" s="185"/>
      <c r="N1047" s="186"/>
      <c r="O1047" s="186"/>
      <c r="S1047" s="187"/>
      <c r="T1047" s="148"/>
      <c r="Z1047" s="148"/>
    </row>
    <row r="1048" spans="4:26" s="155" customFormat="1" hidden="1" x14ac:dyDescent="0.2">
      <c r="D1048" s="183"/>
      <c r="F1048" s="184"/>
      <c r="K1048" s="148"/>
      <c r="L1048" s="185"/>
      <c r="N1048" s="186"/>
      <c r="O1048" s="186"/>
      <c r="S1048" s="187"/>
      <c r="T1048" s="148"/>
      <c r="Z1048" s="148"/>
    </row>
    <row r="1049" spans="4:26" s="155" customFormat="1" hidden="1" x14ac:dyDescent="0.2">
      <c r="D1049" s="183"/>
      <c r="F1049" s="184"/>
      <c r="K1049" s="148"/>
      <c r="L1049" s="185"/>
      <c r="N1049" s="186"/>
      <c r="O1049" s="186"/>
      <c r="S1049" s="187"/>
      <c r="T1049" s="148"/>
      <c r="Z1049" s="148"/>
    </row>
    <row r="1050" spans="4:26" s="155" customFormat="1" hidden="1" x14ac:dyDescent="0.2">
      <c r="D1050" s="183"/>
      <c r="F1050" s="184"/>
      <c r="K1050" s="148"/>
      <c r="L1050" s="185"/>
      <c r="N1050" s="186"/>
      <c r="O1050" s="186"/>
      <c r="S1050" s="187"/>
      <c r="T1050" s="148"/>
      <c r="Z1050" s="148"/>
    </row>
    <row r="1051" spans="4:26" s="155" customFormat="1" hidden="1" x14ac:dyDescent="0.2">
      <c r="D1051" s="183"/>
      <c r="F1051" s="184"/>
      <c r="K1051" s="148"/>
      <c r="L1051" s="185"/>
      <c r="N1051" s="186"/>
      <c r="O1051" s="186"/>
      <c r="S1051" s="187"/>
      <c r="T1051" s="148"/>
      <c r="Z1051" s="148"/>
    </row>
    <row r="1052" spans="4:26" s="155" customFormat="1" hidden="1" x14ac:dyDescent="0.2">
      <c r="D1052" s="183"/>
      <c r="F1052" s="184"/>
      <c r="K1052" s="148"/>
      <c r="L1052" s="185"/>
      <c r="N1052" s="186"/>
      <c r="O1052" s="186"/>
      <c r="S1052" s="187"/>
      <c r="T1052" s="148"/>
      <c r="Z1052" s="148"/>
    </row>
    <row r="1053" spans="4:26" s="155" customFormat="1" hidden="1" x14ac:dyDescent="0.2">
      <c r="D1053" s="183"/>
      <c r="F1053" s="184"/>
      <c r="K1053" s="148"/>
      <c r="L1053" s="185"/>
      <c r="N1053" s="186"/>
      <c r="O1053" s="186"/>
      <c r="S1053" s="187"/>
      <c r="T1053" s="148"/>
      <c r="Z1053" s="148"/>
    </row>
    <row r="1054" spans="4:26" s="155" customFormat="1" hidden="1" x14ac:dyDescent="0.2">
      <c r="D1054" s="183"/>
      <c r="F1054" s="184"/>
      <c r="K1054" s="148"/>
      <c r="L1054" s="185"/>
      <c r="N1054" s="186"/>
      <c r="O1054" s="186"/>
      <c r="S1054" s="187"/>
      <c r="T1054" s="148"/>
      <c r="Z1054" s="148"/>
    </row>
    <row r="1055" spans="4:26" s="155" customFormat="1" hidden="1" x14ac:dyDescent="0.2">
      <c r="D1055" s="183"/>
      <c r="F1055" s="184"/>
      <c r="K1055" s="148"/>
      <c r="L1055" s="185"/>
      <c r="N1055" s="186"/>
      <c r="O1055" s="186"/>
      <c r="S1055" s="187"/>
      <c r="T1055" s="148"/>
      <c r="Z1055" s="148"/>
    </row>
    <row r="1056" spans="4:26" s="155" customFormat="1" hidden="1" x14ac:dyDescent="0.2">
      <c r="D1056" s="183"/>
      <c r="F1056" s="184"/>
      <c r="K1056" s="148"/>
      <c r="L1056" s="185"/>
      <c r="N1056" s="186"/>
      <c r="O1056" s="186"/>
      <c r="S1056" s="187"/>
      <c r="T1056" s="148"/>
      <c r="Z1056" s="148"/>
    </row>
    <row r="1057" spans="4:26" s="155" customFormat="1" hidden="1" x14ac:dyDescent="0.2">
      <c r="D1057" s="183"/>
      <c r="F1057" s="184"/>
      <c r="K1057" s="148"/>
      <c r="L1057" s="185"/>
      <c r="N1057" s="186"/>
      <c r="O1057" s="186"/>
      <c r="S1057" s="187"/>
      <c r="T1057" s="148"/>
      <c r="Z1057" s="148"/>
    </row>
    <row r="1058" spans="4:26" s="155" customFormat="1" hidden="1" x14ac:dyDescent="0.2">
      <c r="D1058" s="183"/>
      <c r="F1058" s="184"/>
      <c r="K1058" s="148"/>
      <c r="L1058" s="185"/>
      <c r="N1058" s="186"/>
      <c r="O1058" s="186"/>
      <c r="S1058" s="187"/>
      <c r="T1058" s="148"/>
      <c r="Z1058" s="148"/>
    </row>
    <row r="1059" spans="4:26" s="155" customFormat="1" hidden="1" x14ac:dyDescent="0.2">
      <c r="D1059" s="183"/>
      <c r="F1059" s="184"/>
      <c r="K1059" s="148"/>
      <c r="L1059" s="185"/>
      <c r="N1059" s="186"/>
      <c r="O1059" s="186"/>
      <c r="S1059" s="187"/>
      <c r="T1059" s="148"/>
      <c r="Z1059" s="148"/>
    </row>
    <row r="1060" spans="4:26" s="155" customFormat="1" hidden="1" x14ac:dyDescent="0.2">
      <c r="D1060" s="183"/>
      <c r="F1060" s="184"/>
      <c r="K1060" s="148"/>
      <c r="L1060" s="185"/>
      <c r="N1060" s="186"/>
      <c r="O1060" s="186"/>
      <c r="S1060" s="187"/>
      <c r="T1060" s="148"/>
      <c r="Z1060" s="148"/>
    </row>
    <row r="1061" spans="4:26" s="155" customFormat="1" hidden="1" x14ac:dyDescent="0.2">
      <c r="D1061" s="183"/>
      <c r="F1061" s="184"/>
      <c r="K1061" s="148"/>
      <c r="L1061" s="185"/>
      <c r="N1061" s="186"/>
      <c r="O1061" s="186"/>
      <c r="S1061" s="187"/>
      <c r="T1061" s="148"/>
      <c r="Z1061" s="148"/>
    </row>
    <row r="1062" spans="4:26" s="155" customFormat="1" hidden="1" x14ac:dyDescent="0.2">
      <c r="D1062" s="183"/>
      <c r="F1062" s="184"/>
      <c r="K1062" s="148"/>
      <c r="L1062" s="185"/>
      <c r="N1062" s="186"/>
      <c r="O1062" s="186"/>
      <c r="S1062" s="187"/>
      <c r="T1062" s="148"/>
      <c r="Z1062" s="148"/>
    </row>
    <row r="1063" spans="4:26" s="155" customFormat="1" hidden="1" x14ac:dyDescent="0.2">
      <c r="D1063" s="183"/>
      <c r="F1063" s="184"/>
      <c r="K1063" s="148"/>
      <c r="L1063" s="185"/>
      <c r="N1063" s="186"/>
      <c r="O1063" s="186"/>
      <c r="S1063" s="187"/>
      <c r="T1063" s="148"/>
      <c r="Z1063" s="148"/>
    </row>
    <row r="1064" spans="4:26" s="155" customFormat="1" hidden="1" x14ac:dyDescent="0.2">
      <c r="D1064" s="183"/>
      <c r="F1064" s="184"/>
      <c r="K1064" s="148"/>
      <c r="L1064" s="185"/>
      <c r="N1064" s="186"/>
      <c r="O1064" s="186"/>
      <c r="S1064" s="187"/>
      <c r="T1064" s="148"/>
      <c r="Z1064" s="148"/>
    </row>
    <row r="1065" spans="4:26" s="155" customFormat="1" hidden="1" x14ac:dyDescent="0.2">
      <c r="D1065" s="183"/>
      <c r="F1065" s="184"/>
      <c r="K1065" s="148"/>
      <c r="L1065" s="185"/>
      <c r="N1065" s="186"/>
      <c r="O1065" s="186"/>
      <c r="S1065" s="187"/>
      <c r="T1065" s="148"/>
      <c r="Z1065" s="148"/>
    </row>
    <row r="1066" spans="4:26" s="155" customFormat="1" hidden="1" x14ac:dyDescent="0.2">
      <c r="D1066" s="183"/>
      <c r="F1066" s="184"/>
      <c r="K1066" s="148"/>
      <c r="L1066" s="185"/>
      <c r="N1066" s="186"/>
      <c r="O1066" s="186"/>
      <c r="S1066" s="187"/>
      <c r="T1066" s="148"/>
      <c r="Z1066" s="148"/>
    </row>
    <row r="1067" spans="4:26" s="155" customFormat="1" hidden="1" x14ac:dyDescent="0.2">
      <c r="D1067" s="183"/>
      <c r="F1067" s="184"/>
      <c r="K1067" s="148"/>
      <c r="L1067" s="185"/>
      <c r="N1067" s="186"/>
      <c r="O1067" s="186"/>
      <c r="S1067" s="187"/>
      <c r="T1067" s="148"/>
      <c r="Z1067" s="148"/>
    </row>
    <row r="1068" spans="4:26" s="155" customFormat="1" hidden="1" x14ac:dyDescent="0.2">
      <c r="D1068" s="183"/>
      <c r="F1068" s="184"/>
      <c r="K1068" s="148"/>
      <c r="L1068" s="185"/>
      <c r="N1068" s="186"/>
      <c r="O1068" s="186"/>
      <c r="S1068" s="187"/>
      <c r="T1068" s="148"/>
      <c r="Z1068" s="148"/>
    </row>
    <row r="1069" spans="4:26" s="155" customFormat="1" hidden="1" x14ac:dyDescent="0.2">
      <c r="D1069" s="183"/>
      <c r="F1069" s="184"/>
      <c r="K1069" s="148"/>
      <c r="L1069" s="185"/>
      <c r="N1069" s="186"/>
      <c r="O1069" s="186"/>
      <c r="S1069" s="187"/>
      <c r="T1069" s="148"/>
      <c r="Z1069" s="148"/>
    </row>
    <row r="1070" spans="4:26" s="155" customFormat="1" hidden="1" x14ac:dyDescent="0.2">
      <c r="D1070" s="183"/>
      <c r="F1070" s="184"/>
      <c r="K1070" s="148"/>
      <c r="L1070" s="185"/>
      <c r="N1070" s="186"/>
      <c r="O1070" s="186"/>
      <c r="S1070" s="187"/>
      <c r="T1070" s="148"/>
      <c r="Z1070" s="148"/>
    </row>
    <row r="1071" spans="4:26" s="155" customFormat="1" hidden="1" x14ac:dyDescent="0.2">
      <c r="D1071" s="183"/>
      <c r="F1071" s="184"/>
      <c r="K1071" s="148"/>
      <c r="L1071" s="185"/>
      <c r="N1071" s="186"/>
      <c r="O1071" s="186"/>
      <c r="S1071" s="187"/>
      <c r="T1071" s="148"/>
      <c r="Z1071" s="148"/>
    </row>
    <row r="1072" spans="4:26" s="155" customFormat="1" hidden="1" x14ac:dyDescent="0.2">
      <c r="D1072" s="183"/>
      <c r="F1072" s="184"/>
      <c r="K1072" s="148"/>
      <c r="L1072" s="185"/>
      <c r="N1072" s="186"/>
      <c r="O1072" s="186"/>
      <c r="S1072" s="187"/>
      <c r="T1072" s="148"/>
      <c r="Z1072" s="148"/>
    </row>
    <row r="1073" spans="4:26" s="155" customFormat="1" hidden="1" x14ac:dyDescent="0.2">
      <c r="D1073" s="183"/>
      <c r="F1073" s="184"/>
      <c r="K1073" s="148"/>
      <c r="L1073" s="185"/>
      <c r="N1073" s="186"/>
      <c r="O1073" s="186"/>
      <c r="S1073" s="187"/>
      <c r="T1073" s="148"/>
      <c r="Z1073" s="148"/>
    </row>
    <row r="1074" spans="4:26" s="155" customFormat="1" hidden="1" x14ac:dyDescent="0.2">
      <c r="D1074" s="183"/>
      <c r="F1074" s="184"/>
      <c r="K1074" s="148"/>
      <c r="L1074" s="185"/>
      <c r="N1074" s="186"/>
      <c r="O1074" s="186"/>
      <c r="S1074" s="187"/>
      <c r="T1074" s="148"/>
      <c r="Z1074" s="148"/>
    </row>
    <row r="1075" spans="4:26" s="155" customFormat="1" hidden="1" x14ac:dyDescent="0.2">
      <c r="D1075" s="183"/>
      <c r="F1075" s="184"/>
      <c r="K1075" s="148"/>
      <c r="L1075" s="185"/>
      <c r="N1075" s="186"/>
      <c r="O1075" s="186"/>
      <c r="S1075" s="187"/>
      <c r="T1075" s="148"/>
      <c r="Z1075" s="148"/>
    </row>
    <row r="1076" spans="4:26" s="155" customFormat="1" hidden="1" x14ac:dyDescent="0.2">
      <c r="D1076" s="183"/>
      <c r="F1076" s="184"/>
      <c r="K1076" s="148"/>
      <c r="L1076" s="185"/>
      <c r="N1076" s="186"/>
      <c r="O1076" s="186"/>
      <c r="S1076" s="187"/>
      <c r="T1076" s="148"/>
      <c r="Z1076" s="148"/>
    </row>
    <row r="1077" spans="4:26" s="155" customFormat="1" hidden="1" x14ac:dyDescent="0.2">
      <c r="D1077" s="183"/>
      <c r="F1077" s="184"/>
      <c r="K1077" s="148"/>
      <c r="L1077" s="185"/>
      <c r="N1077" s="186"/>
      <c r="O1077" s="186"/>
      <c r="S1077" s="187"/>
      <c r="T1077" s="148"/>
      <c r="Z1077" s="148"/>
    </row>
    <row r="1078" spans="4:26" s="155" customFormat="1" hidden="1" x14ac:dyDescent="0.2">
      <c r="D1078" s="183"/>
      <c r="F1078" s="184"/>
      <c r="K1078" s="148"/>
      <c r="L1078" s="185"/>
      <c r="N1078" s="186"/>
      <c r="O1078" s="186"/>
      <c r="S1078" s="187"/>
      <c r="T1078" s="148"/>
      <c r="Z1078" s="148"/>
    </row>
    <row r="1079" spans="4:26" s="155" customFormat="1" hidden="1" x14ac:dyDescent="0.2">
      <c r="D1079" s="183"/>
      <c r="F1079" s="184"/>
      <c r="K1079" s="148"/>
      <c r="L1079" s="185"/>
      <c r="N1079" s="186"/>
      <c r="O1079" s="186"/>
      <c r="S1079" s="187"/>
      <c r="T1079" s="148"/>
      <c r="Z1079" s="148"/>
    </row>
    <row r="1080" spans="4:26" s="155" customFormat="1" hidden="1" x14ac:dyDescent="0.2">
      <c r="D1080" s="183"/>
      <c r="F1080" s="184"/>
      <c r="K1080" s="148"/>
      <c r="L1080" s="185"/>
      <c r="N1080" s="186"/>
      <c r="O1080" s="186"/>
      <c r="S1080" s="187"/>
      <c r="T1080" s="148"/>
      <c r="Z1080" s="148"/>
    </row>
    <row r="1081" spans="4:26" s="155" customFormat="1" hidden="1" x14ac:dyDescent="0.2">
      <c r="D1081" s="183"/>
      <c r="F1081" s="184"/>
      <c r="K1081" s="148"/>
      <c r="L1081" s="185"/>
      <c r="N1081" s="186"/>
      <c r="O1081" s="186"/>
      <c r="S1081" s="187"/>
      <c r="T1081" s="148"/>
      <c r="Z1081" s="148"/>
    </row>
    <row r="1082" spans="4:26" s="155" customFormat="1" hidden="1" x14ac:dyDescent="0.2">
      <c r="D1082" s="183"/>
      <c r="F1082" s="184"/>
      <c r="K1082" s="148"/>
      <c r="L1082" s="185"/>
      <c r="N1082" s="186"/>
      <c r="O1082" s="186"/>
      <c r="S1082" s="187"/>
      <c r="T1082" s="148"/>
      <c r="Z1082" s="148"/>
    </row>
    <row r="1083" spans="4:26" s="155" customFormat="1" hidden="1" x14ac:dyDescent="0.2">
      <c r="D1083" s="183"/>
      <c r="F1083" s="184"/>
      <c r="K1083" s="148"/>
      <c r="L1083" s="185"/>
      <c r="N1083" s="186"/>
      <c r="O1083" s="186"/>
      <c r="S1083" s="187"/>
      <c r="T1083" s="148"/>
      <c r="Z1083" s="148"/>
    </row>
    <row r="1084" spans="4:26" s="155" customFormat="1" hidden="1" x14ac:dyDescent="0.2">
      <c r="D1084" s="183"/>
      <c r="F1084" s="184"/>
      <c r="K1084" s="148"/>
      <c r="L1084" s="185"/>
      <c r="N1084" s="186"/>
      <c r="O1084" s="186"/>
      <c r="S1084" s="187"/>
      <c r="T1084" s="148"/>
      <c r="Z1084" s="148"/>
    </row>
    <row r="1085" spans="4:26" s="155" customFormat="1" hidden="1" x14ac:dyDescent="0.2">
      <c r="D1085" s="183"/>
      <c r="F1085" s="184"/>
      <c r="K1085" s="148"/>
      <c r="L1085" s="185"/>
      <c r="N1085" s="186"/>
      <c r="O1085" s="186"/>
      <c r="S1085" s="187"/>
      <c r="T1085" s="148"/>
      <c r="Z1085" s="148"/>
    </row>
    <row r="1086" spans="4:26" s="155" customFormat="1" hidden="1" x14ac:dyDescent="0.2">
      <c r="D1086" s="183"/>
      <c r="F1086" s="184"/>
      <c r="K1086" s="148"/>
      <c r="L1086" s="185"/>
      <c r="N1086" s="186"/>
      <c r="O1086" s="186"/>
      <c r="S1086" s="187"/>
      <c r="T1086" s="148"/>
      <c r="Z1086" s="148"/>
    </row>
    <row r="1087" spans="4:26" s="155" customFormat="1" hidden="1" x14ac:dyDescent="0.2">
      <c r="D1087" s="183"/>
      <c r="F1087" s="184"/>
      <c r="K1087" s="148"/>
      <c r="L1087" s="185"/>
      <c r="N1087" s="186"/>
      <c r="O1087" s="186"/>
      <c r="S1087" s="187"/>
      <c r="T1087" s="148"/>
      <c r="Z1087" s="148"/>
    </row>
    <row r="1088" spans="4:26" s="155" customFormat="1" hidden="1" x14ac:dyDescent="0.2">
      <c r="D1088" s="183"/>
      <c r="F1088" s="184"/>
      <c r="K1088" s="148"/>
      <c r="L1088" s="185"/>
      <c r="N1088" s="186"/>
      <c r="O1088" s="186"/>
      <c r="S1088" s="187"/>
      <c r="T1088" s="148"/>
      <c r="Z1088" s="148"/>
    </row>
    <row r="1089" spans="4:26" s="155" customFormat="1" hidden="1" x14ac:dyDescent="0.2">
      <c r="D1089" s="183"/>
      <c r="F1089" s="184"/>
      <c r="K1089" s="148"/>
      <c r="L1089" s="185"/>
      <c r="N1089" s="186"/>
      <c r="O1089" s="186"/>
      <c r="S1089" s="187"/>
      <c r="T1089" s="148"/>
      <c r="Z1089" s="148"/>
    </row>
    <row r="1090" spans="4:26" s="155" customFormat="1" hidden="1" x14ac:dyDescent="0.2">
      <c r="D1090" s="183"/>
      <c r="F1090" s="184"/>
      <c r="K1090" s="148"/>
      <c r="L1090" s="185"/>
      <c r="N1090" s="186"/>
      <c r="O1090" s="186"/>
      <c r="S1090" s="187"/>
      <c r="T1090" s="148"/>
      <c r="Z1090" s="148"/>
    </row>
    <row r="1091" spans="4:26" s="155" customFormat="1" hidden="1" x14ac:dyDescent="0.2">
      <c r="D1091" s="183"/>
      <c r="F1091" s="184"/>
      <c r="K1091" s="148"/>
      <c r="L1091" s="185"/>
      <c r="N1091" s="186"/>
      <c r="O1091" s="186"/>
      <c r="S1091" s="187"/>
      <c r="T1091" s="148"/>
      <c r="Z1091" s="148"/>
    </row>
    <row r="1092" spans="4:26" s="155" customFormat="1" hidden="1" x14ac:dyDescent="0.2">
      <c r="D1092" s="183"/>
      <c r="F1092" s="184"/>
      <c r="K1092" s="148"/>
      <c r="L1092" s="185"/>
      <c r="N1092" s="186"/>
      <c r="O1092" s="186"/>
      <c r="S1092" s="187"/>
      <c r="T1092" s="148"/>
      <c r="Z1092" s="148"/>
    </row>
    <row r="1093" spans="4:26" s="155" customFormat="1" hidden="1" x14ac:dyDescent="0.2">
      <c r="D1093" s="183"/>
      <c r="F1093" s="184"/>
      <c r="K1093" s="148"/>
      <c r="L1093" s="185"/>
      <c r="N1093" s="186"/>
      <c r="O1093" s="186"/>
      <c r="S1093" s="187"/>
      <c r="T1093" s="148"/>
      <c r="Z1093" s="148"/>
    </row>
    <row r="1094" spans="4:26" s="155" customFormat="1" hidden="1" x14ac:dyDescent="0.2">
      <c r="D1094" s="183"/>
      <c r="F1094" s="184"/>
      <c r="K1094" s="148"/>
      <c r="L1094" s="185"/>
      <c r="N1094" s="186"/>
      <c r="O1094" s="186"/>
      <c r="S1094" s="187"/>
      <c r="T1094" s="148"/>
      <c r="Z1094" s="148"/>
    </row>
    <row r="1095" spans="4:26" s="155" customFormat="1" hidden="1" x14ac:dyDescent="0.2">
      <c r="D1095" s="183"/>
      <c r="F1095" s="184"/>
      <c r="K1095" s="148"/>
      <c r="L1095" s="185"/>
      <c r="N1095" s="186"/>
      <c r="O1095" s="186"/>
      <c r="S1095" s="187"/>
      <c r="T1095" s="148"/>
      <c r="Z1095" s="148"/>
    </row>
    <row r="1096" spans="4:26" s="155" customFormat="1" hidden="1" x14ac:dyDescent="0.2">
      <c r="D1096" s="183"/>
      <c r="F1096" s="184"/>
      <c r="K1096" s="148"/>
      <c r="L1096" s="185"/>
      <c r="N1096" s="186"/>
      <c r="O1096" s="186"/>
      <c r="S1096" s="187"/>
      <c r="T1096" s="148"/>
      <c r="Z1096" s="148"/>
    </row>
    <row r="1097" spans="4:26" s="155" customFormat="1" hidden="1" x14ac:dyDescent="0.2">
      <c r="D1097" s="183"/>
      <c r="F1097" s="184"/>
      <c r="K1097" s="148"/>
      <c r="L1097" s="185"/>
      <c r="N1097" s="186"/>
      <c r="O1097" s="186"/>
      <c r="S1097" s="187"/>
      <c r="T1097" s="148"/>
      <c r="Z1097" s="148"/>
    </row>
    <row r="1098" spans="4:26" s="155" customFormat="1" hidden="1" x14ac:dyDescent="0.2">
      <c r="D1098" s="183"/>
      <c r="F1098" s="184"/>
      <c r="K1098" s="148"/>
      <c r="L1098" s="185"/>
      <c r="N1098" s="186"/>
      <c r="O1098" s="186"/>
      <c r="S1098" s="187"/>
      <c r="T1098" s="148"/>
      <c r="Z1098" s="148"/>
    </row>
    <row r="1099" spans="4:26" s="155" customFormat="1" hidden="1" x14ac:dyDescent="0.2">
      <c r="D1099" s="183"/>
      <c r="F1099" s="184"/>
      <c r="K1099" s="148"/>
      <c r="L1099" s="185"/>
      <c r="N1099" s="186"/>
      <c r="O1099" s="186"/>
      <c r="S1099" s="187"/>
      <c r="T1099" s="148"/>
      <c r="Z1099" s="148"/>
    </row>
    <row r="1100" spans="4:26" s="155" customFormat="1" hidden="1" x14ac:dyDescent="0.2">
      <c r="D1100" s="183"/>
      <c r="F1100" s="184"/>
      <c r="K1100" s="148"/>
      <c r="L1100" s="185"/>
      <c r="N1100" s="186"/>
      <c r="O1100" s="186"/>
      <c r="S1100" s="187"/>
      <c r="T1100" s="148"/>
      <c r="Z1100" s="148"/>
    </row>
    <row r="1101" spans="4:26" s="155" customFormat="1" hidden="1" x14ac:dyDescent="0.2">
      <c r="D1101" s="183"/>
      <c r="F1101" s="184"/>
      <c r="K1101" s="148"/>
      <c r="L1101" s="185"/>
      <c r="N1101" s="186"/>
      <c r="O1101" s="186"/>
      <c r="S1101" s="187"/>
      <c r="T1101" s="148"/>
      <c r="Z1101" s="148"/>
    </row>
    <row r="1102" spans="4:26" s="155" customFormat="1" hidden="1" x14ac:dyDescent="0.2">
      <c r="D1102" s="183"/>
      <c r="F1102" s="184"/>
      <c r="K1102" s="148"/>
      <c r="L1102" s="185"/>
      <c r="N1102" s="186"/>
      <c r="O1102" s="186"/>
      <c r="S1102" s="187"/>
      <c r="T1102" s="148"/>
      <c r="Z1102" s="148"/>
    </row>
    <row r="1103" spans="4:26" s="155" customFormat="1" hidden="1" x14ac:dyDescent="0.2">
      <c r="D1103" s="183"/>
      <c r="F1103" s="184"/>
      <c r="K1103" s="148"/>
      <c r="L1103" s="185"/>
      <c r="N1103" s="186"/>
      <c r="O1103" s="186"/>
      <c r="S1103" s="187"/>
      <c r="T1103" s="148"/>
      <c r="Z1103" s="148"/>
    </row>
    <row r="1104" spans="4:26" s="155" customFormat="1" hidden="1" x14ac:dyDescent="0.2">
      <c r="D1104" s="183"/>
      <c r="F1104" s="184"/>
      <c r="K1104" s="148"/>
      <c r="L1104" s="185"/>
      <c r="N1104" s="186"/>
      <c r="O1104" s="186"/>
      <c r="S1104" s="187"/>
      <c r="T1104" s="148"/>
      <c r="Z1104" s="148"/>
    </row>
    <row r="1105" spans="4:26" s="155" customFormat="1" hidden="1" x14ac:dyDescent="0.2">
      <c r="D1105" s="183"/>
      <c r="F1105" s="184"/>
      <c r="K1105" s="148"/>
      <c r="L1105" s="185"/>
      <c r="N1105" s="186"/>
      <c r="O1105" s="186"/>
      <c r="S1105" s="187"/>
      <c r="T1105" s="148"/>
      <c r="Z1105" s="148"/>
    </row>
    <row r="1106" spans="4:26" s="155" customFormat="1" hidden="1" x14ac:dyDescent="0.2">
      <c r="D1106" s="183"/>
      <c r="F1106" s="184"/>
      <c r="K1106" s="148"/>
      <c r="L1106" s="185"/>
      <c r="N1106" s="186"/>
      <c r="O1106" s="186"/>
      <c r="S1106" s="187"/>
      <c r="T1106" s="148"/>
      <c r="Z1106" s="148"/>
    </row>
    <row r="1107" spans="4:26" s="155" customFormat="1" hidden="1" x14ac:dyDescent="0.2">
      <c r="D1107" s="183"/>
      <c r="F1107" s="184"/>
      <c r="K1107" s="148"/>
      <c r="L1107" s="185"/>
      <c r="N1107" s="186"/>
      <c r="O1107" s="186"/>
      <c r="S1107" s="187"/>
      <c r="T1107" s="148"/>
      <c r="Z1107" s="148"/>
    </row>
    <row r="1108" spans="4:26" s="155" customFormat="1" hidden="1" x14ac:dyDescent="0.2">
      <c r="D1108" s="183"/>
      <c r="F1108" s="184"/>
      <c r="K1108" s="148"/>
      <c r="L1108" s="185"/>
      <c r="N1108" s="186"/>
      <c r="O1108" s="186"/>
      <c r="S1108" s="187"/>
      <c r="T1108" s="148"/>
      <c r="Z1108" s="148"/>
    </row>
    <row r="1109" spans="4:26" s="155" customFormat="1" hidden="1" x14ac:dyDescent="0.2">
      <c r="D1109" s="183"/>
      <c r="F1109" s="184"/>
      <c r="K1109" s="148"/>
      <c r="L1109" s="185"/>
      <c r="N1109" s="186"/>
      <c r="O1109" s="186"/>
      <c r="S1109" s="187"/>
      <c r="T1109" s="148"/>
      <c r="Z1109" s="148"/>
    </row>
    <row r="1110" spans="4:26" s="155" customFormat="1" hidden="1" x14ac:dyDescent="0.2">
      <c r="D1110" s="183"/>
      <c r="F1110" s="184"/>
      <c r="K1110" s="148"/>
      <c r="L1110" s="185"/>
      <c r="N1110" s="186"/>
      <c r="O1110" s="186"/>
      <c r="S1110" s="187"/>
      <c r="T1110" s="148"/>
      <c r="Z1110" s="148"/>
    </row>
    <row r="1111" spans="4:26" s="155" customFormat="1" hidden="1" x14ac:dyDescent="0.2">
      <c r="D1111" s="183"/>
      <c r="F1111" s="184"/>
      <c r="K1111" s="148"/>
      <c r="L1111" s="185"/>
      <c r="N1111" s="186"/>
      <c r="O1111" s="186"/>
      <c r="S1111" s="187"/>
      <c r="T1111" s="148"/>
      <c r="Z1111" s="148"/>
    </row>
    <row r="1112" spans="4:26" s="155" customFormat="1" hidden="1" x14ac:dyDescent="0.2">
      <c r="D1112" s="183"/>
      <c r="F1112" s="184"/>
      <c r="K1112" s="148"/>
      <c r="L1112" s="185"/>
      <c r="N1112" s="186"/>
      <c r="O1112" s="186"/>
      <c r="S1112" s="187"/>
      <c r="T1112" s="148"/>
      <c r="Z1112" s="148"/>
    </row>
    <row r="1113" spans="4:26" s="155" customFormat="1" hidden="1" x14ac:dyDescent="0.2">
      <c r="D1113" s="183"/>
      <c r="F1113" s="184"/>
      <c r="K1113" s="148"/>
      <c r="L1113" s="185"/>
      <c r="N1113" s="186"/>
      <c r="O1113" s="186"/>
      <c r="S1113" s="187"/>
      <c r="T1113" s="148"/>
      <c r="Z1113" s="148"/>
    </row>
    <row r="1114" spans="4:26" s="155" customFormat="1" hidden="1" x14ac:dyDescent="0.2">
      <c r="D1114" s="183"/>
      <c r="F1114" s="184"/>
      <c r="K1114" s="148"/>
      <c r="L1114" s="185"/>
      <c r="N1114" s="186"/>
      <c r="O1114" s="186"/>
      <c r="S1114" s="187"/>
      <c r="T1114" s="148"/>
      <c r="Z1114" s="148"/>
    </row>
    <row r="1115" spans="4:26" s="155" customFormat="1" hidden="1" x14ac:dyDescent="0.2">
      <c r="D1115" s="183"/>
      <c r="F1115" s="184"/>
      <c r="K1115" s="148"/>
      <c r="L1115" s="185"/>
      <c r="N1115" s="186"/>
      <c r="O1115" s="186"/>
      <c r="S1115" s="187"/>
      <c r="T1115" s="148"/>
      <c r="Z1115" s="148"/>
    </row>
    <row r="1116" spans="4:26" s="155" customFormat="1" hidden="1" x14ac:dyDescent="0.2">
      <c r="D1116" s="183"/>
      <c r="F1116" s="184"/>
      <c r="K1116" s="148"/>
      <c r="L1116" s="185"/>
      <c r="N1116" s="186"/>
      <c r="O1116" s="186"/>
      <c r="S1116" s="187"/>
      <c r="T1116" s="148"/>
      <c r="Z1116" s="148"/>
    </row>
    <row r="1117" spans="4:26" s="155" customFormat="1" hidden="1" x14ac:dyDescent="0.2">
      <c r="D1117" s="183"/>
      <c r="F1117" s="184"/>
      <c r="K1117" s="148"/>
      <c r="L1117" s="185"/>
      <c r="N1117" s="186"/>
      <c r="O1117" s="186"/>
      <c r="S1117" s="187"/>
      <c r="T1117" s="148"/>
      <c r="Z1117" s="148"/>
    </row>
    <row r="1118" spans="4:26" s="155" customFormat="1" hidden="1" x14ac:dyDescent="0.2">
      <c r="D1118" s="183"/>
      <c r="F1118" s="184"/>
      <c r="K1118" s="148"/>
      <c r="L1118" s="185"/>
      <c r="N1118" s="186"/>
      <c r="O1118" s="186"/>
      <c r="S1118" s="187"/>
      <c r="T1118" s="148"/>
      <c r="Z1118" s="148"/>
    </row>
    <row r="1119" spans="4:26" s="155" customFormat="1" hidden="1" x14ac:dyDescent="0.2">
      <c r="D1119" s="183"/>
      <c r="F1119" s="184"/>
      <c r="K1119" s="148"/>
      <c r="L1119" s="185"/>
      <c r="N1119" s="186"/>
      <c r="O1119" s="186"/>
      <c r="S1119" s="187"/>
      <c r="T1119" s="148"/>
      <c r="Z1119" s="148"/>
    </row>
    <row r="1120" spans="4:26" s="155" customFormat="1" hidden="1" x14ac:dyDescent="0.2">
      <c r="D1120" s="183"/>
      <c r="F1120" s="184"/>
      <c r="K1120" s="148"/>
      <c r="L1120" s="185"/>
      <c r="N1120" s="186"/>
      <c r="O1120" s="186"/>
      <c r="S1120" s="187"/>
      <c r="T1120" s="148"/>
      <c r="Z1120" s="148"/>
    </row>
    <row r="1121" spans="4:26" s="155" customFormat="1" hidden="1" x14ac:dyDescent="0.2">
      <c r="D1121" s="183"/>
      <c r="F1121" s="184"/>
      <c r="K1121" s="148"/>
      <c r="L1121" s="185"/>
      <c r="N1121" s="186"/>
      <c r="O1121" s="186"/>
      <c r="S1121" s="187"/>
      <c r="T1121" s="148"/>
      <c r="Z1121" s="148"/>
    </row>
    <row r="1122" spans="4:26" s="155" customFormat="1" hidden="1" x14ac:dyDescent="0.2">
      <c r="D1122" s="183"/>
      <c r="F1122" s="184"/>
      <c r="K1122" s="148"/>
      <c r="L1122" s="185"/>
      <c r="N1122" s="186"/>
      <c r="O1122" s="186"/>
      <c r="S1122" s="187"/>
      <c r="T1122" s="148"/>
      <c r="Z1122" s="148"/>
    </row>
    <row r="1123" spans="4:26" s="155" customFormat="1" hidden="1" x14ac:dyDescent="0.2">
      <c r="D1123" s="183"/>
      <c r="F1123" s="184"/>
      <c r="K1123" s="148"/>
      <c r="L1123" s="185"/>
      <c r="N1123" s="186"/>
      <c r="O1123" s="186"/>
      <c r="S1123" s="187"/>
      <c r="T1123" s="148"/>
      <c r="Z1123" s="148"/>
    </row>
    <row r="1124" spans="4:26" s="155" customFormat="1" hidden="1" x14ac:dyDescent="0.2">
      <c r="D1124" s="183"/>
      <c r="F1124" s="184"/>
      <c r="K1124" s="148"/>
      <c r="L1124" s="185"/>
      <c r="N1124" s="186"/>
      <c r="O1124" s="186"/>
      <c r="S1124" s="187"/>
      <c r="T1124" s="148"/>
      <c r="Z1124" s="148"/>
    </row>
    <row r="1125" spans="4:26" s="155" customFormat="1" hidden="1" x14ac:dyDescent="0.2">
      <c r="D1125" s="183"/>
      <c r="F1125" s="184"/>
      <c r="K1125" s="148"/>
      <c r="L1125" s="185"/>
      <c r="N1125" s="186"/>
      <c r="O1125" s="186"/>
      <c r="S1125" s="187"/>
      <c r="T1125" s="148"/>
      <c r="Z1125" s="148"/>
    </row>
    <row r="1126" spans="4:26" s="155" customFormat="1" hidden="1" x14ac:dyDescent="0.2">
      <c r="D1126" s="183"/>
      <c r="F1126" s="184"/>
      <c r="K1126" s="148"/>
      <c r="L1126" s="185"/>
      <c r="N1126" s="186"/>
      <c r="O1126" s="186"/>
      <c r="S1126" s="187"/>
      <c r="T1126" s="148"/>
      <c r="Z1126" s="148"/>
    </row>
    <row r="1127" spans="4:26" s="155" customFormat="1" hidden="1" x14ac:dyDescent="0.2">
      <c r="D1127" s="183"/>
      <c r="F1127" s="184"/>
      <c r="K1127" s="148"/>
      <c r="L1127" s="185"/>
      <c r="N1127" s="186"/>
      <c r="O1127" s="186"/>
      <c r="S1127" s="187"/>
      <c r="T1127" s="148"/>
      <c r="Z1127" s="148"/>
    </row>
    <row r="1128" spans="4:26" s="155" customFormat="1" hidden="1" x14ac:dyDescent="0.2">
      <c r="D1128" s="183"/>
      <c r="F1128" s="184"/>
      <c r="K1128" s="148"/>
      <c r="L1128" s="185"/>
      <c r="N1128" s="186"/>
      <c r="O1128" s="186"/>
      <c r="S1128" s="187"/>
      <c r="T1128" s="148"/>
      <c r="Z1128" s="148"/>
    </row>
    <row r="1129" spans="4:26" s="155" customFormat="1" hidden="1" x14ac:dyDescent="0.2">
      <c r="D1129" s="183"/>
      <c r="F1129" s="184"/>
      <c r="K1129" s="148"/>
      <c r="L1129" s="185"/>
      <c r="N1129" s="186"/>
      <c r="O1129" s="186"/>
      <c r="S1129" s="187"/>
      <c r="T1129" s="148"/>
      <c r="Z1129" s="148"/>
    </row>
    <row r="1130" spans="4:26" s="155" customFormat="1" hidden="1" x14ac:dyDescent="0.2">
      <c r="D1130" s="183"/>
      <c r="F1130" s="184"/>
      <c r="K1130" s="148"/>
      <c r="L1130" s="185"/>
      <c r="N1130" s="186"/>
      <c r="O1130" s="186"/>
      <c r="S1130" s="187"/>
      <c r="T1130" s="148"/>
      <c r="Z1130" s="148"/>
    </row>
    <row r="1131" spans="4:26" s="155" customFormat="1" hidden="1" x14ac:dyDescent="0.2">
      <c r="D1131" s="183"/>
      <c r="F1131" s="184"/>
      <c r="K1131" s="148"/>
      <c r="L1131" s="185"/>
      <c r="N1131" s="186"/>
      <c r="O1131" s="186"/>
      <c r="S1131" s="187"/>
      <c r="T1131" s="148"/>
      <c r="Z1131" s="148"/>
    </row>
    <row r="1132" spans="4:26" s="155" customFormat="1" hidden="1" x14ac:dyDescent="0.2">
      <c r="D1132" s="183"/>
      <c r="F1132" s="184"/>
      <c r="K1132" s="148"/>
      <c r="L1132" s="185"/>
      <c r="N1132" s="186"/>
      <c r="O1132" s="186"/>
      <c r="S1132" s="187"/>
      <c r="T1132" s="148"/>
      <c r="Z1132" s="148"/>
    </row>
    <row r="1133" spans="4:26" s="155" customFormat="1" hidden="1" x14ac:dyDescent="0.2">
      <c r="D1133" s="183"/>
      <c r="F1133" s="184"/>
      <c r="K1133" s="148"/>
      <c r="L1133" s="185"/>
      <c r="N1133" s="186"/>
      <c r="O1133" s="186"/>
      <c r="S1133" s="187"/>
      <c r="T1133" s="148"/>
      <c r="Z1133" s="148"/>
    </row>
    <row r="1134" spans="4:26" s="155" customFormat="1" hidden="1" x14ac:dyDescent="0.2">
      <c r="D1134" s="183"/>
      <c r="F1134" s="184"/>
      <c r="K1134" s="148"/>
      <c r="L1134" s="185"/>
      <c r="N1134" s="186"/>
      <c r="O1134" s="186"/>
      <c r="S1134" s="187"/>
      <c r="T1134" s="148"/>
      <c r="Z1134" s="148"/>
    </row>
    <row r="1135" spans="4:26" s="155" customFormat="1" hidden="1" x14ac:dyDescent="0.2">
      <c r="D1135" s="183"/>
      <c r="F1135" s="184"/>
      <c r="K1135" s="148"/>
      <c r="L1135" s="185"/>
      <c r="N1135" s="186"/>
      <c r="O1135" s="186"/>
      <c r="S1135" s="187"/>
      <c r="T1135" s="148"/>
      <c r="Z1135" s="148"/>
    </row>
    <row r="1136" spans="4:26" s="155" customFormat="1" hidden="1" x14ac:dyDescent="0.2">
      <c r="D1136" s="183"/>
      <c r="F1136" s="184"/>
      <c r="K1136" s="148"/>
      <c r="L1136" s="185"/>
      <c r="N1136" s="186"/>
      <c r="O1136" s="186"/>
      <c r="S1136" s="187"/>
      <c r="T1136" s="148"/>
      <c r="Z1136" s="148"/>
    </row>
    <row r="1137" spans="4:26" s="155" customFormat="1" hidden="1" x14ac:dyDescent="0.2">
      <c r="D1137" s="183"/>
      <c r="F1137" s="184"/>
      <c r="K1137" s="148"/>
      <c r="L1137" s="185"/>
      <c r="N1137" s="186"/>
      <c r="O1137" s="186"/>
      <c r="S1137" s="187"/>
      <c r="T1137" s="148"/>
      <c r="Z1137" s="148"/>
    </row>
    <row r="1138" spans="4:26" s="155" customFormat="1" hidden="1" x14ac:dyDescent="0.2">
      <c r="D1138" s="183"/>
      <c r="F1138" s="184"/>
      <c r="K1138" s="148"/>
      <c r="L1138" s="185"/>
      <c r="N1138" s="186"/>
      <c r="O1138" s="186"/>
      <c r="S1138" s="187"/>
      <c r="T1138" s="148"/>
      <c r="Z1138" s="148"/>
    </row>
    <row r="1139" spans="4:26" s="155" customFormat="1" hidden="1" x14ac:dyDescent="0.2">
      <c r="D1139" s="183"/>
      <c r="F1139" s="184"/>
      <c r="K1139" s="148"/>
      <c r="L1139" s="185"/>
      <c r="N1139" s="186"/>
      <c r="O1139" s="186"/>
      <c r="S1139" s="187"/>
      <c r="T1139" s="148"/>
      <c r="Z1139" s="148"/>
    </row>
    <row r="1140" spans="4:26" s="155" customFormat="1" hidden="1" x14ac:dyDescent="0.2">
      <c r="D1140" s="183"/>
      <c r="F1140" s="184"/>
      <c r="K1140" s="148"/>
      <c r="L1140" s="185"/>
      <c r="N1140" s="186"/>
      <c r="O1140" s="186"/>
      <c r="S1140" s="187"/>
      <c r="T1140" s="148"/>
      <c r="Z1140" s="148"/>
    </row>
    <row r="1141" spans="4:26" s="155" customFormat="1" hidden="1" x14ac:dyDescent="0.2">
      <c r="D1141" s="183"/>
      <c r="F1141" s="184"/>
      <c r="K1141" s="148"/>
      <c r="L1141" s="185"/>
      <c r="N1141" s="186"/>
      <c r="O1141" s="186"/>
      <c r="S1141" s="187"/>
      <c r="T1141" s="148"/>
      <c r="Z1141" s="148"/>
    </row>
    <row r="1142" spans="4:26" s="155" customFormat="1" hidden="1" x14ac:dyDescent="0.2">
      <c r="D1142" s="183"/>
      <c r="F1142" s="184"/>
      <c r="K1142" s="148"/>
      <c r="L1142" s="185"/>
      <c r="N1142" s="186"/>
      <c r="O1142" s="186"/>
      <c r="S1142" s="187"/>
      <c r="T1142" s="148"/>
      <c r="Z1142" s="148"/>
    </row>
    <row r="1143" spans="4:26" s="155" customFormat="1" hidden="1" x14ac:dyDescent="0.2">
      <c r="D1143" s="183"/>
      <c r="F1143" s="184"/>
      <c r="K1143" s="148"/>
      <c r="L1143" s="185"/>
      <c r="N1143" s="186"/>
      <c r="O1143" s="186"/>
      <c r="S1143" s="187"/>
      <c r="T1143" s="148"/>
      <c r="Z1143" s="148"/>
    </row>
    <row r="1144" spans="4:26" s="155" customFormat="1" hidden="1" x14ac:dyDescent="0.2">
      <c r="D1144" s="183"/>
      <c r="F1144" s="184"/>
      <c r="K1144" s="148"/>
      <c r="L1144" s="185"/>
      <c r="N1144" s="186"/>
      <c r="O1144" s="186"/>
      <c r="S1144" s="187"/>
      <c r="T1144" s="148"/>
      <c r="Z1144" s="148"/>
    </row>
    <row r="1145" spans="4:26" s="155" customFormat="1" hidden="1" x14ac:dyDescent="0.2">
      <c r="D1145" s="183"/>
      <c r="F1145" s="184"/>
      <c r="K1145" s="148"/>
      <c r="L1145" s="185"/>
      <c r="N1145" s="186"/>
      <c r="O1145" s="186"/>
      <c r="S1145" s="187"/>
      <c r="T1145" s="148"/>
      <c r="Z1145" s="148"/>
    </row>
    <row r="1146" spans="4:26" s="155" customFormat="1" hidden="1" x14ac:dyDescent="0.2">
      <c r="D1146" s="183"/>
      <c r="F1146" s="184"/>
      <c r="K1146" s="148"/>
      <c r="L1146" s="185"/>
      <c r="N1146" s="186"/>
      <c r="O1146" s="186"/>
      <c r="S1146" s="187"/>
      <c r="T1146" s="148"/>
      <c r="Z1146" s="148"/>
    </row>
    <row r="1147" spans="4:26" s="155" customFormat="1" hidden="1" x14ac:dyDescent="0.2">
      <c r="D1147" s="183"/>
      <c r="F1147" s="184"/>
      <c r="K1147" s="148"/>
      <c r="L1147" s="185"/>
      <c r="N1147" s="186"/>
      <c r="O1147" s="186"/>
      <c r="S1147" s="187"/>
      <c r="T1147" s="148"/>
      <c r="Z1147" s="148"/>
    </row>
    <row r="1148" spans="4:26" s="155" customFormat="1" hidden="1" x14ac:dyDescent="0.2">
      <c r="D1148" s="183"/>
      <c r="F1148" s="184"/>
      <c r="K1148" s="148"/>
      <c r="L1148" s="185"/>
      <c r="N1148" s="186"/>
      <c r="O1148" s="186"/>
      <c r="S1148" s="187"/>
      <c r="T1148" s="148"/>
      <c r="Z1148" s="148"/>
    </row>
    <row r="1149" spans="4:26" s="155" customFormat="1" hidden="1" x14ac:dyDescent="0.2">
      <c r="D1149" s="183"/>
      <c r="F1149" s="184"/>
      <c r="K1149" s="148"/>
      <c r="L1149" s="185"/>
      <c r="N1149" s="186"/>
      <c r="O1149" s="186"/>
      <c r="S1149" s="187"/>
      <c r="T1149" s="148"/>
      <c r="Z1149" s="148"/>
    </row>
    <row r="1150" spans="4:26" s="155" customFormat="1" hidden="1" x14ac:dyDescent="0.2">
      <c r="D1150" s="183"/>
      <c r="F1150" s="184"/>
      <c r="K1150" s="148"/>
      <c r="L1150" s="185"/>
      <c r="N1150" s="186"/>
      <c r="O1150" s="186"/>
      <c r="S1150" s="187"/>
      <c r="T1150" s="148"/>
      <c r="Z1150" s="148"/>
    </row>
    <row r="1151" spans="4:26" s="155" customFormat="1" hidden="1" x14ac:dyDescent="0.2">
      <c r="D1151" s="183"/>
      <c r="F1151" s="184"/>
      <c r="K1151" s="148"/>
      <c r="L1151" s="185"/>
      <c r="N1151" s="186"/>
      <c r="O1151" s="186"/>
      <c r="S1151" s="187"/>
      <c r="T1151" s="148"/>
      <c r="Z1151" s="148"/>
    </row>
    <row r="1152" spans="4:26" s="155" customFormat="1" hidden="1" x14ac:dyDescent="0.2">
      <c r="D1152" s="183"/>
      <c r="F1152" s="184"/>
      <c r="K1152" s="148"/>
      <c r="L1152" s="185"/>
      <c r="N1152" s="186"/>
      <c r="O1152" s="186"/>
      <c r="S1152" s="187"/>
      <c r="T1152" s="148"/>
      <c r="Z1152" s="148"/>
    </row>
    <row r="1153" spans="4:26" s="155" customFormat="1" hidden="1" x14ac:dyDescent="0.2">
      <c r="D1153" s="183"/>
      <c r="F1153" s="184"/>
      <c r="K1153" s="148"/>
      <c r="L1153" s="185"/>
      <c r="N1153" s="186"/>
      <c r="O1153" s="186"/>
      <c r="S1153" s="187"/>
      <c r="T1153" s="148"/>
      <c r="Z1153" s="148"/>
    </row>
    <row r="1154" spans="4:26" s="155" customFormat="1" hidden="1" x14ac:dyDescent="0.2">
      <c r="D1154" s="183"/>
      <c r="F1154" s="184"/>
      <c r="K1154" s="148"/>
      <c r="L1154" s="185"/>
      <c r="N1154" s="186"/>
      <c r="O1154" s="186"/>
      <c r="S1154" s="187"/>
      <c r="T1154" s="148"/>
      <c r="Z1154" s="148"/>
    </row>
    <row r="1155" spans="4:26" s="155" customFormat="1" hidden="1" x14ac:dyDescent="0.2">
      <c r="D1155" s="183"/>
      <c r="F1155" s="184"/>
      <c r="K1155" s="148"/>
      <c r="L1155" s="185"/>
      <c r="N1155" s="186"/>
      <c r="O1155" s="186"/>
      <c r="S1155" s="187"/>
      <c r="T1155" s="148"/>
      <c r="Z1155" s="148"/>
    </row>
    <row r="1156" spans="4:26" s="155" customFormat="1" hidden="1" x14ac:dyDescent="0.2">
      <c r="D1156" s="183"/>
      <c r="F1156" s="184"/>
      <c r="K1156" s="148"/>
      <c r="L1156" s="185"/>
      <c r="N1156" s="186"/>
      <c r="O1156" s="186"/>
      <c r="S1156" s="187"/>
      <c r="T1156" s="148"/>
      <c r="Z1156" s="148"/>
    </row>
    <row r="1157" spans="4:26" s="155" customFormat="1" hidden="1" x14ac:dyDescent="0.2">
      <c r="D1157" s="183"/>
      <c r="F1157" s="184"/>
      <c r="K1157" s="148"/>
      <c r="L1157" s="185"/>
      <c r="N1157" s="186"/>
      <c r="O1157" s="186"/>
      <c r="S1157" s="187"/>
      <c r="T1157" s="148"/>
      <c r="Z1157" s="148"/>
    </row>
    <row r="1158" spans="4:26" s="155" customFormat="1" hidden="1" x14ac:dyDescent="0.2">
      <c r="D1158" s="183"/>
      <c r="F1158" s="184"/>
      <c r="K1158" s="148"/>
      <c r="L1158" s="185"/>
      <c r="N1158" s="186"/>
      <c r="O1158" s="186"/>
      <c r="S1158" s="187"/>
      <c r="T1158" s="148"/>
      <c r="Z1158" s="148"/>
    </row>
    <row r="1159" spans="4:26" s="155" customFormat="1" hidden="1" x14ac:dyDescent="0.2">
      <c r="D1159" s="183"/>
      <c r="F1159" s="184"/>
      <c r="K1159" s="148"/>
      <c r="L1159" s="185"/>
      <c r="N1159" s="186"/>
      <c r="O1159" s="186"/>
      <c r="S1159" s="187"/>
      <c r="T1159" s="148"/>
      <c r="Z1159" s="148"/>
    </row>
    <row r="1160" spans="4:26" s="155" customFormat="1" hidden="1" x14ac:dyDescent="0.2">
      <c r="D1160" s="183"/>
      <c r="F1160" s="184"/>
      <c r="K1160" s="148"/>
      <c r="L1160" s="185"/>
      <c r="N1160" s="186"/>
      <c r="O1160" s="186"/>
      <c r="S1160" s="187"/>
      <c r="T1160" s="148"/>
      <c r="Z1160" s="148"/>
    </row>
    <row r="1161" spans="4:26" s="155" customFormat="1" hidden="1" x14ac:dyDescent="0.2">
      <c r="D1161" s="183"/>
      <c r="F1161" s="184"/>
      <c r="K1161" s="148"/>
      <c r="L1161" s="185"/>
      <c r="N1161" s="186"/>
      <c r="O1161" s="186"/>
      <c r="S1161" s="187"/>
      <c r="T1161" s="148"/>
      <c r="Z1161" s="148"/>
    </row>
    <row r="1162" spans="4:26" s="155" customFormat="1" hidden="1" x14ac:dyDescent="0.2">
      <c r="D1162" s="183"/>
      <c r="F1162" s="184"/>
      <c r="K1162" s="148"/>
      <c r="L1162" s="185"/>
      <c r="N1162" s="186"/>
      <c r="O1162" s="186"/>
      <c r="S1162" s="187"/>
      <c r="T1162" s="148"/>
      <c r="Z1162" s="148"/>
    </row>
    <row r="1163" spans="4:26" s="155" customFormat="1" hidden="1" x14ac:dyDescent="0.2">
      <c r="D1163" s="183"/>
      <c r="F1163" s="184"/>
      <c r="K1163" s="148"/>
      <c r="L1163" s="185"/>
      <c r="N1163" s="186"/>
      <c r="O1163" s="186"/>
      <c r="S1163" s="187"/>
      <c r="T1163" s="148"/>
      <c r="Z1163" s="148"/>
    </row>
    <row r="1164" spans="4:26" s="155" customFormat="1" hidden="1" x14ac:dyDescent="0.2">
      <c r="D1164" s="183"/>
      <c r="F1164" s="184"/>
      <c r="K1164" s="148"/>
      <c r="L1164" s="185"/>
      <c r="N1164" s="186"/>
      <c r="O1164" s="186"/>
      <c r="S1164" s="187"/>
      <c r="T1164" s="148"/>
      <c r="Z1164" s="148"/>
    </row>
    <row r="1165" spans="4:26" s="155" customFormat="1" hidden="1" x14ac:dyDescent="0.2">
      <c r="D1165" s="183"/>
      <c r="F1165" s="184"/>
      <c r="K1165" s="148"/>
      <c r="L1165" s="185"/>
      <c r="N1165" s="186"/>
      <c r="O1165" s="186"/>
      <c r="S1165" s="187"/>
      <c r="T1165" s="148"/>
      <c r="Z1165" s="148"/>
    </row>
    <row r="1166" spans="4:26" s="155" customFormat="1" hidden="1" x14ac:dyDescent="0.2">
      <c r="D1166" s="183"/>
      <c r="F1166" s="184"/>
      <c r="K1166" s="148"/>
      <c r="L1166" s="185"/>
      <c r="N1166" s="186"/>
      <c r="O1166" s="186"/>
      <c r="S1166" s="187"/>
      <c r="T1166" s="148"/>
      <c r="Z1166" s="148"/>
    </row>
    <row r="1167" spans="4:26" s="155" customFormat="1" hidden="1" x14ac:dyDescent="0.2">
      <c r="D1167" s="183"/>
      <c r="F1167" s="184"/>
      <c r="K1167" s="148"/>
      <c r="L1167" s="185"/>
      <c r="N1167" s="186"/>
      <c r="O1167" s="186"/>
      <c r="S1167" s="187"/>
      <c r="T1167" s="148"/>
      <c r="Z1167" s="148"/>
    </row>
    <row r="1168" spans="4:26" s="155" customFormat="1" hidden="1" x14ac:dyDescent="0.2">
      <c r="D1168" s="183"/>
      <c r="F1168" s="184"/>
      <c r="K1168" s="148"/>
      <c r="L1168" s="185"/>
      <c r="N1168" s="186"/>
      <c r="O1168" s="186"/>
      <c r="S1168" s="187"/>
      <c r="T1168" s="148"/>
      <c r="Z1168" s="148"/>
    </row>
    <row r="1169" spans="4:26" s="155" customFormat="1" hidden="1" x14ac:dyDescent="0.2">
      <c r="D1169" s="183"/>
      <c r="F1169" s="184"/>
      <c r="K1169" s="148"/>
      <c r="L1169" s="185"/>
      <c r="N1169" s="186"/>
      <c r="O1169" s="186"/>
      <c r="S1169" s="187"/>
      <c r="T1169" s="148"/>
      <c r="Z1169" s="148"/>
    </row>
    <row r="1170" spans="4:26" s="155" customFormat="1" hidden="1" x14ac:dyDescent="0.2">
      <c r="D1170" s="183"/>
      <c r="F1170" s="184"/>
      <c r="K1170" s="148"/>
      <c r="L1170" s="185"/>
      <c r="N1170" s="186"/>
      <c r="O1170" s="186"/>
      <c r="S1170" s="187"/>
      <c r="T1170" s="148"/>
      <c r="Z1170" s="148"/>
    </row>
    <row r="1171" spans="4:26" s="155" customFormat="1" hidden="1" x14ac:dyDescent="0.2">
      <c r="D1171" s="183"/>
      <c r="F1171" s="184"/>
      <c r="K1171" s="148"/>
      <c r="L1171" s="185"/>
      <c r="N1171" s="186"/>
      <c r="O1171" s="186"/>
      <c r="S1171" s="187"/>
      <c r="T1171" s="148"/>
      <c r="Z1171" s="148"/>
    </row>
    <row r="1172" spans="4:26" s="155" customFormat="1" hidden="1" x14ac:dyDescent="0.2">
      <c r="D1172" s="183"/>
      <c r="F1172" s="184"/>
      <c r="K1172" s="148"/>
      <c r="L1172" s="185"/>
      <c r="N1172" s="186"/>
      <c r="O1172" s="186"/>
      <c r="S1172" s="187"/>
      <c r="T1172" s="148"/>
      <c r="Z1172" s="148"/>
    </row>
    <row r="1173" spans="4:26" s="155" customFormat="1" hidden="1" x14ac:dyDescent="0.2">
      <c r="D1173" s="183"/>
      <c r="F1173" s="184"/>
      <c r="K1173" s="148"/>
      <c r="L1173" s="185"/>
      <c r="N1173" s="186"/>
      <c r="O1173" s="186"/>
      <c r="S1173" s="187"/>
      <c r="T1173" s="148"/>
      <c r="Z1173" s="148"/>
    </row>
    <row r="1174" spans="4:26" s="155" customFormat="1" hidden="1" x14ac:dyDescent="0.2">
      <c r="D1174" s="183"/>
      <c r="F1174" s="184"/>
      <c r="K1174" s="148"/>
      <c r="L1174" s="185"/>
      <c r="N1174" s="186"/>
      <c r="O1174" s="186"/>
      <c r="S1174" s="187"/>
      <c r="T1174" s="148"/>
      <c r="Z1174" s="148"/>
    </row>
    <row r="1175" spans="4:26" s="155" customFormat="1" hidden="1" x14ac:dyDescent="0.2">
      <c r="D1175" s="183"/>
      <c r="F1175" s="184"/>
      <c r="K1175" s="148"/>
      <c r="L1175" s="185"/>
      <c r="N1175" s="186"/>
      <c r="O1175" s="186"/>
      <c r="S1175" s="187"/>
      <c r="T1175" s="148"/>
      <c r="Z1175" s="148"/>
    </row>
    <row r="1176" spans="4:26" s="155" customFormat="1" hidden="1" x14ac:dyDescent="0.2">
      <c r="D1176" s="183"/>
      <c r="F1176" s="184"/>
      <c r="K1176" s="148"/>
      <c r="L1176" s="185"/>
      <c r="N1176" s="186"/>
      <c r="O1176" s="186"/>
      <c r="S1176" s="187"/>
      <c r="T1176" s="148"/>
      <c r="Z1176" s="148"/>
    </row>
    <row r="1177" spans="4:26" s="155" customFormat="1" hidden="1" x14ac:dyDescent="0.2">
      <c r="D1177" s="183"/>
      <c r="F1177" s="184"/>
      <c r="K1177" s="148"/>
      <c r="L1177" s="185"/>
      <c r="N1177" s="186"/>
      <c r="O1177" s="186"/>
      <c r="S1177" s="187"/>
      <c r="T1177" s="148"/>
      <c r="Z1177" s="148"/>
    </row>
    <row r="1178" spans="4:26" s="155" customFormat="1" hidden="1" x14ac:dyDescent="0.2">
      <c r="D1178" s="183"/>
      <c r="F1178" s="184"/>
      <c r="K1178" s="148"/>
      <c r="L1178" s="185"/>
      <c r="N1178" s="186"/>
      <c r="O1178" s="186"/>
      <c r="S1178" s="187"/>
      <c r="T1178" s="148"/>
      <c r="Z1178" s="148"/>
    </row>
    <row r="1179" spans="4:26" s="155" customFormat="1" hidden="1" x14ac:dyDescent="0.2">
      <c r="D1179" s="183"/>
      <c r="F1179" s="184"/>
      <c r="K1179" s="148"/>
      <c r="L1179" s="185"/>
      <c r="N1179" s="186"/>
      <c r="O1179" s="186"/>
      <c r="S1179" s="187"/>
      <c r="T1179" s="148"/>
      <c r="Z1179" s="148"/>
    </row>
    <row r="1180" spans="4:26" s="155" customFormat="1" hidden="1" x14ac:dyDescent="0.2">
      <c r="D1180" s="183"/>
      <c r="F1180" s="184"/>
      <c r="K1180" s="148"/>
      <c r="L1180" s="185"/>
      <c r="N1180" s="186"/>
      <c r="O1180" s="186"/>
      <c r="S1180" s="187"/>
      <c r="T1180" s="148"/>
      <c r="Z1180" s="148"/>
    </row>
    <row r="1181" spans="4:26" s="155" customFormat="1" hidden="1" x14ac:dyDescent="0.2">
      <c r="D1181" s="183"/>
      <c r="F1181" s="184"/>
      <c r="K1181" s="148"/>
      <c r="L1181" s="185"/>
      <c r="N1181" s="186"/>
      <c r="O1181" s="186"/>
      <c r="S1181" s="187"/>
      <c r="T1181" s="148"/>
      <c r="Z1181" s="148"/>
    </row>
    <row r="1182" spans="4:26" s="155" customFormat="1" hidden="1" x14ac:dyDescent="0.2">
      <c r="D1182" s="183"/>
      <c r="F1182" s="184"/>
      <c r="K1182" s="148"/>
      <c r="L1182" s="185"/>
      <c r="N1182" s="186"/>
      <c r="O1182" s="186"/>
      <c r="S1182" s="187"/>
      <c r="T1182" s="148"/>
      <c r="Z1182" s="148"/>
    </row>
    <row r="1183" spans="4:26" s="155" customFormat="1" hidden="1" x14ac:dyDescent="0.2">
      <c r="D1183" s="183"/>
      <c r="F1183" s="184"/>
      <c r="K1183" s="148"/>
      <c r="L1183" s="185"/>
      <c r="N1183" s="186"/>
      <c r="O1183" s="186"/>
      <c r="S1183" s="187"/>
      <c r="T1183" s="148"/>
      <c r="Z1183" s="148"/>
    </row>
    <row r="1184" spans="4:26" s="155" customFormat="1" hidden="1" x14ac:dyDescent="0.2">
      <c r="D1184" s="183"/>
      <c r="F1184" s="184"/>
      <c r="K1184" s="148"/>
      <c r="L1184" s="185"/>
      <c r="N1184" s="186"/>
      <c r="O1184" s="186"/>
      <c r="S1184" s="187"/>
      <c r="T1184" s="148"/>
      <c r="Z1184" s="148"/>
    </row>
    <row r="1185" spans="4:26" s="155" customFormat="1" hidden="1" x14ac:dyDescent="0.2">
      <c r="D1185" s="183"/>
      <c r="F1185" s="184"/>
      <c r="K1185" s="148"/>
      <c r="L1185" s="185"/>
      <c r="N1185" s="186"/>
      <c r="O1185" s="186"/>
      <c r="S1185" s="187"/>
      <c r="T1185" s="148"/>
      <c r="Z1185" s="148"/>
    </row>
    <row r="1186" spans="4:26" s="155" customFormat="1" hidden="1" x14ac:dyDescent="0.2">
      <c r="D1186" s="183"/>
      <c r="F1186" s="184"/>
      <c r="K1186" s="148"/>
      <c r="L1186" s="185"/>
      <c r="N1186" s="186"/>
      <c r="O1186" s="186"/>
      <c r="S1186" s="187"/>
      <c r="T1186" s="148"/>
      <c r="Z1186" s="148"/>
    </row>
    <row r="1187" spans="4:26" s="155" customFormat="1" hidden="1" x14ac:dyDescent="0.2">
      <c r="D1187" s="183"/>
      <c r="F1187" s="184"/>
      <c r="K1187" s="148"/>
      <c r="L1187" s="185"/>
      <c r="N1187" s="186"/>
      <c r="O1187" s="186"/>
      <c r="S1187" s="187"/>
      <c r="T1187" s="148"/>
      <c r="Z1187" s="148"/>
    </row>
    <row r="1188" spans="4:26" s="155" customFormat="1" hidden="1" x14ac:dyDescent="0.2">
      <c r="D1188" s="183"/>
      <c r="F1188" s="184"/>
      <c r="K1188" s="148"/>
      <c r="L1188" s="185"/>
      <c r="N1188" s="186"/>
      <c r="O1188" s="186"/>
      <c r="S1188" s="187"/>
      <c r="T1188" s="148"/>
      <c r="Z1188" s="148"/>
    </row>
    <row r="1189" spans="4:26" s="155" customFormat="1" hidden="1" x14ac:dyDescent="0.2">
      <c r="D1189" s="183"/>
      <c r="F1189" s="184"/>
      <c r="K1189" s="148"/>
      <c r="L1189" s="185"/>
      <c r="N1189" s="186"/>
      <c r="O1189" s="186"/>
      <c r="S1189" s="187"/>
      <c r="T1189" s="148"/>
      <c r="Z1189" s="148"/>
    </row>
    <row r="1190" spans="4:26" s="155" customFormat="1" hidden="1" x14ac:dyDescent="0.2">
      <c r="D1190" s="183"/>
      <c r="F1190" s="184"/>
      <c r="K1190" s="148"/>
      <c r="L1190" s="185"/>
      <c r="N1190" s="186"/>
      <c r="O1190" s="186"/>
      <c r="S1190" s="187"/>
      <c r="T1190" s="148"/>
      <c r="Z1190" s="148"/>
    </row>
    <row r="1191" spans="4:26" s="155" customFormat="1" hidden="1" x14ac:dyDescent="0.2">
      <c r="D1191" s="183"/>
      <c r="F1191" s="184"/>
      <c r="K1191" s="148"/>
      <c r="L1191" s="185"/>
      <c r="N1191" s="186"/>
      <c r="O1191" s="186"/>
      <c r="S1191" s="187"/>
      <c r="T1191" s="148"/>
      <c r="Z1191" s="148"/>
    </row>
    <row r="1192" spans="4:26" s="155" customFormat="1" hidden="1" x14ac:dyDescent="0.2">
      <c r="D1192" s="183"/>
      <c r="F1192" s="184"/>
      <c r="K1192" s="148"/>
      <c r="L1192" s="185"/>
      <c r="N1192" s="186"/>
      <c r="O1192" s="186"/>
      <c r="S1192" s="187"/>
      <c r="T1192" s="148"/>
      <c r="Z1192" s="148"/>
    </row>
    <row r="1193" spans="4:26" s="155" customFormat="1" hidden="1" x14ac:dyDescent="0.2">
      <c r="D1193" s="183"/>
      <c r="F1193" s="184"/>
      <c r="K1193" s="148"/>
      <c r="L1193" s="185"/>
      <c r="N1193" s="186"/>
      <c r="O1193" s="186"/>
      <c r="S1193" s="187"/>
      <c r="T1193" s="148"/>
      <c r="Z1193" s="148"/>
    </row>
    <row r="1194" spans="4:26" s="155" customFormat="1" hidden="1" x14ac:dyDescent="0.2">
      <c r="D1194" s="183"/>
      <c r="F1194" s="184"/>
      <c r="K1194" s="148"/>
      <c r="L1194" s="185"/>
      <c r="N1194" s="186"/>
      <c r="O1194" s="186"/>
      <c r="S1194" s="187"/>
      <c r="T1194" s="148"/>
      <c r="Z1194" s="148"/>
    </row>
    <row r="1195" spans="4:26" s="155" customFormat="1" hidden="1" x14ac:dyDescent="0.2">
      <c r="D1195" s="183"/>
      <c r="F1195" s="184"/>
      <c r="K1195" s="148"/>
      <c r="L1195" s="185"/>
      <c r="N1195" s="186"/>
      <c r="O1195" s="186"/>
      <c r="S1195" s="187"/>
      <c r="T1195" s="148"/>
      <c r="Z1195" s="148"/>
    </row>
    <row r="1196" spans="4:26" s="155" customFormat="1" hidden="1" x14ac:dyDescent="0.2">
      <c r="D1196" s="183"/>
      <c r="F1196" s="184"/>
      <c r="K1196" s="148"/>
      <c r="L1196" s="185"/>
      <c r="N1196" s="186"/>
      <c r="O1196" s="186"/>
      <c r="S1196" s="187"/>
      <c r="T1196" s="148"/>
      <c r="Z1196" s="148"/>
    </row>
    <row r="1197" spans="4:26" s="155" customFormat="1" hidden="1" x14ac:dyDescent="0.2">
      <c r="D1197" s="183"/>
      <c r="F1197" s="184"/>
      <c r="K1197" s="148"/>
      <c r="L1197" s="185"/>
      <c r="N1197" s="186"/>
      <c r="O1197" s="186"/>
      <c r="S1197" s="187"/>
      <c r="T1197" s="148"/>
      <c r="Z1197" s="148"/>
    </row>
    <row r="1198" spans="4:26" s="155" customFormat="1" hidden="1" x14ac:dyDescent="0.2">
      <c r="D1198" s="183"/>
      <c r="F1198" s="184"/>
      <c r="K1198" s="148"/>
      <c r="L1198" s="185"/>
      <c r="N1198" s="186"/>
      <c r="O1198" s="186"/>
      <c r="S1198" s="187"/>
      <c r="T1198" s="148"/>
      <c r="Z1198" s="148"/>
    </row>
    <row r="1199" spans="4:26" s="155" customFormat="1" hidden="1" x14ac:dyDescent="0.2">
      <c r="D1199" s="183"/>
      <c r="F1199" s="184"/>
      <c r="K1199" s="148"/>
      <c r="L1199" s="185"/>
      <c r="N1199" s="186"/>
      <c r="O1199" s="186"/>
      <c r="S1199" s="187"/>
      <c r="T1199" s="148"/>
      <c r="Z1199" s="148"/>
    </row>
    <row r="1200" spans="4:26" s="155" customFormat="1" hidden="1" x14ac:dyDescent="0.2">
      <c r="D1200" s="183"/>
      <c r="F1200" s="184"/>
      <c r="K1200" s="148"/>
      <c r="L1200" s="185"/>
      <c r="N1200" s="186"/>
      <c r="O1200" s="186"/>
      <c r="S1200" s="187"/>
      <c r="T1200" s="148"/>
      <c r="Z1200" s="148"/>
    </row>
    <row r="1201" spans="4:26" s="155" customFormat="1" hidden="1" x14ac:dyDescent="0.2">
      <c r="D1201" s="183"/>
      <c r="F1201" s="184"/>
      <c r="K1201" s="148"/>
      <c r="L1201" s="185"/>
      <c r="N1201" s="186"/>
      <c r="O1201" s="186"/>
      <c r="S1201" s="187"/>
      <c r="T1201" s="148"/>
      <c r="Z1201" s="148"/>
    </row>
    <row r="1202" spans="4:26" s="155" customFormat="1" hidden="1" x14ac:dyDescent="0.2">
      <c r="D1202" s="183"/>
      <c r="F1202" s="184"/>
      <c r="K1202" s="148"/>
      <c r="L1202" s="185"/>
      <c r="N1202" s="186"/>
      <c r="O1202" s="186"/>
      <c r="S1202" s="187"/>
      <c r="T1202" s="148"/>
      <c r="Z1202" s="148"/>
    </row>
    <row r="1203" spans="4:26" s="155" customFormat="1" hidden="1" x14ac:dyDescent="0.2">
      <c r="D1203" s="183"/>
      <c r="F1203" s="184"/>
      <c r="K1203" s="148"/>
      <c r="L1203" s="185"/>
      <c r="N1203" s="186"/>
      <c r="O1203" s="186"/>
      <c r="S1203" s="187"/>
      <c r="T1203" s="148"/>
      <c r="Z1203" s="148"/>
    </row>
    <row r="1204" spans="4:26" s="155" customFormat="1" hidden="1" x14ac:dyDescent="0.2">
      <c r="D1204" s="183"/>
      <c r="F1204" s="184"/>
      <c r="K1204" s="148"/>
      <c r="L1204" s="185"/>
      <c r="N1204" s="186"/>
      <c r="O1204" s="186"/>
      <c r="S1204" s="187"/>
      <c r="T1204" s="148"/>
      <c r="Z1204" s="148"/>
    </row>
    <row r="1205" spans="4:26" s="155" customFormat="1" hidden="1" x14ac:dyDescent="0.2">
      <c r="D1205" s="183"/>
      <c r="F1205" s="184"/>
      <c r="K1205" s="148"/>
      <c r="L1205" s="185"/>
      <c r="N1205" s="186"/>
      <c r="O1205" s="186"/>
      <c r="S1205" s="187"/>
      <c r="T1205" s="148"/>
      <c r="Z1205" s="148"/>
    </row>
    <row r="1206" spans="4:26" s="155" customFormat="1" hidden="1" x14ac:dyDescent="0.2">
      <c r="D1206" s="183"/>
      <c r="F1206" s="184"/>
      <c r="K1206" s="148"/>
      <c r="L1206" s="185"/>
      <c r="N1206" s="186"/>
      <c r="O1206" s="186"/>
      <c r="S1206" s="187"/>
      <c r="T1206" s="148"/>
      <c r="Z1206" s="148"/>
    </row>
    <row r="1207" spans="4:26" s="155" customFormat="1" hidden="1" x14ac:dyDescent="0.2">
      <c r="D1207" s="183"/>
      <c r="F1207" s="184"/>
      <c r="K1207" s="148"/>
      <c r="L1207" s="185"/>
      <c r="N1207" s="186"/>
      <c r="O1207" s="186"/>
      <c r="S1207" s="187"/>
      <c r="T1207" s="148"/>
      <c r="Z1207" s="148"/>
    </row>
    <row r="1208" spans="4:26" s="155" customFormat="1" hidden="1" x14ac:dyDescent="0.2">
      <c r="D1208" s="183"/>
      <c r="F1208" s="184"/>
      <c r="K1208" s="148"/>
      <c r="L1208" s="185"/>
      <c r="N1208" s="186"/>
      <c r="O1208" s="186"/>
      <c r="S1208" s="187"/>
      <c r="T1208" s="148"/>
      <c r="Z1208" s="148"/>
    </row>
    <row r="1209" spans="4:26" s="155" customFormat="1" hidden="1" x14ac:dyDescent="0.2">
      <c r="D1209" s="183"/>
      <c r="F1209" s="184"/>
      <c r="K1209" s="148"/>
      <c r="L1209" s="185"/>
      <c r="N1209" s="186"/>
      <c r="O1209" s="186"/>
      <c r="S1209" s="187"/>
      <c r="T1209" s="148"/>
      <c r="Z1209" s="148"/>
    </row>
    <row r="1210" spans="4:26" s="155" customFormat="1" hidden="1" x14ac:dyDescent="0.2">
      <c r="D1210" s="183"/>
      <c r="F1210" s="184"/>
      <c r="K1210" s="148"/>
      <c r="L1210" s="185"/>
      <c r="N1210" s="186"/>
      <c r="O1210" s="186"/>
      <c r="S1210" s="187"/>
      <c r="T1210" s="148"/>
      <c r="Z1210" s="148"/>
    </row>
    <row r="1211" spans="4:26" s="155" customFormat="1" hidden="1" x14ac:dyDescent="0.2">
      <c r="D1211" s="183"/>
      <c r="F1211" s="184"/>
      <c r="K1211" s="148"/>
      <c r="L1211" s="185"/>
      <c r="N1211" s="186"/>
      <c r="O1211" s="186"/>
      <c r="S1211" s="187"/>
      <c r="T1211" s="148"/>
      <c r="Z1211" s="148"/>
    </row>
    <row r="1212" spans="4:26" s="155" customFormat="1" hidden="1" x14ac:dyDescent="0.2">
      <c r="D1212" s="183"/>
      <c r="F1212" s="184"/>
      <c r="K1212" s="148"/>
      <c r="L1212" s="185"/>
      <c r="N1212" s="186"/>
      <c r="O1212" s="186"/>
      <c r="S1212" s="187"/>
      <c r="T1212" s="148"/>
      <c r="Z1212" s="148"/>
    </row>
    <row r="1213" spans="4:26" s="155" customFormat="1" hidden="1" x14ac:dyDescent="0.2">
      <c r="D1213" s="183"/>
      <c r="F1213" s="184"/>
      <c r="K1213" s="148"/>
      <c r="L1213" s="185"/>
      <c r="N1213" s="186"/>
      <c r="O1213" s="186"/>
      <c r="S1213" s="187"/>
      <c r="T1213" s="148"/>
      <c r="Z1213" s="148"/>
    </row>
    <row r="1214" spans="4:26" s="155" customFormat="1" hidden="1" x14ac:dyDescent="0.2">
      <c r="D1214" s="183"/>
      <c r="F1214" s="184"/>
      <c r="K1214" s="148"/>
      <c r="L1214" s="185"/>
      <c r="N1214" s="186"/>
      <c r="O1214" s="186"/>
      <c r="S1214" s="187"/>
      <c r="T1214" s="148"/>
      <c r="Z1214" s="148"/>
    </row>
    <row r="1215" spans="4:26" s="155" customFormat="1" hidden="1" x14ac:dyDescent="0.2">
      <c r="D1215" s="183"/>
      <c r="F1215" s="184"/>
      <c r="K1215" s="148"/>
      <c r="L1215" s="185"/>
      <c r="N1215" s="186"/>
      <c r="O1215" s="186"/>
      <c r="S1215" s="187"/>
      <c r="T1215" s="148"/>
      <c r="Z1215" s="148"/>
    </row>
    <row r="1216" spans="4:26" s="155" customFormat="1" hidden="1" x14ac:dyDescent="0.2">
      <c r="D1216" s="183"/>
      <c r="F1216" s="184"/>
      <c r="K1216" s="148"/>
      <c r="L1216" s="185"/>
      <c r="N1216" s="186"/>
      <c r="O1216" s="186"/>
      <c r="S1216" s="187"/>
      <c r="T1216" s="148"/>
      <c r="Z1216" s="148"/>
    </row>
    <row r="1217" spans="4:26" s="155" customFormat="1" hidden="1" x14ac:dyDescent="0.2">
      <c r="D1217" s="183"/>
      <c r="F1217" s="184"/>
      <c r="K1217" s="148"/>
      <c r="L1217" s="185"/>
      <c r="N1217" s="186"/>
      <c r="O1217" s="186"/>
      <c r="S1217" s="187"/>
      <c r="T1217" s="148"/>
      <c r="Z1217" s="148"/>
    </row>
    <row r="1218" spans="4:26" s="155" customFormat="1" hidden="1" x14ac:dyDescent="0.2">
      <c r="D1218" s="183"/>
      <c r="F1218" s="184"/>
      <c r="K1218" s="148"/>
      <c r="L1218" s="185"/>
      <c r="N1218" s="186"/>
      <c r="O1218" s="186"/>
      <c r="S1218" s="187"/>
      <c r="T1218" s="148"/>
      <c r="Z1218" s="148"/>
    </row>
    <row r="1219" spans="4:26" s="155" customFormat="1" hidden="1" x14ac:dyDescent="0.2">
      <c r="D1219" s="183"/>
      <c r="F1219" s="184"/>
      <c r="K1219" s="148"/>
      <c r="L1219" s="185"/>
      <c r="N1219" s="186"/>
      <c r="O1219" s="186"/>
      <c r="S1219" s="187"/>
      <c r="T1219" s="148"/>
      <c r="Z1219" s="148"/>
    </row>
    <row r="1220" spans="4:26" s="155" customFormat="1" hidden="1" x14ac:dyDescent="0.2">
      <c r="D1220" s="183"/>
      <c r="F1220" s="184"/>
      <c r="K1220" s="148"/>
      <c r="L1220" s="185"/>
      <c r="N1220" s="186"/>
      <c r="O1220" s="186"/>
      <c r="S1220" s="187"/>
      <c r="T1220" s="148"/>
      <c r="Z1220" s="148"/>
    </row>
    <row r="1221" spans="4:26" s="155" customFormat="1" hidden="1" x14ac:dyDescent="0.2">
      <c r="D1221" s="183"/>
      <c r="F1221" s="184"/>
      <c r="K1221" s="148"/>
      <c r="L1221" s="185"/>
      <c r="N1221" s="186"/>
      <c r="O1221" s="186"/>
      <c r="S1221" s="187"/>
      <c r="T1221" s="148"/>
      <c r="Z1221" s="148"/>
    </row>
    <row r="1222" spans="4:26" s="155" customFormat="1" hidden="1" x14ac:dyDescent="0.2">
      <c r="D1222" s="183"/>
      <c r="F1222" s="184"/>
      <c r="K1222" s="148"/>
      <c r="L1222" s="185"/>
      <c r="N1222" s="186"/>
      <c r="O1222" s="186"/>
      <c r="S1222" s="187"/>
      <c r="T1222" s="148"/>
      <c r="Z1222" s="148"/>
    </row>
    <row r="1223" spans="4:26" s="155" customFormat="1" hidden="1" x14ac:dyDescent="0.2">
      <c r="D1223" s="183"/>
      <c r="F1223" s="184"/>
      <c r="K1223" s="148"/>
      <c r="L1223" s="185"/>
      <c r="N1223" s="186"/>
      <c r="O1223" s="186"/>
      <c r="S1223" s="187"/>
      <c r="T1223" s="148"/>
      <c r="Z1223" s="148"/>
    </row>
    <row r="1224" spans="4:26" s="155" customFormat="1" hidden="1" x14ac:dyDescent="0.2">
      <c r="D1224" s="183"/>
      <c r="F1224" s="184"/>
      <c r="K1224" s="148"/>
      <c r="L1224" s="185"/>
      <c r="N1224" s="186"/>
      <c r="O1224" s="186"/>
      <c r="S1224" s="187"/>
      <c r="T1224" s="148"/>
      <c r="Z1224" s="148"/>
    </row>
    <row r="1225" spans="4:26" s="155" customFormat="1" hidden="1" x14ac:dyDescent="0.2">
      <c r="D1225" s="183"/>
      <c r="F1225" s="184"/>
      <c r="K1225" s="148"/>
      <c r="L1225" s="185"/>
      <c r="N1225" s="186"/>
      <c r="O1225" s="186"/>
      <c r="S1225" s="187"/>
      <c r="T1225" s="148"/>
      <c r="Z1225" s="148"/>
    </row>
    <row r="1226" spans="4:26" s="155" customFormat="1" hidden="1" x14ac:dyDescent="0.2">
      <c r="D1226" s="183"/>
      <c r="F1226" s="184"/>
      <c r="K1226" s="148"/>
      <c r="L1226" s="185"/>
      <c r="N1226" s="186"/>
      <c r="O1226" s="186"/>
      <c r="S1226" s="187"/>
      <c r="T1226" s="148"/>
      <c r="Z1226" s="148"/>
    </row>
    <row r="1227" spans="4:26" s="155" customFormat="1" hidden="1" x14ac:dyDescent="0.2">
      <c r="D1227" s="183"/>
      <c r="F1227" s="184"/>
      <c r="K1227" s="148"/>
      <c r="L1227" s="185"/>
      <c r="N1227" s="186"/>
      <c r="O1227" s="186"/>
      <c r="S1227" s="187"/>
      <c r="T1227" s="148"/>
      <c r="Z1227" s="148"/>
    </row>
    <row r="1228" spans="4:26" s="155" customFormat="1" hidden="1" x14ac:dyDescent="0.2">
      <c r="D1228" s="183"/>
      <c r="F1228" s="184"/>
      <c r="K1228" s="148"/>
      <c r="L1228" s="185"/>
      <c r="N1228" s="186"/>
      <c r="O1228" s="186"/>
      <c r="S1228" s="187"/>
      <c r="T1228" s="148"/>
      <c r="Z1228" s="148"/>
    </row>
    <row r="1229" spans="4:26" s="155" customFormat="1" hidden="1" x14ac:dyDescent="0.2">
      <c r="D1229" s="183"/>
      <c r="F1229" s="184"/>
      <c r="K1229" s="148"/>
      <c r="L1229" s="185"/>
      <c r="N1229" s="186"/>
      <c r="O1229" s="186"/>
      <c r="S1229" s="187"/>
      <c r="T1229" s="148"/>
      <c r="Z1229" s="148"/>
    </row>
    <row r="1230" spans="4:26" s="155" customFormat="1" hidden="1" x14ac:dyDescent="0.2">
      <c r="D1230" s="183"/>
      <c r="F1230" s="184"/>
      <c r="K1230" s="148"/>
      <c r="L1230" s="185"/>
      <c r="N1230" s="186"/>
      <c r="O1230" s="186"/>
      <c r="S1230" s="187"/>
      <c r="T1230" s="148"/>
      <c r="Z1230" s="148"/>
    </row>
    <row r="1231" spans="4:26" s="155" customFormat="1" hidden="1" x14ac:dyDescent="0.2">
      <c r="D1231" s="183"/>
      <c r="F1231" s="184"/>
      <c r="K1231" s="148"/>
      <c r="L1231" s="185"/>
      <c r="N1231" s="186"/>
      <c r="O1231" s="186"/>
      <c r="S1231" s="187"/>
      <c r="T1231" s="148"/>
      <c r="Z1231" s="148"/>
    </row>
    <row r="1232" spans="4:26" s="155" customFormat="1" hidden="1" x14ac:dyDescent="0.2">
      <c r="D1232" s="183"/>
      <c r="F1232" s="184"/>
      <c r="K1232" s="148"/>
      <c r="L1232" s="185"/>
      <c r="N1232" s="186"/>
      <c r="O1232" s="186"/>
      <c r="S1232" s="187"/>
      <c r="T1232" s="148"/>
      <c r="Z1232" s="148"/>
    </row>
    <row r="1233" spans="4:26" s="155" customFormat="1" hidden="1" x14ac:dyDescent="0.2">
      <c r="D1233" s="183"/>
      <c r="F1233" s="184"/>
      <c r="K1233" s="148"/>
      <c r="L1233" s="185"/>
      <c r="N1233" s="186"/>
      <c r="O1233" s="186"/>
      <c r="S1233" s="187"/>
      <c r="T1233" s="148"/>
      <c r="Z1233" s="148"/>
    </row>
    <row r="1234" spans="4:26" s="155" customFormat="1" hidden="1" x14ac:dyDescent="0.2">
      <c r="D1234" s="183"/>
      <c r="F1234" s="184"/>
      <c r="K1234" s="148"/>
      <c r="L1234" s="185"/>
      <c r="N1234" s="186"/>
      <c r="O1234" s="186"/>
      <c r="S1234" s="187"/>
      <c r="T1234" s="148"/>
      <c r="Z1234" s="148"/>
    </row>
    <row r="1235" spans="4:26" s="155" customFormat="1" hidden="1" x14ac:dyDescent="0.2">
      <c r="D1235" s="183"/>
      <c r="F1235" s="184"/>
      <c r="K1235" s="148"/>
      <c r="L1235" s="185"/>
      <c r="N1235" s="186"/>
      <c r="O1235" s="186"/>
      <c r="S1235" s="187"/>
      <c r="T1235" s="148"/>
      <c r="Z1235" s="148"/>
    </row>
    <row r="1236" spans="4:26" s="155" customFormat="1" hidden="1" x14ac:dyDescent="0.2">
      <c r="D1236" s="183"/>
      <c r="F1236" s="184"/>
      <c r="K1236" s="148"/>
      <c r="L1236" s="185"/>
      <c r="N1236" s="186"/>
      <c r="O1236" s="186"/>
      <c r="S1236" s="187"/>
      <c r="T1236" s="148"/>
      <c r="Z1236" s="148"/>
    </row>
    <row r="1237" spans="4:26" s="155" customFormat="1" hidden="1" x14ac:dyDescent="0.2">
      <c r="D1237" s="183"/>
      <c r="F1237" s="184"/>
      <c r="K1237" s="148"/>
      <c r="L1237" s="185"/>
      <c r="N1237" s="186"/>
      <c r="O1237" s="186"/>
      <c r="S1237" s="187"/>
      <c r="T1237" s="148"/>
      <c r="Z1237" s="148"/>
    </row>
    <row r="1238" spans="4:26" s="155" customFormat="1" hidden="1" x14ac:dyDescent="0.2">
      <c r="D1238" s="183"/>
      <c r="F1238" s="184"/>
      <c r="K1238" s="148"/>
      <c r="L1238" s="185"/>
      <c r="N1238" s="186"/>
      <c r="O1238" s="186"/>
      <c r="S1238" s="187"/>
      <c r="T1238" s="148"/>
      <c r="Z1238" s="148"/>
    </row>
    <row r="1239" spans="4:26" s="155" customFormat="1" hidden="1" x14ac:dyDescent="0.2">
      <c r="D1239" s="183"/>
      <c r="F1239" s="184"/>
      <c r="K1239" s="148"/>
      <c r="L1239" s="185"/>
      <c r="N1239" s="186"/>
      <c r="O1239" s="186"/>
      <c r="S1239" s="187"/>
      <c r="T1239" s="148"/>
      <c r="Z1239" s="148"/>
    </row>
    <row r="1240" spans="4:26" s="155" customFormat="1" hidden="1" x14ac:dyDescent="0.2">
      <c r="D1240" s="183"/>
      <c r="F1240" s="184"/>
      <c r="K1240" s="148"/>
      <c r="L1240" s="185"/>
      <c r="N1240" s="186"/>
      <c r="O1240" s="186"/>
      <c r="S1240" s="187"/>
      <c r="T1240" s="148"/>
      <c r="Z1240" s="148"/>
    </row>
    <row r="1241" spans="4:26" s="155" customFormat="1" hidden="1" x14ac:dyDescent="0.2">
      <c r="D1241" s="183"/>
      <c r="F1241" s="184"/>
      <c r="K1241" s="148"/>
      <c r="L1241" s="185"/>
      <c r="N1241" s="186"/>
      <c r="O1241" s="186"/>
      <c r="S1241" s="187"/>
      <c r="T1241" s="148"/>
      <c r="Z1241" s="148"/>
    </row>
    <row r="1242" spans="4:26" s="155" customFormat="1" hidden="1" x14ac:dyDescent="0.2">
      <c r="D1242" s="183"/>
      <c r="F1242" s="184"/>
      <c r="K1242" s="148"/>
      <c r="L1242" s="185"/>
      <c r="N1242" s="186"/>
      <c r="O1242" s="186"/>
      <c r="S1242" s="187"/>
      <c r="T1242" s="148"/>
      <c r="Z1242" s="148"/>
    </row>
    <row r="1243" spans="4:26" s="155" customFormat="1" hidden="1" x14ac:dyDescent="0.2">
      <c r="D1243" s="183"/>
      <c r="F1243" s="184"/>
      <c r="K1243" s="148"/>
      <c r="L1243" s="185"/>
      <c r="N1243" s="186"/>
      <c r="O1243" s="186"/>
      <c r="S1243" s="187"/>
      <c r="T1243" s="148"/>
      <c r="Z1243" s="148"/>
    </row>
    <row r="1244" spans="4:26" s="155" customFormat="1" hidden="1" x14ac:dyDescent="0.2">
      <c r="D1244" s="183"/>
      <c r="F1244" s="184"/>
      <c r="K1244" s="148"/>
      <c r="L1244" s="185"/>
      <c r="N1244" s="186"/>
      <c r="O1244" s="186"/>
      <c r="S1244" s="187"/>
      <c r="T1244" s="148"/>
      <c r="Z1244" s="148"/>
    </row>
    <row r="1245" spans="4:26" s="155" customFormat="1" hidden="1" x14ac:dyDescent="0.2">
      <c r="D1245" s="183"/>
      <c r="F1245" s="184"/>
      <c r="K1245" s="148"/>
      <c r="L1245" s="185"/>
      <c r="N1245" s="186"/>
      <c r="O1245" s="186"/>
      <c r="S1245" s="187"/>
      <c r="T1245" s="148"/>
      <c r="Z1245" s="148"/>
    </row>
    <row r="1246" spans="4:26" s="155" customFormat="1" hidden="1" x14ac:dyDescent="0.2">
      <c r="D1246" s="183"/>
      <c r="F1246" s="184"/>
      <c r="K1246" s="148"/>
      <c r="L1246" s="185"/>
      <c r="N1246" s="186"/>
      <c r="O1246" s="186"/>
      <c r="S1246" s="187"/>
      <c r="T1246" s="148"/>
      <c r="Z1246" s="148"/>
    </row>
    <row r="1247" spans="4:26" s="155" customFormat="1" hidden="1" x14ac:dyDescent="0.2">
      <c r="D1247" s="183"/>
      <c r="F1247" s="184"/>
      <c r="K1247" s="148"/>
      <c r="L1247" s="185"/>
      <c r="N1247" s="186"/>
      <c r="O1247" s="186"/>
      <c r="S1247" s="187"/>
      <c r="T1247" s="148"/>
      <c r="Z1247" s="148"/>
    </row>
    <row r="1248" spans="4:26" s="155" customFormat="1" hidden="1" x14ac:dyDescent="0.2">
      <c r="D1248" s="183"/>
      <c r="F1248" s="184"/>
      <c r="K1248" s="148"/>
      <c r="L1248" s="185"/>
      <c r="N1248" s="186"/>
      <c r="O1248" s="186"/>
      <c r="S1248" s="187"/>
      <c r="T1248" s="148"/>
      <c r="Z1248" s="148"/>
    </row>
    <row r="1249" spans="4:26" s="155" customFormat="1" hidden="1" x14ac:dyDescent="0.2">
      <c r="D1249" s="183"/>
      <c r="F1249" s="184"/>
      <c r="K1249" s="148"/>
      <c r="L1249" s="185"/>
      <c r="N1249" s="186"/>
      <c r="O1249" s="186"/>
      <c r="S1249" s="187"/>
      <c r="T1249" s="148"/>
      <c r="Z1249" s="148"/>
    </row>
    <row r="1250" spans="4:26" s="155" customFormat="1" hidden="1" x14ac:dyDescent="0.2">
      <c r="D1250" s="183"/>
      <c r="F1250" s="184"/>
      <c r="K1250" s="148"/>
      <c r="L1250" s="185"/>
      <c r="N1250" s="186"/>
      <c r="O1250" s="186"/>
      <c r="S1250" s="187"/>
      <c r="T1250" s="148"/>
      <c r="Z1250" s="148"/>
    </row>
    <row r="1251" spans="4:26" s="155" customFormat="1" hidden="1" x14ac:dyDescent="0.2">
      <c r="D1251" s="183"/>
      <c r="F1251" s="184"/>
      <c r="K1251" s="148"/>
      <c r="L1251" s="185"/>
      <c r="N1251" s="186"/>
      <c r="O1251" s="186"/>
      <c r="S1251" s="187"/>
      <c r="T1251" s="148"/>
      <c r="Z1251" s="148"/>
    </row>
    <row r="1252" spans="4:26" s="155" customFormat="1" hidden="1" x14ac:dyDescent="0.2">
      <c r="D1252" s="183"/>
      <c r="F1252" s="184"/>
      <c r="K1252" s="148"/>
      <c r="L1252" s="185"/>
      <c r="N1252" s="186"/>
      <c r="O1252" s="186"/>
      <c r="S1252" s="187"/>
      <c r="T1252" s="148"/>
      <c r="Z1252" s="148"/>
    </row>
    <row r="1253" spans="4:26" s="155" customFormat="1" hidden="1" x14ac:dyDescent="0.2">
      <c r="D1253" s="183"/>
      <c r="F1253" s="184"/>
      <c r="K1253" s="148"/>
      <c r="L1253" s="185"/>
      <c r="N1253" s="186"/>
      <c r="O1253" s="186"/>
      <c r="S1253" s="187"/>
      <c r="T1253" s="148"/>
      <c r="Z1253" s="148"/>
    </row>
    <row r="1254" spans="4:26" s="155" customFormat="1" hidden="1" x14ac:dyDescent="0.2">
      <c r="D1254" s="183"/>
      <c r="F1254" s="184"/>
      <c r="K1254" s="148"/>
      <c r="L1254" s="185"/>
      <c r="N1254" s="186"/>
      <c r="O1254" s="186"/>
      <c r="S1254" s="187"/>
      <c r="T1254" s="148"/>
      <c r="Z1254" s="148"/>
    </row>
    <row r="1255" spans="4:26" s="155" customFormat="1" hidden="1" x14ac:dyDescent="0.2">
      <c r="D1255" s="183"/>
      <c r="F1255" s="184"/>
      <c r="K1255" s="148"/>
      <c r="L1255" s="185"/>
      <c r="N1255" s="186"/>
      <c r="O1255" s="186"/>
      <c r="S1255" s="187"/>
      <c r="T1255" s="148"/>
      <c r="Z1255" s="148"/>
    </row>
    <row r="1256" spans="4:26" s="155" customFormat="1" hidden="1" x14ac:dyDescent="0.2">
      <c r="D1256" s="183"/>
      <c r="F1256" s="184"/>
      <c r="K1256" s="148"/>
      <c r="L1256" s="185"/>
      <c r="N1256" s="186"/>
      <c r="O1256" s="186"/>
      <c r="S1256" s="187"/>
      <c r="T1256" s="148"/>
      <c r="Z1256" s="148"/>
    </row>
    <row r="1257" spans="4:26" s="155" customFormat="1" hidden="1" x14ac:dyDescent="0.2">
      <c r="D1257" s="183"/>
      <c r="F1257" s="184"/>
      <c r="K1257" s="148"/>
      <c r="L1257" s="185"/>
      <c r="N1257" s="186"/>
      <c r="O1257" s="186"/>
      <c r="S1257" s="187"/>
      <c r="T1257" s="148"/>
      <c r="Z1257" s="148"/>
    </row>
    <row r="1258" spans="4:26" s="155" customFormat="1" hidden="1" x14ac:dyDescent="0.2">
      <c r="D1258" s="183"/>
      <c r="F1258" s="184"/>
      <c r="K1258" s="148"/>
      <c r="L1258" s="185"/>
      <c r="N1258" s="186"/>
      <c r="O1258" s="186"/>
      <c r="S1258" s="187"/>
      <c r="T1258" s="148"/>
      <c r="Z1258" s="148"/>
    </row>
    <row r="1259" spans="4:26" s="155" customFormat="1" hidden="1" x14ac:dyDescent="0.2">
      <c r="D1259" s="183"/>
      <c r="F1259" s="184"/>
      <c r="K1259" s="148"/>
      <c r="L1259" s="185"/>
      <c r="N1259" s="186"/>
      <c r="O1259" s="186"/>
      <c r="S1259" s="187"/>
      <c r="T1259" s="148"/>
      <c r="Z1259" s="148"/>
    </row>
    <row r="1260" spans="4:26" s="155" customFormat="1" hidden="1" x14ac:dyDescent="0.2">
      <c r="D1260" s="183"/>
      <c r="F1260" s="184"/>
      <c r="K1260" s="148"/>
      <c r="L1260" s="185"/>
      <c r="N1260" s="186"/>
      <c r="O1260" s="186"/>
      <c r="S1260" s="187"/>
      <c r="T1260" s="148"/>
      <c r="Z1260" s="148"/>
    </row>
    <row r="1261" spans="4:26" s="155" customFormat="1" hidden="1" x14ac:dyDescent="0.2">
      <c r="D1261" s="183"/>
      <c r="F1261" s="184"/>
      <c r="K1261" s="148"/>
      <c r="L1261" s="185"/>
      <c r="N1261" s="186"/>
      <c r="O1261" s="186"/>
      <c r="S1261" s="187"/>
      <c r="T1261" s="148"/>
      <c r="Z1261" s="148"/>
    </row>
    <row r="1262" spans="4:26" s="155" customFormat="1" hidden="1" x14ac:dyDescent="0.2">
      <c r="D1262" s="183"/>
      <c r="F1262" s="184"/>
      <c r="K1262" s="148"/>
      <c r="L1262" s="185"/>
      <c r="N1262" s="186"/>
      <c r="O1262" s="186"/>
      <c r="S1262" s="187"/>
      <c r="T1262" s="148"/>
      <c r="Z1262" s="148"/>
    </row>
    <row r="1263" spans="4:26" s="155" customFormat="1" hidden="1" x14ac:dyDescent="0.2">
      <c r="D1263" s="183"/>
      <c r="F1263" s="184"/>
      <c r="K1263" s="148"/>
      <c r="L1263" s="185"/>
      <c r="N1263" s="186"/>
      <c r="O1263" s="186"/>
      <c r="S1263" s="187"/>
      <c r="T1263" s="148"/>
      <c r="Z1263" s="148"/>
    </row>
    <row r="1264" spans="4:26" s="155" customFormat="1" hidden="1" x14ac:dyDescent="0.2">
      <c r="D1264" s="183"/>
      <c r="F1264" s="184"/>
      <c r="K1264" s="148"/>
      <c r="L1264" s="185"/>
      <c r="N1264" s="186"/>
      <c r="O1264" s="186"/>
      <c r="S1264" s="187"/>
      <c r="T1264" s="148"/>
      <c r="Z1264" s="148"/>
    </row>
    <row r="1265" spans="4:26" s="155" customFormat="1" hidden="1" x14ac:dyDescent="0.2">
      <c r="D1265" s="183"/>
      <c r="F1265" s="184"/>
      <c r="K1265" s="148"/>
      <c r="L1265" s="185"/>
      <c r="N1265" s="186"/>
      <c r="O1265" s="186"/>
      <c r="S1265" s="187"/>
      <c r="T1265" s="148"/>
      <c r="Z1265" s="148"/>
    </row>
    <row r="1266" spans="4:26" s="155" customFormat="1" hidden="1" x14ac:dyDescent="0.2">
      <c r="D1266" s="183"/>
      <c r="F1266" s="184"/>
      <c r="K1266" s="148"/>
      <c r="L1266" s="185"/>
      <c r="N1266" s="186"/>
      <c r="O1266" s="186"/>
      <c r="S1266" s="187"/>
      <c r="T1266" s="148"/>
      <c r="Z1266" s="148"/>
    </row>
    <row r="1267" spans="4:26" s="155" customFormat="1" hidden="1" x14ac:dyDescent="0.2">
      <c r="D1267" s="183"/>
      <c r="F1267" s="184"/>
      <c r="K1267" s="148"/>
      <c r="L1267" s="185"/>
      <c r="N1267" s="186"/>
      <c r="O1267" s="186"/>
      <c r="S1267" s="187"/>
      <c r="T1267" s="148"/>
      <c r="Z1267" s="148"/>
    </row>
    <row r="1268" spans="4:26" s="155" customFormat="1" hidden="1" x14ac:dyDescent="0.2">
      <c r="D1268" s="183"/>
      <c r="F1268" s="184"/>
      <c r="K1268" s="148"/>
      <c r="L1268" s="185"/>
      <c r="N1268" s="186"/>
      <c r="O1268" s="186"/>
      <c r="S1268" s="187"/>
      <c r="T1268" s="148"/>
      <c r="Z1268" s="148"/>
    </row>
    <row r="1269" spans="4:26" s="155" customFormat="1" hidden="1" x14ac:dyDescent="0.2">
      <c r="D1269" s="183"/>
      <c r="F1269" s="184"/>
      <c r="K1269" s="148"/>
      <c r="L1269" s="185"/>
      <c r="N1269" s="186"/>
      <c r="O1269" s="186"/>
      <c r="S1269" s="187"/>
      <c r="T1269" s="148"/>
      <c r="Z1269" s="148"/>
    </row>
    <row r="1270" spans="4:26" s="155" customFormat="1" hidden="1" x14ac:dyDescent="0.2">
      <c r="D1270" s="183"/>
      <c r="F1270" s="184"/>
      <c r="K1270" s="148"/>
      <c r="L1270" s="185"/>
      <c r="N1270" s="186"/>
      <c r="O1270" s="186"/>
      <c r="S1270" s="187"/>
      <c r="T1270" s="148"/>
      <c r="Z1270" s="148"/>
    </row>
    <row r="1271" spans="4:26" s="155" customFormat="1" hidden="1" x14ac:dyDescent="0.2">
      <c r="D1271" s="183"/>
      <c r="F1271" s="184"/>
      <c r="K1271" s="148"/>
      <c r="L1271" s="185"/>
      <c r="N1271" s="186"/>
      <c r="O1271" s="186"/>
      <c r="S1271" s="187"/>
      <c r="T1271" s="148"/>
      <c r="Z1271" s="148"/>
    </row>
    <row r="1272" spans="4:26" s="155" customFormat="1" hidden="1" x14ac:dyDescent="0.2">
      <c r="D1272" s="183"/>
      <c r="F1272" s="184"/>
      <c r="K1272" s="148"/>
      <c r="L1272" s="185"/>
      <c r="N1272" s="186"/>
      <c r="O1272" s="186"/>
      <c r="S1272" s="187"/>
      <c r="T1272" s="148"/>
      <c r="Z1272" s="148"/>
    </row>
    <row r="1273" spans="4:26" s="155" customFormat="1" hidden="1" x14ac:dyDescent="0.2">
      <c r="D1273" s="183"/>
      <c r="F1273" s="184"/>
      <c r="K1273" s="148"/>
      <c r="L1273" s="185"/>
      <c r="N1273" s="186"/>
      <c r="O1273" s="186"/>
      <c r="S1273" s="187"/>
      <c r="T1273" s="148"/>
      <c r="Z1273" s="148"/>
    </row>
    <row r="1274" spans="4:26" s="155" customFormat="1" hidden="1" x14ac:dyDescent="0.2">
      <c r="D1274" s="183"/>
      <c r="F1274" s="184"/>
      <c r="K1274" s="148"/>
      <c r="L1274" s="185"/>
      <c r="N1274" s="186"/>
      <c r="O1274" s="186"/>
      <c r="S1274" s="187"/>
      <c r="T1274" s="148"/>
      <c r="Z1274" s="148"/>
    </row>
    <row r="1275" spans="4:26" s="155" customFormat="1" hidden="1" x14ac:dyDescent="0.2">
      <c r="D1275" s="183"/>
      <c r="F1275" s="184"/>
      <c r="K1275" s="148"/>
      <c r="L1275" s="185"/>
      <c r="N1275" s="186"/>
      <c r="O1275" s="186"/>
      <c r="S1275" s="187"/>
      <c r="T1275" s="148"/>
      <c r="Z1275" s="148"/>
    </row>
    <row r="1276" spans="4:26" s="155" customFormat="1" hidden="1" x14ac:dyDescent="0.2">
      <c r="D1276" s="183"/>
      <c r="F1276" s="184"/>
      <c r="K1276" s="148"/>
      <c r="L1276" s="185"/>
      <c r="N1276" s="186"/>
      <c r="O1276" s="186"/>
      <c r="S1276" s="187"/>
      <c r="T1276" s="148"/>
      <c r="Z1276" s="148"/>
    </row>
    <row r="1277" spans="4:26" s="155" customFormat="1" hidden="1" x14ac:dyDescent="0.2">
      <c r="D1277" s="183"/>
      <c r="F1277" s="184"/>
      <c r="K1277" s="148"/>
      <c r="L1277" s="185"/>
      <c r="N1277" s="186"/>
      <c r="O1277" s="186"/>
      <c r="S1277" s="187"/>
      <c r="T1277" s="148"/>
      <c r="Z1277" s="148"/>
    </row>
    <row r="1278" spans="4:26" s="155" customFormat="1" hidden="1" x14ac:dyDescent="0.2">
      <c r="D1278" s="183"/>
      <c r="F1278" s="184"/>
      <c r="K1278" s="148"/>
      <c r="L1278" s="185"/>
      <c r="N1278" s="186"/>
      <c r="O1278" s="186"/>
      <c r="S1278" s="187"/>
      <c r="T1278" s="148"/>
      <c r="Z1278" s="148"/>
    </row>
    <row r="1279" spans="4:26" s="155" customFormat="1" hidden="1" x14ac:dyDescent="0.2">
      <c r="D1279" s="183"/>
      <c r="F1279" s="184"/>
      <c r="K1279" s="148"/>
      <c r="L1279" s="185"/>
      <c r="N1279" s="186"/>
      <c r="O1279" s="186"/>
      <c r="S1279" s="187"/>
      <c r="T1279" s="148"/>
      <c r="Z1279" s="148"/>
    </row>
    <row r="1280" spans="4:26" s="155" customFormat="1" hidden="1" x14ac:dyDescent="0.2">
      <c r="D1280" s="183"/>
      <c r="F1280" s="184"/>
      <c r="K1280" s="148"/>
      <c r="L1280" s="185"/>
      <c r="N1280" s="186"/>
      <c r="O1280" s="186"/>
      <c r="S1280" s="187"/>
      <c r="T1280" s="148"/>
      <c r="Z1280" s="148"/>
    </row>
    <row r="1281" spans="4:26" s="155" customFormat="1" hidden="1" x14ac:dyDescent="0.2">
      <c r="D1281" s="183"/>
      <c r="F1281" s="184"/>
      <c r="K1281" s="148"/>
      <c r="L1281" s="185"/>
      <c r="N1281" s="186"/>
      <c r="O1281" s="186"/>
      <c r="S1281" s="187"/>
      <c r="T1281" s="148"/>
      <c r="Z1281" s="148"/>
    </row>
    <row r="1282" spans="4:26" s="155" customFormat="1" hidden="1" x14ac:dyDescent="0.2">
      <c r="D1282" s="183"/>
      <c r="F1282" s="184"/>
      <c r="K1282" s="148"/>
      <c r="L1282" s="185"/>
      <c r="N1282" s="186"/>
      <c r="O1282" s="186"/>
      <c r="S1282" s="187"/>
      <c r="T1282" s="148"/>
      <c r="Z1282" s="148"/>
    </row>
    <row r="1283" spans="4:26" s="155" customFormat="1" hidden="1" x14ac:dyDescent="0.2">
      <c r="D1283" s="183"/>
      <c r="F1283" s="184"/>
      <c r="K1283" s="148"/>
      <c r="L1283" s="185"/>
      <c r="N1283" s="186"/>
      <c r="O1283" s="186"/>
      <c r="S1283" s="187"/>
      <c r="T1283" s="148"/>
      <c r="Z1283" s="148"/>
    </row>
    <row r="1284" spans="4:26" s="155" customFormat="1" hidden="1" x14ac:dyDescent="0.2">
      <c r="D1284" s="183"/>
      <c r="F1284" s="184"/>
      <c r="K1284" s="148"/>
      <c r="L1284" s="185"/>
      <c r="N1284" s="186"/>
      <c r="O1284" s="186"/>
      <c r="S1284" s="187"/>
      <c r="T1284" s="148"/>
      <c r="Z1284" s="148"/>
    </row>
    <row r="1285" spans="4:26" s="155" customFormat="1" hidden="1" x14ac:dyDescent="0.2">
      <c r="D1285" s="183"/>
      <c r="F1285" s="184"/>
      <c r="K1285" s="148"/>
      <c r="L1285" s="185"/>
      <c r="N1285" s="186"/>
      <c r="O1285" s="186"/>
      <c r="S1285" s="187"/>
      <c r="T1285" s="148"/>
      <c r="Z1285" s="148"/>
    </row>
    <row r="1286" spans="4:26" s="155" customFormat="1" hidden="1" x14ac:dyDescent="0.2">
      <c r="D1286" s="183"/>
      <c r="F1286" s="184"/>
      <c r="K1286" s="148"/>
      <c r="L1286" s="185"/>
      <c r="N1286" s="186"/>
      <c r="O1286" s="186"/>
      <c r="S1286" s="187"/>
      <c r="T1286" s="148"/>
      <c r="Z1286" s="148"/>
    </row>
    <row r="1287" spans="4:26" s="155" customFormat="1" hidden="1" x14ac:dyDescent="0.2">
      <c r="D1287" s="183"/>
      <c r="F1287" s="184"/>
      <c r="K1287" s="148"/>
      <c r="L1287" s="185"/>
      <c r="N1287" s="186"/>
      <c r="O1287" s="186"/>
      <c r="S1287" s="187"/>
      <c r="T1287" s="148"/>
      <c r="Z1287" s="148"/>
    </row>
    <row r="1288" spans="4:26" s="155" customFormat="1" hidden="1" x14ac:dyDescent="0.2">
      <c r="D1288" s="183"/>
      <c r="F1288" s="184"/>
      <c r="K1288" s="148"/>
      <c r="L1288" s="185"/>
      <c r="N1288" s="186"/>
      <c r="O1288" s="186"/>
      <c r="S1288" s="187"/>
      <c r="T1288" s="148"/>
      <c r="Z1288" s="148"/>
    </row>
    <row r="1289" spans="4:26" s="155" customFormat="1" hidden="1" x14ac:dyDescent="0.2">
      <c r="D1289" s="183"/>
      <c r="F1289" s="184"/>
      <c r="K1289" s="148"/>
      <c r="L1289" s="185"/>
      <c r="N1289" s="186"/>
      <c r="O1289" s="186"/>
      <c r="S1289" s="187"/>
      <c r="T1289" s="148"/>
      <c r="Z1289" s="148"/>
    </row>
    <row r="1290" spans="4:26" s="155" customFormat="1" hidden="1" x14ac:dyDescent="0.2">
      <c r="D1290" s="183"/>
      <c r="F1290" s="184"/>
      <c r="K1290" s="148"/>
      <c r="L1290" s="185"/>
      <c r="N1290" s="186"/>
      <c r="O1290" s="186"/>
      <c r="S1290" s="187"/>
      <c r="T1290" s="148"/>
      <c r="Z1290" s="148"/>
    </row>
    <row r="1291" spans="4:26" s="155" customFormat="1" hidden="1" x14ac:dyDescent="0.2">
      <c r="D1291" s="183"/>
      <c r="F1291" s="184"/>
      <c r="K1291" s="148"/>
      <c r="L1291" s="185"/>
      <c r="N1291" s="186"/>
      <c r="O1291" s="186"/>
      <c r="S1291" s="187"/>
      <c r="T1291" s="148"/>
      <c r="Z1291" s="148"/>
    </row>
    <row r="1292" spans="4:26" s="155" customFormat="1" hidden="1" x14ac:dyDescent="0.2">
      <c r="D1292" s="183"/>
      <c r="F1292" s="184"/>
      <c r="K1292" s="148"/>
      <c r="L1292" s="185"/>
      <c r="N1292" s="186"/>
      <c r="O1292" s="186"/>
      <c r="S1292" s="187"/>
      <c r="T1292" s="148"/>
      <c r="Z1292" s="148"/>
    </row>
    <row r="1293" spans="4:26" s="155" customFormat="1" hidden="1" x14ac:dyDescent="0.2">
      <c r="D1293" s="183"/>
      <c r="F1293" s="184"/>
      <c r="K1293" s="148"/>
      <c r="L1293" s="185"/>
      <c r="N1293" s="186"/>
      <c r="O1293" s="186"/>
      <c r="S1293" s="187"/>
      <c r="T1293" s="148"/>
      <c r="Z1293" s="148"/>
    </row>
    <row r="1294" spans="4:26" s="155" customFormat="1" hidden="1" x14ac:dyDescent="0.2">
      <c r="D1294" s="183"/>
      <c r="F1294" s="184"/>
      <c r="K1294" s="148"/>
      <c r="L1294" s="185"/>
      <c r="N1294" s="186"/>
      <c r="O1294" s="186"/>
      <c r="S1294" s="187"/>
      <c r="T1294" s="148"/>
      <c r="Z1294" s="148"/>
    </row>
    <row r="1295" spans="4:26" s="155" customFormat="1" hidden="1" x14ac:dyDescent="0.2">
      <c r="D1295" s="183"/>
      <c r="F1295" s="184"/>
      <c r="K1295" s="148"/>
      <c r="L1295" s="185"/>
      <c r="N1295" s="186"/>
      <c r="O1295" s="186"/>
      <c r="S1295" s="187"/>
      <c r="T1295" s="148"/>
      <c r="Z1295" s="148"/>
    </row>
    <row r="1296" spans="4:26" s="155" customFormat="1" hidden="1" x14ac:dyDescent="0.2">
      <c r="D1296" s="183"/>
      <c r="F1296" s="184"/>
      <c r="K1296" s="148"/>
      <c r="L1296" s="185"/>
      <c r="N1296" s="186"/>
      <c r="O1296" s="186"/>
      <c r="S1296" s="187"/>
      <c r="T1296" s="148"/>
      <c r="Z1296" s="148"/>
    </row>
    <row r="1297" spans="4:26" s="155" customFormat="1" hidden="1" x14ac:dyDescent="0.2">
      <c r="D1297" s="183"/>
      <c r="F1297" s="184"/>
      <c r="K1297" s="148"/>
      <c r="L1297" s="185"/>
      <c r="N1297" s="186"/>
      <c r="O1297" s="186"/>
      <c r="S1297" s="187"/>
      <c r="T1297" s="148"/>
      <c r="Z1297" s="148"/>
    </row>
    <row r="1298" spans="4:26" s="155" customFormat="1" hidden="1" x14ac:dyDescent="0.2">
      <c r="D1298" s="183"/>
      <c r="F1298" s="184"/>
      <c r="K1298" s="148"/>
      <c r="L1298" s="185"/>
      <c r="N1298" s="186"/>
      <c r="O1298" s="186"/>
      <c r="S1298" s="187"/>
      <c r="T1298" s="148"/>
      <c r="Z1298" s="148"/>
    </row>
    <row r="1299" spans="4:26" s="155" customFormat="1" hidden="1" x14ac:dyDescent="0.2">
      <c r="D1299" s="183"/>
      <c r="F1299" s="184"/>
      <c r="K1299" s="148"/>
      <c r="L1299" s="185"/>
      <c r="N1299" s="186"/>
      <c r="O1299" s="186"/>
      <c r="S1299" s="187"/>
      <c r="T1299" s="148"/>
      <c r="Z1299" s="148"/>
    </row>
    <row r="1300" spans="4:26" s="155" customFormat="1" hidden="1" x14ac:dyDescent="0.2">
      <c r="D1300" s="183"/>
      <c r="F1300" s="184"/>
      <c r="K1300" s="148"/>
      <c r="L1300" s="185"/>
      <c r="N1300" s="186"/>
      <c r="O1300" s="186"/>
      <c r="S1300" s="187"/>
      <c r="T1300" s="148"/>
      <c r="Z1300" s="148"/>
    </row>
    <row r="1301" spans="4:26" s="155" customFormat="1" hidden="1" x14ac:dyDescent="0.2">
      <c r="D1301" s="183"/>
      <c r="F1301" s="184"/>
      <c r="K1301" s="148"/>
      <c r="L1301" s="185"/>
      <c r="N1301" s="186"/>
      <c r="O1301" s="186"/>
      <c r="S1301" s="187"/>
      <c r="T1301" s="148"/>
      <c r="Z1301" s="148"/>
    </row>
    <row r="1302" spans="4:26" s="155" customFormat="1" hidden="1" x14ac:dyDescent="0.2">
      <c r="D1302" s="183"/>
      <c r="F1302" s="184"/>
      <c r="K1302" s="148"/>
      <c r="L1302" s="185"/>
      <c r="N1302" s="186"/>
      <c r="O1302" s="186"/>
      <c r="S1302" s="187"/>
      <c r="T1302" s="148"/>
      <c r="Z1302" s="148"/>
    </row>
    <row r="1303" spans="4:26" s="155" customFormat="1" hidden="1" x14ac:dyDescent="0.2">
      <c r="D1303" s="183"/>
      <c r="F1303" s="184"/>
      <c r="K1303" s="148"/>
      <c r="L1303" s="185"/>
      <c r="N1303" s="186"/>
      <c r="O1303" s="186"/>
      <c r="S1303" s="187"/>
      <c r="T1303" s="148"/>
      <c r="Z1303" s="148"/>
    </row>
    <row r="1304" spans="4:26" s="155" customFormat="1" hidden="1" x14ac:dyDescent="0.2">
      <c r="D1304" s="183"/>
      <c r="F1304" s="184"/>
      <c r="K1304" s="148"/>
      <c r="L1304" s="185"/>
      <c r="N1304" s="186"/>
      <c r="O1304" s="186"/>
      <c r="S1304" s="187"/>
      <c r="T1304" s="148"/>
      <c r="Z1304" s="148"/>
    </row>
    <row r="1305" spans="4:26" s="155" customFormat="1" hidden="1" x14ac:dyDescent="0.2">
      <c r="D1305" s="183"/>
      <c r="F1305" s="184"/>
      <c r="K1305" s="148"/>
      <c r="L1305" s="185"/>
      <c r="N1305" s="186"/>
      <c r="O1305" s="186"/>
      <c r="S1305" s="187"/>
      <c r="T1305" s="148"/>
      <c r="Z1305" s="148"/>
    </row>
    <row r="1306" spans="4:26" s="155" customFormat="1" hidden="1" x14ac:dyDescent="0.2">
      <c r="D1306" s="183"/>
      <c r="F1306" s="184"/>
      <c r="K1306" s="148"/>
      <c r="L1306" s="185"/>
      <c r="N1306" s="186"/>
      <c r="O1306" s="186"/>
      <c r="S1306" s="187"/>
      <c r="T1306" s="148"/>
      <c r="Z1306" s="148"/>
    </row>
    <row r="1307" spans="4:26" s="155" customFormat="1" hidden="1" x14ac:dyDescent="0.2">
      <c r="D1307" s="183"/>
      <c r="F1307" s="184"/>
      <c r="K1307" s="148"/>
      <c r="L1307" s="185"/>
      <c r="N1307" s="186"/>
      <c r="O1307" s="186"/>
      <c r="S1307" s="187"/>
      <c r="T1307" s="148"/>
      <c r="Z1307" s="148"/>
    </row>
    <row r="1308" spans="4:26" s="155" customFormat="1" hidden="1" x14ac:dyDescent="0.2">
      <c r="D1308" s="183"/>
      <c r="F1308" s="184"/>
      <c r="K1308" s="148"/>
      <c r="L1308" s="185"/>
      <c r="N1308" s="186"/>
      <c r="O1308" s="186"/>
      <c r="S1308" s="187"/>
      <c r="T1308" s="148"/>
      <c r="Z1308" s="148"/>
    </row>
    <row r="1309" spans="4:26" s="155" customFormat="1" hidden="1" x14ac:dyDescent="0.2">
      <c r="D1309" s="183"/>
      <c r="F1309" s="184"/>
      <c r="K1309" s="148"/>
      <c r="L1309" s="185"/>
      <c r="N1309" s="186"/>
      <c r="O1309" s="186"/>
      <c r="S1309" s="187"/>
      <c r="T1309" s="148"/>
      <c r="Z1309" s="148"/>
    </row>
    <row r="1310" spans="4:26" s="155" customFormat="1" hidden="1" x14ac:dyDescent="0.2">
      <c r="D1310" s="183"/>
      <c r="F1310" s="184"/>
      <c r="K1310" s="148"/>
      <c r="L1310" s="185"/>
      <c r="N1310" s="186"/>
      <c r="O1310" s="186"/>
      <c r="S1310" s="187"/>
      <c r="T1310" s="148"/>
      <c r="Z1310" s="148"/>
    </row>
    <row r="1311" spans="4:26" s="155" customFormat="1" hidden="1" x14ac:dyDescent="0.2">
      <c r="D1311" s="183"/>
      <c r="F1311" s="184"/>
      <c r="K1311" s="148"/>
      <c r="L1311" s="185"/>
      <c r="N1311" s="186"/>
      <c r="O1311" s="186"/>
      <c r="S1311" s="187"/>
      <c r="T1311" s="148"/>
      <c r="Z1311" s="148"/>
    </row>
    <row r="1312" spans="4:26" s="155" customFormat="1" hidden="1" x14ac:dyDescent="0.2">
      <c r="D1312" s="183"/>
      <c r="F1312" s="184"/>
      <c r="K1312" s="148"/>
      <c r="L1312" s="185"/>
      <c r="N1312" s="186"/>
      <c r="O1312" s="186"/>
      <c r="S1312" s="187"/>
      <c r="T1312" s="148"/>
      <c r="Z1312" s="148"/>
    </row>
    <row r="1313" spans="4:26" s="155" customFormat="1" hidden="1" x14ac:dyDescent="0.2">
      <c r="D1313" s="183"/>
      <c r="F1313" s="184"/>
      <c r="K1313" s="148"/>
      <c r="L1313" s="185"/>
      <c r="N1313" s="186"/>
      <c r="O1313" s="186"/>
      <c r="S1313" s="187"/>
      <c r="T1313" s="148"/>
      <c r="Z1313" s="148"/>
    </row>
    <row r="1314" spans="4:26" s="155" customFormat="1" hidden="1" x14ac:dyDescent="0.2">
      <c r="D1314" s="183"/>
      <c r="F1314" s="184"/>
      <c r="K1314" s="148"/>
      <c r="L1314" s="185"/>
      <c r="N1314" s="186"/>
      <c r="O1314" s="186"/>
      <c r="S1314" s="187"/>
      <c r="T1314" s="148"/>
      <c r="Z1314" s="148"/>
    </row>
    <row r="1315" spans="4:26" s="155" customFormat="1" hidden="1" x14ac:dyDescent="0.2">
      <c r="D1315" s="183"/>
      <c r="F1315" s="184"/>
      <c r="K1315" s="148"/>
      <c r="L1315" s="185"/>
      <c r="N1315" s="186"/>
      <c r="O1315" s="186"/>
      <c r="S1315" s="187"/>
      <c r="T1315" s="148"/>
      <c r="Z1315" s="148"/>
    </row>
    <row r="1316" spans="4:26" s="155" customFormat="1" hidden="1" x14ac:dyDescent="0.2">
      <c r="D1316" s="183"/>
      <c r="F1316" s="184"/>
      <c r="K1316" s="148"/>
      <c r="L1316" s="185"/>
      <c r="N1316" s="186"/>
      <c r="O1316" s="186"/>
      <c r="S1316" s="187"/>
      <c r="T1316" s="148"/>
      <c r="Z1316" s="148"/>
    </row>
    <row r="1317" spans="4:26" s="155" customFormat="1" hidden="1" x14ac:dyDescent="0.2">
      <c r="D1317" s="183"/>
      <c r="F1317" s="184"/>
      <c r="K1317" s="148"/>
      <c r="L1317" s="185"/>
      <c r="N1317" s="186"/>
      <c r="O1317" s="186"/>
      <c r="S1317" s="187"/>
      <c r="T1317" s="148"/>
      <c r="Z1317" s="148"/>
    </row>
    <row r="1318" spans="4:26" s="155" customFormat="1" hidden="1" x14ac:dyDescent="0.2">
      <c r="D1318" s="183"/>
      <c r="F1318" s="184"/>
      <c r="K1318" s="148"/>
      <c r="L1318" s="185"/>
      <c r="N1318" s="186"/>
      <c r="O1318" s="186"/>
      <c r="S1318" s="187"/>
      <c r="T1318" s="148"/>
      <c r="Z1318" s="148"/>
    </row>
    <row r="1319" spans="4:26" s="155" customFormat="1" hidden="1" x14ac:dyDescent="0.2">
      <c r="D1319" s="183"/>
      <c r="F1319" s="184"/>
      <c r="K1319" s="148"/>
      <c r="L1319" s="185"/>
      <c r="N1319" s="186"/>
      <c r="O1319" s="186"/>
      <c r="S1319" s="187"/>
      <c r="T1319" s="148"/>
      <c r="Z1319" s="148"/>
    </row>
    <row r="1320" spans="4:26" s="155" customFormat="1" hidden="1" x14ac:dyDescent="0.2">
      <c r="D1320" s="183"/>
      <c r="F1320" s="184"/>
      <c r="K1320" s="148"/>
      <c r="L1320" s="185"/>
      <c r="N1320" s="186"/>
      <c r="O1320" s="186"/>
      <c r="S1320" s="187"/>
      <c r="T1320" s="148"/>
      <c r="Z1320" s="148"/>
    </row>
    <row r="1321" spans="4:26" s="155" customFormat="1" hidden="1" x14ac:dyDescent="0.2">
      <c r="D1321" s="183"/>
      <c r="F1321" s="184"/>
      <c r="K1321" s="148"/>
      <c r="L1321" s="185"/>
      <c r="N1321" s="186"/>
      <c r="O1321" s="186"/>
      <c r="S1321" s="187"/>
      <c r="T1321" s="148"/>
      <c r="Z1321" s="148"/>
    </row>
    <row r="1322" spans="4:26" s="155" customFormat="1" hidden="1" x14ac:dyDescent="0.2">
      <c r="D1322" s="183"/>
      <c r="F1322" s="184"/>
      <c r="K1322" s="148"/>
      <c r="L1322" s="185"/>
      <c r="N1322" s="186"/>
      <c r="O1322" s="186"/>
      <c r="S1322" s="187"/>
      <c r="T1322" s="148"/>
      <c r="Z1322" s="148"/>
    </row>
    <row r="1323" spans="4:26" s="155" customFormat="1" hidden="1" x14ac:dyDescent="0.2">
      <c r="D1323" s="183"/>
      <c r="F1323" s="184"/>
      <c r="K1323" s="148"/>
      <c r="L1323" s="185"/>
      <c r="N1323" s="186"/>
      <c r="O1323" s="186"/>
      <c r="S1323" s="187"/>
      <c r="T1323" s="148"/>
      <c r="Z1323" s="148"/>
    </row>
    <row r="1324" spans="4:26" s="155" customFormat="1" hidden="1" x14ac:dyDescent="0.2">
      <c r="D1324" s="183"/>
      <c r="F1324" s="184"/>
      <c r="K1324" s="148"/>
      <c r="L1324" s="185"/>
      <c r="N1324" s="186"/>
      <c r="O1324" s="186"/>
      <c r="S1324" s="187"/>
      <c r="T1324" s="148"/>
      <c r="Z1324" s="148"/>
    </row>
    <row r="1325" spans="4:26" s="155" customFormat="1" hidden="1" x14ac:dyDescent="0.2">
      <c r="D1325" s="183"/>
      <c r="F1325" s="184"/>
      <c r="K1325" s="148"/>
      <c r="L1325" s="185"/>
      <c r="N1325" s="186"/>
      <c r="O1325" s="186"/>
      <c r="S1325" s="187"/>
      <c r="T1325" s="148"/>
      <c r="Z1325" s="148"/>
    </row>
    <row r="1326" spans="4:26" s="155" customFormat="1" hidden="1" x14ac:dyDescent="0.2">
      <c r="D1326" s="183"/>
      <c r="F1326" s="184"/>
      <c r="K1326" s="148"/>
      <c r="L1326" s="185"/>
      <c r="N1326" s="186"/>
      <c r="O1326" s="186"/>
      <c r="S1326" s="187"/>
      <c r="T1326" s="148"/>
      <c r="Z1326" s="148"/>
    </row>
    <row r="1327" spans="4:26" s="155" customFormat="1" hidden="1" x14ac:dyDescent="0.2">
      <c r="D1327" s="183"/>
      <c r="F1327" s="184"/>
      <c r="K1327" s="148"/>
      <c r="L1327" s="185"/>
      <c r="N1327" s="186"/>
      <c r="O1327" s="186"/>
      <c r="S1327" s="187"/>
      <c r="T1327" s="148"/>
      <c r="Z1327" s="148"/>
    </row>
    <row r="1328" spans="4:26" s="155" customFormat="1" hidden="1" x14ac:dyDescent="0.2">
      <c r="D1328" s="183"/>
      <c r="F1328" s="184"/>
      <c r="K1328" s="148"/>
      <c r="L1328" s="185"/>
      <c r="N1328" s="186"/>
      <c r="O1328" s="186"/>
      <c r="S1328" s="187"/>
      <c r="T1328" s="148"/>
      <c r="Z1328" s="148"/>
    </row>
    <row r="1329" spans="4:26" s="155" customFormat="1" hidden="1" x14ac:dyDescent="0.2">
      <c r="D1329" s="183"/>
      <c r="F1329" s="184"/>
      <c r="K1329" s="148"/>
      <c r="L1329" s="185"/>
      <c r="N1329" s="186"/>
      <c r="O1329" s="186"/>
      <c r="S1329" s="187"/>
      <c r="T1329" s="148"/>
      <c r="Z1329" s="148"/>
    </row>
    <row r="1330" spans="4:26" s="155" customFormat="1" hidden="1" x14ac:dyDescent="0.2">
      <c r="D1330" s="183"/>
      <c r="F1330" s="184"/>
      <c r="K1330" s="148"/>
      <c r="L1330" s="185"/>
      <c r="N1330" s="186"/>
      <c r="O1330" s="186"/>
      <c r="S1330" s="187"/>
      <c r="T1330" s="148"/>
      <c r="Z1330" s="148"/>
    </row>
    <row r="1331" spans="4:26" s="155" customFormat="1" hidden="1" x14ac:dyDescent="0.2">
      <c r="D1331" s="183"/>
      <c r="F1331" s="184"/>
      <c r="K1331" s="148"/>
      <c r="L1331" s="185"/>
      <c r="N1331" s="186"/>
      <c r="O1331" s="186"/>
      <c r="S1331" s="187"/>
      <c r="T1331" s="148"/>
      <c r="Z1331" s="148"/>
    </row>
    <row r="1332" spans="4:26" s="155" customFormat="1" hidden="1" x14ac:dyDescent="0.2">
      <c r="D1332" s="183"/>
      <c r="F1332" s="184"/>
      <c r="K1332" s="148"/>
      <c r="L1332" s="185"/>
      <c r="N1332" s="186"/>
      <c r="O1332" s="186"/>
      <c r="S1332" s="187"/>
      <c r="T1332" s="148"/>
      <c r="Z1332" s="148"/>
    </row>
    <row r="1333" spans="4:26" s="155" customFormat="1" hidden="1" x14ac:dyDescent="0.2">
      <c r="D1333" s="183"/>
      <c r="F1333" s="184"/>
      <c r="K1333" s="148"/>
      <c r="L1333" s="185"/>
      <c r="N1333" s="186"/>
      <c r="O1333" s="186"/>
      <c r="S1333" s="187"/>
      <c r="T1333" s="148"/>
      <c r="Z1333" s="148"/>
    </row>
    <row r="1334" spans="4:26" s="155" customFormat="1" hidden="1" x14ac:dyDescent="0.2">
      <c r="D1334" s="183"/>
      <c r="F1334" s="184"/>
      <c r="K1334" s="148"/>
      <c r="L1334" s="185"/>
      <c r="N1334" s="186"/>
      <c r="O1334" s="186"/>
      <c r="S1334" s="187"/>
      <c r="T1334" s="148"/>
      <c r="Z1334" s="148"/>
    </row>
    <row r="1335" spans="4:26" s="155" customFormat="1" hidden="1" x14ac:dyDescent="0.2">
      <c r="D1335" s="183"/>
      <c r="F1335" s="184"/>
      <c r="K1335" s="148"/>
      <c r="L1335" s="185"/>
      <c r="N1335" s="186"/>
      <c r="O1335" s="186"/>
      <c r="S1335" s="187"/>
      <c r="T1335" s="148"/>
      <c r="Z1335" s="148"/>
    </row>
    <row r="1336" spans="4:26" s="155" customFormat="1" x14ac:dyDescent="0.2">
      <c r="D1336" s="183"/>
      <c r="F1336" s="184"/>
      <c r="K1336" s="148"/>
      <c r="L1336" s="185"/>
      <c r="N1336" s="186"/>
      <c r="O1336" s="186"/>
      <c r="S1336" s="187"/>
      <c r="T1336" s="148"/>
      <c r="Z1336" s="148"/>
    </row>
    <row r="1337" spans="4:26" s="155" customFormat="1" x14ac:dyDescent="0.2">
      <c r="D1337" s="183"/>
      <c r="F1337" s="184"/>
      <c r="K1337" s="148"/>
      <c r="L1337" s="185"/>
      <c r="N1337" s="186"/>
      <c r="O1337" s="186"/>
      <c r="S1337" s="187"/>
      <c r="T1337" s="148"/>
      <c r="Z1337" s="148"/>
    </row>
    <row r="1338" spans="4:26" s="155" customFormat="1" x14ac:dyDescent="0.2">
      <c r="D1338" s="183"/>
      <c r="F1338" s="184"/>
      <c r="K1338" s="148"/>
      <c r="L1338" s="185"/>
      <c r="N1338" s="186"/>
      <c r="O1338" s="186"/>
      <c r="S1338" s="187"/>
      <c r="T1338" s="148"/>
      <c r="Z1338" s="148"/>
    </row>
    <row r="1339" spans="4:26" s="155" customFormat="1" x14ac:dyDescent="0.2">
      <c r="D1339" s="183"/>
      <c r="F1339" s="184"/>
      <c r="K1339" s="148"/>
      <c r="L1339" s="185"/>
      <c r="N1339" s="186"/>
      <c r="O1339" s="186"/>
      <c r="S1339" s="187"/>
      <c r="T1339" s="148"/>
      <c r="Z1339" s="148"/>
    </row>
    <row r="1340" spans="4:26" s="155" customFormat="1" x14ac:dyDescent="0.2">
      <c r="D1340" s="183"/>
      <c r="F1340" s="184"/>
      <c r="K1340" s="148"/>
      <c r="L1340" s="185"/>
      <c r="N1340" s="186"/>
      <c r="O1340" s="186"/>
      <c r="S1340" s="187"/>
      <c r="T1340" s="148"/>
      <c r="Z1340" s="148"/>
    </row>
    <row r="1341" spans="4:26" s="155" customFormat="1" x14ac:dyDescent="0.2">
      <c r="D1341" s="183"/>
      <c r="F1341" s="184"/>
      <c r="K1341" s="148"/>
      <c r="L1341" s="185"/>
      <c r="N1341" s="186"/>
      <c r="O1341" s="186"/>
      <c r="S1341" s="187"/>
      <c r="T1341" s="148"/>
      <c r="Z1341" s="148"/>
    </row>
    <row r="1342" spans="4:26" s="155" customFormat="1" x14ac:dyDescent="0.2">
      <c r="D1342" s="183"/>
      <c r="F1342" s="184"/>
      <c r="K1342" s="148"/>
      <c r="L1342" s="185"/>
      <c r="N1342" s="186"/>
      <c r="O1342" s="186"/>
      <c r="S1342" s="187"/>
      <c r="T1342" s="148"/>
      <c r="Z1342" s="148"/>
    </row>
    <row r="1343" spans="4:26" s="155" customFormat="1" x14ac:dyDescent="0.2">
      <c r="D1343" s="183"/>
      <c r="F1343" s="184"/>
      <c r="K1343" s="148"/>
      <c r="L1343" s="185"/>
      <c r="N1343" s="186"/>
      <c r="O1343" s="186"/>
      <c r="S1343" s="187"/>
      <c r="T1343" s="148"/>
      <c r="Z1343" s="148"/>
    </row>
    <row r="1344" spans="4:26" s="155" customFormat="1" x14ac:dyDescent="0.2">
      <c r="D1344" s="183"/>
      <c r="F1344" s="184"/>
      <c r="K1344" s="148"/>
      <c r="L1344" s="185"/>
      <c r="N1344" s="186"/>
      <c r="O1344" s="186"/>
      <c r="S1344" s="187"/>
      <c r="T1344" s="148"/>
      <c r="Z1344" s="148"/>
    </row>
    <row r="1345" spans="2:26" s="155" customFormat="1" x14ac:dyDescent="0.2">
      <c r="D1345" s="183"/>
      <c r="F1345" s="184"/>
      <c r="K1345" s="148"/>
      <c r="L1345" s="185"/>
      <c r="N1345" s="186"/>
      <c r="O1345" s="186"/>
      <c r="S1345" s="187"/>
      <c r="T1345" s="148"/>
      <c r="Z1345" s="148"/>
    </row>
    <row r="1346" spans="2:26" s="155" customFormat="1" x14ac:dyDescent="0.2">
      <c r="D1346" s="183"/>
      <c r="F1346" s="184"/>
      <c r="K1346" s="148"/>
      <c r="L1346" s="185"/>
      <c r="N1346" s="186"/>
      <c r="O1346" s="186"/>
      <c r="S1346" s="187"/>
      <c r="T1346" s="148"/>
      <c r="Z1346" s="148"/>
    </row>
    <row r="1347" spans="2:26" s="155" customFormat="1" x14ac:dyDescent="0.2">
      <c r="D1347" s="183"/>
      <c r="F1347" s="184"/>
      <c r="K1347" s="148"/>
      <c r="L1347" s="185"/>
      <c r="N1347" s="186"/>
      <c r="O1347" s="186"/>
      <c r="S1347" s="187"/>
      <c r="T1347" s="148"/>
      <c r="Z1347" s="148"/>
    </row>
    <row r="1348" spans="2:26" s="155" customFormat="1" x14ac:dyDescent="0.2">
      <c r="D1348" s="183"/>
      <c r="F1348" s="184"/>
      <c r="K1348" s="148"/>
      <c r="L1348" s="185"/>
      <c r="N1348" s="186"/>
      <c r="O1348" s="186"/>
      <c r="S1348" s="187"/>
      <c r="T1348" s="148"/>
      <c r="Z1348" s="148"/>
    </row>
    <row r="1349" spans="2:26" s="155" customFormat="1" x14ac:dyDescent="0.2">
      <c r="D1349" s="183"/>
      <c r="F1349" s="184"/>
      <c r="K1349" s="148"/>
      <c r="L1349" s="185"/>
      <c r="N1349" s="186"/>
      <c r="O1349" s="186"/>
      <c r="S1349" s="187"/>
      <c r="T1349" s="148"/>
      <c r="Z1349" s="148"/>
    </row>
    <row r="1350" spans="2:26" s="155" customFormat="1" x14ac:dyDescent="0.2">
      <c r="D1350" s="183"/>
      <c r="F1350" s="184"/>
      <c r="K1350" s="148"/>
      <c r="L1350" s="185"/>
      <c r="N1350" s="186"/>
      <c r="O1350" s="186"/>
      <c r="S1350" s="187"/>
      <c r="T1350" s="148"/>
      <c r="Z1350" s="148"/>
    </row>
    <row r="1351" spans="2:26" s="155" customFormat="1" x14ac:dyDescent="0.2">
      <c r="D1351" s="183"/>
      <c r="F1351" s="184"/>
      <c r="K1351" s="148"/>
      <c r="L1351" s="185"/>
      <c r="N1351" s="186"/>
      <c r="O1351" s="186"/>
      <c r="S1351" s="187"/>
      <c r="T1351" s="148"/>
      <c r="Z1351" s="148"/>
    </row>
    <row r="1352" spans="2:26" s="155" customFormat="1" x14ac:dyDescent="0.2">
      <c r="D1352" s="183"/>
      <c r="F1352" s="184"/>
      <c r="K1352" s="148"/>
      <c r="L1352" s="185"/>
      <c r="N1352" s="186"/>
      <c r="O1352" s="186"/>
      <c r="S1352" s="187"/>
      <c r="T1352" s="148"/>
      <c r="Z1352" s="148"/>
    </row>
    <row r="1353" spans="2:26" s="155" customFormat="1" x14ac:dyDescent="0.2">
      <c r="D1353" s="183"/>
      <c r="F1353" s="184"/>
      <c r="K1353" s="148"/>
      <c r="L1353" s="185"/>
      <c r="N1353" s="186"/>
      <c r="O1353" s="186"/>
      <c r="S1353" s="187"/>
      <c r="T1353" s="148"/>
      <c r="Z1353" s="148"/>
    </row>
    <row r="1354" spans="2:26" s="155" customFormat="1" x14ac:dyDescent="0.2">
      <c r="D1354" s="183"/>
      <c r="F1354" s="184"/>
      <c r="K1354" s="148"/>
      <c r="L1354" s="185"/>
      <c r="N1354" s="186"/>
      <c r="O1354" s="186"/>
      <c r="S1354" s="187"/>
      <c r="T1354" s="148"/>
      <c r="Z1354" s="148"/>
    </row>
    <row r="1355" spans="2:26" s="196" customFormat="1" x14ac:dyDescent="0.2">
      <c r="D1355" s="195"/>
      <c r="F1355" s="197"/>
      <c r="K1355" s="198"/>
      <c r="L1355" s="199"/>
      <c r="N1355" s="200"/>
      <c r="O1355" s="200"/>
      <c r="S1355" s="201"/>
      <c r="T1355" s="198"/>
      <c r="Z1355" s="198"/>
    </row>
    <row r="1356" spans="2:26" s="196" customFormat="1" x14ac:dyDescent="0.2">
      <c r="D1356" s="195"/>
      <c r="F1356" s="197"/>
      <c r="K1356" s="198"/>
      <c r="L1356" s="199"/>
      <c r="N1356" s="200"/>
      <c r="O1356" s="200"/>
      <c r="S1356" s="201"/>
      <c r="T1356" s="198"/>
      <c r="Z1356" s="198"/>
    </row>
    <row r="1357" spans="2:26" s="196" customFormat="1" x14ac:dyDescent="0.2">
      <c r="B1357" s="195"/>
      <c r="D1357" s="195"/>
      <c r="F1357" s="197"/>
      <c r="K1357" s="198"/>
      <c r="L1357" s="199"/>
      <c r="N1357" s="200"/>
      <c r="O1357" s="200"/>
      <c r="S1357" s="201"/>
      <c r="T1357" s="198"/>
      <c r="Z1357" s="198"/>
    </row>
    <row r="1358" spans="2:26" s="219" customFormat="1" x14ac:dyDescent="0.2">
      <c r="B1358" s="220"/>
      <c r="D1358" s="220"/>
      <c r="F1358" s="225"/>
      <c r="K1358" s="221"/>
      <c r="L1358" s="222"/>
      <c r="N1358" s="223"/>
      <c r="O1358" s="223"/>
      <c r="S1358" s="224"/>
      <c r="T1358" s="221"/>
      <c r="Z1358" s="221"/>
    </row>
    <row r="1359" spans="2:26" s="196" customFormat="1" x14ac:dyDescent="0.2">
      <c r="B1359" s="195"/>
      <c r="C1359" s="196" t="str">
        <f>C8</f>
        <v>Canada</v>
      </c>
      <c r="D1359" s="195"/>
      <c r="F1359" s="197"/>
      <c r="K1359" s="198"/>
      <c r="L1359" s="199"/>
      <c r="N1359" s="200"/>
      <c r="O1359" s="200"/>
      <c r="S1359" s="201"/>
      <c r="T1359" s="198"/>
      <c r="Z1359" s="198"/>
    </row>
    <row r="1360" spans="2:26" s="196" customFormat="1" x14ac:dyDescent="0.2">
      <c r="B1360" s="205" t="str">
        <f>C7</f>
        <v>2025</v>
      </c>
      <c r="C1360" s="196" t="s">
        <v>99</v>
      </c>
      <c r="D1360" s="195"/>
      <c r="F1360" s="197"/>
      <c r="K1360" s="198"/>
      <c r="L1360" s="199"/>
      <c r="N1360" s="200"/>
      <c r="O1360" s="200"/>
      <c r="S1360" s="201"/>
      <c r="T1360" s="198"/>
      <c r="Z1360" s="198"/>
    </row>
    <row r="1361" spans="2:60" s="196" customFormat="1" x14ac:dyDescent="0.2">
      <c r="B1361" s="196" t="str" cm="1">
        <f t="array" ref="B1361:B1379">_xlfn.UNIQUE(_xlfn._xlws.FILTER(_xlfn._xlws.FILTER('Potash shipments'!B8:L12374,('Potash shipments'!C8:C12374=$C$7),""),{0,0,0,0,1,0,0,0,0,0,0}))</f>
        <v>Canada</v>
      </c>
      <c r="C1361" s="196" t="str" cm="1">
        <f t="array" ref="C1361:C1367">_xlfn.UNIQUE(_xlfn._xlws.FILTER(_xlfn._xlws.FILTER('Potash shipments'!B8:M12374,('Potash shipments'!F8:F12374=$C$8),""),{0,0,0,0,0,0,7,0,0,0,0,0}))</f>
        <v>Vancouver (Canada)</v>
      </c>
      <c r="D1361" s="195" t="s">
        <v>76</v>
      </c>
      <c r="E1361" s="196" t="s">
        <v>76</v>
      </c>
      <c r="F1361" s="197"/>
      <c r="K1361" s="198"/>
      <c r="L1361" s="199"/>
      <c r="N1361" s="200"/>
      <c r="O1361" s="200"/>
      <c r="S1361" s="201"/>
      <c r="T1361" s="198"/>
      <c r="Z1361" s="198"/>
    </row>
    <row r="1362" spans="2:60" s="196" customFormat="1" x14ac:dyDescent="0.2">
      <c r="B1362" s="196" t="str">
        <v>Jordan</v>
      </c>
      <c r="C1362" s="196" t="str">
        <v>Thunder Bay</v>
      </c>
      <c r="D1362" s="195" t="str" cm="1">
        <f t="array" ref="D1362:D1366">IF($C$9="All Ports",IFERROR(_xlfn.UNIQUE(_xlfn._xlws.FILTER(_xlfn._xlws.FILTER('Potash shipments'!B8:M12374,('Potash shipments'!C8:C12374=$C$7)*('Potash shipments'!F8:F12374=$C$8),""),{1,0,0,0,0,0,0,0,0,0,0,0})),""),IFERROR(_xlfn.UNIQUE(_xlfn._xlws.FILTER(_xlfn._xlws.FILTER('Potash shipments'!B8:M12374,('Potash shipments'!C8:C12374=$C$7)*('Potash shipments'!F8:F12374=$C$8)*('Potash shipments'!H8:H12374=$C$9),""),{1,0,0,0,0,0,0,0,0,0,0,0})),""))</f>
        <v>2025M01</v>
      </c>
      <c r="E1362" s="196" t="str" cm="1">
        <f t="array" ref="E1362:E1386">IF($C$9="All Ports",IFERROR(_xlfn.UNIQUE(_xlfn._xlws.FILTER(_xlfn._xlws.FILTER('Potash shipments'!B8:M12374,('Potash shipments'!C8:C12374=$C$7)*('Potash shipments'!F8:F12374=$C$8),""),{0,0,0,0,0,0,0,0,0,0,1,0})),""),IFERROR(_xlfn.UNIQUE(_xlfn._xlws.FILTER(_xlfn._xlws.FILTER('Potash shipments'!B8:M12374,('Potash shipments'!C8:C12374=$C$7)*('Potash shipments'!F8:F12374=$C$8)*('Potash shipments'!H8:H12374=$C$9),""),{0,0,0,0,0,0,0,0,0,0,1,0})),""))</f>
        <v>China</v>
      </c>
      <c r="F1362" s="206"/>
      <c r="G1362" s="196" t="str">
        <f>IF(E1362=0,"",E1362)</f>
        <v>China</v>
      </c>
      <c r="H1362" s="207">
        <f>IF(SUMIFS($G$73:$G$628,$H$73:$H$628,G1362)=0,"",SUMIFS($G$73:$G$628,$H$73:$H$628,G1362))</f>
        <v>157.929</v>
      </c>
      <c r="J1362" s="205" t="str">
        <f>C8</f>
        <v>Canada</v>
      </c>
      <c r="K1362" s="198"/>
      <c r="L1362" s="199"/>
      <c r="N1362" s="200"/>
      <c r="O1362" s="200"/>
      <c r="S1362" s="201"/>
      <c r="T1362" s="198"/>
      <c r="Z1362" s="198"/>
    </row>
    <row r="1363" spans="2:60" s="196" customFormat="1" x14ac:dyDescent="0.2">
      <c r="B1363" s="196" t="str">
        <v>Israel</v>
      </c>
      <c r="C1363" s="196" t="str">
        <v>Saint John</v>
      </c>
      <c r="D1363" s="195" t="str">
        <v>2025M02</v>
      </c>
      <c r="E1363" s="196" t="str">
        <v>India</v>
      </c>
      <c r="F1363" s="206"/>
      <c r="G1363" s="196" t="str">
        <f t="shared" ref="G1363:G1392" si="209">IF(E1363=0,"",E1363)</f>
        <v>India</v>
      </c>
      <c r="H1363" s="207">
        <f t="shared" ref="H1363:H1426" si="210">IF(SUMIFS($G$73:$G$628,$H$73:$H$628,G1363)=0,"",SUMIFS($G$73:$G$628,$H$73:$H$628,G1363))</f>
        <v>61.217999999999996</v>
      </c>
      <c r="J1363" s="196" t="s">
        <v>95</v>
      </c>
      <c r="K1363" s="198"/>
      <c r="L1363" s="199"/>
      <c r="N1363" s="200"/>
      <c r="O1363" s="200"/>
      <c r="S1363" s="201"/>
      <c r="T1363" s="198"/>
      <c r="Z1363" s="198"/>
    </row>
    <row r="1364" spans="2:60" s="196" customFormat="1" x14ac:dyDescent="0.2">
      <c r="B1364" s="196" t="str">
        <v>Russia</v>
      </c>
      <c r="C1364" s="196" t="str">
        <v>Montreal</v>
      </c>
      <c r="D1364" s="195" t="str">
        <v>2025M03</v>
      </c>
      <c r="E1364" s="196" t="str">
        <v>Brazil</v>
      </c>
      <c r="F1364" s="206"/>
      <c r="G1364" s="196" t="str">
        <f t="shared" si="209"/>
        <v>Brazil</v>
      </c>
      <c r="H1364" s="207">
        <f t="shared" si="210"/>
        <v>1403.6100000000001</v>
      </c>
      <c r="J1364" s="196" t="str">
        <f>IF($C$11="All","importing countries from",C11)</f>
        <v>importing countries from</v>
      </c>
      <c r="K1364" s="198"/>
      <c r="L1364" s="199"/>
      <c r="N1364" s="200"/>
      <c r="O1364" s="200"/>
      <c r="S1364" s="201"/>
      <c r="T1364" s="198"/>
      <c r="Z1364" s="198"/>
    </row>
    <row r="1365" spans="2:60" s="196" customFormat="1" x14ac:dyDescent="0.2">
      <c r="B1365" s="196" t="str">
        <v>United States of America</v>
      </c>
      <c r="C1365" s="196" t="str">
        <v>Welland Canal</v>
      </c>
      <c r="D1365" s="195" t="str">
        <v>2025M04</v>
      </c>
      <c r="E1365" s="196" t="str">
        <v>Indonesia</v>
      </c>
      <c r="F1365" s="206"/>
      <c r="G1365" s="196" t="str">
        <f t="shared" si="209"/>
        <v>Indonesia</v>
      </c>
      <c r="H1365" s="207">
        <f t="shared" si="210"/>
        <v>727.90899999999976</v>
      </c>
      <c r="J1365" s="196" t="str">
        <f>C9</f>
        <v>Vancouver (Canada)</v>
      </c>
      <c r="K1365" s="198"/>
      <c r="L1365" s="199"/>
      <c r="N1365" s="200"/>
      <c r="O1365" s="200"/>
      <c r="S1365" s="201"/>
      <c r="T1365" s="198"/>
      <c r="Z1365" s="198"/>
    </row>
    <row r="1366" spans="2:60" s="196" customFormat="1" x14ac:dyDescent="0.2">
      <c r="B1366" s="196" t="str">
        <v>Guinea</v>
      </c>
      <c r="C1366" s="196" t="str">
        <v>Quebec</v>
      </c>
      <c r="D1366" s="195" t="str">
        <v>2025M05</v>
      </c>
      <c r="E1366" s="196" t="str">
        <v>Bangladesh</v>
      </c>
      <c r="F1366" s="206"/>
      <c r="G1366" s="196" t="str">
        <f t="shared" si="209"/>
        <v>Bangladesh</v>
      </c>
      <c r="H1366" s="207">
        <f t="shared" si="210"/>
        <v>170.614</v>
      </c>
      <c r="J1366" s="196" t="s">
        <v>90</v>
      </c>
      <c r="K1366" s="198"/>
      <c r="L1366" s="199"/>
      <c r="N1366" s="200"/>
      <c r="O1366" s="200"/>
      <c r="S1366" s="201"/>
      <c r="T1366" s="198"/>
      <c r="Z1366" s="198"/>
    </row>
    <row r="1367" spans="2:60" s="196" customFormat="1" x14ac:dyDescent="0.2">
      <c r="B1367" s="196" t="str">
        <v>Norway</v>
      </c>
      <c r="C1367" s="196" t="str">
        <v>Nanaimo</v>
      </c>
      <c r="D1367" s="195"/>
      <c r="E1367" s="196" t="str">
        <v>Malaysia</v>
      </c>
      <c r="F1367" s="206"/>
      <c r="G1367" s="196" t="str">
        <f t="shared" si="209"/>
        <v>Malaysia</v>
      </c>
      <c r="H1367" s="207">
        <f t="shared" si="210"/>
        <v>356.767</v>
      </c>
      <c r="J1367" s="196" t="str">
        <f>IF($C$9="All Ports",IFERROR(J1362&amp;": "&amp;J1363&amp;" "&amp;J1364&amp;" "&amp;""&amp;J1365&amp;", "&amp;L1386&amp;" (kt)",""),IFERROR(J1362&amp;": "&amp;J1363&amp;" "&amp;J1364&amp;" "&amp;""&amp;J1365&amp;" "&amp;J1366&amp;" "&amp;L1386&amp;" (kt)",""))</f>
        <v>Canada: Summary of export vessel tracking to importing countries from Vancouver (Canada) port, May-2025 year-to-date (kt)</v>
      </c>
      <c r="K1367" s="198"/>
      <c r="L1367" s="199"/>
      <c r="N1367" s="200"/>
      <c r="O1367" s="200"/>
      <c r="S1367" s="201"/>
      <c r="T1367" s="198"/>
      <c r="Z1367" s="198"/>
    </row>
    <row r="1368" spans="2:60" s="196" customFormat="1" x14ac:dyDescent="0.2">
      <c r="B1368" s="196" t="str">
        <v>Chile</v>
      </c>
      <c r="D1368" s="195"/>
      <c r="E1368" s="196" t="str">
        <v>Australia</v>
      </c>
      <c r="F1368" s="206"/>
      <c r="G1368" s="196" t="str">
        <f t="shared" si="209"/>
        <v>Australia</v>
      </c>
      <c r="H1368" s="207">
        <f t="shared" si="210"/>
        <v>32.656999999999996</v>
      </c>
      <c r="J1368" s="196" t="str">
        <f>IF($C$11="All","importing countries, ",C11&amp;", ")</f>
        <v xml:space="preserve">importing countries, </v>
      </c>
      <c r="K1368" s="198"/>
      <c r="L1368" s="199"/>
      <c r="N1368" s="200"/>
      <c r="O1368" s="200"/>
      <c r="S1368" s="201"/>
      <c r="T1368" s="198"/>
      <c r="Z1368" s="198"/>
    </row>
    <row r="1369" spans="2:60" s="196" customFormat="1" x14ac:dyDescent="0.2">
      <c r="B1369" s="196" t="str">
        <v>Lebanon</v>
      </c>
      <c r="D1369" s="195"/>
      <c r="E1369" s="196" t="str">
        <v>Thailand</v>
      </c>
      <c r="F1369" s="206"/>
      <c r="G1369" s="196" t="str">
        <f t="shared" si="209"/>
        <v>Thailand</v>
      </c>
      <c r="H1369" s="207">
        <f t="shared" si="210"/>
        <v>174.465</v>
      </c>
      <c r="K1369" s="198"/>
      <c r="L1369" s="199"/>
      <c r="N1369" s="200"/>
      <c r="O1369" s="200"/>
      <c r="S1369" s="201" t="str" cm="1">
        <f t="array" ref="S1369:AX1369">IFERROR(TRANSPOSE(G1362:G1393),"")</f>
        <v>China</v>
      </c>
      <c r="T1369" s="198" t="str">
        <v>India</v>
      </c>
      <c r="U1369" s="196" t="str">
        <v>Brazil</v>
      </c>
      <c r="V1369" s="196" t="str">
        <v>Indonesia</v>
      </c>
      <c r="W1369" s="196" t="str">
        <v>Bangladesh</v>
      </c>
      <c r="X1369" s="196" t="str">
        <v>Malaysia</v>
      </c>
      <c r="Y1369" s="196" t="str">
        <v>Australia</v>
      </c>
      <c r="Z1369" s="198" t="str">
        <v>Thailand</v>
      </c>
      <c r="AA1369" s="196" t="str">
        <v>Philippines</v>
      </c>
      <c r="AB1369" s="196" t="str">
        <v>Japan</v>
      </c>
      <c r="AC1369" s="196" t="str">
        <v>Belgium</v>
      </c>
      <c r="AD1369" s="196" t="str">
        <v>New Zealand</v>
      </c>
      <c r="AE1369" s="196" t="str">
        <v>Cuba</v>
      </c>
      <c r="AF1369" s="196" t="str">
        <v>Panama</v>
      </c>
      <c r="AG1369" s="196" t="str">
        <v>Cote d'Ivoire</v>
      </c>
      <c r="AH1369" s="196" t="str">
        <v>Cameroon</v>
      </c>
      <c r="AI1369" s="196" t="str">
        <v>Poland</v>
      </c>
      <c r="AJ1369" s="196" t="str">
        <v>Lithuania</v>
      </c>
      <c r="AK1369" s="196" t="str">
        <v>Morocco</v>
      </c>
      <c r="AL1369" s="196" t="str">
        <v>Colombia</v>
      </c>
      <c r="AM1369" s="196" t="str">
        <v>Nicaragua</v>
      </c>
      <c r="AN1369" s="196" t="str">
        <v>Korea (South)</v>
      </c>
      <c r="AO1369" s="196" t="str">
        <v>Vietnam</v>
      </c>
      <c r="AP1369" s="196" t="str">
        <v>Mexico</v>
      </c>
      <c r="AQ1369" s="196" t="str">
        <v>Guatemala</v>
      </c>
      <c r="AR1369" s="196" t="str">
        <v/>
      </c>
      <c r="AS1369" s="196" t="str">
        <v/>
      </c>
      <c r="AT1369" s="196" t="str">
        <v/>
      </c>
      <c r="AU1369" s="196" t="str">
        <v/>
      </c>
      <c r="AV1369" s="196" t="str">
        <v/>
      </c>
      <c r="AW1369" s="196" t="str">
        <v/>
      </c>
      <c r="AX1369" s="196" t="str">
        <v/>
      </c>
    </row>
    <row r="1370" spans="2:60" s="196" customFormat="1" x14ac:dyDescent="0.2">
      <c r="B1370" s="196" t="str">
        <v>Germany</v>
      </c>
      <c r="D1370" s="195"/>
      <c r="E1370" s="196" t="str">
        <v>Philippines</v>
      </c>
      <c r="F1370" s="197"/>
      <c r="G1370" s="196" t="str">
        <f t="shared" si="209"/>
        <v>Philippines</v>
      </c>
      <c r="H1370" s="207">
        <f t="shared" si="210"/>
        <v>30.809000000000001</v>
      </c>
      <c r="K1370" s="198"/>
      <c r="L1370" s="199"/>
      <c r="N1370" s="200"/>
      <c r="O1370" s="200"/>
      <c r="S1370" s="201"/>
      <c r="T1370" s="198"/>
      <c r="Z1370" s="198"/>
    </row>
    <row r="1371" spans="2:60" s="196" customFormat="1" x14ac:dyDescent="0.2">
      <c r="B1371" s="196" t="str">
        <v>Egypt</v>
      </c>
      <c r="D1371" s="195"/>
      <c r="E1371" s="196" t="str">
        <v>Japan</v>
      </c>
      <c r="F1371" s="206"/>
      <c r="G1371" s="196" t="str">
        <f t="shared" si="209"/>
        <v>Japan</v>
      </c>
      <c r="H1371" s="207">
        <f t="shared" si="210"/>
        <v>19.834</v>
      </c>
      <c r="K1371" s="198"/>
      <c r="L1371" s="199"/>
      <c r="N1371" s="200"/>
      <c r="O1371" s="200"/>
      <c r="S1371" s="201" t="str">
        <f>IF($C$11="All",S1369,IF(S1369=$C$11,S1369,""))</f>
        <v>China</v>
      </c>
      <c r="T1371" s="201" t="str">
        <f t="shared" ref="T1371:AX1371" si="211">IF($C$11="All",T1369,IF(T1369=$C$11,T1369,""))</f>
        <v>India</v>
      </c>
      <c r="U1371" s="201" t="str">
        <f t="shared" si="211"/>
        <v>Brazil</v>
      </c>
      <c r="V1371" s="201" t="str">
        <f t="shared" si="211"/>
        <v>Indonesia</v>
      </c>
      <c r="W1371" s="201" t="str">
        <f t="shared" si="211"/>
        <v>Bangladesh</v>
      </c>
      <c r="X1371" s="201" t="str">
        <f t="shared" si="211"/>
        <v>Malaysia</v>
      </c>
      <c r="Y1371" s="201" t="str">
        <f t="shared" si="211"/>
        <v>Australia</v>
      </c>
      <c r="Z1371" s="201" t="str">
        <f t="shared" si="211"/>
        <v>Thailand</v>
      </c>
      <c r="AA1371" s="201" t="str">
        <f t="shared" si="211"/>
        <v>Philippines</v>
      </c>
      <c r="AB1371" s="201" t="str">
        <f t="shared" si="211"/>
        <v>Japan</v>
      </c>
      <c r="AC1371" s="201" t="str">
        <f t="shared" si="211"/>
        <v>Belgium</v>
      </c>
      <c r="AD1371" s="201" t="str">
        <f t="shared" si="211"/>
        <v>New Zealand</v>
      </c>
      <c r="AE1371" s="201" t="str">
        <f t="shared" si="211"/>
        <v>Cuba</v>
      </c>
      <c r="AF1371" s="201" t="str">
        <f t="shared" si="211"/>
        <v>Panama</v>
      </c>
      <c r="AG1371" s="201" t="str">
        <f t="shared" si="211"/>
        <v>Cote d'Ivoire</v>
      </c>
      <c r="AH1371" s="201" t="str">
        <f t="shared" si="211"/>
        <v>Cameroon</v>
      </c>
      <c r="AI1371" s="201" t="str">
        <f t="shared" si="211"/>
        <v>Poland</v>
      </c>
      <c r="AJ1371" s="201" t="str">
        <f t="shared" si="211"/>
        <v>Lithuania</v>
      </c>
      <c r="AK1371" s="201" t="str">
        <f t="shared" si="211"/>
        <v>Morocco</v>
      </c>
      <c r="AL1371" s="201" t="str">
        <f t="shared" si="211"/>
        <v>Colombia</v>
      </c>
      <c r="AM1371" s="201" t="str">
        <f t="shared" si="211"/>
        <v>Nicaragua</v>
      </c>
      <c r="AN1371" s="201" t="str">
        <f t="shared" si="211"/>
        <v>Korea (South)</v>
      </c>
      <c r="AO1371" s="201" t="str">
        <f t="shared" si="211"/>
        <v>Vietnam</v>
      </c>
      <c r="AP1371" s="201" t="str">
        <f t="shared" si="211"/>
        <v>Mexico</v>
      </c>
      <c r="AQ1371" s="201" t="str">
        <f t="shared" si="211"/>
        <v>Guatemala</v>
      </c>
      <c r="AR1371" s="201" t="str">
        <f t="shared" si="211"/>
        <v/>
      </c>
      <c r="AS1371" s="201" t="str">
        <f t="shared" si="211"/>
        <v/>
      </c>
      <c r="AT1371" s="201" t="str">
        <f t="shared" si="211"/>
        <v/>
      </c>
      <c r="AU1371" s="201" t="str">
        <f t="shared" si="211"/>
        <v/>
      </c>
      <c r="AV1371" s="201" t="str">
        <f t="shared" si="211"/>
        <v/>
      </c>
      <c r="AW1371" s="201" t="str">
        <f t="shared" si="211"/>
        <v/>
      </c>
      <c r="AX1371" s="201" t="str">
        <f t="shared" si="211"/>
        <v/>
      </c>
      <c r="AY1371" s="201" t="str">
        <f>IF(IF($C$11="All",AY1369,IF(AY1369=$C$11,AY1369,""))=0,"",IF($C$11="All",AY1369,IF(AY1369=$C$11,AY1369,"")))</f>
        <v/>
      </c>
      <c r="AZ1371" s="201" t="str">
        <f t="shared" ref="AZ1371:BE1371" si="212">IF(IF($C$11="All",AZ1369,IF(AZ1369=$C$11,AZ1369,""))=0,"",IF($C$11="All",AZ1369,IF(AZ1369=$C$11,AZ1369,"")))</f>
        <v/>
      </c>
      <c r="BA1371" s="201" t="str">
        <f t="shared" si="212"/>
        <v/>
      </c>
      <c r="BB1371" s="201" t="str">
        <f t="shared" si="212"/>
        <v/>
      </c>
      <c r="BC1371" s="201" t="str">
        <f t="shared" si="212"/>
        <v/>
      </c>
      <c r="BD1371" s="201" t="str">
        <f t="shared" si="212"/>
        <v/>
      </c>
      <c r="BE1371" s="201" t="str">
        <f t="shared" si="212"/>
        <v/>
      </c>
    </row>
    <row r="1372" spans="2:60" s="196" customFormat="1" x14ac:dyDescent="0.2">
      <c r="B1372" s="196" t="str">
        <v>Spain</v>
      </c>
      <c r="D1372" s="195"/>
      <c r="E1372" s="196" t="str">
        <v>Belgium</v>
      </c>
      <c r="F1372" s="197"/>
      <c r="G1372" s="196" t="str">
        <f t="shared" si="209"/>
        <v>Belgium</v>
      </c>
      <c r="H1372" s="207">
        <f t="shared" si="210"/>
        <v>189.529</v>
      </c>
      <c r="K1372" s="196">
        <v>1</v>
      </c>
      <c r="L1372" s="198" t="s">
        <v>78</v>
      </c>
      <c r="M1372" s="199" t="str">
        <f>L1372&amp;"-"&amp;$C$7</f>
        <v>Jan-2025</v>
      </c>
      <c r="N1372" s="200" cm="1">
        <f t="array" ref="N1372:N1446">IF($C$9="All Ports",_xlfn.UNIQUE(_xlfn._xlws.FILTER(_xlfn._xlws.FILTER('Potash shipments'!B8:O12374,('Potash shipments'!C8:C12374=$C$7)*('Potash shipments'!F8:F12374=$C$8),""),{0,0,0,0,0,0,0,0,0,0,0,0,1,0})),_xlfn.UNIQUE(_xlfn._xlws.FILTER(_xlfn._xlws.FILTER('Potash shipments'!B8:O12374,('Potash shipments'!C8:C12374=$C$7)*('Potash shipments'!F8:F12374=$C$8)*('Potash shipments'!H8:H12374=$C$9),""),{0,0,0,0,0,0,0,0,0,0,0,0,1,0})))</f>
        <v>45658.011979166666</v>
      </c>
      <c r="O1372" s="200" t="str">
        <f>TEXT(N1372,"mmm")&amp;"-"&amp;TEXT(N1372,"yyyy")</f>
        <v>Jan-2025</v>
      </c>
      <c r="P1372" s="196" t="str">
        <f>IFERROR(TEXT(O1372,"yyyy")&amp;"M"&amp;IF(MONTH(O1372)&lt;10,0&amp;MONTH(O1372),MONTH(O1372)),"")</f>
        <v>2025M01</v>
      </c>
      <c r="Q1372" s="196" t="str" cm="1">
        <f t="array" ref="Q1372:Q1377">_xlfn.UNIQUE(P1372:P3492)</f>
        <v>2025M01</v>
      </c>
      <c r="R1372" s="196" t="str" cm="1">
        <f t="array" ref="R1372:R1377">IFERROR(IF(_xlfn.UNIQUE(O1372:O3492)="Jan-1900","",_xlfn.UNIQUE(O1372:O3492)),"")</f>
        <v>Jan-2025</v>
      </c>
      <c r="S1372" s="202">
        <f>IF(SUMIFS($K$637:$K$1355,$B$637:$B$1355,$Q1372,$L$637:$L$1355,S$1371)=0,"",SUMIFS($K$637:$K$1355,$B$637:$B$1355,$Q1372,$L$637:$L$1355,S$1371))</f>
        <v>66.686999999999998</v>
      </c>
      <c r="T1372" s="202">
        <f t="shared" ref="T1372:BH1378" si="213">IF(SUMIFS($K$637:$K$1355,$B$637:$B$1355,$Q1372,$L$637:$L$1355,T$1371)=0,"",SUMIFS($K$637:$K$1355,$B$637:$B$1355,$Q1372,$L$637:$L$1355,T$1371))</f>
        <v>61.217999999999996</v>
      </c>
      <c r="U1372" s="202">
        <f t="shared" si="213"/>
        <v>204.84800000000001</v>
      </c>
      <c r="V1372" s="202">
        <f t="shared" si="213"/>
        <v>251.61999999999998</v>
      </c>
      <c r="W1372" s="202">
        <f t="shared" si="213"/>
        <v>49.862000000000002</v>
      </c>
      <c r="X1372" s="202">
        <f t="shared" si="213"/>
        <v>55.581000000000003</v>
      </c>
      <c r="Y1372" s="202">
        <f t="shared" si="213"/>
        <v>32.656999999999996</v>
      </c>
      <c r="Z1372" s="202">
        <f t="shared" si="213"/>
        <v>20.765000000000001</v>
      </c>
      <c r="AA1372" s="202">
        <f t="shared" si="213"/>
        <v>30.809000000000001</v>
      </c>
      <c r="AB1372" s="202">
        <f t="shared" si="213"/>
        <v>19.834</v>
      </c>
      <c r="AC1372" s="202">
        <f t="shared" si="213"/>
        <v>53.566999999999993</v>
      </c>
      <c r="AD1372" s="202">
        <f t="shared" si="213"/>
        <v>36.150000000000006</v>
      </c>
      <c r="AE1372" s="202" t="str">
        <f t="shared" si="213"/>
        <v/>
      </c>
      <c r="AF1372" s="202" t="str">
        <f t="shared" si="213"/>
        <v/>
      </c>
      <c r="AG1372" s="202" t="str">
        <f t="shared" si="213"/>
        <v/>
      </c>
      <c r="AH1372" s="202" t="str">
        <f t="shared" si="213"/>
        <v/>
      </c>
      <c r="AI1372" s="202" t="str">
        <f t="shared" si="213"/>
        <v/>
      </c>
      <c r="AJ1372" s="202" t="str">
        <f t="shared" si="213"/>
        <v/>
      </c>
      <c r="AK1372" s="202" t="str">
        <f t="shared" si="213"/>
        <v/>
      </c>
      <c r="AL1372" s="202" t="str">
        <f t="shared" si="213"/>
        <v/>
      </c>
      <c r="AM1372" s="202" t="str">
        <f t="shared" si="213"/>
        <v/>
      </c>
      <c r="AN1372" s="202" t="str">
        <f t="shared" si="213"/>
        <v/>
      </c>
      <c r="AO1372" s="202" t="str">
        <f t="shared" si="213"/>
        <v/>
      </c>
      <c r="AP1372" s="202" t="str">
        <f t="shared" si="213"/>
        <v/>
      </c>
      <c r="AQ1372" s="202" t="str">
        <f t="shared" si="213"/>
        <v/>
      </c>
      <c r="AR1372" s="202" t="str">
        <f t="shared" si="213"/>
        <v/>
      </c>
      <c r="AS1372" s="202" t="str">
        <f t="shared" si="213"/>
        <v/>
      </c>
      <c r="AT1372" s="202" t="str">
        <f t="shared" si="213"/>
        <v/>
      </c>
      <c r="AU1372" s="202" t="str">
        <f t="shared" si="213"/>
        <v/>
      </c>
      <c r="AV1372" s="202" t="str">
        <f t="shared" si="213"/>
        <v/>
      </c>
      <c r="AW1372" s="202" t="str">
        <f t="shared" si="213"/>
        <v/>
      </c>
      <c r="AX1372" s="202" t="str">
        <f t="shared" si="213"/>
        <v/>
      </c>
      <c r="AY1372" s="202" t="str">
        <f t="shared" si="213"/>
        <v/>
      </c>
      <c r="AZ1372" s="202" t="str">
        <f t="shared" si="213"/>
        <v/>
      </c>
      <c r="BA1372" s="202" t="str">
        <f t="shared" si="213"/>
        <v/>
      </c>
      <c r="BB1372" s="202" t="str">
        <f t="shared" si="213"/>
        <v/>
      </c>
      <c r="BC1372" s="202" t="str">
        <f t="shared" si="213"/>
        <v/>
      </c>
      <c r="BD1372" s="202" t="str">
        <f t="shared" si="213"/>
        <v/>
      </c>
      <c r="BE1372" s="202" t="str">
        <f t="shared" si="213"/>
        <v/>
      </c>
      <c r="BF1372" s="202" t="str">
        <f t="shared" si="213"/>
        <v/>
      </c>
      <c r="BG1372" s="202" t="str">
        <f t="shared" si="213"/>
        <v/>
      </c>
      <c r="BH1372" s="202" t="str">
        <f t="shared" si="213"/>
        <v/>
      </c>
    </row>
    <row r="1373" spans="2:60" s="196" customFormat="1" x14ac:dyDescent="0.2">
      <c r="B1373" s="196" t="str">
        <v>Brazil</v>
      </c>
      <c r="D1373" s="195"/>
      <c r="E1373" s="196" t="str">
        <v>New Zealand</v>
      </c>
      <c r="F1373" s="197"/>
      <c r="G1373" s="196" t="str">
        <f t="shared" si="209"/>
        <v>New Zealand</v>
      </c>
      <c r="H1373" s="207">
        <f t="shared" si="210"/>
        <v>36.150000000000006</v>
      </c>
      <c r="K1373" s="196">
        <v>2</v>
      </c>
      <c r="L1373" s="198" t="s">
        <v>79</v>
      </c>
      <c r="M1373" s="199" t="str">
        <f t="shared" ref="M1373:M1383" si="214">L1373&amp;"-"&amp;$C$7</f>
        <v>Feb-2025</v>
      </c>
      <c r="N1373" s="200">
        <v>45661.667974537035</v>
      </c>
      <c r="O1373" s="200" t="str">
        <f t="shared" ref="O1373:O1436" si="215">TEXT(N1373,"mmm")&amp;"-"&amp;TEXT(N1373,"yyyy")</f>
        <v>Jan-2025</v>
      </c>
      <c r="P1373" s="196" t="str">
        <f t="shared" ref="P1373:P1436" si="216">IFERROR(TEXT(O1373,"yyyy")&amp;"M"&amp;IF(MONTH(O1373)&lt;10,0&amp;MONTH(O1373),MONTH(O1373)),"")</f>
        <v>2025M01</v>
      </c>
      <c r="Q1373" s="196" t="str">
        <v>2025M02</v>
      </c>
      <c r="R1373" s="196" t="str">
        <v>Feb-2025</v>
      </c>
      <c r="S1373" s="202">
        <f t="shared" ref="S1373:AH1383" si="217">IF(SUMIFS($K$637:$K$1355,$B$637:$B$1355,$Q1373,$L$637:$L$1355,S$1371)=0,"",SUMIFS($K$637:$K$1355,$B$637:$B$1355,$Q1373,$L$637:$L$1355,S$1371))</f>
        <v>31.444000000000003</v>
      </c>
      <c r="T1373" s="202" t="str">
        <f t="shared" si="217"/>
        <v/>
      </c>
      <c r="U1373" s="202">
        <f t="shared" si="217"/>
        <v>305.41500000000002</v>
      </c>
      <c r="V1373" s="202">
        <f t="shared" si="217"/>
        <v>95.013999999999996</v>
      </c>
      <c r="W1373" s="202" t="str">
        <f t="shared" si="217"/>
        <v/>
      </c>
      <c r="X1373" s="202">
        <f t="shared" si="217"/>
        <v>62.003</v>
      </c>
      <c r="Y1373" s="202" t="str">
        <f t="shared" si="217"/>
        <v/>
      </c>
      <c r="Z1373" s="202">
        <f t="shared" si="217"/>
        <v>30.597000000000001</v>
      </c>
      <c r="AA1373" s="202" t="str">
        <f t="shared" si="217"/>
        <v/>
      </c>
      <c r="AB1373" s="202" t="str">
        <f t="shared" si="217"/>
        <v/>
      </c>
      <c r="AC1373" s="202">
        <f t="shared" si="217"/>
        <v>97.668999999999997</v>
      </c>
      <c r="AD1373" s="202" t="str">
        <f t="shared" si="217"/>
        <v/>
      </c>
      <c r="AE1373" s="202">
        <f t="shared" si="217"/>
        <v>14.471</v>
      </c>
      <c r="AF1373" s="202">
        <f t="shared" si="217"/>
        <v>17.701000000000001</v>
      </c>
      <c r="AG1373" s="202">
        <f t="shared" si="217"/>
        <v>14.338999999999999</v>
      </c>
      <c r="AH1373" s="202">
        <f t="shared" si="217"/>
        <v>13.276999999999999</v>
      </c>
      <c r="AI1373" s="202">
        <f t="shared" si="213"/>
        <v>18.646999999999998</v>
      </c>
      <c r="AJ1373" s="202">
        <f t="shared" si="213"/>
        <v>27.004000000000001</v>
      </c>
      <c r="AK1373" s="202" t="str">
        <f t="shared" si="213"/>
        <v/>
      </c>
      <c r="AL1373" s="202" t="str">
        <f t="shared" si="213"/>
        <v/>
      </c>
      <c r="AM1373" s="202" t="str">
        <f t="shared" si="213"/>
        <v/>
      </c>
      <c r="AN1373" s="202" t="str">
        <f t="shared" si="213"/>
        <v/>
      </c>
      <c r="AO1373" s="202" t="str">
        <f t="shared" si="213"/>
        <v/>
      </c>
      <c r="AP1373" s="202" t="str">
        <f t="shared" si="213"/>
        <v/>
      </c>
      <c r="AQ1373" s="202" t="str">
        <f t="shared" si="213"/>
        <v/>
      </c>
      <c r="AR1373" s="202" t="str">
        <f t="shared" si="213"/>
        <v/>
      </c>
      <c r="AS1373" s="202" t="str">
        <f t="shared" si="213"/>
        <v/>
      </c>
      <c r="AT1373" s="202" t="str">
        <f t="shared" si="213"/>
        <v/>
      </c>
      <c r="AU1373" s="202" t="str">
        <f t="shared" si="213"/>
        <v/>
      </c>
      <c r="AV1373" s="202" t="str">
        <f t="shared" si="213"/>
        <v/>
      </c>
      <c r="AW1373" s="202" t="str">
        <f t="shared" si="213"/>
        <v/>
      </c>
      <c r="AX1373" s="202" t="str">
        <f t="shared" si="213"/>
        <v/>
      </c>
      <c r="AY1373" s="202" t="str">
        <f t="shared" si="213"/>
        <v/>
      </c>
      <c r="AZ1373" s="202" t="str">
        <f t="shared" si="213"/>
        <v/>
      </c>
      <c r="BA1373" s="202" t="str">
        <f t="shared" si="213"/>
        <v/>
      </c>
      <c r="BB1373" s="202" t="str">
        <f t="shared" si="213"/>
        <v/>
      </c>
      <c r="BC1373" s="202" t="str">
        <f t="shared" si="213"/>
        <v/>
      </c>
      <c r="BD1373" s="202" t="str">
        <f t="shared" si="213"/>
        <v/>
      </c>
      <c r="BE1373" s="202" t="str">
        <f t="shared" si="213"/>
        <v/>
      </c>
      <c r="BF1373" s="202" t="str">
        <f t="shared" si="213"/>
        <v/>
      </c>
      <c r="BG1373" s="202" t="str">
        <f t="shared" si="213"/>
        <v/>
      </c>
      <c r="BH1373" s="202" t="str">
        <f t="shared" si="213"/>
        <v/>
      </c>
    </row>
    <row r="1374" spans="2:60" s="196" customFormat="1" x14ac:dyDescent="0.2">
      <c r="B1374" s="196" t="str">
        <v>Belarus</v>
      </c>
      <c r="D1374" s="195"/>
      <c r="E1374" s="196" t="str">
        <v>Cuba</v>
      </c>
      <c r="F1374" s="197"/>
      <c r="G1374" s="196" t="str">
        <f t="shared" si="209"/>
        <v>Cuba</v>
      </c>
      <c r="H1374" s="207">
        <f t="shared" si="210"/>
        <v>78.215000000000003</v>
      </c>
      <c r="K1374" s="196">
        <v>3</v>
      </c>
      <c r="L1374" s="198" t="s">
        <v>80</v>
      </c>
      <c r="M1374" s="199" t="str">
        <f t="shared" si="214"/>
        <v>Mar-2025</v>
      </c>
      <c r="N1374" s="200">
        <v>45662.793124999997</v>
      </c>
      <c r="O1374" s="200" t="str">
        <f t="shared" si="215"/>
        <v>Jan-2025</v>
      </c>
      <c r="P1374" s="196" t="str">
        <f t="shared" si="216"/>
        <v>2025M01</v>
      </c>
      <c r="Q1374" s="196" t="str">
        <v>2025M03</v>
      </c>
      <c r="R1374" s="196" t="str">
        <v>Mar-2025</v>
      </c>
      <c r="S1374" s="202" t="str">
        <f t="shared" si="217"/>
        <v/>
      </c>
      <c r="T1374" s="202" t="str">
        <f t="shared" si="213"/>
        <v/>
      </c>
      <c r="U1374" s="202">
        <f t="shared" si="213"/>
        <v>293.56</v>
      </c>
      <c r="V1374" s="202">
        <f t="shared" si="213"/>
        <v>257.84700000000004</v>
      </c>
      <c r="W1374" s="202" t="str">
        <f t="shared" si="213"/>
        <v/>
      </c>
      <c r="X1374" s="202">
        <f t="shared" si="213"/>
        <v>116.715</v>
      </c>
      <c r="Y1374" s="202" t="str">
        <f t="shared" si="213"/>
        <v/>
      </c>
      <c r="Z1374" s="202" t="str">
        <f t="shared" si="213"/>
        <v/>
      </c>
      <c r="AA1374" s="202" t="str">
        <f t="shared" si="213"/>
        <v/>
      </c>
      <c r="AB1374" s="202" t="str">
        <f t="shared" si="213"/>
        <v/>
      </c>
      <c r="AC1374" s="202">
        <f t="shared" si="213"/>
        <v>38.292999999999999</v>
      </c>
      <c r="AD1374" s="202" t="str">
        <f t="shared" si="213"/>
        <v/>
      </c>
      <c r="AE1374" s="202">
        <f t="shared" si="213"/>
        <v>31.248999999999999</v>
      </c>
      <c r="AF1374" s="202" t="str">
        <f t="shared" si="213"/>
        <v/>
      </c>
      <c r="AG1374" s="202" t="str">
        <f t="shared" si="213"/>
        <v/>
      </c>
      <c r="AH1374" s="202" t="str">
        <f t="shared" si="213"/>
        <v/>
      </c>
      <c r="AI1374" s="202" t="str">
        <f t="shared" si="213"/>
        <v/>
      </c>
      <c r="AJ1374" s="202" t="str">
        <f t="shared" si="213"/>
        <v/>
      </c>
      <c r="AK1374" s="202">
        <f t="shared" si="213"/>
        <v>71.558999999999997</v>
      </c>
      <c r="AL1374" s="202">
        <f t="shared" si="213"/>
        <v>37.811</v>
      </c>
      <c r="AM1374" s="202">
        <f t="shared" si="213"/>
        <v>39.188000000000002</v>
      </c>
      <c r="AN1374" s="202" t="str">
        <f t="shared" si="213"/>
        <v/>
      </c>
      <c r="AO1374" s="202" t="str">
        <f t="shared" si="213"/>
        <v/>
      </c>
      <c r="AP1374" s="202" t="str">
        <f t="shared" si="213"/>
        <v/>
      </c>
      <c r="AQ1374" s="202" t="str">
        <f t="shared" si="213"/>
        <v/>
      </c>
      <c r="AR1374" s="202" t="str">
        <f t="shared" si="213"/>
        <v/>
      </c>
      <c r="AS1374" s="202" t="str">
        <f t="shared" si="213"/>
        <v/>
      </c>
      <c r="AT1374" s="202" t="str">
        <f t="shared" si="213"/>
        <v/>
      </c>
      <c r="AU1374" s="202" t="str">
        <f t="shared" si="213"/>
        <v/>
      </c>
      <c r="AV1374" s="202" t="str">
        <f t="shared" si="213"/>
        <v/>
      </c>
      <c r="AW1374" s="202" t="str">
        <f t="shared" si="213"/>
        <v/>
      </c>
      <c r="AX1374" s="202" t="str">
        <f t="shared" si="213"/>
        <v/>
      </c>
      <c r="AY1374" s="202" t="str">
        <f t="shared" si="213"/>
        <v/>
      </c>
      <c r="AZ1374" s="202" t="str">
        <f t="shared" si="213"/>
        <v/>
      </c>
      <c r="BA1374" s="202" t="str">
        <f t="shared" si="213"/>
        <v/>
      </c>
      <c r="BB1374" s="202" t="str">
        <f t="shared" si="213"/>
        <v/>
      </c>
      <c r="BC1374" s="202" t="str">
        <f t="shared" si="213"/>
        <v/>
      </c>
      <c r="BD1374" s="202" t="str">
        <f t="shared" si="213"/>
        <v/>
      </c>
      <c r="BE1374" s="202" t="str">
        <f t="shared" si="213"/>
        <v/>
      </c>
      <c r="BF1374" s="202" t="str">
        <f t="shared" si="213"/>
        <v/>
      </c>
      <c r="BG1374" s="202" t="str">
        <f t="shared" si="213"/>
        <v/>
      </c>
      <c r="BH1374" s="202" t="str">
        <f t="shared" si="213"/>
        <v/>
      </c>
    </row>
    <row r="1375" spans="2:60" s="196" customFormat="1" x14ac:dyDescent="0.2">
      <c r="B1375" s="196" t="str">
        <v>Estonia</v>
      </c>
      <c r="D1375" s="195"/>
      <c r="E1375" s="196" t="str">
        <v>Panama</v>
      </c>
      <c r="F1375" s="197"/>
      <c r="G1375" s="196" t="str">
        <f t="shared" si="209"/>
        <v>Panama</v>
      </c>
      <c r="H1375" s="207">
        <f t="shared" si="210"/>
        <v>17.701000000000001</v>
      </c>
      <c r="K1375" s="196">
        <v>4</v>
      </c>
      <c r="L1375" s="198" t="s">
        <v>81</v>
      </c>
      <c r="M1375" s="199" t="str">
        <f t="shared" si="214"/>
        <v>Apr-2025</v>
      </c>
      <c r="N1375" s="200">
        <v>45664.616076388891</v>
      </c>
      <c r="O1375" s="200" t="str">
        <f t="shared" si="215"/>
        <v>Jan-2025</v>
      </c>
      <c r="P1375" s="196" t="str">
        <f t="shared" si="216"/>
        <v>2025M01</v>
      </c>
      <c r="Q1375" s="196" t="str">
        <v>2025M04</v>
      </c>
      <c r="R1375" s="196" t="str">
        <v>Apr-2025</v>
      </c>
      <c r="S1375" s="202" t="str">
        <f t="shared" si="217"/>
        <v/>
      </c>
      <c r="T1375" s="202" t="str">
        <f t="shared" si="213"/>
        <v/>
      </c>
      <c r="U1375" s="202">
        <f t="shared" si="213"/>
        <v>418.65200000000004</v>
      </c>
      <c r="V1375" s="202">
        <f t="shared" si="213"/>
        <v>123.428</v>
      </c>
      <c r="W1375" s="202" t="str">
        <f t="shared" si="213"/>
        <v/>
      </c>
      <c r="X1375" s="202">
        <f t="shared" si="213"/>
        <v>62.249000000000002</v>
      </c>
      <c r="Y1375" s="202" t="str">
        <f t="shared" si="213"/>
        <v/>
      </c>
      <c r="Z1375" s="202">
        <f t="shared" si="213"/>
        <v>59.718999999999994</v>
      </c>
      <c r="AA1375" s="202" t="str">
        <f t="shared" si="213"/>
        <v/>
      </c>
      <c r="AB1375" s="202" t="str">
        <f t="shared" si="213"/>
        <v/>
      </c>
      <c r="AC1375" s="202" t="str">
        <f t="shared" si="213"/>
        <v/>
      </c>
      <c r="AD1375" s="202" t="str">
        <f t="shared" si="213"/>
        <v/>
      </c>
      <c r="AE1375" s="202">
        <f t="shared" si="213"/>
        <v>32.494999999999997</v>
      </c>
      <c r="AF1375" s="202" t="str">
        <f t="shared" si="213"/>
        <v/>
      </c>
      <c r="AG1375" s="202" t="str">
        <f t="shared" si="213"/>
        <v/>
      </c>
      <c r="AH1375" s="202" t="str">
        <f t="shared" si="213"/>
        <v/>
      </c>
      <c r="AI1375" s="202" t="str">
        <f t="shared" si="213"/>
        <v/>
      </c>
      <c r="AJ1375" s="202" t="str">
        <f t="shared" si="213"/>
        <v/>
      </c>
      <c r="AK1375" s="202" t="str">
        <f t="shared" si="213"/>
        <v/>
      </c>
      <c r="AL1375" s="202" t="str">
        <f t="shared" si="213"/>
        <v/>
      </c>
      <c r="AM1375" s="202" t="str">
        <f t="shared" si="213"/>
        <v/>
      </c>
      <c r="AN1375" s="202">
        <f t="shared" si="213"/>
        <v>16.876999999999999</v>
      </c>
      <c r="AO1375" s="202">
        <f t="shared" si="213"/>
        <v>57.207999999999998</v>
      </c>
      <c r="AP1375" s="202" t="str">
        <f t="shared" si="213"/>
        <v/>
      </c>
      <c r="AQ1375" s="202" t="str">
        <f t="shared" si="213"/>
        <v/>
      </c>
      <c r="AR1375" s="202" t="str">
        <f t="shared" si="213"/>
        <v/>
      </c>
      <c r="AS1375" s="202" t="str">
        <f t="shared" si="213"/>
        <v/>
      </c>
      <c r="AT1375" s="202" t="str">
        <f t="shared" si="213"/>
        <v/>
      </c>
      <c r="AU1375" s="202" t="str">
        <f t="shared" si="213"/>
        <v/>
      </c>
      <c r="AV1375" s="202" t="str">
        <f t="shared" si="213"/>
        <v/>
      </c>
      <c r="AW1375" s="202" t="str">
        <f t="shared" si="213"/>
        <v/>
      </c>
      <c r="AX1375" s="202" t="str">
        <f t="shared" si="213"/>
        <v/>
      </c>
      <c r="AY1375" s="202" t="str">
        <f t="shared" si="213"/>
        <v/>
      </c>
      <c r="AZ1375" s="202" t="str">
        <f t="shared" si="213"/>
        <v/>
      </c>
      <c r="BA1375" s="202" t="str">
        <f t="shared" si="213"/>
        <v/>
      </c>
      <c r="BB1375" s="202" t="str">
        <f t="shared" si="213"/>
        <v/>
      </c>
      <c r="BC1375" s="202" t="str">
        <f t="shared" si="213"/>
        <v/>
      </c>
      <c r="BD1375" s="202" t="str">
        <f t="shared" si="213"/>
        <v/>
      </c>
      <c r="BE1375" s="202" t="str">
        <f t="shared" si="213"/>
        <v/>
      </c>
      <c r="BF1375" s="202" t="str">
        <f t="shared" si="213"/>
        <v/>
      </c>
      <c r="BG1375" s="202" t="str">
        <f t="shared" si="213"/>
        <v/>
      </c>
      <c r="BH1375" s="202" t="str">
        <f t="shared" si="213"/>
        <v/>
      </c>
    </row>
    <row r="1376" spans="2:60" s="196" customFormat="1" x14ac:dyDescent="0.2">
      <c r="B1376" s="196" t="str">
        <v>United Kingdom</v>
      </c>
      <c r="D1376" s="195"/>
      <c r="E1376" s="196" t="str">
        <v>Cote d'Ivoire</v>
      </c>
      <c r="F1376" s="197"/>
      <c r="G1376" s="196" t="str">
        <f t="shared" si="209"/>
        <v>Cote d'Ivoire</v>
      </c>
      <c r="H1376" s="207">
        <f t="shared" si="210"/>
        <v>14.338999999999999</v>
      </c>
      <c r="K1376" s="196">
        <v>5</v>
      </c>
      <c r="L1376" s="198" t="s">
        <v>82</v>
      </c>
      <c r="M1376" s="199" t="str">
        <f t="shared" si="214"/>
        <v>May-2025</v>
      </c>
      <c r="N1376" s="200">
        <v>45666.616041666668</v>
      </c>
      <c r="O1376" s="200" t="str">
        <f t="shared" si="215"/>
        <v>Jan-2025</v>
      </c>
      <c r="P1376" s="196" t="str">
        <f t="shared" si="216"/>
        <v>2025M01</v>
      </c>
      <c r="Q1376" s="196" t="str">
        <v>2025M05</v>
      </c>
      <c r="R1376" s="196" t="str">
        <v>May-2025</v>
      </c>
      <c r="S1376" s="202">
        <f t="shared" si="217"/>
        <v>59.798000000000002</v>
      </c>
      <c r="T1376" s="202" t="str">
        <f t="shared" si="213"/>
        <v/>
      </c>
      <c r="U1376" s="202">
        <f t="shared" si="213"/>
        <v>181.13499999999999</v>
      </c>
      <c r="V1376" s="202" t="str">
        <f t="shared" si="213"/>
        <v/>
      </c>
      <c r="W1376" s="202">
        <f t="shared" si="213"/>
        <v>120.75200000000001</v>
      </c>
      <c r="X1376" s="202">
        <f t="shared" si="213"/>
        <v>60.219000000000001</v>
      </c>
      <c r="Y1376" s="202" t="str">
        <f t="shared" si="213"/>
        <v/>
      </c>
      <c r="Z1376" s="202">
        <f t="shared" si="213"/>
        <v>63.384</v>
      </c>
      <c r="AA1376" s="202" t="str">
        <f t="shared" si="213"/>
        <v/>
      </c>
      <c r="AB1376" s="202" t="str">
        <f t="shared" si="213"/>
        <v/>
      </c>
      <c r="AC1376" s="202" t="str">
        <f t="shared" si="213"/>
        <v/>
      </c>
      <c r="AD1376" s="202" t="str">
        <f t="shared" si="213"/>
        <v/>
      </c>
      <c r="AE1376" s="202" t="str">
        <f t="shared" si="213"/>
        <v/>
      </c>
      <c r="AF1376" s="202" t="str">
        <f t="shared" si="213"/>
        <v/>
      </c>
      <c r="AG1376" s="202" t="str">
        <f t="shared" si="213"/>
        <v/>
      </c>
      <c r="AH1376" s="202" t="str">
        <f t="shared" si="213"/>
        <v/>
      </c>
      <c r="AI1376" s="202" t="str">
        <f t="shared" si="213"/>
        <v/>
      </c>
      <c r="AJ1376" s="202" t="str">
        <f t="shared" si="213"/>
        <v/>
      </c>
      <c r="AK1376" s="202" t="str">
        <f t="shared" si="213"/>
        <v/>
      </c>
      <c r="AL1376" s="202" t="str">
        <f t="shared" si="213"/>
        <v/>
      </c>
      <c r="AM1376" s="202" t="str">
        <f t="shared" si="213"/>
        <v/>
      </c>
      <c r="AN1376" s="202" t="str">
        <f t="shared" si="213"/>
        <v/>
      </c>
      <c r="AO1376" s="202" t="str">
        <f t="shared" si="213"/>
        <v/>
      </c>
      <c r="AP1376" s="202">
        <f t="shared" si="213"/>
        <v>39.262</v>
      </c>
      <c r="AQ1376" s="202">
        <f t="shared" si="213"/>
        <v>36.142000000000003</v>
      </c>
      <c r="AR1376" s="202" t="str">
        <f t="shared" si="213"/>
        <v/>
      </c>
      <c r="AS1376" s="202" t="str">
        <f t="shared" si="213"/>
        <v/>
      </c>
      <c r="AT1376" s="202" t="str">
        <f t="shared" si="213"/>
        <v/>
      </c>
      <c r="AU1376" s="202" t="str">
        <f t="shared" si="213"/>
        <v/>
      </c>
      <c r="AV1376" s="202" t="str">
        <f t="shared" si="213"/>
        <v/>
      </c>
      <c r="AW1376" s="202" t="str">
        <f t="shared" si="213"/>
        <v/>
      </c>
      <c r="AX1376" s="202" t="str">
        <f t="shared" si="213"/>
        <v/>
      </c>
      <c r="AY1376" s="202" t="str">
        <f t="shared" si="213"/>
        <v/>
      </c>
      <c r="AZ1376" s="202" t="str">
        <f t="shared" si="213"/>
        <v/>
      </c>
      <c r="BA1376" s="202" t="str">
        <f t="shared" si="213"/>
        <v/>
      </c>
      <c r="BB1376" s="202" t="str">
        <f t="shared" si="213"/>
        <v/>
      </c>
      <c r="BC1376" s="202" t="str">
        <f t="shared" si="213"/>
        <v/>
      </c>
      <c r="BD1376" s="202" t="str">
        <f t="shared" si="213"/>
        <v/>
      </c>
      <c r="BE1376" s="202" t="str">
        <f t="shared" si="213"/>
        <v/>
      </c>
      <c r="BF1376" s="202" t="str">
        <f t="shared" si="213"/>
        <v/>
      </c>
      <c r="BG1376" s="202" t="str">
        <f t="shared" si="213"/>
        <v/>
      </c>
      <c r="BH1376" s="202" t="str">
        <f t="shared" si="213"/>
        <v/>
      </c>
    </row>
    <row r="1377" spans="2:60" s="196" customFormat="1" x14ac:dyDescent="0.2">
      <c r="B1377" s="196" t="str">
        <v>Sweden</v>
      </c>
      <c r="D1377" s="195"/>
      <c r="E1377" s="196" t="str">
        <v>Cameroon</v>
      </c>
      <c r="F1377" s="197"/>
      <c r="G1377" s="196" t="str">
        <f t="shared" si="209"/>
        <v>Cameroon</v>
      </c>
      <c r="H1377" s="207">
        <f t="shared" si="210"/>
        <v>13.276999999999999</v>
      </c>
      <c r="K1377" s="196">
        <v>6</v>
      </c>
      <c r="L1377" s="198" t="s">
        <v>83</v>
      </c>
      <c r="M1377" s="199" t="str">
        <f t="shared" si="214"/>
        <v>Jun-2025</v>
      </c>
      <c r="N1377" s="200">
        <v>45668.605740740742</v>
      </c>
      <c r="O1377" s="200" t="str">
        <f t="shared" si="215"/>
        <v>Jan-2025</v>
      </c>
      <c r="P1377" s="196" t="str">
        <f t="shared" si="216"/>
        <v>2025M01</v>
      </c>
      <c r="Q1377" s="196" t="str">
        <v>1900M01</v>
      </c>
      <c r="R1377" s="196" t="str">
        <v/>
      </c>
      <c r="S1377" s="202" t="str">
        <f t="shared" si="217"/>
        <v/>
      </c>
      <c r="T1377" s="202" t="str">
        <f t="shared" si="213"/>
        <v/>
      </c>
      <c r="U1377" s="202" t="str">
        <f t="shared" si="213"/>
        <v/>
      </c>
      <c r="V1377" s="202" t="str">
        <f t="shared" si="213"/>
        <v/>
      </c>
      <c r="W1377" s="202" t="str">
        <f t="shared" si="213"/>
        <v/>
      </c>
      <c r="X1377" s="202" t="str">
        <f t="shared" si="213"/>
        <v/>
      </c>
      <c r="Y1377" s="202" t="str">
        <f t="shared" si="213"/>
        <v/>
      </c>
      <c r="Z1377" s="202" t="str">
        <f t="shared" si="213"/>
        <v/>
      </c>
      <c r="AA1377" s="202" t="str">
        <f t="shared" si="213"/>
        <v/>
      </c>
      <c r="AB1377" s="202" t="str">
        <f t="shared" si="213"/>
        <v/>
      </c>
      <c r="AC1377" s="202" t="str">
        <f t="shared" si="213"/>
        <v/>
      </c>
      <c r="AD1377" s="202" t="str">
        <f t="shared" si="213"/>
        <v/>
      </c>
      <c r="AE1377" s="202" t="str">
        <f t="shared" si="213"/>
        <v/>
      </c>
      <c r="AF1377" s="202" t="str">
        <f t="shared" si="213"/>
        <v/>
      </c>
      <c r="AG1377" s="202" t="str">
        <f t="shared" si="213"/>
        <v/>
      </c>
      <c r="AH1377" s="202" t="str">
        <f t="shared" si="213"/>
        <v/>
      </c>
      <c r="AI1377" s="202" t="str">
        <f t="shared" si="213"/>
        <v/>
      </c>
      <c r="AJ1377" s="202" t="str">
        <f t="shared" si="213"/>
        <v/>
      </c>
      <c r="AK1377" s="202" t="str">
        <f t="shared" si="213"/>
        <v/>
      </c>
      <c r="AL1377" s="202" t="str">
        <f t="shared" si="213"/>
        <v/>
      </c>
      <c r="AM1377" s="202" t="str">
        <f t="shared" si="213"/>
        <v/>
      </c>
      <c r="AN1377" s="202" t="str">
        <f t="shared" si="213"/>
        <v/>
      </c>
      <c r="AO1377" s="202" t="str">
        <f t="shared" si="213"/>
        <v/>
      </c>
      <c r="AP1377" s="202" t="str">
        <f t="shared" si="213"/>
        <v/>
      </c>
      <c r="AQ1377" s="202" t="str">
        <f t="shared" si="213"/>
        <v/>
      </c>
      <c r="AR1377" s="202" t="str">
        <f t="shared" si="213"/>
        <v/>
      </c>
      <c r="AS1377" s="202" t="str">
        <f t="shared" si="213"/>
        <v/>
      </c>
      <c r="AT1377" s="202" t="str">
        <f t="shared" si="213"/>
        <v/>
      </c>
      <c r="AU1377" s="202" t="str">
        <f t="shared" si="213"/>
        <v/>
      </c>
      <c r="AV1377" s="202" t="str">
        <f t="shared" si="213"/>
        <v/>
      </c>
      <c r="AW1377" s="202" t="str">
        <f t="shared" si="213"/>
        <v/>
      </c>
      <c r="AX1377" s="202" t="str">
        <f t="shared" si="213"/>
        <v/>
      </c>
      <c r="AY1377" s="202" t="str">
        <f t="shared" si="213"/>
        <v/>
      </c>
      <c r="AZ1377" s="202" t="str">
        <f t="shared" si="213"/>
        <v/>
      </c>
      <c r="BA1377" s="202" t="str">
        <f t="shared" si="213"/>
        <v/>
      </c>
      <c r="BB1377" s="202" t="str">
        <f t="shared" si="213"/>
        <v/>
      </c>
      <c r="BC1377" s="202" t="str">
        <f t="shared" si="213"/>
        <v/>
      </c>
      <c r="BD1377" s="202" t="str">
        <f t="shared" si="213"/>
        <v/>
      </c>
      <c r="BE1377" s="202" t="str">
        <f t="shared" si="213"/>
        <v/>
      </c>
      <c r="BF1377" s="202" t="str">
        <f t="shared" si="213"/>
        <v/>
      </c>
      <c r="BG1377" s="202" t="str">
        <f t="shared" si="213"/>
        <v/>
      </c>
      <c r="BH1377" s="202" t="str">
        <f t="shared" si="213"/>
        <v/>
      </c>
    </row>
    <row r="1378" spans="2:60" s="196" customFormat="1" x14ac:dyDescent="0.2">
      <c r="B1378" s="196" t="str">
        <v>Malta</v>
      </c>
      <c r="D1378" s="195"/>
      <c r="E1378" s="196" t="str">
        <v>Poland</v>
      </c>
      <c r="F1378" s="197"/>
      <c r="G1378" s="196" t="str">
        <f t="shared" si="209"/>
        <v>Poland</v>
      </c>
      <c r="H1378" s="207">
        <f t="shared" si="210"/>
        <v>18.646999999999998</v>
      </c>
      <c r="K1378" s="196">
        <v>7</v>
      </c>
      <c r="L1378" s="198" t="s">
        <v>84</v>
      </c>
      <c r="M1378" s="199" t="str">
        <f t="shared" si="214"/>
        <v>Jul-2025</v>
      </c>
      <c r="N1378" s="200">
        <v>45669.25072916667</v>
      </c>
      <c r="O1378" s="200" t="str">
        <f t="shared" si="215"/>
        <v>Jan-2025</v>
      </c>
      <c r="P1378" s="196" t="str">
        <f t="shared" si="216"/>
        <v>2025M01</v>
      </c>
      <c r="S1378" s="202" t="str">
        <f t="shared" si="217"/>
        <v/>
      </c>
      <c r="T1378" s="202" t="str">
        <f t="shared" si="213"/>
        <v/>
      </c>
      <c r="U1378" s="202" t="str">
        <f t="shared" si="213"/>
        <v/>
      </c>
      <c r="V1378" s="202" t="str">
        <f t="shared" si="213"/>
        <v/>
      </c>
      <c r="W1378" s="202" t="str">
        <f t="shared" si="213"/>
        <v/>
      </c>
      <c r="X1378" s="202" t="str">
        <f t="shared" si="213"/>
        <v/>
      </c>
      <c r="Y1378" s="202" t="str">
        <f t="shared" si="213"/>
        <v/>
      </c>
      <c r="Z1378" s="202" t="str">
        <f t="shared" si="213"/>
        <v/>
      </c>
      <c r="AA1378" s="202" t="str">
        <f t="shared" si="213"/>
        <v/>
      </c>
      <c r="AB1378" s="202" t="str">
        <f t="shared" si="213"/>
        <v/>
      </c>
      <c r="AC1378" s="202" t="str">
        <f t="shared" si="213"/>
        <v/>
      </c>
      <c r="AD1378" s="202" t="str">
        <f t="shared" si="213"/>
        <v/>
      </c>
      <c r="AE1378" s="202" t="str">
        <f t="shared" si="213"/>
        <v/>
      </c>
      <c r="AF1378" s="202" t="str">
        <f t="shared" si="213"/>
        <v/>
      </c>
      <c r="AG1378" s="202" t="str">
        <f t="shared" si="213"/>
        <v/>
      </c>
      <c r="AH1378" s="202" t="str">
        <f t="shared" si="213"/>
        <v/>
      </c>
      <c r="AI1378" s="202" t="str">
        <f t="shared" si="213"/>
        <v/>
      </c>
      <c r="AJ1378" s="202" t="str">
        <f t="shared" si="213"/>
        <v/>
      </c>
      <c r="AK1378" s="202" t="str">
        <f t="shared" si="213"/>
        <v/>
      </c>
      <c r="AL1378" s="202" t="str">
        <f t="shared" si="213"/>
        <v/>
      </c>
      <c r="AM1378" s="202" t="str">
        <f t="shared" si="213"/>
        <v/>
      </c>
      <c r="AN1378" s="202" t="str">
        <f t="shared" si="213"/>
        <v/>
      </c>
      <c r="AO1378" s="202" t="str">
        <f t="shared" si="213"/>
        <v/>
      </c>
      <c r="AP1378" s="202" t="str">
        <f t="shared" si="213"/>
        <v/>
      </c>
      <c r="AQ1378" s="202" t="str">
        <f t="shared" si="213"/>
        <v/>
      </c>
      <c r="AR1378" s="202" t="str">
        <f t="shared" ref="T1378:BH1383" si="218">IF(SUMIFS($K$637:$K$1355,$B$637:$B$1355,$Q1378,$L$637:$L$1355,AR$1371)=0,"",SUMIFS($K$637:$K$1355,$B$637:$B$1355,$Q1378,$L$637:$L$1355,AR$1371))</f>
        <v/>
      </c>
      <c r="AS1378" s="202" t="str">
        <f t="shared" si="218"/>
        <v/>
      </c>
      <c r="AT1378" s="202" t="str">
        <f t="shared" si="218"/>
        <v/>
      </c>
      <c r="AU1378" s="202" t="str">
        <f t="shared" si="218"/>
        <v/>
      </c>
      <c r="AV1378" s="202" t="str">
        <f t="shared" si="218"/>
        <v/>
      </c>
      <c r="AW1378" s="202" t="str">
        <f t="shared" si="218"/>
        <v/>
      </c>
      <c r="AX1378" s="202" t="str">
        <f t="shared" si="218"/>
        <v/>
      </c>
      <c r="AY1378" s="202" t="str">
        <f t="shared" si="218"/>
        <v/>
      </c>
      <c r="AZ1378" s="202" t="str">
        <f t="shared" si="218"/>
        <v/>
      </c>
      <c r="BA1378" s="202" t="str">
        <f t="shared" si="218"/>
        <v/>
      </c>
      <c r="BB1378" s="202" t="str">
        <f t="shared" si="218"/>
        <v/>
      </c>
      <c r="BC1378" s="202" t="str">
        <f t="shared" si="218"/>
        <v/>
      </c>
      <c r="BD1378" s="202" t="str">
        <f t="shared" si="218"/>
        <v/>
      </c>
      <c r="BE1378" s="202" t="str">
        <f t="shared" si="218"/>
        <v/>
      </c>
      <c r="BF1378" s="202" t="str">
        <f t="shared" si="218"/>
        <v/>
      </c>
      <c r="BG1378" s="202" t="str">
        <f t="shared" si="218"/>
        <v/>
      </c>
      <c r="BH1378" s="202" t="str">
        <f t="shared" si="218"/>
        <v/>
      </c>
    </row>
    <row r="1379" spans="2:60" s="196" customFormat="1" x14ac:dyDescent="0.2">
      <c r="B1379" s="196" t="str">
        <v>Denmark</v>
      </c>
      <c r="D1379" s="195"/>
      <c r="E1379" s="196" t="str">
        <v>Lithuania</v>
      </c>
      <c r="F1379" s="197"/>
      <c r="G1379" s="196" t="str">
        <f t="shared" si="209"/>
        <v>Lithuania</v>
      </c>
      <c r="H1379" s="207">
        <f t="shared" si="210"/>
        <v>27.004000000000001</v>
      </c>
      <c r="K1379" s="196">
        <v>8</v>
      </c>
      <c r="L1379" s="198" t="s">
        <v>85</v>
      </c>
      <c r="M1379" s="199" t="str">
        <f t="shared" si="214"/>
        <v>Aug-2025</v>
      </c>
      <c r="N1379" s="200">
        <v>45671.991053240738</v>
      </c>
      <c r="O1379" s="200" t="str">
        <f t="shared" si="215"/>
        <v>Jan-2025</v>
      </c>
      <c r="P1379" s="196" t="str">
        <f t="shared" si="216"/>
        <v>2025M01</v>
      </c>
      <c r="S1379" s="202" t="str">
        <f t="shared" si="217"/>
        <v/>
      </c>
      <c r="T1379" s="202" t="str">
        <f t="shared" si="218"/>
        <v/>
      </c>
      <c r="U1379" s="202" t="str">
        <f t="shared" si="218"/>
        <v/>
      </c>
      <c r="V1379" s="202" t="str">
        <f t="shared" si="218"/>
        <v/>
      </c>
      <c r="W1379" s="202" t="str">
        <f t="shared" si="218"/>
        <v/>
      </c>
      <c r="X1379" s="202" t="str">
        <f t="shared" si="218"/>
        <v/>
      </c>
      <c r="Y1379" s="202" t="str">
        <f t="shared" si="218"/>
        <v/>
      </c>
      <c r="Z1379" s="202" t="str">
        <f t="shared" si="218"/>
        <v/>
      </c>
      <c r="AA1379" s="202" t="str">
        <f t="shared" si="218"/>
        <v/>
      </c>
      <c r="AB1379" s="202" t="str">
        <f t="shared" si="218"/>
        <v/>
      </c>
      <c r="AC1379" s="202" t="str">
        <f t="shared" si="218"/>
        <v/>
      </c>
      <c r="AD1379" s="202" t="str">
        <f t="shared" si="218"/>
        <v/>
      </c>
      <c r="AE1379" s="202" t="str">
        <f t="shared" si="218"/>
        <v/>
      </c>
      <c r="AF1379" s="202" t="str">
        <f t="shared" si="218"/>
        <v/>
      </c>
      <c r="AG1379" s="202" t="str">
        <f t="shared" si="218"/>
        <v/>
      </c>
      <c r="AH1379" s="202" t="str">
        <f t="shared" si="218"/>
        <v/>
      </c>
      <c r="AI1379" s="202" t="str">
        <f t="shared" si="218"/>
        <v/>
      </c>
      <c r="AJ1379" s="202" t="str">
        <f t="shared" si="218"/>
        <v/>
      </c>
      <c r="AK1379" s="202" t="str">
        <f t="shared" si="218"/>
        <v/>
      </c>
      <c r="AL1379" s="202" t="str">
        <f t="shared" si="218"/>
        <v/>
      </c>
      <c r="AM1379" s="202" t="str">
        <f t="shared" si="218"/>
        <v/>
      </c>
      <c r="AN1379" s="202" t="str">
        <f t="shared" si="218"/>
        <v/>
      </c>
      <c r="AO1379" s="202" t="str">
        <f t="shared" si="218"/>
        <v/>
      </c>
      <c r="AP1379" s="202" t="str">
        <f t="shared" si="218"/>
        <v/>
      </c>
      <c r="AQ1379" s="202" t="str">
        <f t="shared" si="218"/>
        <v/>
      </c>
      <c r="AR1379" s="202" t="str">
        <f t="shared" si="218"/>
        <v/>
      </c>
      <c r="AS1379" s="202" t="str">
        <f t="shared" si="218"/>
        <v/>
      </c>
      <c r="AT1379" s="202" t="str">
        <f t="shared" si="218"/>
        <v/>
      </c>
      <c r="AU1379" s="202" t="str">
        <f t="shared" si="218"/>
        <v/>
      </c>
      <c r="AV1379" s="202" t="str">
        <f t="shared" si="218"/>
        <v/>
      </c>
      <c r="AW1379" s="202" t="str">
        <f t="shared" si="218"/>
        <v/>
      </c>
      <c r="AX1379" s="202" t="str">
        <f t="shared" si="218"/>
        <v/>
      </c>
      <c r="AY1379" s="202" t="str">
        <f t="shared" si="218"/>
        <v/>
      </c>
      <c r="AZ1379" s="202" t="str">
        <f t="shared" si="218"/>
        <v/>
      </c>
      <c r="BA1379" s="202" t="str">
        <f t="shared" si="218"/>
        <v/>
      </c>
      <c r="BB1379" s="202" t="str">
        <f t="shared" si="218"/>
        <v/>
      </c>
      <c r="BC1379" s="202" t="str">
        <f t="shared" si="218"/>
        <v/>
      </c>
      <c r="BD1379" s="202" t="str">
        <f t="shared" si="218"/>
        <v/>
      </c>
      <c r="BE1379" s="202" t="str">
        <f t="shared" si="218"/>
        <v/>
      </c>
      <c r="BF1379" s="202" t="str">
        <f t="shared" si="218"/>
        <v/>
      </c>
      <c r="BG1379" s="202" t="str">
        <f t="shared" si="218"/>
        <v/>
      </c>
      <c r="BH1379" s="202" t="str">
        <f t="shared" si="218"/>
        <v/>
      </c>
    </row>
    <row r="1380" spans="2:60" s="196" customFormat="1" x14ac:dyDescent="0.2">
      <c r="D1380" s="195"/>
      <c r="E1380" s="196" t="str">
        <v>Morocco</v>
      </c>
      <c r="F1380" s="197"/>
      <c r="G1380" s="196" t="str">
        <f t="shared" si="209"/>
        <v>Morocco</v>
      </c>
      <c r="H1380" s="207">
        <f t="shared" si="210"/>
        <v>71.558999999999997</v>
      </c>
      <c r="K1380" s="196">
        <v>9</v>
      </c>
      <c r="L1380" s="198" t="s">
        <v>86</v>
      </c>
      <c r="M1380" s="199" t="str">
        <f t="shared" si="214"/>
        <v>Sep-2025</v>
      </c>
      <c r="N1380" s="200">
        <v>45674.92869212963</v>
      </c>
      <c r="O1380" s="200" t="str">
        <f t="shared" si="215"/>
        <v>Jan-2025</v>
      </c>
      <c r="P1380" s="196" t="str">
        <f t="shared" si="216"/>
        <v>2025M01</v>
      </c>
      <c r="S1380" s="202" t="str">
        <f t="shared" si="217"/>
        <v/>
      </c>
      <c r="T1380" s="202" t="str">
        <f t="shared" si="218"/>
        <v/>
      </c>
      <c r="U1380" s="202" t="str">
        <f t="shared" si="218"/>
        <v/>
      </c>
      <c r="V1380" s="202" t="str">
        <f t="shared" si="218"/>
        <v/>
      </c>
      <c r="W1380" s="202" t="str">
        <f t="shared" si="218"/>
        <v/>
      </c>
      <c r="X1380" s="202" t="str">
        <f t="shared" si="218"/>
        <v/>
      </c>
      <c r="Y1380" s="202" t="str">
        <f t="shared" si="218"/>
        <v/>
      </c>
      <c r="Z1380" s="202" t="str">
        <f t="shared" si="218"/>
        <v/>
      </c>
      <c r="AA1380" s="202" t="str">
        <f t="shared" si="218"/>
        <v/>
      </c>
      <c r="AB1380" s="202" t="str">
        <f t="shared" si="218"/>
        <v/>
      </c>
      <c r="AC1380" s="202" t="str">
        <f t="shared" si="218"/>
        <v/>
      </c>
      <c r="AD1380" s="202" t="str">
        <f t="shared" si="218"/>
        <v/>
      </c>
      <c r="AE1380" s="202" t="str">
        <f t="shared" si="218"/>
        <v/>
      </c>
      <c r="AF1380" s="202" t="str">
        <f t="shared" si="218"/>
        <v/>
      </c>
      <c r="AG1380" s="202" t="str">
        <f t="shared" si="218"/>
        <v/>
      </c>
      <c r="AH1380" s="202" t="str">
        <f t="shared" si="218"/>
        <v/>
      </c>
      <c r="AI1380" s="202" t="str">
        <f t="shared" si="218"/>
        <v/>
      </c>
      <c r="AJ1380" s="202" t="str">
        <f t="shared" si="218"/>
        <v/>
      </c>
      <c r="AK1380" s="202" t="str">
        <f t="shared" si="218"/>
        <v/>
      </c>
      <c r="AL1380" s="202" t="str">
        <f t="shared" si="218"/>
        <v/>
      </c>
      <c r="AM1380" s="202" t="str">
        <f t="shared" si="218"/>
        <v/>
      </c>
      <c r="AN1380" s="202" t="str">
        <f t="shared" si="218"/>
        <v/>
      </c>
      <c r="AO1380" s="202" t="str">
        <f t="shared" si="218"/>
        <v/>
      </c>
      <c r="AP1380" s="202" t="str">
        <f t="shared" si="218"/>
        <v/>
      </c>
      <c r="AQ1380" s="202" t="str">
        <f t="shared" si="218"/>
        <v/>
      </c>
      <c r="AR1380" s="202" t="str">
        <f t="shared" si="218"/>
        <v/>
      </c>
      <c r="AS1380" s="202" t="str">
        <f t="shared" si="218"/>
        <v/>
      </c>
      <c r="AT1380" s="202" t="str">
        <f t="shared" si="218"/>
        <v/>
      </c>
      <c r="AU1380" s="202" t="str">
        <f t="shared" si="218"/>
        <v/>
      </c>
      <c r="AV1380" s="202" t="str">
        <f t="shared" si="218"/>
        <v/>
      </c>
      <c r="AW1380" s="202" t="str">
        <f t="shared" si="218"/>
        <v/>
      </c>
      <c r="AX1380" s="202" t="str">
        <f t="shared" si="218"/>
        <v/>
      </c>
      <c r="AY1380" s="202" t="str">
        <f t="shared" si="218"/>
        <v/>
      </c>
      <c r="AZ1380" s="202" t="str">
        <f t="shared" si="218"/>
        <v/>
      </c>
      <c r="BA1380" s="202" t="str">
        <f t="shared" si="218"/>
        <v/>
      </c>
      <c r="BB1380" s="202" t="str">
        <f t="shared" si="218"/>
        <v/>
      </c>
      <c r="BC1380" s="202" t="str">
        <f t="shared" si="218"/>
        <v/>
      </c>
      <c r="BD1380" s="202" t="str">
        <f t="shared" si="218"/>
        <v/>
      </c>
      <c r="BE1380" s="202" t="str">
        <f t="shared" si="218"/>
        <v/>
      </c>
      <c r="BF1380" s="202" t="str">
        <f t="shared" si="218"/>
        <v/>
      </c>
      <c r="BG1380" s="202" t="str">
        <f t="shared" si="218"/>
        <v/>
      </c>
      <c r="BH1380" s="202" t="str">
        <f t="shared" si="218"/>
        <v/>
      </c>
    </row>
    <row r="1381" spans="2:60" s="196" customFormat="1" x14ac:dyDescent="0.2">
      <c r="D1381" s="195"/>
      <c r="E1381" s="196" t="str">
        <v>Colombia</v>
      </c>
      <c r="F1381" s="197"/>
      <c r="G1381" s="196" t="str">
        <f t="shared" si="209"/>
        <v>Colombia</v>
      </c>
      <c r="H1381" s="207">
        <f t="shared" si="210"/>
        <v>37.811</v>
      </c>
      <c r="K1381" s="196">
        <v>10</v>
      </c>
      <c r="L1381" s="198" t="s">
        <v>87</v>
      </c>
      <c r="M1381" s="199" t="str">
        <f t="shared" si="214"/>
        <v>Oct-2025</v>
      </c>
      <c r="N1381" s="200">
        <v>45676.063935185186</v>
      </c>
      <c r="O1381" s="200" t="str">
        <f t="shared" si="215"/>
        <v>Jan-2025</v>
      </c>
      <c r="P1381" s="196" t="str">
        <f t="shared" si="216"/>
        <v>2025M01</v>
      </c>
      <c r="S1381" s="202" t="str">
        <f t="shared" si="217"/>
        <v/>
      </c>
      <c r="T1381" s="202" t="str">
        <f t="shared" si="218"/>
        <v/>
      </c>
      <c r="U1381" s="202" t="str">
        <f t="shared" si="218"/>
        <v/>
      </c>
      <c r="V1381" s="202" t="str">
        <f t="shared" si="218"/>
        <v/>
      </c>
      <c r="W1381" s="202" t="str">
        <f t="shared" si="218"/>
        <v/>
      </c>
      <c r="X1381" s="202" t="str">
        <f t="shared" si="218"/>
        <v/>
      </c>
      <c r="Y1381" s="202" t="str">
        <f t="shared" si="218"/>
        <v/>
      </c>
      <c r="Z1381" s="202" t="str">
        <f t="shared" si="218"/>
        <v/>
      </c>
      <c r="AA1381" s="202" t="str">
        <f t="shared" si="218"/>
        <v/>
      </c>
      <c r="AB1381" s="202" t="str">
        <f t="shared" si="218"/>
        <v/>
      </c>
      <c r="AC1381" s="202" t="str">
        <f t="shared" si="218"/>
        <v/>
      </c>
      <c r="AD1381" s="202" t="str">
        <f t="shared" si="218"/>
        <v/>
      </c>
      <c r="AE1381" s="202" t="str">
        <f t="shared" si="218"/>
        <v/>
      </c>
      <c r="AF1381" s="202" t="str">
        <f t="shared" si="218"/>
        <v/>
      </c>
      <c r="AG1381" s="202" t="str">
        <f t="shared" si="218"/>
        <v/>
      </c>
      <c r="AH1381" s="202" t="str">
        <f t="shared" si="218"/>
        <v/>
      </c>
      <c r="AI1381" s="202" t="str">
        <f t="shared" si="218"/>
        <v/>
      </c>
      <c r="AJ1381" s="202" t="str">
        <f t="shared" si="218"/>
        <v/>
      </c>
      <c r="AK1381" s="202" t="str">
        <f t="shared" si="218"/>
        <v/>
      </c>
      <c r="AL1381" s="202" t="str">
        <f t="shared" si="218"/>
        <v/>
      </c>
      <c r="AM1381" s="202" t="str">
        <f t="shared" si="218"/>
        <v/>
      </c>
      <c r="AN1381" s="202" t="str">
        <f t="shared" si="218"/>
        <v/>
      </c>
      <c r="AO1381" s="202" t="str">
        <f t="shared" si="218"/>
        <v/>
      </c>
      <c r="AP1381" s="202" t="str">
        <f t="shared" si="218"/>
        <v/>
      </c>
      <c r="AQ1381" s="202" t="str">
        <f t="shared" si="218"/>
        <v/>
      </c>
      <c r="AR1381" s="202" t="str">
        <f t="shared" si="218"/>
        <v/>
      </c>
      <c r="AS1381" s="202" t="str">
        <f t="shared" si="218"/>
        <v/>
      </c>
      <c r="AT1381" s="202" t="str">
        <f t="shared" si="218"/>
        <v/>
      </c>
      <c r="AU1381" s="202" t="str">
        <f t="shared" si="218"/>
        <v/>
      </c>
      <c r="AV1381" s="202" t="str">
        <f t="shared" si="218"/>
        <v/>
      </c>
      <c r="AW1381" s="202" t="str">
        <f t="shared" si="218"/>
        <v/>
      </c>
      <c r="AX1381" s="202" t="str">
        <f t="shared" si="218"/>
        <v/>
      </c>
      <c r="AY1381" s="202" t="str">
        <f t="shared" si="218"/>
        <v/>
      </c>
      <c r="AZ1381" s="202" t="str">
        <f t="shared" si="218"/>
        <v/>
      </c>
      <c r="BA1381" s="202" t="str">
        <f t="shared" si="218"/>
        <v/>
      </c>
      <c r="BB1381" s="202" t="str">
        <f t="shared" si="218"/>
        <v/>
      </c>
      <c r="BC1381" s="202" t="str">
        <f t="shared" si="218"/>
        <v/>
      </c>
      <c r="BD1381" s="202" t="str">
        <f t="shared" si="218"/>
        <v/>
      </c>
      <c r="BE1381" s="202" t="str">
        <f t="shared" si="218"/>
        <v/>
      </c>
      <c r="BF1381" s="202" t="str">
        <f t="shared" si="218"/>
        <v/>
      </c>
      <c r="BG1381" s="202" t="str">
        <f t="shared" si="218"/>
        <v/>
      </c>
      <c r="BH1381" s="202" t="str">
        <f t="shared" si="218"/>
        <v/>
      </c>
    </row>
    <row r="1382" spans="2:60" s="196" customFormat="1" x14ac:dyDescent="0.2">
      <c r="D1382" s="195"/>
      <c r="E1382" s="196" t="str">
        <v>Nicaragua</v>
      </c>
      <c r="F1382" s="197"/>
      <c r="G1382" s="196" t="str">
        <f t="shared" si="209"/>
        <v>Nicaragua</v>
      </c>
      <c r="H1382" s="207">
        <f t="shared" si="210"/>
        <v>39.188000000000002</v>
      </c>
      <c r="K1382" s="196">
        <v>11</v>
      </c>
      <c r="L1382" s="198" t="s">
        <v>88</v>
      </c>
      <c r="M1382" s="199" t="str">
        <f t="shared" si="214"/>
        <v>Nov-2025</v>
      </c>
      <c r="N1382" s="200">
        <v>45677.720150462963</v>
      </c>
      <c r="O1382" s="200" t="str">
        <f t="shared" si="215"/>
        <v>Jan-2025</v>
      </c>
      <c r="P1382" s="196" t="str">
        <f t="shared" si="216"/>
        <v>2025M01</v>
      </c>
      <c r="S1382" s="202" t="str">
        <f t="shared" si="217"/>
        <v/>
      </c>
      <c r="T1382" s="202" t="str">
        <f t="shared" si="218"/>
        <v/>
      </c>
      <c r="U1382" s="202" t="str">
        <f t="shared" si="218"/>
        <v/>
      </c>
      <c r="V1382" s="202" t="str">
        <f t="shared" si="218"/>
        <v/>
      </c>
      <c r="W1382" s="202" t="str">
        <f t="shared" si="218"/>
        <v/>
      </c>
      <c r="X1382" s="202" t="str">
        <f t="shared" si="218"/>
        <v/>
      </c>
      <c r="Y1382" s="202" t="str">
        <f t="shared" si="218"/>
        <v/>
      </c>
      <c r="Z1382" s="202" t="str">
        <f t="shared" si="218"/>
        <v/>
      </c>
      <c r="AA1382" s="202" t="str">
        <f t="shared" si="218"/>
        <v/>
      </c>
      <c r="AB1382" s="202" t="str">
        <f t="shared" si="218"/>
        <v/>
      </c>
      <c r="AC1382" s="202" t="str">
        <f t="shared" si="218"/>
        <v/>
      </c>
      <c r="AD1382" s="202" t="str">
        <f t="shared" si="218"/>
        <v/>
      </c>
      <c r="AE1382" s="202" t="str">
        <f t="shared" si="218"/>
        <v/>
      </c>
      <c r="AF1382" s="202" t="str">
        <f t="shared" si="218"/>
        <v/>
      </c>
      <c r="AG1382" s="202" t="str">
        <f t="shared" si="218"/>
        <v/>
      </c>
      <c r="AH1382" s="202" t="str">
        <f t="shared" si="218"/>
        <v/>
      </c>
      <c r="AI1382" s="202" t="str">
        <f t="shared" si="218"/>
        <v/>
      </c>
      <c r="AJ1382" s="202" t="str">
        <f t="shared" si="218"/>
        <v/>
      </c>
      <c r="AK1382" s="202" t="str">
        <f t="shared" si="218"/>
        <v/>
      </c>
      <c r="AL1382" s="202" t="str">
        <f t="shared" si="218"/>
        <v/>
      </c>
      <c r="AM1382" s="202" t="str">
        <f t="shared" si="218"/>
        <v/>
      </c>
      <c r="AN1382" s="202" t="str">
        <f t="shared" si="218"/>
        <v/>
      </c>
      <c r="AO1382" s="202" t="str">
        <f t="shared" si="218"/>
        <v/>
      </c>
      <c r="AP1382" s="202" t="str">
        <f t="shared" si="218"/>
        <v/>
      </c>
      <c r="AQ1382" s="202" t="str">
        <f t="shared" si="218"/>
        <v/>
      </c>
      <c r="AR1382" s="202" t="str">
        <f t="shared" si="218"/>
        <v/>
      </c>
      <c r="AS1382" s="202" t="str">
        <f t="shared" si="218"/>
        <v/>
      </c>
      <c r="AT1382" s="202" t="str">
        <f t="shared" si="218"/>
        <v/>
      </c>
      <c r="AU1382" s="202" t="str">
        <f t="shared" si="218"/>
        <v/>
      </c>
      <c r="AV1382" s="202" t="str">
        <f t="shared" si="218"/>
        <v/>
      </c>
      <c r="AW1382" s="202" t="str">
        <f t="shared" si="218"/>
        <v/>
      </c>
      <c r="AX1382" s="202" t="str">
        <f t="shared" si="218"/>
        <v/>
      </c>
      <c r="AY1382" s="202" t="str">
        <f t="shared" si="218"/>
        <v/>
      </c>
      <c r="AZ1382" s="202" t="str">
        <f t="shared" si="218"/>
        <v/>
      </c>
      <c r="BA1382" s="202" t="str">
        <f t="shared" si="218"/>
        <v/>
      </c>
      <c r="BB1382" s="202" t="str">
        <f t="shared" si="218"/>
        <v/>
      </c>
      <c r="BC1382" s="202" t="str">
        <f t="shared" si="218"/>
        <v/>
      </c>
      <c r="BD1382" s="202" t="str">
        <f t="shared" si="218"/>
        <v/>
      </c>
      <c r="BE1382" s="202" t="str">
        <f t="shared" si="218"/>
        <v/>
      </c>
      <c r="BF1382" s="202" t="str">
        <f t="shared" si="218"/>
        <v/>
      </c>
      <c r="BG1382" s="202" t="str">
        <f t="shared" si="218"/>
        <v/>
      </c>
      <c r="BH1382" s="202" t="str">
        <f t="shared" si="218"/>
        <v/>
      </c>
    </row>
    <row r="1383" spans="2:60" s="196" customFormat="1" x14ac:dyDescent="0.2">
      <c r="D1383" s="195"/>
      <c r="E1383" s="196" t="str">
        <v>Korea (South)</v>
      </c>
      <c r="F1383" s="197"/>
      <c r="G1383" s="196" t="str">
        <f t="shared" si="209"/>
        <v>Korea (South)</v>
      </c>
      <c r="H1383" s="207">
        <f t="shared" si="210"/>
        <v>16.876999999999999</v>
      </c>
      <c r="K1383" s="196">
        <v>12</v>
      </c>
      <c r="L1383" s="198" t="s">
        <v>89</v>
      </c>
      <c r="M1383" s="199" t="str">
        <f t="shared" si="214"/>
        <v>Dec-2025</v>
      </c>
      <c r="N1383" s="200">
        <v>45679.168206018519</v>
      </c>
      <c r="O1383" s="200" t="str">
        <f t="shared" si="215"/>
        <v>Jan-2025</v>
      </c>
      <c r="P1383" s="196" t="str">
        <f t="shared" si="216"/>
        <v>2025M01</v>
      </c>
      <c r="S1383" s="202" t="str">
        <f t="shared" si="217"/>
        <v/>
      </c>
      <c r="T1383" s="202" t="str">
        <f t="shared" si="218"/>
        <v/>
      </c>
      <c r="U1383" s="202" t="str">
        <f t="shared" si="218"/>
        <v/>
      </c>
      <c r="V1383" s="202" t="str">
        <f t="shared" si="218"/>
        <v/>
      </c>
      <c r="W1383" s="202" t="str">
        <f t="shared" si="218"/>
        <v/>
      </c>
      <c r="X1383" s="202" t="str">
        <f t="shared" si="218"/>
        <v/>
      </c>
      <c r="Y1383" s="202" t="str">
        <f t="shared" si="218"/>
        <v/>
      </c>
      <c r="Z1383" s="202" t="str">
        <f t="shared" si="218"/>
        <v/>
      </c>
      <c r="AA1383" s="202" t="str">
        <f t="shared" si="218"/>
        <v/>
      </c>
      <c r="AB1383" s="202" t="str">
        <f t="shared" si="218"/>
        <v/>
      </c>
      <c r="AC1383" s="202" t="str">
        <f t="shared" si="218"/>
        <v/>
      </c>
      <c r="AD1383" s="202" t="str">
        <f t="shared" si="218"/>
        <v/>
      </c>
      <c r="AE1383" s="202" t="str">
        <f t="shared" si="218"/>
        <v/>
      </c>
      <c r="AF1383" s="202" t="str">
        <f t="shared" si="218"/>
        <v/>
      </c>
      <c r="AG1383" s="202" t="str">
        <f t="shared" si="218"/>
        <v/>
      </c>
      <c r="AH1383" s="202" t="str">
        <f t="shared" si="218"/>
        <v/>
      </c>
      <c r="AI1383" s="202" t="str">
        <f t="shared" si="218"/>
        <v/>
      </c>
      <c r="AJ1383" s="202" t="str">
        <f t="shared" si="218"/>
        <v/>
      </c>
      <c r="AK1383" s="202" t="str">
        <f t="shared" si="218"/>
        <v/>
      </c>
      <c r="AL1383" s="202" t="str">
        <f t="shared" si="218"/>
        <v/>
      </c>
      <c r="AM1383" s="202" t="str">
        <f t="shared" si="218"/>
        <v/>
      </c>
      <c r="AN1383" s="202" t="str">
        <f t="shared" si="218"/>
        <v/>
      </c>
      <c r="AO1383" s="202" t="str">
        <f t="shared" si="218"/>
        <v/>
      </c>
      <c r="AP1383" s="202" t="str">
        <f t="shared" si="218"/>
        <v/>
      </c>
      <c r="AQ1383" s="202" t="str">
        <f t="shared" si="218"/>
        <v/>
      </c>
      <c r="AR1383" s="202" t="str">
        <f t="shared" si="218"/>
        <v/>
      </c>
      <c r="AS1383" s="202" t="str">
        <f t="shared" si="218"/>
        <v/>
      </c>
      <c r="AT1383" s="202" t="str">
        <f t="shared" si="218"/>
        <v/>
      </c>
      <c r="AU1383" s="202" t="str">
        <f t="shared" si="218"/>
        <v/>
      </c>
      <c r="AV1383" s="202" t="str">
        <f t="shared" si="218"/>
        <v/>
      </c>
      <c r="AW1383" s="202" t="str">
        <f t="shared" si="218"/>
        <v/>
      </c>
      <c r="AX1383" s="202" t="str">
        <f t="shared" si="218"/>
        <v/>
      </c>
      <c r="AY1383" s="202" t="str">
        <f t="shared" si="218"/>
        <v/>
      </c>
      <c r="AZ1383" s="202" t="str">
        <f t="shared" si="218"/>
        <v/>
      </c>
      <c r="BA1383" s="202" t="str">
        <f t="shared" si="218"/>
        <v/>
      </c>
      <c r="BB1383" s="202" t="str">
        <f t="shared" si="218"/>
        <v/>
      </c>
      <c r="BC1383" s="202" t="str">
        <f t="shared" si="218"/>
        <v/>
      </c>
      <c r="BD1383" s="202" t="str">
        <f t="shared" si="218"/>
        <v/>
      </c>
      <c r="BE1383" s="202" t="str">
        <f t="shared" si="218"/>
        <v/>
      </c>
      <c r="BF1383" s="202" t="str">
        <f t="shared" si="218"/>
        <v/>
      </c>
      <c r="BG1383" s="202" t="str">
        <f t="shared" si="218"/>
        <v/>
      </c>
      <c r="BH1383" s="202" t="str">
        <f t="shared" si="218"/>
        <v/>
      </c>
    </row>
    <row r="1384" spans="2:60" s="196" customFormat="1" x14ac:dyDescent="0.2">
      <c r="D1384" s="195"/>
      <c r="E1384" s="196" t="str">
        <v>Vietnam</v>
      </c>
      <c r="F1384" s="197"/>
      <c r="G1384" s="196" t="str">
        <f t="shared" si="209"/>
        <v>Vietnam</v>
      </c>
      <c r="H1384" s="207">
        <f t="shared" si="210"/>
        <v>57.207999999999998</v>
      </c>
      <c r="L1384" s="198"/>
      <c r="M1384" s="199"/>
      <c r="N1384" s="200">
        <v>45681.616168981483</v>
      </c>
      <c r="O1384" s="200" t="str">
        <f t="shared" si="215"/>
        <v>Jan-2025</v>
      </c>
      <c r="P1384" s="196" t="str">
        <f t="shared" si="216"/>
        <v>2025M01</v>
      </c>
      <c r="S1384" s="198"/>
      <c r="T1384" s="198"/>
      <c r="Z1384" s="198"/>
    </row>
    <row r="1385" spans="2:60" s="196" customFormat="1" x14ac:dyDescent="0.2">
      <c r="D1385" s="195"/>
      <c r="E1385" s="196" t="str">
        <v>Mexico</v>
      </c>
      <c r="F1385" s="197"/>
      <c r="G1385" s="196" t="str">
        <f t="shared" si="209"/>
        <v>Mexico</v>
      </c>
      <c r="H1385" s="207">
        <f t="shared" si="210"/>
        <v>39.262</v>
      </c>
      <c r="K1385" s="196">
        <f>COUNTA(D1362:D1406)</f>
        <v>5</v>
      </c>
      <c r="L1385" s="198" t="str">
        <f>VLOOKUP(L1393,$Q$1372:$R$1544,2,0)</f>
        <v>May-2025</v>
      </c>
      <c r="M1385" s="196" t="e">
        <f>VLOOKUP(C10,$Q$1372:$R$1391,2,0)</f>
        <v>#N/A</v>
      </c>
      <c r="N1385" s="200">
        <v>45683.824456018519</v>
      </c>
      <c r="O1385" s="200" t="str">
        <f t="shared" si="215"/>
        <v>Jan-2025</v>
      </c>
      <c r="P1385" s="196" t="str">
        <f t="shared" si="216"/>
        <v>2025M01</v>
      </c>
      <c r="S1385" s="198"/>
      <c r="T1385" s="198"/>
      <c r="Z1385" s="198"/>
    </row>
    <row r="1386" spans="2:60" s="196" customFormat="1" x14ac:dyDescent="0.2">
      <c r="D1386" s="195"/>
      <c r="E1386" s="196" t="str">
        <v>Guatemala</v>
      </c>
      <c r="F1386" s="197"/>
      <c r="G1386" s="196" t="str">
        <f t="shared" si="209"/>
        <v>Guatemala</v>
      </c>
      <c r="H1386" s="207">
        <f t="shared" si="210"/>
        <v>36.142000000000003</v>
      </c>
      <c r="L1386" s="198" t="str">
        <f>IF(AND(C10="All",K1385=12),C7,IF(C10="All",L1385&amp;" year-to-date",M1385))</f>
        <v>May-2025 year-to-date</v>
      </c>
      <c r="M1386" s="199"/>
      <c r="N1386" s="200">
        <v>45684.814074074071</v>
      </c>
      <c r="O1386" s="200" t="str">
        <f t="shared" si="215"/>
        <v>Jan-2025</v>
      </c>
      <c r="P1386" s="196" t="str">
        <f t="shared" si="216"/>
        <v>2025M01</v>
      </c>
      <c r="S1386" s="202">
        <f>SUM(S1372:S1383)</f>
        <v>157.929</v>
      </c>
      <c r="T1386" s="202">
        <f t="shared" ref="T1386:AX1386" si="219">SUM(T1372:T1383)</f>
        <v>61.217999999999996</v>
      </c>
      <c r="U1386" s="202">
        <f t="shared" si="219"/>
        <v>1403.6100000000001</v>
      </c>
      <c r="V1386" s="202">
        <f t="shared" si="219"/>
        <v>727.90899999999999</v>
      </c>
      <c r="W1386" s="202">
        <f t="shared" si="219"/>
        <v>170.614</v>
      </c>
      <c r="X1386" s="202">
        <f t="shared" si="219"/>
        <v>356.767</v>
      </c>
      <c r="Y1386" s="202">
        <f t="shared" si="219"/>
        <v>32.656999999999996</v>
      </c>
      <c r="Z1386" s="202">
        <f t="shared" si="219"/>
        <v>174.46499999999997</v>
      </c>
      <c r="AA1386" s="202">
        <f t="shared" si="219"/>
        <v>30.809000000000001</v>
      </c>
      <c r="AB1386" s="202">
        <f t="shared" si="219"/>
        <v>19.834</v>
      </c>
      <c r="AC1386" s="202">
        <f t="shared" si="219"/>
        <v>189.529</v>
      </c>
      <c r="AD1386" s="202">
        <f t="shared" si="219"/>
        <v>36.150000000000006</v>
      </c>
      <c r="AE1386" s="202">
        <f t="shared" si="219"/>
        <v>78.215000000000003</v>
      </c>
      <c r="AF1386" s="202">
        <f t="shared" si="219"/>
        <v>17.701000000000001</v>
      </c>
      <c r="AG1386" s="202">
        <f t="shared" si="219"/>
        <v>14.338999999999999</v>
      </c>
      <c r="AH1386" s="202">
        <f t="shared" si="219"/>
        <v>13.276999999999999</v>
      </c>
      <c r="AI1386" s="202">
        <f t="shared" si="219"/>
        <v>18.646999999999998</v>
      </c>
      <c r="AJ1386" s="202">
        <f t="shared" si="219"/>
        <v>27.004000000000001</v>
      </c>
      <c r="AK1386" s="202">
        <f t="shared" si="219"/>
        <v>71.558999999999997</v>
      </c>
      <c r="AL1386" s="202">
        <f t="shared" si="219"/>
        <v>37.811</v>
      </c>
      <c r="AM1386" s="202">
        <f t="shared" si="219"/>
        <v>39.188000000000002</v>
      </c>
      <c r="AN1386" s="202">
        <f t="shared" si="219"/>
        <v>16.876999999999999</v>
      </c>
      <c r="AO1386" s="202">
        <f t="shared" si="219"/>
        <v>57.207999999999998</v>
      </c>
      <c r="AP1386" s="202">
        <f t="shared" si="219"/>
        <v>39.262</v>
      </c>
      <c r="AQ1386" s="202">
        <f t="shared" si="219"/>
        <v>36.142000000000003</v>
      </c>
      <c r="AR1386" s="202">
        <f t="shared" si="219"/>
        <v>0</v>
      </c>
      <c r="AS1386" s="202">
        <f t="shared" si="219"/>
        <v>0</v>
      </c>
      <c r="AT1386" s="202">
        <f t="shared" si="219"/>
        <v>0</v>
      </c>
      <c r="AU1386" s="202">
        <f t="shared" si="219"/>
        <v>0</v>
      </c>
      <c r="AV1386" s="202">
        <f t="shared" si="219"/>
        <v>0</v>
      </c>
      <c r="AW1386" s="202">
        <f t="shared" si="219"/>
        <v>0</v>
      </c>
      <c r="AX1386" s="202">
        <f t="shared" si="219"/>
        <v>0</v>
      </c>
    </row>
    <row r="1387" spans="2:60" s="196" customFormat="1" x14ac:dyDescent="0.2">
      <c r="D1387" s="195"/>
      <c r="F1387" s="197"/>
      <c r="G1387" s="196" t="str">
        <f t="shared" si="209"/>
        <v/>
      </c>
      <c r="H1387" s="207" t="str">
        <f t="shared" si="210"/>
        <v/>
      </c>
      <c r="K1387" s="198"/>
      <c r="L1387" s="199"/>
      <c r="M1387" s="200"/>
      <c r="N1387" s="200">
        <v>45686.80363425926</v>
      </c>
      <c r="O1387" s="200" t="str">
        <f t="shared" si="215"/>
        <v>Jan-2025</v>
      </c>
      <c r="P1387" s="196" t="str">
        <f t="shared" si="216"/>
        <v>2025M01</v>
      </c>
      <c r="S1387" s="201"/>
      <c r="T1387" s="198"/>
      <c r="Z1387" s="198"/>
    </row>
    <row r="1388" spans="2:60" s="196" customFormat="1" x14ac:dyDescent="0.2">
      <c r="D1388" s="195"/>
      <c r="F1388" s="197"/>
      <c r="G1388" s="196" t="str">
        <f t="shared" si="209"/>
        <v/>
      </c>
      <c r="H1388" s="207" t="str">
        <f t="shared" si="210"/>
        <v/>
      </c>
      <c r="K1388" s="198"/>
      <c r="L1388" s="199"/>
      <c r="M1388" s="200"/>
      <c r="N1388" s="200">
        <v>45687.043124999997</v>
      </c>
      <c r="O1388" s="200" t="str">
        <f t="shared" si="215"/>
        <v>Jan-2025</v>
      </c>
      <c r="P1388" s="196" t="str">
        <f t="shared" si="216"/>
        <v>2025M01</v>
      </c>
      <c r="S1388" s="201"/>
      <c r="T1388" s="198"/>
      <c r="Z1388" s="198"/>
    </row>
    <row r="1389" spans="2:60" s="196" customFormat="1" x14ac:dyDescent="0.2">
      <c r="D1389" s="195"/>
      <c r="F1389" s="197"/>
      <c r="G1389" s="196" t="str">
        <f t="shared" si="209"/>
        <v/>
      </c>
      <c r="H1389" s="207" t="str">
        <f t="shared" si="210"/>
        <v/>
      </c>
      <c r="K1389" s="198" t="s">
        <v>91</v>
      </c>
      <c r="L1389" s="208">
        <f>ROUND(SUM(H1362:H1678),0)</f>
        <v>3829</v>
      </c>
      <c r="M1389" s="200"/>
      <c r="N1389" s="200">
        <v>45690.823773148149</v>
      </c>
      <c r="O1389" s="200" t="str">
        <f t="shared" si="215"/>
        <v>Feb-2025</v>
      </c>
      <c r="P1389" s="196" t="str">
        <f t="shared" si="216"/>
        <v>2025M02</v>
      </c>
      <c r="S1389" s="201"/>
      <c r="T1389" s="198"/>
      <c r="Z1389" s="198"/>
    </row>
    <row r="1390" spans="2:60" s="196" customFormat="1" x14ac:dyDescent="0.2">
      <c r="D1390" s="195"/>
      <c r="F1390" s="197"/>
      <c r="G1390" s="196" t="str">
        <f t="shared" si="209"/>
        <v/>
      </c>
      <c r="H1390" s="207" t="str">
        <f t="shared" si="210"/>
        <v/>
      </c>
      <c r="K1390" s="198"/>
      <c r="L1390" s="199"/>
      <c r="M1390" s="200"/>
      <c r="N1390" s="200">
        <v>45693.73065972222</v>
      </c>
      <c r="O1390" s="200" t="str">
        <f t="shared" si="215"/>
        <v>Feb-2025</v>
      </c>
      <c r="P1390" s="196" t="str">
        <f t="shared" si="216"/>
        <v>2025M02</v>
      </c>
      <c r="S1390" s="201"/>
      <c r="T1390" s="198"/>
      <c r="Z1390" s="198"/>
    </row>
    <row r="1391" spans="2:60" s="196" customFormat="1" x14ac:dyDescent="0.2">
      <c r="D1391" s="195"/>
      <c r="F1391" s="197"/>
      <c r="G1391" s="196" t="str">
        <f t="shared" si="209"/>
        <v/>
      </c>
      <c r="H1391" s="207" t="str">
        <f t="shared" si="210"/>
        <v/>
      </c>
      <c r="K1391" s="198"/>
      <c r="L1391" s="199"/>
      <c r="M1391" s="200"/>
      <c r="N1391" s="200">
        <v>45694.35497685185</v>
      </c>
      <c r="O1391" s="200" t="str">
        <f t="shared" si="215"/>
        <v>Feb-2025</v>
      </c>
      <c r="P1391" s="196" t="str">
        <f t="shared" si="216"/>
        <v>2025M02</v>
      </c>
      <c r="S1391" s="201"/>
      <c r="T1391" s="198"/>
      <c r="Z1391" s="198"/>
    </row>
    <row r="1392" spans="2:60" s="196" customFormat="1" x14ac:dyDescent="0.2">
      <c r="D1392" s="195"/>
      <c r="F1392" s="197"/>
      <c r="G1392" s="196" t="str">
        <f t="shared" si="209"/>
        <v/>
      </c>
      <c r="H1392" s="207" t="str">
        <f t="shared" si="210"/>
        <v/>
      </c>
      <c r="K1392" s="198"/>
      <c r="L1392" s="199"/>
      <c r="M1392" s="200"/>
      <c r="N1392" s="200">
        <v>45694.845312500001</v>
      </c>
      <c r="O1392" s="200" t="str">
        <f t="shared" si="215"/>
        <v>Feb-2025</v>
      </c>
      <c r="P1392" s="196" t="str">
        <f t="shared" si="216"/>
        <v>2025M02</v>
      </c>
      <c r="S1392" s="201"/>
      <c r="T1392" s="198"/>
      <c r="Z1392" s="198"/>
    </row>
    <row r="1393" spans="4:26" s="196" customFormat="1" x14ac:dyDescent="0.2">
      <c r="D1393" s="195"/>
      <c r="F1393" s="197"/>
      <c r="G1393" s="196" t="str">
        <f>IF(E1393=0,"",E1393)</f>
        <v/>
      </c>
      <c r="H1393" s="207" t="str">
        <f t="shared" si="210"/>
        <v/>
      </c>
      <c r="K1393" s="198"/>
      <c r="L1393" s="199" t="str" cm="1">
        <f t="array" ref="L1393">LOOKUP(2,1/(D1362:D1460&lt;&gt;""),D1362:D1460)</f>
        <v>2025M05</v>
      </c>
      <c r="M1393" s="200"/>
      <c r="N1393" s="200">
        <v>45696.449479166666</v>
      </c>
      <c r="O1393" s="200" t="str">
        <f t="shared" si="215"/>
        <v>Feb-2025</v>
      </c>
      <c r="P1393" s="196" t="str">
        <f t="shared" si="216"/>
        <v>2025M02</v>
      </c>
      <c r="S1393" s="201"/>
      <c r="T1393" s="198"/>
      <c r="Z1393" s="198"/>
    </row>
    <row r="1394" spans="4:26" s="196" customFormat="1" x14ac:dyDescent="0.2">
      <c r="D1394" s="195"/>
      <c r="F1394" s="197"/>
      <c r="G1394" s="196" t="str">
        <f t="shared" ref="G1394:G1440" si="220">IF(E1394=0,"",E1394)</f>
        <v/>
      </c>
      <c r="H1394" s="207" t="str">
        <f t="shared" si="210"/>
        <v/>
      </c>
      <c r="K1394" s="198"/>
      <c r="L1394" s="199"/>
      <c r="M1394" s="200"/>
      <c r="N1394" s="200">
        <v>45698.772453703707</v>
      </c>
      <c r="O1394" s="200" t="str">
        <f t="shared" si="215"/>
        <v>Feb-2025</v>
      </c>
      <c r="P1394" s="196" t="str">
        <f t="shared" si="216"/>
        <v>2025M02</v>
      </c>
      <c r="S1394" s="201"/>
      <c r="T1394" s="198"/>
      <c r="Z1394" s="198"/>
    </row>
    <row r="1395" spans="4:26" s="196" customFormat="1" x14ac:dyDescent="0.2">
      <c r="D1395" s="195"/>
      <c r="F1395" s="197"/>
      <c r="G1395" s="196" t="str">
        <f t="shared" si="220"/>
        <v/>
      </c>
      <c r="H1395" s="207" t="str">
        <f t="shared" si="210"/>
        <v/>
      </c>
      <c r="K1395" s="198"/>
      <c r="L1395" s="199"/>
      <c r="M1395" s="200"/>
      <c r="N1395" s="200">
        <v>45700.980613425927</v>
      </c>
      <c r="O1395" s="200" t="str">
        <f t="shared" si="215"/>
        <v>Feb-2025</v>
      </c>
      <c r="P1395" s="196" t="str">
        <f t="shared" si="216"/>
        <v>2025M02</v>
      </c>
      <c r="S1395" s="201"/>
      <c r="T1395" s="198"/>
      <c r="Z1395" s="198"/>
    </row>
    <row r="1396" spans="4:26" s="196" customFormat="1" x14ac:dyDescent="0.2">
      <c r="D1396" s="195"/>
      <c r="F1396" s="197"/>
      <c r="G1396" s="196" t="str">
        <f t="shared" si="220"/>
        <v/>
      </c>
      <c r="H1396" s="207" t="str">
        <f t="shared" si="210"/>
        <v/>
      </c>
      <c r="K1396" s="198"/>
      <c r="L1396" s="199"/>
      <c r="M1396" s="200"/>
      <c r="N1396" s="200">
        <v>45702.855763888889</v>
      </c>
      <c r="O1396" s="200" t="str">
        <f t="shared" si="215"/>
        <v>Feb-2025</v>
      </c>
      <c r="P1396" s="196" t="str">
        <f t="shared" si="216"/>
        <v>2025M02</v>
      </c>
      <c r="S1396" s="201"/>
      <c r="T1396" s="198"/>
      <c r="Z1396" s="198"/>
    </row>
    <row r="1397" spans="4:26" s="196" customFormat="1" x14ac:dyDescent="0.2">
      <c r="D1397" s="195"/>
      <c r="F1397" s="197"/>
      <c r="G1397" s="196" t="str">
        <f t="shared" si="220"/>
        <v/>
      </c>
      <c r="H1397" s="207" t="str">
        <f t="shared" si="210"/>
        <v/>
      </c>
      <c r="K1397" s="198"/>
      <c r="L1397" s="199"/>
      <c r="M1397" s="200"/>
      <c r="N1397" s="200">
        <v>45706.022453703707</v>
      </c>
      <c r="O1397" s="200" t="str">
        <f t="shared" si="215"/>
        <v>Feb-2025</v>
      </c>
      <c r="P1397" s="196" t="str">
        <f t="shared" si="216"/>
        <v>2025M02</v>
      </c>
      <c r="S1397" s="201"/>
      <c r="T1397" s="198"/>
      <c r="Z1397" s="198"/>
    </row>
    <row r="1398" spans="4:26" s="196" customFormat="1" x14ac:dyDescent="0.2">
      <c r="D1398" s="195"/>
      <c r="F1398" s="197"/>
      <c r="G1398" s="196" t="str">
        <f t="shared" si="220"/>
        <v/>
      </c>
      <c r="H1398" s="207" t="str">
        <f t="shared" si="210"/>
        <v/>
      </c>
      <c r="K1398" s="198"/>
      <c r="L1398" s="199"/>
      <c r="M1398" s="200"/>
      <c r="N1398" s="200">
        <v>45707.230682870373</v>
      </c>
      <c r="O1398" s="200" t="str">
        <f t="shared" si="215"/>
        <v>Feb-2025</v>
      </c>
      <c r="P1398" s="196" t="str">
        <f t="shared" si="216"/>
        <v>2025M02</v>
      </c>
      <c r="S1398" s="201"/>
      <c r="T1398" s="198"/>
      <c r="Z1398" s="198"/>
    </row>
    <row r="1399" spans="4:26" s="196" customFormat="1" x14ac:dyDescent="0.2">
      <c r="D1399" s="195"/>
      <c r="F1399" s="197"/>
      <c r="G1399" s="196" t="str">
        <f t="shared" si="220"/>
        <v/>
      </c>
      <c r="H1399" s="207" t="str">
        <f t="shared" si="210"/>
        <v/>
      </c>
      <c r="K1399" s="198"/>
      <c r="L1399" s="199"/>
      <c r="M1399" s="200"/>
      <c r="N1399" s="200">
        <v>45709.209918981483</v>
      </c>
      <c r="O1399" s="200" t="str">
        <f t="shared" si="215"/>
        <v>Feb-2025</v>
      </c>
      <c r="P1399" s="196" t="str">
        <f t="shared" si="216"/>
        <v>2025M02</v>
      </c>
      <c r="S1399" s="201"/>
      <c r="T1399" s="198"/>
      <c r="Z1399" s="198"/>
    </row>
    <row r="1400" spans="4:26" s="196" customFormat="1" x14ac:dyDescent="0.2">
      <c r="D1400" s="195"/>
      <c r="F1400" s="197"/>
      <c r="G1400" s="196" t="str">
        <f t="shared" si="220"/>
        <v/>
      </c>
      <c r="H1400" s="207" t="str">
        <f t="shared" si="210"/>
        <v/>
      </c>
      <c r="K1400" s="198"/>
      <c r="L1400" s="199"/>
      <c r="M1400" s="200"/>
      <c r="N1400" s="200">
        <v>45711.615937499999</v>
      </c>
      <c r="O1400" s="200" t="str">
        <f t="shared" si="215"/>
        <v>Feb-2025</v>
      </c>
      <c r="P1400" s="196" t="str">
        <f t="shared" si="216"/>
        <v>2025M02</v>
      </c>
      <c r="S1400" s="201"/>
      <c r="T1400" s="198"/>
      <c r="Z1400" s="198"/>
    </row>
    <row r="1401" spans="4:26" s="196" customFormat="1" x14ac:dyDescent="0.2">
      <c r="D1401" s="195"/>
      <c r="F1401" s="197"/>
      <c r="G1401" s="196" t="str">
        <f t="shared" si="220"/>
        <v/>
      </c>
      <c r="H1401" s="207" t="str">
        <f t="shared" si="210"/>
        <v/>
      </c>
      <c r="K1401" s="198"/>
      <c r="L1401" s="199"/>
      <c r="M1401" s="200"/>
      <c r="N1401" s="200">
        <v>45711.949525462966</v>
      </c>
      <c r="O1401" s="200" t="str">
        <f t="shared" si="215"/>
        <v>Feb-2025</v>
      </c>
      <c r="P1401" s="196" t="str">
        <f t="shared" si="216"/>
        <v>2025M02</v>
      </c>
      <c r="S1401" s="201"/>
      <c r="T1401" s="198"/>
      <c r="Z1401" s="198"/>
    </row>
    <row r="1402" spans="4:26" s="196" customFormat="1" x14ac:dyDescent="0.2">
      <c r="D1402" s="195"/>
      <c r="F1402" s="197"/>
      <c r="G1402" s="196" t="str">
        <f t="shared" si="220"/>
        <v/>
      </c>
      <c r="H1402" s="207" t="str">
        <f t="shared" si="210"/>
        <v/>
      </c>
      <c r="K1402" s="198"/>
      <c r="L1402" s="199"/>
      <c r="M1402" s="200"/>
      <c r="N1402" s="200">
        <v>45712.845104166663</v>
      </c>
      <c r="O1402" s="200" t="str">
        <f t="shared" si="215"/>
        <v>Feb-2025</v>
      </c>
      <c r="P1402" s="196" t="str">
        <f t="shared" si="216"/>
        <v>2025M02</v>
      </c>
      <c r="S1402" s="201"/>
      <c r="T1402" s="198"/>
      <c r="Z1402" s="198"/>
    </row>
    <row r="1403" spans="4:26" s="196" customFormat="1" x14ac:dyDescent="0.2">
      <c r="D1403" s="195"/>
      <c r="F1403" s="197"/>
      <c r="G1403" s="196" t="str">
        <f t="shared" si="220"/>
        <v/>
      </c>
      <c r="H1403" s="207" t="str">
        <f t="shared" si="210"/>
        <v/>
      </c>
      <c r="K1403" s="198"/>
      <c r="L1403" s="199"/>
      <c r="M1403" s="200"/>
      <c r="N1403" s="200">
        <v>45715.615937499999</v>
      </c>
      <c r="O1403" s="200" t="str">
        <f t="shared" si="215"/>
        <v>Feb-2025</v>
      </c>
      <c r="P1403" s="196" t="str">
        <f t="shared" si="216"/>
        <v>2025M02</v>
      </c>
      <c r="S1403" s="201"/>
      <c r="T1403" s="198"/>
      <c r="Z1403" s="198"/>
    </row>
    <row r="1404" spans="4:26" s="196" customFormat="1" x14ac:dyDescent="0.2">
      <c r="D1404" s="195"/>
      <c r="F1404" s="197"/>
      <c r="G1404" s="196" t="str">
        <f t="shared" si="220"/>
        <v/>
      </c>
      <c r="H1404" s="207" t="str">
        <f t="shared" si="210"/>
        <v/>
      </c>
      <c r="K1404" s="198"/>
      <c r="L1404" s="199"/>
      <c r="M1404" s="200"/>
      <c r="N1404" s="200">
        <v>45719.147407407407</v>
      </c>
      <c r="O1404" s="200" t="str">
        <f t="shared" si="215"/>
        <v>Mar-2025</v>
      </c>
      <c r="P1404" s="196" t="str">
        <f t="shared" si="216"/>
        <v>2025M03</v>
      </c>
      <c r="S1404" s="201"/>
      <c r="T1404" s="198"/>
      <c r="Z1404" s="198"/>
    </row>
    <row r="1405" spans="4:26" s="196" customFormat="1" x14ac:dyDescent="0.2">
      <c r="D1405" s="195"/>
      <c r="F1405" s="197"/>
      <c r="G1405" s="196" t="str">
        <f t="shared" si="220"/>
        <v/>
      </c>
      <c r="H1405" s="207" t="str">
        <f t="shared" si="210"/>
        <v/>
      </c>
      <c r="K1405" s="198"/>
      <c r="L1405" s="199"/>
      <c r="M1405" s="200"/>
      <c r="N1405" s="200">
        <v>45719.553599537037</v>
      </c>
      <c r="O1405" s="200" t="str">
        <f t="shared" si="215"/>
        <v>Mar-2025</v>
      </c>
      <c r="P1405" s="196" t="str">
        <f t="shared" si="216"/>
        <v>2025M03</v>
      </c>
      <c r="S1405" s="201"/>
      <c r="T1405" s="198"/>
      <c r="Z1405" s="198"/>
    </row>
    <row r="1406" spans="4:26" s="196" customFormat="1" x14ac:dyDescent="0.2">
      <c r="D1406" s="195"/>
      <c r="F1406" s="197"/>
      <c r="G1406" s="196" t="str">
        <f t="shared" si="220"/>
        <v/>
      </c>
      <c r="H1406" s="207" t="str">
        <f t="shared" si="210"/>
        <v/>
      </c>
      <c r="K1406" s="198"/>
      <c r="L1406" s="199"/>
      <c r="M1406" s="200"/>
      <c r="N1406" s="200">
        <v>45719.647291666668</v>
      </c>
      <c r="O1406" s="200" t="str">
        <f t="shared" si="215"/>
        <v>Mar-2025</v>
      </c>
      <c r="P1406" s="196" t="str">
        <f t="shared" si="216"/>
        <v>2025M03</v>
      </c>
      <c r="S1406" s="201"/>
      <c r="T1406" s="198"/>
      <c r="Z1406" s="198"/>
    </row>
    <row r="1407" spans="4:26" s="196" customFormat="1" x14ac:dyDescent="0.2">
      <c r="D1407" s="195"/>
      <c r="F1407" s="197"/>
      <c r="G1407" s="196" t="str">
        <f t="shared" si="220"/>
        <v/>
      </c>
      <c r="H1407" s="207" t="str">
        <f t="shared" si="210"/>
        <v/>
      </c>
      <c r="K1407" s="198"/>
      <c r="L1407" s="199"/>
      <c r="M1407" s="200"/>
      <c r="N1407" s="200">
        <v>45723.314074074071</v>
      </c>
      <c r="O1407" s="200" t="str">
        <f t="shared" si="215"/>
        <v>Mar-2025</v>
      </c>
      <c r="P1407" s="196" t="str">
        <f t="shared" si="216"/>
        <v>2025M03</v>
      </c>
      <c r="S1407" s="201"/>
      <c r="T1407" s="198"/>
      <c r="Z1407" s="198"/>
    </row>
    <row r="1408" spans="4:26" s="196" customFormat="1" x14ac:dyDescent="0.2">
      <c r="D1408" s="195"/>
      <c r="F1408" s="197"/>
      <c r="G1408" s="196" t="str">
        <f t="shared" si="220"/>
        <v/>
      </c>
      <c r="H1408" s="207" t="str">
        <f t="shared" si="210"/>
        <v/>
      </c>
      <c r="K1408" s="198"/>
      <c r="L1408" s="199"/>
      <c r="M1408" s="200"/>
      <c r="N1408" s="200">
        <v>45726.814143518517</v>
      </c>
      <c r="O1408" s="200" t="str">
        <f t="shared" si="215"/>
        <v>Mar-2025</v>
      </c>
      <c r="P1408" s="196" t="str">
        <f t="shared" si="216"/>
        <v>2025M03</v>
      </c>
      <c r="S1408" s="201"/>
      <c r="T1408" s="198"/>
      <c r="Z1408" s="198"/>
    </row>
    <row r="1409" spans="4:26" s="196" customFormat="1" x14ac:dyDescent="0.2">
      <c r="D1409" s="195"/>
      <c r="F1409" s="197"/>
      <c r="G1409" s="196" t="str">
        <f t="shared" si="220"/>
        <v/>
      </c>
      <c r="H1409" s="207" t="str">
        <f t="shared" si="210"/>
        <v/>
      </c>
      <c r="K1409" s="198"/>
      <c r="L1409" s="199"/>
      <c r="M1409" s="200"/>
      <c r="N1409" s="200">
        <v>45730.407731481479</v>
      </c>
      <c r="O1409" s="200" t="str">
        <f t="shared" si="215"/>
        <v>Mar-2025</v>
      </c>
      <c r="P1409" s="196" t="str">
        <f t="shared" si="216"/>
        <v>2025M03</v>
      </c>
      <c r="S1409" s="201"/>
      <c r="T1409" s="198"/>
      <c r="Z1409" s="198"/>
    </row>
    <row r="1410" spans="4:26" s="196" customFormat="1" x14ac:dyDescent="0.2">
      <c r="D1410" s="195"/>
      <c r="F1410" s="197"/>
      <c r="G1410" s="196" t="str">
        <f t="shared" si="220"/>
        <v/>
      </c>
      <c r="H1410" s="207" t="str">
        <f t="shared" si="210"/>
        <v/>
      </c>
      <c r="K1410" s="198"/>
      <c r="L1410" s="199"/>
      <c r="N1410" s="200">
        <v>45731.397465277776</v>
      </c>
      <c r="O1410" s="200" t="str">
        <f t="shared" si="215"/>
        <v>Mar-2025</v>
      </c>
      <c r="P1410" s="196" t="str">
        <f t="shared" si="216"/>
        <v>2025M03</v>
      </c>
      <c r="S1410" s="201"/>
      <c r="T1410" s="198"/>
      <c r="Z1410" s="198"/>
    </row>
    <row r="1411" spans="4:26" s="196" customFormat="1" x14ac:dyDescent="0.2">
      <c r="D1411" s="195"/>
      <c r="F1411" s="197"/>
      <c r="G1411" s="196" t="str">
        <f t="shared" si="220"/>
        <v/>
      </c>
      <c r="H1411" s="207" t="str">
        <f t="shared" si="210"/>
        <v/>
      </c>
      <c r="K1411" s="198"/>
      <c r="L1411" s="199"/>
      <c r="N1411" s="200">
        <v>45732.44939814815</v>
      </c>
      <c r="O1411" s="200" t="str">
        <f t="shared" si="215"/>
        <v>Mar-2025</v>
      </c>
      <c r="P1411" s="196" t="str">
        <f t="shared" si="216"/>
        <v>2025M03</v>
      </c>
      <c r="S1411" s="201"/>
      <c r="T1411" s="198"/>
      <c r="Z1411" s="198"/>
    </row>
    <row r="1412" spans="4:26" s="196" customFormat="1" x14ac:dyDescent="0.2">
      <c r="D1412" s="195"/>
      <c r="F1412" s="197"/>
      <c r="G1412" s="196" t="str">
        <f t="shared" si="220"/>
        <v/>
      </c>
      <c r="H1412" s="207" t="str">
        <f t="shared" si="210"/>
        <v/>
      </c>
      <c r="K1412" s="198"/>
      <c r="L1412" s="199"/>
      <c r="N1412" s="200">
        <v>45733.897199074076</v>
      </c>
      <c r="O1412" s="200" t="str">
        <f t="shared" si="215"/>
        <v>Mar-2025</v>
      </c>
      <c r="P1412" s="196" t="str">
        <f t="shared" si="216"/>
        <v>2025M03</v>
      </c>
      <c r="S1412" s="201"/>
      <c r="T1412" s="198"/>
      <c r="Z1412" s="198"/>
    </row>
    <row r="1413" spans="4:26" s="196" customFormat="1" x14ac:dyDescent="0.2">
      <c r="D1413" s="195"/>
      <c r="F1413" s="197"/>
      <c r="G1413" s="196" t="str">
        <f t="shared" si="220"/>
        <v/>
      </c>
      <c r="H1413" s="207" t="str">
        <f t="shared" si="210"/>
        <v/>
      </c>
      <c r="K1413" s="198"/>
      <c r="L1413" s="199"/>
      <c r="N1413" s="200">
        <v>45734.782800925925</v>
      </c>
      <c r="O1413" s="200" t="str">
        <f t="shared" si="215"/>
        <v>Mar-2025</v>
      </c>
      <c r="P1413" s="196" t="str">
        <f t="shared" si="216"/>
        <v>2025M03</v>
      </c>
      <c r="S1413" s="201"/>
      <c r="T1413" s="198"/>
      <c r="Z1413" s="198"/>
    </row>
    <row r="1414" spans="4:26" s="196" customFormat="1" x14ac:dyDescent="0.2">
      <c r="D1414" s="195"/>
      <c r="F1414" s="197"/>
      <c r="G1414" s="196" t="str">
        <f t="shared" si="220"/>
        <v/>
      </c>
      <c r="H1414" s="207" t="str">
        <f t="shared" si="210"/>
        <v/>
      </c>
      <c r="K1414" s="198"/>
      <c r="L1414" s="199"/>
      <c r="N1414" s="200">
        <v>45737.272280092591</v>
      </c>
      <c r="O1414" s="200" t="str">
        <f t="shared" si="215"/>
        <v>Mar-2025</v>
      </c>
      <c r="P1414" s="196" t="str">
        <f t="shared" si="216"/>
        <v>2025M03</v>
      </c>
      <c r="S1414" s="201"/>
      <c r="T1414" s="198"/>
      <c r="Z1414" s="198"/>
    </row>
    <row r="1415" spans="4:26" s="196" customFormat="1" x14ac:dyDescent="0.2">
      <c r="D1415" s="195"/>
      <c r="F1415" s="197"/>
      <c r="G1415" s="196" t="str">
        <f t="shared" si="220"/>
        <v/>
      </c>
      <c r="H1415" s="207" t="str">
        <f t="shared" si="210"/>
        <v/>
      </c>
      <c r="K1415" s="198"/>
      <c r="L1415" s="199"/>
      <c r="N1415" s="200">
        <v>45737.771678240744</v>
      </c>
      <c r="O1415" s="200" t="str">
        <f t="shared" si="215"/>
        <v>Mar-2025</v>
      </c>
      <c r="P1415" s="196" t="str">
        <f t="shared" si="216"/>
        <v>2025M03</v>
      </c>
      <c r="S1415" s="201"/>
      <c r="T1415" s="198"/>
      <c r="Z1415" s="198"/>
    </row>
    <row r="1416" spans="4:26" s="196" customFormat="1" x14ac:dyDescent="0.2">
      <c r="D1416" s="195"/>
      <c r="F1416" s="197"/>
      <c r="G1416" s="196" t="str">
        <f t="shared" si="220"/>
        <v/>
      </c>
      <c r="H1416" s="207" t="str">
        <f t="shared" si="210"/>
        <v/>
      </c>
      <c r="K1416" s="198"/>
      <c r="L1416" s="199"/>
      <c r="N1416" s="200">
        <v>45741.949328703704</v>
      </c>
      <c r="O1416" s="200" t="str">
        <f t="shared" si="215"/>
        <v>Mar-2025</v>
      </c>
      <c r="P1416" s="196" t="str">
        <f t="shared" si="216"/>
        <v>2025M03</v>
      </c>
      <c r="S1416" s="201"/>
      <c r="T1416" s="198"/>
      <c r="Z1416" s="198"/>
    </row>
    <row r="1417" spans="4:26" s="196" customFormat="1" x14ac:dyDescent="0.2">
      <c r="D1417" s="195"/>
      <c r="F1417" s="197"/>
      <c r="G1417" s="196" t="str">
        <f t="shared" si="220"/>
        <v/>
      </c>
      <c r="H1417" s="207" t="str">
        <f t="shared" si="210"/>
        <v/>
      </c>
      <c r="K1417" s="198"/>
      <c r="L1417" s="199"/>
      <c r="N1417" s="200">
        <v>45742.897337962961</v>
      </c>
      <c r="O1417" s="200" t="str">
        <f t="shared" si="215"/>
        <v>Mar-2025</v>
      </c>
      <c r="P1417" s="196" t="str">
        <f t="shared" si="216"/>
        <v>2025M03</v>
      </c>
      <c r="S1417" s="201"/>
      <c r="T1417" s="198"/>
      <c r="Z1417" s="198"/>
    </row>
    <row r="1418" spans="4:26" s="196" customFormat="1" x14ac:dyDescent="0.2">
      <c r="D1418" s="195"/>
      <c r="F1418" s="197"/>
      <c r="G1418" s="196" t="str">
        <f t="shared" si="220"/>
        <v/>
      </c>
      <c r="H1418" s="207" t="str">
        <f t="shared" si="210"/>
        <v/>
      </c>
      <c r="K1418" s="198"/>
      <c r="L1418" s="199"/>
      <c r="N1418" s="200">
        <v>45744.24113425926</v>
      </c>
      <c r="O1418" s="200" t="str">
        <f t="shared" si="215"/>
        <v>Mar-2025</v>
      </c>
      <c r="P1418" s="196" t="str">
        <f t="shared" si="216"/>
        <v>2025M03</v>
      </c>
      <c r="S1418" s="201"/>
      <c r="T1418" s="198"/>
      <c r="Z1418" s="198"/>
    </row>
    <row r="1419" spans="4:26" s="196" customFormat="1" x14ac:dyDescent="0.2">
      <c r="D1419" s="195"/>
      <c r="F1419" s="197"/>
      <c r="G1419" s="196" t="str">
        <f t="shared" si="220"/>
        <v/>
      </c>
      <c r="H1419" s="207" t="str">
        <f t="shared" si="210"/>
        <v/>
      </c>
      <c r="K1419" s="198"/>
      <c r="L1419" s="199"/>
      <c r="N1419" s="200">
        <v>45746.470289351855</v>
      </c>
      <c r="O1419" s="200" t="str">
        <f t="shared" si="215"/>
        <v>Mar-2025</v>
      </c>
      <c r="P1419" s="196" t="str">
        <f t="shared" si="216"/>
        <v>2025M03</v>
      </c>
      <c r="S1419" s="201"/>
      <c r="T1419" s="198"/>
      <c r="Z1419" s="198"/>
    </row>
    <row r="1420" spans="4:26" s="196" customFormat="1" x14ac:dyDescent="0.2">
      <c r="D1420" s="195"/>
      <c r="F1420" s="197"/>
      <c r="G1420" s="196" t="str">
        <f t="shared" si="220"/>
        <v/>
      </c>
      <c r="H1420" s="207" t="str">
        <f t="shared" si="210"/>
        <v/>
      </c>
      <c r="K1420" s="198"/>
      <c r="L1420" s="199"/>
      <c r="N1420" s="200">
        <v>45747.563877314817</v>
      </c>
      <c r="O1420" s="200" t="str">
        <f t="shared" si="215"/>
        <v>Mar-2025</v>
      </c>
      <c r="P1420" s="196" t="str">
        <f t="shared" si="216"/>
        <v>2025M03</v>
      </c>
      <c r="S1420" s="201"/>
      <c r="T1420" s="198"/>
      <c r="Z1420" s="198"/>
    </row>
    <row r="1421" spans="4:26" s="196" customFormat="1" x14ac:dyDescent="0.2">
      <c r="D1421" s="195"/>
      <c r="F1421" s="197"/>
      <c r="G1421" s="196" t="str">
        <f t="shared" si="220"/>
        <v/>
      </c>
      <c r="H1421" s="207" t="str">
        <f t="shared" si="210"/>
        <v/>
      </c>
      <c r="K1421" s="198"/>
      <c r="L1421" s="199"/>
      <c r="N1421" s="200">
        <v>45748.36613425926</v>
      </c>
      <c r="O1421" s="200" t="str">
        <f t="shared" si="215"/>
        <v>Apr-2025</v>
      </c>
      <c r="P1421" s="196" t="str">
        <f t="shared" si="216"/>
        <v>2025M04</v>
      </c>
      <c r="S1421" s="201"/>
      <c r="T1421" s="198"/>
      <c r="Z1421" s="198"/>
    </row>
    <row r="1422" spans="4:26" s="196" customFormat="1" x14ac:dyDescent="0.2">
      <c r="D1422" s="195"/>
      <c r="F1422" s="197"/>
      <c r="G1422" s="196" t="str">
        <f t="shared" si="220"/>
        <v/>
      </c>
      <c r="H1422" s="207" t="str">
        <f t="shared" si="210"/>
        <v/>
      </c>
      <c r="K1422" s="198"/>
      <c r="L1422" s="199"/>
      <c r="N1422" s="200">
        <v>45749.345254629632</v>
      </c>
      <c r="O1422" s="200" t="str">
        <f t="shared" si="215"/>
        <v>Apr-2025</v>
      </c>
      <c r="P1422" s="196" t="str">
        <f t="shared" si="216"/>
        <v>2025M04</v>
      </c>
      <c r="S1422" s="201"/>
      <c r="T1422" s="198"/>
      <c r="Z1422" s="198"/>
    </row>
    <row r="1423" spans="4:26" s="196" customFormat="1" x14ac:dyDescent="0.2">
      <c r="D1423" s="195"/>
      <c r="F1423" s="197"/>
      <c r="G1423" s="196" t="str">
        <f t="shared" si="220"/>
        <v/>
      </c>
      <c r="H1423" s="207" t="str">
        <f t="shared" si="210"/>
        <v/>
      </c>
      <c r="K1423" s="198"/>
      <c r="L1423" s="199"/>
      <c r="N1423" s="200">
        <v>45751.615995370368</v>
      </c>
      <c r="O1423" s="200" t="str">
        <f t="shared" si="215"/>
        <v>Apr-2025</v>
      </c>
      <c r="P1423" s="196" t="str">
        <f t="shared" si="216"/>
        <v>2025M04</v>
      </c>
      <c r="S1423" s="201"/>
      <c r="T1423" s="198"/>
      <c r="Z1423" s="198"/>
    </row>
    <row r="1424" spans="4:26" s="196" customFormat="1" x14ac:dyDescent="0.2">
      <c r="D1424" s="195"/>
      <c r="F1424" s="197"/>
      <c r="G1424" s="196" t="str">
        <f t="shared" si="220"/>
        <v/>
      </c>
      <c r="H1424" s="207" t="str">
        <f t="shared" si="210"/>
        <v/>
      </c>
      <c r="K1424" s="198"/>
      <c r="L1424" s="199"/>
      <c r="N1424" s="200">
        <v>45754.616238425922</v>
      </c>
      <c r="O1424" s="200" t="str">
        <f t="shared" si="215"/>
        <v>Apr-2025</v>
      </c>
      <c r="P1424" s="196" t="str">
        <f t="shared" si="216"/>
        <v>2025M04</v>
      </c>
      <c r="S1424" s="201"/>
      <c r="T1424" s="198"/>
      <c r="Z1424" s="198"/>
    </row>
    <row r="1425" spans="4:26" s="196" customFormat="1" x14ac:dyDescent="0.2">
      <c r="D1425" s="195"/>
      <c r="F1425" s="197"/>
      <c r="G1425" s="196" t="str">
        <f t="shared" si="220"/>
        <v/>
      </c>
      <c r="H1425" s="207" t="str">
        <f t="shared" si="210"/>
        <v/>
      </c>
      <c r="K1425" s="198"/>
      <c r="L1425" s="199"/>
      <c r="N1425" s="200">
        <v>45757.563969907409</v>
      </c>
      <c r="O1425" s="200" t="str">
        <f t="shared" si="215"/>
        <v>Apr-2025</v>
      </c>
      <c r="P1425" s="196" t="str">
        <f t="shared" si="216"/>
        <v>2025M04</v>
      </c>
      <c r="S1425" s="201"/>
      <c r="T1425" s="198"/>
      <c r="Z1425" s="198"/>
    </row>
    <row r="1426" spans="4:26" s="196" customFormat="1" x14ac:dyDescent="0.2">
      <c r="D1426" s="195"/>
      <c r="F1426" s="197"/>
      <c r="G1426" s="196" t="str">
        <f t="shared" si="220"/>
        <v/>
      </c>
      <c r="H1426" s="207" t="str">
        <f t="shared" si="210"/>
        <v/>
      </c>
      <c r="K1426" s="198"/>
      <c r="L1426" s="199"/>
      <c r="N1426" s="200">
        <v>45758.272349537037</v>
      </c>
      <c r="O1426" s="200" t="str">
        <f t="shared" si="215"/>
        <v>Apr-2025</v>
      </c>
      <c r="P1426" s="196" t="str">
        <f t="shared" si="216"/>
        <v>2025M04</v>
      </c>
      <c r="S1426" s="201"/>
      <c r="T1426" s="198"/>
      <c r="Z1426" s="198"/>
    </row>
    <row r="1427" spans="4:26" s="196" customFormat="1" x14ac:dyDescent="0.2">
      <c r="D1427" s="195"/>
      <c r="F1427" s="197"/>
      <c r="G1427" s="196" t="str">
        <f t="shared" si="220"/>
        <v/>
      </c>
      <c r="H1427" s="207" t="str">
        <f t="shared" ref="H1427:H1435" si="221">IF(SUMIFS($G$73:$G$628,$H$73:$H$628,G1427)=0,"",SUMIFS($G$73:$G$628,$H$73:$H$628,G1427))</f>
        <v/>
      </c>
      <c r="K1427" s="198"/>
      <c r="L1427" s="199"/>
      <c r="N1427" s="200">
        <v>45759.439085648148</v>
      </c>
      <c r="O1427" s="200" t="str">
        <f t="shared" si="215"/>
        <v>Apr-2025</v>
      </c>
      <c r="P1427" s="196" t="str">
        <f t="shared" si="216"/>
        <v>2025M04</v>
      </c>
      <c r="S1427" s="201"/>
      <c r="T1427" s="198"/>
      <c r="Z1427" s="198"/>
    </row>
    <row r="1428" spans="4:26" s="196" customFormat="1" x14ac:dyDescent="0.2">
      <c r="D1428" s="195"/>
      <c r="F1428" s="197"/>
      <c r="G1428" s="196" t="str">
        <f t="shared" si="220"/>
        <v/>
      </c>
      <c r="H1428" s="207" t="str">
        <f t="shared" si="221"/>
        <v/>
      </c>
      <c r="K1428" s="198"/>
      <c r="L1428" s="199"/>
      <c r="N1428" s="200">
        <v>45760.813923611109</v>
      </c>
      <c r="O1428" s="200" t="str">
        <f t="shared" si="215"/>
        <v>Apr-2025</v>
      </c>
      <c r="P1428" s="196" t="str">
        <f t="shared" si="216"/>
        <v>2025M04</v>
      </c>
      <c r="S1428" s="201"/>
      <c r="T1428" s="198"/>
      <c r="Z1428" s="198"/>
    </row>
    <row r="1429" spans="4:26" s="196" customFormat="1" x14ac:dyDescent="0.2">
      <c r="D1429" s="195"/>
      <c r="F1429" s="197"/>
      <c r="G1429" s="196" t="str">
        <f t="shared" si="220"/>
        <v/>
      </c>
      <c r="H1429" s="207" t="str">
        <f t="shared" si="221"/>
        <v/>
      </c>
      <c r="K1429" s="198"/>
      <c r="L1429" s="199"/>
      <c r="N1429" s="200">
        <v>45762.865879629629</v>
      </c>
      <c r="O1429" s="200" t="str">
        <f t="shared" si="215"/>
        <v>Apr-2025</v>
      </c>
      <c r="P1429" s="196" t="str">
        <f t="shared" si="216"/>
        <v>2025M04</v>
      </c>
      <c r="S1429" s="201"/>
      <c r="T1429" s="198"/>
      <c r="Z1429" s="198"/>
    </row>
    <row r="1430" spans="4:26" s="196" customFormat="1" x14ac:dyDescent="0.2">
      <c r="D1430" s="195"/>
      <c r="F1430" s="197"/>
      <c r="G1430" s="196" t="str">
        <f t="shared" si="220"/>
        <v/>
      </c>
      <c r="H1430" s="207" t="str">
        <f t="shared" si="221"/>
        <v/>
      </c>
      <c r="K1430" s="198"/>
      <c r="L1430" s="199"/>
      <c r="N1430" s="200">
        <v>45765.782847222225</v>
      </c>
      <c r="O1430" s="200" t="str">
        <f t="shared" si="215"/>
        <v>Apr-2025</v>
      </c>
      <c r="P1430" s="196" t="str">
        <f t="shared" si="216"/>
        <v>2025M04</v>
      </c>
      <c r="S1430" s="201"/>
      <c r="T1430" s="198"/>
      <c r="Z1430" s="198"/>
    </row>
    <row r="1431" spans="4:26" s="196" customFormat="1" x14ac:dyDescent="0.2">
      <c r="D1431" s="195"/>
      <c r="F1431" s="197"/>
      <c r="G1431" s="196" t="str">
        <f t="shared" si="220"/>
        <v/>
      </c>
      <c r="H1431" s="207" t="str">
        <f t="shared" si="221"/>
        <v/>
      </c>
      <c r="K1431" s="198"/>
      <c r="L1431" s="199"/>
      <c r="N1431" s="200">
        <v>45767.293113425927</v>
      </c>
      <c r="O1431" s="200" t="str">
        <f t="shared" si="215"/>
        <v>Apr-2025</v>
      </c>
      <c r="P1431" s="196" t="str">
        <f t="shared" si="216"/>
        <v>2025M04</v>
      </c>
      <c r="S1431" s="201"/>
      <c r="T1431" s="198"/>
      <c r="Z1431" s="198"/>
    </row>
    <row r="1432" spans="4:26" s="196" customFormat="1" x14ac:dyDescent="0.2">
      <c r="D1432" s="195"/>
      <c r="F1432" s="197"/>
      <c r="G1432" s="196" t="str">
        <f t="shared" si="220"/>
        <v/>
      </c>
      <c r="H1432" s="207" t="str">
        <f t="shared" si="221"/>
        <v/>
      </c>
      <c r="K1432" s="198"/>
      <c r="L1432" s="199"/>
      <c r="N1432" s="200">
        <v>45770.00141203704</v>
      </c>
      <c r="O1432" s="200" t="str">
        <f t="shared" si="215"/>
        <v>Apr-2025</v>
      </c>
      <c r="P1432" s="196" t="str">
        <f t="shared" si="216"/>
        <v>2025M04</v>
      </c>
      <c r="S1432" s="201"/>
      <c r="T1432" s="198"/>
      <c r="Z1432" s="198"/>
    </row>
    <row r="1433" spans="4:26" s="196" customFormat="1" x14ac:dyDescent="0.2">
      <c r="D1433" s="195"/>
      <c r="F1433" s="197"/>
      <c r="G1433" s="196" t="str">
        <f t="shared" si="220"/>
        <v/>
      </c>
      <c r="H1433" s="207" t="str">
        <f t="shared" si="221"/>
        <v/>
      </c>
      <c r="K1433" s="198"/>
      <c r="L1433" s="199"/>
      <c r="N1433" s="200">
        <v>45771.146770833337</v>
      </c>
      <c r="O1433" s="200" t="str">
        <f t="shared" si="215"/>
        <v>Apr-2025</v>
      </c>
      <c r="P1433" s="196" t="str">
        <f t="shared" si="216"/>
        <v>2025M04</v>
      </c>
      <c r="S1433" s="201"/>
      <c r="T1433" s="198"/>
      <c r="Z1433" s="198"/>
    </row>
    <row r="1434" spans="4:26" s="196" customFormat="1" x14ac:dyDescent="0.2">
      <c r="D1434" s="195"/>
      <c r="F1434" s="197"/>
      <c r="G1434" s="196" t="str">
        <f t="shared" si="220"/>
        <v/>
      </c>
      <c r="H1434" s="207" t="str">
        <f t="shared" si="221"/>
        <v/>
      </c>
      <c r="K1434" s="198"/>
      <c r="L1434" s="199"/>
      <c r="N1434" s="200">
        <v>45772.730509259258</v>
      </c>
      <c r="O1434" s="200" t="str">
        <f t="shared" si="215"/>
        <v>Apr-2025</v>
      </c>
      <c r="P1434" s="196" t="str">
        <f t="shared" si="216"/>
        <v>2025M04</v>
      </c>
      <c r="S1434" s="201"/>
      <c r="T1434" s="198"/>
      <c r="Z1434" s="198"/>
    </row>
    <row r="1435" spans="4:26" s="196" customFormat="1" x14ac:dyDescent="0.2">
      <c r="D1435" s="195"/>
      <c r="F1435" s="197"/>
      <c r="G1435" s="196" t="str">
        <f t="shared" si="220"/>
        <v/>
      </c>
      <c r="H1435" s="207" t="str">
        <f t="shared" si="221"/>
        <v/>
      </c>
      <c r="K1435" s="198"/>
      <c r="L1435" s="199"/>
      <c r="N1435" s="200">
        <v>45774.293229166666</v>
      </c>
      <c r="O1435" s="200" t="str">
        <f t="shared" si="215"/>
        <v>Apr-2025</v>
      </c>
      <c r="P1435" s="196" t="str">
        <f t="shared" si="216"/>
        <v>2025M04</v>
      </c>
      <c r="S1435" s="201"/>
      <c r="T1435" s="198"/>
      <c r="Z1435" s="198"/>
    </row>
    <row r="1436" spans="4:26" s="196" customFormat="1" x14ac:dyDescent="0.2">
      <c r="D1436" s="195"/>
      <c r="F1436" s="197"/>
      <c r="G1436" s="196" t="str">
        <f t="shared" si="220"/>
        <v/>
      </c>
      <c r="K1436" s="198"/>
      <c r="L1436" s="199"/>
      <c r="N1436" s="200">
        <v>45776.751539351855</v>
      </c>
      <c r="O1436" s="200" t="str">
        <f t="shared" si="215"/>
        <v>Apr-2025</v>
      </c>
      <c r="P1436" s="196" t="str">
        <f t="shared" si="216"/>
        <v>2025M04</v>
      </c>
      <c r="S1436" s="201"/>
      <c r="T1436" s="198"/>
      <c r="Z1436" s="198"/>
    </row>
    <row r="1437" spans="4:26" s="196" customFormat="1" x14ac:dyDescent="0.2">
      <c r="D1437" s="195"/>
      <c r="F1437" s="197"/>
      <c r="G1437" s="196" t="str">
        <f t="shared" si="220"/>
        <v/>
      </c>
      <c r="K1437" s="198"/>
      <c r="L1437" s="199"/>
      <c r="N1437" s="200">
        <v>45778.042557870373</v>
      </c>
      <c r="O1437" s="200" t="str">
        <f t="shared" ref="O1437:O1500" si="222">TEXT(N1437,"mmm")&amp;"-"&amp;TEXT(N1437,"yyyy")</f>
        <v>May-2025</v>
      </c>
      <c r="P1437" s="196" t="str">
        <f t="shared" ref="P1437:P1500" si="223">IFERROR(TEXT(O1437,"yyyy")&amp;"M"&amp;IF(MONTH(O1437)&lt;10,0&amp;MONTH(O1437),MONTH(O1437)),"")</f>
        <v>2025M05</v>
      </c>
      <c r="S1437" s="201"/>
      <c r="T1437" s="198"/>
      <c r="Z1437" s="198"/>
    </row>
    <row r="1438" spans="4:26" s="196" customFormat="1" x14ac:dyDescent="0.2">
      <c r="D1438" s="195"/>
      <c r="F1438" s="197"/>
      <c r="G1438" s="196" t="str">
        <f t="shared" si="220"/>
        <v/>
      </c>
      <c r="K1438" s="198"/>
      <c r="L1438" s="199"/>
      <c r="N1438" s="200">
        <v>45779.698657407411</v>
      </c>
      <c r="O1438" s="200" t="str">
        <f t="shared" si="222"/>
        <v>May-2025</v>
      </c>
      <c r="P1438" s="196" t="str">
        <f t="shared" si="223"/>
        <v>2025M05</v>
      </c>
      <c r="S1438" s="201"/>
      <c r="T1438" s="198"/>
      <c r="Z1438" s="198"/>
    </row>
    <row r="1439" spans="4:26" s="196" customFormat="1" x14ac:dyDescent="0.2">
      <c r="D1439" s="195"/>
      <c r="F1439" s="197"/>
      <c r="G1439" s="196" t="str">
        <f t="shared" si="220"/>
        <v/>
      </c>
      <c r="K1439" s="198"/>
      <c r="L1439" s="199"/>
      <c r="N1439" s="200">
        <v>45782.115960648145</v>
      </c>
      <c r="O1439" s="200" t="str">
        <f t="shared" si="222"/>
        <v>May-2025</v>
      </c>
      <c r="P1439" s="196" t="str">
        <f t="shared" si="223"/>
        <v>2025M05</v>
      </c>
      <c r="S1439" s="201"/>
      <c r="T1439" s="198"/>
      <c r="Z1439" s="198"/>
    </row>
    <row r="1440" spans="4:26" s="196" customFormat="1" x14ac:dyDescent="0.2">
      <c r="D1440" s="195"/>
      <c r="F1440" s="197"/>
      <c r="G1440" s="196" t="str">
        <f t="shared" si="220"/>
        <v/>
      </c>
      <c r="K1440" s="198"/>
      <c r="L1440" s="199"/>
      <c r="N1440" s="200">
        <v>45783.897453703707</v>
      </c>
      <c r="O1440" s="200" t="str">
        <f t="shared" si="222"/>
        <v>May-2025</v>
      </c>
      <c r="P1440" s="196" t="str">
        <f t="shared" si="223"/>
        <v>2025M05</v>
      </c>
      <c r="S1440" s="201"/>
      <c r="T1440" s="198"/>
      <c r="Z1440" s="198"/>
    </row>
    <row r="1441" spans="4:26" s="196" customFormat="1" x14ac:dyDescent="0.2">
      <c r="D1441" s="195"/>
      <c r="F1441" s="197"/>
      <c r="K1441" s="198"/>
      <c r="L1441" s="199"/>
      <c r="N1441" s="200">
        <v>45785.418090277781</v>
      </c>
      <c r="O1441" s="200" t="str">
        <f t="shared" si="222"/>
        <v>May-2025</v>
      </c>
      <c r="P1441" s="196" t="str">
        <f t="shared" si="223"/>
        <v>2025M05</v>
      </c>
      <c r="S1441" s="201"/>
      <c r="T1441" s="198"/>
      <c r="Z1441" s="198"/>
    </row>
    <row r="1442" spans="4:26" s="196" customFormat="1" x14ac:dyDescent="0.2">
      <c r="D1442" s="195"/>
      <c r="F1442" s="197"/>
      <c r="K1442" s="198"/>
      <c r="L1442" s="199"/>
      <c r="N1442" s="200">
        <v>45788.91810185185</v>
      </c>
      <c r="O1442" s="200" t="str">
        <f t="shared" si="222"/>
        <v>May-2025</v>
      </c>
      <c r="P1442" s="196" t="str">
        <f t="shared" si="223"/>
        <v>2025M05</v>
      </c>
      <c r="S1442" s="201"/>
      <c r="T1442" s="198"/>
      <c r="Z1442" s="198"/>
    </row>
    <row r="1443" spans="4:26" s="196" customFormat="1" x14ac:dyDescent="0.2">
      <c r="D1443" s="195"/>
      <c r="F1443" s="197"/>
      <c r="K1443" s="198"/>
      <c r="L1443" s="199"/>
      <c r="N1443" s="200">
        <v>45791.324456018519</v>
      </c>
      <c r="O1443" s="200" t="str">
        <f t="shared" si="222"/>
        <v>May-2025</v>
      </c>
      <c r="P1443" s="196" t="str">
        <f t="shared" si="223"/>
        <v>2025M05</v>
      </c>
      <c r="S1443" s="201"/>
      <c r="T1443" s="198"/>
      <c r="Z1443" s="198"/>
    </row>
    <row r="1444" spans="4:26" s="196" customFormat="1" x14ac:dyDescent="0.2">
      <c r="D1444" s="195"/>
      <c r="F1444" s="197"/>
      <c r="K1444" s="198"/>
      <c r="L1444" s="199"/>
      <c r="N1444" s="200">
        <v>45797.293171296296</v>
      </c>
      <c r="O1444" s="200" t="str">
        <f t="shared" si="222"/>
        <v>May-2025</v>
      </c>
      <c r="P1444" s="196" t="str">
        <f t="shared" si="223"/>
        <v>2025M05</v>
      </c>
      <c r="S1444" s="201"/>
      <c r="T1444" s="198"/>
      <c r="Z1444" s="198"/>
    </row>
    <row r="1445" spans="4:26" s="196" customFormat="1" x14ac:dyDescent="0.2">
      <c r="D1445" s="195"/>
      <c r="F1445" s="197"/>
      <c r="K1445" s="198"/>
      <c r="L1445" s="199"/>
      <c r="N1445" s="200">
        <v>45798.772372685184</v>
      </c>
      <c r="O1445" s="200" t="str">
        <f t="shared" si="222"/>
        <v>May-2025</v>
      </c>
      <c r="P1445" s="196" t="str">
        <f t="shared" si="223"/>
        <v>2025M05</v>
      </c>
      <c r="S1445" s="201"/>
      <c r="T1445" s="198"/>
      <c r="Z1445" s="198"/>
    </row>
    <row r="1446" spans="4:26" s="196" customFormat="1" x14ac:dyDescent="0.2">
      <c r="D1446" s="195"/>
      <c r="F1446" s="197"/>
      <c r="K1446" s="198"/>
      <c r="L1446" s="199"/>
      <c r="N1446" s="200">
        <v>45798.970173611109</v>
      </c>
      <c r="O1446" s="200" t="str">
        <f t="shared" si="222"/>
        <v>May-2025</v>
      </c>
      <c r="P1446" s="196" t="str">
        <f t="shared" si="223"/>
        <v>2025M05</v>
      </c>
      <c r="S1446" s="201"/>
      <c r="T1446" s="198"/>
      <c r="Z1446" s="198"/>
    </row>
    <row r="1447" spans="4:26" s="196" customFormat="1" x14ac:dyDescent="0.2">
      <c r="D1447" s="195"/>
      <c r="F1447" s="197"/>
      <c r="K1447" s="198"/>
      <c r="L1447" s="199"/>
      <c r="N1447" s="200"/>
      <c r="O1447" s="200" t="str">
        <f t="shared" si="222"/>
        <v>Jan-1900</v>
      </c>
      <c r="P1447" s="196" t="str">
        <f t="shared" si="223"/>
        <v>1900M01</v>
      </c>
      <c r="S1447" s="201"/>
      <c r="T1447" s="198"/>
      <c r="Z1447" s="198"/>
    </row>
    <row r="1448" spans="4:26" s="196" customFormat="1" x14ac:dyDescent="0.2">
      <c r="D1448" s="195"/>
      <c r="F1448" s="197"/>
      <c r="K1448" s="198"/>
      <c r="L1448" s="199"/>
      <c r="N1448" s="200"/>
      <c r="O1448" s="200" t="str">
        <f t="shared" si="222"/>
        <v>Jan-1900</v>
      </c>
      <c r="P1448" s="196" t="str">
        <f t="shared" si="223"/>
        <v>1900M01</v>
      </c>
      <c r="S1448" s="201"/>
      <c r="T1448" s="198"/>
      <c r="Z1448" s="198"/>
    </row>
    <row r="1449" spans="4:26" s="196" customFormat="1" x14ac:dyDescent="0.2">
      <c r="D1449" s="195"/>
      <c r="F1449" s="197"/>
      <c r="K1449" s="198"/>
      <c r="L1449" s="199"/>
      <c r="N1449" s="200"/>
      <c r="O1449" s="200" t="str">
        <f t="shared" si="222"/>
        <v>Jan-1900</v>
      </c>
      <c r="P1449" s="196" t="str">
        <f t="shared" si="223"/>
        <v>1900M01</v>
      </c>
      <c r="S1449" s="201"/>
      <c r="T1449" s="198"/>
      <c r="Z1449" s="198"/>
    </row>
    <row r="1450" spans="4:26" s="196" customFormat="1" x14ac:dyDescent="0.2">
      <c r="D1450" s="195"/>
      <c r="F1450" s="197"/>
      <c r="K1450" s="198"/>
      <c r="L1450" s="199"/>
      <c r="N1450" s="200"/>
      <c r="O1450" s="200" t="str">
        <f t="shared" si="222"/>
        <v>Jan-1900</v>
      </c>
      <c r="P1450" s="196" t="str">
        <f t="shared" si="223"/>
        <v>1900M01</v>
      </c>
      <c r="S1450" s="201"/>
      <c r="T1450" s="198"/>
      <c r="Z1450" s="198"/>
    </row>
    <row r="1451" spans="4:26" s="196" customFormat="1" x14ac:dyDescent="0.2">
      <c r="D1451" s="195"/>
      <c r="F1451" s="197"/>
      <c r="K1451" s="198"/>
      <c r="L1451" s="199"/>
      <c r="N1451" s="200"/>
      <c r="O1451" s="200" t="str">
        <f t="shared" si="222"/>
        <v>Jan-1900</v>
      </c>
      <c r="P1451" s="196" t="str">
        <f t="shared" si="223"/>
        <v>1900M01</v>
      </c>
      <c r="S1451" s="201"/>
      <c r="T1451" s="198"/>
      <c r="Z1451" s="198"/>
    </row>
    <row r="1452" spans="4:26" s="196" customFormat="1" x14ac:dyDescent="0.2">
      <c r="D1452" s="195"/>
      <c r="F1452" s="197"/>
      <c r="K1452" s="198"/>
      <c r="L1452" s="199"/>
      <c r="N1452" s="200"/>
      <c r="O1452" s="200" t="str">
        <f t="shared" si="222"/>
        <v>Jan-1900</v>
      </c>
      <c r="P1452" s="196" t="str">
        <f t="shared" si="223"/>
        <v>1900M01</v>
      </c>
      <c r="S1452" s="201"/>
      <c r="T1452" s="198"/>
      <c r="Z1452" s="198"/>
    </row>
    <row r="1453" spans="4:26" s="196" customFormat="1" x14ac:dyDescent="0.2">
      <c r="D1453" s="195"/>
      <c r="F1453" s="197"/>
      <c r="K1453" s="198"/>
      <c r="L1453" s="199"/>
      <c r="N1453" s="200"/>
      <c r="O1453" s="200" t="str">
        <f t="shared" si="222"/>
        <v>Jan-1900</v>
      </c>
      <c r="P1453" s="196" t="str">
        <f t="shared" si="223"/>
        <v>1900M01</v>
      </c>
      <c r="S1453" s="201"/>
      <c r="T1453" s="198"/>
      <c r="Z1453" s="198"/>
    </row>
    <row r="1454" spans="4:26" s="196" customFormat="1" x14ac:dyDescent="0.2">
      <c r="D1454" s="195"/>
      <c r="F1454" s="197"/>
      <c r="K1454" s="198"/>
      <c r="L1454" s="199"/>
      <c r="N1454" s="200"/>
      <c r="O1454" s="200" t="str">
        <f t="shared" si="222"/>
        <v>Jan-1900</v>
      </c>
      <c r="P1454" s="196" t="str">
        <f t="shared" si="223"/>
        <v>1900M01</v>
      </c>
      <c r="S1454" s="201"/>
      <c r="T1454" s="198"/>
      <c r="Z1454" s="198"/>
    </row>
    <row r="1455" spans="4:26" s="196" customFormat="1" x14ac:dyDescent="0.2">
      <c r="D1455" s="195"/>
      <c r="F1455" s="197"/>
      <c r="K1455" s="198"/>
      <c r="L1455" s="199"/>
      <c r="N1455" s="200"/>
      <c r="O1455" s="200" t="str">
        <f t="shared" si="222"/>
        <v>Jan-1900</v>
      </c>
      <c r="P1455" s="196" t="str">
        <f t="shared" si="223"/>
        <v>1900M01</v>
      </c>
      <c r="S1455" s="201"/>
      <c r="T1455" s="198"/>
      <c r="Z1455" s="198"/>
    </row>
    <row r="1456" spans="4:26" s="196" customFormat="1" x14ac:dyDescent="0.2">
      <c r="D1456" s="195"/>
      <c r="F1456" s="197"/>
      <c r="K1456" s="198"/>
      <c r="L1456" s="199"/>
      <c r="N1456" s="200"/>
      <c r="O1456" s="200" t="str">
        <f t="shared" si="222"/>
        <v>Jan-1900</v>
      </c>
      <c r="P1456" s="196" t="str">
        <f t="shared" si="223"/>
        <v>1900M01</v>
      </c>
      <c r="S1456" s="201"/>
      <c r="T1456" s="198"/>
      <c r="Z1456" s="198"/>
    </row>
    <row r="1457" spans="4:26" s="196" customFormat="1" x14ac:dyDescent="0.2">
      <c r="D1457" s="195"/>
      <c r="F1457" s="197"/>
      <c r="K1457" s="198"/>
      <c r="L1457" s="199"/>
      <c r="N1457" s="200"/>
      <c r="O1457" s="200" t="str">
        <f t="shared" si="222"/>
        <v>Jan-1900</v>
      </c>
      <c r="P1457" s="196" t="str">
        <f t="shared" si="223"/>
        <v>1900M01</v>
      </c>
      <c r="S1457" s="201"/>
      <c r="T1457" s="198"/>
      <c r="Z1457" s="198"/>
    </row>
    <row r="1458" spans="4:26" s="196" customFormat="1" x14ac:dyDescent="0.2">
      <c r="D1458" s="195"/>
      <c r="F1458" s="197"/>
      <c r="K1458" s="198"/>
      <c r="L1458" s="199"/>
      <c r="N1458" s="200"/>
      <c r="O1458" s="200" t="str">
        <f t="shared" si="222"/>
        <v>Jan-1900</v>
      </c>
      <c r="P1458" s="196" t="str">
        <f t="shared" si="223"/>
        <v>1900M01</v>
      </c>
      <c r="S1458" s="201"/>
      <c r="T1458" s="198"/>
      <c r="Z1458" s="198"/>
    </row>
    <row r="1459" spans="4:26" s="196" customFormat="1" x14ac:dyDescent="0.2">
      <c r="D1459" s="195"/>
      <c r="F1459" s="197"/>
      <c r="K1459" s="198"/>
      <c r="L1459" s="199"/>
      <c r="N1459" s="200"/>
      <c r="O1459" s="200" t="str">
        <f t="shared" si="222"/>
        <v>Jan-1900</v>
      </c>
      <c r="P1459" s="196" t="str">
        <f t="shared" si="223"/>
        <v>1900M01</v>
      </c>
      <c r="S1459" s="201"/>
      <c r="T1459" s="198"/>
      <c r="Z1459" s="198"/>
    </row>
    <row r="1460" spans="4:26" s="196" customFormat="1" x14ac:dyDescent="0.2">
      <c r="D1460" s="195"/>
      <c r="F1460" s="197"/>
      <c r="K1460" s="198"/>
      <c r="L1460" s="199"/>
      <c r="N1460" s="200"/>
      <c r="O1460" s="200" t="str">
        <f t="shared" si="222"/>
        <v>Jan-1900</v>
      </c>
      <c r="P1460" s="196" t="str">
        <f t="shared" si="223"/>
        <v>1900M01</v>
      </c>
      <c r="S1460" s="201"/>
      <c r="T1460" s="198"/>
      <c r="Z1460" s="198"/>
    </row>
    <row r="1461" spans="4:26" s="196" customFormat="1" x14ac:dyDescent="0.2">
      <c r="D1461" s="195"/>
      <c r="F1461" s="197"/>
      <c r="K1461" s="198"/>
      <c r="L1461" s="199"/>
      <c r="N1461" s="200"/>
      <c r="O1461" s="200" t="str">
        <f t="shared" si="222"/>
        <v>Jan-1900</v>
      </c>
      <c r="P1461" s="196" t="str">
        <f t="shared" si="223"/>
        <v>1900M01</v>
      </c>
      <c r="S1461" s="201"/>
      <c r="T1461" s="198"/>
      <c r="Z1461" s="198"/>
    </row>
    <row r="1462" spans="4:26" s="196" customFormat="1" x14ac:dyDescent="0.2">
      <c r="D1462" s="195"/>
      <c r="F1462" s="197"/>
      <c r="K1462" s="198"/>
      <c r="L1462" s="199"/>
      <c r="N1462" s="200"/>
      <c r="O1462" s="200" t="str">
        <f t="shared" si="222"/>
        <v>Jan-1900</v>
      </c>
      <c r="P1462" s="196" t="str">
        <f t="shared" si="223"/>
        <v>1900M01</v>
      </c>
      <c r="S1462" s="201"/>
      <c r="T1462" s="198"/>
      <c r="Z1462" s="198"/>
    </row>
    <row r="1463" spans="4:26" s="196" customFormat="1" x14ac:dyDescent="0.2">
      <c r="D1463" s="195"/>
      <c r="F1463" s="197"/>
      <c r="K1463" s="198"/>
      <c r="L1463" s="199"/>
      <c r="N1463" s="200"/>
      <c r="O1463" s="200" t="str">
        <f t="shared" si="222"/>
        <v>Jan-1900</v>
      </c>
      <c r="P1463" s="196" t="str">
        <f t="shared" si="223"/>
        <v>1900M01</v>
      </c>
      <c r="S1463" s="201"/>
      <c r="T1463" s="198"/>
      <c r="Z1463" s="198"/>
    </row>
    <row r="1464" spans="4:26" s="196" customFormat="1" x14ac:dyDescent="0.2">
      <c r="D1464" s="195"/>
      <c r="F1464" s="197"/>
      <c r="K1464" s="198"/>
      <c r="L1464" s="199"/>
      <c r="N1464" s="200"/>
      <c r="O1464" s="200" t="str">
        <f t="shared" si="222"/>
        <v>Jan-1900</v>
      </c>
      <c r="P1464" s="196" t="str">
        <f t="shared" si="223"/>
        <v>1900M01</v>
      </c>
      <c r="S1464" s="201"/>
      <c r="T1464" s="198"/>
      <c r="Z1464" s="198"/>
    </row>
    <row r="1465" spans="4:26" s="196" customFormat="1" x14ac:dyDescent="0.2">
      <c r="D1465" s="195"/>
      <c r="F1465" s="197"/>
      <c r="K1465" s="198"/>
      <c r="L1465" s="199"/>
      <c r="N1465" s="200"/>
      <c r="O1465" s="200" t="str">
        <f t="shared" si="222"/>
        <v>Jan-1900</v>
      </c>
      <c r="P1465" s="196" t="str">
        <f t="shared" si="223"/>
        <v>1900M01</v>
      </c>
      <c r="S1465" s="201"/>
      <c r="T1465" s="198"/>
      <c r="Z1465" s="198"/>
    </row>
    <row r="1466" spans="4:26" s="196" customFormat="1" x14ac:dyDescent="0.2">
      <c r="D1466" s="195"/>
      <c r="F1466" s="197"/>
      <c r="K1466" s="198"/>
      <c r="L1466" s="199"/>
      <c r="N1466" s="200"/>
      <c r="O1466" s="200" t="str">
        <f t="shared" si="222"/>
        <v>Jan-1900</v>
      </c>
      <c r="P1466" s="196" t="str">
        <f t="shared" si="223"/>
        <v>1900M01</v>
      </c>
      <c r="S1466" s="201"/>
      <c r="T1466" s="198"/>
      <c r="Z1466" s="198"/>
    </row>
    <row r="1467" spans="4:26" s="196" customFormat="1" x14ac:dyDescent="0.2">
      <c r="D1467" s="195"/>
      <c r="F1467" s="197"/>
      <c r="K1467" s="198"/>
      <c r="L1467" s="199"/>
      <c r="N1467" s="200"/>
      <c r="O1467" s="200" t="str">
        <f t="shared" si="222"/>
        <v>Jan-1900</v>
      </c>
      <c r="P1467" s="196" t="str">
        <f t="shared" si="223"/>
        <v>1900M01</v>
      </c>
      <c r="S1467" s="201"/>
      <c r="T1467" s="198"/>
      <c r="Z1467" s="198"/>
    </row>
    <row r="1468" spans="4:26" s="196" customFormat="1" x14ac:dyDescent="0.2">
      <c r="D1468" s="195"/>
      <c r="F1468" s="197"/>
      <c r="K1468" s="198"/>
      <c r="L1468" s="199"/>
      <c r="N1468" s="200"/>
      <c r="O1468" s="200" t="str">
        <f t="shared" si="222"/>
        <v>Jan-1900</v>
      </c>
      <c r="P1468" s="196" t="str">
        <f t="shared" si="223"/>
        <v>1900M01</v>
      </c>
      <c r="S1468" s="201"/>
      <c r="T1468" s="198"/>
      <c r="Z1468" s="198"/>
    </row>
    <row r="1469" spans="4:26" s="196" customFormat="1" x14ac:dyDescent="0.2">
      <c r="D1469" s="195"/>
      <c r="F1469" s="197"/>
      <c r="K1469" s="198"/>
      <c r="L1469" s="199"/>
      <c r="N1469" s="200"/>
      <c r="O1469" s="200" t="str">
        <f t="shared" si="222"/>
        <v>Jan-1900</v>
      </c>
      <c r="P1469" s="196" t="str">
        <f t="shared" si="223"/>
        <v>1900M01</v>
      </c>
      <c r="S1469" s="201"/>
      <c r="T1469" s="198"/>
      <c r="Z1469" s="198"/>
    </row>
    <row r="1470" spans="4:26" s="196" customFormat="1" x14ac:dyDescent="0.2">
      <c r="D1470" s="195"/>
      <c r="F1470" s="197"/>
      <c r="K1470" s="198"/>
      <c r="L1470" s="199"/>
      <c r="N1470" s="200"/>
      <c r="O1470" s="200" t="str">
        <f t="shared" si="222"/>
        <v>Jan-1900</v>
      </c>
      <c r="P1470" s="196" t="str">
        <f t="shared" si="223"/>
        <v>1900M01</v>
      </c>
      <c r="S1470" s="201"/>
      <c r="T1470" s="198"/>
      <c r="Z1470" s="198"/>
    </row>
    <row r="1471" spans="4:26" s="196" customFormat="1" x14ac:dyDescent="0.2">
      <c r="D1471" s="195"/>
      <c r="F1471" s="197"/>
      <c r="K1471" s="198"/>
      <c r="L1471" s="199"/>
      <c r="N1471" s="200"/>
      <c r="O1471" s="200" t="str">
        <f t="shared" si="222"/>
        <v>Jan-1900</v>
      </c>
      <c r="P1471" s="196" t="str">
        <f t="shared" si="223"/>
        <v>1900M01</v>
      </c>
      <c r="S1471" s="201"/>
      <c r="T1471" s="198"/>
      <c r="Z1471" s="198"/>
    </row>
    <row r="1472" spans="4:26" s="196" customFormat="1" x14ac:dyDescent="0.2">
      <c r="D1472" s="195"/>
      <c r="F1472" s="197"/>
      <c r="K1472" s="198"/>
      <c r="L1472" s="199"/>
      <c r="N1472" s="200"/>
      <c r="O1472" s="200" t="str">
        <f t="shared" si="222"/>
        <v>Jan-1900</v>
      </c>
      <c r="P1472" s="196" t="str">
        <f t="shared" si="223"/>
        <v>1900M01</v>
      </c>
      <c r="S1472" s="201"/>
      <c r="T1472" s="198"/>
      <c r="Z1472" s="198"/>
    </row>
    <row r="1473" spans="4:26" s="196" customFormat="1" x14ac:dyDescent="0.2">
      <c r="D1473" s="195"/>
      <c r="F1473" s="197"/>
      <c r="K1473" s="198"/>
      <c r="L1473" s="199"/>
      <c r="N1473" s="200"/>
      <c r="O1473" s="200" t="str">
        <f t="shared" si="222"/>
        <v>Jan-1900</v>
      </c>
      <c r="P1473" s="196" t="str">
        <f t="shared" si="223"/>
        <v>1900M01</v>
      </c>
      <c r="S1473" s="201"/>
      <c r="T1473" s="198"/>
      <c r="Z1473" s="198"/>
    </row>
    <row r="1474" spans="4:26" s="196" customFormat="1" x14ac:dyDescent="0.2">
      <c r="D1474" s="195"/>
      <c r="F1474" s="197"/>
      <c r="K1474" s="198"/>
      <c r="L1474" s="199"/>
      <c r="N1474" s="200"/>
      <c r="O1474" s="200" t="str">
        <f t="shared" si="222"/>
        <v>Jan-1900</v>
      </c>
      <c r="P1474" s="196" t="str">
        <f t="shared" si="223"/>
        <v>1900M01</v>
      </c>
      <c r="S1474" s="201"/>
      <c r="T1474" s="198"/>
      <c r="Z1474" s="198"/>
    </row>
    <row r="1475" spans="4:26" s="196" customFormat="1" x14ac:dyDescent="0.2">
      <c r="D1475" s="195"/>
      <c r="F1475" s="197"/>
      <c r="K1475" s="198"/>
      <c r="L1475" s="199"/>
      <c r="N1475" s="200"/>
      <c r="O1475" s="200" t="str">
        <f t="shared" si="222"/>
        <v>Jan-1900</v>
      </c>
      <c r="P1475" s="196" t="str">
        <f t="shared" si="223"/>
        <v>1900M01</v>
      </c>
      <c r="S1475" s="201"/>
      <c r="T1475" s="198"/>
      <c r="Z1475" s="198"/>
    </row>
    <row r="1476" spans="4:26" s="196" customFormat="1" x14ac:dyDescent="0.2">
      <c r="D1476" s="195"/>
      <c r="F1476" s="197"/>
      <c r="K1476" s="198"/>
      <c r="L1476" s="199"/>
      <c r="N1476" s="200"/>
      <c r="O1476" s="200" t="str">
        <f t="shared" si="222"/>
        <v>Jan-1900</v>
      </c>
      <c r="P1476" s="196" t="str">
        <f t="shared" si="223"/>
        <v>1900M01</v>
      </c>
      <c r="S1476" s="201"/>
      <c r="T1476" s="198"/>
      <c r="Z1476" s="198"/>
    </row>
    <row r="1477" spans="4:26" s="196" customFormat="1" x14ac:dyDescent="0.2">
      <c r="D1477" s="195"/>
      <c r="F1477" s="197"/>
      <c r="K1477" s="198"/>
      <c r="L1477" s="199"/>
      <c r="N1477" s="200"/>
      <c r="O1477" s="200" t="str">
        <f t="shared" si="222"/>
        <v>Jan-1900</v>
      </c>
      <c r="P1477" s="196" t="str">
        <f t="shared" si="223"/>
        <v>1900M01</v>
      </c>
      <c r="S1477" s="201"/>
      <c r="T1477" s="198"/>
      <c r="Z1477" s="198"/>
    </row>
    <row r="1478" spans="4:26" s="196" customFormat="1" x14ac:dyDescent="0.2">
      <c r="D1478" s="195"/>
      <c r="F1478" s="197"/>
      <c r="K1478" s="198"/>
      <c r="L1478" s="199"/>
      <c r="N1478" s="200"/>
      <c r="O1478" s="200" t="str">
        <f t="shared" si="222"/>
        <v>Jan-1900</v>
      </c>
      <c r="P1478" s="196" t="str">
        <f t="shared" si="223"/>
        <v>1900M01</v>
      </c>
      <c r="S1478" s="201"/>
      <c r="T1478" s="198"/>
      <c r="Z1478" s="198"/>
    </row>
    <row r="1479" spans="4:26" s="196" customFormat="1" x14ac:dyDescent="0.2">
      <c r="D1479" s="195"/>
      <c r="F1479" s="197"/>
      <c r="K1479" s="198"/>
      <c r="L1479" s="199"/>
      <c r="N1479" s="200"/>
      <c r="O1479" s="200" t="str">
        <f t="shared" si="222"/>
        <v>Jan-1900</v>
      </c>
      <c r="P1479" s="196" t="str">
        <f t="shared" si="223"/>
        <v>1900M01</v>
      </c>
      <c r="S1479" s="201"/>
      <c r="T1479" s="198"/>
      <c r="Z1479" s="198"/>
    </row>
    <row r="1480" spans="4:26" s="196" customFormat="1" x14ac:dyDescent="0.2">
      <c r="D1480" s="195"/>
      <c r="F1480" s="197"/>
      <c r="K1480" s="198"/>
      <c r="L1480" s="199"/>
      <c r="N1480" s="200"/>
      <c r="O1480" s="200" t="str">
        <f t="shared" si="222"/>
        <v>Jan-1900</v>
      </c>
      <c r="P1480" s="196" t="str">
        <f t="shared" si="223"/>
        <v>1900M01</v>
      </c>
      <c r="S1480" s="201"/>
      <c r="T1480" s="198"/>
      <c r="Z1480" s="198"/>
    </row>
    <row r="1481" spans="4:26" s="196" customFormat="1" x14ac:dyDescent="0.2">
      <c r="D1481" s="195"/>
      <c r="F1481" s="197"/>
      <c r="K1481" s="198"/>
      <c r="L1481" s="199"/>
      <c r="N1481" s="200"/>
      <c r="O1481" s="200" t="str">
        <f t="shared" si="222"/>
        <v>Jan-1900</v>
      </c>
      <c r="P1481" s="196" t="str">
        <f t="shared" si="223"/>
        <v>1900M01</v>
      </c>
      <c r="S1481" s="201"/>
      <c r="T1481" s="198"/>
      <c r="Z1481" s="198"/>
    </row>
    <row r="1482" spans="4:26" s="196" customFormat="1" x14ac:dyDescent="0.2">
      <c r="D1482" s="195"/>
      <c r="F1482" s="197"/>
      <c r="K1482" s="198"/>
      <c r="L1482" s="199"/>
      <c r="N1482" s="200"/>
      <c r="O1482" s="200" t="str">
        <f t="shared" si="222"/>
        <v>Jan-1900</v>
      </c>
      <c r="P1482" s="196" t="str">
        <f t="shared" si="223"/>
        <v>1900M01</v>
      </c>
      <c r="S1482" s="201"/>
      <c r="T1482" s="198"/>
      <c r="Z1482" s="198"/>
    </row>
    <row r="1483" spans="4:26" s="196" customFormat="1" x14ac:dyDescent="0.2">
      <c r="D1483" s="195"/>
      <c r="F1483" s="197"/>
      <c r="K1483" s="198"/>
      <c r="L1483" s="199"/>
      <c r="N1483" s="200"/>
      <c r="O1483" s="200" t="str">
        <f t="shared" si="222"/>
        <v>Jan-1900</v>
      </c>
      <c r="P1483" s="196" t="str">
        <f t="shared" si="223"/>
        <v>1900M01</v>
      </c>
      <c r="S1483" s="201"/>
      <c r="T1483" s="198"/>
      <c r="Z1483" s="198"/>
    </row>
    <row r="1484" spans="4:26" s="196" customFormat="1" x14ac:dyDescent="0.2">
      <c r="D1484" s="195"/>
      <c r="F1484" s="197"/>
      <c r="K1484" s="198"/>
      <c r="L1484" s="199"/>
      <c r="N1484" s="200"/>
      <c r="O1484" s="200" t="str">
        <f t="shared" si="222"/>
        <v>Jan-1900</v>
      </c>
      <c r="P1484" s="196" t="str">
        <f t="shared" si="223"/>
        <v>1900M01</v>
      </c>
      <c r="S1484" s="201"/>
      <c r="T1484" s="198"/>
      <c r="Z1484" s="198"/>
    </row>
    <row r="1485" spans="4:26" s="196" customFormat="1" x14ac:dyDescent="0.2">
      <c r="D1485" s="195"/>
      <c r="F1485" s="197"/>
      <c r="K1485" s="198"/>
      <c r="L1485" s="199"/>
      <c r="N1485" s="200"/>
      <c r="O1485" s="200" t="str">
        <f t="shared" si="222"/>
        <v>Jan-1900</v>
      </c>
      <c r="P1485" s="196" t="str">
        <f t="shared" si="223"/>
        <v>1900M01</v>
      </c>
      <c r="S1485" s="201"/>
      <c r="T1485" s="198"/>
      <c r="Z1485" s="198"/>
    </row>
    <row r="1486" spans="4:26" s="196" customFormat="1" x14ac:dyDescent="0.2">
      <c r="D1486" s="195"/>
      <c r="F1486" s="197"/>
      <c r="K1486" s="198"/>
      <c r="L1486" s="199"/>
      <c r="N1486" s="200"/>
      <c r="O1486" s="200" t="str">
        <f t="shared" si="222"/>
        <v>Jan-1900</v>
      </c>
      <c r="P1486" s="196" t="str">
        <f t="shared" si="223"/>
        <v>1900M01</v>
      </c>
      <c r="S1486" s="201"/>
      <c r="T1486" s="198"/>
      <c r="Z1486" s="198"/>
    </row>
    <row r="1487" spans="4:26" s="196" customFormat="1" x14ac:dyDescent="0.2">
      <c r="D1487" s="195"/>
      <c r="F1487" s="197"/>
      <c r="K1487" s="198"/>
      <c r="L1487" s="199"/>
      <c r="N1487" s="200"/>
      <c r="O1487" s="200" t="str">
        <f t="shared" si="222"/>
        <v>Jan-1900</v>
      </c>
      <c r="P1487" s="196" t="str">
        <f t="shared" si="223"/>
        <v>1900M01</v>
      </c>
      <c r="S1487" s="201"/>
      <c r="T1487" s="198"/>
      <c r="Z1487" s="198"/>
    </row>
    <row r="1488" spans="4:26" s="196" customFormat="1" x14ac:dyDescent="0.2">
      <c r="D1488" s="195"/>
      <c r="F1488" s="197"/>
      <c r="K1488" s="198"/>
      <c r="L1488" s="199"/>
      <c r="N1488" s="200"/>
      <c r="O1488" s="200" t="str">
        <f t="shared" si="222"/>
        <v>Jan-1900</v>
      </c>
      <c r="P1488" s="196" t="str">
        <f t="shared" si="223"/>
        <v>1900M01</v>
      </c>
      <c r="S1488" s="201"/>
      <c r="T1488" s="198"/>
      <c r="Z1488" s="198"/>
    </row>
    <row r="1489" spans="4:26" s="196" customFormat="1" x14ac:dyDescent="0.2">
      <c r="D1489" s="195"/>
      <c r="F1489" s="197"/>
      <c r="K1489" s="198"/>
      <c r="L1489" s="199"/>
      <c r="N1489" s="200"/>
      <c r="O1489" s="200" t="str">
        <f t="shared" si="222"/>
        <v>Jan-1900</v>
      </c>
      <c r="P1489" s="196" t="str">
        <f t="shared" si="223"/>
        <v>1900M01</v>
      </c>
      <c r="S1489" s="201"/>
      <c r="T1489" s="198"/>
      <c r="Z1489" s="198"/>
    </row>
    <row r="1490" spans="4:26" s="196" customFormat="1" x14ac:dyDescent="0.2">
      <c r="D1490" s="195"/>
      <c r="F1490" s="197"/>
      <c r="K1490" s="198"/>
      <c r="L1490" s="199"/>
      <c r="N1490" s="200"/>
      <c r="O1490" s="200" t="str">
        <f t="shared" si="222"/>
        <v>Jan-1900</v>
      </c>
      <c r="P1490" s="196" t="str">
        <f t="shared" si="223"/>
        <v>1900M01</v>
      </c>
      <c r="S1490" s="201"/>
      <c r="T1490" s="198"/>
      <c r="Z1490" s="198"/>
    </row>
    <row r="1491" spans="4:26" s="196" customFormat="1" x14ac:dyDescent="0.2">
      <c r="D1491" s="195"/>
      <c r="F1491" s="197"/>
      <c r="K1491" s="198"/>
      <c r="L1491" s="199"/>
      <c r="N1491" s="200"/>
      <c r="O1491" s="200" t="str">
        <f t="shared" si="222"/>
        <v>Jan-1900</v>
      </c>
      <c r="P1491" s="196" t="str">
        <f t="shared" si="223"/>
        <v>1900M01</v>
      </c>
      <c r="S1491" s="201"/>
      <c r="T1491" s="198"/>
      <c r="Z1491" s="198"/>
    </row>
    <row r="1492" spans="4:26" s="196" customFormat="1" x14ac:dyDescent="0.2">
      <c r="D1492" s="195"/>
      <c r="F1492" s="197"/>
      <c r="K1492" s="198"/>
      <c r="L1492" s="199"/>
      <c r="N1492" s="200"/>
      <c r="O1492" s="200" t="str">
        <f t="shared" si="222"/>
        <v>Jan-1900</v>
      </c>
      <c r="P1492" s="196" t="str">
        <f t="shared" si="223"/>
        <v>1900M01</v>
      </c>
      <c r="S1492" s="201"/>
      <c r="T1492" s="198"/>
      <c r="Z1492" s="198"/>
    </row>
    <row r="1493" spans="4:26" s="196" customFormat="1" x14ac:dyDescent="0.2">
      <c r="D1493" s="195"/>
      <c r="F1493" s="197"/>
      <c r="K1493" s="198"/>
      <c r="L1493" s="199"/>
      <c r="N1493" s="200"/>
      <c r="O1493" s="200" t="str">
        <f t="shared" si="222"/>
        <v>Jan-1900</v>
      </c>
      <c r="P1493" s="196" t="str">
        <f t="shared" si="223"/>
        <v>1900M01</v>
      </c>
      <c r="S1493" s="201"/>
      <c r="T1493" s="198"/>
      <c r="Z1493" s="198"/>
    </row>
    <row r="1494" spans="4:26" s="196" customFormat="1" x14ac:dyDescent="0.2">
      <c r="D1494" s="195"/>
      <c r="F1494" s="197"/>
      <c r="K1494" s="198"/>
      <c r="L1494" s="199"/>
      <c r="N1494" s="200"/>
      <c r="O1494" s="200" t="str">
        <f t="shared" si="222"/>
        <v>Jan-1900</v>
      </c>
      <c r="P1494" s="196" t="str">
        <f t="shared" si="223"/>
        <v>1900M01</v>
      </c>
      <c r="S1494" s="201"/>
      <c r="T1494" s="198"/>
      <c r="Z1494" s="198"/>
    </row>
    <row r="1495" spans="4:26" s="196" customFormat="1" x14ac:dyDescent="0.2">
      <c r="D1495" s="195"/>
      <c r="F1495" s="197"/>
      <c r="K1495" s="198"/>
      <c r="L1495" s="199"/>
      <c r="N1495" s="200"/>
      <c r="O1495" s="200" t="str">
        <f t="shared" si="222"/>
        <v>Jan-1900</v>
      </c>
      <c r="P1495" s="196" t="str">
        <f t="shared" si="223"/>
        <v>1900M01</v>
      </c>
      <c r="S1495" s="201"/>
      <c r="T1495" s="198"/>
      <c r="Z1495" s="198"/>
    </row>
    <row r="1496" spans="4:26" s="196" customFormat="1" x14ac:dyDescent="0.2">
      <c r="D1496" s="195"/>
      <c r="F1496" s="197"/>
      <c r="K1496" s="198"/>
      <c r="L1496" s="199"/>
      <c r="N1496" s="200"/>
      <c r="O1496" s="200" t="str">
        <f t="shared" si="222"/>
        <v>Jan-1900</v>
      </c>
      <c r="P1496" s="196" t="str">
        <f t="shared" si="223"/>
        <v>1900M01</v>
      </c>
      <c r="S1496" s="201"/>
      <c r="T1496" s="198"/>
      <c r="Z1496" s="198"/>
    </row>
    <row r="1497" spans="4:26" s="196" customFormat="1" x14ac:dyDescent="0.2">
      <c r="D1497" s="195"/>
      <c r="F1497" s="197"/>
      <c r="K1497" s="198"/>
      <c r="L1497" s="199"/>
      <c r="N1497" s="200"/>
      <c r="O1497" s="200" t="str">
        <f t="shared" si="222"/>
        <v>Jan-1900</v>
      </c>
      <c r="P1497" s="196" t="str">
        <f t="shared" si="223"/>
        <v>1900M01</v>
      </c>
      <c r="S1497" s="201"/>
      <c r="T1497" s="198"/>
      <c r="Z1497" s="198"/>
    </row>
    <row r="1498" spans="4:26" s="196" customFormat="1" x14ac:dyDescent="0.2">
      <c r="D1498" s="195"/>
      <c r="F1498" s="197"/>
      <c r="K1498" s="198"/>
      <c r="L1498" s="199"/>
      <c r="N1498" s="200"/>
      <c r="O1498" s="200" t="str">
        <f t="shared" si="222"/>
        <v>Jan-1900</v>
      </c>
      <c r="P1498" s="196" t="str">
        <f t="shared" si="223"/>
        <v>1900M01</v>
      </c>
      <c r="S1498" s="201"/>
      <c r="T1498" s="198"/>
      <c r="Z1498" s="198"/>
    </row>
    <row r="1499" spans="4:26" s="196" customFormat="1" x14ac:dyDescent="0.2">
      <c r="D1499" s="195"/>
      <c r="F1499" s="197"/>
      <c r="K1499" s="198"/>
      <c r="L1499" s="199"/>
      <c r="N1499" s="200"/>
      <c r="O1499" s="200" t="str">
        <f t="shared" si="222"/>
        <v>Jan-1900</v>
      </c>
      <c r="P1499" s="196" t="str">
        <f t="shared" si="223"/>
        <v>1900M01</v>
      </c>
      <c r="S1499" s="201"/>
      <c r="T1499" s="198"/>
      <c r="Z1499" s="198"/>
    </row>
    <row r="1500" spans="4:26" s="196" customFormat="1" x14ac:dyDescent="0.2">
      <c r="D1500" s="195"/>
      <c r="F1500" s="197"/>
      <c r="K1500" s="198"/>
      <c r="L1500" s="199"/>
      <c r="N1500" s="200"/>
      <c r="O1500" s="200" t="str">
        <f t="shared" si="222"/>
        <v>Jan-1900</v>
      </c>
      <c r="P1500" s="196" t="str">
        <f t="shared" si="223"/>
        <v>1900M01</v>
      </c>
      <c r="S1500" s="201"/>
      <c r="T1500" s="198"/>
      <c r="Z1500" s="198"/>
    </row>
    <row r="1501" spans="4:26" s="196" customFormat="1" x14ac:dyDescent="0.2">
      <c r="D1501" s="195"/>
      <c r="F1501" s="197"/>
      <c r="K1501" s="198"/>
      <c r="L1501" s="199"/>
      <c r="N1501" s="200"/>
      <c r="O1501" s="200" t="str">
        <f t="shared" ref="O1501:O1564" si="224">TEXT(N1501,"mmm")&amp;"-"&amp;TEXT(N1501,"yyyy")</f>
        <v>Jan-1900</v>
      </c>
      <c r="P1501" s="196" t="str">
        <f t="shared" ref="P1501:P1564" si="225">IFERROR(TEXT(O1501,"yyyy")&amp;"M"&amp;IF(MONTH(O1501)&lt;10,0&amp;MONTH(O1501),MONTH(O1501)),"")</f>
        <v>1900M01</v>
      </c>
      <c r="S1501" s="201"/>
      <c r="T1501" s="198"/>
      <c r="Z1501" s="198"/>
    </row>
    <row r="1502" spans="4:26" s="196" customFormat="1" x14ac:dyDescent="0.2">
      <c r="D1502" s="195"/>
      <c r="F1502" s="197"/>
      <c r="K1502" s="198"/>
      <c r="L1502" s="199"/>
      <c r="N1502" s="200"/>
      <c r="O1502" s="200" t="str">
        <f t="shared" si="224"/>
        <v>Jan-1900</v>
      </c>
      <c r="P1502" s="196" t="str">
        <f t="shared" si="225"/>
        <v>1900M01</v>
      </c>
      <c r="S1502" s="201"/>
      <c r="T1502" s="198"/>
      <c r="Z1502" s="198"/>
    </row>
    <row r="1503" spans="4:26" s="196" customFormat="1" x14ac:dyDescent="0.2">
      <c r="D1503" s="195"/>
      <c r="F1503" s="197"/>
      <c r="K1503" s="198"/>
      <c r="L1503" s="199"/>
      <c r="N1503" s="200"/>
      <c r="O1503" s="200" t="str">
        <f t="shared" si="224"/>
        <v>Jan-1900</v>
      </c>
      <c r="P1503" s="196" t="str">
        <f t="shared" si="225"/>
        <v>1900M01</v>
      </c>
      <c r="S1503" s="201"/>
      <c r="T1503" s="198"/>
      <c r="Z1503" s="198"/>
    </row>
    <row r="1504" spans="4:26" s="196" customFormat="1" x14ac:dyDescent="0.2">
      <c r="D1504" s="195"/>
      <c r="F1504" s="197"/>
      <c r="K1504" s="198"/>
      <c r="L1504" s="199"/>
      <c r="N1504" s="200"/>
      <c r="O1504" s="200" t="str">
        <f t="shared" si="224"/>
        <v>Jan-1900</v>
      </c>
      <c r="P1504" s="196" t="str">
        <f t="shared" si="225"/>
        <v>1900M01</v>
      </c>
      <c r="S1504" s="201"/>
      <c r="T1504" s="198"/>
      <c r="Z1504" s="198"/>
    </row>
    <row r="1505" spans="4:26" s="196" customFormat="1" x14ac:dyDescent="0.2">
      <c r="D1505" s="195"/>
      <c r="F1505" s="197"/>
      <c r="K1505" s="198"/>
      <c r="L1505" s="199"/>
      <c r="N1505" s="200"/>
      <c r="O1505" s="200" t="str">
        <f t="shared" si="224"/>
        <v>Jan-1900</v>
      </c>
      <c r="P1505" s="196" t="str">
        <f t="shared" si="225"/>
        <v>1900M01</v>
      </c>
      <c r="S1505" s="201"/>
      <c r="T1505" s="198"/>
      <c r="Z1505" s="198"/>
    </row>
    <row r="1506" spans="4:26" s="196" customFormat="1" x14ac:dyDescent="0.2">
      <c r="D1506" s="195"/>
      <c r="F1506" s="197"/>
      <c r="K1506" s="198"/>
      <c r="L1506" s="199"/>
      <c r="N1506" s="200"/>
      <c r="O1506" s="200" t="str">
        <f t="shared" si="224"/>
        <v>Jan-1900</v>
      </c>
      <c r="P1506" s="196" t="str">
        <f t="shared" si="225"/>
        <v>1900M01</v>
      </c>
      <c r="S1506" s="201"/>
      <c r="T1506" s="198"/>
      <c r="Z1506" s="198"/>
    </row>
    <row r="1507" spans="4:26" s="196" customFormat="1" x14ac:dyDescent="0.2">
      <c r="D1507" s="195"/>
      <c r="F1507" s="197"/>
      <c r="K1507" s="198"/>
      <c r="L1507" s="199"/>
      <c r="N1507" s="200"/>
      <c r="O1507" s="200" t="str">
        <f t="shared" si="224"/>
        <v>Jan-1900</v>
      </c>
      <c r="P1507" s="196" t="str">
        <f t="shared" si="225"/>
        <v>1900M01</v>
      </c>
      <c r="S1507" s="201"/>
      <c r="T1507" s="198"/>
      <c r="Z1507" s="198"/>
    </row>
    <row r="1508" spans="4:26" s="196" customFormat="1" x14ac:dyDescent="0.2">
      <c r="D1508" s="195"/>
      <c r="F1508" s="197"/>
      <c r="K1508" s="198"/>
      <c r="L1508" s="199"/>
      <c r="N1508" s="200"/>
      <c r="O1508" s="200" t="str">
        <f t="shared" si="224"/>
        <v>Jan-1900</v>
      </c>
      <c r="P1508" s="196" t="str">
        <f t="shared" si="225"/>
        <v>1900M01</v>
      </c>
      <c r="S1508" s="201"/>
      <c r="T1508" s="198"/>
      <c r="Z1508" s="198"/>
    </row>
    <row r="1509" spans="4:26" s="196" customFormat="1" x14ac:dyDescent="0.2">
      <c r="D1509" s="195"/>
      <c r="F1509" s="197"/>
      <c r="K1509" s="198"/>
      <c r="L1509" s="199"/>
      <c r="N1509" s="200"/>
      <c r="O1509" s="200" t="str">
        <f t="shared" si="224"/>
        <v>Jan-1900</v>
      </c>
      <c r="P1509" s="196" t="str">
        <f t="shared" si="225"/>
        <v>1900M01</v>
      </c>
      <c r="S1509" s="201"/>
      <c r="T1509" s="198"/>
      <c r="Z1509" s="198"/>
    </row>
    <row r="1510" spans="4:26" s="196" customFormat="1" x14ac:dyDescent="0.2">
      <c r="D1510" s="195"/>
      <c r="F1510" s="197"/>
      <c r="K1510" s="198"/>
      <c r="L1510" s="199"/>
      <c r="N1510" s="200"/>
      <c r="O1510" s="200" t="str">
        <f t="shared" si="224"/>
        <v>Jan-1900</v>
      </c>
      <c r="P1510" s="196" t="str">
        <f t="shared" si="225"/>
        <v>1900M01</v>
      </c>
      <c r="S1510" s="201"/>
      <c r="T1510" s="198"/>
      <c r="Z1510" s="198"/>
    </row>
    <row r="1511" spans="4:26" s="196" customFormat="1" x14ac:dyDescent="0.2">
      <c r="D1511" s="195"/>
      <c r="F1511" s="197"/>
      <c r="K1511" s="198"/>
      <c r="L1511" s="199"/>
      <c r="N1511" s="200"/>
      <c r="O1511" s="200" t="str">
        <f t="shared" si="224"/>
        <v>Jan-1900</v>
      </c>
      <c r="P1511" s="196" t="str">
        <f t="shared" si="225"/>
        <v>1900M01</v>
      </c>
      <c r="S1511" s="201"/>
      <c r="T1511" s="198"/>
      <c r="Z1511" s="198"/>
    </row>
    <row r="1512" spans="4:26" s="196" customFormat="1" x14ac:dyDescent="0.2">
      <c r="D1512" s="195"/>
      <c r="F1512" s="197"/>
      <c r="K1512" s="198"/>
      <c r="L1512" s="199"/>
      <c r="N1512" s="200"/>
      <c r="O1512" s="200" t="str">
        <f t="shared" si="224"/>
        <v>Jan-1900</v>
      </c>
      <c r="P1512" s="196" t="str">
        <f t="shared" si="225"/>
        <v>1900M01</v>
      </c>
      <c r="S1512" s="201"/>
      <c r="T1512" s="198"/>
      <c r="Z1512" s="198"/>
    </row>
    <row r="1513" spans="4:26" s="196" customFormat="1" x14ac:dyDescent="0.2">
      <c r="D1513" s="195"/>
      <c r="F1513" s="197"/>
      <c r="K1513" s="198"/>
      <c r="L1513" s="199"/>
      <c r="N1513" s="200"/>
      <c r="O1513" s="200" t="str">
        <f t="shared" si="224"/>
        <v>Jan-1900</v>
      </c>
      <c r="P1513" s="196" t="str">
        <f t="shared" si="225"/>
        <v>1900M01</v>
      </c>
      <c r="S1513" s="201"/>
      <c r="T1513" s="198"/>
      <c r="Z1513" s="198"/>
    </row>
    <row r="1514" spans="4:26" s="196" customFormat="1" x14ac:dyDescent="0.2">
      <c r="D1514" s="195"/>
      <c r="F1514" s="197"/>
      <c r="K1514" s="198"/>
      <c r="L1514" s="199"/>
      <c r="N1514" s="200"/>
      <c r="O1514" s="200" t="str">
        <f t="shared" si="224"/>
        <v>Jan-1900</v>
      </c>
      <c r="P1514" s="196" t="str">
        <f t="shared" si="225"/>
        <v>1900M01</v>
      </c>
      <c r="S1514" s="201"/>
      <c r="T1514" s="198"/>
      <c r="Z1514" s="198"/>
    </row>
    <row r="1515" spans="4:26" s="196" customFormat="1" x14ac:dyDescent="0.2">
      <c r="D1515" s="195"/>
      <c r="F1515" s="197"/>
      <c r="K1515" s="198"/>
      <c r="L1515" s="199"/>
      <c r="N1515" s="200"/>
      <c r="O1515" s="200" t="str">
        <f t="shared" si="224"/>
        <v>Jan-1900</v>
      </c>
      <c r="P1515" s="196" t="str">
        <f t="shared" si="225"/>
        <v>1900M01</v>
      </c>
      <c r="S1515" s="201"/>
      <c r="T1515" s="198"/>
      <c r="Z1515" s="198"/>
    </row>
    <row r="1516" spans="4:26" s="196" customFormat="1" x14ac:dyDescent="0.2">
      <c r="D1516" s="195"/>
      <c r="F1516" s="197"/>
      <c r="K1516" s="198"/>
      <c r="L1516" s="199"/>
      <c r="N1516" s="200"/>
      <c r="O1516" s="200" t="str">
        <f t="shared" si="224"/>
        <v>Jan-1900</v>
      </c>
      <c r="P1516" s="196" t="str">
        <f t="shared" si="225"/>
        <v>1900M01</v>
      </c>
      <c r="S1516" s="201"/>
      <c r="T1516" s="198"/>
      <c r="Z1516" s="198"/>
    </row>
    <row r="1517" spans="4:26" s="196" customFormat="1" x14ac:dyDescent="0.2">
      <c r="D1517" s="195"/>
      <c r="F1517" s="197"/>
      <c r="K1517" s="198"/>
      <c r="L1517" s="199"/>
      <c r="N1517" s="200"/>
      <c r="O1517" s="200" t="str">
        <f t="shared" si="224"/>
        <v>Jan-1900</v>
      </c>
      <c r="P1517" s="196" t="str">
        <f t="shared" si="225"/>
        <v>1900M01</v>
      </c>
      <c r="S1517" s="201"/>
      <c r="T1517" s="198"/>
      <c r="Z1517" s="198"/>
    </row>
    <row r="1518" spans="4:26" s="196" customFormat="1" x14ac:dyDescent="0.2">
      <c r="D1518" s="195"/>
      <c r="F1518" s="197"/>
      <c r="K1518" s="198"/>
      <c r="L1518" s="199"/>
      <c r="N1518" s="200"/>
      <c r="O1518" s="200" t="str">
        <f t="shared" si="224"/>
        <v>Jan-1900</v>
      </c>
      <c r="P1518" s="196" t="str">
        <f t="shared" si="225"/>
        <v>1900M01</v>
      </c>
      <c r="S1518" s="201"/>
      <c r="T1518" s="198"/>
      <c r="Z1518" s="198"/>
    </row>
    <row r="1519" spans="4:26" s="196" customFormat="1" x14ac:dyDescent="0.2">
      <c r="D1519" s="195"/>
      <c r="F1519" s="197"/>
      <c r="K1519" s="198"/>
      <c r="L1519" s="199"/>
      <c r="N1519" s="200"/>
      <c r="O1519" s="200" t="str">
        <f t="shared" si="224"/>
        <v>Jan-1900</v>
      </c>
      <c r="P1519" s="196" t="str">
        <f t="shared" si="225"/>
        <v>1900M01</v>
      </c>
      <c r="S1519" s="201"/>
      <c r="T1519" s="198"/>
      <c r="Z1519" s="198"/>
    </row>
    <row r="1520" spans="4:26" s="196" customFormat="1" x14ac:dyDescent="0.2">
      <c r="D1520" s="195"/>
      <c r="F1520" s="197"/>
      <c r="K1520" s="198"/>
      <c r="L1520" s="199"/>
      <c r="N1520" s="200"/>
      <c r="O1520" s="200" t="str">
        <f t="shared" si="224"/>
        <v>Jan-1900</v>
      </c>
      <c r="P1520" s="196" t="str">
        <f t="shared" si="225"/>
        <v>1900M01</v>
      </c>
      <c r="S1520" s="201"/>
      <c r="T1520" s="198"/>
      <c r="Z1520" s="198"/>
    </row>
    <row r="1521" spans="4:26" s="196" customFormat="1" x14ac:dyDescent="0.2">
      <c r="D1521" s="195"/>
      <c r="F1521" s="197"/>
      <c r="K1521" s="198"/>
      <c r="L1521" s="199"/>
      <c r="N1521" s="200"/>
      <c r="O1521" s="200" t="str">
        <f t="shared" si="224"/>
        <v>Jan-1900</v>
      </c>
      <c r="P1521" s="196" t="str">
        <f t="shared" si="225"/>
        <v>1900M01</v>
      </c>
      <c r="S1521" s="201"/>
      <c r="T1521" s="198"/>
      <c r="Z1521" s="198"/>
    </row>
    <row r="1522" spans="4:26" s="196" customFormat="1" x14ac:dyDescent="0.2">
      <c r="D1522" s="195"/>
      <c r="F1522" s="197"/>
      <c r="K1522" s="198"/>
      <c r="L1522" s="199"/>
      <c r="N1522" s="200"/>
      <c r="O1522" s="200" t="str">
        <f t="shared" si="224"/>
        <v>Jan-1900</v>
      </c>
      <c r="P1522" s="196" t="str">
        <f t="shared" si="225"/>
        <v>1900M01</v>
      </c>
      <c r="S1522" s="201"/>
      <c r="T1522" s="198"/>
      <c r="Z1522" s="198"/>
    </row>
    <row r="1523" spans="4:26" s="196" customFormat="1" x14ac:dyDescent="0.2">
      <c r="D1523" s="195"/>
      <c r="F1523" s="197"/>
      <c r="K1523" s="198"/>
      <c r="L1523" s="199"/>
      <c r="N1523" s="200"/>
      <c r="O1523" s="200" t="str">
        <f t="shared" si="224"/>
        <v>Jan-1900</v>
      </c>
      <c r="P1523" s="196" t="str">
        <f t="shared" si="225"/>
        <v>1900M01</v>
      </c>
      <c r="S1523" s="201"/>
      <c r="T1523" s="198"/>
      <c r="Z1523" s="198"/>
    </row>
    <row r="1524" spans="4:26" s="196" customFormat="1" x14ac:dyDescent="0.2">
      <c r="D1524" s="195"/>
      <c r="F1524" s="197"/>
      <c r="K1524" s="198"/>
      <c r="L1524" s="199"/>
      <c r="N1524" s="200"/>
      <c r="O1524" s="200" t="str">
        <f t="shared" si="224"/>
        <v>Jan-1900</v>
      </c>
      <c r="P1524" s="196" t="str">
        <f t="shared" si="225"/>
        <v>1900M01</v>
      </c>
      <c r="S1524" s="201"/>
      <c r="T1524" s="198"/>
      <c r="Z1524" s="198"/>
    </row>
    <row r="1525" spans="4:26" s="196" customFormat="1" x14ac:dyDescent="0.2">
      <c r="D1525" s="195"/>
      <c r="F1525" s="197"/>
      <c r="K1525" s="198"/>
      <c r="L1525" s="199"/>
      <c r="N1525" s="200"/>
      <c r="O1525" s="200" t="str">
        <f t="shared" si="224"/>
        <v>Jan-1900</v>
      </c>
      <c r="P1525" s="196" t="str">
        <f t="shared" si="225"/>
        <v>1900M01</v>
      </c>
      <c r="S1525" s="201"/>
      <c r="T1525" s="198"/>
      <c r="Z1525" s="198"/>
    </row>
    <row r="1526" spans="4:26" s="196" customFormat="1" x14ac:dyDescent="0.2">
      <c r="D1526" s="195"/>
      <c r="F1526" s="197"/>
      <c r="K1526" s="198"/>
      <c r="L1526" s="199"/>
      <c r="N1526" s="200"/>
      <c r="O1526" s="200" t="str">
        <f t="shared" si="224"/>
        <v>Jan-1900</v>
      </c>
      <c r="P1526" s="196" t="str">
        <f t="shared" si="225"/>
        <v>1900M01</v>
      </c>
      <c r="S1526" s="201"/>
      <c r="T1526" s="198"/>
      <c r="Z1526" s="198"/>
    </row>
    <row r="1527" spans="4:26" s="196" customFormat="1" x14ac:dyDescent="0.2">
      <c r="D1527" s="195"/>
      <c r="F1527" s="197"/>
      <c r="K1527" s="198"/>
      <c r="L1527" s="199"/>
      <c r="N1527" s="200"/>
      <c r="O1527" s="200" t="str">
        <f t="shared" si="224"/>
        <v>Jan-1900</v>
      </c>
      <c r="P1527" s="196" t="str">
        <f t="shared" si="225"/>
        <v>1900M01</v>
      </c>
      <c r="S1527" s="201"/>
      <c r="T1527" s="198"/>
      <c r="Z1527" s="198"/>
    </row>
    <row r="1528" spans="4:26" s="196" customFormat="1" x14ac:dyDescent="0.2">
      <c r="D1528" s="195"/>
      <c r="F1528" s="197"/>
      <c r="K1528" s="198"/>
      <c r="L1528" s="199"/>
      <c r="N1528" s="200"/>
      <c r="O1528" s="200" t="str">
        <f t="shared" si="224"/>
        <v>Jan-1900</v>
      </c>
      <c r="P1528" s="196" t="str">
        <f t="shared" si="225"/>
        <v>1900M01</v>
      </c>
      <c r="S1528" s="201"/>
      <c r="T1528" s="198"/>
      <c r="Z1528" s="198"/>
    </row>
    <row r="1529" spans="4:26" s="196" customFormat="1" x14ac:dyDescent="0.2">
      <c r="D1529" s="195"/>
      <c r="F1529" s="197"/>
      <c r="K1529" s="198"/>
      <c r="L1529" s="199"/>
      <c r="N1529" s="200"/>
      <c r="O1529" s="200" t="str">
        <f t="shared" si="224"/>
        <v>Jan-1900</v>
      </c>
      <c r="P1529" s="196" t="str">
        <f t="shared" si="225"/>
        <v>1900M01</v>
      </c>
      <c r="S1529" s="201"/>
      <c r="T1529" s="198"/>
      <c r="Z1529" s="198"/>
    </row>
    <row r="1530" spans="4:26" s="196" customFormat="1" x14ac:dyDescent="0.2">
      <c r="D1530" s="195"/>
      <c r="F1530" s="197"/>
      <c r="K1530" s="198"/>
      <c r="L1530" s="199"/>
      <c r="N1530" s="200"/>
      <c r="O1530" s="200" t="str">
        <f t="shared" si="224"/>
        <v>Jan-1900</v>
      </c>
      <c r="P1530" s="196" t="str">
        <f t="shared" si="225"/>
        <v>1900M01</v>
      </c>
      <c r="S1530" s="201"/>
      <c r="T1530" s="198"/>
      <c r="Z1530" s="198"/>
    </row>
    <row r="1531" spans="4:26" s="196" customFormat="1" x14ac:dyDescent="0.2">
      <c r="D1531" s="195"/>
      <c r="F1531" s="197"/>
      <c r="K1531" s="198"/>
      <c r="L1531" s="199"/>
      <c r="N1531" s="200"/>
      <c r="O1531" s="200" t="str">
        <f t="shared" si="224"/>
        <v>Jan-1900</v>
      </c>
      <c r="P1531" s="196" t="str">
        <f t="shared" si="225"/>
        <v>1900M01</v>
      </c>
      <c r="S1531" s="201"/>
      <c r="T1531" s="198"/>
      <c r="Z1531" s="198"/>
    </row>
    <row r="1532" spans="4:26" s="196" customFormat="1" x14ac:dyDescent="0.2">
      <c r="D1532" s="195"/>
      <c r="F1532" s="197"/>
      <c r="K1532" s="198"/>
      <c r="L1532" s="199"/>
      <c r="N1532" s="200"/>
      <c r="O1532" s="200" t="str">
        <f t="shared" si="224"/>
        <v>Jan-1900</v>
      </c>
      <c r="P1532" s="196" t="str">
        <f t="shared" si="225"/>
        <v>1900M01</v>
      </c>
      <c r="S1532" s="201"/>
      <c r="T1532" s="198"/>
      <c r="Z1532" s="198"/>
    </row>
    <row r="1533" spans="4:26" s="196" customFormat="1" x14ac:dyDescent="0.2">
      <c r="D1533" s="195"/>
      <c r="F1533" s="197"/>
      <c r="K1533" s="198"/>
      <c r="L1533" s="199"/>
      <c r="N1533" s="200"/>
      <c r="O1533" s="200" t="str">
        <f t="shared" si="224"/>
        <v>Jan-1900</v>
      </c>
      <c r="P1533" s="196" t="str">
        <f t="shared" si="225"/>
        <v>1900M01</v>
      </c>
      <c r="S1533" s="201"/>
      <c r="T1533" s="198"/>
      <c r="Z1533" s="198"/>
    </row>
    <row r="1534" spans="4:26" s="196" customFormat="1" x14ac:dyDescent="0.2">
      <c r="D1534" s="195"/>
      <c r="F1534" s="197"/>
      <c r="K1534" s="198"/>
      <c r="L1534" s="199"/>
      <c r="N1534" s="200"/>
      <c r="O1534" s="200" t="str">
        <f t="shared" si="224"/>
        <v>Jan-1900</v>
      </c>
      <c r="P1534" s="196" t="str">
        <f t="shared" si="225"/>
        <v>1900M01</v>
      </c>
      <c r="S1534" s="201"/>
      <c r="T1534" s="198"/>
      <c r="Z1534" s="198"/>
    </row>
    <row r="1535" spans="4:26" s="196" customFormat="1" x14ac:dyDescent="0.2">
      <c r="D1535" s="195"/>
      <c r="F1535" s="197"/>
      <c r="K1535" s="198"/>
      <c r="L1535" s="199"/>
      <c r="N1535" s="200"/>
      <c r="O1535" s="200" t="str">
        <f t="shared" si="224"/>
        <v>Jan-1900</v>
      </c>
      <c r="P1535" s="196" t="str">
        <f t="shared" si="225"/>
        <v>1900M01</v>
      </c>
      <c r="S1535" s="201"/>
      <c r="T1535" s="198"/>
      <c r="Z1535" s="198"/>
    </row>
    <row r="1536" spans="4:26" s="196" customFormat="1" x14ac:dyDescent="0.2">
      <c r="D1536" s="195"/>
      <c r="F1536" s="197"/>
      <c r="K1536" s="198"/>
      <c r="L1536" s="199"/>
      <c r="N1536" s="200"/>
      <c r="O1536" s="200" t="str">
        <f t="shared" si="224"/>
        <v>Jan-1900</v>
      </c>
      <c r="P1536" s="196" t="str">
        <f t="shared" si="225"/>
        <v>1900M01</v>
      </c>
      <c r="S1536" s="201"/>
      <c r="T1536" s="198"/>
      <c r="Z1536" s="198"/>
    </row>
    <row r="1537" spans="4:26" s="196" customFormat="1" x14ac:dyDescent="0.2">
      <c r="D1537" s="195"/>
      <c r="F1537" s="197"/>
      <c r="K1537" s="198"/>
      <c r="L1537" s="199"/>
      <c r="N1537" s="200"/>
      <c r="O1537" s="200" t="str">
        <f t="shared" si="224"/>
        <v>Jan-1900</v>
      </c>
      <c r="P1537" s="196" t="str">
        <f t="shared" si="225"/>
        <v>1900M01</v>
      </c>
      <c r="S1537" s="201"/>
      <c r="T1537" s="198"/>
      <c r="Z1537" s="198"/>
    </row>
    <row r="1538" spans="4:26" s="196" customFormat="1" x14ac:dyDescent="0.2">
      <c r="D1538" s="195"/>
      <c r="F1538" s="197"/>
      <c r="K1538" s="198"/>
      <c r="L1538" s="199"/>
      <c r="N1538" s="200"/>
      <c r="O1538" s="200" t="str">
        <f t="shared" si="224"/>
        <v>Jan-1900</v>
      </c>
      <c r="P1538" s="196" t="str">
        <f t="shared" si="225"/>
        <v>1900M01</v>
      </c>
      <c r="S1538" s="201"/>
      <c r="T1538" s="198"/>
      <c r="Z1538" s="198"/>
    </row>
    <row r="1539" spans="4:26" s="196" customFormat="1" x14ac:dyDescent="0.2">
      <c r="D1539" s="195"/>
      <c r="F1539" s="197"/>
      <c r="K1539" s="198"/>
      <c r="L1539" s="199"/>
      <c r="N1539" s="200"/>
      <c r="O1539" s="200" t="str">
        <f t="shared" si="224"/>
        <v>Jan-1900</v>
      </c>
      <c r="P1539" s="196" t="str">
        <f t="shared" si="225"/>
        <v>1900M01</v>
      </c>
      <c r="S1539" s="201"/>
      <c r="T1539" s="198"/>
      <c r="Z1539" s="198"/>
    </row>
    <row r="1540" spans="4:26" s="196" customFormat="1" x14ac:dyDescent="0.2">
      <c r="D1540" s="195"/>
      <c r="F1540" s="197"/>
      <c r="K1540" s="198"/>
      <c r="L1540" s="199"/>
      <c r="N1540" s="200"/>
      <c r="O1540" s="200" t="str">
        <f t="shared" si="224"/>
        <v>Jan-1900</v>
      </c>
      <c r="P1540" s="196" t="str">
        <f t="shared" si="225"/>
        <v>1900M01</v>
      </c>
      <c r="S1540" s="201"/>
      <c r="T1540" s="198"/>
      <c r="Z1540" s="198"/>
    </row>
    <row r="1541" spans="4:26" s="196" customFormat="1" x14ac:dyDescent="0.2">
      <c r="D1541" s="195"/>
      <c r="F1541" s="197"/>
      <c r="K1541" s="198"/>
      <c r="L1541" s="199"/>
      <c r="N1541" s="200"/>
      <c r="O1541" s="200" t="str">
        <f t="shared" si="224"/>
        <v>Jan-1900</v>
      </c>
      <c r="P1541" s="196" t="str">
        <f t="shared" si="225"/>
        <v>1900M01</v>
      </c>
      <c r="S1541" s="201"/>
      <c r="T1541" s="198"/>
      <c r="Z1541" s="198"/>
    </row>
    <row r="1542" spans="4:26" s="196" customFormat="1" x14ac:dyDescent="0.2">
      <c r="D1542" s="195"/>
      <c r="F1542" s="197"/>
      <c r="K1542" s="198"/>
      <c r="L1542" s="199"/>
      <c r="N1542" s="200"/>
      <c r="O1542" s="200" t="str">
        <f t="shared" si="224"/>
        <v>Jan-1900</v>
      </c>
      <c r="P1542" s="196" t="str">
        <f t="shared" si="225"/>
        <v>1900M01</v>
      </c>
      <c r="S1542" s="201"/>
      <c r="T1542" s="198"/>
      <c r="Z1542" s="198"/>
    </row>
    <row r="1543" spans="4:26" s="196" customFormat="1" x14ac:dyDescent="0.2">
      <c r="D1543" s="195"/>
      <c r="F1543" s="197"/>
      <c r="K1543" s="198"/>
      <c r="L1543" s="199"/>
      <c r="N1543" s="200"/>
      <c r="O1543" s="200" t="str">
        <f t="shared" si="224"/>
        <v>Jan-1900</v>
      </c>
      <c r="P1543" s="196" t="str">
        <f t="shared" si="225"/>
        <v>1900M01</v>
      </c>
      <c r="S1543" s="201"/>
      <c r="T1543" s="198"/>
      <c r="Z1543" s="198"/>
    </row>
    <row r="1544" spans="4:26" s="196" customFormat="1" x14ac:dyDescent="0.2">
      <c r="D1544" s="195"/>
      <c r="F1544" s="197"/>
      <c r="K1544" s="198"/>
      <c r="L1544" s="199"/>
      <c r="N1544" s="200"/>
      <c r="O1544" s="200" t="str">
        <f t="shared" si="224"/>
        <v>Jan-1900</v>
      </c>
      <c r="P1544" s="196" t="str">
        <f t="shared" si="225"/>
        <v>1900M01</v>
      </c>
      <c r="S1544" s="201"/>
      <c r="T1544" s="198"/>
      <c r="Z1544" s="198"/>
    </row>
    <row r="1545" spans="4:26" s="196" customFormat="1" x14ac:dyDescent="0.2">
      <c r="D1545" s="195"/>
      <c r="F1545" s="197"/>
      <c r="K1545" s="198"/>
      <c r="L1545" s="199"/>
      <c r="N1545" s="200"/>
      <c r="O1545" s="200" t="str">
        <f t="shared" si="224"/>
        <v>Jan-1900</v>
      </c>
      <c r="P1545" s="196" t="str">
        <f t="shared" si="225"/>
        <v>1900M01</v>
      </c>
      <c r="S1545" s="201"/>
      <c r="T1545" s="198"/>
      <c r="Z1545" s="198"/>
    </row>
    <row r="1546" spans="4:26" s="196" customFormat="1" x14ac:dyDescent="0.2">
      <c r="D1546" s="195"/>
      <c r="F1546" s="197"/>
      <c r="K1546" s="198"/>
      <c r="L1546" s="199"/>
      <c r="N1546" s="200"/>
      <c r="O1546" s="200" t="str">
        <f t="shared" si="224"/>
        <v>Jan-1900</v>
      </c>
      <c r="P1546" s="196" t="str">
        <f t="shared" si="225"/>
        <v>1900M01</v>
      </c>
      <c r="S1546" s="201"/>
      <c r="T1546" s="198"/>
      <c r="Z1546" s="198"/>
    </row>
    <row r="1547" spans="4:26" s="196" customFormat="1" x14ac:dyDescent="0.2">
      <c r="D1547" s="195"/>
      <c r="F1547" s="197"/>
      <c r="K1547" s="198"/>
      <c r="L1547" s="199"/>
      <c r="N1547" s="200"/>
      <c r="O1547" s="200" t="str">
        <f t="shared" si="224"/>
        <v>Jan-1900</v>
      </c>
      <c r="P1547" s="196" t="str">
        <f t="shared" si="225"/>
        <v>1900M01</v>
      </c>
      <c r="S1547" s="201"/>
      <c r="T1547" s="198"/>
      <c r="Z1547" s="198"/>
    </row>
    <row r="1548" spans="4:26" s="196" customFormat="1" x14ac:dyDescent="0.2">
      <c r="D1548" s="195"/>
      <c r="F1548" s="197"/>
      <c r="K1548" s="198"/>
      <c r="L1548" s="199"/>
      <c r="N1548" s="200"/>
      <c r="O1548" s="200" t="str">
        <f t="shared" si="224"/>
        <v>Jan-1900</v>
      </c>
      <c r="P1548" s="196" t="str">
        <f t="shared" si="225"/>
        <v>1900M01</v>
      </c>
      <c r="S1548" s="201"/>
      <c r="T1548" s="198"/>
      <c r="Z1548" s="198"/>
    </row>
    <row r="1549" spans="4:26" s="196" customFormat="1" x14ac:dyDescent="0.2">
      <c r="D1549" s="195"/>
      <c r="F1549" s="197"/>
      <c r="K1549" s="198"/>
      <c r="L1549" s="199"/>
      <c r="N1549" s="200"/>
      <c r="O1549" s="200" t="str">
        <f t="shared" si="224"/>
        <v>Jan-1900</v>
      </c>
      <c r="P1549" s="196" t="str">
        <f t="shared" si="225"/>
        <v>1900M01</v>
      </c>
      <c r="S1549" s="201"/>
      <c r="T1549" s="198"/>
      <c r="Z1549" s="198"/>
    </row>
    <row r="1550" spans="4:26" s="196" customFormat="1" x14ac:dyDescent="0.2">
      <c r="D1550" s="195"/>
      <c r="F1550" s="197"/>
      <c r="K1550" s="198"/>
      <c r="L1550" s="199"/>
      <c r="N1550" s="200"/>
      <c r="O1550" s="200" t="str">
        <f t="shared" si="224"/>
        <v>Jan-1900</v>
      </c>
      <c r="P1550" s="196" t="str">
        <f t="shared" si="225"/>
        <v>1900M01</v>
      </c>
      <c r="S1550" s="201"/>
      <c r="T1550" s="198"/>
      <c r="Z1550" s="198"/>
    </row>
    <row r="1551" spans="4:26" s="196" customFormat="1" x14ac:dyDescent="0.2">
      <c r="D1551" s="195"/>
      <c r="F1551" s="197"/>
      <c r="K1551" s="198"/>
      <c r="L1551" s="199"/>
      <c r="N1551" s="200"/>
      <c r="O1551" s="200" t="str">
        <f t="shared" si="224"/>
        <v>Jan-1900</v>
      </c>
      <c r="P1551" s="196" t="str">
        <f t="shared" si="225"/>
        <v>1900M01</v>
      </c>
      <c r="S1551" s="201"/>
      <c r="T1551" s="198"/>
      <c r="Z1551" s="198"/>
    </row>
    <row r="1552" spans="4:26" s="196" customFormat="1" x14ac:dyDescent="0.2">
      <c r="D1552" s="195"/>
      <c r="F1552" s="197"/>
      <c r="K1552" s="198"/>
      <c r="L1552" s="199"/>
      <c r="N1552" s="200"/>
      <c r="O1552" s="200" t="str">
        <f t="shared" si="224"/>
        <v>Jan-1900</v>
      </c>
      <c r="P1552" s="196" t="str">
        <f t="shared" si="225"/>
        <v>1900M01</v>
      </c>
      <c r="S1552" s="201"/>
      <c r="T1552" s="198"/>
      <c r="Z1552" s="198"/>
    </row>
    <row r="1553" spans="4:26" s="196" customFormat="1" x14ac:dyDescent="0.2">
      <c r="D1553" s="195"/>
      <c r="F1553" s="197"/>
      <c r="K1553" s="198"/>
      <c r="L1553" s="199"/>
      <c r="N1553" s="200"/>
      <c r="O1553" s="200" t="str">
        <f t="shared" si="224"/>
        <v>Jan-1900</v>
      </c>
      <c r="P1553" s="196" t="str">
        <f t="shared" si="225"/>
        <v>1900M01</v>
      </c>
      <c r="S1553" s="201"/>
      <c r="T1553" s="198"/>
      <c r="Z1553" s="198"/>
    </row>
    <row r="1554" spans="4:26" s="196" customFormat="1" x14ac:dyDescent="0.2">
      <c r="D1554" s="195"/>
      <c r="F1554" s="197"/>
      <c r="K1554" s="198"/>
      <c r="L1554" s="199"/>
      <c r="N1554" s="200"/>
      <c r="O1554" s="200" t="str">
        <f t="shared" si="224"/>
        <v>Jan-1900</v>
      </c>
      <c r="P1554" s="196" t="str">
        <f t="shared" si="225"/>
        <v>1900M01</v>
      </c>
      <c r="S1554" s="201"/>
      <c r="T1554" s="198"/>
      <c r="Z1554" s="198"/>
    </row>
    <row r="1555" spans="4:26" s="196" customFormat="1" x14ac:dyDescent="0.2">
      <c r="D1555" s="195"/>
      <c r="F1555" s="197"/>
      <c r="K1555" s="198"/>
      <c r="L1555" s="199"/>
      <c r="N1555" s="200"/>
      <c r="O1555" s="200" t="str">
        <f t="shared" si="224"/>
        <v>Jan-1900</v>
      </c>
      <c r="P1555" s="196" t="str">
        <f t="shared" si="225"/>
        <v>1900M01</v>
      </c>
      <c r="S1555" s="201"/>
      <c r="T1555" s="198"/>
      <c r="Z1555" s="198"/>
    </row>
    <row r="1556" spans="4:26" s="196" customFormat="1" x14ac:dyDescent="0.2">
      <c r="D1556" s="195"/>
      <c r="F1556" s="197"/>
      <c r="K1556" s="198"/>
      <c r="L1556" s="199"/>
      <c r="N1556" s="200"/>
      <c r="O1556" s="200" t="str">
        <f t="shared" si="224"/>
        <v>Jan-1900</v>
      </c>
      <c r="P1556" s="196" t="str">
        <f t="shared" si="225"/>
        <v>1900M01</v>
      </c>
      <c r="S1556" s="201"/>
      <c r="T1556" s="198"/>
      <c r="Z1556" s="198"/>
    </row>
    <row r="1557" spans="4:26" s="188" customFormat="1" x14ac:dyDescent="0.2">
      <c r="D1557" s="189"/>
      <c r="F1557" s="190"/>
      <c r="K1557" s="191"/>
      <c r="L1557" s="192"/>
      <c r="N1557" s="193"/>
      <c r="O1557" s="200" t="str">
        <f t="shared" si="224"/>
        <v>Jan-1900</v>
      </c>
      <c r="P1557" s="196" t="str">
        <f t="shared" si="225"/>
        <v>1900M01</v>
      </c>
      <c r="S1557" s="194"/>
      <c r="T1557" s="191"/>
      <c r="Z1557" s="191"/>
    </row>
    <row r="1558" spans="4:26" s="188" customFormat="1" x14ac:dyDescent="0.2">
      <c r="D1558" s="189"/>
      <c r="F1558" s="190"/>
      <c r="K1558" s="191"/>
      <c r="L1558" s="192"/>
      <c r="N1558" s="193"/>
      <c r="O1558" s="200" t="str">
        <f t="shared" si="224"/>
        <v>Jan-1900</v>
      </c>
      <c r="P1558" s="196" t="str">
        <f t="shared" si="225"/>
        <v>1900M01</v>
      </c>
      <c r="S1558" s="194"/>
      <c r="T1558" s="191"/>
      <c r="Z1558" s="191"/>
    </row>
    <row r="1559" spans="4:26" s="188" customFormat="1" x14ac:dyDescent="0.2">
      <c r="D1559" s="189"/>
      <c r="F1559" s="190"/>
      <c r="K1559" s="191"/>
      <c r="L1559" s="192"/>
      <c r="N1559" s="193"/>
      <c r="O1559" s="200" t="str">
        <f t="shared" si="224"/>
        <v>Jan-1900</v>
      </c>
      <c r="P1559" s="196" t="str">
        <f t="shared" si="225"/>
        <v>1900M01</v>
      </c>
      <c r="S1559" s="194"/>
      <c r="T1559" s="191"/>
      <c r="Z1559" s="191"/>
    </row>
    <row r="1560" spans="4:26" s="188" customFormat="1" x14ac:dyDescent="0.2">
      <c r="D1560" s="189"/>
      <c r="F1560" s="190"/>
      <c r="K1560" s="191"/>
      <c r="L1560" s="192"/>
      <c r="N1560" s="193"/>
      <c r="O1560" s="200" t="str">
        <f t="shared" si="224"/>
        <v>Jan-1900</v>
      </c>
      <c r="P1560" s="196" t="str">
        <f t="shared" si="225"/>
        <v>1900M01</v>
      </c>
      <c r="S1560" s="194"/>
      <c r="T1560" s="191"/>
      <c r="Z1560" s="191"/>
    </row>
    <row r="1561" spans="4:26" s="188" customFormat="1" x14ac:dyDescent="0.2">
      <c r="D1561" s="189"/>
      <c r="F1561" s="190"/>
      <c r="K1561" s="191"/>
      <c r="L1561" s="192"/>
      <c r="N1561" s="193"/>
      <c r="O1561" s="200" t="str">
        <f t="shared" si="224"/>
        <v>Jan-1900</v>
      </c>
      <c r="P1561" s="196" t="str">
        <f t="shared" si="225"/>
        <v>1900M01</v>
      </c>
      <c r="S1561" s="194"/>
      <c r="T1561" s="191"/>
      <c r="Z1561" s="191"/>
    </row>
    <row r="1562" spans="4:26" s="188" customFormat="1" x14ac:dyDescent="0.2">
      <c r="D1562" s="189"/>
      <c r="F1562" s="190"/>
      <c r="K1562" s="191"/>
      <c r="L1562" s="192"/>
      <c r="N1562" s="193"/>
      <c r="O1562" s="200" t="str">
        <f t="shared" si="224"/>
        <v>Jan-1900</v>
      </c>
      <c r="P1562" s="196" t="str">
        <f t="shared" si="225"/>
        <v>1900M01</v>
      </c>
      <c r="S1562" s="194"/>
      <c r="T1562" s="191"/>
      <c r="Z1562" s="191"/>
    </row>
    <row r="1563" spans="4:26" s="188" customFormat="1" x14ac:dyDescent="0.2">
      <c r="D1563" s="189"/>
      <c r="F1563" s="190"/>
      <c r="K1563" s="191"/>
      <c r="L1563" s="192"/>
      <c r="N1563" s="193"/>
      <c r="O1563" s="200" t="str">
        <f t="shared" si="224"/>
        <v>Jan-1900</v>
      </c>
      <c r="P1563" s="196" t="str">
        <f t="shared" si="225"/>
        <v>1900M01</v>
      </c>
      <c r="S1563" s="194"/>
      <c r="T1563" s="191"/>
      <c r="Z1563" s="191"/>
    </row>
    <row r="1564" spans="4:26" s="188" customFormat="1" x14ac:dyDescent="0.2">
      <c r="D1564" s="189"/>
      <c r="F1564" s="190"/>
      <c r="K1564" s="191"/>
      <c r="L1564" s="192"/>
      <c r="N1564" s="193"/>
      <c r="O1564" s="200" t="str">
        <f t="shared" si="224"/>
        <v>Jan-1900</v>
      </c>
      <c r="P1564" s="196" t="str">
        <f t="shared" si="225"/>
        <v>1900M01</v>
      </c>
      <c r="S1564" s="194"/>
      <c r="T1564" s="191"/>
      <c r="Z1564" s="191"/>
    </row>
    <row r="1565" spans="4:26" s="188" customFormat="1" x14ac:dyDescent="0.2">
      <c r="D1565" s="189"/>
      <c r="F1565" s="190"/>
      <c r="K1565" s="191"/>
      <c r="L1565" s="192"/>
      <c r="N1565" s="193"/>
      <c r="O1565" s="200" t="str">
        <f t="shared" ref="O1565:O1628" si="226">TEXT(N1565,"mmm")&amp;"-"&amp;TEXT(N1565,"yyyy")</f>
        <v>Jan-1900</v>
      </c>
      <c r="P1565" s="196" t="str">
        <f t="shared" ref="P1565:P1628" si="227">IFERROR(TEXT(O1565,"yyyy")&amp;"M"&amp;IF(MONTH(O1565)&lt;10,0&amp;MONTH(O1565),MONTH(O1565)),"")</f>
        <v>1900M01</v>
      </c>
      <c r="S1565" s="194"/>
      <c r="T1565" s="191"/>
      <c r="Z1565" s="191"/>
    </row>
    <row r="1566" spans="4:26" s="188" customFormat="1" x14ac:dyDescent="0.2">
      <c r="D1566" s="189"/>
      <c r="F1566" s="190"/>
      <c r="K1566" s="191"/>
      <c r="L1566" s="192"/>
      <c r="N1566" s="193"/>
      <c r="O1566" s="200" t="str">
        <f t="shared" si="226"/>
        <v>Jan-1900</v>
      </c>
      <c r="P1566" s="196" t="str">
        <f t="shared" si="227"/>
        <v>1900M01</v>
      </c>
      <c r="S1566" s="194"/>
      <c r="T1566" s="191"/>
      <c r="Z1566" s="191"/>
    </row>
    <row r="1567" spans="4:26" s="188" customFormat="1" x14ac:dyDescent="0.2">
      <c r="D1567" s="189"/>
      <c r="F1567" s="190"/>
      <c r="K1567" s="191"/>
      <c r="L1567" s="192"/>
      <c r="N1567" s="193"/>
      <c r="O1567" s="200" t="str">
        <f t="shared" si="226"/>
        <v>Jan-1900</v>
      </c>
      <c r="P1567" s="196" t="str">
        <f t="shared" si="227"/>
        <v>1900M01</v>
      </c>
      <c r="S1567" s="194"/>
      <c r="T1567" s="191"/>
      <c r="Z1567" s="191"/>
    </row>
    <row r="1568" spans="4:26" s="188" customFormat="1" x14ac:dyDescent="0.2">
      <c r="D1568" s="189"/>
      <c r="F1568" s="190"/>
      <c r="K1568" s="191"/>
      <c r="L1568" s="192"/>
      <c r="N1568" s="193"/>
      <c r="O1568" s="200" t="str">
        <f t="shared" si="226"/>
        <v>Jan-1900</v>
      </c>
      <c r="P1568" s="196" t="str">
        <f t="shared" si="227"/>
        <v>1900M01</v>
      </c>
      <c r="S1568" s="194"/>
      <c r="T1568" s="191"/>
      <c r="Z1568" s="191"/>
    </row>
    <row r="1569" spans="4:26" s="188" customFormat="1" x14ac:dyDescent="0.2">
      <c r="D1569" s="189"/>
      <c r="F1569" s="190"/>
      <c r="K1569" s="191"/>
      <c r="L1569" s="192"/>
      <c r="N1569" s="193"/>
      <c r="O1569" s="200" t="str">
        <f t="shared" si="226"/>
        <v>Jan-1900</v>
      </c>
      <c r="P1569" s="196" t="str">
        <f t="shared" si="227"/>
        <v>1900M01</v>
      </c>
      <c r="S1569" s="194"/>
      <c r="T1569" s="191"/>
      <c r="Z1569" s="191"/>
    </row>
    <row r="1570" spans="4:26" s="188" customFormat="1" x14ac:dyDescent="0.2">
      <c r="D1570" s="189"/>
      <c r="F1570" s="190"/>
      <c r="K1570" s="191"/>
      <c r="L1570" s="192"/>
      <c r="N1570" s="193"/>
      <c r="O1570" s="200" t="str">
        <f t="shared" si="226"/>
        <v>Jan-1900</v>
      </c>
      <c r="P1570" s="196" t="str">
        <f t="shared" si="227"/>
        <v>1900M01</v>
      </c>
      <c r="S1570" s="194"/>
      <c r="T1570" s="191"/>
      <c r="Z1570" s="191"/>
    </row>
    <row r="1571" spans="4:26" s="188" customFormat="1" x14ac:dyDescent="0.2">
      <c r="D1571" s="189"/>
      <c r="F1571" s="190"/>
      <c r="K1571" s="191"/>
      <c r="L1571" s="192"/>
      <c r="N1571" s="193"/>
      <c r="O1571" s="200" t="str">
        <f t="shared" si="226"/>
        <v>Jan-1900</v>
      </c>
      <c r="P1571" s="196" t="str">
        <f t="shared" si="227"/>
        <v>1900M01</v>
      </c>
      <c r="S1571" s="194"/>
      <c r="T1571" s="191"/>
      <c r="Z1571" s="191"/>
    </row>
    <row r="1572" spans="4:26" s="188" customFormat="1" x14ac:dyDescent="0.2">
      <c r="D1572" s="189"/>
      <c r="F1572" s="190"/>
      <c r="K1572" s="191"/>
      <c r="L1572" s="192"/>
      <c r="N1572" s="193"/>
      <c r="O1572" s="200" t="str">
        <f t="shared" si="226"/>
        <v>Jan-1900</v>
      </c>
      <c r="P1572" s="196" t="str">
        <f t="shared" si="227"/>
        <v>1900M01</v>
      </c>
      <c r="S1572" s="194"/>
      <c r="T1572" s="191"/>
      <c r="Z1572" s="191"/>
    </row>
    <row r="1573" spans="4:26" s="188" customFormat="1" x14ac:dyDescent="0.2">
      <c r="D1573" s="189"/>
      <c r="F1573" s="190"/>
      <c r="K1573" s="191"/>
      <c r="L1573" s="192"/>
      <c r="N1573" s="193"/>
      <c r="O1573" s="200" t="str">
        <f t="shared" si="226"/>
        <v>Jan-1900</v>
      </c>
      <c r="P1573" s="196" t="str">
        <f t="shared" si="227"/>
        <v>1900M01</v>
      </c>
      <c r="S1573" s="194"/>
      <c r="T1573" s="191"/>
      <c r="Z1573" s="191"/>
    </row>
    <row r="1574" spans="4:26" s="188" customFormat="1" x14ac:dyDescent="0.2">
      <c r="D1574" s="189"/>
      <c r="F1574" s="190"/>
      <c r="K1574" s="191"/>
      <c r="L1574" s="192"/>
      <c r="N1574" s="193"/>
      <c r="O1574" s="200" t="str">
        <f t="shared" si="226"/>
        <v>Jan-1900</v>
      </c>
      <c r="P1574" s="196" t="str">
        <f t="shared" si="227"/>
        <v>1900M01</v>
      </c>
      <c r="S1574" s="194"/>
      <c r="T1574" s="191"/>
      <c r="Z1574" s="191"/>
    </row>
    <row r="1575" spans="4:26" s="188" customFormat="1" x14ac:dyDescent="0.2">
      <c r="D1575" s="189"/>
      <c r="F1575" s="190"/>
      <c r="K1575" s="191"/>
      <c r="L1575" s="192"/>
      <c r="N1575" s="193"/>
      <c r="O1575" s="200" t="str">
        <f t="shared" si="226"/>
        <v>Jan-1900</v>
      </c>
      <c r="P1575" s="196" t="str">
        <f t="shared" si="227"/>
        <v>1900M01</v>
      </c>
      <c r="S1575" s="194"/>
      <c r="T1575" s="191"/>
      <c r="Z1575" s="191"/>
    </row>
    <row r="1576" spans="4:26" s="188" customFormat="1" x14ac:dyDescent="0.2">
      <c r="D1576" s="189"/>
      <c r="F1576" s="190"/>
      <c r="K1576" s="191"/>
      <c r="L1576" s="192"/>
      <c r="N1576" s="193"/>
      <c r="O1576" s="200" t="str">
        <f t="shared" si="226"/>
        <v>Jan-1900</v>
      </c>
      <c r="P1576" s="196" t="str">
        <f t="shared" si="227"/>
        <v>1900M01</v>
      </c>
      <c r="S1576" s="194"/>
      <c r="T1576" s="191"/>
      <c r="Z1576" s="191"/>
    </row>
    <row r="1577" spans="4:26" s="188" customFormat="1" x14ac:dyDescent="0.2">
      <c r="D1577" s="189"/>
      <c r="F1577" s="190"/>
      <c r="K1577" s="191"/>
      <c r="L1577" s="192"/>
      <c r="N1577" s="193"/>
      <c r="O1577" s="200" t="str">
        <f t="shared" si="226"/>
        <v>Jan-1900</v>
      </c>
      <c r="P1577" s="196" t="str">
        <f t="shared" si="227"/>
        <v>1900M01</v>
      </c>
      <c r="S1577" s="194"/>
      <c r="T1577" s="191"/>
      <c r="Z1577" s="191"/>
    </row>
    <row r="1578" spans="4:26" s="188" customFormat="1" x14ac:dyDescent="0.2">
      <c r="D1578" s="189"/>
      <c r="F1578" s="190"/>
      <c r="K1578" s="191"/>
      <c r="L1578" s="192"/>
      <c r="N1578" s="193"/>
      <c r="O1578" s="200" t="str">
        <f t="shared" si="226"/>
        <v>Jan-1900</v>
      </c>
      <c r="P1578" s="196" t="str">
        <f t="shared" si="227"/>
        <v>1900M01</v>
      </c>
      <c r="S1578" s="194"/>
      <c r="T1578" s="191"/>
      <c r="Z1578" s="191"/>
    </row>
    <row r="1579" spans="4:26" s="188" customFormat="1" x14ac:dyDescent="0.2">
      <c r="D1579" s="189"/>
      <c r="F1579" s="190"/>
      <c r="K1579" s="191"/>
      <c r="L1579" s="192"/>
      <c r="N1579" s="193"/>
      <c r="O1579" s="200" t="str">
        <f t="shared" si="226"/>
        <v>Jan-1900</v>
      </c>
      <c r="P1579" s="196" t="str">
        <f t="shared" si="227"/>
        <v>1900M01</v>
      </c>
      <c r="S1579" s="194"/>
      <c r="T1579" s="191"/>
      <c r="Z1579" s="191"/>
    </row>
    <row r="1580" spans="4:26" s="188" customFormat="1" x14ac:dyDescent="0.2">
      <c r="D1580" s="189"/>
      <c r="F1580" s="190"/>
      <c r="K1580" s="191"/>
      <c r="L1580" s="192"/>
      <c r="N1580" s="193"/>
      <c r="O1580" s="200" t="str">
        <f t="shared" si="226"/>
        <v>Jan-1900</v>
      </c>
      <c r="P1580" s="196" t="str">
        <f t="shared" si="227"/>
        <v>1900M01</v>
      </c>
      <c r="S1580" s="194"/>
      <c r="T1580" s="191"/>
      <c r="Z1580" s="191"/>
    </row>
    <row r="1581" spans="4:26" s="188" customFormat="1" x14ac:dyDescent="0.2">
      <c r="D1581" s="189"/>
      <c r="F1581" s="190"/>
      <c r="K1581" s="191"/>
      <c r="L1581" s="192"/>
      <c r="N1581" s="193"/>
      <c r="O1581" s="200" t="str">
        <f t="shared" si="226"/>
        <v>Jan-1900</v>
      </c>
      <c r="P1581" s="196" t="str">
        <f t="shared" si="227"/>
        <v>1900M01</v>
      </c>
      <c r="S1581" s="194"/>
      <c r="T1581" s="191"/>
      <c r="Z1581" s="191"/>
    </row>
    <row r="1582" spans="4:26" s="188" customFormat="1" x14ac:dyDescent="0.2">
      <c r="D1582" s="189"/>
      <c r="F1582" s="190"/>
      <c r="K1582" s="191"/>
      <c r="L1582" s="192"/>
      <c r="N1582" s="193"/>
      <c r="O1582" s="200" t="str">
        <f t="shared" si="226"/>
        <v>Jan-1900</v>
      </c>
      <c r="P1582" s="196" t="str">
        <f t="shared" si="227"/>
        <v>1900M01</v>
      </c>
      <c r="S1582" s="194"/>
      <c r="T1582" s="191"/>
      <c r="Z1582" s="191"/>
    </row>
    <row r="1583" spans="4:26" s="188" customFormat="1" x14ac:dyDescent="0.2">
      <c r="D1583" s="189"/>
      <c r="F1583" s="190"/>
      <c r="K1583" s="191"/>
      <c r="L1583" s="192"/>
      <c r="N1583" s="193"/>
      <c r="O1583" s="200" t="str">
        <f t="shared" si="226"/>
        <v>Jan-1900</v>
      </c>
      <c r="P1583" s="196" t="str">
        <f t="shared" si="227"/>
        <v>1900M01</v>
      </c>
      <c r="S1583" s="194"/>
      <c r="T1583" s="191"/>
      <c r="Z1583" s="191"/>
    </row>
    <row r="1584" spans="4:26" s="188" customFormat="1" x14ac:dyDescent="0.2">
      <c r="D1584" s="189"/>
      <c r="F1584" s="190"/>
      <c r="K1584" s="191"/>
      <c r="L1584" s="192"/>
      <c r="N1584" s="193"/>
      <c r="O1584" s="200" t="str">
        <f t="shared" si="226"/>
        <v>Jan-1900</v>
      </c>
      <c r="P1584" s="196" t="str">
        <f t="shared" si="227"/>
        <v>1900M01</v>
      </c>
      <c r="S1584" s="194"/>
      <c r="T1584" s="191"/>
      <c r="Z1584" s="191"/>
    </row>
    <row r="1585" spans="4:26" s="188" customFormat="1" x14ac:dyDescent="0.2">
      <c r="D1585" s="189"/>
      <c r="F1585" s="190"/>
      <c r="K1585" s="191"/>
      <c r="L1585" s="192"/>
      <c r="N1585" s="193"/>
      <c r="O1585" s="200" t="str">
        <f t="shared" si="226"/>
        <v>Jan-1900</v>
      </c>
      <c r="P1585" s="196" t="str">
        <f t="shared" si="227"/>
        <v>1900M01</v>
      </c>
      <c r="S1585" s="194"/>
      <c r="T1585" s="191"/>
      <c r="Z1585" s="191"/>
    </row>
    <row r="1586" spans="4:26" s="188" customFormat="1" x14ac:dyDescent="0.2">
      <c r="D1586" s="189"/>
      <c r="F1586" s="190"/>
      <c r="K1586" s="191"/>
      <c r="L1586" s="192"/>
      <c r="N1586" s="193"/>
      <c r="O1586" s="200" t="str">
        <f t="shared" si="226"/>
        <v>Jan-1900</v>
      </c>
      <c r="P1586" s="196" t="str">
        <f t="shared" si="227"/>
        <v>1900M01</v>
      </c>
      <c r="S1586" s="194"/>
      <c r="T1586" s="191"/>
      <c r="Z1586" s="191"/>
    </row>
    <row r="1587" spans="4:26" s="188" customFormat="1" x14ac:dyDescent="0.2">
      <c r="D1587" s="189"/>
      <c r="F1587" s="190"/>
      <c r="K1587" s="191"/>
      <c r="L1587" s="192"/>
      <c r="N1587" s="193"/>
      <c r="O1587" s="200" t="str">
        <f t="shared" si="226"/>
        <v>Jan-1900</v>
      </c>
      <c r="P1587" s="196" t="str">
        <f t="shared" si="227"/>
        <v>1900M01</v>
      </c>
      <c r="S1587" s="194"/>
      <c r="T1587" s="191"/>
      <c r="Z1587" s="191"/>
    </row>
    <row r="1588" spans="4:26" s="188" customFormat="1" x14ac:dyDescent="0.2">
      <c r="D1588" s="189"/>
      <c r="F1588" s="190"/>
      <c r="K1588" s="191"/>
      <c r="L1588" s="192"/>
      <c r="N1588" s="193"/>
      <c r="O1588" s="200" t="str">
        <f t="shared" si="226"/>
        <v>Jan-1900</v>
      </c>
      <c r="P1588" s="196" t="str">
        <f t="shared" si="227"/>
        <v>1900M01</v>
      </c>
      <c r="S1588" s="194"/>
      <c r="T1588" s="191"/>
      <c r="Z1588" s="191"/>
    </row>
    <row r="1589" spans="4:26" s="188" customFormat="1" x14ac:dyDescent="0.2">
      <c r="D1589" s="189"/>
      <c r="F1589" s="190"/>
      <c r="K1589" s="191"/>
      <c r="L1589" s="192"/>
      <c r="N1589" s="193"/>
      <c r="O1589" s="200" t="str">
        <f t="shared" si="226"/>
        <v>Jan-1900</v>
      </c>
      <c r="P1589" s="196" t="str">
        <f t="shared" si="227"/>
        <v>1900M01</v>
      </c>
      <c r="S1589" s="194"/>
      <c r="T1589" s="191"/>
      <c r="Z1589" s="191"/>
    </row>
    <row r="1590" spans="4:26" s="188" customFormat="1" x14ac:dyDescent="0.2">
      <c r="D1590" s="189"/>
      <c r="F1590" s="190"/>
      <c r="K1590" s="191"/>
      <c r="L1590" s="192"/>
      <c r="N1590" s="193"/>
      <c r="O1590" s="200" t="str">
        <f t="shared" si="226"/>
        <v>Jan-1900</v>
      </c>
      <c r="P1590" s="196" t="str">
        <f t="shared" si="227"/>
        <v>1900M01</v>
      </c>
      <c r="S1590" s="194"/>
      <c r="T1590" s="191"/>
      <c r="Z1590" s="191"/>
    </row>
    <row r="1591" spans="4:26" s="188" customFormat="1" x14ac:dyDescent="0.2">
      <c r="D1591" s="189"/>
      <c r="F1591" s="190"/>
      <c r="K1591" s="191"/>
      <c r="L1591" s="192"/>
      <c r="N1591" s="193"/>
      <c r="O1591" s="200" t="str">
        <f t="shared" si="226"/>
        <v>Jan-1900</v>
      </c>
      <c r="P1591" s="196" t="str">
        <f t="shared" si="227"/>
        <v>1900M01</v>
      </c>
      <c r="S1591" s="194"/>
      <c r="T1591" s="191"/>
      <c r="Z1591" s="191"/>
    </row>
    <row r="1592" spans="4:26" s="188" customFormat="1" x14ac:dyDescent="0.2">
      <c r="D1592" s="189"/>
      <c r="F1592" s="190"/>
      <c r="K1592" s="191"/>
      <c r="L1592" s="192"/>
      <c r="N1592" s="193"/>
      <c r="O1592" s="200" t="str">
        <f t="shared" si="226"/>
        <v>Jan-1900</v>
      </c>
      <c r="P1592" s="196" t="str">
        <f t="shared" si="227"/>
        <v>1900M01</v>
      </c>
      <c r="S1592" s="194"/>
      <c r="T1592" s="191"/>
      <c r="Z1592" s="191"/>
    </row>
    <row r="1593" spans="4:26" s="188" customFormat="1" x14ac:dyDescent="0.2">
      <c r="D1593" s="189"/>
      <c r="F1593" s="190"/>
      <c r="K1593" s="191"/>
      <c r="L1593" s="192"/>
      <c r="N1593" s="193"/>
      <c r="O1593" s="200" t="str">
        <f t="shared" si="226"/>
        <v>Jan-1900</v>
      </c>
      <c r="P1593" s="196" t="str">
        <f t="shared" si="227"/>
        <v>1900M01</v>
      </c>
      <c r="S1593" s="194"/>
      <c r="T1593" s="191"/>
      <c r="Z1593" s="191"/>
    </row>
    <row r="1594" spans="4:26" s="188" customFormat="1" x14ac:dyDescent="0.2">
      <c r="D1594" s="189"/>
      <c r="F1594" s="190"/>
      <c r="K1594" s="191"/>
      <c r="L1594" s="192"/>
      <c r="N1594" s="193"/>
      <c r="O1594" s="200" t="str">
        <f t="shared" si="226"/>
        <v>Jan-1900</v>
      </c>
      <c r="P1594" s="196" t="str">
        <f t="shared" si="227"/>
        <v>1900M01</v>
      </c>
      <c r="S1594" s="194"/>
      <c r="T1594" s="191"/>
      <c r="Z1594" s="191"/>
    </row>
    <row r="1595" spans="4:26" s="188" customFormat="1" x14ac:dyDescent="0.2">
      <c r="D1595" s="189"/>
      <c r="F1595" s="190"/>
      <c r="K1595" s="191"/>
      <c r="L1595" s="192"/>
      <c r="N1595" s="193"/>
      <c r="O1595" s="200" t="str">
        <f t="shared" si="226"/>
        <v>Jan-1900</v>
      </c>
      <c r="P1595" s="196" t="str">
        <f t="shared" si="227"/>
        <v>1900M01</v>
      </c>
      <c r="S1595" s="194"/>
      <c r="T1595" s="191"/>
      <c r="Z1595" s="191"/>
    </row>
    <row r="1596" spans="4:26" s="188" customFormat="1" x14ac:dyDescent="0.2">
      <c r="D1596" s="189"/>
      <c r="F1596" s="190"/>
      <c r="K1596" s="191"/>
      <c r="L1596" s="192"/>
      <c r="N1596" s="193"/>
      <c r="O1596" s="200" t="str">
        <f t="shared" si="226"/>
        <v>Jan-1900</v>
      </c>
      <c r="P1596" s="196" t="str">
        <f t="shared" si="227"/>
        <v>1900M01</v>
      </c>
      <c r="S1596" s="194"/>
      <c r="T1596" s="191"/>
      <c r="Z1596" s="191"/>
    </row>
    <row r="1597" spans="4:26" s="188" customFormat="1" x14ac:dyDescent="0.2">
      <c r="D1597" s="189"/>
      <c r="F1597" s="190"/>
      <c r="K1597" s="191"/>
      <c r="L1597" s="192"/>
      <c r="N1597" s="193"/>
      <c r="O1597" s="200" t="str">
        <f t="shared" si="226"/>
        <v>Jan-1900</v>
      </c>
      <c r="P1597" s="196" t="str">
        <f t="shared" si="227"/>
        <v>1900M01</v>
      </c>
      <c r="S1597" s="194"/>
      <c r="T1597" s="191"/>
      <c r="Z1597" s="191"/>
    </row>
    <row r="1598" spans="4:26" s="188" customFormat="1" x14ac:dyDescent="0.2">
      <c r="D1598" s="189"/>
      <c r="F1598" s="190"/>
      <c r="K1598" s="191"/>
      <c r="L1598" s="192"/>
      <c r="N1598" s="193"/>
      <c r="O1598" s="200" t="str">
        <f t="shared" si="226"/>
        <v>Jan-1900</v>
      </c>
      <c r="P1598" s="196" t="str">
        <f t="shared" si="227"/>
        <v>1900M01</v>
      </c>
      <c r="S1598" s="194"/>
      <c r="T1598" s="191"/>
      <c r="Z1598" s="191"/>
    </row>
    <row r="1599" spans="4:26" s="188" customFormat="1" x14ac:dyDescent="0.2">
      <c r="D1599" s="189"/>
      <c r="F1599" s="190"/>
      <c r="K1599" s="191"/>
      <c r="L1599" s="192"/>
      <c r="N1599" s="193"/>
      <c r="O1599" s="200" t="str">
        <f t="shared" si="226"/>
        <v>Jan-1900</v>
      </c>
      <c r="P1599" s="196" t="str">
        <f t="shared" si="227"/>
        <v>1900M01</v>
      </c>
      <c r="S1599" s="194"/>
      <c r="T1599" s="191"/>
      <c r="Z1599" s="191"/>
    </row>
    <row r="1600" spans="4:26" s="188" customFormat="1" x14ac:dyDescent="0.2">
      <c r="D1600" s="189"/>
      <c r="F1600" s="190"/>
      <c r="K1600" s="191"/>
      <c r="L1600" s="192"/>
      <c r="N1600" s="193"/>
      <c r="O1600" s="200" t="str">
        <f t="shared" si="226"/>
        <v>Jan-1900</v>
      </c>
      <c r="P1600" s="196" t="str">
        <f t="shared" si="227"/>
        <v>1900M01</v>
      </c>
      <c r="S1600" s="194"/>
      <c r="T1600" s="191"/>
      <c r="Z1600" s="191"/>
    </row>
    <row r="1601" spans="4:26" s="188" customFormat="1" x14ac:dyDescent="0.2">
      <c r="D1601" s="189"/>
      <c r="F1601" s="190"/>
      <c r="K1601" s="191"/>
      <c r="L1601" s="192"/>
      <c r="N1601" s="193"/>
      <c r="O1601" s="200" t="str">
        <f t="shared" si="226"/>
        <v>Jan-1900</v>
      </c>
      <c r="P1601" s="196" t="str">
        <f t="shared" si="227"/>
        <v>1900M01</v>
      </c>
      <c r="S1601" s="194"/>
      <c r="T1601" s="191"/>
      <c r="Z1601" s="191"/>
    </row>
    <row r="1602" spans="4:26" s="188" customFormat="1" x14ac:dyDescent="0.2">
      <c r="D1602" s="189"/>
      <c r="F1602" s="190"/>
      <c r="K1602" s="191"/>
      <c r="L1602" s="192"/>
      <c r="N1602" s="193"/>
      <c r="O1602" s="200" t="str">
        <f t="shared" si="226"/>
        <v>Jan-1900</v>
      </c>
      <c r="P1602" s="196" t="str">
        <f t="shared" si="227"/>
        <v>1900M01</v>
      </c>
      <c r="S1602" s="194"/>
      <c r="T1602" s="191"/>
      <c r="Z1602" s="191"/>
    </row>
    <row r="1603" spans="4:26" s="188" customFormat="1" x14ac:dyDescent="0.2">
      <c r="D1603" s="189"/>
      <c r="F1603" s="190"/>
      <c r="K1603" s="191"/>
      <c r="L1603" s="192"/>
      <c r="N1603" s="193"/>
      <c r="O1603" s="200" t="str">
        <f t="shared" si="226"/>
        <v>Jan-1900</v>
      </c>
      <c r="P1603" s="196" t="str">
        <f t="shared" si="227"/>
        <v>1900M01</v>
      </c>
      <c r="S1603" s="194"/>
      <c r="T1603" s="191"/>
      <c r="Z1603" s="191"/>
    </row>
    <row r="1604" spans="4:26" s="188" customFormat="1" x14ac:dyDescent="0.2">
      <c r="D1604" s="189"/>
      <c r="F1604" s="190"/>
      <c r="K1604" s="191"/>
      <c r="L1604" s="192"/>
      <c r="N1604" s="193"/>
      <c r="O1604" s="200" t="str">
        <f t="shared" si="226"/>
        <v>Jan-1900</v>
      </c>
      <c r="P1604" s="196" t="str">
        <f t="shared" si="227"/>
        <v>1900M01</v>
      </c>
      <c r="S1604" s="194"/>
      <c r="T1604" s="191"/>
      <c r="Z1604" s="191"/>
    </row>
    <row r="1605" spans="4:26" s="188" customFormat="1" x14ac:dyDescent="0.2">
      <c r="D1605" s="189"/>
      <c r="F1605" s="190"/>
      <c r="K1605" s="191"/>
      <c r="L1605" s="192"/>
      <c r="N1605" s="193"/>
      <c r="O1605" s="200" t="str">
        <f t="shared" si="226"/>
        <v>Jan-1900</v>
      </c>
      <c r="P1605" s="196" t="str">
        <f t="shared" si="227"/>
        <v>1900M01</v>
      </c>
      <c r="S1605" s="194"/>
      <c r="T1605" s="191"/>
      <c r="Z1605" s="191"/>
    </row>
    <row r="1606" spans="4:26" s="188" customFormat="1" x14ac:dyDescent="0.2">
      <c r="D1606" s="189"/>
      <c r="F1606" s="190"/>
      <c r="K1606" s="191"/>
      <c r="L1606" s="192"/>
      <c r="N1606" s="193"/>
      <c r="O1606" s="200" t="str">
        <f t="shared" si="226"/>
        <v>Jan-1900</v>
      </c>
      <c r="P1606" s="196" t="str">
        <f t="shared" si="227"/>
        <v>1900M01</v>
      </c>
      <c r="S1606" s="194"/>
      <c r="T1606" s="191"/>
      <c r="Z1606" s="191"/>
    </row>
    <row r="1607" spans="4:26" s="188" customFormat="1" x14ac:dyDescent="0.2">
      <c r="D1607" s="189"/>
      <c r="F1607" s="190"/>
      <c r="K1607" s="191"/>
      <c r="L1607" s="192"/>
      <c r="N1607" s="193"/>
      <c r="O1607" s="200" t="str">
        <f t="shared" si="226"/>
        <v>Jan-1900</v>
      </c>
      <c r="P1607" s="196" t="str">
        <f t="shared" si="227"/>
        <v>1900M01</v>
      </c>
      <c r="S1607" s="194"/>
      <c r="T1607" s="191"/>
      <c r="Z1607" s="191"/>
    </row>
    <row r="1608" spans="4:26" s="188" customFormat="1" x14ac:dyDescent="0.2">
      <c r="D1608" s="189"/>
      <c r="F1608" s="190"/>
      <c r="K1608" s="191"/>
      <c r="L1608" s="192"/>
      <c r="N1608" s="193"/>
      <c r="O1608" s="200" t="str">
        <f t="shared" si="226"/>
        <v>Jan-1900</v>
      </c>
      <c r="P1608" s="196" t="str">
        <f t="shared" si="227"/>
        <v>1900M01</v>
      </c>
      <c r="S1608" s="194"/>
      <c r="T1608" s="191"/>
      <c r="Z1608" s="191"/>
    </row>
    <row r="1609" spans="4:26" s="188" customFormat="1" x14ac:dyDescent="0.2">
      <c r="D1609" s="189"/>
      <c r="F1609" s="190"/>
      <c r="K1609" s="191"/>
      <c r="L1609" s="192"/>
      <c r="N1609" s="193"/>
      <c r="O1609" s="200" t="str">
        <f t="shared" si="226"/>
        <v>Jan-1900</v>
      </c>
      <c r="P1609" s="196" t="str">
        <f t="shared" si="227"/>
        <v>1900M01</v>
      </c>
      <c r="S1609" s="194"/>
      <c r="T1609" s="191"/>
      <c r="Z1609" s="191"/>
    </row>
    <row r="1610" spans="4:26" s="188" customFormat="1" x14ac:dyDescent="0.2">
      <c r="D1610" s="189"/>
      <c r="F1610" s="190"/>
      <c r="K1610" s="191"/>
      <c r="L1610" s="192"/>
      <c r="N1610" s="193"/>
      <c r="O1610" s="200" t="str">
        <f t="shared" si="226"/>
        <v>Jan-1900</v>
      </c>
      <c r="P1610" s="196" t="str">
        <f t="shared" si="227"/>
        <v>1900M01</v>
      </c>
      <c r="S1610" s="194"/>
      <c r="T1610" s="191"/>
      <c r="Z1610" s="191"/>
    </row>
    <row r="1611" spans="4:26" s="188" customFormat="1" x14ac:dyDescent="0.2">
      <c r="D1611" s="189"/>
      <c r="F1611" s="190"/>
      <c r="K1611" s="191"/>
      <c r="L1611" s="192"/>
      <c r="N1611" s="193"/>
      <c r="O1611" s="200" t="str">
        <f t="shared" si="226"/>
        <v>Jan-1900</v>
      </c>
      <c r="P1611" s="196" t="str">
        <f t="shared" si="227"/>
        <v>1900M01</v>
      </c>
      <c r="S1611" s="194"/>
      <c r="T1611" s="191"/>
      <c r="Z1611" s="191"/>
    </row>
    <row r="1612" spans="4:26" s="188" customFormat="1" x14ac:dyDescent="0.2">
      <c r="D1612" s="189"/>
      <c r="F1612" s="190"/>
      <c r="K1612" s="191"/>
      <c r="L1612" s="192"/>
      <c r="N1612" s="193"/>
      <c r="O1612" s="200" t="str">
        <f t="shared" si="226"/>
        <v>Jan-1900</v>
      </c>
      <c r="P1612" s="196" t="str">
        <f t="shared" si="227"/>
        <v>1900M01</v>
      </c>
      <c r="S1612" s="194"/>
      <c r="T1612" s="191"/>
      <c r="Z1612" s="191"/>
    </row>
    <row r="1613" spans="4:26" s="188" customFormat="1" x14ac:dyDescent="0.2">
      <c r="D1613" s="189"/>
      <c r="F1613" s="190"/>
      <c r="K1613" s="191"/>
      <c r="L1613" s="192"/>
      <c r="N1613" s="193"/>
      <c r="O1613" s="200" t="str">
        <f t="shared" si="226"/>
        <v>Jan-1900</v>
      </c>
      <c r="P1613" s="196" t="str">
        <f t="shared" si="227"/>
        <v>1900M01</v>
      </c>
      <c r="S1613" s="194"/>
      <c r="T1613" s="191"/>
      <c r="Z1613" s="191"/>
    </row>
    <row r="1614" spans="4:26" s="188" customFormat="1" x14ac:dyDescent="0.2">
      <c r="D1614" s="189"/>
      <c r="F1614" s="190"/>
      <c r="K1614" s="191"/>
      <c r="L1614" s="192"/>
      <c r="N1614" s="193"/>
      <c r="O1614" s="200" t="str">
        <f t="shared" si="226"/>
        <v>Jan-1900</v>
      </c>
      <c r="P1614" s="196" t="str">
        <f t="shared" si="227"/>
        <v>1900M01</v>
      </c>
      <c r="S1614" s="194"/>
      <c r="T1614" s="191"/>
      <c r="Z1614" s="191"/>
    </row>
    <row r="1615" spans="4:26" s="188" customFormat="1" x14ac:dyDescent="0.2">
      <c r="D1615" s="189"/>
      <c r="F1615" s="190"/>
      <c r="K1615" s="191"/>
      <c r="L1615" s="192"/>
      <c r="N1615" s="193"/>
      <c r="O1615" s="200" t="str">
        <f t="shared" si="226"/>
        <v>Jan-1900</v>
      </c>
      <c r="P1615" s="196" t="str">
        <f t="shared" si="227"/>
        <v>1900M01</v>
      </c>
      <c r="S1615" s="194"/>
      <c r="T1615" s="191"/>
      <c r="Z1615" s="191"/>
    </row>
    <row r="1616" spans="4:26" s="188" customFormat="1" x14ac:dyDescent="0.2">
      <c r="D1616" s="189"/>
      <c r="F1616" s="190"/>
      <c r="K1616" s="191"/>
      <c r="L1616" s="192"/>
      <c r="N1616" s="193"/>
      <c r="O1616" s="200" t="str">
        <f t="shared" si="226"/>
        <v>Jan-1900</v>
      </c>
      <c r="P1616" s="196" t="str">
        <f t="shared" si="227"/>
        <v>1900M01</v>
      </c>
      <c r="S1616" s="194"/>
      <c r="T1616" s="191"/>
      <c r="Z1616" s="191"/>
    </row>
    <row r="1617" spans="4:26" s="188" customFormat="1" x14ac:dyDescent="0.2">
      <c r="D1617" s="189"/>
      <c r="F1617" s="190"/>
      <c r="K1617" s="191"/>
      <c r="L1617" s="192"/>
      <c r="N1617" s="193"/>
      <c r="O1617" s="200" t="str">
        <f t="shared" si="226"/>
        <v>Jan-1900</v>
      </c>
      <c r="P1617" s="196" t="str">
        <f t="shared" si="227"/>
        <v>1900M01</v>
      </c>
      <c r="S1617" s="194"/>
      <c r="T1617" s="191"/>
      <c r="Z1617" s="191"/>
    </row>
    <row r="1618" spans="4:26" s="188" customFormat="1" x14ac:dyDescent="0.2">
      <c r="D1618" s="189"/>
      <c r="F1618" s="190"/>
      <c r="K1618" s="191"/>
      <c r="L1618" s="192"/>
      <c r="N1618" s="193"/>
      <c r="O1618" s="200" t="str">
        <f t="shared" si="226"/>
        <v>Jan-1900</v>
      </c>
      <c r="P1618" s="196" t="str">
        <f t="shared" si="227"/>
        <v>1900M01</v>
      </c>
      <c r="S1618" s="194"/>
      <c r="T1618" s="191"/>
      <c r="Z1618" s="191"/>
    </row>
    <row r="1619" spans="4:26" s="188" customFormat="1" x14ac:dyDescent="0.2">
      <c r="D1619" s="189"/>
      <c r="F1619" s="190"/>
      <c r="K1619" s="191"/>
      <c r="L1619" s="192"/>
      <c r="N1619" s="193"/>
      <c r="O1619" s="200" t="str">
        <f t="shared" si="226"/>
        <v>Jan-1900</v>
      </c>
      <c r="P1619" s="196" t="str">
        <f t="shared" si="227"/>
        <v>1900M01</v>
      </c>
      <c r="S1619" s="194"/>
      <c r="T1619" s="191"/>
      <c r="Z1619" s="191"/>
    </row>
    <row r="1620" spans="4:26" s="188" customFormat="1" x14ac:dyDescent="0.2">
      <c r="D1620" s="189"/>
      <c r="F1620" s="190"/>
      <c r="K1620" s="191"/>
      <c r="L1620" s="192"/>
      <c r="N1620" s="193"/>
      <c r="O1620" s="200" t="str">
        <f t="shared" si="226"/>
        <v>Jan-1900</v>
      </c>
      <c r="P1620" s="196" t="str">
        <f t="shared" si="227"/>
        <v>1900M01</v>
      </c>
      <c r="S1620" s="194"/>
      <c r="T1620" s="191"/>
      <c r="Z1620" s="191"/>
    </row>
    <row r="1621" spans="4:26" s="188" customFormat="1" x14ac:dyDescent="0.2">
      <c r="D1621" s="189"/>
      <c r="F1621" s="190"/>
      <c r="K1621" s="191"/>
      <c r="L1621" s="192"/>
      <c r="N1621" s="193"/>
      <c r="O1621" s="200" t="str">
        <f t="shared" si="226"/>
        <v>Jan-1900</v>
      </c>
      <c r="P1621" s="196" t="str">
        <f t="shared" si="227"/>
        <v>1900M01</v>
      </c>
      <c r="S1621" s="194"/>
      <c r="T1621" s="191"/>
      <c r="Z1621" s="191"/>
    </row>
    <row r="1622" spans="4:26" s="188" customFormat="1" x14ac:dyDescent="0.2">
      <c r="D1622" s="189"/>
      <c r="F1622" s="190"/>
      <c r="K1622" s="191"/>
      <c r="L1622" s="192"/>
      <c r="N1622" s="193"/>
      <c r="O1622" s="200" t="str">
        <f t="shared" si="226"/>
        <v>Jan-1900</v>
      </c>
      <c r="P1622" s="196" t="str">
        <f t="shared" si="227"/>
        <v>1900M01</v>
      </c>
      <c r="S1622" s="194"/>
      <c r="T1622" s="191"/>
      <c r="Z1622" s="191"/>
    </row>
    <row r="1623" spans="4:26" s="188" customFormat="1" x14ac:dyDescent="0.2">
      <c r="D1623" s="189"/>
      <c r="F1623" s="190"/>
      <c r="K1623" s="191"/>
      <c r="L1623" s="192"/>
      <c r="N1623" s="193"/>
      <c r="O1623" s="200" t="str">
        <f t="shared" si="226"/>
        <v>Jan-1900</v>
      </c>
      <c r="P1623" s="196" t="str">
        <f t="shared" si="227"/>
        <v>1900M01</v>
      </c>
      <c r="S1623" s="194"/>
      <c r="T1623" s="191"/>
      <c r="Z1623" s="191"/>
    </row>
    <row r="1624" spans="4:26" s="188" customFormat="1" x14ac:dyDescent="0.2">
      <c r="D1624" s="189"/>
      <c r="F1624" s="190"/>
      <c r="K1624" s="191"/>
      <c r="L1624" s="192"/>
      <c r="N1624" s="193"/>
      <c r="O1624" s="200" t="str">
        <f t="shared" si="226"/>
        <v>Jan-1900</v>
      </c>
      <c r="P1624" s="196" t="str">
        <f t="shared" si="227"/>
        <v>1900M01</v>
      </c>
      <c r="S1624" s="194"/>
      <c r="T1624" s="191"/>
      <c r="Z1624" s="191"/>
    </row>
    <row r="1625" spans="4:26" s="188" customFormat="1" x14ac:dyDescent="0.2">
      <c r="D1625" s="189"/>
      <c r="F1625" s="190"/>
      <c r="K1625" s="191"/>
      <c r="L1625" s="192"/>
      <c r="N1625" s="193"/>
      <c r="O1625" s="200" t="str">
        <f t="shared" si="226"/>
        <v>Jan-1900</v>
      </c>
      <c r="P1625" s="196" t="str">
        <f t="shared" si="227"/>
        <v>1900M01</v>
      </c>
      <c r="S1625" s="194"/>
      <c r="T1625" s="191"/>
      <c r="Z1625" s="191"/>
    </row>
    <row r="1626" spans="4:26" s="188" customFormat="1" x14ac:dyDescent="0.2">
      <c r="D1626" s="189"/>
      <c r="F1626" s="190"/>
      <c r="K1626" s="191"/>
      <c r="L1626" s="192"/>
      <c r="N1626" s="193"/>
      <c r="O1626" s="200" t="str">
        <f t="shared" si="226"/>
        <v>Jan-1900</v>
      </c>
      <c r="P1626" s="196" t="str">
        <f t="shared" si="227"/>
        <v>1900M01</v>
      </c>
      <c r="S1626" s="194"/>
      <c r="T1626" s="191"/>
      <c r="Z1626" s="191"/>
    </row>
    <row r="1627" spans="4:26" s="188" customFormat="1" x14ac:dyDescent="0.2">
      <c r="D1627" s="189"/>
      <c r="F1627" s="190"/>
      <c r="K1627" s="191"/>
      <c r="L1627" s="192"/>
      <c r="N1627" s="193"/>
      <c r="O1627" s="200" t="str">
        <f t="shared" si="226"/>
        <v>Jan-1900</v>
      </c>
      <c r="P1627" s="196" t="str">
        <f t="shared" si="227"/>
        <v>1900M01</v>
      </c>
      <c r="S1627" s="194"/>
      <c r="T1627" s="191"/>
      <c r="Z1627" s="191"/>
    </row>
    <row r="1628" spans="4:26" s="188" customFormat="1" x14ac:dyDescent="0.2">
      <c r="D1628" s="189"/>
      <c r="F1628" s="190"/>
      <c r="K1628" s="191"/>
      <c r="L1628" s="192"/>
      <c r="N1628" s="193"/>
      <c r="O1628" s="200" t="str">
        <f t="shared" si="226"/>
        <v>Jan-1900</v>
      </c>
      <c r="P1628" s="196" t="str">
        <f t="shared" si="227"/>
        <v>1900M01</v>
      </c>
      <c r="S1628" s="194"/>
      <c r="T1628" s="191"/>
      <c r="Z1628" s="191"/>
    </row>
    <row r="1629" spans="4:26" s="188" customFormat="1" x14ac:dyDescent="0.2">
      <c r="D1629" s="189"/>
      <c r="F1629" s="190"/>
      <c r="K1629" s="191"/>
      <c r="L1629" s="192"/>
      <c r="N1629" s="193"/>
      <c r="O1629" s="200" t="str">
        <f t="shared" ref="O1629:O1692" si="228">TEXT(N1629,"mmm")&amp;"-"&amp;TEXT(N1629,"yyyy")</f>
        <v>Jan-1900</v>
      </c>
      <c r="P1629" s="196" t="str">
        <f t="shared" ref="P1629:P1692" si="229">IFERROR(TEXT(O1629,"yyyy")&amp;"M"&amp;IF(MONTH(O1629)&lt;10,0&amp;MONTH(O1629),MONTH(O1629)),"")</f>
        <v>1900M01</v>
      </c>
      <c r="S1629" s="194"/>
      <c r="T1629" s="191"/>
      <c r="Z1629" s="191"/>
    </row>
    <row r="1630" spans="4:26" s="188" customFormat="1" x14ac:dyDescent="0.2">
      <c r="D1630" s="189"/>
      <c r="F1630" s="190"/>
      <c r="K1630" s="191"/>
      <c r="L1630" s="192"/>
      <c r="N1630" s="193"/>
      <c r="O1630" s="200" t="str">
        <f t="shared" si="228"/>
        <v>Jan-1900</v>
      </c>
      <c r="P1630" s="196" t="str">
        <f t="shared" si="229"/>
        <v>1900M01</v>
      </c>
      <c r="S1630" s="194"/>
      <c r="T1630" s="191"/>
      <c r="Z1630" s="191"/>
    </row>
    <row r="1631" spans="4:26" s="188" customFormat="1" x14ac:dyDescent="0.2">
      <c r="D1631" s="189"/>
      <c r="F1631" s="190"/>
      <c r="K1631" s="191"/>
      <c r="L1631" s="192"/>
      <c r="N1631" s="193"/>
      <c r="O1631" s="200" t="str">
        <f t="shared" si="228"/>
        <v>Jan-1900</v>
      </c>
      <c r="P1631" s="196" t="str">
        <f t="shared" si="229"/>
        <v>1900M01</v>
      </c>
      <c r="S1631" s="194"/>
      <c r="T1631" s="191"/>
      <c r="Z1631" s="191"/>
    </row>
    <row r="1632" spans="4:26" s="188" customFormat="1" x14ac:dyDescent="0.2">
      <c r="D1632" s="189"/>
      <c r="F1632" s="190"/>
      <c r="K1632" s="191"/>
      <c r="L1632" s="192"/>
      <c r="N1632" s="193"/>
      <c r="O1632" s="200" t="str">
        <f t="shared" si="228"/>
        <v>Jan-1900</v>
      </c>
      <c r="P1632" s="196" t="str">
        <f t="shared" si="229"/>
        <v>1900M01</v>
      </c>
      <c r="S1632" s="194"/>
      <c r="T1632" s="191"/>
      <c r="Z1632" s="191"/>
    </row>
    <row r="1633" spans="4:26" s="188" customFormat="1" x14ac:dyDescent="0.2">
      <c r="D1633" s="189"/>
      <c r="F1633" s="190"/>
      <c r="K1633" s="191"/>
      <c r="L1633" s="192"/>
      <c r="N1633" s="193"/>
      <c r="O1633" s="200" t="str">
        <f t="shared" si="228"/>
        <v>Jan-1900</v>
      </c>
      <c r="P1633" s="196" t="str">
        <f t="shared" si="229"/>
        <v>1900M01</v>
      </c>
      <c r="S1633" s="194"/>
      <c r="T1633" s="191"/>
      <c r="Z1633" s="191"/>
    </row>
    <row r="1634" spans="4:26" s="188" customFormat="1" x14ac:dyDescent="0.2">
      <c r="D1634" s="189"/>
      <c r="F1634" s="190"/>
      <c r="K1634" s="191"/>
      <c r="L1634" s="192"/>
      <c r="N1634" s="193"/>
      <c r="O1634" s="200" t="str">
        <f t="shared" si="228"/>
        <v>Jan-1900</v>
      </c>
      <c r="P1634" s="196" t="str">
        <f t="shared" si="229"/>
        <v>1900M01</v>
      </c>
      <c r="S1634" s="194"/>
      <c r="T1634" s="191"/>
      <c r="Z1634" s="191"/>
    </row>
    <row r="1635" spans="4:26" s="188" customFormat="1" x14ac:dyDescent="0.2">
      <c r="D1635" s="189"/>
      <c r="F1635" s="190"/>
      <c r="K1635" s="191"/>
      <c r="L1635" s="192"/>
      <c r="N1635" s="193"/>
      <c r="O1635" s="200" t="str">
        <f t="shared" si="228"/>
        <v>Jan-1900</v>
      </c>
      <c r="P1635" s="196" t="str">
        <f t="shared" si="229"/>
        <v>1900M01</v>
      </c>
      <c r="S1635" s="194"/>
      <c r="T1635" s="191"/>
      <c r="Z1635" s="191"/>
    </row>
    <row r="1636" spans="4:26" s="188" customFormat="1" x14ac:dyDescent="0.2">
      <c r="D1636" s="189"/>
      <c r="F1636" s="190"/>
      <c r="K1636" s="191"/>
      <c r="L1636" s="192"/>
      <c r="N1636" s="193"/>
      <c r="O1636" s="200" t="str">
        <f t="shared" si="228"/>
        <v>Jan-1900</v>
      </c>
      <c r="P1636" s="196" t="str">
        <f t="shared" si="229"/>
        <v>1900M01</v>
      </c>
      <c r="S1636" s="194"/>
      <c r="T1636" s="191"/>
      <c r="Z1636" s="191"/>
    </row>
    <row r="1637" spans="4:26" s="188" customFormat="1" x14ac:dyDescent="0.2">
      <c r="D1637" s="189"/>
      <c r="F1637" s="190"/>
      <c r="K1637" s="191"/>
      <c r="L1637" s="192"/>
      <c r="N1637" s="193"/>
      <c r="O1637" s="200" t="str">
        <f t="shared" si="228"/>
        <v>Jan-1900</v>
      </c>
      <c r="P1637" s="196" t="str">
        <f t="shared" si="229"/>
        <v>1900M01</v>
      </c>
      <c r="S1637" s="194"/>
      <c r="T1637" s="191"/>
      <c r="Z1637" s="191"/>
    </row>
    <row r="1638" spans="4:26" s="188" customFormat="1" x14ac:dyDescent="0.2">
      <c r="D1638" s="189"/>
      <c r="F1638" s="190"/>
      <c r="K1638" s="191"/>
      <c r="L1638" s="192"/>
      <c r="N1638" s="193"/>
      <c r="O1638" s="200" t="str">
        <f t="shared" si="228"/>
        <v>Jan-1900</v>
      </c>
      <c r="P1638" s="196" t="str">
        <f t="shared" si="229"/>
        <v>1900M01</v>
      </c>
      <c r="S1638" s="194"/>
      <c r="T1638" s="191"/>
      <c r="Z1638" s="191"/>
    </row>
    <row r="1639" spans="4:26" s="188" customFormat="1" x14ac:dyDescent="0.2">
      <c r="D1639" s="189"/>
      <c r="F1639" s="190"/>
      <c r="K1639" s="191"/>
      <c r="L1639" s="192"/>
      <c r="N1639" s="193"/>
      <c r="O1639" s="200" t="str">
        <f t="shared" si="228"/>
        <v>Jan-1900</v>
      </c>
      <c r="P1639" s="196" t="str">
        <f t="shared" si="229"/>
        <v>1900M01</v>
      </c>
      <c r="S1639" s="194"/>
      <c r="T1639" s="191"/>
      <c r="Z1639" s="191"/>
    </row>
    <row r="1640" spans="4:26" s="188" customFormat="1" x14ac:dyDescent="0.2">
      <c r="D1640" s="189"/>
      <c r="F1640" s="190"/>
      <c r="K1640" s="191"/>
      <c r="L1640" s="192"/>
      <c r="N1640" s="193"/>
      <c r="O1640" s="200" t="str">
        <f t="shared" si="228"/>
        <v>Jan-1900</v>
      </c>
      <c r="P1640" s="196" t="str">
        <f t="shared" si="229"/>
        <v>1900M01</v>
      </c>
      <c r="S1640" s="194"/>
      <c r="T1640" s="191"/>
      <c r="Z1640" s="191"/>
    </row>
    <row r="1641" spans="4:26" s="188" customFormat="1" x14ac:dyDescent="0.2">
      <c r="D1641" s="189"/>
      <c r="F1641" s="190"/>
      <c r="K1641" s="191"/>
      <c r="L1641" s="192"/>
      <c r="N1641" s="193"/>
      <c r="O1641" s="200" t="str">
        <f t="shared" si="228"/>
        <v>Jan-1900</v>
      </c>
      <c r="P1641" s="196" t="str">
        <f t="shared" si="229"/>
        <v>1900M01</v>
      </c>
      <c r="S1641" s="194"/>
      <c r="T1641" s="191"/>
      <c r="Z1641" s="191"/>
    </row>
    <row r="1642" spans="4:26" s="188" customFormat="1" x14ac:dyDescent="0.2">
      <c r="D1642" s="189"/>
      <c r="F1642" s="190"/>
      <c r="K1642" s="191"/>
      <c r="L1642" s="192"/>
      <c r="N1642" s="193"/>
      <c r="O1642" s="200" t="str">
        <f t="shared" si="228"/>
        <v>Jan-1900</v>
      </c>
      <c r="P1642" s="196" t="str">
        <f t="shared" si="229"/>
        <v>1900M01</v>
      </c>
      <c r="S1642" s="194"/>
      <c r="T1642" s="191"/>
      <c r="Z1642" s="191"/>
    </row>
    <row r="1643" spans="4:26" s="188" customFormat="1" x14ac:dyDescent="0.2">
      <c r="D1643" s="189"/>
      <c r="F1643" s="190"/>
      <c r="K1643" s="191"/>
      <c r="L1643" s="192"/>
      <c r="N1643" s="193"/>
      <c r="O1643" s="200" t="str">
        <f t="shared" si="228"/>
        <v>Jan-1900</v>
      </c>
      <c r="P1643" s="196" t="str">
        <f t="shared" si="229"/>
        <v>1900M01</v>
      </c>
      <c r="S1643" s="194"/>
      <c r="T1643" s="191"/>
      <c r="Z1643" s="191"/>
    </row>
    <row r="1644" spans="4:26" s="188" customFormat="1" x14ac:dyDescent="0.2">
      <c r="D1644" s="189"/>
      <c r="F1644" s="190"/>
      <c r="K1644" s="191"/>
      <c r="L1644" s="192"/>
      <c r="N1644" s="193"/>
      <c r="O1644" s="200" t="str">
        <f t="shared" si="228"/>
        <v>Jan-1900</v>
      </c>
      <c r="P1644" s="196" t="str">
        <f t="shared" si="229"/>
        <v>1900M01</v>
      </c>
      <c r="S1644" s="194"/>
      <c r="T1644" s="191"/>
      <c r="Z1644" s="191"/>
    </row>
    <row r="1645" spans="4:26" s="188" customFormat="1" x14ac:dyDescent="0.2">
      <c r="D1645" s="189"/>
      <c r="F1645" s="190"/>
      <c r="K1645" s="191"/>
      <c r="L1645" s="192"/>
      <c r="N1645" s="193"/>
      <c r="O1645" s="200" t="str">
        <f t="shared" si="228"/>
        <v>Jan-1900</v>
      </c>
      <c r="P1645" s="196" t="str">
        <f t="shared" si="229"/>
        <v>1900M01</v>
      </c>
      <c r="S1645" s="194"/>
      <c r="T1645" s="191"/>
      <c r="Z1645" s="191"/>
    </row>
    <row r="1646" spans="4:26" s="188" customFormat="1" x14ac:dyDescent="0.2">
      <c r="D1646" s="189"/>
      <c r="F1646" s="190"/>
      <c r="K1646" s="191"/>
      <c r="L1646" s="192"/>
      <c r="N1646" s="193"/>
      <c r="O1646" s="200" t="str">
        <f t="shared" si="228"/>
        <v>Jan-1900</v>
      </c>
      <c r="P1646" s="196" t="str">
        <f t="shared" si="229"/>
        <v>1900M01</v>
      </c>
      <c r="S1646" s="194"/>
      <c r="T1646" s="191"/>
      <c r="Z1646" s="191"/>
    </row>
    <row r="1647" spans="4:26" s="188" customFormat="1" x14ac:dyDescent="0.2">
      <c r="D1647" s="189"/>
      <c r="F1647" s="190"/>
      <c r="K1647" s="191"/>
      <c r="L1647" s="192"/>
      <c r="N1647" s="193"/>
      <c r="O1647" s="200" t="str">
        <f t="shared" si="228"/>
        <v>Jan-1900</v>
      </c>
      <c r="P1647" s="196" t="str">
        <f t="shared" si="229"/>
        <v>1900M01</v>
      </c>
      <c r="S1647" s="194"/>
      <c r="T1647" s="191"/>
      <c r="Z1647" s="191"/>
    </row>
    <row r="1648" spans="4:26" s="188" customFormat="1" x14ac:dyDescent="0.2">
      <c r="D1648" s="189"/>
      <c r="F1648" s="190"/>
      <c r="K1648" s="191"/>
      <c r="L1648" s="192"/>
      <c r="N1648" s="193"/>
      <c r="O1648" s="200" t="str">
        <f t="shared" si="228"/>
        <v>Jan-1900</v>
      </c>
      <c r="P1648" s="196" t="str">
        <f t="shared" si="229"/>
        <v>1900M01</v>
      </c>
      <c r="S1648" s="194"/>
      <c r="T1648" s="191"/>
      <c r="Z1648" s="191"/>
    </row>
    <row r="1649" spans="4:26" s="188" customFormat="1" x14ac:dyDescent="0.2">
      <c r="D1649" s="189"/>
      <c r="F1649" s="190"/>
      <c r="K1649" s="191"/>
      <c r="L1649" s="192"/>
      <c r="N1649" s="193"/>
      <c r="O1649" s="200" t="str">
        <f t="shared" si="228"/>
        <v>Jan-1900</v>
      </c>
      <c r="P1649" s="196" t="str">
        <f t="shared" si="229"/>
        <v>1900M01</v>
      </c>
      <c r="S1649" s="194"/>
      <c r="T1649" s="191"/>
      <c r="Z1649" s="191"/>
    </row>
    <row r="1650" spans="4:26" s="188" customFormat="1" x14ac:dyDescent="0.2">
      <c r="D1650" s="189"/>
      <c r="F1650" s="190"/>
      <c r="K1650" s="191"/>
      <c r="L1650" s="192"/>
      <c r="N1650" s="193"/>
      <c r="O1650" s="200" t="str">
        <f t="shared" si="228"/>
        <v>Jan-1900</v>
      </c>
      <c r="P1650" s="196" t="str">
        <f t="shared" si="229"/>
        <v>1900M01</v>
      </c>
      <c r="S1650" s="194"/>
      <c r="T1650" s="191"/>
      <c r="Z1650" s="191"/>
    </row>
    <row r="1651" spans="4:26" s="188" customFormat="1" x14ac:dyDescent="0.2">
      <c r="D1651" s="189"/>
      <c r="F1651" s="190"/>
      <c r="K1651" s="191"/>
      <c r="L1651" s="192"/>
      <c r="N1651" s="193"/>
      <c r="O1651" s="200" t="str">
        <f t="shared" si="228"/>
        <v>Jan-1900</v>
      </c>
      <c r="P1651" s="196" t="str">
        <f t="shared" si="229"/>
        <v>1900M01</v>
      </c>
      <c r="S1651" s="194"/>
      <c r="T1651" s="191"/>
      <c r="Z1651" s="191"/>
    </row>
    <row r="1652" spans="4:26" s="188" customFormat="1" x14ac:dyDescent="0.2">
      <c r="D1652" s="189"/>
      <c r="F1652" s="190"/>
      <c r="K1652" s="191"/>
      <c r="L1652" s="192"/>
      <c r="N1652" s="193"/>
      <c r="O1652" s="200" t="str">
        <f t="shared" si="228"/>
        <v>Jan-1900</v>
      </c>
      <c r="P1652" s="196" t="str">
        <f t="shared" si="229"/>
        <v>1900M01</v>
      </c>
      <c r="S1652" s="194"/>
      <c r="T1652" s="191"/>
      <c r="Z1652" s="191"/>
    </row>
    <row r="1653" spans="4:26" s="188" customFormat="1" x14ac:dyDescent="0.2">
      <c r="D1653" s="189"/>
      <c r="F1653" s="190"/>
      <c r="K1653" s="191"/>
      <c r="L1653" s="192"/>
      <c r="N1653" s="193"/>
      <c r="O1653" s="200" t="str">
        <f t="shared" si="228"/>
        <v>Jan-1900</v>
      </c>
      <c r="P1653" s="196" t="str">
        <f t="shared" si="229"/>
        <v>1900M01</v>
      </c>
      <c r="S1653" s="194"/>
      <c r="T1653" s="191"/>
      <c r="Z1653" s="191"/>
    </row>
    <row r="1654" spans="4:26" s="188" customFormat="1" x14ac:dyDescent="0.2">
      <c r="D1654" s="189"/>
      <c r="F1654" s="190"/>
      <c r="K1654" s="191"/>
      <c r="L1654" s="192"/>
      <c r="N1654" s="193"/>
      <c r="O1654" s="200" t="str">
        <f t="shared" si="228"/>
        <v>Jan-1900</v>
      </c>
      <c r="P1654" s="196" t="str">
        <f t="shared" si="229"/>
        <v>1900M01</v>
      </c>
      <c r="S1654" s="194"/>
      <c r="T1654" s="191"/>
      <c r="Z1654" s="191"/>
    </row>
    <row r="1655" spans="4:26" s="188" customFormat="1" x14ac:dyDescent="0.2">
      <c r="D1655" s="189"/>
      <c r="F1655" s="190"/>
      <c r="K1655" s="191"/>
      <c r="L1655" s="192"/>
      <c r="N1655" s="193"/>
      <c r="O1655" s="200" t="str">
        <f t="shared" si="228"/>
        <v>Jan-1900</v>
      </c>
      <c r="P1655" s="196" t="str">
        <f t="shared" si="229"/>
        <v>1900M01</v>
      </c>
      <c r="S1655" s="194"/>
      <c r="T1655" s="191"/>
      <c r="Z1655" s="191"/>
    </row>
    <row r="1656" spans="4:26" s="188" customFormat="1" x14ac:dyDescent="0.2">
      <c r="D1656" s="189"/>
      <c r="F1656" s="190"/>
      <c r="K1656" s="191"/>
      <c r="L1656" s="192"/>
      <c r="N1656" s="193"/>
      <c r="O1656" s="200" t="str">
        <f t="shared" si="228"/>
        <v>Jan-1900</v>
      </c>
      <c r="P1656" s="196" t="str">
        <f t="shared" si="229"/>
        <v>1900M01</v>
      </c>
      <c r="S1656" s="194"/>
      <c r="T1656" s="191"/>
      <c r="Z1656" s="191"/>
    </row>
    <row r="1657" spans="4:26" s="188" customFormat="1" x14ac:dyDescent="0.2">
      <c r="D1657" s="189"/>
      <c r="F1657" s="190"/>
      <c r="K1657" s="191"/>
      <c r="L1657" s="192"/>
      <c r="N1657" s="193"/>
      <c r="O1657" s="200" t="str">
        <f t="shared" si="228"/>
        <v>Jan-1900</v>
      </c>
      <c r="P1657" s="196" t="str">
        <f t="shared" si="229"/>
        <v>1900M01</v>
      </c>
      <c r="S1657" s="194"/>
      <c r="T1657" s="191"/>
      <c r="Z1657" s="191"/>
    </row>
    <row r="1658" spans="4:26" s="188" customFormat="1" x14ac:dyDescent="0.2">
      <c r="D1658" s="189"/>
      <c r="F1658" s="190"/>
      <c r="K1658" s="191"/>
      <c r="L1658" s="192"/>
      <c r="N1658" s="193"/>
      <c r="O1658" s="200" t="str">
        <f t="shared" si="228"/>
        <v>Jan-1900</v>
      </c>
      <c r="P1658" s="196" t="str">
        <f t="shared" si="229"/>
        <v>1900M01</v>
      </c>
      <c r="S1658" s="194"/>
      <c r="T1658" s="191"/>
      <c r="Z1658" s="191"/>
    </row>
    <row r="1659" spans="4:26" s="188" customFormat="1" x14ac:dyDescent="0.2">
      <c r="D1659" s="189"/>
      <c r="F1659" s="190"/>
      <c r="K1659" s="191"/>
      <c r="L1659" s="192"/>
      <c r="N1659" s="193"/>
      <c r="O1659" s="200" t="str">
        <f t="shared" si="228"/>
        <v>Jan-1900</v>
      </c>
      <c r="P1659" s="196" t="str">
        <f t="shared" si="229"/>
        <v>1900M01</v>
      </c>
      <c r="S1659" s="194"/>
      <c r="T1659" s="191"/>
      <c r="Z1659" s="191"/>
    </row>
    <row r="1660" spans="4:26" s="188" customFormat="1" x14ac:dyDescent="0.2">
      <c r="D1660" s="189"/>
      <c r="F1660" s="190"/>
      <c r="K1660" s="191"/>
      <c r="L1660" s="192"/>
      <c r="N1660" s="193"/>
      <c r="O1660" s="200" t="str">
        <f t="shared" si="228"/>
        <v>Jan-1900</v>
      </c>
      <c r="P1660" s="196" t="str">
        <f t="shared" si="229"/>
        <v>1900M01</v>
      </c>
      <c r="S1660" s="194"/>
      <c r="T1660" s="191"/>
      <c r="Z1660" s="191"/>
    </row>
    <row r="1661" spans="4:26" s="188" customFormat="1" x14ac:dyDescent="0.2">
      <c r="D1661" s="189"/>
      <c r="F1661" s="190"/>
      <c r="K1661" s="191"/>
      <c r="L1661" s="192"/>
      <c r="N1661" s="193"/>
      <c r="O1661" s="200" t="str">
        <f t="shared" si="228"/>
        <v>Jan-1900</v>
      </c>
      <c r="P1661" s="196" t="str">
        <f t="shared" si="229"/>
        <v>1900M01</v>
      </c>
      <c r="S1661" s="194"/>
      <c r="T1661" s="191"/>
      <c r="Z1661" s="191"/>
    </row>
    <row r="1662" spans="4:26" s="188" customFormat="1" x14ac:dyDescent="0.2">
      <c r="D1662" s="189"/>
      <c r="F1662" s="190"/>
      <c r="K1662" s="191"/>
      <c r="L1662" s="192"/>
      <c r="N1662" s="193"/>
      <c r="O1662" s="200" t="str">
        <f t="shared" si="228"/>
        <v>Jan-1900</v>
      </c>
      <c r="P1662" s="196" t="str">
        <f t="shared" si="229"/>
        <v>1900M01</v>
      </c>
      <c r="S1662" s="194"/>
      <c r="T1662" s="191"/>
      <c r="Z1662" s="191"/>
    </row>
    <row r="1663" spans="4:26" s="188" customFormat="1" x14ac:dyDescent="0.2">
      <c r="D1663" s="189"/>
      <c r="F1663" s="190"/>
      <c r="K1663" s="191"/>
      <c r="L1663" s="192"/>
      <c r="N1663" s="193"/>
      <c r="O1663" s="200" t="str">
        <f t="shared" si="228"/>
        <v>Jan-1900</v>
      </c>
      <c r="P1663" s="196" t="str">
        <f t="shared" si="229"/>
        <v>1900M01</v>
      </c>
      <c r="S1663" s="194"/>
      <c r="T1663" s="191"/>
      <c r="Z1663" s="191"/>
    </row>
    <row r="1664" spans="4:26" s="188" customFormat="1" x14ac:dyDescent="0.2">
      <c r="D1664" s="189"/>
      <c r="F1664" s="190"/>
      <c r="K1664" s="191"/>
      <c r="L1664" s="192"/>
      <c r="N1664" s="193"/>
      <c r="O1664" s="200" t="str">
        <f t="shared" si="228"/>
        <v>Jan-1900</v>
      </c>
      <c r="P1664" s="196" t="str">
        <f t="shared" si="229"/>
        <v>1900M01</v>
      </c>
      <c r="S1664" s="194"/>
      <c r="T1664" s="191"/>
      <c r="Z1664" s="191"/>
    </row>
    <row r="1665" spans="4:26" s="188" customFormat="1" x14ac:dyDescent="0.2">
      <c r="D1665" s="189"/>
      <c r="F1665" s="190"/>
      <c r="K1665" s="191"/>
      <c r="L1665" s="192"/>
      <c r="N1665" s="193"/>
      <c r="O1665" s="200" t="str">
        <f t="shared" si="228"/>
        <v>Jan-1900</v>
      </c>
      <c r="P1665" s="196" t="str">
        <f t="shared" si="229"/>
        <v>1900M01</v>
      </c>
      <c r="S1665" s="194"/>
      <c r="T1665" s="191"/>
      <c r="Z1665" s="191"/>
    </row>
    <row r="1666" spans="4:26" s="188" customFormat="1" x14ac:dyDescent="0.2">
      <c r="D1666" s="189"/>
      <c r="F1666" s="190"/>
      <c r="K1666" s="191"/>
      <c r="L1666" s="192"/>
      <c r="N1666" s="193"/>
      <c r="O1666" s="200" t="str">
        <f t="shared" si="228"/>
        <v>Jan-1900</v>
      </c>
      <c r="P1666" s="196" t="str">
        <f t="shared" si="229"/>
        <v>1900M01</v>
      </c>
      <c r="S1666" s="194"/>
      <c r="T1666" s="191"/>
      <c r="Z1666" s="191"/>
    </row>
    <row r="1667" spans="4:26" s="188" customFormat="1" x14ac:dyDescent="0.2">
      <c r="D1667" s="189"/>
      <c r="F1667" s="190"/>
      <c r="K1667" s="191"/>
      <c r="L1667" s="192"/>
      <c r="N1667" s="193"/>
      <c r="O1667" s="200" t="str">
        <f t="shared" si="228"/>
        <v>Jan-1900</v>
      </c>
      <c r="P1667" s="196" t="str">
        <f t="shared" si="229"/>
        <v>1900M01</v>
      </c>
      <c r="S1667" s="194"/>
      <c r="T1667" s="191"/>
      <c r="Z1667" s="191"/>
    </row>
    <row r="1668" spans="4:26" s="188" customFormat="1" x14ac:dyDescent="0.2">
      <c r="D1668" s="189"/>
      <c r="F1668" s="190"/>
      <c r="K1668" s="191"/>
      <c r="L1668" s="192"/>
      <c r="N1668" s="193"/>
      <c r="O1668" s="200" t="str">
        <f t="shared" si="228"/>
        <v>Jan-1900</v>
      </c>
      <c r="P1668" s="196" t="str">
        <f t="shared" si="229"/>
        <v>1900M01</v>
      </c>
      <c r="S1668" s="194"/>
      <c r="T1668" s="191"/>
      <c r="Z1668" s="191"/>
    </row>
    <row r="1669" spans="4:26" s="188" customFormat="1" x14ac:dyDescent="0.2">
      <c r="D1669" s="189"/>
      <c r="F1669" s="190"/>
      <c r="K1669" s="191"/>
      <c r="L1669" s="192"/>
      <c r="N1669" s="193"/>
      <c r="O1669" s="200" t="str">
        <f t="shared" si="228"/>
        <v>Jan-1900</v>
      </c>
      <c r="P1669" s="196" t="str">
        <f t="shared" si="229"/>
        <v>1900M01</v>
      </c>
      <c r="S1669" s="194"/>
      <c r="T1669" s="191"/>
      <c r="Z1669" s="191"/>
    </row>
    <row r="1670" spans="4:26" s="188" customFormat="1" x14ac:dyDescent="0.2">
      <c r="D1670" s="189"/>
      <c r="F1670" s="190"/>
      <c r="K1670" s="191"/>
      <c r="L1670" s="192"/>
      <c r="N1670" s="193"/>
      <c r="O1670" s="200" t="str">
        <f t="shared" si="228"/>
        <v>Jan-1900</v>
      </c>
      <c r="P1670" s="196" t="str">
        <f t="shared" si="229"/>
        <v>1900M01</v>
      </c>
      <c r="S1670" s="194"/>
      <c r="T1670" s="191"/>
      <c r="Z1670" s="191"/>
    </row>
    <row r="1671" spans="4:26" s="188" customFormat="1" x14ac:dyDescent="0.2">
      <c r="D1671" s="189"/>
      <c r="F1671" s="190"/>
      <c r="K1671" s="191"/>
      <c r="L1671" s="192"/>
      <c r="N1671" s="193"/>
      <c r="O1671" s="200" t="str">
        <f t="shared" si="228"/>
        <v>Jan-1900</v>
      </c>
      <c r="P1671" s="196" t="str">
        <f t="shared" si="229"/>
        <v>1900M01</v>
      </c>
      <c r="S1671" s="194"/>
      <c r="T1671" s="191"/>
      <c r="Z1671" s="191"/>
    </row>
    <row r="1672" spans="4:26" s="188" customFormat="1" x14ac:dyDescent="0.2">
      <c r="D1672" s="189"/>
      <c r="F1672" s="190"/>
      <c r="K1672" s="191"/>
      <c r="L1672" s="192"/>
      <c r="N1672" s="193"/>
      <c r="O1672" s="200" t="str">
        <f t="shared" si="228"/>
        <v>Jan-1900</v>
      </c>
      <c r="P1672" s="196" t="str">
        <f t="shared" si="229"/>
        <v>1900M01</v>
      </c>
      <c r="S1672" s="194"/>
      <c r="T1672" s="191"/>
      <c r="Z1672" s="191"/>
    </row>
    <row r="1673" spans="4:26" s="188" customFormat="1" x14ac:dyDescent="0.2">
      <c r="D1673" s="189"/>
      <c r="F1673" s="190"/>
      <c r="K1673" s="191"/>
      <c r="L1673" s="192"/>
      <c r="N1673" s="193"/>
      <c r="O1673" s="200" t="str">
        <f t="shared" si="228"/>
        <v>Jan-1900</v>
      </c>
      <c r="P1673" s="196" t="str">
        <f t="shared" si="229"/>
        <v>1900M01</v>
      </c>
      <c r="S1673" s="194"/>
      <c r="T1673" s="191"/>
      <c r="Z1673" s="191"/>
    </row>
    <row r="1674" spans="4:26" s="188" customFormat="1" x14ac:dyDescent="0.2">
      <c r="D1674" s="189"/>
      <c r="F1674" s="190"/>
      <c r="K1674" s="191"/>
      <c r="L1674" s="192"/>
      <c r="N1674" s="193"/>
      <c r="O1674" s="200" t="str">
        <f t="shared" si="228"/>
        <v>Jan-1900</v>
      </c>
      <c r="P1674" s="196" t="str">
        <f t="shared" si="229"/>
        <v>1900M01</v>
      </c>
      <c r="S1674" s="194"/>
      <c r="T1674" s="191"/>
      <c r="Z1674" s="191"/>
    </row>
    <row r="1675" spans="4:26" s="188" customFormat="1" x14ac:dyDescent="0.2">
      <c r="D1675" s="189"/>
      <c r="F1675" s="190"/>
      <c r="K1675" s="191"/>
      <c r="L1675" s="192"/>
      <c r="N1675" s="193"/>
      <c r="O1675" s="200" t="str">
        <f t="shared" si="228"/>
        <v>Jan-1900</v>
      </c>
      <c r="P1675" s="196" t="str">
        <f t="shared" si="229"/>
        <v>1900M01</v>
      </c>
      <c r="S1675" s="194"/>
      <c r="T1675" s="191"/>
      <c r="Z1675" s="191"/>
    </row>
    <row r="1676" spans="4:26" s="188" customFormat="1" x14ac:dyDescent="0.2">
      <c r="D1676" s="189"/>
      <c r="F1676" s="190"/>
      <c r="K1676" s="191"/>
      <c r="L1676" s="192"/>
      <c r="N1676" s="193"/>
      <c r="O1676" s="200" t="str">
        <f t="shared" si="228"/>
        <v>Jan-1900</v>
      </c>
      <c r="P1676" s="196" t="str">
        <f t="shared" si="229"/>
        <v>1900M01</v>
      </c>
      <c r="S1676" s="194"/>
      <c r="T1676" s="191"/>
      <c r="Z1676" s="191"/>
    </row>
    <row r="1677" spans="4:26" s="188" customFormat="1" x14ac:dyDescent="0.2">
      <c r="D1677" s="189"/>
      <c r="F1677" s="190"/>
      <c r="K1677" s="191"/>
      <c r="L1677" s="192"/>
      <c r="N1677" s="193"/>
      <c r="O1677" s="200" t="str">
        <f t="shared" si="228"/>
        <v>Jan-1900</v>
      </c>
      <c r="P1677" s="196" t="str">
        <f t="shared" si="229"/>
        <v>1900M01</v>
      </c>
      <c r="S1677" s="194"/>
      <c r="T1677" s="191"/>
      <c r="Z1677" s="191"/>
    </row>
    <row r="1678" spans="4:26" s="188" customFormat="1" x14ac:dyDescent="0.2">
      <c r="D1678" s="189"/>
      <c r="F1678" s="190"/>
      <c r="K1678" s="191"/>
      <c r="L1678" s="192"/>
      <c r="N1678" s="193"/>
      <c r="O1678" s="200" t="str">
        <f t="shared" si="228"/>
        <v>Jan-1900</v>
      </c>
      <c r="P1678" s="196" t="str">
        <f t="shared" si="229"/>
        <v>1900M01</v>
      </c>
      <c r="S1678" s="194"/>
      <c r="T1678" s="191"/>
      <c r="Z1678" s="191"/>
    </row>
    <row r="1679" spans="4:26" s="188" customFormat="1" x14ac:dyDescent="0.2">
      <c r="D1679" s="189"/>
      <c r="F1679" s="190"/>
      <c r="K1679" s="191"/>
      <c r="L1679" s="192"/>
      <c r="N1679" s="193"/>
      <c r="O1679" s="200" t="str">
        <f t="shared" si="228"/>
        <v>Jan-1900</v>
      </c>
      <c r="P1679" s="196" t="str">
        <f t="shared" si="229"/>
        <v>1900M01</v>
      </c>
      <c r="S1679" s="194"/>
      <c r="T1679" s="191"/>
      <c r="Z1679" s="191"/>
    </row>
    <row r="1680" spans="4:26" s="188" customFormat="1" x14ac:dyDescent="0.2">
      <c r="D1680" s="189"/>
      <c r="F1680" s="190"/>
      <c r="K1680" s="191"/>
      <c r="L1680" s="192"/>
      <c r="N1680" s="193"/>
      <c r="O1680" s="200" t="str">
        <f t="shared" si="228"/>
        <v>Jan-1900</v>
      </c>
      <c r="P1680" s="196" t="str">
        <f t="shared" si="229"/>
        <v>1900M01</v>
      </c>
      <c r="S1680" s="194"/>
      <c r="T1680" s="191"/>
      <c r="Z1680" s="191"/>
    </row>
    <row r="1681" spans="4:26" s="188" customFormat="1" x14ac:dyDescent="0.2">
      <c r="D1681" s="189"/>
      <c r="F1681" s="190"/>
      <c r="K1681" s="191"/>
      <c r="L1681" s="192"/>
      <c r="N1681" s="193"/>
      <c r="O1681" s="200" t="str">
        <f t="shared" si="228"/>
        <v>Jan-1900</v>
      </c>
      <c r="P1681" s="196" t="str">
        <f t="shared" si="229"/>
        <v>1900M01</v>
      </c>
      <c r="S1681" s="194"/>
      <c r="T1681" s="191"/>
      <c r="Z1681" s="191"/>
    </row>
    <row r="1682" spans="4:26" s="188" customFormat="1" x14ac:dyDescent="0.2">
      <c r="D1682" s="189"/>
      <c r="F1682" s="190"/>
      <c r="K1682" s="191"/>
      <c r="L1682" s="192"/>
      <c r="N1682" s="193"/>
      <c r="O1682" s="200" t="str">
        <f t="shared" si="228"/>
        <v>Jan-1900</v>
      </c>
      <c r="P1682" s="196" t="str">
        <f t="shared" si="229"/>
        <v>1900M01</v>
      </c>
      <c r="S1682" s="194"/>
      <c r="T1682" s="191"/>
      <c r="Z1682" s="191"/>
    </row>
    <row r="1683" spans="4:26" s="188" customFormat="1" x14ac:dyDescent="0.2">
      <c r="D1683" s="189"/>
      <c r="F1683" s="190"/>
      <c r="K1683" s="191"/>
      <c r="L1683" s="192"/>
      <c r="N1683" s="193"/>
      <c r="O1683" s="200" t="str">
        <f t="shared" si="228"/>
        <v>Jan-1900</v>
      </c>
      <c r="P1683" s="196" t="str">
        <f t="shared" si="229"/>
        <v>1900M01</v>
      </c>
      <c r="S1683" s="194"/>
      <c r="T1683" s="191"/>
      <c r="Z1683" s="191"/>
    </row>
    <row r="1684" spans="4:26" s="188" customFormat="1" x14ac:dyDescent="0.2">
      <c r="D1684" s="189"/>
      <c r="F1684" s="190"/>
      <c r="K1684" s="191"/>
      <c r="L1684" s="192"/>
      <c r="N1684" s="193"/>
      <c r="O1684" s="200" t="str">
        <f t="shared" si="228"/>
        <v>Jan-1900</v>
      </c>
      <c r="P1684" s="196" t="str">
        <f t="shared" si="229"/>
        <v>1900M01</v>
      </c>
      <c r="S1684" s="194"/>
      <c r="T1684" s="191"/>
      <c r="Z1684" s="191"/>
    </row>
    <row r="1685" spans="4:26" s="188" customFormat="1" x14ac:dyDescent="0.2">
      <c r="D1685" s="189"/>
      <c r="F1685" s="190"/>
      <c r="K1685" s="191"/>
      <c r="L1685" s="192"/>
      <c r="N1685" s="193"/>
      <c r="O1685" s="200" t="str">
        <f t="shared" si="228"/>
        <v>Jan-1900</v>
      </c>
      <c r="P1685" s="196" t="str">
        <f t="shared" si="229"/>
        <v>1900M01</v>
      </c>
      <c r="S1685" s="194"/>
      <c r="T1685" s="191"/>
      <c r="Z1685" s="191"/>
    </row>
    <row r="1686" spans="4:26" s="188" customFormat="1" x14ac:dyDescent="0.2">
      <c r="D1686" s="189"/>
      <c r="F1686" s="190"/>
      <c r="K1686" s="191"/>
      <c r="L1686" s="192"/>
      <c r="N1686" s="193"/>
      <c r="O1686" s="200" t="str">
        <f t="shared" si="228"/>
        <v>Jan-1900</v>
      </c>
      <c r="P1686" s="196" t="str">
        <f t="shared" si="229"/>
        <v>1900M01</v>
      </c>
      <c r="S1686" s="194"/>
      <c r="T1686" s="191"/>
      <c r="Z1686" s="191"/>
    </row>
    <row r="1687" spans="4:26" s="188" customFormat="1" x14ac:dyDescent="0.2">
      <c r="D1687" s="189"/>
      <c r="F1687" s="190"/>
      <c r="K1687" s="191"/>
      <c r="L1687" s="192"/>
      <c r="N1687" s="193"/>
      <c r="O1687" s="200" t="str">
        <f t="shared" si="228"/>
        <v>Jan-1900</v>
      </c>
      <c r="P1687" s="196" t="str">
        <f t="shared" si="229"/>
        <v>1900M01</v>
      </c>
      <c r="S1687" s="194"/>
      <c r="T1687" s="191"/>
      <c r="Z1687" s="191"/>
    </row>
    <row r="1688" spans="4:26" s="188" customFormat="1" x14ac:dyDescent="0.2">
      <c r="D1688" s="189"/>
      <c r="F1688" s="190"/>
      <c r="K1688" s="191"/>
      <c r="L1688" s="192"/>
      <c r="N1688" s="193"/>
      <c r="O1688" s="200" t="str">
        <f t="shared" si="228"/>
        <v>Jan-1900</v>
      </c>
      <c r="P1688" s="196" t="str">
        <f t="shared" si="229"/>
        <v>1900M01</v>
      </c>
      <c r="S1688" s="194"/>
      <c r="T1688" s="191"/>
      <c r="Z1688" s="191"/>
    </row>
    <row r="1689" spans="4:26" s="188" customFormat="1" x14ac:dyDescent="0.2">
      <c r="D1689" s="189"/>
      <c r="F1689" s="190"/>
      <c r="K1689" s="191"/>
      <c r="L1689" s="192"/>
      <c r="N1689" s="193"/>
      <c r="O1689" s="200" t="str">
        <f t="shared" si="228"/>
        <v>Jan-1900</v>
      </c>
      <c r="P1689" s="196" t="str">
        <f t="shared" si="229"/>
        <v>1900M01</v>
      </c>
      <c r="S1689" s="194"/>
      <c r="T1689" s="191"/>
      <c r="Z1689" s="191"/>
    </row>
    <row r="1690" spans="4:26" s="188" customFormat="1" x14ac:dyDescent="0.2">
      <c r="D1690" s="189"/>
      <c r="F1690" s="190"/>
      <c r="K1690" s="191"/>
      <c r="L1690" s="192"/>
      <c r="N1690" s="193"/>
      <c r="O1690" s="200" t="str">
        <f t="shared" si="228"/>
        <v>Jan-1900</v>
      </c>
      <c r="P1690" s="196" t="str">
        <f t="shared" si="229"/>
        <v>1900M01</v>
      </c>
      <c r="S1690" s="194"/>
      <c r="T1690" s="191"/>
      <c r="Z1690" s="191"/>
    </row>
    <row r="1691" spans="4:26" s="188" customFormat="1" x14ac:dyDescent="0.2">
      <c r="D1691" s="189"/>
      <c r="F1691" s="190"/>
      <c r="K1691" s="191"/>
      <c r="L1691" s="192"/>
      <c r="N1691" s="193"/>
      <c r="O1691" s="200" t="str">
        <f t="shared" si="228"/>
        <v>Jan-1900</v>
      </c>
      <c r="P1691" s="196" t="str">
        <f t="shared" si="229"/>
        <v>1900M01</v>
      </c>
      <c r="S1691" s="194"/>
      <c r="T1691" s="191"/>
      <c r="Z1691" s="191"/>
    </row>
    <row r="1692" spans="4:26" s="188" customFormat="1" x14ac:dyDescent="0.2">
      <c r="D1692" s="189"/>
      <c r="F1692" s="190"/>
      <c r="K1692" s="191"/>
      <c r="L1692" s="192"/>
      <c r="N1692" s="193"/>
      <c r="O1692" s="200" t="str">
        <f t="shared" si="228"/>
        <v>Jan-1900</v>
      </c>
      <c r="P1692" s="196" t="str">
        <f t="shared" si="229"/>
        <v>1900M01</v>
      </c>
      <c r="S1692" s="194"/>
      <c r="T1692" s="191"/>
      <c r="Z1692" s="191"/>
    </row>
    <row r="1693" spans="4:26" s="188" customFormat="1" x14ac:dyDescent="0.2">
      <c r="D1693" s="189"/>
      <c r="F1693" s="190"/>
      <c r="K1693" s="191"/>
      <c r="L1693" s="192"/>
      <c r="N1693" s="193"/>
      <c r="O1693" s="200" t="str">
        <f t="shared" ref="O1693:O1756" si="230">TEXT(N1693,"mmm")&amp;"-"&amp;TEXT(N1693,"yyyy")</f>
        <v>Jan-1900</v>
      </c>
      <c r="P1693" s="196" t="str">
        <f t="shared" ref="P1693:P1756" si="231">IFERROR(TEXT(O1693,"yyyy")&amp;"M"&amp;IF(MONTH(O1693)&lt;10,0&amp;MONTH(O1693),MONTH(O1693)),"")</f>
        <v>1900M01</v>
      </c>
      <c r="S1693" s="194"/>
      <c r="T1693" s="191"/>
      <c r="Z1693" s="191"/>
    </row>
    <row r="1694" spans="4:26" s="188" customFormat="1" x14ac:dyDescent="0.2">
      <c r="D1694" s="189"/>
      <c r="F1694" s="190"/>
      <c r="K1694" s="191"/>
      <c r="L1694" s="192"/>
      <c r="N1694" s="193"/>
      <c r="O1694" s="200" t="str">
        <f t="shared" si="230"/>
        <v>Jan-1900</v>
      </c>
      <c r="P1694" s="196" t="str">
        <f t="shared" si="231"/>
        <v>1900M01</v>
      </c>
      <c r="S1694" s="194"/>
      <c r="T1694" s="191"/>
      <c r="Z1694" s="191"/>
    </row>
    <row r="1695" spans="4:26" s="188" customFormat="1" x14ac:dyDescent="0.2">
      <c r="D1695" s="189"/>
      <c r="F1695" s="190"/>
      <c r="K1695" s="191"/>
      <c r="L1695" s="192"/>
      <c r="N1695" s="193"/>
      <c r="O1695" s="200" t="str">
        <f t="shared" si="230"/>
        <v>Jan-1900</v>
      </c>
      <c r="P1695" s="196" t="str">
        <f t="shared" si="231"/>
        <v>1900M01</v>
      </c>
      <c r="S1695" s="194"/>
      <c r="T1695" s="191"/>
      <c r="Z1695" s="191"/>
    </row>
    <row r="1696" spans="4:26" s="188" customFormat="1" x14ac:dyDescent="0.2">
      <c r="D1696" s="189"/>
      <c r="F1696" s="190"/>
      <c r="K1696" s="191"/>
      <c r="L1696" s="192"/>
      <c r="N1696" s="193"/>
      <c r="O1696" s="200" t="str">
        <f t="shared" si="230"/>
        <v>Jan-1900</v>
      </c>
      <c r="P1696" s="196" t="str">
        <f t="shared" si="231"/>
        <v>1900M01</v>
      </c>
      <c r="S1696" s="194"/>
      <c r="T1696" s="191"/>
      <c r="Z1696" s="191"/>
    </row>
    <row r="1697" spans="4:26" s="188" customFormat="1" x14ac:dyDescent="0.2">
      <c r="D1697" s="189"/>
      <c r="F1697" s="190"/>
      <c r="K1697" s="191"/>
      <c r="L1697" s="192"/>
      <c r="N1697" s="193"/>
      <c r="O1697" s="200" t="str">
        <f t="shared" si="230"/>
        <v>Jan-1900</v>
      </c>
      <c r="P1697" s="196" t="str">
        <f t="shared" si="231"/>
        <v>1900M01</v>
      </c>
      <c r="S1697" s="194"/>
      <c r="T1697" s="191"/>
      <c r="Z1697" s="191"/>
    </row>
    <row r="1698" spans="4:26" s="188" customFormat="1" x14ac:dyDescent="0.2">
      <c r="D1698" s="189"/>
      <c r="F1698" s="190"/>
      <c r="K1698" s="191"/>
      <c r="L1698" s="192"/>
      <c r="N1698" s="193"/>
      <c r="O1698" s="200" t="str">
        <f t="shared" si="230"/>
        <v>Jan-1900</v>
      </c>
      <c r="P1698" s="196" t="str">
        <f t="shared" si="231"/>
        <v>1900M01</v>
      </c>
      <c r="S1698" s="194"/>
      <c r="T1698" s="191"/>
      <c r="Z1698" s="191"/>
    </row>
    <row r="1699" spans="4:26" s="188" customFormat="1" x14ac:dyDescent="0.2">
      <c r="D1699" s="189"/>
      <c r="F1699" s="190"/>
      <c r="K1699" s="191"/>
      <c r="L1699" s="192"/>
      <c r="N1699" s="193"/>
      <c r="O1699" s="200" t="str">
        <f t="shared" si="230"/>
        <v>Jan-1900</v>
      </c>
      <c r="P1699" s="196" t="str">
        <f t="shared" si="231"/>
        <v>1900M01</v>
      </c>
      <c r="S1699" s="194"/>
      <c r="T1699" s="191"/>
      <c r="Z1699" s="191"/>
    </row>
    <row r="1700" spans="4:26" s="188" customFormat="1" x14ac:dyDescent="0.2">
      <c r="D1700" s="189"/>
      <c r="F1700" s="190"/>
      <c r="K1700" s="191"/>
      <c r="L1700" s="192"/>
      <c r="N1700" s="193"/>
      <c r="O1700" s="200" t="str">
        <f t="shared" si="230"/>
        <v>Jan-1900</v>
      </c>
      <c r="P1700" s="196" t="str">
        <f t="shared" si="231"/>
        <v>1900M01</v>
      </c>
      <c r="S1700" s="194"/>
      <c r="T1700" s="191"/>
      <c r="Z1700" s="191"/>
    </row>
    <row r="1701" spans="4:26" s="188" customFormat="1" x14ac:dyDescent="0.2">
      <c r="D1701" s="189"/>
      <c r="F1701" s="190"/>
      <c r="K1701" s="191"/>
      <c r="L1701" s="192"/>
      <c r="N1701" s="193"/>
      <c r="O1701" s="200" t="str">
        <f t="shared" si="230"/>
        <v>Jan-1900</v>
      </c>
      <c r="P1701" s="196" t="str">
        <f t="shared" si="231"/>
        <v>1900M01</v>
      </c>
      <c r="S1701" s="194"/>
      <c r="T1701" s="191"/>
      <c r="Z1701" s="191"/>
    </row>
    <row r="1702" spans="4:26" s="188" customFormat="1" x14ac:dyDescent="0.2">
      <c r="D1702" s="189"/>
      <c r="F1702" s="190"/>
      <c r="K1702" s="191"/>
      <c r="L1702" s="192"/>
      <c r="N1702" s="193"/>
      <c r="O1702" s="200" t="str">
        <f t="shared" si="230"/>
        <v>Jan-1900</v>
      </c>
      <c r="P1702" s="196" t="str">
        <f t="shared" si="231"/>
        <v>1900M01</v>
      </c>
      <c r="S1702" s="194"/>
      <c r="T1702" s="191"/>
      <c r="Z1702" s="191"/>
    </row>
    <row r="1703" spans="4:26" s="188" customFormat="1" x14ac:dyDescent="0.2">
      <c r="D1703" s="189"/>
      <c r="F1703" s="190"/>
      <c r="K1703" s="191"/>
      <c r="L1703" s="192"/>
      <c r="N1703" s="193"/>
      <c r="O1703" s="200" t="str">
        <f t="shared" si="230"/>
        <v>Jan-1900</v>
      </c>
      <c r="P1703" s="196" t="str">
        <f t="shared" si="231"/>
        <v>1900M01</v>
      </c>
      <c r="S1703" s="194"/>
      <c r="T1703" s="191"/>
      <c r="Z1703" s="191"/>
    </row>
    <row r="1704" spans="4:26" s="188" customFormat="1" x14ac:dyDescent="0.2">
      <c r="D1704" s="189"/>
      <c r="F1704" s="190"/>
      <c r="K1704" s="191"/>
      <c r="L1704" s="192"/>
      <c r="N1704" s="193"/>
      <c r="O1704" s="200" t="str">
        <f t="shared" si="230"/>
        <v>Jan-1900</v>
      </c>
      <c r="P1704" s="196" t="str">
        <f t="shared" si="231"/>
        <v>1900M01</v>
      </c>
      <c r="S1704" s="194"/>
      <c r="T1704" s="191"/>
      <c r="Z1704" s="191"/>
    </row>
    <row r="1705" spans="4:26" s="188" customFormat="1" x14ac:dyDescent="0.2">
      <c r="D1705" s="189"/>
      <c r="F1705" s="190"/>
      <c r="K1705" s="191"/>
      <c r="L1705" s="192"/>
      <c r="N1705" s="193"/>
      <c r="O1705" s="200" t="str">
        <f t="shared" si="230"/>
        <v>Jan-1900</v>
      </c>
      <c r="P1705" s="196" t="str">
        <f t="shared" si="231"/>
        <v>1900M01</v>
      </c>
      <c r="S1705" s="194"/>
      <c r="T1705" s="191"/>
      <c r="Z1705" s="191"/>
    </row>
    <row r="1706" spans="4:26" s="188" customFormat="1" x14ac:dyDescent="0.2">
      <c r="D1706" s="189"/>
      <c r="F1706" s="190"/>
      <c r="K1706" s="191"/>
      <c r="L1706" s="192"/>
      <c r="N1706" s="193"/>
      <c r="O1706" s="200" t="str">
        <f t="shared" si="230"/>
        <v>Jan-1900</v>
      </c>
      <c r="P1706" s="196" t="str">
        <f t="shared" si="231"/>
        <v>1900M01</v>
      </c>
      <c r="S1706" s="194"/>
      <c r="T1706" s="191"/>
      <c r="Z1706" s="191"/>
    </row>
    <row r="1707" spans="4:26" s="188" customFormat="1" x14ac:dyDescent="0.2">
      <c r="D1707" s="189"/>
      <c r="F1707" s="190"/>
      <c r="K1707" s="191"/>
      <c r="L1707" s="192"/>
      <c r="N1707" s="193"/>
      <c r="O1707" s="200" t="str">
        <f t="shared" si="230"/>
        <v>Jan-1900</v>
      </c>
      <c r="P1707" s="196" t="str">
        <f t="shared" si="231"/>
        <v>1900M01</v>
      </c>
      <c r="S1707" s="194"/>
      <c r="T1707" s="191"/>
      <c r="Z1707" s="191"/>
    </row>
    <row r="1708" spans="4:26" s="188" customFormat="1" x14ac:dyDescent="0.2">
      <c r="D1708" s="189"/>
      <c r="F1708" s="190"/>
      <c r="K1708" s="191"/>
      <c r="L1708" s="192"/>
      <c r="N1708" s="193"/>
      <c r="O1708" s="200" t="str">
        <f t="shared" si="230"/>
        <v>Jan-1900</v>
      </c>
      <c r="P1708" s="196" t="str">
        <f t="shared" si="231"/>
        <v>1900M01</v>
      </c>
      <c r="S1708" s="194"/>
      <c r="T1708" s="191"/>
      <c r="Z1708" s="191"/>
    </row>
    <row r="1709" spans="4:26" s="188" customFormat="1" x14ac:dyDescent="0.2">
      <c r="D1709" s="189"/>
      <c r="F1709" s="190"/>
      <c r="K1709" s="191"/>
      <c r="L1709" s="192"/>
      <c r="N1709" s="193"/>
      <c r="O1709" s="200" t="str">
        <f t="shared" si="230"/>
        <v>Jan-1900</v>
      </c>
      <c r="P1709" s="196" t="str">
        <f t="shared" si="231"/>
        <v>1900M01</v>
      </c>
      <c r="S1709" s="194"/>
      <c r="T1709" s="191"/>
      <c r="Z1709" s="191"/>
    </row>
    <row r="1710" spans="4:26" s="188" customFormat="1" x14ac:dyDescent="0.2">
      <c r="D1710" s="189"/>
      <c r="F1710" s="190"/>
      <c r="K1710" s="191"/>
      <c r="L1710" s="192"/>
      <c r="N1710" s="193"/>
      <c r="O1710" s="200" t="str">
        <f t="shared" si="230"/>
        <v>Jan-1900</v>
      </c>
      <c r="P1710" s="196" t="str">
        <f t="shared" si="231"/>
        <v>1900M01</v>
      </c>
      <c r="S1710" s="194"/>
      <c r="T1710" s="191"/>
      <c r="Z1710" s="191"/>
    </row>
    <row r="1711" spans="4:26" s="188" customFormat="1" x14ac:dyDescent="0.2">
      <c r="D1711" s="189"/>
      <c r="F1711" s="190"/>
      <c r="K1711" s="191"/>
      <c r="L1711" s="192"/>
      <c r="N1711" s="193"/>
      <c r="O1711" s="200" t="str">
        <f t="shared" si="230"/>
        <v>Jan-1900</v>
      </c>
      <c r="P1711" s="196" t="str">
        <f t="shared" si="231"/>
        <v>1900M01</v>
      </c>
      <c r="S1711" s="194"/>
      <c r="T1711" s="191"/>
      <c r="Z1711" s="191"/>
    </row>
    <row r="1712" spans="4:26" s="188" customFormat="1" x14ac:dyDescent="0.2">
      <c r="D1712" s="189"/>
      <c r="F1712" s="190"/>
      <c r="K1712" s="191"/>
      <c r="L1712" s="192"/>
      <c r="N1712" s="193"/>
      <c r="O1712" s="200" t="str">
        <f t="shared" si="230"/>
        <v>Jan-1900</v>
      </c>
      <c r="P1712" s="196" t="str">
        <f t="shared" si="231"/>
        <v>1900M01</v>
      </c>
      <c r="S1712" s="194"/>
      <c r="T1712" s="191"/>
      <c r="Z1712" s="191"/>
    </row>
    <row r="1713" spans="4:26" s="188" customFormat="1" x14ac:dyDescent="0.2">
      <c r="D1713" s="189"/>
      <c r="F1713" s="190"/>
      <c r="K1713" s="191"/>
      <c r="L1713" s="192"/>
      <c r="N1713" s="193"/>
      <c r="O1713" s="200" t="str">
        <f t="shared" si="230"/>
        <v>Jan-1900</v>
      </c>
      <c r="P1713" s="196" t="str">
        <f t="shared" si="231"/>
        <v>1900M01</v>
      </c>
      <c r="S1713" s="194"/>
      <c r="T1713" s="191"/>
      <c r="Z1713" s="191"/>
    </row>
    <row r="1714" spans="4:26" s="188" customFormat="1" x14ac:dyDescent="0.2">
      <c r="D1714" s="189"/>
      <c r="F1714" s="190"/>
      <c r="K1714" s="191"/>
      <c r="L1714" s="192"/>
      <c r="N1714" s="193"/>
      <c r="O1714" s="200" t="str">
        <f t="shared" si="230"/>
        <v>Jan-1900</v>
      </c>
      <c r="P1714" s="196" t="str">
        <f t="shared" si="231"/>
        <v>1900M01</v>
      </c>
      <c r="S1714" s="194"/>
      <c r="T1714" s="191"/>
      <c r="Z1714" s="191"/>
    </row>
    <row r="1715" spans="4:26" s="188" customFormat="1" x14ac:dyDescent="0.2">
      <c r="D1715" s="189"/>
      <c r="F1715" s="190"/>
      <c r="K1715" s="191"/>
      <c r="L1715" s="192"/>
      <c r="N1715" s="193"/>
      <c r="O1715" s="200" t="str">
        <f t="shared" si="230"/>
        <v>Jan-1900</v>
      </c>
      <c r="P1715" s="196" t="str">
        <f t="shared" si="231"/>
        <v>1900M01</v>
      </c>
      <c r="S1715" s="194"/>
      <c r="T1715" s="191"/>
      <c r="Z1715" s="191"/>
    </row>
    <row r="1716" spans="4:26" s="188" customFormat="1" x14ac:dyDescent="0.2">
      <c r="D1716" s="189"/>
      <c r="F1716" s="190"/>
      <c r="K1716" s="191"/>
      <c r="L1716" s="192"/>
      <c r="N1716" s="193"/>
      <c r="O1716" s="200" t="str">
        <f t="shared" si="230"/>
        <v>Jan-1900</v>
      </c>
      <c r="P1716" s="196" t="str">
        <f t="shared" si="231"/>
        <v>1900M01</v>
      </c>
      <c r="S1716" s="194"/>
      <c r="T1716" s="191"/>
      <c r="Z1716" s="191"/>
    </row>
    <row r="1717" spans="4:26" s="188" customFormat="1" x14ac:dyDescent="0.2">
      <c r="D1717" s="189"/>
      <c r="F1717" s="190"/>
      <c r="K1717" s="191"/>
      <c r="L1717" s="192"/>
      <c r="N1717" s="193"/>
      <c r="O1717" s="200" t="str">
        <f t="shared" si="230"/>
        <v>Jan-1900</v>
      </c>
      <c r="P1717" s="196" t="str">
        <f t="shared" si="231"/>
        <v>1900M01</v>
      </c>
      <c r="S1717" s="194"/>
      <c r="T1717" s="191"/>
      <c r="Z1717" s="191"/>
    </row>
    <row r="1718" spans="4:26" s="188" customFormat="1" x14ac:dyDescent="0.2">
      <c r="D1718" s="189"/>
      <c r="F1718" s="190"/>
      <c r="K1718" s="191"/>
      <c r="L1718" s="192"/>
      <c r="N1718" s="193"/>
      <c r="O1718" s="200" t="str">
        <f t="shared" si="230"/>
        <v>Jan-1900</v>
      </c>
      <c r="P1718" s="196" t="str">
        <f t="shared" si="231"/>
        <v>1900M01</v>
      </c>
      <c r="S1718" s="194"/>
      <c r="T1718" s="191"/>
      <c r="Z1718" s="191"/>
    </row>
    <row r="1719" spans="4:26" s="188" customFormat="1" x14ac:dyDescent="0.2">
      <c r="D1719" s="189"/>
      <c r="F1719" s="190"/>
      <c r="K1719" s="191"/>
      <c r="L1719" s="192"/>
      <c r="N1719" s="193"/>
      <c r="O1719" s="200" t="str">
        <f t="shared" si="230"/>
        <v>Jan-1900</v>
      </c>
      <c r="P1719" s="196" t="str">
        <f t="shared" si="231"/>
        <v>1900M01</v>
      </c>
      <c r="S1719" s="194"/>
      <c r="T1719" s="191"/>
      <c r="Z1719" s="191"/>
    </row>
    <row r="1720" spans="4:26" s="188" customFormat="1" x14ac:dyDescent="0.2">
      <c r="D1720" s="189"/>
      <c r="F1720" s="190"/>
      <c r="K1720" s="191"/>
      <c r="L1720" s="192"/>
      <c r="N1720" s="193"/>
      <c r="O1720" s="200" t="str">
        <f t="shared" si="230"/>
        <v>Jan-1900</v>
      </c>
      <c r="P1720" s="196" t="str">
        <f t="shared" si="231"/>
        <v>1900M01</v>
      </c>
      <c r="S1720" s="194"/>
      <c r="T1720" s="191"/>
      <c r="Z1720" s="191"/>
    </row>
    <row r="1721" spans="4:26" s="188" customFormat="1" x14ac:dyDescent="0.2">
      <c r="D1721" s="189"/>
      <c r="F1721" s="190"/>
      <c r="K1721" s="191"/>
      <c r="L1721" s="192"/>
      <c r="N1721" s="193"/>
      <c r="O1721" s="200" t="str">
        <f t="shared" si="230"/>
        <v>Jan-1900</v>
      </c>
      <c r="P1721" s="196" t="str">
        <f t="shared" si="231"/>
        <v>1900M01</v>
      </c>
      <c r="S1721" s="194"/>
      <c r="T1721" s="191"/>
      <c r="Z1721" s="191"/>
    </row>
    <row r="1722" spans="4:26" s="188" customFormat="1" x14ac:dyDescent="0.2">
      <c r="D1722" s="189"/>
      <c r="F1722" s="190"/>
      <c r="K1722" s="191"/>
      <c r="L1722" s="192"/>
      <c r="N1722" s="193"/>
      <c r="O1722" s="200" t="str">
        <f t="shared" si="230"/>
        <v>Jan-1900</v>
      </c>
      <c r="P1722" s="196" t="str">
        <f t="shared" si="231"/>
        <v>1900M01</v>
      </c>
      <c r="S1722" s="194"/>
      <c r="T1722" s="191"/>
      <c r="Z1722" s="191"/>
    </row>
    <row r="1723" spans="4:26" s="188" customFormat="1" x14ac:dyDescent="0.2">
      <c r="D1723" s="189"/>
      <c r="F1723" s="190"/>
      <c r="K1723" s="191"/>
      <c r="L1723" s="192"/>
      <c r="N1723" s="193"/>
      <c r="O1723" s="200" t="str">
        <f t="shared" si="230"/>
        <v>Jan-1900</v>
      </c>
      <c r="P1723" s="196" t="str">
        <f t="shared" si="231"/>
        <v>1900M01</v>
      </c>
      <c r="S1723" s="194"/>
      <c r="T1723" s="191"/>
      <c r="Z1723" s="191"/>
    </row>
    <row r="1724" spans="4:26" s="188" customFormat="1" x14ac:dyDescent="0.2">
      <c r="D1724" s="189"/>
      <c r="F1724" s="190"/>
      <c r="K1724" s="191"/>
      <c r="L1724" s="192"/>
      <c r="N1724" s="193"/>
      <c r="O1724" s="200" t="str">
        <f t="shared" si="230"/>
        <v>Jan-1900</v>
      </c>
      <c r="P1724" s="196" t="str">
        <f t="shared" si="231"/>
        <v>1900M01</v>
      </c>
      <c r="S1724" s="194"/>
      <c r="T1724" s="191"/>
      <c r="Z1724" s="191"/>
    </row>
    <row r="1725" spans="4:26" s="188" customFormat="1" x14ac:dyDescent="0.2">
      <c r="D1725" s="189"/>
      <c r="F1725" s="190"/>
      <c r="K1725" s="191"/>
      <c r="L1725" s="192"/>
      <c r="N1725" s="193"/>
      <c r="O1725" s="200" t="str">
        <f t="shared" si="230"/>
        <v>Jan-1900</v>
      </c>
      <c r="P1725" s="196" t="str">
        <f t="shared" si="231"/>
        <v>1900M01</v>
      </c>
      <c r="S1725" s="194"/>
      <c r="T1725" s="191"/>
      <c r="Z1725" s="191"/>
    </row>
    <row r="1726" spans="4:26" s="188" customFormat="1" x14ac:dyDescent="0.2">
      <c r="D1726" s="189"/>
      <c r="F1726" s="190"/>
      <c r="K1726" s="191"/>
      <c r="L1726" s="192"/>
      <c r="N1726" s="193"/>
      <c r="O1726" s="200" t="str">
        <f t="shared" si="230"/>
        <v>Jan-1900</v>
      </c>
      <c r="P1726" s="196" t="str">
        <f t="shared" si="231"/>
        <v>1900M01</v>
      </c>
      <c r="S1726" s="194"/>
      <c r="T1726" s="191"/>
      <c r="Z1726" s="191"/>
    </row>
    <row r="1727" spans="4:26" s="188" customFormat="1" x14ac:dyDescent="0.2">
      <c r="D1727" s="189"/>
      <c r="F1727" s="190"/>
      <c r="K1727" s="191"/>
      <c r="L1727" s="192"/>
      <c r="N1727" s="193"/>
      <c r="O1727" s="200" t="str">
        <f t="shared" si="230"/>
        <v>Jan-1900</v>
      </c>
      <c r="P1727" s="196" t="str">
        <f t="shared" si="231"/>
        <v>1900M01</v>
      </c>
      <c r="S1727" s="194"/>
      <c r="T1727" s="191"/>
      <c r="Z1727" s="191"/>
    </row>
    <row r="1728" spans="4:26" s="188" customFormat="1" x14ac:dyDescent="0.2">
      <c r="D1728" s="189"/>
      <c r="F1728" s="190"/>
      <c r="K1728" s="191"/>
      <c r="L1728" s="192"/>
      <c r="N1728" s="193"/>
      <c r="O1728" s="200" t="str">
        <f t="shared" si="230"/>
        <v>Jan-1900</v>
      </c>
      <c r="P1728" s="196" t="str">
        <f t="shared" si="231"/>
        <v>1900M01</v>
      </c>
      <c r="S1728" s="194"/>
      <c r="T1728" s="191"/>
      <c r="Z1728" s="191"/>
    </row>
    <row r="1729" spans="4:26" s="188" customFormat="1" x14ac:dyDescent="0.2">
      <c r="D1729" s="189"/>
      <c r="F1729" s="190"/>
      <c r="K1729" s="191"/>
      <c r="L1729" s="192"/>
      <c r="N1729" s="193"/>
      <c r="O1729" s="200" t="str">
        <f t="shared" si="230"/>
        <v>Jan-1900</v>
      </c>
      <c r="P1729" s="196" t="str">
        <f t="shared" si="231"/>
        <v>1900M01</v>
      </c>
      <c r="S1729" s="194"/>
      <c r="T1729" s="191"/>
      <c r="Z1729" s="191"/>
    </row>
    <row r="1730" spans="4:26" s="188" customFormat="1" x14ac:dyDescent="0.2">
      <c r="D1730" s="189"/>
      <c r="F1730" s="190"/>
      <c r="K1730" s="191"/>
      <c r="L1730" s="192"/>
      <c r="N1730" s="193"/>
      <c r="O1730" s="200" t="str">
        <f t="shared" si="230"/>
        <v>Jan-1900</v>
      </c>
      <c r="P1730" s="196" t="str">
        <f t="shared" si="231"/>
        <v>1900M01</v>
      </c>
      <c r="S1730" s="194"/>
      <c r="T1730" s="191"/>
      <c r="Z1730" s="191"/>
    </row>
    <row r="1731" spans="4:26" s="188" customFormat="1" x14ac:dyDescent="0.2">
      <c r="D1731" s="189"/>
      <c r="F1731" s="190"/>
      <c r="K1731" s="191"/>
      <c r="L1731" s="192"/>
      <c r="N1731" s="193"/>
      <c r="O1731" s="200" t="str">
        <f t="shared" si="230"/>
        <v>Jan-1900</v>
      </c>
      <c r="P1731" s="196" t="str">
        <f t="shared" si="231"/>
        <v>1900M01</v>
      </c>
      <c r="S1731" s="194"/>
      <c r="T1731" s="191"/>
      <c r="Z1731" s="191"/>
    </row>
    <row r="1732" spans="4:26" s="188" customFormat="1" x14ac:dyDescent="0.2">
      <c r="D1732" s="189"/>
      <c r="F1732" s="190"/>
      <c r="K1732" s="191"/>
      <c r="L1732" s="192"/>
      <c r="N1732" s="193"/>
      <c r="O1732" s="200" t="str">
        <f t="shared" si="230"/>
        <v>Jan-1900</v>
      </c>
      <c r="P1732" s="196" t="str">
        <f t="shared" si="231"/>
        <v>1900M01</v>
      </c>
      <c r="S1732" s="194"/>
      <c r="T1732" s="191"/>
      <c r="Z1732" s="191"/>
    </row>
    <row r="1733" spans="4:26" s="188" customFormat="1" x14ac:dyDescent="0.2">
      <c r="D1733" s="189"/>
      <c r="F1733" s="190"/>
      <c r="K1733" s="191"/>
      <c r="L1733" s="192"/>
      <c r="N1733" s="193"/>
      <c r="O1733" s="200" t="str">
        <f t="shared" si="230"/>
        <v>Jan-1900</v>
      </c>
      <c r="P1733" s="196" t="str">
        <f t="shared" si="231"/>
        <v>1900M01</v>
      </c>
      <c r="S1733" s="194"/>
      <c r="T1733" s="191"/>
      <c r="Z1733" s="191"/>
    </row>
    <row r="1734" spans="4:26" s="188" customFormat="1" x14ac:dyDescent="0.2">
      <c r="D1734" s="189"/>
      <c r="F1734" s="190"/>
      <c r="K1734" s="191"/>
      <c r="L1734" s="192"/>
      <c r="N1734" s="193"/>
      <c r="O1734" s="200" t="str">
        <f t="shared" si="230"/>
        <v>Jan-1900</v>
      </c>
      <c r="P1734" s="196" t="str">
        <f t="shared" si="231"/>
        <v>1900M01</v>
      </c>
      <c r="S1734" s="194"/>
      <c r="T1734" s="191"/>
      <c r="Z1734" s="191"/>
    </row>
    <row r="1735" spans="4:26" s="188" customFormat="1" x14ac:dyDescent="0.2">
      <c r="D1735" s="189"/>
      <c r="F1735" s="190"/>
      <c r="K1735" s="191"/>
      <c r="L1735" s="192"/>
      <c r="N1735" s="193"/>
      <c r="O1735" s="200" t="str">
        <f t="shared" si="230"/>
        <v>Jan-1900</v>
      </c>
      <c r="P1735" s="196" t="str">
        <f t="shared" si="231"/>
        <v>1900M01</v>
      </c>
      <c r="S1735" s="194"/>
      <c r="T1735" s="191"/>
      <c r="Z1735" s="191"/>
    </row>
    <row r="1736" spans="4:26" s="188" customFormat="1" x14ac:dyDescent="0.2">
      <c r="D1736" s="189"/>
      <c r="F1736" s="190"/>
      <c r="K1736" s="191"/>
      <c r="L1736" s="192"/>
      <c r="N1736" s="193"/>
      <c r="O1736" s="200" t="str">
        <f t="shared" si="230"/>
        <v>Jan-1900</v>
      </c>
      <c r="P1736" s="196" t="str">
        <f t="shared" si="231"/>
        <v>1900M01</v>
      </c>
      <c r="S1736" s="194"/>
      <c r="T1736" s="191"/>
      <c r="Z1736" s="191"/>
    </row>
    <row r="1737" spans="4:26" s="188" customFormat="1" x14ac:dyDescent="0.2">
      <c r="D1737" s="189"/>
      <c r="F1737" s="190"/>
      <c r="K1737" s="191"/>
      <c r="L1737" s="192"/>
      <c r="N1737" s="193"/>
      <c r="O1737" s="200" t="str">
        <f t="shared" si="230"/>
        <v>Jan-1900</v>
      </c>
      <c r="P1737" s="196" t="str">
        <f t="shared" si="231"/>
        <v>1900M01</v>
      </c>
      <c r="S1737" s="194"/>
      <c r="T1737" s="191"/>
      <c r="Z1737" s="191"/>
    </row>
    <row r="1738" spans="4:26" s="188" customFormat="1" x14ac:dyDescent="0.2">
      <c r="D1738" s="189"/>
      <c r="F1738" s="190"/>
      <c r="K1738" s="191"/>
      <c r="L1738" s="192"/>
      <c r="N1738" s="193"/>
      <c r="O1738" s="200" t="str">
        <f t="shared" si="230"/>
        <v>Jan-1900</v>
      </c>
      <c r="P1738" s="196" t="str">
        <f t="shared" si="231"/>
        <v>1900M01</v>
      </c>
      <c r="S1738" s="194"/>
      <c r="T1738" s="191"/>
      <c r="Z1738" s="191"/>
    </row>
    <row r="1739" spans="4:26" s="188" customFormat="1" x14ac:dyDescent="0.2">
      <c r="D1739" s="189"/>
      <c r="F1739" s="190"/>
      <c r="K1739" s="191"/>
      <c r="L1739" s="192"/>
      <c r="N1739" s="193"/>
      <c r="O1739" s="200" t="str">
        <f t="shared" si="230"/>
        <v>Jan-1900</v>
      </c>
      <c r="P1739" s="196" t="str">
        <f t="shared" si="231"/>
        <v>1900M01</v>
      </c>
      <c r="S1739" s="194"/>
      <c r="T1739" s="191"/>
      <c r="Z1739" s="191"/>
    </row>
    <row r="1740" spans="4:26" s="188" customFormat="1" x14ac:dyDescent="0.2">
      <c r="D1740" s="189"/>
      <c r="F1740" s="190"/>
      <c r="K1740" s="191"/>
      <c r="L1740" s="192"/>
      <c r="N1740" s="193"/>
      <c r="O1740" s="200" t="str">
        <f t="shared" si="230"/>
        <v>Jan-1900</v>
      </c>
      <c r="P1740" s="196" t="str">
        <f t="shared" si="231"/>
        <v>1900M01</v>
      </c>
      <c r="S1740" s="194"/>
      <c r="T1740" s="191"/>
      <c r="Z1740" s="191"/>
    </row>
    <row r="1741" spans="4:26" s="188" customFormat="1" x14ac:dyDescent="0.2">
      <c r="D1741" s="189"/>
      <c r="F1741" s="190"/>
      <c r="K1741" s="191"/>
      <c r="L1741" s="192"/>
      <c r="N1741" s="193"/>
      <c r="O1741" s="200" t="str">
        <f t="shared" si="230"/>
        <v>Jan-1900</v>
      </c>
      <c r="P1741" s="196" t="str">
        <f t="shared" si="231"/>
        <v>1900M01</v>
      </c>
      <c r="S1741" s="194"/>
      <c r="T1741" s="191"/>
      <c r="Z1741" s="191"/>
    </row>
    <row r="1742" spans="4:26" s="188" customFormat="1" x14ac:dyDescent="0.2">
      <c r="D1742" s="189"/>
      <c r="F1742" s="190"/>
      <c r="K1742" s="191"/>
      <c r="L1742" s="192"/>
      <c r="N1742" s="193"/>
      <c r="O1742" s="200" t="str">
        <f t="shared" si="230"/>
        <v>Jan-1900</v>
      </c>
      <c r="P1742" s="196" t="str">
        <f t="shared" si="231"/>
        <v>1900M01</v>
      </c>
      <c r="S1742" s="194"/>
      <c r="T1742" s="191"/>
      <c r="Z1742" s="191"/>
    </row>
    <row r="1743" spans="4:26" s="188" customFormat="1" x14ac:dyDescent="0.2">
      <c r="D1743" s="189"/>
      <c r="F1743" s="190"/>
      <c r="K1743" s="191"/>
      <c r="L1743" s="192"/>
      <c r="N1743" s="193"/>
      <c r="O1743" s="200" t="str">
        <f t="shared" si="230"/>
        <v>Jan-1900</v>
      </c>
      <c r="P1743" s="196" t="str">
        <f t="shared" si="231"/>
        <v>1900M01</v>
      </c>
      <c r="S1743" s="194"/>
      <c r="T1743" s="191"/>
      <c r="Z1743" s="191"/>
    </row>
    <row r="1744" spans="4:26" s="188" customFormat="1" x14ac:dyDescent="0.2">
      <c r="D1744" s="189"/>
      <c r="F1744" s="190"/>
      <c r="K1744" s="191"/>
      <c r="L1744" s="192"/>
      <c r="N1744" s="193"/>
      <c r="O1744" s="200" t="str">
        <f t="shared" si="230"/>
        <v>Jan-1900</v>
      </c>
      <c r="P1744" s="196" t="str">
        <f t="shared" si="231"/>
        <v>1900M01</v>
      </c>
      <c r="S1744" s="194"/>
      <c r="T1744" s="191"/>
      <c r="Z1744" s="191"/>
    </row>
    <row r="1745" spans="4:26" s="188" customFormat="1" x14ac:dyDescent="0.2">
      <c r="D1745" s="189"/>
      <c r="F1745" s="190"/>
      <c r="K1745" s="191"/>
      <c r="L1745" s="192"/>
      <c r="N1745" s="193"/>
      <c r="O1745" s="200" t="str">
        <f t="shared" si="230"/>
        <v>Jan-1900</v>
      </c>
      <c r="P1745" s="196" t="str">
        <f t="shared" si="231"/>
        <v>1900M01</v>
      </c>
      <c r="S1745" s="194"/>
      <c r="T1745" s="191"/>
      <c r="Z1745" s="191"/>
    </row>
    <row r="1746" spans="4:26" s="188" customFormat="1" x14ac:dyDescent="0.2">
      <c r="D1746" s="189"/>
      <c r="F1746" s="190"/>
      <c r="K1746" s="191"/>
      <c r="L1746" s="192"/>
      <c r="N1746" s="193"/>
      <c r="O1746" s="200" t="str">
        <f t="shared" si="230"/>
        <v>Jan-1900</v>
      </c>
      <c r="P1746" s="196" t="str">
        <f t="shared" si="231"/>
        <v>1900M01</v>
      </c>
      <c r="S1746" s="194"/>
      <c r="T1746" s="191"/>
      <c r="Z1746" s="191"/>
    </row>
    <row r="1747" spans="4:26" s="188" customFormat="1" x14ac:dyDescent="0.2">
      <c r="D1747" s="189"/>
      <c r="F1747" s="190"/>
      <c r="K1747" s="191"/>
      <c r="L1747" s="192"/>
      <c r="N1747" s="193"/>
      <c r="O1747" s="200" t="str">
        <f t="shared" si="230"/>
        <v>Jan-1900</v>
      </c>
      <c r="P1747" s="196" t="str">
        <f t="shared" si="231"/>
        <v>1900M01</v>
      </c>
      <c r="S1747" s="194"/>
      <c r="T1747" s="191"/>
      <c r="Z1747" s="191"/>
    </row>
    <row r="1748" spans="4:26" s="188" customFormat="1" x14ac:dyDescent="0.2">
      <c r="D1748" s="189"/>
      <c r="F1748" s="190"/>
      <c r="K1748" s="191"/>
      <c r="L1748" s="192"/>
      <c r="N1748" s="193"/>
      <c r="O1748" s="200" t="str">
        <f t="shared" si="230"/>
        <v>Jan-1900</v>
      </c>
      <c r="P1748" s="196" t="str">
        <f t="shared" si="231"/>
        <v>1900M01</v>
      </c>
      <c r="S1748" s="194"/>
      <c r="T1748" s="191"/>
      <c r="Z1748" s="191"/>
    </row>
    <row r="1749" spans="4:26" s="188" customFormat="1" x14ac:dyDescent="0.2">
      <c r="D1749" s="189"/>
      <c r="F1749" s="190"/>
      <c r="K1749" s="191"/>
      <c r="L1749" s="192"/>
      <c r="N1749" s="193"/>
      <c r="O1749" s="200" t="str">
        <f t="shared" si="230"/>
        <v>Jan-1900</v>
      </c>
      <c r="P1749" s="196" t="str">
        <f t="shared" si="231"/>
        <v>1900M01</v>
      </c>
      <c r="S1749" s="194"/>
      <c r="T1749" s="191"/>
      <c r="Z1749" s="191"/>
    </row>
    <row r="1750" spans="4:26" s="188" customFormat="1" x14ac:dyDescent="0.2">
      <c r="D1750" s="189"/>
      <c r="F1750" s="190"/>
      <c r="K1750" s="191"/>
      <c r="L1750" s="192"/>
      <c r="N1750" s="193"/>
      <c r="O1750" s="200" t="str">
        <f t="shared" si="230"/>
        <v>Jan-1900</v>
      </c>
      <c r="P1750" s="196" t="str">
        <f t="shared" si="231"/>
        <v>1900M01</v>
      </c>
      <c r="S1750" s="194"/>
      <c r="T1750" s="191"/>
      <c r="Z1750" s="191"/>
    </row>
    <row r="1751" spans="4:26" s="188" customFormat="1" x14ac:dyDescent="0.2">
      <c r="D1751" s="189"/>
      <c r="F1751" s="190"/>
      <c r="K1751" s="191"/>
      <c r="L1751" s="192"/>
      <c r="N1751" s="193"/>
      <c r="O1751" s="200" t="str">
        <f t="shared" si="230"/>
        <v>Jan-1900</v>
      </c>
      <c r="P1751" s="196" t="str">
        <f t="shared" si="231"/>
        <v>1900M01</v>
      </c>
      <c r="S1751" s="194"/>
      <c r="T1751" s="191"/>
      <c r="Z1751" s="191"/>
    </row>
    <row r="1752" spans="4:26" s="188" customFormat="1" x14ac:dyDescent="0.2">
      <c r="D1752" s="189"/>
      <c r="F1752" s="190"/>
      <c r="K1752" s="191"/>
      <c r="L1752" s="192"/>
      <c r="N1752" s="193"/>
      <c r="O1752" s="200" t="str">
        <f t="shared" si="230"/>
        <v>Jan-1900</v>
      </c>
      <c r="P1752" s="196" t="str">
        <f t="shared" si="231"/>
        <v>1900M01</v>
      </c>
      <c r="S1752" s="194"/>
      <c r="T1752" s="191"/>
      <c r="Z1752" s="191"/>
    </row>
    <row r="1753" spans="4:26" s="188" customFormat="1" x14ac:dyDescent="0.2">
      <c r="D1753" s="189"/>
      <c r="F1753" s="190"/>
      <c r="K1753" s="191"/>
      <c r="L1753" s="192"/>
      <c r="N1753" s="193"/>
      <c r="O1753" s="200" t="str">
        <f t="shared" si="230"/>
        <v>Jan-1900</v>
      </c>
      <c r="P1753" s="196" t="str">
        <f t="shared" si="231"/>
        <v>1900M01</v>
      </c>
      <c r="S1753" s="194"/>
      <c r="T1753" s="191"/>
      <c r="Z1753" s="191"/>
    </row>
    <row r="1754" spans="4:26" s="188" customFormat="1" x14ac:dyDescent="0.2">
      <c r="D1754" s="189"/>
      <c r="F1754" s="190"/>
      <c r="K1754" s="191"/>
      <c r="L1754" s="192"/>
      <c r="N1754" s="193"/>
      <c r="O1754" s="200" t="str">
        <f t="shared" si="230"/>
        <v>Jan-1900</v>
      </c>
      <c r="P1754" s="196" t="str">
        <f t="shared" si="231"/>
        <v>1900M01</v>
      </c>
      <c r="S1754" s="194"/>
      <c r="T1754" s="191"/>
      <c r="Z1754" s="191"/>
    </row>
    <row r="1755" spans="4:26" s="188" customFormat="1" x14ac:dyDescent="0.2">
      <c r="D1755" s="189"/>
      <c r="F1755" s="190"/>
      <c r="K1755" s="191"/>
      <c r="L1755" s="192"/>
      <c r="N1755" s="193"/>
      <c r="O1755" s="200" t="str">
        <f t="shared" si="230"/>
        <v>Jan-1900</v>
      </c>
      <c r="P1755" s="196" t="str">
        <f t="shared" si="231"/>
        <v>1900M01</v>
      </c>
      <c r="S1755" s="194"/>
      <c r="T1755" s="191"/>
      <c r="Z1755" s="191"/>
    </row>
    <row r="1756" spans="4:26" s="188" customFormat="1" x14ac:dyDescent="0.2">
      <c r="D1756" s="189"/>
      <c r="F1756" s="190"/>
      <c r="K1756" s="191"/>
      <c r="L1756" s="192"/>
      <c r="N1756" s="193"/>
      <c r="O1756" s="200" t="str">
        <f t="shared" si="230"/>
        <v>Jan-1900</v>
      </c>
      <c r="P1756" s="196" t="str">
        <f t="shared" si="231"/>
        <v>1900M01</v>
      </c>
      <c r="S1756" s="194"/>
      <c r="T1756" s="191"/>
      <c r="Z1756" s="191"/>
    </row>
    <row r="1757" spans="4:26" s="188" customFormat="1" x14ac:dyDescent="0.2">
      <c r="D1757" s="189"/>
      <c r="F1757" s="190"/>
      <c r="K1757" s="191"/>
      <c r="L1757" s="192"/>
      <c r="N1757" s="193"/>
      <c r="O1757" s="200" t="str">
        <f t="shared" ref="O1757:O1820" si="232">TEXT(N1757,"mmm")&amp;"-"&amp;TEXT(N1757,"yyyy")</f>
        <v>Jan-1900</v>
      </c>
      <c r="P1757" s="196" t="str">
        <f t="shared" ref="P1757:P1820" si="233">IFERROR(TEXT(O1757,"yyyy")&amp;"M"&amp;IF(MONTH(O1757)&lt;10,0&amp;MONTH(O1757),MONTH(O1757)),"")</f>
        <v>1900M01</v>
      </c>
      <c r="S1757" s="194"/>
      <c r="T1757" s="191"/>
      <c r="Z1757" s="191"/>
    </row>
    <row r="1758" spans="4:26" s="188" customFormat="1" x14ac:dyDescent="0.2">
      <c r="D1758" s="189"/>
      <c r="F1758" s="190"/>
      <c r="K1758" s="191"/>
      <c r="L1758" s="192"/>
      <c r="N1758" s="193"/>
      <c r="O1758" s="200" t="str">
        <f t="shared" si="232"/>
        <v>Jan-1900</v>
      </c>
      <c r="P1758" s="196" t="str">
        <f t="shared" si="233"/>
        <v>1900M01</v>
      </c>
      <c r="S1758" s="194"/>
      <c r="T1758" s="191"/>
      <c r="Z1758" s="191"/>
    </row>
    <row r="1759" spans="4:26" s="188" customFormat="1" x14ac:dyDescent="0.2">
      <c r="D1759" s="189"/>
      <c r="F1759" s="190"/>
      <c r="K1759" s="191"/>
      <c r="L1759" s="192"/>
      <c r="N1759" s="193"/>
      <c r="O1759" s="200" t="str">
        <f t="shared" si="232"/>
        <v>Jan-1900</v>
      </c>
      <c r="P1759" s="196" t="str">
        <f t="shared" si="233"/>
        <v>1900M01</v>
      </c>
      <c r="S1759" s="194"/>
      <c r="T1759" s="191"/>
      <c r="Z1759" s="191"/>
    </row>
    <row r="1760" spans="4:26" s="188" customFormat="1" x14ac:dyDescent="0.2">
      <c r="D1760" s="189"/>
      <c r="F1760" s="190"/>
      <c r="K1760" s="191"/>
      <c r="L1760" s="192"/>
      <c r="N1760" s="193"/>
      <c r="O1760" s="200" t="str">
        <f t="shared" si="232"/>
        <v>Jan-1900</v>
      </c>
      <c r="P1760" s="196" t="str">
        <f t="shared" si="233"/>
        <v>1900M01</v>
      </c>
      <c r="S1760" s="194"/>
      <c r="T1760" s="191"/>
      <c r="Z1760" s="191"/>
    </row>
    <row r="1761" spans="4:26" s="188" customFormat="1" x14ac:dyDescent="0.2">
      <c r="D1761" s="189"/>
      <c r="F1761" s="190"/>
      <c r="K1761" s="191"/>
      <c r="L1761" s="192"/>
      <c r="N1761" s="193"/>
      <c r="O1761" s="200" t="str">
        <f t="shared" si="232"/>
        <v>Jan-1900</v>
      </c>
      <c r="P1761" s="196" t="str">
        <f t="shared" si="233"/>
        <v>1900M01</v>
      </c>
      <c r="S1761" s="194"/>
      <c r="T1761" s="191"/>
      <c r="Z1761" s="191"/>
    </row>
    <row r="1762" spans="4:26" s="188" customFormat="1" x14ac:dyDescent="0.2">
      <c r="D1762" s="189"/>
      <c r="F1762" s="190"/>
      <c r="K1762" s="191"/>
      <c r="L1762" s="192"/>
      <c r="N1762" s="193"/>
      <c r="O1762" s="200" t="str">
        <f t="shared" si="232"/>
        <v>Jan-1900</v>
      </c>
      <c r="P1762" s="196" t="str">
        <f t="shared" si="233"/>
        <v>1900M01</v>
      </c>
      <c r="S1762" s="194"/>
      <c r="T1762" s="191"/>
      <c r="Z1762" s="191"/>
    </row>
    <row r="1763" spans="4:26" s="188" customFormat="1" x14ac:dyDescent="0.2">
      <c r="D1763" s="189"/>
      <c r="F1763" s="190"/>
      <c r="K1763" s="191"/>
      <c r="L1763" s="192"/>
      <c r="N1763" s="193"/>
      <c r="O1763" s="200" t="str">
        <f t="shared" si="232"/>
        <v>Jan-1900</v>
      </c>
      <c r="P1763" s="196" t="str">
        <f t="shared" si="233"/>
        <v>1900M01</v>
      </c>
      <c r="S1763" s="194"/>
      <c r="T1763" s="191"/>
      <c r="Z1763" s="191"/>
    </row>
    <row r="1764" spans="4:26" s="188" customFormat="1" x14ac:dyDescent="0.2">
      <c r="D1764" s="189"/>
      <c r="F1764" s="190"/>
      <c r="K1764" s="191"/>
      <c r="L1764" s="192"/>
      <c r="N1764" s="193"/>
      <c r="O1764" s="200" t="str">
        <f t="shared" si="232"/>
        <v>Jan-1900</v>
      </c>
      <c r="P1764" s="196" t="str">
        <f t="shared" si="233"/>
        <v>1900M01</v>
      </c>
      <c r="S1764" s="194"/>
      <c r="T1764" s="191"/>
      <c r="Z1764" s="191"/>
    </row>
    <row r="1765" spans="4:26" s="188" customFormat="1" x14ac:dyDescent="0.2">
      <c r="D1765" s="189"/>
      <c r="F1765" s="190"/>
      <c r="K1765" s="191"/>
      <c r="L1765" s="192"/>
      <c r="N1765" s="193"/>
      <c r="O1765" s="200" t="str">
        <f t="shared" si="232"/>
        <v>Jan-1900</v>
      </c>
      <c r="P1765" s="196" t="str">
        <f t="shared" si="233"/>
        <v>1900M01</v>
      </c>
      <c r="S1765" s="194"/>
      <c r="T1765" s="191"/>
      <c r="Z1765" s="191"/>
    </row>
    <row r="1766" spans="4:26" s="188" customFormat="1" x14ac:dyDescent="0.2">
      <c r="D1766" s="189"/>
      <c r="F1766" s="190"/>
      <c r="K1766" s="191"/>
      <c r="L1766" s="192"/>
      <c r="N1766" s="193"/>
      <c r="O1766" s="200" t="str">
        <f t="shared" si="232"/>
        <v>Jan-1900</v>
      </c>
      <c r="P1766" s="196" t="str">
        <f t="shared" si="233"/>
        <v>1900M01</v>
      </c>
      <c r="S1766" s="194"/>
      <c r="T1766" s="191"/>
      <c r="Z1766" s="191"/>
    </row>
    <row r="1767" spans="4:26" s="188" customFormat="1" x14ac:dyDescent="0.2">
      <c r="D1767" s="189"/>
      <c r="F1767" s="190"/>
      <c r="K1767" s="191"/>
      <c r="L1767" s="192"/>
      <c r="N1767" s="193"/>
      <c r="O1767" s="200" t="str">
        <f t="shared" si="232"/>
        <v>Jan-1900</v>
      </c>
      <c r="P1767" s="196" t="str">
        <f t="shared" si="233"/>
        <v>1900M01</v>
      </c>
      <c r="S1767" s="194"/>
      <c r="T1767" s="191"/>
      <c r="Z1767" s="191"/>
    </row>
    <row r="1768" spans="4:26" s="188" customFormat="1" x14ac:dyDescent="0.2">
      <c r="D1768" s="189"/>
      <c r="F1768" s="190"/>
      <c r="K1768" s="191"/>
      <c r="L1768" s="192"/>
      <c r="N1768" s="193"/>
      <c r="O1768" s="200" t="str">
        <f t="shared" si="232"/>
        <v>Jan-1900</v>
      </c>
      <c r="P1768" s="196" t="str">
        <f t="shared" si="233"/>
        <v>1900M01</v>
      </c>
      <c r="S1768" s="194"/>
      <c r="T1768" s="191"/>
      <c r="Z1768" s="191"/>
    </row>
    <row r="1769" spans="4:26" s="188" customFormat="1" x14ac:dyDescent="0.2">
      <c r="D1769" s="189"/>
      <c r="F1769" s="190"/>
      <c r="K1769" s="191"/>
      <c r="L1769" s="192"/>
      <c r="N1769" s="193"/>
      <c r="O1769" s="200" t="str">
        <f t="shared" si="232"/>
        <v>Jan-1900</v>
      </c>
      <c r="P1769" s="196" t="str">
        <f t="shared" si="233"/>
        <v>1900M01</v>
      </c>
      <c r="S1769" s="194"/>
      <c r="T1769" s="191"/>
      <c r="Z1769" s="191"/>
    </row>
    <row r="1770" spans="4:26" s="188" customFormat="1" x14ac:dyDescent="0.2">
      <c r="D1770" s="189"/>
      <c r="F1770" s="190"/>
      <c r="K1770" s="191"/>
      <c r="L1770" s="192"/>
      <c r="N1770" s="193"/>
      <c r="O1770" s="200" t="str">
        <f t="shared" si="232"/>
        <v>Jan-1900</v>
      </c>
      <c r="P1770" s="196" t="str">
        <f t="shared" si="233"/>
        <v>1900M01</v>
      </c>
      <c r="S1770" s="194"/>
      <c r="T1770" s="191"/>
      <c r="Z1770" s="191"/>
    </row>
    <row r="1771" spans="4:26" s="188" customFormat="1" x14ac:dyDescent="0.2">
      <c r="D1771" s="189"/>
      <c r="F1771" s="190"/>
      <c r="K1771" s="191"/>
      <c r="L1771" s="192"/>
      <c r="N1771" s="193"/>
      <c r="O1771" s="200" t="str">
        <f t="shared" si="232"/>
        <v>Jan-1900</v>
      </c>
      <c r="P1771" s="196" t="str">
        <f t="shared" si="233"/>
        <v>1900M01</v>
      </c>
      <c r="S1771" s="194"/>
      <c r="T1771" s="191"/>
      <c r="Z1771" s="191"/>
    </row>
    <row r="1772" spans="4:26" s="188" customFormat="1" x14ac:dyDescent="0.2">
      <c r="D1772" s="189"/>
      <c r="F1772" s="190"/>
      <c r="K1772" s="191"/>
      <c r="L1772" s="192"/>
      <c r="N1772" s="193"/>
      <c r="O1772" s="200" t="str">
        <f t="shared" si="232"/>
        <v>Jan-1900</v>
      </c>
      <c r="P1772" s="196" t="str">
        <f t="shared" si="233"/>
        <v>1900M01</v>
      </c>
      <c r="S1772" s="194"/>
      <c r="T1772" s="191"/>
      <c r="Z1772" s="191"/>
    </row>
    <row r="1773" spans="4:26" s="188" customFormat="1" x14ac:dyDescent="0.2">
      <c r="D1773" s="189"/>
      <c r="F1773" s="190"/>
      <c r="K1773" s="191"/>
      <c r="L1773" s="192"/>
      <c r="N1773" s="193"/>
      <c r="O1773" s="200" t="str">
        <f t="shared" si="232"/>
        <v>Jan-1900</v>
      </c>
      <c r="P1773" s="196" t="str">
        <f t="shared" si="233"/>
        <v>1900M01</v>
      </c>
      <c r="S1773" s="194"/>
      <c r="T1773" s="191"/>
      <c r="Z1773" s="191"/>
    </row>
    <row r="1774" spans="4:26" s="188" customFormat="1" x14ac:dyDescent="0.2">
      <c r="D1774" s="189"/>
      <c r="F1774" s="190"/>
      <c r="K1774" s="191"/>
      <c r="L1774" s="192"/>
      <c r="N1774" s="193"/>
      <c r="O1774" s="200" t="str">
        <f t="shared" si="232"/>
        <v>Jan-1900</v>
      </c>
      <c r="P1774" s="196" t="str">
        <f t="shared" si="233"/>
        <v>1900M01</v>
      </c>
      <c r="S1774" s="194"/>
      <c r="T1774" s="191"/>
      <c r="Z1774" s="191"/>
    </row>
    <row r="1775" spans="4:26" s="188" customFormat="1" x14ac:dyDescent="0.2">
      <c r="D1775" s="189"/>
      <c r="F1775" s="190"/>
      <c r="K1775" s="191"/>
      <c r="L1775" s="192"/>
      <c r="N1775" s="193"/>
      <c r="O1775" s="200" t="str">
        <f t="shared" si="232"/>
        <v>Jan-1900</v>
      </c>
      <c r="P1775" s="196" t="str">
        <f t="shared" si="233"/>
        <v>1900M01</v>
      </c>
      <c r="S1775" s="194"/>
      <c r="T1775" s="191"/>
      <c r="Z1775" s="191"/>
    </row>
    <row r="1776" spans="4:26" s="188" customFormat="1" x14ac:dyDescent="0.2">
      <c r="D1776" s="189"/>
      <c r="F1776" s="190"/>
      <c r="K1776" s="191"/>
      <c r="L1776" s="192"/>
      <c r="N1776" s="193"/>
      <c r="O1776" s="200" t="str">
        <f t="shared" si="232"/>
        <v>Jan-1900</v>
      </c>
      <c r="P1776" s="196" t="str">
        <f t="shared" si="233"/>
        <v>1900M01</v>
      </c>
      <c r="S1776" s="194"/>
      <c r="T1776" s="191"/>
      <c r="Z1776" s="191"/>
    </row>
    <row r="1777" spans="4:26" s="188" customFormat="1" x14ac:dyDescent="0.2">
      <c r="D1777" s="189"/>
      <c r="F1777" s="190"/>
      <c r="K1777" s="191"/>
      <c r="L1777" s="192"/>
      <c r="N1777" s="193"/>
      <c r="O1777" s="200" t="str">
        <f t="shared" si="232"/>
        <v>Jan-1900</v>
      </c>
      <c r="P1777" s="196" t="str">
        <f t="shared" si="233"/>
        <v>1900M01</v>
      </c>
      <c r="S1777" s="194"/>
      <c r="T1777" s="191"/>
      <c r="Z1777" s="191"/>
    </row>
    <row r="1778" spans="4:26" s="188" customFormat="1" x14ac:dyDescent="0.2">
      <c r="D1778" s="189"/>
      <c r="F1778" s="190"/>
      <c r="K1778" s="191"/>
      <c r="L1778" s="192"/>
      <c r="N1778" s="193"/>
      <c r="O1778" s="200" t="str">
        <f t="shared" si="232"/>
        <v>Jan-1900</v>
      </c>
      <c r="P1778" s="196" t="str">
        <f t="shared" si="233"/>
        <v>1900M01</v>
      </c>
      <c r="S1778" s="194"/>
      <c r="T1778" s="191"/>
      <c r="Z1778" s="191"/>
    </row>
    <row r="1779" spans="4:26" s="188" customFormat="1" x14ac:dyDescent="0.2">
      <c r="D1779" s="189"/>
      <c r="F1779" s="190"/>
      <c r="K1779" s="191"/>
      <c r="L1779" s="192"/>
      <c r="N1779" s="193"/>
      <c r="O1779" s="200" t="str">
        <f t="shared" si="232"/>
        <v>Jan-1900</v>
      </c>
      <c r="P1779" s="196" t="str">
        <f t="shared" si="233"/>
        <v>1900M01</v>
      </c>
      <c r="S1779" s="194"/>
      <c r="T1779" s="191"/>
      <c r="Z1779" s="191"/>
    </row>
    <row r="1780" spans="4:26" s="188" customFormat="1" x14ac:dyDescent="0.2">
      <c r="D1780" s="189"/>
      <c r="F1780" s="190"/>
      <c r="K1780" s="191"/>
      <c r="L1780" s="192"/>
      <c r="N1780" s="193"/>
      <c r="O1780" s="200" t="str">
        <f t="shared" si="232"/>
        <v>Jan-1900</v>
      </c>
      <c r="P1780" s="196" t="str">
        <f t="shared" si="233"/>
        <v>1900M01</v>
      </c>
      <c r="S1780" s="194"/>
      <c r="T1780" s="191"/>
      <c r="Z1780" s="191"/>
    </row>
    <row r="1781" spans="4:26" s="188" customFormat="1" x14ac:dyDescent="0.2">
      <c r="D1781" s="189"/>
      <c r="F1781" s="190"/>
      <c r="K1781" s="191"/>
      <c r="L1781" s="192"/>
      <c r="N1781" s="193"/>
      <c r="O1781" s="200" t="str">
        <f t="shared" si="232"/>
        <v>Jan-1900</v>
      </c>
      <c r="P1781" s="196" t="str">
        <f t="shared" si="233"/>
        <v>1900M01</v>
      </c>
      <c r="S1781" s="194"/>
      <c r="T1781" s="191"/>
      <c r="Z1781" s="191"/>
    </row>
    <row r="1782" spans="4:26" s="188" customFormat="1" x14ac:dyDescent="0.2">
      <c r="D1782" s="189"/>
      <c r="F1782" s="190"/>
      <c r="K1782" s="191"/>
      <c r="L1782" s="192"/>
      <c r="N1782" s="193"/>
      <c r="O1782" s="200" t="str">
        <f t="shared" si="232"/>
        <v>Jan-1900</v>
      </c>
      <c r="P1782" s="196" t="str">
        <f t="shared" si="233"/>
        <v>1900M01</v>
      </c>
      <c r="S1782" s="194"/>
      <c r="T1782" s="191"/>
      <c r="Z1782" s="191"/>
    </row>
    <row r="1783" spans="4:26" s="188" customFormat="1" x14ac:dyDescent="0.2">
      <c r="D1783" s="189"/>
      <c r="F1783" s="190"/>
      <c r="K1783" s="191"/>
      <c r="L1783" s="192"/>
      <c r="N1783" s="193"/>
      <c r="O1783" s="200" t="str">
        <f t="shared" si="232"/>
        <v>Jan-1900</v>
      </c>
      <c r="P1783" s="196" t="str">
        <f t="shared" si="233"/>
        <v>1900M01</v>
      </c>
      <c r="S1783" s="194"/>
      <c r="T1783" s="191"/>
      <c r="Z1783" s="191"/>
    </row>
    <row r="1784" spans="4:26" s="188" customFormat="1" x14ac:dyDescent="0.2">
      <c r="D1784" s="189"/>
      <c r="F1784" s="190"/>
      <c r="K1784" s="191"/>
      <c r="L1784" s="192"/>
      <c r="N1784" s="193"/>
      <c r="O1784" s="200" t="str">
        <f t="shared" si="232"/>
        <v>Jan-1900</v>
      </c>
      <c r="P1784" s="196" t="str">
        <f t="shared" si="233"/>
        <v>1900M01</v>
      </c>
      <c r="S1784" s="194"/>
      <c r="T1784" s="191"/>
      <c r="Z1784" s="191"/>
    </row>
    <row r="1785" spans="4:26" s="188" customFormat="1" x14ac:dyDescent="0.2">
      <c r="D1785" s="189"/>
      <c r="F1785" s="190"/>
      <c r="K1785" s="191"/>
      <c r="L1785" s="192"/>
      <c r="N1785" s="193"/>
      <c r="O1785" s="200" t="str">
        <f t="shared" si="232"/>
        <v>Jan-1900</v>
      </c>
      <c r="P1785" s="196" t="str">
        <f t="shared" si="233"/>
        <v>1900M01</v>
      </c>
      <c r="S1785" s="194"/>
      <c r="T1785" s="191"/>
      <c r="Z1785" s="191"/>
    </row>
    <row r="1786" spans="4:26" s="188" customFormat="1" x14ac:dyDescent="0.2">
      <c r="D1786" s="189"/>
      <c r="F1786" s="190"/>
      <c r="K1786" s="191"/>
      <c r="L1786" s="192"/>
      <c r="N1786" s="193"/>
      <c r="O1786" s="200" t="str">
        <f t="shared" si="232"/>
        <v>Jan-1900</v>
      </c>
      <c r="P1786" s="196" t="str">
        <f t="shared" si="233"/>
        <v>1900M01</v>
      </c>
      <c r="S1786" s="194"/>
      <c r="T1786" s="191"/>
      <c r="Z1786" s="191"/>
    </row>
    <row r="1787" spans="4:26" s="188" customFormat="1" x14ac:dyDescent="0.2">
      <c r="D1787" s="189"/>
      <c r="F1787" s="190"/>
      <c r="K1787" s="191"/>
      <c r="L1787" s="192"/>
      <c r="N1787" s="193"/>
      <c r="O1787" s="200" t="str">
        <f t="shared" si="232"/>
        <v>Jan-1900</v>
      </c>
      <c r="P1787" s="196" t="str">
        <f t="shared" si="233"/>
        <v>1900M01</v>
      </c>
      <c r="S1787" s="194"/>
      <c r="T1787" s="191"/>
      <c r="Z1787" s="191"/>
    </row>
    <row r="1788" spans="4:26" s="188" customFormat="1" x14ac:dyDescent="0.2">
      <c r="D1788" s="189"/>
      <c r="F1788" s="190"/>
      <c r="K1788" s="191"/>
      <c r="L1788" s="192"/>
      <c r="N1788" s="193"/>
      <c r="O1788" s="200" t="str">
        <f t="shared" si="232"/>
        <v>Jan-1900</v>
      </c>
      <c r="P1788" s="196" t="str">
        <f t="shared" si="233"/>
        <v>1900M01</v>
      </c>
      <c r="S1788" s="194"/>
      <c r="T1788" s="191"/>
      <c r="Z1788" s="191"/>
    </row>
    <row r="1789" spans="4:26" s="188" customFormat="1" x14ac:dyDescent="0.2">
      <c r="D1789" s="189"/>
      <c r="F1789" s="190"/>
      <c r="K1789" s="191"/>
      <c r="L1789" s="192"/>
      <c r="N1789" s="193"/>
      <c r="O1789" s="200" t="str">
        <f t="shared" si="232"/>
        <v>Jan-1900</v>
      </c>
      <c r="P1789" s="196" t="str">
        <f t="shared" si="233"/>
        <v>1900M01</v>
      </c>
      <c r="S1789" s="194"/>
      <c r="T1789" s="191"/>
      <c r="Z1789" s="191"/>
    </row>
    <row r="1790" spans="4:26" x14ac:dyDescent="0.2">
      <c r="N1790" s="157"/>
      <c r="O1790" s="200" t="str">
        <f t="shared" si="232"/>
        <v>Jan-1900</v>
      </c>
      <c r="P1790" s="196" t="str">
        <f t="shared" si="233"/>
        <v>1900M01</v>
      </c>
    </row>
    <row r="1791" spans="4:26" x14ac:dyDescent="0.2">
      <c r="N1791" s="157"/>
      <c r="O1791" s="200" t="str">
        <f t="shared" si="232"/>
        <v>Jan-1900</v>
      </c>
      <c r="P1791" s="196" t="str">
        <f t="shared" si="233"/>
        <v>1900M01</v>
      </c>
    </row>
    <row r="1792" spans="4:26" x14ac:dyDescent="0.2">
      <c r="N1792" s="157"/>
      <c r="O1792" s="200" t="str">
        <f t="shared" si="232"/>
        <v>Jan-1900</v>
      </c>
      <c r="P1792" s="196" t="str">
        <f t="shared" si="233"/>
        <v>1900M01</v>
      </c>
    </row>
    <row r="1793" spans="14:16" x14ac:dyDescent="0.2">
      <c r="N1793" s="157"/>
      <c r="O1793" s="200" t="str">
        <f t="shared" si="232"/>
        <v>Jan-1900</v>
      </c>
      <c r="P1793" s="196" t="str">
        <f t="shared" si="233"/>
        <v>1900M01</v>
      </c>
    </row>
    <row r="1794" spans="14:16" x14ac:dyDescent="0.2">
      <c r="N1794" s="157"/>
      <c r="O1794" s="200" t="str">
        <f t="shared" si="232"/>
        <v>Jan-1900</v>
      </c>
      <c r="P1794" s="196" t="str">
        <f t="shared" si="233"/>
        <v>1900M01</v>
      </c>
    </row>
    <row r="1795" spans="14:16" x14ac:dyDescent="0.2">
      <c r="N1795" s="157"/>
      <c r="O1795" s="200" t="str">
        <f t="shared" si="232"/>
        <v>Jan-1900</v>
      </c>
      <c r="P1795" s="196" t="str">
        <f t="shared" si="233"/>
        <v>1900M01</v>
      </c>
    </row>
    <row r="1796" spans="14:16" x14ac:dyDescent="0.2">
      <c r="N1796" s="157"/>
      <c r="O1796" s="200" t="str">
        <f t="shared" si="232"/>
        <v>Jan-1900</v>
      </c>
      <c r="P1796" s="196" t="str">
        <f t="shared" si="233"/>
        <v>1900M01</v>
      </c>
    </row>
    <row r="1797" spans="14:16" x14ac:dyDescent="0.2">
      <c r="N1797" s="157"/>
      <c r="O1797" s="200" t="str">
        <f t="shared" si="232"/>
        <v>Jan-1900</v>
      </c>
      <c r="P1797" s="196" t="str">
        <f t="shared" si="233"/>
        <v>1900M01</v>
      </c>
    </row>
    <row r="1798" spans="14:16" x14ac:dyDescent="0.2">
      <c r="N1798" s="157"/>
      <c r="O1798" s="200" t="str">
        <f t="shared" si="232"/>
        <v>Jan-1900</v>
      </c>
      <c r="P1798" s="196" t="str">
        <f t="shared" si="233"/>
        <v>1900M01</v>
      </c>
    </row>
    <row r="1799" spans="14:16" x14ac:dyDescent="0.2">
      <c r="N1799" s="157"/>
      <c r="O1799" s="200" t="str">
        <f t="shared" si="232"/>
        <v>Jan-1900</v>
      </c>
      <c r="P1799" s="196" t="str">
        <f t="shared" si="233"/>
        <v>1900M01</v>
      </c>
    </row>
    <row r="1800" spans="14:16" x14ac:dyDescent="0.2">
      <c r="N1800" s="157"/>
      <c r="O1800" s="200" t="str">
        <f t="shared" si="232"/>
        <v>Jan-1900</v>
      </c>
      <c r="P1800" s="196" t="str">
        <f t="shared" si="233"/>
        <v>1900M01</v>
      </c>
    </row>
    <row r="1801" spans="14:16" x14ac:dyDescent="0.2">
      <c r="N1801" s="157"/>
      <c r="O1801" s="200" t="str">
        <f t="shared" si="232"/>
        <v>Jan-1900</v>
      </c>
      <c r="P1801" s="196" t="str">
        <f t="shared" si="233"/>
        <v>1900M01</v>
      </c>
    </row>
    <row r="1802" spans="14:16" x14ac:dyDescent="0.2">
      <c r="N1802" s="157"/>
      <c r="O1802" s="200" t="str">
        <f t="shared" si="232"/>
        <v>Jan-1900</v>
      </c>
      <c r="P1802" s="196" t="str">
        <f t="shared" si="233"/>
        <v>1900M01</v>
      </c>
    </row>
    <row r="1803" spans="14:16" x14ac:dyDescent="0.2">
      <c r="N1803" s="157"/>
      <c r="O1803" s="200" t="str">
        <f t="shared" si="232"/>
        <v>Jan-1900</v>
      </c>
      <c r="P1803" s="196" t="str">
        <f t="shared" si="233"/>
        <v>1900M01</v>
      </c>
    </row>
    <row r="1804" spans="14:16" x14ac:dyDescent="0.2">
      <c r="N1804" s="157"/>
      <c r="O1804" s="200" t="str">
        <f t="shared" si="232"/>
        <v>Jan-1900</v>
      </c>
      <c r="P1804" s="196" t="str">
        <f t="shared" si="233"/>
        <v>1900M01</v>
      </c>
    </row>
    <row r="1805" spans="14:16" x14ac:dyDescent="0.2">
      <c r="N1805" s="157"/>
      <c r="O1805" s="200" t="str">
        <f t="shared" si="232"/>
        <v>Jan-1900</v>
      </c>
      <c r="P1805" s="196" t="str">
        <f t="shared" si="233"/>
        <v>1900M01</v>
      </c>
    </row>
    <row r="1806" spans="14:16" x14ac:dyDescent="0.2">
      <c r="N1806" s="157"/>
      <c r="O1806" s="200" t="str">
        <f t="shared" si="232"/>
        <v>Jan-1900</v>
      </c>
      <c r="P1806" s="196" t="str">
        <f t="shared" si="233"/>
        <v>1900M01</v>
      </c>
    </row>
    <row r="1807" spans="14:16" x14ac:dyDescent="0.2">
      <c r="N1807" s="157"/>
      <c r="O1807" s="200" t="str">
        <f t="shared" si="232"/>
        <v>Jan-1900</v>
      </c>
      <c r="P1807" s="196" t="str">
        <f t="shared" si="233"/>
        <v>1900M01</v>
      </c>
    </row>
    <row r="1808" spans="14:16" x14ac:dyDescent="0.2">
      <c r="N1808" s="157"/>
      <c r="O1808" s="200" t="str">
        <f t="shared" si="232"/>
        <v>Jan-1900</v>
      </c>
      <c r="P1808" s="196" t="str">
        <f t="shared" si="233"/>
        <v>1900M01</v>
      </c>
    </row>
    <row r="1809" spans="14:16" x14ac:dyDescent="0.2">
      <c r="N1809" s="157"/>
      <c r="O1809" s="200" t="str">
        <f t="shared" si="232"/>
        <v>Jan-1900</v>
      </c>
      <c r="P1809" s="196" t="str">
        <f t="shared" si="233"/>
        <v>1900M01</v>
      </c>
    </row>
    <row r="1810" spans="14:16" x14ac:dyDescent="0.2">
      <c r="N1810" s="157"/>
      <c r="O1810" s="200" t="str">
        <f t="shared" si="232"/>
        <v>Jan-1900</v>
      </c>
      <c r="P1810" s="196" t="str">
        <f t="shared" si="233"/>
        <v>1900M01</v>
      </c>
    </row>
    <row r="1811" spans="14:16" x14ac:dyDescent="0.2">
      <c r="N1811" s="157"/>
      <c r="O1811" s="200" t="str">
        <f t="shared" si="232"/>
        <v>Jan-1900</v>
      </c>
      <c r="P1811" s="196" t="str">
        <f t="shared" si="233"/>
        <v>1900M01</v>
      </c>
    </row>
    <row r="1812" spans="14:16" x14ac:dyDescent="0.2">
      <c r="N1812" s="157"/>
      <c r="O1812" s="200" t="str">
        <f t="shared" si="232"/>
        <v>Jan-1900</v>
      </c>
      <c r="P1812" s="196" t="str">
        <f t="shared" si="233"/>
        <v>1900M01</v>
      </c>
    </row>
    <row r="1813" spans="14:16" x14ac:dyDescent="0.2">
      <c r="N1813" s="157"/>
      <c r="O1813" s="200" t="str">
        <f t="shared" si="232"/>
        <v>Jan-1900</v>
      </c>
      <c r="P1813" s="196" t="str">
        <f t="shared" si="233"/>
        <v>1900M01</v>
      </c>
    </row>
    <row r="1814" spans="14:16" x14ac:dyDescent="0.2">
      <c r="N1814" s="157"/>
      <c r="O1814" s="200" t="str">
        <f t="shared" si="232"/>
        <v>Jan-1900</v>
      </c>
      <c r="P1814" s="196" t="str">
        <f t="shared" si="233"/>
        <v>1900M01</v>
      </c>
    </row>
    <row r="1815" spans="14:16" x14ac:dyDescent="0.2">
      <c r="N1815" s="157"/>
      <c r="O1815" s="200" t="str">
        <f t="shared" si="232"/>
        <v>Jan-1900</v>
      </c>
      <c r="P1815" s="196" t="str">
        <f t="shared" si="233"/>
        <v>1900M01</v>
      </c>
    </row>
    <row r="1816" spans="14:16" x14ac:dyDescent="0.2">
      <c r="N1816" s="157"/>
      <c r="O1816" s="200" t="str">
        <f t="shared" si="232"/>
        <v>Jan-1900</v>
      </c>
      <c r="P1816" s="196" t="str">
        <f t="shared" si="233"/>
        <v>1900M01</v>
      </c>
    </row>
    <row r="1817" spans="14:16" x14ac:dyDescent="0.2">
      <c r="N1817" s="157"/>
      <c r="O1817" s="200" t="str">
        <f t="shared" si="232"/>
        <v>Jan-1900</v>
      </c>
      <c r="P1817" s="196" t="str">
        <f t="shared" si="233"/>
        <v>1900M01</v>
      </c>
    </row>
    <row r="1818" spans="14:16" x14ac:dyDescent="0.2">
      <c r="N1818" s="157"/>
      <c r="O1818" s="200" t="str">
        <f t="shared" si="232"/>
        <v>Jan-1900</v>
      </c>
      <c r="P1818" s="196" t="str">
        <f t="shared" si="233"/>
        <v>1900M01</v>
      </c>
    </row>
    <row r="1819" spans="14:16" x14ac:dyDescent="0.2">
      <c r="N1819" s="157"/>
      <c r="O1819" s="200" t="str">
        <f t="shared" si="232"/>
        <v>Jan-1900</v>
      </c>
      <c r="P1819" s="196" t="str">
        <f t="shared" si="233"/>
        <v>1900M01</v>
      </c>
    </row>
    <row r="1820" spans="14:16" x14ac:dyDescent="0.2">
      <c r="N1820" s="157"/>
      <c r="O1820" s="200" t="str">
        <f t="shared" si="232"/>
        <v>Jan-1900</v>
      </c>
      <c r="P1820" s="196" t="str">
        <f t="shared" si="233"/>
        <v>1900M01</v>
      </c>
    </row>
    <row r="1821" spans="14:16" x14ac:dyDescent="0.2">
      <c r="N1821" s="157"/>
      <c r="O1821" s="200" t="str">
        <f t="shared" ref="O1821:O1884" si="234">TEXT(N1821,"mmm")&amp;"-"&amp;TEXT(N1821,"yyyy")</f>
        <v>Jan-1900</v>
      </c>
      <c r="P1821" s="196" t="str">
        <f t="shared" ref="P1821:P1884" si="235">IFERROR(TEXT(O1821,"yyyy")&amp;"M"&amp;IF(MONTH(O1821)&lt;10,0&amp;MONTH(O1821),MONTH(O1821)),"")</f>
        <v>1900M01</v>
      </c>
    </row>
    <row r="1822" spans="14:16" x14ac:dyDescent="0.2">
      <c r="N1822" s="157"/>
      <c r="O1822" s="200" t="str">
        <f t="shared" si="234"/>
        <v>Jan-1900</v>
      </c>
      <c r="P1822" s="196" t="str">
        <f t="shared" si="235"/>
        <v>1900M01</v>
      </c>
    </row>
    <row r="1823" spans="14:16" x14ac:dyDescent="0.2">
      <c r="N1823" s="157"/>
      <c r="O1823" s="200" t="str">
        <f t="shared" si="234"/>
        <v>Jan-1900</v>
      </c>
      <c r="P1823" s="196" t="str">
        <f t="shared" si="235"/>
        <v>1900M01</v>
      </c>
    </row>
    <row r="1824" spans="14:16" x14ac:dyDescent="0.2">
      <c r="N1824" s="157"/>
      <c r="O1824" s="200" t="str">
        <f t="shared" si="234"/>
        <v>Jan-1900</v>
      </c>
      <c r="P1824" s="196" t="str">
        <f t="shared" si="235"/>
        <v>1900M01</v>
      </c>
    </row>
    <row r="1825" spans="14:16" x14ac:dyDescent="0.2">
      <c r="N1825" s="157"/>
      <c r="O1825" s="200" t="str">
        <f t="shared" si="234"/>
        <v>Jan-1900</v>
      </c>
      <c r="P1825" s="196" t="str">
        <f t="shared" si="235"/>
        <v>1900M01</v>
      </c>
    </row>
    <row r="1826" spans="14:16" x14ac:dyDescent="0.2">
      <c r="N1826" s="157"/>
      <c r="O1826" s="200" t="str">
        <f t="shared" si="234"/>
        <v>Jan-1900</v>
      </c>
      <c r="P1826" s="196" t="str">
        <f t="shared" si="235"/>
        <v>1900M01</v>
      </c>
    </row>
    <row r="1827" spans="14:16" x14ac:dyDescent="0.2">
      <c r="N1827" s="157"/>
      <c r="O1827" s="200" t="str">
        <f t="shared" si="234"/>
        <v>Jan-1900</v>
      </c>
      <c r="P1827" s="196" t="str">
        <f t="shared" si="235"/>
        <v>1900M01</v>
      </c>
    </row>
    <row r="1828" spans="14:16" x14ac:dyDescent="0.2">
      <c r="N1828" s="157"/>
      <c r="O1828" s="200" t="str">
        <f t="shared" si="234"/>
        <v>Jan-1900</v>
      </c>
      <c r="P1828" s="196" t="str">
        <f t="shared" si="235"/>
        <v>1900M01</v>
      </c>
    </row>
    <row r="1829" spans="14:16" x14ac:dyDescent="0.2">
      <c r="N1829" s="157"/>
      <c r="O1829" s="200" t="str">
        <f t="shared" si="234"/>
        <v>Jan-1900</v>
      </c>
      <c r="P1829" s="196" t="str">
        <f t="shared" si="235"/>
        <v>1900M01</v>
      </c>
    </row>
    <row r="1830" spans="14:16" x14ac:dyDescent="0.2">
      <c r="N1830" s="157"/>
      <c r="O1830" s="200" t="str">
        <f t="shared" si="234"/>
        <v>Jan-1900</v>
      </c>
      <c r="P1830" s="196" t="str">
        <f t="shared" si="235"/>
        <v>1900M01</v>
      </c>
    </row>
    <row r="1831" spans="14:16" x14ac:dyDescent="0.2">
      <c r="N1831" s="157"/>
      <c r="O1831" s="200" t="str">
        <f t="shared" si="234"/>
        <v>Jan-1900</v>
      </c>
      <c r="P1831" s="196" t="str">
        <f t="shared" si="235"/>
        <v>1900M01</v>
      </c>
    </row>
    <row r="1832" spans="14:16" x14ac:dyDescent="0.2">
      <c r="N1832" s="157"/>
      <c r="O1832" s="200" t="str">
        <f t="shared" si="234"/>
        <v>Jan-1900</v>
      </c>
      <c r="P1832" s="196" t="str">
        <f t="shared" si="235"/>
        <v>1900M01</v>
      </c>
    </row>
    <row r="1833" spans="14:16" x14ac:dyDescent="0.2">
      <c r="N1833" s="157"/>
      <c r="O1833" s="200" t="str">
        <f t="shared" si="234"/>
        <v>Jan-1900</v>
      </c>
      <c r="P1833" s="196" t="str">
        <f t="shared" si="235"/>
        <v>1900M01</v>
      </c>
    </row>
    <row r="1834" spans="14:16" x14ac:dyDescent="0.2">
      <c r="N1834" s="157"/>
      <c r="O1834" s="200" t="str">
        <f t="shared" si="234"/>
        <v>Jan-1900</v>
      </c>
      <c r="P1834" s="196" t="str">
        <f t="shared" si="235"/>
        <v>1900M01</v>
      </c>
    </row>
    <row r="1835" spans="14:16" x14ac:dyDescent="0.2">
      <c r="N1835" s="157"/>
      <c r="O1835" s="200" t="str">
        <f t="shared" si="234"/>
        <v>Jan-1900</v>
      </c>
      <c r="P1835" s="196" t="str">
        <f t="shared" si="235"/>
        <v>1900M01</v>
      </c>
    </row>
    <row r="1836" spans="14:16" x14ac:dyDescent="0.2">
      <c r="N1836" s="157"/>
      <c r="O1836" s="200" t="str">
        <f t="shared" si="234"/>
        <v>Jan-1900</v>
      </c>
      <c r="P1836" s="196" t="str">
        <f t="shared" si="235"/>
        <v>1900M01</v>
      </c>
    </row>
    <row r="1837" spans="14:16" x14ac:dyDescent="0.2">
      <c r="N1837" s="157"/>
      <c r="O1837" s="200" t="str">
        <f t="shared" si="234"/>
        <v>Jan-1900</v>
      </c>
      <c r="P1837" s="196" t="str">
        <f t="shared" si="235"/>
        <v>1900M01</v>
      </c>
    </row>
    <row r="1838" spans="14:16" x14ac:dyDescent="0.2">
      <c r="N1838" s="157"/>
      <c r="O1838" s="200" t="str">
        <f t="shared" si="234"/>
        <v>Jan-1900</v>
      </c>
      <c r="P1838" s="196" t="str">
        <f t="shared" si="235"/>
        <v>1900M01</v>
      </c>
    </row>
    <row r="1839" spans="14:16" x14ac:dyDescent="0.2">
      <c r="N1839" s="157"/>
      <c r="O1839" s="200" t="str">
        <f t="shared" si="234"/>
        <v>Jan-1900</v>
      </c>
      <c r="P1839" s="196" t="str">
        <f t="shared" si="235"/>
        <v>1900M01</v>
      </c>
    </row>
    <row r="1840" spans="14:16" x14ac:dyDescent="0.2">
      <c r="N1840" s="157"/>
      <c r="O1840" s="200" t="str">
        <f t="shared" si="234"/>
        <v>Jan-1900</v>
      </c>
      <c r="P1840" s="196" t="str">
        <f t="shared" si="235"/>
        <v>1900M01</v>
      </c>
    </row>
    <row r="1841" spans="14:16" x14ac:dyDescent="0.2">
      <c r="N1841" s="157"/>
      <c r="O1841" s="200" t="str">
        <f t="shared" si="234"/>
        <v>Jan-1900</v>
      </c>
      <c r="P1841" s="196" t="str">
        <f t="shared" si="235"/>
        <v>1900M01</v>
      </c>
    </row>
    <row r="1842" spans="14:16" x14ac:dyDescent="0.2">
      <c r="N1842" s="157"/>
      <c r="O1842" s="200" t="str">
        <f t="shared" si="234"/>
        <v>Jan-1900</v>
      </c>
      <c r="P1842" s="196" t="str">
        <f t="shared" si="235"/>
        <v>1900M01</v>
      </c>
    </row>
    <row r="1843" spans="14:16" x14ac:dyDescent="0.2">
      <c r="N1843" s="157"/>
      <c r="O1843" s="200" t="str">
        <f t="shared" si="234"/>
        <v>Jan-1900</v>
      </c>
      <c r="P1843" s="196" t="str">
        <f t="shared" si="235"/>
        <v>1900M01</v>
      </c>
    </row>
    <row r="1844" spans="14:16" x14ac:dyDescent="0.2">
      <c r="N1844" s="157"/>
      <c r="O1844" s="200" t="str">
        <f t="shared" si="234"/>
        <v>Jan-1900</v>
      </c>
      <c r="P1844" s="196" t="str">
        <f t="shared" si="235"/>
        <v>1900M01</v>
      </c>
    </row>
    <row r="1845" spans="14:16" x14ac:dyDescent="0.2">
      <c r="N1845" s="157"/>
      <c r="O1845" s="200" t="str">
        <f t="shared" si="234"/>
        <v>Jan-1900</v>
      </c>
      <c r="P1845" s="196" t="str">
        <f t="shared" si="235"/>
        <v>1900M01</v>
      </c>
    </row>
    <row r="1846" spans="14:16" x14ac:dyDescent="0.2">
      <c r="N1846" s="157"/>
      <c r="O1846" s="200" t="str">
        <f t="shared" si="234"/>
        <v>Jan-1900</v>
      </c>
      <c r="P1846" s="196" t="str">
        <f t="shared" si="235"/>
        <v>1900M01</v>
      </c>
    </row>
    <row r="1847" spans="14:16" x14ac:dyDescent="0.2">
      <c r="N1847" s="157"/>
      <c r="O1847" s="200" t="str">
        <f t="shared" si="234"/>
        <v>Jan-1900</v>
      </c>
      <c r="P1847" s="196" t="str">
        <f t="shared" si="235"/>
        <v>1900M01</v>
      </c>
    </row>
    <row r="1848" spans="14:16" x14ac:dyDescent="0.2">
      <c r="N1848" s="157"/>
      <c r="O1848" s="200" t="str">
        <f t="shared" si="234"/>
        <v>Jan-1900</v>
      </c>
      <c r="P1848" s="196" t="str">
        <f t="shared" si="235"/>
        <v>1900M01</v>
      </c>
    </row>
    <row r="1849" spans="14:16" x14ac:dyDescent="0.2">
      <c r="N1849" s="157"/>
      <c r="O1849" s="200" t="str">
        <f t="shared" si="234"/>
        <v>Jan-1900</v>
      </c>
      <c r="P1849" s="196" t="str">
        <f t="shared" si="235"/>
        <v>1900M01</v>
      </c>
    </row>
    <row r="1850" spans="14:16" x14ac:dyDescent="0.2">
      <c r="N1850" s="157"/>
      <c r="O1850" s="200" t="str">
        <f t="shared" si="234"/>
        <v>Jan-1900</v>
      </c>
      <c r="P1850" s="196" t="str">
        <f t="shared" si="235"/>
        <v>1900M01</v>
      </c>
    </row>
    <row r="1851" spans="14:16" x14ac:dyDescent="0.2">
      <c r="N1851" s="157"/>
      <c r="O1851" s="200" t="str">
        <f t="shared" si="234"/>
        <v>Jan-1900</v>
      </c>
      <c r="P1851" s="196" t="str">
        <f t="shared" si="235"/>
        <v>1900M01</v>
      </c>
    </row>
    <row r="1852" spans="14:16" x14ac:dyDescent="0.2">
      <c r="N1852" s="157"/>
      <c r="O1852" s="200" t="str">
        <f t="shared" si="234"/>
        <v>Jan-1900</v>
      </c>
      <c r="P1852" s="196" t="str">
        <f t="shared" si="235"/>
        <v>1900M01</v>
      </c>
    </row>
    <row r="1853" spans="14:16" x14ac:dyDescent="0.2">
      <c r="N1853" s="157"/>
      <c r="O1853" s="200" t="str">
        <f t="shared" si="234"/>
        <v>Jan-1900</v>
      </c>
      <c r="P1853" s="196" t="str">
        <f t="shared" si="235"/>
        <v>1900M01</v>
      </c>
    </row>
    <row r="1854" spans="14:16" x14ac:dyDescent="0.2">
      <c r="N1854" s="157"/>
      <c r="O1854" s="200" t="str">
        <f t="shared" si="234"/>
        <v>Jan-1900</v>
      </c>
      <c r="P1854" s="196" t="str">
        <f t="shared" si="235"/>
        <v>1900M01</v>
      </c>
    </row>
    <row r="1855" spans="14:16" x14ac:dyDescent="0.2">
      <c r="N1855" s="157"/>
      <c r="O1855" s="200" t="str">
        <f t="shared" si="234"/>
        <v>Jan-1900</v>
      </c>
      <c r="P1855" s="196" t="str">
        <f t="shared" si="235"/>
        <v>1900M01</v>
      </c>
    </row>
    <row r="1856" spans="14:16" x14ac:dyDescent="0.2">
      <c r="N1856" s="157"/>
      <c r="O1856" s="200" t="str">
        <f t="shared" si="234"/>
        <v>Jan-1900</v>
      </c>
      <c r="P1856" s="196" t="str">
        <f t="shared" si="235"/>
        <v>1900M01</v>
      </c>
    </row>
    <row r="1857" spans="14:16" x14ac:dyDescent="0.2">
      <c r="N1857" s="157"/>
      <c r="O1857" s="200" t="str">
        <f t="shared" si="234"/>
        <v>Jan-1900</v>
      </c>
      <c r="P1857" s="196" t="str">
        <f t="shared" si="235"/>
        <v>1900M01</v>
      </c>
    </row>
    <row r="1858" spans="14:16" x14ac:dyDescent="0.2">
      <c r="N1858" s="157"/>
      <c r="O1858" s="200" t="str">
        <f t="shared" si="234"/>
        <v>Jan-1900</v>
      </c>
      <c r="P1858" s="196" t="str">
        <f t="shared" si="235"/>
        <v>1900M01</v>
      </c>
    </row>
    <row r="1859" spans="14:16" x14ac:dyDescent="0.2">
      <c r="N1859" s="157"/>
      <c r="O1859" s="200" t="str">
        <f t="shared" si="234"/>
        <v>Jan-1900</v>
      </c>
      <c r="P1859" s="196" t="str">
        <f t="shared" si="235"/>
        <v>1900M01</v>
      </c>
    </row>
    <row r="1860" spans="14:16" x14ac:dyDescent="0.2">
      <c r="N1860" s="157"/>
      <c r="O1860" s="200" t="str">
        <f t="shared" si="234"/>
        <v>Jan-1900</v>
      </c>
      <c r="P1860" s="196" t="str">
        <f t="shared" si="235"/>
        <v>1900M01</v>
      </c>
    </row>
    <row r="1861" spans="14:16" x14ac:dyDescent="0.2">
      <c r="N1861" s="157"/>
      <c r="O1861" s="200" t="str">
        <f t="shared" si="234"/>
        <v>Jan-1900</v>
      </c>
      <c r="P1861" s="196" t="str">
        <f t="shared" si="235"/>
        <v>1900M01</v>
      </c>
    </row>
    <row r="1862" spans="14:16" x14ac:dyDescent="0.2">
      <c r="N1862" s="157"/>
      <c r="O1862" s="200" t="str">
        <f t="shared" si="234"/>
        <v>Jan-1900</v>
      </c>
      <c r="P1862" s="196" t="str">
        <f t="shared" si="235"/>
        <v>1900M01</v>
      </c>
    </row>
    <row r="1863" spans="14:16" x14ac:dyDescent="0.2">
      <c r="N1863" s="157"/>
      <c r="O1863" s="200" t="str">
        <f t="shared" si="234"/>
        <v>Jan-1900</v>
      </c>
      <c r="P1863" s="196" t="str">
        <f t="shared" si="235"/>
        <v>1900M01</v>
      </c>
    </row>
    <row r="1864" spans="14:16" x14ac:dyDescent="0.2">
      <c r="N1864" s="157"/>
      <c r="O1864" s="200" t="str">
        <f t="shared" si="234"/>
        <v>Jan-1900</v>
      </c>
      <c r="P1864" s="196" t="str">
        <f t="shared" si="235"/>
        <v>1900M01</v>
      </c>
    </row>
    <row r="1865" spans="14:16" x14ac:dyDescent="0.2">
      <c r="N1865" s="157"/>
      <c r="O1865" s="200" t="str">
        <f t="shared" si="234"/>
        <v>Jan-1900</v>
      </c>
      <c r="P1865" s="196" t="str">
        <f t="shared" si="235"/>
        <v>1900M01</v>
      </c>
    </row>
    <row r="1866" spans="14:16" x14ac:dyDescent="0.2">
      <c r="N1866" s="157"/>
      <c r="O1866" s="200" t="str">
        <f t="shared" si="234"/>
        <v>Jan-1900</v>
      </c>
      <c r="P1866" s="196" t="str">
        <f t="shared" si="235"/>
        <v>1900M01</v>
      </c>
    </row>
    <row r="1867" spans="14:16" x14ac:dyDescent="0.2">
      <c r="N1867" s="157"/>
      <c r="O1867" s="200" t="str">
        <f t="shared" si="234"/>
        <v>Jan-1900</v>
      </c>
      <c r="P1867" s="196" t="str">
        <f t="shared" si="235"/>
        <v>1900M01</v>
      </c>
    </row>
    <row r="1868" spans="14:16" x14ac:dyDescent="0.2">
      <c r="N1868" s="157"/>
      <c r="O1868" s="200" t="str">
        <f t="shared" si="234"/>
        <v>Jan-1900</v>
      </c>
      <c r="P1868" s="196" t="str">
        <f t="shared" si="235"/>
        <v>1900M01</v>
      </c>
    </row>
    <row r="1869" spans="14:16" x14ac:dyDescent="0.2">
      <c r="N1869" s="157"/>
      <c r="O1869" s="200" t="str">
        <f t="shared" si="234"/>
        <v>Jan-1900</v>
      </c>
      <c r="P1869" s="196" t="str">
        <f t="shared" si="235"/>
        <v>1900M01</v>
      </c>
    </row>
    <row r="1870" spans="14:16" x14ac:dyDescent="0.2">
      <c r="N1870" s="157"/>
      <c r="O1870" s="200" t="str">
        <f t="shared" si="234"/>
        <v>Jan-1900</v>
      </c>
      <c r="P1870" s="196" t="str">
        <f t="shared" si="235"/>
        <v>1900M01</v>
      </c>
    </row>
    <row r="1871" spans="14:16" x14ac:dyDescent="0.2">
      <c r="N1871" s="157"/>
      <c r="O1871" s="200" t="str">
        <f t="shared" si="234"/>
        <v>Jan-1900</v>
      </c>
      <c r="P1871" s="196" t="str">
        <f t="shared" si="235"/>
        <v>1900M01</v>
      </c>
    </row>
    <row r="1872" spans="14:16" x14ac:dyDescent="0.2">
      <c r="N1872" s="157"/>
      <c r="O1872" s="200" t="str">
        <f t="shared" si="234"/>
        <v>Jan-1900</v>
      </c>
      <c r="P1872" s="196" t="str">
        <f t="shared" si="235"/>
        <v>1900M01</v>
      </c>
    </row>
    <row r="1873" spans="14:16" x14ac:dyDescent="0.2">
      <c r="N1873" s="157"/>
      <c r="O1873" s="200" t="str">
        <f t="shared" si="234"/>
        <v>Jan-1900</v>
      </c>
      <c r="P1873" s="196" t="str">
        <f t="shared" si="235"/>
        <v>1900M01</v>
      </c>
    </row>
    <row r="1874" spans="14:16" x14ac:dyDescent="0.2">
      <c r="N1874" s="157"/>
      <c r="O1874" s="200" t="str">
        <f t="shared" si="234"/>
        <v>Jan-1900</v>
      </c>
      <c r="P1874" s="196" t="str">
        <f t="shared" si="235"/>
        <v>1900M01</v>
      </c>
    </row>
    <row r="1875" spans="14:16" x14ac:dyDescent="0.2">
      <c r="N1875" s="157"/>
      <c r="O1875" s="200" t="str">
        <f t="shared" si="234"/>
        <v>Jan-1900</v>
      </c>
      <c r="P1875" s="196" t="str">
        <f t="shared" si="235"/>
        <v>1900M01</v>
      </c>
    </row>
    <row r="1876" spans="14:16" x14ac:dyDescent="0.2">
      <c r="N1876" s="157"/>
      <c r="O1876" s="200" t="str">
        <f t="shared" si="234"/>
        <v>Jan-1900</v>
      </c>
      <c r="P1876" s="196" t="str">
        <f t="shared" si="235"/>
        <v>1900M01</v>
      </c>
    </row>
    <row r="1877" spans="14:16" x14ac:dyDescent="0.2">
      <c r="N1877" s="157"/>
      <c r="O1877" s="200" t="str">
        <f t="shared" si="234"/>
        <v>Jan-1900</v>
      </c>
      <c r="P1877" s="196" t="str">
        <f t="shared" si="235"/>
        <v>1900M01</v>
      </c>
    </row>
    <row r="1878" spans="14:16" x14ac:dyDescent="0.2">
      <c r="N1878" s="157"/>
      <c r="O1878" s="200" t="str">
        <f t="shared" si="234"/>
        <v>Jan-1900</v>
      </c>
      <c r="P1878" s="196" t="str">
        <f t="shared" si="235"/>
        <v>1900M01</v>
      </c>
    </row>
    <row r="1879" spans="14:16" x14ac:dyDescent="0.2">
      <c r="N1879" s="157"/>
      <c r="O1879" s="200" t="str">
        <f t="shared" si="234"/>
        <v>Jan-1900</v>
      </c>
      <c r="P1879" s="196" t="str">
        <f t="shared" si="235"/>
        <v>1900M01</v>
      </c>
    </row>
    <row r="1880" spans="14:16" x14ac:dyDescent="0.2">
      <c r="N1880" s="157"/>
      <c r="O1880" s="200" t="str">
        <f t="shared" si="234"/>
        <v>Jan-1900</v>
      </c>
      <c r="P1880" s="196" t="str">
        <f t="shared" si="235"/>
        <v>1900M01</v>
      </c>
    </row>
    <row r="1881" spans="14:16" x14ac:dyDescent="0.2">
      <c r="N1881" s="157"/>
      <c r="O1881" s="200" t="str">
        <f t="shared" si="234"/>
        <v>Jan-1900</v>
      </c>
      <c r="P1881" s="196" t="str">
        <f t="shared" si="235"/>
        <v>1900M01</v>
      </c>
    </row>
    <row r="1882" spans="14:16" x14ac:dyDescent="0.2">
      <c r="N1882" s="157"/>
      <c r="O1882" s="200" t="str">
        <f t="shared" si="234"/>
        <v>Jan-1900</v>
      </c>
      <c r="P1882" s="196" t="str">
        <f t="shared" si="235"/>
        <v>1900M01</v>
      </c>
    </row>
    <row r="1883" spans="14:16" x14ac:dyDescent="0.2">
      <c r="N1883" s="157"/>
      <c r="O1883" s="200" t="str">
        <f t="shared" si="234"/>
        <v>Jan-1900</v>
      </c>
      <c r="P1883" s="196" t="str">
        <f t="shared" si="235"/>
        <v>1900M01</v>
      </c>
    </row>
    <row r="1884" spans="14:16" x14ac:dyDescent="0.2">
      <c r="N1884" s="157"/>
      <c r="O1884" s="200" t="str">
        <f t="shared" si="234"/>
        <v>Jan-1900</v>
      </c>
      <c r="P1884" s="196" t="str">
        <f t="shared" si="235"/>
        <v>1900M01</v>
      </c>
    </row>
    <row r="1885" spans="14:16" x14ac:dyDescent="0.2">
      <c r="N1885" s="157"/>
      <c r="O1885" s="200" t="str">
        <f t="shared" ref="O1885:O1948" si="236">TEXT(N1885,"mmm")&amp;"-"&amp;TEXT(N1885,"yyyy")</f>
        <v>Jan-1900</v>
      </c>
      <c r="P1885" s="196" t="str">
        <f t="shared" ref="P1885:P1948" si="237">IFERROR(TEXT(O1885,"yyyy")&amp;"M"&amp;IF(MONTH(O1885)&lt;10,0&amp;MONTH(O1885),MONTH(O1885)),"")</f>
        <v>1900M01</v>
      </c>
    </row>
    <row r="1886" spans="14:16" x14ac:dyDescent="0.2">
      <c r="N1886" s="157"/>
      <c r="O1886" s="200" t="str">
        <f t="shared" si="236"/>
        <v>Jan-1900</v>
      </c>
      <c r="P1886" s="196" t="str">
        <f t="shared" si="237"/>
        <v>1900M01</v>
      </c>
    </row>
    <row r="1887" spans="14:16" x14ac:dyDescent="0.2">
      <c r="N1887" s="157"/>
      <c r="O1887" s="200" t="str">
        <f t="shared" si="236"/>
        <v>Jan-1900</v>
      </c>
      <c r="P1887" s="196" t="str">
        <f t="shared" si="237"/>
        <v>1900M01</v>
      </c>
    </row>
    <row r="1888" spans="14:16" x14ac:dyDescent="0.2">
      <c r="N1888" s="157"/>
      <c r="O1888" s="200" t="str">
        <f t="shared" si="236"/>
        <v>Jan-1900</v>
      </c>
      <c r="P1888" s="196" t="str">
        <f t="shared" si="237"/>
        <v>1900M01</v>
      </c>
    </row>
    <row r="1889" spans="14:16" x14ac:dyDescent="0.2">
      <c r="N1889" s="157"/>
      <c r="O1889" s="200" t="str">
        <f t="shared" si="236"/>
        <v>Jan-1900</v>
      </c>
      <c r="P1889" s="196" t="str">
        <f t="shared" si="237"/>
        <v>1900M01</v>
      </c>
    </row>
    <row r="1890" spans="14:16" x14ac:dyDescent="0.2">
      <c r="N1890" s="157"/>
      <c r="O1890" s="200" t="str">
        <f t="shared" si="236"/>
        <v>Jan-1900</v>
      </c>
      <c r="P1890" s="196" t="str">
        <f t="shared" si="237"/>
        <v>1900M01</v>
      </c>
    </row>
    <row r="1891" spans="14:16" x14ac:dyDescent="0.2">
      <c r="N1891" s="157"/>
      <c r="O1891" s="200" t="str">
        <f t="shared" si="236"/>
        <v>Jan-1900</v>
      </c>
      <c r="P1891" s="196" t="str">
        <f t="shared" si="237"/>
        <v>1900M01</v>
      </c>
    </row>
    <row r="1892" spans="14:16" x14ac:dyDescent="0.2">
      <c r="N1892" s="157"/>
      <c r="O1892" s="200" t="str">
        <f t="shared" si="236"/>
        <v>Jan-1900</v>
      </c>
      <c r="P1892" s="196" t="str">
        <f t="shared" si="237"/>
        <v>1900M01</v>
      </c>
    </row>
    <row r="1893" spans="14:16" x14ac:dyDescent="0.2">
      <c r="N1893" s="157"/>
      <c r="O1893" s="200" t="str">
        <f t="shared" si="236"/>
        <v>Jan-1900</v>
      </c>
      <c r="P1893" s="196" t="str">
        <f t="shared" si="237"/>
        <v>1900M01</v>
      </c>
    </row>
    <row r="1894" spans="14:16" x14ac:dyDescent="0.2">
      <c r="N1894" s="157"/>
      <c r="O1894" s="200" t="str">
        <f t="shared" si="236"/>
        <v>Jan-1900</v>
      </c>
      <c r="P1894" s="196" t="str">
        <f t="shared" si="237"/>
        <v>1900M01</v>
      </c>
    </row>
    <row r="1895" spans="14:16" x14ac:dyDescent="0.2">
      <c r="N1895" s="157"/>
      <c r="O1895" s="200" t="str">
        <f t="shared" si="236"/>
        <v>Jan-1900</v>
      </c>
      <c r="P1895" s="196" t="str">
        <f t="shared" si="237"/>
        <v>1900M01</v>
      </c>
    </row>
    <row r="1896" spans="14:16" x14ac:dyDescent="0.2">
      <c r="N1896" s="157"/>
      <c r="O1896" s="200" t="str">
        <f t="shared" si="236"/>
        <v>Jan-1900</v>
      </c>
      <c r="P1896" s="196" t="str">
        <f t="shared" si="237"/>
        <v>1900M01</v>
      </c>
    </row>
    <row r="1897" spans="14:16" x14ac:dyDescent="0.2">
      <c r="N1897" s="157"/>
      <c r="O1897" s="200" t="str">
        <f t="shared" si="236"/>
        <v>Jan-1900</v>
      </c>
      <c r="P1897" s="196" t="str">
        <f t="shared" si="237"/>
        <v>1900M01</v>
      </c>
    </row>
    <row r="1898" spans="14:16" x14ac:dyDescent="0.2">
      <c r="N1898" s="157"/>
      <c r="O1898" s="200" t="str">
        <f t="shared" si="236"/>
        <v>Jan-1900</v>
      </c>
      <c r="P1898" s="196" t="str">
        <f t="shared" si="237"/>
        <v>1900M01</v>
      </c>
    </row>
    <row r="1899" spans="14:16" x14ac:dyDescent="0.2">
      <c r="N1899" s="157"/>
      <c r="O1899" s="200" t="str">
        <f t="shared" si="236"/>
        <v>Jan-1900</v>
      </c>
      <c r="P1899" s="196" t="str">
        <f t="shared" si="237"/>
        <v>1900M01</v>
      </c>
    </row>
    <row r="1900" spans="14:16" x14ac:dyDescent="0.2">
      <c r="N1900" s="157"/>
      <c r="O1900" s="200" t="str">
        <f t="shared" si="236"/>
        <v>Jan-1900</v>
      </c>
      <c r="P1900" s="196" t="str">
        <f t="shared" si="237"/>
        <v>1900M01</v>
      </c>
    </row>
    <row r="1901" spans="14:16" x14ac:dyDescent="0.2">
      <c r="N1901" s="157"/>
      <c r="O1901" s="200" t="str">
        <f t="shared" si="236"/>
        <v>Jan-1900</v>
      </c>
      <c r="P1901" s="196" t="str">
        <f t="shared" si="237"/>
        <v>1900M01</v>
      </c>
    </row>
    <row r="1902" spans="14:16" x14ac:dyDescent="0.2">
      <c r="N1902" s="157"/>
      <c r="O1902" s="200" t="str">
        <f t="shared" si="236"/>
        <v>Jan-1900</v>
      </c>
      <c r="P1902" s="196" t="str">
        <f t="shared" si="237"/>
        <v>1900M01</v>
      </c>
    </row>
    <row r="1903" spans="14:16" x14ac:dyDescent="0.2">
      <c r="N1903" s="157"/>
      <c r="O1903" s="200" t="str">
        <f t="shared" si="236"/>
        <v>Jan-1900</v>
      </c>
      <c r="P1903" s="196" t="str">
        <f t="shared" si="237"/>
        <v>1900M01</v>
      </c>
    </row>
    <row r="1904" spans="14:16" x14ac:dyDescent="0.2">
      <c r="N1904" s="157"/>
      <c r="O1904" s="200" t="str">
        <f t="shared" si="236"/>
        <v>Jan-1900</v>
      </c>
      <c r="P1904" s="196" t="str">
        <f t="shared" si="237"/>
        <v>1900M01</v>
      </c>
    </row>
    <row r="1905" spans="14:16" x14ac:dyDescent="0.2">
      <c r="N1905" s="157"/>
      <c r="O1905" s="200" t="str">
        <f t="shared" si="236"/>
        <v>Jan-1900</v>
      </c>
      <c r="P1905" s="196" t="str">
        <f t="shared" si="237"/>
        <v>1900M01</v>
      </c>
    </row>
    <row r="1906" spans="14:16" x14ac:dyDescent="0.2">
      <c r="N1906" s="157"/>
      <c r="O1906" s="200" t="str">
        <f t="shared" si="236"/>
        <v>Jan-1900</v>
      </c>
      <c r="P1906" s="196" t="str">
        <f t="shared" si="237"/>
        <v>1900M01</v>
      </c>
    </row>
    <row r="1907" spans="14:16" x14ac:dyDescent="0.2">
      <c r="N1907" s="157"/>
      <c r="O1907" s="200" t="str">
        <f t="shared" si="236"/>
        <v>Jan-1900</v>
      </c>
      <c r="P1907" s="196" t="str">
        <f t="shared" si="237"/>
        <v>1900M01</v>
      </c>
    </row>
    <row r="1908" spans="14:16" x14ac:dyDescent="0.2">
      <c r="N1908" s="157"/>
      <c r="O1908" s="200" t="str">
        <f t="shared" si="236"/>
        <v>Jan-1900</v>
      </c>
      <c r="P1908" s="196" t="str">
        <f t="shared" si="237"/>
        <v>1900M01</v>
      </c>
    </row>
    <row r="1909" spans="14:16" x14ac:dyDescent="0.2">
      <c r="N1909" s="157"/>
      <c r="O1909" s="200" t="str">
        <f t="shared" si="236"/>
        <v>Jan-1900</v>
      </c>
      <c r="P1909" s="196" t="str">
        <f t="shared" si="237"/>
        <v>1900M01</v>
      </c>
    </row>
    <row r="1910" spans="14:16" x14ac:dyDescent="0.2">
      <c r="N1910" s="157"/>
      <c r="O1910" s="200" t="str">
        <f t="shared" si="236"/>
        <v>Jan-1900</v>
      </c>
      <c r="P1910" s="196" t="str">
        <f t="shared" si="237"/>
        <v>1900M01</v>
      </c>
    </row>
    <row r="1911" spans="14:16" x14ac:dyDescent="0.2">
      <c r="N1911" s="157"/>
      <c r="O1911" s="200" t="str">
        <f t="shared" si="236"/>
        <v>Jan-1900</v>
      </c>
      <c r="P1911" s="196" t="str">
        <f t="shared" si="237"/>
        <v>1900M01</v>
      </c>
    </row>
    <row r="1912" spans="14:16" x14ac:dyDescent="0.2">
      <c r="N1912" s="157"/>
      <c r="O1912" s="200" t="str">
        <f t="shared" si="236"/>
        <v>Jan-1900</v>
      </c>
      <c r="P1912" s="196" t="str">
        <f t="shared" si="237"/>
        <v>1900M01</v>
      </c>
    </row>
    <row r="1913" spans="14:16" x14ac:dyDescent="0.2">
      <c r="N1913" s="157"/>
      <c r="O1913" s="200" t="str">
        <f t="shared" si="236"/>
        <v>Jan-1900</v>
      </c>
      <c r="P1913" s="196" t="str">
        <f t="shared" si="237"/>
        <v>1900M01</v>
      </c>
    </row>
    <row r="1914" spans="14:16" x14ac:dyDescent="0.2">
      <c r="N1914" s="157"/>
      <c r="O1914" s="200" t="str">
        <f t="shared" si="236"/>
        <v>Jan-1900</v>
      </c>
      <c r="P1914" s="196" t="str">
        <f t="shared" si="237"/>
        <v>1900M01</v>
      </c>
    </row>
    <row r="1915" spans="14:16" x14ac:dyDescent="0.2">
      <c r="N1915" s="157"/>
      <c r="O1915" s="200" t="str">
        <f t="shared" si="236"/>
        <v>Jan-1900</v>
      </c>
      <c r="P1915" s="196" t="str">
        <f t="shared" si="237"/>
        <v>1900M01</v>
      </c>
    </row>
    <row r="1916" spans="14:16" x14ac:dyDescent="0.2">
      <c r="N1916" s="157"/>
      <c r="O1916" s="200" t="str">
        <f t="shared" si="236"/>
        <v>Jan-1900</v>
      </c>
      <c r="P1916" s="196" t="str">
        <f t="shared" si="237"/>
        <v>1900M01</v>
      </c>
    </row>
    <row r="1917" spans="14:16" x14ac:dyDescent="0.2">
      <c r="N1917" s="157"/>
      <c r="O1917" s="200" t="str">
        <f t="shared" si="236"/>
        <v>Jan-1900</v>
      </c>
      <c r="P1917" s="196" t="str">
        <f t="shared" si="237"/>
        <v>1900M01</v>
      </c>
    </row>
    <row r="1918" spans="14:16" x14ac:dyDescent="0.2">
      <c r="N1918" s="157"/>
      <c r="O1918" s="200" t="str">
        <f t="shared" si="236"/>
        <v>Jan-1900</v>
      </c>
      <c r="P1918" s="196" t="str">
        <f t="shared" si="237"/>
        <v>1900M01</v>
      </c>
    </row>
    <row r="1919" spans="14:16" x14ac:dyDescent="0.2">
      <c r="N1919" s="157"/>
      <c r="O1919" s="200" t="str">
        <f t="shared" si="236"/>
        <v>Jan-1900</v>
      </c>
      <c r="P1919" s="196" t="str">
        <f t="shared" si="237"/>
        <v>1900M01</v>
      </c>
    </row>
    <row r="1920" spans="14:16" x14ac:dyDescent="0.2">
      <c r="N1920" s="157"/>
      <c r="O1920" s="200" t="str">
        <f t="shared" si="236"/>
        <v>Jan-1900</v>
      </c>
      <c r="P1920" s="196" t="str">
        <f t="shared" si="237"/>
        <v>1900M01</v>
      </c>
    </row>
    <row r="1921" spans="14:16" x14ac:dyDescent="0.2">
      <c r="N1921" s="157"/>
      <c r="O1921" s="200" t="str">
        <f t="shared" si="236"/>
        <v>Jan-1900</v>
      </c>
      <c r="P1921" s="196" t="str">
        <f t="shared" si="237"/>
        <v>1900M01</v>
      </c>
    </row>
    <row r="1922" spans="14:16" x14ac:dyDescent="0.2">
      <c r="N1922" s="157"/>
      <c r="O1922" s="200" t="str">
        <f t="shared" si="236"/>
        <v>Jan-1900</v>
      </c>
      <c r="P1922" s="196" t="str">
        <f t="shared" si="237"/>
        <v>1900M01</v>
      </c>
    </row>
    <row r="1923" spans="14:16" x14ac:dyDescent="0.2">
      <c r="N1923" s="157"/>
      <c r="O1923" s="200" t="str">
        <f t="shared" si="236"/>
        <v>Jan-1900</v>
      </c>
      <c r="P1923" s="196" t="str">
        <f t="shared" si="237"/>
        <v>1900M01</v>
      </c>
    </row>
    <row r="1924" spans="14:16" x14ac:dyDescent="0.2">
      <c r="N1924" s="157"/>
      <c r="O1924" s="200" t="str">
        <f t="shared" si="236"/>
        <v>Jan-1900</v>
      </c>
      <c r="P1924" s="196" t="str">
        <f t="shared" si="237"/>
        <v>1900M01</v>
      </c>
    </row>
    <row r="1925" spans="14:16" x14ac:dyDescent="0.2">
      <c r="N1925" s="157"/>
      <c r="O1925" s="200" t="str">
        <f t="shared" si="236"/>
        <v>Jan-1900</v>
      </c>
      <c r="P1925" s="196" t="str">
        <f t="shared" si="237"/>
        <v>1900M01</v>
      </c>
    </row>
    <row r="1926" spans="14:16" x14ac:dyDescent="0.2">
      <c r="N1926" s="157"/>
      <c r="O1926" s="200" t="str">
        <f t="shared" si="236"/>
        <v>Jan-1900</v>
      </c>
      <c r="P1926" s="196" t="str">
        <f t="shared" si="237"/>
        <v>1900M01</v>
      </c>
    </row>
    <row r="1927" spans="14:16" x14ac:dyDescent="0.2">
      <c r="N1927" s="157"/>
      <c r="O1927" s="200" t="str">
        <f t="shared" si="236"/>
        <v>Jan-1900</v>
      </c>
      <c r="P1927" s="196" t="str">
        <f t="shared" si="237"/>
        <v>1900M01</v>
      </c>
    </row>
    <row r="1928" spans="14:16" x14ac:dyDescent="0.2">
      <c r="N1928" s="157"/>
      <c r="O1928" s="200" t="str">
        <f t="shared" si="236"/>
        <v>Jan-1900</v>
      </c>
      <c r="P1928" s="196" t="str">
        <f t="shared" si="237"/>
        <v>1900M01</v>
      </c>
    </row>
    <row r="1929" spans="14:16" x14ac:dyDescent="0.2">
      <c r="N1929" s="157"/>
      <c r="O1929" s="200" t="str">
        <f t="shared" si="236"/>
        <v>Jan-1900</v>
      </c>
      <c r="P1929" s="196" t="str">
        <f t="shared" si="237"/>
        <v>1900M01</v>
      </c>
    </row>
    <row r="1930" spans="14:16" x14ac:dyDescent="0.2">
      <c r="N1930" s="157"/>
      <c r="O1930" s="200" t="str">
        <f t="shared" si="236"/>
        <v>Jan-1900</v>
      </c>
      <c r="P1930" s="196" t="str">
        <f t="shared" si="237"/>
        <v>1900M01</v>
      </c>
    </row>
    <row r="1931" spans="14:16" x14ac:dyDescent="0.2">
      <c r="N1931" s="157"/>
      <c r="O1931" s="200" t="str">
        <f t="shared" si="236"/>
        <v>Jan-1900</v>
      </c>
      <c r="P1931" s="196" t="str">
        <f t="shared" si="237"/>
        <v>1900M01</v>
      </c>
    </row>
    <row r="1932" spans="14:16" x14ac:dyDescent="0.2">
      <c r="N1932" s="157"/>
      <c r="O1932" s="200" t="str">
        <f t="shared" si="236"/>
        <v>Jan-1900</v>
      </c>
      <c r="P1932" s="196" t="str">
        <f t="shared" si="237"/>
        <v>1900M01</v>
      </c>
    </row>
    <row r="1933" spans="14:16" x14ac:dyDescent="0.2">
      <c r="N1933" s="157"/>
      <c r="O1933" s="200" t="str">
        <f t="shared" si="236"/>
        <v>Jan-1900</v>
      </c>
      <c r="P1933" s="196" t="str">
        <f t="shared" si="237"/>
        <v>1900M01</v>
      </c>
    </row>
    <row r="1934" spans="14:16" x14ac:dyDescent="0.2">
      <c r="N1934" s="157"/>
      <c r="O1934" s="200" t="str">
        <f t="shared" si="236"/>
        <v>Jan-1900</v>
      </c>
      <c r="P1934" s="196" t="str">
        <f t="shared" si="237"/>
        <v>1900M01</v>
      </c>
    </row>
    <row r="1935" spans="14:16" x14ac:dyDescent="0.2">
      <c r="N1935" s="157"/>
      <c r="O1935" s="200" t="str">
        <f t="shared" si="236"/>
        <v>Jan-1900</v>
      </c>
      <c r="P1935" s="196" t="str">
        <f t="shared" si="237"/>
        <v>1900M01</v>
      </c>
    </row>
    <row r="1936" spans="14:16" x14ac:dyDescent="0.2">
      <c r="N1936" s="157"/>
      <c r="O1936" s="200" t="str">
        <f t="shared" si="236"/>
        <v>Jan-1900</v>
      </c>
      <c r="P1936" s="196" t="str">
        <f t="shared" si="237"/>
        <v>1900M01</v>
      </c>
    </row>
    <row r="1937" spans="14:16" x14ac:dyDescent="0.2">
      <c r="N1937" s="157"/>
      <c r="O1937" s="200" t="str">
        <f t="shared" si="236"/>
        <v>Jan-1900</v>
      </c>
      <c r="P1937" s="196" t="str">
        <f t="shared" si="237"/>
        <v>1900M01</v>
      </c>
    </row>
    <row r="1938" spans="14:16" x14ac:dyDescent="0.2">
      <c r="N1938" s="157"/>
      <c r="O1938" s="200" t="str">
        <f t="shared" si="236"/>
        <v>Jan-1900</v>
      </c>
      <c r="P1938" s="196" t="str">
        <f t="shared" si="237"/>
        <v>1900M01</v>
      </c>
    </row>
    <row r="1939" spans="14:16" x14ac:dyDescent="0.2">
      <c r="N1939" s="157"/>
      <c r="O1939" s="200" t="str">
        <f t="shared" si="236"/>
        <v>Jan-1900</v>
      </c>
      <c r="P1939" s="196" t="str">
        <f t="shared" si="237"/>
        <v>1900M01</v>
      </c>
    </row>
    <row r="1940" spans="14:16" x14ac:dyDescent="0.2">
      <c r="N1940" s="157"/>
      <c r="O1940" s="200" t="str">
        <f t="shared" si="236"/>
        <v>Jan-1900</v>
      </c>
      <c r="P1940" s="196" t="str">
        <f t="shared" si="237"/>
        <v>1900M01</v>
      </c>
    </row>
    <row r="1941" spans="14:16" x14ac:dyDescent="0.2">
      <c r="N1941" s="157"/>
      <c r="O1941" s="200" t="str">
        <f t="shared" si="236"/>
        <v>Jan-1900</v>
      </c>
      <c r="P1941" s="196" t="str">
        <f t="shared" si="237"/>
        <v>1900M01</v>
      </c>
    </row>
    <row r="1942" spans="14:16" x14ac:dyDescent="0.2">
      <c r="N1942" s="157"/>
      <c r="O1942" s="200" t="str">
        <f t="shared" si="236"/>
        <v>Jan-1900</v>
      </c>
      <c r="P1942" s="196" t="str">
        <f t="shared" si="237"/>
        <v>1900M01</v>
      </c>
    </row>
    <row r="1943" spans="14:16" x14ac:dyDescent="0.2">
      <c r="N1943" s="157"/>
      <c r="O1943" s="200" t="str">
        <f t="shared" si="236"/>
        <v>Jan-1900</v>
      </c>
      <c r="P1943" s="196" t="str">
        <f t="shared" si="237"/>
        <v>1900M01</v>
      </c>
    </row>
    <row r="1944" spans="14:16" x14ac:dyDescent="0.2">
      <c r="N1944" s="157"/>
      <c r="O1944" s="200" t="str">
        <f t="shared" si="236"/>
        <v>Jan-1900</v>
      </c>
      <c r="P1944" s="196" t="str">
        <f t="shared" si="237"/>
        <v>1900M01</v>
      </c>
    </row>
    <row r="1945" spans="14:16" x14ac:dyDescent="0.2">
      <c r="N1945" s="157"/>
      <c r="O1945" s="200" t="str">
        <f t="shared" si="236"/>
        <v>Jan-1900</v>
      </c>
      <c r="P1945" s="196" t="str">
        <f t="shared" si="237"/>
        <v>1900M01</v>
      </c>
    </row>
    <row r="1946" spans="14:16" x14ac:dyDescent="0.2">
      <c r="N1946" s="157"/>
      <c r="O1946" s="200" t="str">
        <f t="shared" si="236"/>
        <v>Jan-1900</v>
      </c>
      <c r="P1946" s="196" t="str">
        <f t="shared" si="237"/>
        <v>1900M01</v>
      </c>
    </row>
    <row r="1947" spans="14:16" x14ac:dyDescent="0.2">
      <c r="N1947" s="157"/>
      <c r="O1947" s="200" t="str">
        <f t="shared" si="236"/>
        <v>Jan-1900</v>
      </c>
      <c r="P1947" s="196" t="str">
        <f t="shared" si="237"/>
        <v>1900M01</v>
      </c>
    </row>
    <row r="1948" spans="14:16" x14ac:dyDescent="0.2">
      <c r="N1948" s="157"/>
      <c r="O1948" s="200" t="str">
        <f t="shared" si="236"/>
        <v>Jan-1900</v>
      </c>
      <c r="P1948" s="196" t="str">
        <f t="shared" si="237"/>
        <v>1900M01</v>
      </c>
    </row>
    <row r="1949" spans="14:16" x14ac:dyDescent="0.2">
      <c r="N1949" s="157"/>
      <c r="O1949" s="200" t="str">
        <f t="shared" ref="O1949:O2012" si="238">TEXT(N1949,"mmm")&amp;"-"&amp;TEXT(N1949,"yyyy")</f>
        <v>Jan-1900</v>
      </c>
      <c r="P1949" s="196" t="str">
        <f t="shared" ref="P1949:P2012" si="239">IFERROR(TEXT(O1949,"yyyy")&amp;"M"&amp;IF(MONTH(O1949)&lt;10,0&amp;MONTH(O1949),MONTH(O1949)),"")</f>
        <v>1900M01</v>
      </c>
    </row>
    <row r="1950" spans="14:16" x14ac:dyDescent="0.2">
      <c r="N1950" s="157"/>
      <c r="O1950" s="200" t="str">
        <f t="shared" si="238"/>
        <v>Jan-1900</v>
      </c>
      <c r="P1950" s="196" t="str">
        <f t="shared" si="239"/>
        <v>1900M01</v>
      </c>
    </row>
    <row r="1951" spans="14:16" x14ac:dyDescent="0.2">
      <c r="N1951" s="157"/>
      <c r="O1951" s="200" t="str">
        <f t="shared" si="238"/>
        <v>Jan-1900</v>
      </c>
      <c r="P1951" s="196" t="str">
        <f t="shared" si="239"/>
        <v>1900M01</v>
      </c>
    </row>
    <row r="1952" spans="14:16" x14ac:dyDescent="0.2">
      <c r="N1952" s="157"/>
      <c r="O1952" s="200" t="str">
        <f t="shared" si="238"/>
        <v>Jan-1900</v>
      </c>
      <c r="P1952" s="196" t="str">
        <f t="shared" si="239"/>
        <v>1900M01</v>
      </c>
    </row>
    <row r="1953" spans="14:16" x14ac:dyDescent="0.2">
      <c r="N1953" s="157"/>
      <c r="O1953" s="200" t="str">
        <f t="shared" si="238"/>
        <v>Jan-1900</v>
      </c>
      <c r="P1953" s="196" t="str">
        <f t="shared" si="239"/>
        <v>1900M01</v>
      </c>
    </row>
    <row r="1954" spans="14:16" x14ac:dyDescent="0.2">
      <c r="N1954" s="157"/>
      <c r="O1954" s="200" t="str">
        <f t="shared" si="238"/>
        <v>Jan-1900</v>
      </c>
      <c r="P1954" s="196" t="str">
        <f t="shared" si="239"/>
        <v>1900M01</v>
      </c>
    </row>
    <row r="1955" spans="14:16" x14ac:dyDescent="0.2">
      <c r="N1955" s="157"/>
      <c r="O1955" s="200" t="str">
        <f t="shared" si="238"/>
        <v>Jan-1900</v>
      </c>
      <c r="P1955" s="196" t="str">
        <f t="shared" si="239"/>
        <v>1900M01</v>
      </c>
    </row>
    <row r="1956" spans="14:16" x14ac:dyDescent="0.2">
      <c r="N1956" s="157"/>
      <c r="O1956" s="200" t="str">
        <f t="shared" si="238"/>
        <v>Jan-1900</v>
      </c>
      <c r="P1956" s="196" t="str">
        <f t="shared" si="239"/>
        <v>1900M01</v>
      </c>
    </row>
    <row r="1957" spans="14:16" x14ac:dyDescent="0.2">
      <c r="N1957" s="157"/>
      <c r="O1957" s="200" t="str">
        <f t="shared" si="238"/>
        <v>Jan-1900</v>
      </c>
      <c r="P1957" s="196" t="str">
        <f t="shared" si="239"/>
        <v>1900M01</v>
      </c>
    </row>
    <row r="1958" spans="14:16" x14ac:dyDescent="0.2">
      <c r="N1958" s="157"/>
      <c r="O1958" s="200" t="str">
        <f t="shared" si="238"/>
        <v>Jan-1900</v>
      </c>
      <c r="P1958" s="196" t="str">
        <f t="shared" si="239"/>
        <v>1900M01</v>
      </c>
    </row>
    <row r="1959" spans="14:16" x14ac:dyDescent="0.2">
      <c r="N1959" s="157"/>
      <c r="O1959" s="200" t="str">
        <f t="shared" si="238"/>
        <v>Jan-1900</v>
      </c>
      <c r="P1959" s="196" t="str">
        <f t="shared" si="239"/>
        <v>1900M01</v>
      </c>
    </row>
    <row r="1960" spans="14:16" x14ac:dyDescent="0.2">
      <c r="N1960" s="157"/>
      <c r="O1960" s="200" t="str">
        <f t="shared" si="238"/>
        <v>Jan-1900</v>
      </c>
      <c r="P1960" s="196" t="str">
        <f t="shared" si="239"/>
        <v>1900M01</v>
      </c>
    </row>
    <row r="1961" spans="14:16" x14ac:dyDescent="0.2">
      <c r="N1961" s="157"/>
      <c r="O1961" s="200" t="str">
        <f t="shared" si="238"/>
        <v>Jan-1900</v>
      </c>
      <c r="P1961" s="196" t="str">
        <f t="shared" si="239"/>
        <v>1900M01</v>
      </c>
    </row>
    <row r="1962" spans="14:16" x14ac:dyDescent="0.2">
      <c r="N1962" s="157"/>
      <c r="O1962" s="200" t="str">
        <f t="shared" si="238"/>
        <v>Jan-1900</v>
      </c>
      <c r="P1962" s="196" t="str">
        <f t="shared" si="239"/>
        <v>1900M01</v>
      </c>
    </row>
    <row r="1963" spans="14:16" x14ac:dyDescent="0.2">
      <c r="N1963" s="157"/>
      <c r="O1963" s="200" t="str">
        <f t="shared" si="238"/>
        <v>Jan-1900</v>
      </c>
      <c r="P1963" s="196" t="str">
        <f t="shared" si="239"/>
        <v>1900M01</v>
      </c>
    </row>
    <row r="1964" spans="14:16" x14ac:dyDescent="0.2">
      <c r="N1964" s="157"/>
      <c r="O1964" s="200" t="str">
        <f t="shared" si="238"/>
        <v>Jan-1900</v>
      </c>
      <c r="P1964" s="196" t="str">
        <f t="shared" si="239"/>
        <v>1900M01</v>
      </c>
    </row>
    <row r="1965" spans="14:16" x14ac:dyDescent="0.2">
      <c r="N1965" s="157"/>
      <c r="O1965" s="200" t="str">
        <f t="shared" si="238"/>
        <v>Jan-1900</v>
      </c>
      <c r="P1965" s="196" t="str">
        <f t="shared" si="239"/>
        <v>1900M01</v>
      </c>
    </row>
    <row r="1966" spans="14:16" x14ac:dyDescent="0.2">
      <c r="N1966" s="157"/>
      <c r="O1966" s="200" t="str">
        <f t="shared" si="238"/>
        <v>Jan-1900</v>
      </c>
      <c r="P1966" s="196" t="str">
        <f t="shared" si="239"/>
        <v>1900M01</v>
      </c>
    </row>
    <row r="1967" spans="14:16" x14ac:dyDescent="0.2">
      <c r="N1967" s="157"/>
      <c r="O1967" s="200" t="str">
        <f t="shared" si="238"/>
        <v>Jan-1900</v>
      </c>
      <c r="P1967" s="196" t="str">
        <f t="shared" si="239"/>
        <v>1900M01</v>
      </c>
    </row>
    <row r="1968" spans="14:16" x14ac:dyDescent="0.2">
      <c r="N1968" s="157"/>
      <c r="O1968" s="200" t="str">
        <f t="shared" si="238"/>
        <v>Jan-1900</v>
      </c>
      <c r="P1968" s="196" t="str">
        <f t="shared" si="239"/>
        <v>1900M01</v>
      </c>
    </row>
    <row r="1969" spans="14:16" x14ac:dyDescent="0.2">
      <c r="N1969" s="157"/>
      <c r="O1969" s="200" t="str">
        <f t="shared" si="238"/>
        <v>Jan-1900</v>
      </c>
      <c r="P1969" s="196" t="str">
        <f t="shared" si="239"/>
        <v>1900M01</v>
      </c>
    </row>
    <row r="1970" spans="14:16" x14ac:dyDescent="0.2">
      <c r="N1970" s="157"/>
      <c r="O1970" s="200" t="str">
        <f t="shared" si="238"/>
        <v>Jan-1900</v>
      </c>
      <c r="P1970" s="196" t="str">
        <f t="shared" si="239"/>
        <v>1900M01</v>
      </c>
    </row>
    <row r="1971" spans="14:16" x14ac:dyDescent="0.2">
      <c r="N1971" s="157"/>
      <c r="O1971" s="200" t="str">
        <f t="shared" si="238"/>
        <v>Jan-1900</v>
      </c>
      <c r="P1971" s="196" t="str">
        <f t="shared" si="239"/>
        <v>1900M01</v>
      </c>
    </row>
    <row r="1972" spans="14:16" x14ac:dyDescent="0.2">
      <c r="N1972" s="157"/>
      <c r="O1972" s="200" t="str">
        <f t="shared" si="238"/>
        <v>Jan-1900</v>
      </c>
      <c r="P1972" s="196" t="str">
        <f t="shared" si="239"/>
        <v>1900M01</v>
      </c>
    </row>
    <row r="1973" spans="14:16" x14ac:dyDescent="0.2">
      <c r="N1973" s="157"/>
      <c r="O1973" s="200" t="str">
        <f t="shared" si="238"/>
        <v>Jan-1900</v>
      </c>
      <c r="P1973" s="196" t="str">
        <f t="shared" si="239"/>
        <v>1900M01</v>
      </c>
    </row>
    <row r="1974" spans="14:16" x14ac:dyDescent="0.2">
      <c r="N1974" s="157"/>
      <c r="O1974" s="200" t="str">
        <f t="shared" si="238"/>
        <v>Jan-1900</v>
      </c>
      <c r="P1974" s="196" t="str">
        <f t="shared" si="239"/>
        <v>1900M01</v>
      </c>
    </row>
    <row r="1975" spans="14:16" x14ac:dyDescent="0.2">
      <c r="N1975" s="157"/>
      <c r="O1975" s="200" t="str">
        <f t="shared" si="238"/>
        <v>Jan-1900</v>
      </c>
      <c r="P1975" s="196" t="str">
        <f t="shared" si="239"/>
        <v>1900M01</v>
      </c>
    </row>
    <row r="1976" spans="14:16" x14ac:dyDescent="0.2">
      <c r="N1976" s="157"/>
      <c r="O1976" s="200" t="str">
        <f t="shared" si="238"/>
        <v>Jan-1900</v>
      </c>
      <c r="P1976" s="196" t="str">
        <f t="shared" si="239"/>
        <v>1900M01</v>
      </c>
    </row>
    <row r="1977" spans="14:16" x14ac:dyDescent="0.2">
      <c r="N1977" s="157"/>
      <c r="O1977" s="200" t="str">
        <f t="shared" si="238"/>
        <v>Jan-1900</v>
      </c>
      <c r="P1977" s="196" t="str">
        <f t="shared" si="239"/>
        <v>1900M01</v>
      </c>
    </row>
    <row r="1978" spans="14:16" x14ac:dyDescent="0.2">
      <c r="N1978" s="157"/>
      <c r="O1978" s="200" t="str">
        <f t="shared" si="238"/>
        <v>Jan-1900</v>
      </c>
      <c r="P1978" s="196" t="str">
        <f t="shared" si="239"/>
        <v>1900M01</v>
      </c>
    </row>
    <row r="1979" spans="14:16" x14ac:dyDescent="0.2">
      <c r="N1979" s="157"/>
      <c r="O1979" s="200" t="str">
        <f t="shared" si="238"/>
        <v>Jan-1900</v>
      </c>
      <c r="P1979" s="196" t="str">
        <f t="shared" si="239"/>
        <v>1900M01</v>
      </c>
    </row>
    <row r="1980" spans="14:16" x14ac:dyDescent="0.2">
      <c r="N1980" s="157"/>
      <c r="O1980" s="200" t="str">
        <f t="shared" si="238"/>
        <v>Jan-1900</v>
      </c>
      <c r="P1980" s="196" t="str">
        <f t="shared" si="239"/>
        <v>1900M01</v>
      </c>
    </row>
    <row r="1981" spans="14:16" x14ac:dyDescent="0.2">
      <c r="N1981" s="157"/>
      <c r="O1981" s="200" t="str">
        <f t="shared" si="238"/>
        <v>Jan-1900</v>
      </c>
      <c r="P1981" s="196" t="str">
        <f t="shared" si="239"/>
        <v>1900M01</v>
      </c>
    </row>
    <row r="1982" spans="14:16" x14ac:dyDescent="0.2">
      <c r="N1982" s="157"/>
      <c r="O1982" s="200" t="str">
        <f t="shared" si="238"/>
        <v>Jan-1900</v>
      </c>
      <c r="P1982" s="196" t="str">
        <f t="shared" si="239"/>
        <v>1900M01</v>
      </c>
    </row>
    <row r="1983" spans="14:16" x14ac:dyDescent="0.2">
      <c r="N1983" s="157"/>
      <c r="O1983" s="200" t="str">
        <f t="shared" si="238"/>
        <v>Jan-1900</v>
      </c>
      <c r="P1983" s="196" t="str">
        <f t="shared" si="239"/>
        <v>1900M01</v>
      </c>
    </row>
    <row r="1984" spans="14:16" x14ac:dyDescent="0.2">
      <c r="N1984" s="157"/>
      <c r="O1984" s="200" t="str">
        <f t="shared" si="238"/>
        <v>Jan-1900</v>
      </c>
      <c r="P1984" s="196" t="str">
        <f t="shared" si="239"/>
        <v>1900M01</v>
      </c>
    </row>
    <row r="1985" spans="14:16" x14ac:dyDescent="0.2">
      <c r="N1985" s="157"/>
      <c r="O1985" s="200" t="str">
        <f t="shared" si="238"/>
        <v>Jan-1900</v>
      </c>
      <c r="P1985" s="196" t="str">
        <f t="shared" si="239"/>
        <v>1900M01</v>
      </c>
    </row>
    <row r="1986" spans="14:16" x14ac:dyDescent="0.2">
      <c r="N1986" s="157"/>
      <c r="O1986" s="200" t="str">
        <f t="shared" si="238"/>
        <v>Jan-1900</v>
      </c>
      <c r="P1986" s="196" t="str">
        <f t="shared" si="239"/>
        <v>1900M01</v>
      </c>
    </row>
    <row r="1987" spans="14:16" x14ac:dyDescent="0.2">
      <c r="N1987" s="157"/>
      <c r="O1987" s="200" t="str">
        <f t="shared" si="238"/>
        <v>Jan-1900</v>
      </c>
      <c r="P1987" s="196" t="str">
        <f t="shared" si="239"/>
        <v>1900M01</v>
      </c>
    </row>
    <row r="1988" spans="14:16" x14ac:dyDescent="0.2">
      <c r="N1988" s="157"/>
      <c r="O1988" s="200" t="str">
        <f t="shared" si="238"/>
        <v>Jan-1900</v>
      </c>
      <c r="P1988" s="196" t="str">
        <f t="shared" si="239"/>
        <v>1900M01</v>
      </c>
    </row>
    <row r="1989" spans="14:16" x14ac:dyDescent="0.2">
      <c r="N1989" s="157"/>
      <c r="O1989" s="200" t="str">
        <f t="shared" si="238"/>
        <v>Jan-1900</v>
      </c>
      <c r="P1989" s="196" t="str">
        <f t="shared" si="239"/>
        <v>1900M01</v>
      </c>
    </row>
    <row r="1990" spans="14:16" x14ac:dyDescent="0.2">
      <c r="N1990" s="157"/>
      <c r="O1990" s="200" t="str">
        <f t="shared" si="238"/>
        <v>Jan-1900</v>
      </c>
      <c r="P1990" s="196" t="str">
        <f t="shared" si="239"/>
        <v>1900M01</v>
      </c>
    </row>
    <row r="1991" spans="14:16" x14ac:dyDescent="0.2">
      <c r="N1991" s="157"/>
      <c r="O1991" s="200" t="str">
        <f t="shared" si="238"/>
        <v>Jan-1900</v>
      </c>
      <c r="P1991" s="196" t="str">
        <f t="shared" si="239"/>
        <v>1900M01</v>
      </c>
    </row>
    <row r="1992" spans="14:16" x14ac:dyDescent="0.2">
      <c r="N1992" s="157"/>
      <c r="O1992" s="200" t="str">
        <f t="shared" si="238"/>
        <v>Jan-1900</v>
      </c>
      <c r="P1992" s="196" t="str">
        <f t="shared" si="239"/>
        <v>1900M01</v>
      </c>
    </row>
    <row r="1993" spans="14:16" x14ac:dyDescent="0.2">
      <c r="N1993" s="157"/>
      <c r="O1993" s="200" t="str">
        <f t="shared" si="238"/>
        <v>Jan-1900</v>
      </c>
      <c r="P1993" s="196" t="str">
        <f t="shared" si="239"/>
        <v>1900M01</v>
      </c>
    </row>
    <row r="1994" spans="14:16" x14ac:dyDescent="0.2">
      <c r="N1994" s="157"/>
      <c r="O1994" s="200" t="str">
        <f t="shared" si="238"/>
        <v>Jan-1900</v>
      </c>
      <c r="P1994" s="196" t="str">
        <f t="shared" si="239"/>
        <v>1900M01</v>
      </c>
    </row>
    <row r="1995" spans="14:16" x14ac:dyDescent="0.2">
      <c r="N1995" s="157"/>
      <c r="O1995" s="200" t="str">
        <f t="shared" si="238"/>
        <v>Jan-1900</v>
      </c>
      <c r="P1995" s="196" t="str">
        <f t="shared" si="239"/>
        <v>1900M01</v>
      </c>
    </row>
    <row r="1996" spans="14:16" x14ac:dyDescent="0.2">
      <c r="N1996" s="157"/>
      <c r="O1996" s="200" t="str">
        <f t="shared" si="238"/>
        <v>Jan-1900</v>
      </c>
      <c r="P1996" s="196" t="str">
        <f t="shared" si="239"/>
        <v>1900M01</v>
      </c>
    </row>
    <row r="1997" spans="14:16" x14ac:dyDescent="0.2">
      <c r="N1997" s="157"/>
      <c r="O1997" s="200" t="str">
        <f t="shared" si="238"/>
        <v>Jan-1900</v>
      </c>
      <c r="P1997" s="196" t="str">
        <f t="shared" si="239"/>
        <v>1900M01</v>
      </c>
    </row>
    <row r="1998" spans="14:16" x14ac:dyDescent="0.2">
      <c r="N1998" s="157"/>
      <c r="O1998" s="200" t="str">
        <f t="shared" si="238"/>
        <v>Jan-1900</v>
      </c>
      <c r="P1998" s="196" t="str">
        <f t="shared" si="239"/>
        <v>1900M01</v>
      </c>
    </row>
    <row r="1999" spans="14:16" x14ac:dyDescent="0.2">
      <c r="N1999" s="157"/>
      <c r="O1999" s="200" t="str">
        <f t="shared" si="238"/>
        <v>Jan-1900</v>
      </c>
      <c r="P1999" s="196" t="str">
        <f t="shared" si="239"/>
        <v>1900M01</v>
      </c>
    </row>
    <row r="2000" spans="14:16" x14ac:dyDescent="0.2">
      <c r="N2000" s="157"/>
      <c r="O2000" s="200" t="str">
        <f t="shared" si="238"/>
        <v>Jan-1900</v>
      </c>
      <c r="P2000" s="196" t="str">
        <f t="shared" si="239"/>
        <v>1900M01</v>
      </c>
    </row>
    <row r="2001" spans="14:16" x14ac:dyDescent="0.2">
      <c r="N2001" s="157"/>
      <c r="O2001" s="200" t="str">
        <f t="shared" si="238"/>
        <v>Jan-1900</v>
      </c>
      <c r="P2001" s="196" t="str">
        <f t="shared" si="239"/>
        <v>1900M01</v>
      </c>
    </row>
    <row r="2002" spans="14:16" x14ac:dyDescent="0.2">
      <c r="N2002" s="157"/>
      <c r="O2002" s="200" t="str">
        <f t="shared" si="238"/>
        <v>Jan-1900</v>
      </c>
      <c r="P2002" s="196" t="str">
        <f t="shared" si="239"/>
        <v>1900M01</v>
      </c>
    </row>
    <row r="2003" spans="14:16" x14ac:dyDescent="0.2">
      <c r="N2003" s="157"/>
      <c r="O2003" s="200" t="str">
        <f t="shared" si="238"/>
        <v>Jan-1900</v>
      </c>
      <c r="P2003" s="196" t="str">
        <f t="shared" si="239"/>
        <v>1900M01</v>
      </c>
    </row>
    <row r="2004" spans="14:16" x14ac:dyDescent="0.2">
      <c r="N2004" s="157"/>
      <c r="O2004" s="200" t="str">
        <f t="shared" si="238"/>
        <v>Jan-1900</v>
      </c>
      <c r="P2004" s="196" t="str">
        <f t="shared" si="239"/>
        <v>1900M01</v>
      </c>
    </row>
    <row r="2005" spans="14:16" x14ac:dyDescent="0.2">
      <c r="N2005" s="157"/>
      <c r="O2005" s="200" t="str">
        <f t="shared" si="238"/>
        <v>Jan-1900</v>
      </c>
      <c r="P2005" s="196" t="str">
        <f t="shared" si="239"/>
        <v>1900M01</v>
      </c>
    </row>
    <row r="2006" spans="14:16" x14ac:dyDescent="0.2">
      <c r="N2006" s="157"/>
      <c r="O2006" s="200" t="str">
        <f t="shared" si="238"/>
        <v>Jan-1900</v>
      </c>
      <c r="P2006" s="196" t="str">
        <f t="shared" si="239"/>
        <v>1900M01</v>
      </c>
    </row>
    <row r="2007" spans="14:16" x14ac:dyDescent="0.2">
      <c r="N2007" s="157"/>
      <c r="O2007" s="200" t="str">
        <f t="shared" si="238"/>
        <v>Jan-1900</v>
      </c>
      <c r="P2007" s="196" t="str">
        <f t="shared" si="239"/>
        <v>1900M01</v>
      </c>
    </row>
    <row r="2008" spans="14:16" x14ac:dyDescent="0.2">
      <c r="N2008" s="157"/>
      <c r="O2008" s="200" t="str">
        <f t="shared" si="238"/>
        <v>Jan-1900</v>
      </c>
      <c r="P2008" s="196" t="str">
        <f t="shared" si="239"/>
        <v>1900M01</v>
      </c>
    </row>
    <row r="2009" spans="14:16" x14ac:dyDescent="0.2">
      <c r="N2009" s="157"/>
      <c r="O2009" s="200" t="str">
        <f t="shared" si="238"/>
        <v>Jan-1900</v>
      </c>
      <c r="P2009" s="196" t="str">
        <f t="shared" si="239"/>
        <v>1900M01</v>
      </c>
    </row>
    <row r="2010" spans="14:16" x14ac:dyDescent="0.2">
      <c r="N2010" s="157"/>
      <c r="O2010" s="200" t="str">
        <f t="shared" si="238"/>
        <v>Jan-1900</v>
      </c>
      <c r="P2010" s="196" t="str">
        <f t="shared" si="239"/>
        <v>1900M01</v>
      </c>
    </row>
    <row r="2011" spans="14:16" x14ac:dyDescent="0.2">
      <c r="N2011" s="157"/>
      <c r="O2011" s="200" t="str">
        <f t="shared" si="238"/>
        <v>Jan-1900</v>
      </c>
      <c r="P2011" s="196" t="str">
        <f t="shared" si="239"/>
        <v>1900M01</v>
      </c>
    </row>
    <row r="2012" spans="14:16" x14ac:dyDescent="0.2">
      <c r="N2012" s="157"/>
      <c r="O2012" s="200" t="str">
        <f t="shared" si="238"/>
        <v>Jan-1900</v>
      </c>
      <c r="P2012" s="196" t="str">
        <f t="shared" si="239"/>
        <v>1900M01</v>
      </c>
    </row>
    <row r="2013" spans="14:16" x14ac:dyDescent="0.2">
      <c r="N2013" s="157"/>
      <c r="O2013" s="200" t="str">
        <f t="shared" ref="O2013:O2076" si="240">TEXT(N2013,"mmm")&amp;"-"&amp;TEXT(N2013,"yyyy")</f>
        <v>Jan-1900</v>
      </c>
      <c r="P2013" s="196" t="str">
        <f t="shared" ref="P2013:P2076" si="241">IFERROR(TEXT(O2013,"yyyy")&amp;"M"&amp;IF(MONTH(O2013)&lt;10,0&amp;MONTH(O2013),MONTH(O2013)),"")</f>
        <v>1900M01</v>
      </c>
    </row>
    <row r="2014" spans="14:16" x14ac:dyDescent="0.2">
      <c r="N2014" s="157"/>
      <c r="O2014" s="200" t="str">
        <f t="shared" si="240"/>
        <v>Jan-1900</v>
      </c>
      <c r="P2014" s="196" t="str">
        <f t="shared" si="241"/>
        <v>1900M01</v>
      </c>
    </row>
    <row r="2015" spans="14:16" x14ac:dyDescent="0.2">
      <c r="N2015" s="157"/>
      <c r="O2015" s="200" t="str">
        <f t="shared" si="240"/>
        <v>Jan-1900</v>
      </c>
      <c r="P2015" s="196" t="str">
        <f t="shared" si="241"/>
        <v>1900M01</v>
      </c>
    </row>
    <row r="2016" spans="14:16" x14ac:dyDescent="0.2">
      <c r="N2016" s="157"/>
      <c r="O2016" s="200" t="str">
        <f t="shared" si="240"/>
        <v>Jan-1900</v>
      </c>
      <c r="P2016" s="196" t="str">
        <f t="shared" si="241"/>
        <v>1900M01</v>
      </c>
    </row>
    <row r="2017" spans="14:16" x14ac:dyDescent="0.2">
      <c r="N2017" s="157"/>
      <c r="O2017" s="200" t="str">
        <f t="shared" si="240"/>
        <v>Jan-1900</v>
      </c>
      <c r="P2017" s="196" t="str">
        <f t="shared" si="241"/>
        <v>1900M01</v>
      </c>
    </row>
    <row r="2018" spans="14:16" x14ac:dyDescent="0.2">
      <c r="N2018" s="157"/>
      <c r="O2018" s="200" t="str">
        <f t="shared" si="240"/>
        <v>Jan-1900</v>
      </c>
      <c r="P2018" s="196" t="str">
        <f t="shared" si="241"/>
        <v>1900M01</v>
      </c>
    </row>
    <row r="2019" spans="14:16" x14ac:dyDescent="0.2">
      <c r="N2019" s="157"/>
      <c r="O2019" s="200" t="str">
        <f t="shared" si="240"/>
        <v>Jan-1900</v>
      </c>
      <c r="P2019" s="196" t="str">
        <f t="shared" si="241"/>
        <v>1900M01</v>
      </c>
    </row>
    <row r="2020" spans="14:16" x14ac:dyDescent="0.2">
      <c r="N2020" s="157"/>
      <c r="O2020" s="200" t="str">
        <f t="shared" si="240"/>
        <v>Jan-1900</v>
      </c>
      <c r="P2020" s="196" t="str">
        <f t="shared" si="241"/>
        <v>1900M01</v>
      </c>
    </row>
    <row r="2021" spans="14:16" x14ac:dyDescent="0.2">
      <c r="N2021" s="157"/>
      <c r="O2021" s="200" t="str">
        <f t="shared" si="240"/>
        <v>Jan-1900</v>
      </c>
      <c r="P2021" s="196" t="str">
        <f t="shared" si="241"/>
        <v>1900M01</v>
      </c>
    </row>
    <row r="2022" spans="14:16" x14ac:dyDescent="0.2">
      <c r="N2022" s="157"/>
      <c r="O2022" s="200" t="str">
        <f t="shared" si="240"/>
        <v>Jan-1900</v>
      </c>
      <c r="P2022" s="196" t="str">
        <f t="shared" si="241"/>
        <v>1900M01</v>
      </c>
    </row>
    <row r="2023" spans="14:16" x14ac:dyDescent="0.2">
      <c r="N2023" s="157"/>
      <c r="O2023" s="200" t="str">
        <f t="shared" si="240"/>
        <v>Jan-1900</v>
      </c>
      <c r="P2023" s="196" t="str">
        <f t="shared" si="241"/>
        <v>1900M01</v>
      </c>
    </row>
    <row r="2024" spans="14:16" x14ac:dyDescent="0.2">
      <c r="N2024" s="157"/>
      <c r="O2024" s="200" t="str">
        <f t="shared" si="240"/>
        <v>Jan-1900</v>
      </c>
      <c r="P2024" s="196" t="str">
        <f t="shared" si="241"/>
        <v>1900M01</v>
      </c>
    </row>
    <row r="2025" spans="14:16" x14ac:dyDescent="0.2">
      <c r="N2025" s="157"/>
      <c r="O2025" s="200" t="str">
        <f t="shared" si="240"/>
        <v>Jan-1900</v>
      </c>
      <c r="P2025" s="196" t="str">
        <f t="shared" si="241"/>
        <v>1900M01</v>
      </c>
    </row>
    <row r="2026" spans="14:16" x14ac:dyDescent="0.2">
      <c r="N2026" s="157"/>
      <c r="O2026" s="200" t="str">
        <f t="shared" si="240"/>
        <v>Jan-1900</v>
      </c>
      <c r="P2026" s="196" t="str">
        <f t="shared" si="241"/>
        <v>1900M01</v>
      </c>
    </row>
    <row r="2027" spans="14:16" x14ac:dyDescent="0.2">
      <c r="N2027" s="157"/>
      <c r="O2027" s="200" t="str">
        <f t="shared" si="240"/>
        <v>Jan-1900</v>
      </c>
      <c r="P2027" s="196" t="str">
        <f t="shared" si="241"/>
        <v>1900M01</v>
      </c>
    </row>
    <row r="2028" spans="14:16" x14ac:dyDescent="0.2">
      <c r="N2028" s="157"/>
      <c r="O2028" s="200" t="str">
        <f t="shared" si="240"/>
        <v>Jan-1900</v>
      </c>
      <c r="P2028" s="196" t="str">
        <f t="shared" si="241"/>
        <v>1900M01</v>
      </c>
    </row>
    <row r="2029" spans="14:16" x14ac:dyDescent="0.2">
      <c r="N2029" s="157"/>
      <c r="O2029" s="200" t="str">
        <f t="shared" si="240"/>
        <v>Jan-1900</v>
      </c>
      <c r="P2029" s="196" t="str">
        <f t="shared" si="241"/>
        <v>1900M01</v>
      </c>
    </row>
    <row r="2030" spans="14:16" x14ac:dyDescent="0.2">
      <c r="N2030" s="157"/>
      <c r="O2030" s="200" t="str">
        <f t="shared" si="240"/>
        <v>Jan-1900</v>
      </c>
      <c r="P2030" s="196" t="str">
        <f t="shared" si="241"/>
        <v>1900M01</v>
      </c>
    </row>
    <row r="2031" spans="14:16" x14ac:dyDescent="0.2">
      <c r="N2031" s="157"/>
      <c r="O2031" s="200" t="str">
        <f t="shared" si="240"/>
        <v>Jan-1900</v>
      </c>
      <c r="P2031" s="196" t="str">
        <f t="shared" si="241"/>
        <v>1900M01</v>
      </c>
    </row>
    <row r="2032" spans="14:16" x14ac:dyDescent="0.2">
      <c r="N2032" s="157"/>
      <c r="O2032" s="200" t="str">
        <f t="shared" si="240"/>
        <v>Jan-1900</v>
      </c>
      <c r="P2032" s="196" t="str">
        <f t="shared" si="241"/>
        <v>1900M01</v>
      </c>
    </row>
    <row r="2033" spans="14:16" x14ac:dyDescent="0.2">
      <c r="N2033" s="157"/>
      <c r="O2033" s="200" t="str">
        <f t="shared" si="240"/>
        <v>Jan-1900</v>
      </c>
      <c r="P2033" s="196" t="str">
        <f t="shared" si="241"/>
        <v>1900M01</v>
      </c>
    </row>
    <row r="2034" spans="14:16" x14ac:dyDescent="0.2">
      <c r="N2034" s="157"/>
      <c r="O2034" s="200" t="str">
        <f t="shared" si="240"/>
        <v>Jan-1900</v>
      </c>
      <c r="P2034" s="196" t="str">
        <f t="shared" si="241"/>
        <v>1900M01</v>
      </c>
    </row>
    <row r="2035" spans="14:16" x14ac:dyDescent="0.2">
      <c r="N2035" s="157"/>
      <c r="O2035" s="200" t="str">
        <f t="shared" si="240"/>
        <v>Jan-1900</v>
      </c>
      <c r="P2035" s="196" t="str">
        <f t="shared" si="241"/>
        <v>1900M01</v>
      </c>
    </row>
    <row r="2036" spans="14:16" x14ac:dyDescent="0.2">
      <c r="N2036" s="157"/>
      <c r="O2036" s="200" t="str">
        <f t="shared" si="240"/>
        <v>Jan-1900</v>
      </c>
      <c r="P2036" s="196" t="str">
        <f t="shared" si="241"/>
        <v>1900M01</v>
      </c>
    </row>
    <row r="2037" spans="14:16" x14ac:dyDescent="0.2">
      <c r="N2037" s="157"/>
      <c r="O2037" s="200" t="str">
        <f t="shared" si="240"/>
        <v>Jan-1900</v>
      </c>
      <c r="P2037" s="196" t="str">
        <f t="shared" si="241"/>
        <v>1900M01</v>
      </c>
    </row>
    <row r="2038" spans="14:16" x14ac:dyDescent="0.2">
      <c r="N2038" s="157"/>
      <c r="O2038" s="200" t="str">
        <f t="shared" si="240"/>
        <v>Jan-1900</v>
      </c>
      <c r="P2038" s="196" t="str">
        <f t="shared" si="241"/>
        <v>1900M01</v>
      </c>
    </row>
    <row r="2039" spans="14:16" x14ac:dyDescent="0.2">
      <c r="N2039" s="157"/>
      <c r="O2039" s="200" t="str">
        <f t="shared" si="240"/>
        <v>Jan-1900</v>
      </c>
      <c r="P2039" s="196" t="str">
        <f t="shared" si="241"/>
        <v>1900M01</v>
      </c>
    </row>
    <row r="2040" spans="14:16" x14ac:dyDescent="0.2">
      <c r="N2040" s="157"/>
      <c r="O2040" s="200" t="str">
        <f t="shared" si="240"/>
        <v>Jan-1900</v>
      </c>
      <c r="P2040" s="196" t="str">
        <f t="shared" si="241"/>
        <v>1900M01</v>
      </c>
    </row>
    <row r="2041" spans="14:16" x14ac:dyDescent="0.2">
      <c r="N2041" s="157"/>
      <c r="O2041" s="200" t="str">
        <f t="shared" si="240"/>
        <v>Jan-1900</v>
      </c>
      <c r="P2041" s="196" t="str">
        <f t="shared" si="241"/>
        <v>1900M01</v>
      </c>
    </row>
    <row r="2042" spans="14:16" x14ac:dyDescent="0.2">
      <c r="N2042" s="157"/>
      <c r="O2042" s="200" t="str">
        <f t="shared" si="240"/>
        <v>Jan-1900</v>
      </c>
      <c r="P2042" s="196" t="str">
        <f t="shared" si="241"/>
        <v>1900M01</v>
      </c>
    </row>
    <row r="2043" spans="14:16" x14ac:dyDescent="0.2">
      <c r="N2043" s="157"/>
      <c r="O2043" s="200" t="str">
        <f t="shared" si="240"/>
        <v>Jan-1900</v>
      </c>
      <c r="P2043" s="196" t="str">
        <f t="shared" si="241"/>
        <v>1900M01</v>
      </c>
    </row>
    <row r="2044" spans="14:16" x14ac:dyDescent="0.2">
      <c r="N2044" s="157"/>
      <c r="O2044" s="200" t="str">
        <f t="shared" si="240"/>
        <v>Jan-1900</v>
      </c>
      <c r="P2044" s="196" t="str">
        <f t="shared" si="241"/>
        <v>1900M01</v>
      </c>
    </row>
    <row r="2045" spans="14:16" x14ac:dyDescent="0.2">
      <c r="N2045" s="157"/>
      <c r="O2045" s="200" t="str">
        <f t="shared" si="240"/>
        <v>Jan-1900</v>
      </c>
      <c r="P2045" s="196" t="str">
        <f t="shared" si="241"/>
        <v>1900M01</v>
      </c>
    </row>
    <row r="2046" spans="14:16" x14ac:dyDescent="0.2">
      <c r="N2046" s="157"/>
      <c r="O2046" s="200" t="str">
        <f t="shared" si="240"/>
        <v>Jan-1900</v>
      </c>
      <c r="P2046" s="196" t="str">
        <f t="shared" si="241"/>
        <v>1900M01</v>
      </c>
    </row>
    <row r="2047" spans="14:16" x14ac:dyDescent="0.2">
      <c r="N2047" s="157"/>
      <c r="O2047" s="200" t="str">
        <f t="shared" si="240"/>
        <v>Jan-1900</v>
      </c>
      <c r="P2047" s="196" t="str">
        <f t="shared" si="241"/>
        <v>1900M01</v>
      </c>
    </row>
    <row r="2048" spans="14:16" x14ac:dyDescent="0.2">
      <c r="N2048" s="157"/>
      <c r="O2048" s="200" t="str">
        <f t="shared" si="240"/>
        <v>Jan-1900</v>
      </c>
      <c r="P2048" s="196" t="str">
        <f t="shared" si="241"/>
        <v>1900M01</v>
      </c>
    </row>
    <row r="2049" spans="14:16" x14ac:dyDescent="0.2">
      <c r="N2049" s="157"/>
      <c r="O2049" s="200" t="str">
        <f t="shared" si="240"/>
        <v>Jan-1900</v>
      </c>
      <c r="P2049" s="196" t="str">
        <f t="shared" si="241"/>
        <v>1900M01</v>
      </c>
    </row>
    <row r="2050" spans="14:16" x14ac:dyDescent="0.2">
      <c r="N2050" s="157"/>
      <c r="O2050" s="200" t="str">
        <f t="shared" si="240"/>
        <v>Jan-1900</v>
      </c>
      <c r="P2050" s="196" t="str">
        <f t="shared" si="241"/>
        <v>1900M01</v>
      </c>
    </row>
    <row r="2051" spans="14:16" x14ac:dyDescent="0.2">
      <c r="N2051" s="157"/>
      <c r="O2051" s="200" t="str">
        <f t="shared" si="240"/>
        <v>Jan-1900</v>
      </c>
      <c r="P2051" s="196" t="str">
        <f t="shared" si="241"/>
        <v>1900M01</v>
      </c>
    </row>
    <row r="2052" spans="14:16" x14ac:dyDescent="0.2">
      <c r="N2052" s="157"/>
      <c r="O2052" s="200" t="str">
        <f t="shared" si="240"/>
        <v>Jan-1900</v>
      </c>
      <c r="P2052" s="196" t="str">
        <f t="shared" si="241"/>
        <v>1900M01</v>
      </c>
    </row>
    <row r="2053" spans="14:16" x14ac:dyDescent="0.2">
      <c r="N2053" s="157"/>
      <c r="O2053" s="200" t="str">
        <f t="shared" si="240"/>
        <v>Jan-1900</v>
      </c>
      <c r="P2053" s="196" t="str">
        <f t="shared" si="241"/>
        <v>1900M01</v>
      </c>
    </row>
    <row r="2054" spans="14:16" x14ac:dyDescent="0.2">
      <c r="N2054" s="157"/>
      <c r="O2054" s="200" t="str">
        <f t="shared" si="240"/>
        <v>Jan-1900</v>
      </c>
      <c r="P2054" s="196" t="str">
        <f t="shared" si="241"/>
        <v>1900M01</v>
      </c>
    </row>
    <row r="2055" spans="14:16" x14ac:dyDescent="0.2">
      <c r="N2055" s="157"/>
      <c r="O2055" s="200" t="str">
        <f t="shared" si="240"/>
        <v>Jan-1900</v>
      </c>
      <c r="P2055" s="196" t="str">
        <f t="shared" si="241"/>
        <v>1900M01</v>
      </c>
    </row>
    <row r="2056" spans="14:16" x14ac:dyDescent="0.2">
      <c r="N2056" s="157"/>
      <c r="O2056" s="200" t="str">
        <f t="shared" si="240"/>
        <v>Jan-1900</v>
      </c>
      <c r="P2056" s="196" t="str">
        <f t="shared" si="241"/>
        <v>1900M01</v>
      </c>
    </row>
    <row r="2057" spans="14:16" x14ac:dyDescent="0.2">
      <c r="N2057" s="157"/>
      <c r="O2057" s="200" t="str">
        <f t="shared" si="240"/>
        <v>Jan-1900</v>
      </c>
      <c r="P2057" s="196" t="str">
        <f t="shared" si="241"/>
        <v>1900M01</v>
      </c>
    </row>
    <row r="2058" spans="14:16" x14ac:dyDescent="0.2">
      <c r="N2058" s="157"/>
      <c r="O2058" s="200" t="str">
        <f t="shared" si="240"/>
        <v>Jan-1900</v>
      </c>
      <c r="P2058" s="196" t="str">
        <f t="shared" si="241"/>
        <v>1900M01</v>
      </c>
    </row>
    <row r="2059" spans="14:16" x14ac:dyDescent="0.2">
      <c r="N2059" s="157"/>
      <c r="O2059" s="200" t="str">
        <f t="shared" si="240"/>
        <v>Jan-1900</v>
      </c>
      <c r="P2059" s="196" t="str">
        <f t="shared" si="241"/>
        <v>1900M01</v>
      </c>
    </row>
    <row r="2060" spans="14:16" x14ac:dyDescent="0.2">
      <c r="N2060" s="157"/>
      <c r="O2060" s="200" t="str">
        <f t="shared" si="240"/>
        <v>Jan-1900</v>
      </c>
      <c r="P2060" s="196" t="str">
        <f t="shared" si="241"/>
        <v>1900M01</v>
      </c>
    </row>
    <row r="2061" spans="14:16" x14ac:dyDescent="0.2">
      <c r="N2061" s="157"/>
      <c r="O2061" s="200" t="str">
        <f t="shared" si="240"/>
        <v>Jan-1900</v>
      </c>
      <c r="P2061" s="196" t="str">
        <f t="shared" si="241"/>
        <v>1900M01</v>
      </c>
    </row>
    <row r="2062" spans="14:16" x14ac:dyDescent="0.2">
      <c r="N2062" s="157"/>
      <c r="O2062" s="200" t="str">
        <f t="shared" si="240"/>
        <v>Jan-1900</v>
      </c>
      <c r="P2062" s="196" t="str">
        <f t="shared" si="241"/>
        <v>1900M01</v>
      </c>
    </row>
    <row r="2063" spans="14:16" x14ac:dyDescent="0.2">
      <c r="N2063" s="157"/>
      <c r="O2063" s="200" t="str">
        <f t="shared" si="240"/>
        <v>Jan-1900</v>
      </c>
      <c r="P2063" s="196" t="str">
        <f t="shared" si="241"/>
        <v>1900M01</v>
      </c>
    </row>
    <row r="2064" spans="14:16" x14ac:dyDescent="0.2">
      <c r="N2064" s="157"/>
      <c r="O2064" s="200" t="str">
        <f t="shared" si="240"/>
        <v>Jan-1900</v>
      </c>
      <c r="P2064" s="196" t="str">
        <f t="shared" si="241"/>
        <v>1900M01</v>
      </c>
    </row>
    <row r="2065" spans="14:16" x14ac:dyDescent="0.2">
      <c r="N2065" s="157"/>
      <c r="O2065" s="200" t="str">
        <f t="shared" si="240"/>
        <v>Jan-1900</v>
      </c>
      <c r="P2065" s="196" t="str">
        <f t="shared" si="241"/>
        <v>1900M01</v>
      </c>
    </row>
    <row r="2066" spans="14:16" x14ac:dyDescent="0.2">
      <c r="N2066" s="157"/>
      <c r="O2066" s="200" t="str">
        <f t="shared" si="240"/>
        <v>Jan-1900</v>
      </c>
      <c r="P2066" s="196" t="str">
        <f t="shared" si="241"/>
        <v>1900M01</v>
      </c>
    </row>
    <row r="2067" spans="14:16" x14ac:dyDescent="0.2">
      <c r="N2067" s="157"/>
      <c r="O2067" s="200" t="str">
        <f t="shared" si="240"/>
        <v>Jan-1900</v>
      </c>
      <c r="P2067" s="196" t="str">
        <f t="shared" si="241"/>
        <v>1900M01</v>
      </c>
    </row>
    <row r="2068" spans="14:16" x14ac:dyDescent="0.2">
      <c r="N2068" s="157"/>
      <c r="O2068" s="200" t="str">
        <f t="shared" si="240"/>
        <v>Jan-1900</v>
      </c>
      <c r="P2068" s="196" t="str">
        <f t="shared" si="241"/>
        <v>1900M01</v>
      </c>
    </row>
    <row r="2069" spans="14:16" x14ac:dyDescent="0.2">
      <c r="N2069" s="157"/>
      <c r="O2069" s="200" t="str">
        <f t="shared" si="240"/>
        <v>Jan-1900</v>
      </c>
      <c r="P2069" s="196" t="str">
        <f t="shared" si="241"/>
        <v>1900M01</v>
      </c>
    </row>
    <row r="2070" spans="14:16" x14ac:dyDescent="0.2">
      <c r="N2070" s="157"/>
      <c r="O2070" s="200" t="str">
        <f t="shared" si="240"/>
        <v>Jan-1900</v>
      </c>
      <c r="P2070" s="196" t="str">
        <f t="shared" si="241"/>
        <v>1900M01</v>
      </c>
    </row>
    <row r="2071" spans="14:16" x14ac:dyDescent="0.2">
      <c r="N2071" s="157"/>
      <c r="O2071" s="200" t="str">
        <f t="shared" si="240"/>
        <v>Jan-1900</v>
      </c>
      <c r="P2071" s="196" t="str">
        <f t="shared" si="241"/>
        <v>1900M01</v>
      </c>
    </row>
    <row r="2072" spans="14:16" x14ac:dyDescent="0.2">
      <c r="N2072" s="157"/>
      <c r="O2072" s="200" t="str">
        <f t="shared" si="240"/>
        <v>Jan-1900</v>
      </c>
      <c r="P2072" s="196" t="str">
        <f t="shared" si="241"/>
        <v>1900M01</v>
      </c>
    </row>
    <row r="2073" spans="14:16" x14ac:dyDescent="0.2">
      <c r="N2073" s="157"/>
      <c r="O2073" s="200" t="str">
        <f t="shared" si="240"/>
        <v>Jan-1900</v>
      </c>
      <c r="P2073" s="196" t="str">
        <f t="shared" si="241"/>
        <v>1900M01</v>
      </c>
    </row>
    <row r="2074" spans="14:16" x14ac:dyDescent="0.2">
      <c r="N2074" s="157"/>
      <c r="O2074" s="200" t="str">
        <f t="shared" si="240"/>
        <v>Jan-1900</v>
      </c>
      <c r="P2074" s="196" t="str">
        <f t="shared" si="241"/>
        <v>1900M01</v>
      </c>
    </row>
    <row r="2075" spans="14:16" x14ac:dyDescent="0.2">
      <c r="N2075" s="157"/>
      <c r="O2075" s="200" t="str">
        <f t="shared" si="240"/>
        <v>Jan-1900</v>
      </c>
      <c r="P2075" s="196" t="str">
        <f t="shared" si="241"/>
        <v>1900M01</v>
      </c>
    </row>
    <row r="2076" spans="14:16" x14ac:dyDescent="0.2">
      <c r="N2076" s="157"/>
      <c r="O2076" s="200" t="str">
        <f t="shared" si="240"/>
        <v>Jan-1900</v>
      </c>
      <c r="P2076" s="196" t="str">
        <f t="shared" si="241"/>
        <v>1900M01</v>
      </c>
    </row>
    <row r="2077" spans="14:16" x14ac:dyDescent="0.2">
      <c r="N2077" s="157"/>
      <c r="O2077" s="200" t="str">
        <f t="shared" ref="O2077:O2140" si="242">TEXT(N2077,"mmm")&amp;"-"&amp;TEXT(N2077,"yyyy")</f>
        <v>Jan-1900</v>
      </c>
      <c r="P2077" s="196" t="str">
        <f t="shared" ref="P2077:P2140" si="243">IFERROR(TEXT(O2077,"yyyy")&amp;"M"&amp;IF(MONTH(O2077)&lt;10,0&amp;MONTH(O2077),MONTH(O2077)),"")</f>
        <v>1900M01</v>
      </c>
    </row>
    <row r="2078" spans="14:16" x14ac:dyDescent="0.2">
      <c r="N2078" s="157"/>
      <c r="O2078" s="200" t="str">
        <f t="shared" si="242"/>
        <v>Jan-1900</v>
      </c>
      <c r="P2078" s="196" t="str">
        <f t="shared" si="243"/>
        <v>1900M01</v>
      </c>
    </row>
    <row r="2079" spans="14:16" x14ac:dyDescent="0.2">
      <c r="N2079" s="157"/>
      <c r="O2079" s="200" t="str">
        <f t="shared" si="242"/>
        <v>Jan-1900</v>
      </c>
      <c r="P2079" s="196" t="str">
        <f t="shared" si="243"/>
        <v>1900M01</v>
      </c>
    </row>
    <row r="2080" spans="14:16" x14ac:dyDescent="0.2">
      <c r="N2080" s="157"/>
      <c r="O2080" s="200" t="str">
        <f t="shared" si="242"/>
        <v>Jan-1900</v>
      </c>
      <c r="P2080" s="196" t="str">
        <f t="shared" si="243"/>
        <v>1900M01</v>
      </c>
    </row>
    <row r="2081" spans="14:16" x14ac:dyDescent="0.2">
      <c r="N2081" s="157"/>
      <c r="O2081" s="200" t="str">
        <f t="shared" si="242"/>
        <v>Jan-1900</v>
      </c>
      <c r="P2081" s="196" t="str">
        <f t="shared" si="243"/>
        <v>1900M01</v>
      </c>
    </row>
    <row r="2082" spans="14:16" x14ac:dyDescent="0.2">
      <c r="N2082" s="157"/>
      <c r="O2082" s="200" t="str">
        <f t="shared" si="242"/>
        <v>Jan-1900</v>
      </c>
      <c r="P2082" s="196" t="str">
        <f t="shared" si="243"/>
        <v>1900M01</v>
      </c>
    </row>
    <row r="2083" spans="14:16" x14ac:dyDescent="0.2">
      <c r="N2083" s="157"/>
      <c r="O2083" s="200" t="str">
        <f t="shared" si="242"/>
        <v>Jan-1900</v>
      </c>
      <c r="P2083" s="196" t="str">
        <f t="shared" si="243"/>
        <v>1900M01</v>
      </c>
    </row>
    <row r="2084" spans="14:16" x14ac:dyDescent="0.2">
      <c r="N2084" s="157"/>
      <c r="O2084" s="200" t="str">
        <f t="shared" si="242"/>
        <v>Jan-1900</v>
      </c>
      <c r="P2084" s="196" t="str">
        <f t="shared" si="243"/>
        <v>1900M01</v>
      </c>
    </row>
    <row r="2085" spans="14:16" x14ac:dyDescent="0.2">
      <c r="N2085" s="157"/>
      <c r="O2085" s="200" t="str">
        <f t="shared" si="242"/>
        <v>Jan-1900</v>
      </c>
      <c r="P2085" s="196" t="str">
        <f t="shared" si="243"/>
        <v>1900M01</v>
      </c>
    </row>
    <row r="2086" spans="14:16" x14ac:dyDescent="0.2">
      <c r="N2086" s="157"/>
      <c r="O2086" s="200" t="str">
        <f t="shared" si="242"/>
        <v>Jan-1900</v>
      </c>
      <c r="P2086" s="196" t="str">
        <f t="shared" si="243"/>
        <v>1900M01</v>
      </c>
    </row>
    <row r="2087" spans="14:16" x14ac:dyDescent="0.2">
      <c r="N2087" s="157"/>
      <c r="O2087" s="200" t="str">
        <f t="shared" si="242"/>
        <v>Jan-1900</v>
      </c>
      <c r="P2087" s="196" t="str">
        <f t="shared" si="243"/>
        <v>1900M01</v>
      </c>
    </row>
    <row r="2088" spans="14:16" x14ac:dyDescent="0.2">
      <c r="N2088" s="157"/>
      <c r="O2088" s="200" t="str">
        <f t="shared" si="242"/>
        <v>Jan-1900</v>
      </c>
      <c r="P2088" s="196" t="str">
        <f t="shared" si="243"/>
        <v>1900M01</v>
      </c>
    </row>
    <row r="2089" spans="14:16" x14ac:dyDescent="0.2">
      <c r="N2089" s="157"/>
      <c r="O2089" s="200" t="str">
        <f t="shared" si="242"/>
        <v>Jan-1900</v>
      </c>
      <c r="P2089" s="196" t="str">
        <f t="shared" si="243"/>
        <v>1900M01</v>
      </c>
    </row>
    <row r="2090" spans="14:16" x14ac:dyDescent="0.2">
      <c r="N2090" s="157"/>
      <c r="O2090" s="200" t="str">
        <f t="shared" si="242"/>
        <v>Jan-1900</v>
      </c>
      <c r="P2090" s="196" t="str">
        <f t="shared" si="243"/>
        <v>1900M01</v>
      </c>
    </row>
    <row r="2091" spans="14:16" x14ac:dyDescent="0.2">
      <c r="N2091" s="157"/>
      <c r="O2091" s="200" t="str">
        <f t="shared" si="242"/>
        <v>Jan-1900</v>
      </c>
      <c r="P2091" s="196" t="str">
        <f t="shared" si="243"/>
        <v>1900M01</v>
      </c>
    </row>
    <row r="2092" spans="14:16" x14ac:dyDescent="0.2">
      <c r="N2092" s="157"/>
      <c r="O2092" s="200" t="str">
        <f t="shared" si="242"/>
        <v>Jan-1900</v>
      </c>
      <c r="P2092" s="196" t="str">
        <f t="shared" si="243"/>
        <v>1900M01</v>
      </c>
    </row>
    <row r="2093" spans="14:16" x14ac:dyDescent="0.2">
      <c r="N2093" s="157"/>
      <c r="O2093" s="200" t="str">
        <f t="shared" si="242"/>
        <v>Jan-1900</v>
      </c>
      <c r="P2093" s="196" t="str">
        <f t="shared" si="243"/>
        <v>1900M01</v>
      </c>
    </row>
    <row r="2094" spans="14:16" x14ac:dyDescent="0.2">
      <c r="N2094" s="157"/>
      <c r="O2094" s="200" t="str">
        <f t="shared" si="242"/>
        <v>Jan-1900</v>
      </c>
      <c r="P2094" s="196" t="str">
        <f t="shared" si="243"/>
        <v>1900M01</v>
      </c>
    </row>
    <row r="2095" spans="14:16" x14ac:dyDescent="0.2">
      <c r="N2095" s="157"/>
      <c r="O2095" s="200" t="str">
        <f t="shared" si="242"/>
        <v>Jan-1900</v>
      </c>
      <c r="P2095" s="196" t="str">
        <f t="shared" si="243"/>
        <v>1900M01</v>
      </c>
    </row>
    <row r="2096" spans="14:16" x14ac:dyDescent="0.2">
      <c r="N2096" s="157"/>
      <c r="O2096" s="200" t="str">
        <f t="shared" si="242"/>
        <v>Jan-1900</v>
      </c>
      <c r="P2096" s="196" t="str">
        <f t="shared" si="243"/>
        <v>1900M01</v>
      </c>
    </row>
    <row r="2097" spans="14:16" x14ac:dyDescent="0.2">
      <c r="N2097" s="157"/>
      <c r="O2097" s="200" t="str">
        <f t="shared" si="242"/>
        <v>Jan-1900</v>
      </c>
      <c r="P2097" s="196" t="str">
        <f t="shared" si="243"/>
        <v>1900M01</v>
      </c>
    </row>
    <row r="2098" spans="14:16" x14ac:dyDescent="0.2">
      <c r="N2098" s="157"/>
      <c r="O2098" s="200" t="str">
        <f t="shared" si="242"/>
        <v>Jan-1900</v>
      </c>
      <c r="P2098" s="196" t="str">
        <f t="shared" si="243"/>
        <v>1900M01</v>
      </c>
    </row>
    <row r="2099" spans="14:16" x14ac:dyDescent="0.2">
      <c r="N2099" s="157"/>
      <c r="O2099" s="200" t="str">
        <f t="shared" si="242"/>
        <v>Jan-1900</v>
      </c>
      <c r="P2099" s="196" t="str">
        <f t="shared" si="243"/>
        <v>1900M01</v>
      </c>
    </row>
    <row r="2100" spans="14:16" x14ac:dyDescent="0.2">
      <c r="N2100" s="157"/>
      <c r="O2100" s="200" t="str">
        <f t="shared" si="242"/>
        <v>Jan-1900</v>
      </c>
      <c r="P2100" s="196" t="str">
        <f t="shared" si="243"/>
        <v>1900M01</v>
      </c>
    </row>
    <row r="2101" spans="14:16" x14ac:dyDescent="0.2">
      <c r="N2101" s="157"/>
      <c r="O2101" s="200" t="str">
        <f t="shared" si="242"/>
        <v>Jan-1900</v>
      </c>
      <c r="P2101" s="196" t="str">
        <f t="shared" si="243"/>
        <v>1900M01</v>
      </c>
    </row>
    <row r="2102" spans="14:16" x14ac:dyDescent="0.2">
      <c r="N2102" s="157"/>
      <c r="O2102" s="200" t="str">
        <f t="shared" si="242"/>
        <v>Jan-1900</v>
      </c>
      <c r="P2102" s="196" t="str">
        <f t="shared" si="243"/>
        <v>1900M01</v>
      </c>
    </row>
    <row r="2103" spans="14:16" x14ac:dyDescent="0.2">
      <c r="N2103" s="157"/>
      <c r="O2103" s="200" t="str">
        <f t="shared" si="242"/>
        <v>Jan-1900</v>
      </c>
      <c r="P2103" s="196" t="str">
        <f t="shared" si="243"/>
        <v>1900M01</v>
      </c>
    </row>
    <row r="2104" spans="14:16" x14ac:dyDescent="0.2">
      <c r="N2104" s="157"/>
      <c r="O2104" s="200" t="str">
        <f t="shared" si="242"/>
        <v>Jan-1900</v>
      </c>
      <c r="P2104" s="196" t="str">
        <f t="shared" si="243"/>
        <v>1900M01</v>
      </c>
    </row>
    <row r="2105" spans="14:16" x14ac:dyDescent="0.2">
      <c r="N2105" s="157"/>
      <c r="O2105" s="200" t="str">
        <f t="shared" si="242"/>
        <v>Jan-1900</v>
      </c>
      <c r="P2105" s="196" t="str">
        <f t="shared" si="243"/>
        <v>1900M01</v>
      </c>
    </row>
    <row r="2106" spans="14:16" x14ac:dyDescent="0.2">
      <c r="N2106" s="157"/>
      <c r="O2106" s="200" t="str">
        <f t="shared" si="242"/>
        <v>Jan-1900</v>
      </c>
      <c r="P2106" s="196" t="str">
        <f t="shared" si="243"/>
        <v>1900M01</v>
      </c>
    </row>
    <row r="2107" spans="14:16" x14ac:dyDescent="0.2">
      <c r="N2107" s="157"/>
      <c r="O2107" s="200" t="str">
        <f t="shared" si="242"/>
        <v>Jan-1900</v>
      </c>
      <c r="P2107" s="196" t="str">
        <f t="shared" si="243"/>
        <v>1900M01</v>
      </c>
    </row>
    <row r="2108" spans="14:16" x14ac:dyDescent="0.2">
      <c r="N2108" s="157"/>
      <c r="O2108" s="200" t="str">
        <f t="shared" si="242"/>
        <v>Jan-1900</v>
      </c>
      <c r="P2108" s="196" t="str">
        <f t="shared" si="243"/>
        <v>1900M01</v>
      </c>
    </row>
    <row r="2109" spans="14:16" x14ac:dyDescent="0.2">
      <c r="N2109" s="157"/>
      <c r="O2109" s="200" t="str">
        <f t="shared" si="242"/>
        <v>Jan-1900</v>
      </c>
      <c r="P2109" s="196" t="str">
        <f t="shared" si="243"/>
        <v>1900M01</v>
      </c>
    </row>
    <row r="2110" spans="14:16" x14ac:dyDescent="0.2">
      <c r="N2110" s="157"/>
      <c r="O2110" s="200" t="str">
        <f t="shared" si="242"/>
        <v>Jan-1900</v>
      </c>
      <c r="P2110" s="196" t="str">
        <f t="shared" si="243"/>
        <v>1900M01</v>
      </c>
    </row>
    <row r="2111" spans="14:16" x14ac:dyDescent="0.2">
      <c r="N2111" s="157"/>
      <c r="O2111" s="200" t="str">
        <f t="shared" si="242"/>
        <v>Jan-1900</v>
      </c>
      <c r="P2111" s="196" t="str">
        <f t="shared" si="243"/>
        <v>1900M01</v>
      </c>
    </row>
    <row r="2112" spans="14:16" x14ac:dyDescent="0.2">
      <c r="N2112" s="157"/>
      <c r="O2112" s="200" t="str">
        <f t="shared" si="242"/>
        <v>Jan-1900</v>
      </c>
      <c r="P2112" s="196" t="str">
        <f t="shared" si="243"/>
        <v>1900M01</v>
      </c>
    </row>
    <row r="2113" spans="14:16" x14ac:dyDescent="0.2">
      <c r="N2113" s="157"/>
      <c r="O2113" s="200" t="str">
        <f t="shared" si="242"/>
        <v>Jan-1900</v>
      </c>
      <c r="P2113" s="196" t="str">
        <f t="shared" si="243"/>
        <v>1900M01</v>
      </c>
    </row>
    <row r="2114" spans="14:16" x14ac:dyDescent="0.2">
      <c r="N2114" s="157"/>
      <c r="O2114" s="200" t="str">
        <f t="shared" si="242"/>
        <v>Jan-1900</v>
      </c>
      <c r="P2114" s="196" t="str">
        <f t="shared" si="243"/>
        <v>1900M01</v>
      </c>
    </row>
    <row r="2115" spans="14:16" x14ac:dyDescent="0.2">
      <c r="N2115" s="157"/>
      <c r="O2115" s="200" t="str">
        <f t="shared" si="242"/>
        <v>Jan-1900</v>
      </c>
      <c r="P2115" s="196" t="str">
        <f t="shared" si="243"/>
        <v>1900M01</v>
      </c>
    </row>
    <row r="2116" spans="14:16" x14ac:dyDescent="0.2">
      <c r="N2116" s="157"/>
      <c r="O2116" s="200" t="str">
        <f t="shared" si="242"/>
        <v>Jan-1900</v>
      </c>
      <c r="P2116" s="196" t="str">
        <f t="shared" si="243"/>
        <v>1900M01</v>
      </c>
    </row>
    <row r="2117" spans="14:16" x14ac:dyDescent="0.2">
      <c r="N2117" s="157"/>
      <c r="O2117" s="200" t="str">
        <f t="shared" si="242"/>
        <v>Jan-1900</v>
      </c>
      <c r="P2117" s="196" t="str">
        <f t="shared" si="243"/>
        <v>1900M01</v>
      </c>
    </row>
    <row r="2118" spans="14:16" x14ac:dyDescent="0.2">
      <c r="N2118" s="157"/>
      <c r="O2118" s="200" t="str">
        <f t="shared" si="242"/>
        <v>Jan-1900</v>
      </c>
      <c r="P2118" s="196" t="str">
        <f t="shared" si="243"/>
        <v>1900M01</v>
      </c>
    </row>
    <row r="2119" spans="14:16" x14ac:dyDescent="0.2">
      <c r="N2119" s="157"/>
      <c r="O2119" s="200" t="str">
        <f t="shared" si="242"/>
        <v>Jan-1900</v>
      </c>
      <c r="P2119" s="196" t="str">
        <f t="shared" si="243"/>
        <v>1900M01</v>
      </c>
    </row>
    <row r="2120" spans="14:16" x14ac:dyDescent="0.2">
      <c r="N2120" s="157"/>
      <c r="O2120" s="200" t="str">
        <f t="shared" si="242"/>
        <v>Jan-1900</v>
      </c>
      <c r="P2120" s="196" t="str">
        <f t="shared" si="243"/>
        <v>1900M01</v>
      </c>
    </row>
    <row r="2121" spans="14:16" x14ac:dyDescent="0.2">
      <c r="N2121" s="157"/>
      <c r="O2121" s="200" t="str">
        <f t="shared" si="242"/>
        <v>Jan-1900</v>
      </c>
      <c r="P2121" s="196" t="str">
        <f t="shared" si="243"/>
        <v>1900M01</v>
      </c>
    </row>
    <row r="2122" spans="14:16" x14ac:dyDescent="0.2">
      <c r="N2122" s="157"/>
      <c r="O2122" s="200" t="str">
        <f t="shared" si="242"/>
        <v>Jan-1900</v>
      </c>
      <c r="P2122" s="196" t="str">
        <f t="shared" si="243"/>
        <v>1900M01</v>
      </c>
    </row>
    <row r="2123" spans="14:16" x14ac:dyDescent="0.2">
      <c r="N2123" s="157"/>
      <c r="O2123" s="200" t="str">
        <f t="shared" si="242"/>
        <v>Jan-1900</v>
      </c>
      <c r="P2123" s="196" t="str">
        <f t="shared" si="243"/>
        <v>1900M01</v>
      </c>
    </row>
    <row r="2124" spans="14:16" x14ac:dyDescent="0.2">
      <c r="N2124" s="157"/>
      <c r="O2124" s="200" t="str">
        <f t="shared" si="242"/>
        <v>Jan-1900</v>
      </c>
      <c r="P2124" s="196" t="str">
        <f t="shared" si="243"/>
        <v>1900M01</v>
      </c>
    </row>
    <row r="2125" spans="14:16" x14ac:dyDescent="0.2">
      <c r="N2125" s="157"/>
      <c r="O2125" s="200" t="str">
        <f t="shared" si="242"/>
        <v>Jan-1900</v>
      </c>
      <c r="P2125" s="196" t="str">
        <f t="shared" si="243"/>
        <v>1900M01</v>
      </c>
    </row>
    <row r="2126" spans="14:16" x14ac:dyDescent="0.2">
      <c r="N2126" s="157"/>
      <c r="O2126" s="200" t="str">
        <f t="shared" si="242"/>
        <v>Jan-1900</v>
      </c>
      <c r="P2126" s="196" t="str">
        <f t="shared" si="243"/>
        <v>1900M01</v>
      </c>
    </row>
    <row r="2127" spans="14:16" x14ac:dyDescent="0.2">
      <c r="N2127" s="157"/>
      <c r="O2127" s="200" t="str">
        <f t="shared" si="242"/>
        <v>Jan-1900</v>
      </c>
      <c r="P2127" s="196" t="str">
        <f t="shared" si="243"/>
        <v>1900M01</v>
      </c>
    </row>
    <row r="2128" spans="14:16" x14ac:dyDescent="0.2">
      <c r="N2128" s="157"/>
      <c r="O2128" s="200" t="str">
        <f t="shared" si="242"/>
        <v>Jan-1900</v>
      </c>
      <c r="P2128" s="196" t="str">
        <f t="shared" si="243"/>
        <v>1900M01</v>
      </c>
    </row>
    <row r="2129" spans="14:16" x14ac:dyDescent="0.2">
      <c r="N2129" s="157"/>
      <c r="O2129" s="200" t="str">
        <f t="shared" si="242"/>
        <v>Jan-1900</v>
      </c>
      <c r="P2129" s="196" t="str">
        <f t="shared" si="243"/>
        <v>1900M01</v>
      </c>
    </row>
    <row r="2130" spans="14:16" x14ac:dyDescent="0.2">
      <c r="N2130" s="157"/>
      <c r="O2130" s="200" t="str">
        <f t="shared" si="242"/>
        <v>Jan-1900</v>
      </c>
      <c r="P2130" s="196" t="str">
        <f t="shared" si="243"/>
        <v>1900M01</v>
      </c>
    </row>
    <row r="2131" spans="14:16" x14ac:dyDescent="0.2">
      <c r="N2131" s="157"/>
      <c r="O2131" s="200" t="str">
        <f t="shared" si="242"/>
        <v>Jan-1900</v>
      </c>
      <c r="P2131" s="196" t="str">
        <f t="shared" si="243"/>
        <v>1900M01</v>
      </c>
    </row>
    <row r="2132" spans="14:16" x14ac:dyDescent="0.2">
      <c r="N2132" s="157"/>
      <c r="O2132" s="200" t="str">
        <f t="shared" si="242"/>
        <v>Jan-1900</v>
      </c>
      <c r="P2132" s="196" t="str">
        <f t="shared" si="243"/>
        <v>1900M01</v>
      </c>
    </row>
    <row r="2133" spans="14:16" x14ac:dyDescent="0.2">
      <c r="N2133" s="157"/>
      <c r="O2133" s="200" t="str">
        <f t="shared" si="242"/>
        <v>Jan-1900</v>
      </c>
      <c r="P2133" s="196" t="str">
        <f t="shared" si="243"/>
        <v>1900M01</v>
      </c>
    </row>
    <row r="2134" spans="14:16" x14ac:dyDescent="0.2">
      <c r="N2134" s="157"/>
      <c r="O2134" s="200" t="str">
        <f t="shared" si="242"/>
        <v>Jan-1900</v>
      </c>
      <c r="P2134" s="196" t="str">
        <f t="shared" si="243"/>
        <v>1900M01</v>
      </c>
    </row>
    <row r="2135" spans="14:16" x14ac:dyDescent="0.2">
      <c r="N2135" s="157"/>
      <c r="O2135" s="200" t="str">
        <f t="shared" si="242"/>
        <v>Jan-1900</v>
      </c>
      <c r="P2135" s="196" t="str">
        <f t="shared" si="243"/>
        <v>1900M01</v>
      </c>
    </row>
    <row r="2136" spans="14:16" x14ac:dyDescent="0.2">
      <c r="N2136" s="157"/>
      <c r="O2136" s="200" t="str">
        <f t="shared" si="242"/>
        <v>Jan-1900</v>
      </c>
      <c r="P2136" s="196" t="str">
        <f t="shared" si="243"/>
        <v>1900M01</v>
      </c>
    </row>
    <row r="2137" spans="14:16" x14ac:dyDescent="0.2">
      <c r="N2137" s="157"/>
      <c r="O2137" s="200" t="str">
        <f t="shared" si="242"/>
        <v>Jan-1900</v>
      </c>
      <c r="P2137" s="196" t="str">
        <f t="shared" si="243"/>
        <v>1900M01</v>
      </c>
    </row>
    <row r="2138" spans="14:16" x14ac:dyDescent="0.2">
      <c r="N2138" s="157"/>
      <c r="O2138" s="200" t="str">
        <f t="shared" si="242"/>
        <v>Jan-1900</v>
      </c>
      <c r="P2138" s="196" t="str">
        <f t="shared" si="243"/>
        <v>1900M01</v>
      </c>
    </row>
    <row r="2139" spans="14:16" x14ac:dyDescent="0.2">
      <c r="N2139" s="157"/>
      <c r="O2139" s="200" t="str">
        <f t="shared" si="242"/>
        <v>Jan-1900</v>
      </c>
      <c r="P2139" s="196" t="str">
        <f t="shared" si="243"/>
        <v>1900M01</v>
      </c>
    </row>
    <row r="2140" spans="14:16" x14ac:dyDescent="0.2">
      <c r="N2140" s="157"/>
      <c r="O2140" s="200" t="str">
        <f t="shared" si="242"/>
        <v>Jan-1900</v>
      </c>
      <c r="P2140" s="196" t="str">
        <f t="shared" si="243"/>
        <v>1900M01</v>
      </c>
    </row>
    <row r="2141" spans="14:16" x14ac:dyDescent="0.2">
      <c r="N2141" s="157"/>
      <c r="O2141" s="200" t="str">
        <f t="shared" ref="O2141:O2204" si="244">TEXT(N2141,"mmm")&amp;"-"&amp;TEXT(N2141,"yyyy")</f>
        <v>Jan-1900</v>
      </c>
      <c r="P2141" s="196" t="str">
        <f t="shared" ref="P2141:P2204" si="245">IFERROR(TEXT(O2141,"yyyy")&amp;"M"&amp;IF(MONTH(O2141)&lt;10,0&amp;MONTH(O2141),MONTH(O2141)),"")</f>
        <v>1900M01</v>
      </c>
    </row>
    <row r="2142" spans="14:16" x14ac:dyDescent="0.2">
      <c r="N2142" s="157"/>
      <c r="O2142" s="200" t="str">
        <f t="shared" si="244"/>
        <v>Jan-1900</v>
      </c>
      <c r="P2142" s="196" t="str">
        <f t="shared" si="245"/>
        <v>1900M01</v>
      </c>
    </row>
    <row r="2143" spans="14:16" x14ac:dyDescent="0.2">
      <c r="N2143" s="157"/>
      <c r="O2143" s="200" t="str">
        <f t="shared" si="244"/>
        <v>Jan-1900</v>
      </c>
      <c r="P2143" s="196" t="str">
        <f t="shared" si="245"/>
        <v>1900M01</v>
      </c>
    </row>
    <row r="2144" spans="14:16" x14ac:dyDescent="0.2">
      <c r="N2144" s="157"/>
      <c r="O2144" s="200" t="str">
        <f t="shared" si="244"/>
        <v>Jan-1900</v>
      </c>
      <c r="P2144" s="196" t="str">
        <f t="shared" si="245"/>
        <v>1900M01</v>
      </c>
    </row>
    <row r="2145" spans="14:16" x14ac:dyDescent="0.2">
      <c r="N2145" s="157"/>
      <c r="O2145" s="200" t="str">
        <f t="shared" si="244"/>
        <v>Jan-1900</v>
      </c>
      <c r="P2145" s="196" t="str">
        <f t="shared" si="245"/>
        <v>1900M01</v>
      </c>
    </row>
    <row r="2146" spans="14:16" x14ac:dyDescent="0.2">
      <c r="N2146" s="157"/>
      <c r="O2146" s="200" t="str">
        <f t="shared" si="244"/>
        <v>Jan-1900</v>
      </c>
      <c r="P2146" s="196" t="str">
        <f t="shared" si="245"/>
        <v>1900M01</v>
      </c>
    </row>
    <row r="2147" spans="14:16" x14ac:dyDescent="0.2">
      <c r="N2147" s="157"/>
      <c r="O2147" s="200" t="str">
        <f t="shared" si="244"/>
        <v>Jan-1900</v>
      </c>
      <c r="P2147" s="196" t="str">
        <f t="shared" si="245"/>
        <v>1900M01</v>
      </c>
    </row>
    <row r="2148" spans="14:16" x14ac:dyDescent="0.2">
      <c r="N2148" s="157"/>
      <c r="O2148" s="200" t="str">
        <f t="shared" si="244"/>
        <v>Jan-1900</v>
      </c>
      <c r="P2148" s="196" t="str">
        <f t="shared" si="245"/>
        <v>1900M01</v>
      </c>
    </row>
    <row r="2149" spans="14:16" x14ac:dyDescent="0.2">
      <c r="N2149" s="157"/>
      <c r="O2149" s="200" t="str">
        <f t="shared" si="244"/>
        <v>Jan-1900</v>
      </c>
      <c r="P2149" s="196" t="str">
        <f t="shared" si="245"/>
        <v>1900M01</v>
      </c>
    </row>
    <row r="2150" spans="14:16" x14ac:dyDescent="0.2">
      <c r="N2150" s="157"/>
      <c r="O2150" s="200" t="str">
        <f t="shared" si="244"/>
        <v>Jan-1900</v>
      </c>
      <c r="P2150" s="196" t="str">
        <f t="shared" si="245"/>
        <v>1900M01</v>
      </c>
    </row>
    <row r="2151" spans="14:16" x14ac:dyDescent="0.2">
      <c r="N2151" s="157"/>
      <c r="O2151" s="200" t="str">
        <f t="shared" si="244"/>
        <v>Jan-1900</v>
      </c>
      <c r="P2151" s="196" t="str">
        <f t="shared" si="245"/>
        <v>1900M01</v>
      </c>
    </row>
    <row r="2152" spans="14:16" x14ac:dyDescent="0.2">
      <c r="N2152" s="157"/>
      <c r="O2152" s="200" t="str">
        <f t="shared" si="244"/>
        <v>Jan-1900</v>
      </c>
      <c r="P2152" s="196" t="str">
        <f t="shared" si="245"/>
        <v>1900M01</v>
      </c>
    </row>
    <row r="2153" spans="14:16" x14ac:dyDescent="0.2">
      <c r="N2153" s="157"/>
      <c r="O2153" s="200" t="str">
        <f t="shared" si="244"/>
        <v>Jan-1900</v>
      </c>
      <c r="P2153" s="196" t="str">
        <f t="shared" si="245"/>
        <v>1900M01</v>
      </c>
    </row>
    <row r="2154" spans="14:16" x14ac:dyDescent="0.2">
      <c r="N2154" s="157"/>
      <c r="O2154" s="200" t="str">
        <f t="shared" si="244"/>
        <v>Jan-1900</v>
      </c>
      <c r="P2154" s="196" t="str">
        <f t="shared" si="245"/>
        <v>1900M01</v>
      </c>
    </row>
    <row r="2155" spans="14:16" x14ac:dyDescent="0.2">
      <c r="N2155" s="157"/>
      <c r="O2155" s="200" t="str">
        <f t="shared" si="244"/>
        <v>Jan-1900</v>
      </c>
      <c r="P2155" s="196" t="str">
        <f t="shared" si="245"/>
        <v>1900M01</v>
      </c>
    </row>
    <row r="2156" spans="14:16" x14ac:dyDescent="0.2">
      <c r="N2156" s="157"/>
      <c r="O2156" s="200" t="str">
        <f t="shared" si="244"/>
        <v>Jan-1900</v>
      </c>
      <c r="P2156" s="196" t="str">
        <f t="shared" si="245"/>
        <v>1900M01</v>
      </c>
    </row>
    <row r="2157" spans="14:16" x14ac:dyDescent="0.2">
      <c r="N2157" s="157"/>
      <c r="O2157" s="200" t="str">
        <f t="shared" si="244"/>
        <v>Jan-1900</v>
      </c>
      <c r="P2157" s="196" t="str">
        <f t="shared" si="245"/>
        <v>1900M01</v>
      </c>
    </row>
    <row r="2158" spans="14:16" x14ac:dyDescent="0.2">
      <c r="N2158" s="157"/>
      <c r="O2158" s="200" t="str">
        <f t="shared" si="244"/>
        <v>Jan-1900</v>
      </c>
      <c r="P2158" s="196" t="str">
        <f t="shared" si="245"/>
        <v>1900M01</v>
      </c>
    </row>
    <row r="2159" spans="14:16" x14ac:dyDescent="0.2">
      <c r="N2159" s="157"/>
      <c r="O2159" s="200" t="str">
        <f t="shared" si="244"/>
        <v>Jan-1900</v>
      </c>
      <c r="P2159" s="196" t="str">
        <f t="shared" si="245"/>
        <v>1900M01</v>
      </c>
    </row>
    <row r="2160" spans="14:16" x14ac:dyDescent="0.2">
      <c r="N2160" s="157"/>
      <c r="O2160" s="200" t="str">
        <f t="shared" si="244"/>
        <v>Jan-1900</v>
      </c>
      <c r="P2160" s="196" t="str">
        <f t="shared" si="245"/>
        <v>1900M01</v>
      </c>
    </row>
    <row r="2161" spans="14:16" x14ac:dyDescent="0.2">
      <c r="N2161" s="157"/>
      <c r="O2161" s="200" t="str">
        <f t="shared" si="244"/>
        <v>Jan-1900</v>
      </c>
      <c r="P2161" s="196" t="str">
        <f t="shared" si="245"/>
        <v>1900M01</v>
      </c>
    </row>
    <row r="2162" spans="14:16" x14ac:dyDescent="0.2">
      <c r="N2162" s="157"/>
      <c r="O2162" s="200" t="str">
        <f t="shared" si="244"/>
        <v>Jan-1900</v>
      </c>
      <c r="P2162" s="196" t="str">
        <f t="shared" si="245"/>
        <v>1900M01</v>
      </c>
    </row>
    <row r="2163" spans="14:16" x14ac:dyDescent="0.2">
      <c r="N2163" s="157"/>
      <c r="O2163" s="200" t="str">
        <f t="shared" si="244"/>
        <v>Jan-1900</v>
      </c>
      <c r="P2163" s="196" t="str">
        <f t="shared" si="245"/>
        <v>1900M01</v>
      </c>
    </row>
    <row r="2164" spans="14:16" x14ac:dyDescent="0.2">
      <c r="N2164" s="157"/>
      <c r="O2164" s="200" t="str">
        <f t="shared" si="244"/>
        <v>Jan-1900</v>
      </c>
      <c r="P2164" s="196" t="str">
        <f t="shared" si="245"/>
        <v>1900M01</v>
      </c>
    </row>
    <row r="2165" spans="14:16" x14ac:dyDescent="0.2">
      <c r="N2165" s="157"/>
      <c r="O2165" s="200" t="str">
        <f t="shared" si="244"/>
        <v>Jan-1900</v>
      </c>
      <c r="P2165" s="196" t="str">
        <f t="shared" si="245"/>
        <v>1900M01</v>
      </c>
    </row>
    <row r="2166" spans="14:16" x14ac:dyDescent="0.2">
      <c r="N2166" s="157"/>
      <c r="O2166" s="200" t="str">
        <f t="shared" si="244"/>
        <v>Jan-1900</v>
      </c>
      <c r="P2166" s="196" t="str">
        <f t="shared" si="245"/>
        <v>1900M01</v>
      </c>
    </row>
    <row r="2167" spans="14:16" x14ac:dyDescent="0.2">
      <c r="N2167" s="157"/>
      <c r="O2167" s="200" t="str">
        <f t="shared" si="244"/>
        <v>Jan-1900</v>
      </c>
      <c r="P2167" s="196" t="str">
        <f t="shared" si="245"/>
        <v>1900M01</v>
      </c>
    </row>
    <row r="2168" spans="14:16" x14ac:dyDescent="0.2">
      <c r="N2168" s="157"/>
      <c r="O2168" s="200" t="str">
        <f t="shared" si="244"/>
        <v>Jan-1900</v>
      </c>
      <c r="P2168" s="196" t="str">
        <f t="shared" si="245"/>
        <v>1900M01</v>
      </c>
    </row>
    <row r="2169" spans="14:16" x14ac:dyDescent="0.2">
      <c r="N2169" s="157"/>
      <c r="O2169" s="200" t="str">
        <f t="shared" si="244"/>
        <v>Jan-1900</v>
      </c>
      <c r="P2169" s="196" t="str">
        <f t="shared" si="245"/>
        <v>1900M01</v>
      </c>
    </row>
    <row r="2170" spans="14:16" x14ac:dyDescent="0.2">
      <c r="N2170" s="157"/>
      <c r="O2170" s="200" t="str">
        <f t="shared" si="244"/>
        <v>Jan-1900</v>
      </c>
      <c r="P2170" s="196" t="str">
        <f t="shared" si="245"/>
        <v>1900M01</v>
      </c>
    </row>
    <row r="2171" spans="14:16" x14ac:dyDescent="0.2">
      <c r="N2171" s="157"/>
      <c r="O2171" s="200" t="str">
        <f t="shared" si="244"/>
        <v>Jan-1900</v>
      </c>
      <c r="P2171" s="196" t="str">
        <f t="shared" si="245"/>
        <v>1900M01</v>
      </c>
    </row>
    <row r="2172" spans="14:16" x14ac:dyDescent="0.2">
      <c r="N2172" s="157"/>
      <c r="O2172" s="200" t="str">
        <f t="shared" si="244"/>
        <v>Jan-1900</v>
      </c>
      <c r="P2172" s="196" t="str">
        <f t="shared" si="245"/>
        <v>1900M01</v>
      </c>
    </row>
    <row r="2173" spans="14:16" x14ac:dyDescent="0.2">
      <c r="N2173" s="157"/>
      <c r="O2173" s="200" t="str">
        <f t="shared" si="244"/>
        <v>Jan-1900</v>
      </c>
      <c r="P2173" s="196" t="str">
        <f t="shared" si="245"/>
        <v>1900M01</v>
      </c>
    </row>
    <row r="2174" spans="14:16" x14ac:dyDescent="0.2">
      <c r="N2174" s="157"/>
      <c r="O2174" s="200" t="str">
        <f t="shared" si="244"/>
        <v>Jan-1900</v>
      </c>
      <c r="P2174" s="196" t="str">
        <f t="shared" si="245"/>
        <v>1900M01</v>
      </c>
    </row>
    <row r="2175" spans="14:16" x14ac:dyDescent="0.2">
      <c r="N2175" s="157"/>
      <c r="O2175" s="200" t="str">
        <f t="shared" si="244"/>
        <v>Jan-1900</v>
      </c>
      <c r="P2175" s="196" t="str">
        <f t="shared" si="245"/>
        <v>1900M01</v>
      </c>
    </row>
    <row r="2176" spans="14:16" x14ac:dyDescent="0.2">
      <c r="N2176" s="157"/>
      <c r="O2176" s="200" t="str">
        <f t="shared" si="244"/>
        <v>Jan-1900</v>
      </c>
      <c r="P2176" s="196" t="str">
        <f t="shared" si="245"/>
        <v>1900M01</v>
      </c>
    </row>
    <row r="2177" spans="14:16" x14ac:dyDescent="0.2">
      <c r="N2177" s="157"/>
      <c r="O2177" s="200" t="str">
        <f t="shared" si="244"/>
        <v>Jan-1900</v>
      </c>
      <c r="P2177" s="196" t="str">
        <f t="shared" si="245"/>
        <v>1900M01</v>
      </c>
    </row>
    <row r="2178" spans="14:16" x14ac:dyDescent="0.2">
      <c r="N2178" s="157"/>
      <c r="O2178" s="200" t="str">
        <f t="shared" si="244"/>
        <v>Jan-1900</v>
      </c>
      <c r="P2178" s="196" t="str">
        <f t="shared" si="245"/>
        <v>1900M01</v>
      </c>
    </row>
    <row r="2179" spans="14:16" x14ac:dyDescent="0.2">
      <c r="N2179" s="157"/>
      <c r="O2179" s="200" t="str">
        <f t="shared" si="244"/>
        <v>Jan-1900</v>
      </c>
      <c r="P2179" s="196" t="str">
        <f t="shared" si="245"/>
        <v>1900M01</v>
      </c>
    </row>
    <row r="2180" spans="14:16" x14ac:dyDescent="0.2">
      <c r="N2180" s="157"/>
      <c r="O2180" s="200" t="str">
        <f t="shared" si="244"/>
        <v>Jan-1900</v>
      </c>
      <c r="P2180" s="196" t="str">
        <f t="shared" si="245"/>
        <v>1900M01</v>
      </c>
    </row>
    <row r="2181" spans="14:16" x14ac:dyDescent="0.2">
      <c r="N2181" s="157"/>
      <c r="O2181" s="200" t="str">
        <f t="shared" si="244"/>
        <v>Jan-1900</v>
      </c>
      <c r="P2181" s="196" t="str">
        <f t="shared" si="245"/>
        <v>1900M01</v>
      </c>
    </row>
    <row r="2182" spans="14:16" x14ac:dyDescent="0.2">
      <c r="N2182" s="157"/>
      <c r="O2182" s="200" t="str">
        <f t="shared" si="244"/>
        <v>Jan-1900</v>
      </c>
      <c r="P2182" s="196" t="str">
        <f t="shared" si="245"/>
        <v>1900M01</v>
      </c>
    </row>
    <row r="2183" spans="14:16" x14ac:dyDescent="0.2">
      <c r="N2183" s="157"/>
      <c r="O2183" s="200" t="str">
        <f t="shared" si="244"/>
        <v>Jan-1900</v>
      </c>
      <c r="P2183" s="196" t="str">
        <f t="shared" si="245"/>
        <v>1900M01</v>
      </c>
    </row>
    <row r="2184" spans="14:16" x14ac:dyDescent="0.2">
      <c r="N2184" s="157"/>
      <c r="O2184" s="200" t="str">
        <f t="shared" si="244"/>
        <v>Jan-1900</v>
      </c>
      <c r="P2184" s="196" t="str">
        <f t="shared" si="245"/>
        <v>1900M01</v>
      </c>
    </row>
    <row r="2185" spans="14:16" x14ac:dyDescent="0.2">
      <c r="N2185" s="157"/>
      <c r="O2185" s="200" t="str">
        <f t="shared" si="244"/>
        <v>Jan-1900</v>
      </c>
      <c r="P2185" s="196" t="str">
        <f t="shared" si="245"/>
        <v>1900M01</v>
      </c>
    </row>
    <row r="2186" spans="14:16" x14ac:dyDescent="0.2">
      <c r="N2186" s="157"/>
      <c r="O2186" s="200" t="str">
        <f t="shared" si="244"/>
        <v>Jan-1900</v>
      </c>
      <c r="P2186" s="196" t="str">
        <f t="shared" si="245"/>
        <v>1900M01</v>
      </c>
    </row>
    <row r="2187" spans="14:16" x14ac:dyDescent="0.2">
      <c r="N2187" s="157"/>
      <c r="O2187" s="200" t="str">
        <f t="shared" si="244"/>
        <v>Jan-1900</v>
      </c>
      <c r="P2187" s="196" t="str">
        <f t="shared" si="245"/>
        <v>1900M01</v>
      </c>
    </row>
    <row r="2188" spans="14:16" x14ac:dyDescent="0.2">
      <c r="N2188" s="157"/>
      <c r="O2188" s="200" t="str">
        <f t="shared" si="244"/>
        <v>Jan-1900</v>
      </c>
      <c r="P2188" s="196" t="str">
        <f t="shared" si="245"/>
        <v>1900M01</v>
      </c>
    </row>
    <row r="2189" spans="14:16" x14ac:dyDescent="0.2">
      <c r="N2189" s="157"/>
      <c r="O2189" s="200" t="str">
        <f t="shared" si="244"/>
        <v>Jan-1900</v>
      </c>
      <c r="P2189" s="196" t="str">
        <f t="shared" si="245"/>
        <v>1900M01</v>
      </c>
    </row>
    <row r="2190" spans="14:16" x14ac:dyDescent="0.2">
      <c r="N2190" s="157"/>
      <c r="O2190" s="200" t="str">
        <f t="shared" si="244"/>
        <v>Jan-1900</v>
      </c>
      <c r="P2190" s="196" t="str">
        <f t="shared" si="245"/>
        <v>1900M01</v>
      </c>
    </row>
    <row r="2191" spans="14:16" x14ac:dyDescent="0.2">
      <c r="N2191" s="157"/>
      <c r="O2191" s="200" t="str">
        <f t="shared" si="244"/>
        <v>Jan-1900</v>
      </c>
      <c r="P2191" s="196" t="str">
        <f t="shared" si="245"/>
        <v>1900M01</v>
      </c>
    </row>
    <row r="2192" spans="14:16" x14ac:dyDescent="0.2">
      <c r="N2192" s="157"/>
      <c r="O2192" s="200" t="str">
        <f t="shared" si="244"/>
        <v>Jan-1900</v>
      </c>
      <c r="P2192" s="196" t="str">
        <f t="shared" si="245"/>
        <v>1900M01</v>
      </c>
    </row>
    <row r="2193" spans="14:16" x14ac:dyDescent="0.2">
      <c r="N2193" s="157"/>
      <c r="O2193" s="200" t="str">
        <f t="shared" si="244"/>
        <v>Jan-1900</v>
      </c>
      <c r="P2193" s="196" t="str">
        <f t="shared" si="245"/>
        <v>1900M01</v>
      </c>
    </row>
    <row r="2194" spans="14:16" x14ac:dyDescent="0.2">
      <c r="N2194" s="157"/>
      <c r="O2194" s="200" t="str">
        <f t="shared" si="244"/>
        <v>Jan-1900</v>
      </c>
      <c r="P2194" s="196" t="str">
        <f t="shared" si="245"/>
        <v>1900M01</v>
      </c>
    </row>
    <row r="2195" spans="14:16" x14ac:dyDescent="0.2">
      <c r="N2195" s="157"/>
      <c r="O2195" s="200" t="str">
        <f t="shared" si="244"/>
        <v>Jan-1900</v>
      </c>
      <c r="P2195" s="196" t="str">
        <f t="shared" si="245"/>
        <v>1900M01</v>
      </c>
    </row>
    <row r="2196" spans="14:16" x14ac:dyDescent="0.2">
      <c r="N2196" s="157"/>
      <c r="O2196" s="200" t="str">
        <f t="shared" si="244"/>
        <v>Jan-1900</v>
      </c>
      <c r="P2196" s="196" t="str">
        <f t="shared" si="245"/>
        <v>1900M01</v>
      </c>
    </row>
    <row r="2197" spans="14:16" x14ac:dyDescent="0.2">
      <c r="N2197" s="157"/>
      <c r="O2197" s="200" t="str">
        <f t="shared" si="244"/>
        <v>Jan-1900</v>
      </c>
      <c r="P2197" s="196" t="str">
        <f t="shared" si="245"/>
        <v>1900M01</v>
      </c>
    </row>
    <row r="2198" spans="14:16" x14ac:dyDescent="0.2">
      <c r="N2198" s="157"/>
      <c r="O2198" s="200" t="str">
        <f t="shared" si="244"/>
        <v>Jan-1900</v>
      </c>
      <c r="P2198" s="196" t="str">
        <f t="shared" si="245"/>
        <v>1900M01</v>
      </c>
    </row>
    <row r="2199" spans="14:16" x14ac:dyDescent="0.2">
      <c r="N2199" s="157"/>
      <c r="O2199" s="200" t="str">
        <f t="shared" si="244"/>
        <v>Jan-1900</v>
      </c>
      <c r="P2199" s="196" t="str">
        <f t="shared" si="245"/>
        <v>1900M01</v>
      </c>
    </row>
    <row r="2200" spans="14:16" x14ac:dyDescent="0.2">
      <c r="N2200" s="157"/>
      <c r="O2200" s="200" t="str">
        <f t="shared" si="244"/>
        <v>Jan-1900</v>
      </c>
      <c r="P2200" s="196" t="str">
        <f t="shared" si="245"/>
        <v>1900M01</v>
      </c>
    </row>
    <row r="2201" spans="14:16" x14ac:dyDescent="0.2">
      <c r="N2201" s="157"/>
      <c r="O2201" s="200" t="str">
        <f t="shared" si="244"/>
        <v>Jan-1900</v>
      </c>
      <c r="P2201" s="196" t="str">
        <f t="shared" si="245"/>
        <v>1900M01</v>
      </c>
    </row>
    <row r="2202" spans="14:16" x14ac:dyDescent="0.2">
      <c r="N2202" s="157"/>
      <c r="O2202" s="200" t="str">
        <f t="shared" si="244"/>
        <v>Jan-1900</v>
      </c>
      <c r="P2202" s="196" t="str">
        <f t="shared" si="245"/>
        <v>1900M01</v>
      </c>
    </row>
    <row r="2203" spans="14:16" x14ac:dyDescent="0.2">
      <c r="N2203" s="157"/>
      <c r="O2203" s="200" t="str">
        <f t="shared" si="244"/>
        <v>Jan-1900</v>
      </c>
      <c r="P2203" s="196" t="str">
        <f t="shared" si="245"/>
        <v>1900M01</v>
      </c>
    </row>
    <row r="2204" spans="14:16" x14ac:dyDescent="0.2">
      <c r="N2204" s="157"/>
      <c r="O2204" s="200" t="str">
        <f t="shared" si="244"/>
        <v>Jan-1900</v>
      </c>
      <c r="P2204" s="196" t="str">
        <f t="shared" si="245"/>
        <v>1900M01</v>
      </c>
    </row>
    <row r="2205" spans="14:16" x14ac:dyDescent="0.2">
      <c r="N2205" s="157"/>
      <c r="O2205" s="200" t="str">
        <f t="shared" ref="O2205:O2268" si="246">TEXT(N2205,"mmm")&amp;"-"&amp;TEXT(N2205,"yyyy")</f>
        <v>Jan-1900</v>
      </c>
      <c r="P2205" s="196" t="str">
        <f t="shared" ref="P2205:P2268" si="247">IFERROR(TEXT(O2205,"yyyy")&amp;"M"&amp;IF(MONTH(O2205)&lt;10,0&amp;MONTH(O2205),MONTH(O2205)),"")</f>
        <v>1900M01</v>
      </c>
    </row>
    <row r="2206" spans="14:16" x14ac:dyDescent="0.2">
      <c r="N2206" s="157"/>
      <c r="O2206" s="200" t="str">
        <f t="shared" si="246"/>
        <v>Jan-1900</v>
      </c>
      <c r="P2206" s="196" t="str">
        <f t="shared" si="247"/>
        <v>1900M01</v>
      </c>
    </row>
    <row r="2207" spans="14:16" x14ac:dyDescent="0.2">
      <c r="N2207" s="157"/>
      <c r="O2207" s="200" t="str">
        <f t="shared" si="246"/>
        <v>Jan-1900</v>
      </c>
      <c r="P2207" s="196" t="str">
        <f t="shared" si="247"/>
        <v>1900M01</v>
      </c>
    </row>
    <row r="2208" spans="14:16" x14ac:dyDescent="0.2">
      <c r="N2208" s="157"/>
      <c r="O2208" s="200" t="str">
        <f t="shared" si="246"/>
        <v>Jan-1900</v>
      </c>
      <c r="P2208" s="196" t="str">
        <f t="shared" si="247"/>
        <v>1900M01</v>
      </c>
    </row>
    <row r="2209" spans="14:16" x14ac:dyDescent="0.2">
      <c r="N2209" s="157"/>
      <c r="O2209" s="200" t="str">
        <f t="shared" si="246"/>
        <v>Jan-1900</v>
      </c>
      <c r="P2209" s="196" t="str">
        <f t="shared" si="247"/>
        <v>1900M01</v>
      </c>
    </row>
    <row r="2210" spans="14:16" x14ac:dyDescent="0.2">
      <c r="N2210" s="157"/>
      <c r="O2210" s="200" t="str">
        <f t="shared" si="246"/>
        <v>Jan-1900</v>
      </c>
      <c r="P2210" s="196" t="str">
        <f t="shared" si="247"/>
        <v>1900M01</v>
      </c>
    </row>
    <row r="2211" spans="14:16" x14ac:dyDescent="0.2">
      <c r="N2211" s="157"/>
      <c r="O2211" s="200" t="str">
        <f t="shared" si="246"/>
        <v>Jan-1900</v>
      </c>
      <c r="P2211" s="196" t="str">
        <f t="shared" si="247"/>
        <v>1900M01</v>
      </c>
    </row>
    <row r="2212" spans="14:16" x14ac:dyDescent="0.2">
      <c r="N2212" s="157"/>
      <c r="O2212" s="200" t="str">
        <f t="shared" si="246"/>
        <v>Jan-1900</v>
      </c>
      <c r="P2212" s="196" t="str">
        <f t="shared" si="247"/>
        <v>1900M01</v>
      </c>
    </row>
    <row r="2213" spans="14:16" x14ac:dyDescent="0.2">
      <c r="N2213" s="157"/>
      <c r="O2213" s="200" t="str">
        <f t="shared" si="246"/>
        <v>Jan-1900</v>
      </c>
      <c r="P2213" s="196" t="str">
        <f t="shared" si="247"/>
        <v>1900M01</v>
      </c>
    </row>
    <row r="2214" spans="14:16" x14ac:dyDescent="0.2">
      <c r="N2214" s="157"/>
      <c r="O2214" s="200" t="str">
        <f t="shared" si="246"/>
        <v>Jan-1900</v>
      </c>
      <c r="P2214" s="196" t="str">
        <f t="shared" si="247"/>
        <v>1900M01</v>
      </c>
    </row>
    <row r="2215" spans="14:16" x14ac:dyDescent="0.2">
      <c r="N2215" s="157"/>
      <c r="O2215" s="200" t="str">
        <f t="shared" si="246"/>
        <v>Jan-1900</v>
      </c>
      <c r="P2215" s="196" t="str">
        <f t="shared" si="247"/>
        <v>1900M01</v>
      </c>
    </row>
    <row r="2216" spans="14:16" x14ac:dyDescent="0.2">
      <c r="N2216" s="157"/>
      <c r="O2216" s="200" t="str">
        <f t="shared" si="246"/>
        <v>Jan-1900</v>
      </c>
      <c r="P2216" s="196" t="str">
        <f t="shared" si="247"/>
        <v>1900M01</v>
      </c>
    </row>
    <row r="2217" spans="14:16" x14ac:dyDescent="0.2">
      <c r="N2217" s="157"/>
      <c r="O2217" s="200" t="str">
        <f t="shared" si="246"/>
        <v>Jan-1900</v>
      </c>
      <c r="P2217" s="196" t="str">
        <f t="shared" si="247"/>
        <v>1900M01</v>
      </c>
    </row>
    <row r="2218" spans="14:16" x14ac:dyDescent="0.2">
      <c r="N2218" s="157"/>
      <c r="O2218" s="200" t="str">
        <f t="shared" si="246"/>
        <v>Jan-1900</v>
      </c>
      <c r="P2218" s="196" t="str">
        <f t="shared" si="247"/>
        <v>1900M01</v>
      </c>
    </row>
    <row r="2219" spans="14:16" x14ac:dyDescent="0.2">
      <c r="N2219" s="157"/>
      <c r="O2219" s="200" t="str">
        <f t="shared" si="246"/>
        <v>Jan-1900</v>
      </c>
      <c r="P2219" s="196" t="str">
        <f t="shared" si="247"/>
        <v>1900M01</v>
      </c>
    </row>
    <row r="2220" spans="14:16" x14ac:dyDescent="0.2">
      <c r="N2220" s="157"/>
      <c r="O2220" s="200" t="str">
        <f t="shared" si="246"/>
        <v>Jan-1900</v>
      </c>
      <c r="P2220" s="196" t="str">
        <f t="shared" si="247"/>
        <v>1900M01</v>
      </c>
    </row>
    <row r="2221" spans="14:16" x14ac:dyDescent="0.2">
      <c r="N2221" s="157"/>
      <c r="O2221" s="200" t="str">
        <f t="shared" si="246"/>
        <v>Jan-1900</v>
      </c>
      <c r="P2221" s="196" t="str">
        <f t="shared" si="247"/>
        <v>1900M01</v>
      </c>
    </row>
    <row r="2222" spans="14:16" x14ac:dyDescent="0.2">
      <c r="N2222" s="157"/>
      <c r="O2222" s="200" t="str">
        <f t="shared" si="246"/>
        <v>Jan-1900</v>
      </c>
      <c r="P2222" s="196" t="str">
        <f t="shared" si="247"/>
        <v>1900M01</v>
      </c>
    </row>
    <row r="2223" spans="14:16" x14ac:dyDescent="0.2">
      <c r="N2223" s="157"/>
      <c r="O2223" s="200" t="str">
        <f t="shared" si="246"/>
        <v>Jan-1900</v>
      </c>
      <c r="P2223" s="196" t="str">
        <f t="shared" si="247"/>
        <v>1900M01</v>
      </c>
    </row>
    <row r="2224" spans="14:16" x14ac:dyDescent="0.2">
      <c r="N2224" s="157"/>
      <c r="O2224" s="200" t="str">
        <f t="shared" si="246"/>
        <v>Jan-1900</v>
      </c>
      <c r="P2224" s="196" t="str">
        <f t="shared" si="247"/>
        <v>1900M01</v>
      </c>
    </row>
    <row r="2225" spans="14:16" x14ac:dyDescent="0.2">
      <c r="N2225" s="157"/>
      <c r="O2225" s="200" t="str">
        <f t="shared" si="246"/>
        <v>Jan-1900</v>
      </c>
      <c r="P2225" s="196" t="str">
        <f t="shared" si="247"/>
        <v>1900M01</v>
      </c>
    </row>
    <row r="2226" spans="14:16" x14ac:dyDescent="0.2">
      <c r="N2226" s="157"/>
      <c r="O2226" s="200" t="str">
        <f t="shared" si="246"/>
        <v>Jan-1900</v>
      </c>
      <c r="P2226" s="196" t="str">
        <f t="shared" si="247"/>
        <v>1900M01</v>
      </c>
    </row>
    <row r="2227" spans="14:16" x14ac:dyDescent="0.2">
      <c r="N2227" s="157"/>
      <c r="O2227" s="200" t="str">
        <f t="shared" si="246"/>
        <v>Jan-1900</v>
      </c>
      <c r="P2227" s="196" t="str">
        <f t="shared" si="247"/>
        <v>1900M01</v>
      </c>
    </row>
    <row r="2228" spans="14:16" x14ac:dyDescent="0.2">
      <c r="N2228" s="157"/>
      <c r="O2228" s="200" t="str">
        <f t="shared" si="246"/>
        <v>Jan-1900</v>
      </c>
      <c r="P2228" s="196" t="str">
        <f t="shared" si="247"/>
        <v>1900M01</v>
      </c>
    </row>
    <row r="2229" spans="14:16" x14ac:dyDescent="0.2">
      <c r="N2229" s="157"/>
      <c r="O2229" s="200" t="str">
        <f t="shared" si="246"/>
        <v>Jan-1900</v>
      </c>
      <c r="P2229" s="196" t="str">
        <f t="shared" si="247"/>
        <v>1900M01</v>
      </c>
    </row>
    <row r="2230" spans="14:16" x14ac:dyDescent="0.2">
      <c r="N2230" s="157"/>
      <c r="O2230" s="200" t="str">
        <f t="shared" si="246"/>
        <v>Jan-1900</v>
      </c>
      <c r="P2230" s="196" t="str">
        <f t="shared" si="247"/>
        <v>1900M01</v>
      </c>
    </row>
    <row r="2231" spans="14:16" x14ac:dyDescent="0.2">
      <c r="N2231" s="157"/>
      <c r="O2231" s="200" t="str">
        <f t="shared" si="246"/>
        <v>Jan-1900</v>
      </c>
      <c r="P2231" s="196" t="str">
        <f t="shared" si="247"/>
        <v>1900M01</v>
      </c>
    </row>
    <row r="2232" spans="14:16" x14ac:dyDescent="0.2">
      <c r="N2232" s="157"/>
      <c r="O2232" s="200" t="str">
        <f t="shared" si="246"/>
        <v>Jan-1900</v>
      </c>
      <c r="P2232" s="196" t="str">
        <f t="shared" si="247"/>
        <v>1900M01</v>
      </c>
    </row>
    <row r="2233" spans="14:16" x14ac:dyDescent="0.2">
      <c r="N2233" s="157"/>
      <c r="O2233" s="200" t="str">
        <f t="shared" si="246"/>
        <v>Jan-1900</v>
      </c>
      <c r="P2233" s="196" t="str">
        <f t="shared" si="247"/>
        <v>1900M01</v>
      </c>
    </row>
    <row r="2234" spans="14:16" x14ac:dyDescent="0.2">
      <c r="N2234" s="157"/>
      <c r="O2234" s="200" t="str">
        <f t="shared" si="246"/>
        <v>Jan-1900</v>
      </c>
      <c r="P2234" s="196" t="str">
        <f t="shared" si="247"/>
        <v>1900M01</v>
      </c>
    </row>
    <row r="2235" spans="14:16" x14ac:dyDescent="0.2">
      <c r="N2235" s="157"/>
      <c r="O2235" s="200" t="str">
        <f t="shared" si="246"/>
        <v>Jan-1900</v>
      </c>
      <c r="P2235" s="196" t="str">
        <f t="shared" si="247"/>
        <v>1900M01</v>
      </c>
    </row>
    <row r="2236" spans="14:16" x14ac:dyDescent="0.2">
      <c r="N2236" s="157"/>
      <c r="O2236" s="200" t="str">
        <f t="shared" si="246"/>
        <v>Jan-1900</v>
      </c>
      <c r="P2236" s="196" t="str">
        <f t="shared" si="247"/>
        <v>1900M01</v>
      </c>
    </row>
    <row r="2237" spans="14:16" x14ac:dyDescent="0.2">
      <c r="N2237" s="157"/>
      <c r="O2237" s="200" t="str">
        <f t="shared" si="246"/>
        <v>Jan-1900</v>
      </c>
      <c r="P2237" s="196" t="str">
        <f t="shared" si="247"/>
        <v>1900M01</v>
      </c>
    </row>
    <row r="2238" spans="14:16" x14ac:dyDescent="0.2">
      <c r="N2238" s="157"/>
      <c r="O2238" s="200" t="str">
        <f t="shared" si="246"/>
        <v>Jan-1900</v>
      </c>
      <c r="P2238" s="196" t="str">
        <f t="shared" si="247"/>
        <v>1900M01</v>
      </c>
    </row>
    <row r="2239" spans="14:16" x14ac:dyDescent="0.2">
      <c r="N2239" s="157"/>
      <c r="O2239" s="200" t="str">
        <f t="shared" si="246"/>
        <v>Jan-1900</v>
      </c>
      <c r="P2239" s="196" t="str">
        <f t="shared" si="247"/>
        <v>1900M01</v>
      </c>
    </row>
    <row r="2240" spans="14:16" x14ac:dyDescent="0.2">
      <c r="N2240" s="157"/>
      <c r="O2240" s="200" t="str">
        <f t="shared" si="246"/>
        <v>Jan-1900</v>
      </c>
      <c r="P2240" s="196" t="str">
        <f t="shared" si="247"/>
        <v>1900M01</v>
      </c>
    </row>
    <row r="2241" spans="14:16" x14ac:dyDescent="0.2">
      <c r="N2241" s="157"/>
      <c r="O2241" s="200" t="str">
        <f t="shared" si="246"/>
        <v>Jan-1900</v>
      </c>
      <c r="P2241" s="196" t="str">
        <f t="shared" si="247"/>
        <v>1900M01</v>
      </c>
    </row>
    <row r="2242" spans="14:16" x14ac:dyDescent="0.2">
      <c r="N2242" s="157"/>
      <c r="O2242" s="200" t="str">
        <f t="shared" si="246"/>
        <v>Jan-1900</v>
      </c>
      <c r="P2242" s="196" t="str">
        <f t="shared" si="247"/>
        <v>1900M01</v>
      </c>
    </row>
    <row r="2243" spans="14:16" x14ac:dyDescent="0.2">
      <c r="N2243" s="157"/>
      <c r="O2243" s="200" t="str">
        <f t="shared" si="246"/>
        <v>Jan-1900</v>
      </c>
      <c r="P2243" s="196" t="str">
        <f t="shared" si="247"/>
        <v>1900M01</v>
      </c>
    </row>
    <row r="2244" spans="14:16" x14ac:dyDescent="0.2">
      <c r="N2244" s="157"/>
      <c r="O2244" s="200" t="str">
        <f t="shared" si="246"/>
        <v>Jan-1900</v>
      </c>
      <c r="P2244" s="196" t="str">
        <f t="shared" si="247"/>
        <v>1900M01</v>
      </c>
    </row>
    <row r="2245" spans="14:16" x14ac:dyDescent="0.2">
      <c r="N2245" s="157"/>
      <c r="O2245" s="200" t="str">
        <f t="shared" si="246"/>
        <v>Jan-1900</v>
      </c>
      <c r="P2245" s="196" t="str">
        <f t="shared" si="247"/>
        <v>1900M01</v>
      </c>
    </row>
    <row r="2246" spans="14:16" x14ac:dyDescent="0.2">
      <c r="N2246" s="157"/>
      <c r="O2246" s="200" t="str">
        <f t="shared" si="246"/>
        <v>Jan-1900</v>
      </c>
      <c r="P2246" s="196" t="str">
        <f t="shared" si="247"/>
        <v>1900M01</v>
      </c>
    </row>
    <row r="2247" spans="14:16" x14ac:dyDescent="0.2">
      <c r="N2247" s="157"/>
      <c r="O2247" s="200" t="str">
        <f t="shared" si="246"/>
        <v>Jan-1900</v>
      </c>
      <c r="P2247" s="196" t="str">
        <f t="shared" si="247"/>
        <v>1900M01</v>
      </c>
    </row>
    <row r="2248" spans="14:16" x14ac:dyDescent="0.2">
      <c r="N2248" s="157"/>
      <c r="O2248" s="200" t="str">
        <f t="shared" si="246"/>
        <v>Jan-1900</v>
      </c>
      <c r="P2248" s="196" t="str">
        <f t="shared" si="247"/>
        <v>1900M01</v>
      </c>
    </row>
    <row r="2249" spans="14:16" x14ac:dyDescent="0.2">
      <c r="N2249" s="157"/>
      <c r="O2249" s="200" t="str">
        <f t="shared" si="246"/>
        <v>Jan-1900</v>
      </c>
      <c r="P2249" s="196" t="str">
        <f t="shared" si="247"/>
        <v>1900M01</v>
      </c>
    </row>
    <row r="2250" spans="14:16" x14ac:dyDescent="0.2">
      <c r="N2250" s="157"/>
      <c r="O2250" s="200" t="str">
        <f t="shared" si="246"/>
        <v>Jan-1900</v>
      </c>
      <c r="P2250" s="196" t="str">
        <f t="shared" si="247"/>
        <v>1900M01</v>
      </c>
    </row>
    <row r="2251" spans="14:16" x14ac:dyDescent="0.2">
      <c r="N2251" s="157"/>
      <c r="O2251" s="200" t="str">
        <f t="shared" si="246"/>
        <v>Jan-1900</v>
      </c>
      <c r="P2251" s="196" t="str">
        <f t="shared" si="247"/>
        <v>1900M01</v>
      </c>
    </row>
    <row r="2252" spans="14:16" x14ac:dyDescent="0.2">
      <c r="N2252" s="157"/>
      <c r="O2252" s="200" t="str">
        <f t="shared" si="246"/>
        <v>Jan-1900</v>
      </c>
      <c r="P2252" s="196" t="str">
        <f t="shared" si="247"/>
        <v>1900M01</v>
      </c>
    </row>
    <row r="2253" spans="14:16" x14ac:dyDescent="0.2">
      <c r="N2253" s="157"/>
      <c r="O2253" s="200" t="str">
        <f t="shared" si="246"/>
        <v>Jan-1900</v>
      </c>
      <c r="P2253" s="196" t="str">
        <f t="shared" si="247"/>
        <v>1900M01</v>
      </c>
    </row>
    <row r="2254" spans="14:16" x14ac:dyDescent="0.2">
      <c r="N2254" s="157"/>
      <c r="O2254" s="200" t="str">
        <f t="shared" si="246"/>
        <v>Jan-1900</v>
      </c>
      <c r="P2254" s="196" t="str">
        <f t="shared" si="247"/>
        <v>1900M01</v>
      </c>
    </row>
    <row r="2255" spans="14:16" x14ac:dyDescent="0.2">
      <c r="N2255" s="157"/>
      <c r="O2255" s="200" t="str">
        <f t="shared" si="246"/>
        <v>Jan-1900</v>
      </c>
      <c r="P2255" s="196" t="str">
        <f t="shared" si="247"/>
        <v>1900M01</v>
      </c>
    </row>
    <row r="2256" spans="14:16" x14ac:dyDescent="0.2">
      <c r="N2256" s="157"/>
      <c r="O2256" s="200" t="str">
        <f t="shared" si="246"/>
        <v>Jan-1900</v>
      </c>
      <c r="P2256" s="196" t="str">
        <f t="shared" si="247"/>
        <v>1900M01</v>
      </c>
    </row>
    <row r="2257" spans="14:16" x14ac:dyDescent="0.2">
      <c r="N2257" s="157"/>
      <c r="O2257" s="200" t="str">
        <f t="shared" si="246"/>
        <v>Jan-1900</v>
      </c>
      <c r="P2257" s="196" t="str">
        <f t="shared" si="247"/>
        <v>1900M01</v>
      </c>
    </row>
    <row r="2258" spans="14:16" x14ac:dyDescent="0.2">
      <c r="N2258" s="157"/>
      <c r="O2258" s="200" t="str">
        <f t="shared" si="246"/>
        <v>Jan-1900</v>
      </c>
      <c r="P2258" s="196" t="str">
        <f t="shared" si="247"/>
        <v>1900M01</v>
      </c>
    </row>
    <row r="2259" spans="14:16" x14ac:dyDescent="0.2">
      <c r="N2259" s="157"/>
      <c r="O2259" s="200" t="str">
        <f t="shared" si="246"/>
        <v>Jan-1900</v>
      </c>
      <c r="P2259" s="196" t="str">
        <f t="shared" si="247"/>
        <v>1900M01</v>
      </c>
    </row>
    <row r="2260" spans="14:16" x14ac:dyDescent="0.2">
      <c r="N2260" s="157"/>
      <c r="O2260" s="200" t="str">
        <f t="shared" si="246"/>
        <v>Jan-1900</v>
      </c>
      <c r="P2260" s="196" t="str">
        <f t="shared" si="247"/>
        <v>1900M01</v>
      </c>
    </row>
    <row r="2261" spans="14:16" x14ac:dyDescent="0.2">
      <c r="N2261" s="157"/>
      <c r="O2261" s="200" t="str">
        <f t="shared" si="246"/>
        <v>Jan-1900</v>
      </c>
      <c r="P2261" s="196" t="str">
        <f t="shared" si="247"/>
        <v>1900M01</v>
      </c>
    </row>
    <row r="2262" spans="14:16" x14ac:dyDescent="0.2">
      <c r="N2262" s="157"/>
      <c r="O2262" s="200" t="str">
        <f t="shared" si="246"/>
        <v>Jan-1900</v>
      </c>
      <c r="P2262" s="196" t="str">
        <f t="shared" si="247"/>
        <v>1900M01</v>
      </c>
    </row>
    <row r="2263" spans="14:16" x14ac:dyDescent="0.2">
      <c r="N2263" s="157"/>
      <c r="O2263" s="200" t="str">
        <f t="shared" si="246"/>
        <v>Jan-1900</v>
      </c>
      <c r="P2263" s="196" t="str">
        <f t="shared" si="247"/>
        <v>1900M01</v>
      </c>
    </row>
    <row r="2264" spans="14:16" x14ac:dyDescent="0.2">
      <c r="N2264" s="157"/>
      <c r="O2264" s="200" t="str">
        <f t="shared" si="246"/>
        <v>Jan-1900</v>
      </c>
      <c r="P2264" s="196" t="str">
        <f t="shared" si="247"/>
        <v>1900M01</v>
      </c>
    </row>
    <row r="2265" spans="14:16" x14ac:dyDescent="0.2">
      <c r="N2265" s="157"/>
      <c r="O2265" s="200" t="str">
        <f t="shared" si="246"/>
        <v>Jan-1900</v>
      </c>
      <c r="P2265" s="196" t="str">
        <f t="shared" si="247"/>
        <v>1900M01</v>
      </c>
    </row>
    <row r="2266" spans="14:16" x14ac:dyDescent="0.2">
      <c r="N2266" s="157"/>
      <c r="O2266" s="200" t="str">
        <f t="shared" si="246"/>
        <v>Jan-1900</v>
      </c>
      <c r="P2266" s="196" t="str">
        <f t="shared" si="247"/>
        <v>1900M01</v>
      </c>
    </row>
    <row r="2267" spans="14:16" x14ac:dyDescent="0.2">
      <c r="N2267" s="157"/>
      <c r="O2267" s="200" t="str">
        <f t="shared" si="246"/>
        <v>Jan-1900</v>
      </c>
      <c r="P2267" s="196" t="str">
        <f t="shared" si="247"/>
        <v>1900M01</v>
      </c>
    </row>
    <row r="2268" spans="14:16" x14ac:dyDescent="0.2">
      <c r="N2268" s="157"/>
      <c r="O2268" s="200" t="str">
        <f t="shared" si="246"/>
        <v>Jan-1900</v>
      </c>
      <c r="P2268" s="196" t="str">
        <f t="shared" si="247"/>
        <v>1900M01</v>
      </c>
    </row>
    <row r="2269" spans="14:16" x14ac:dyDescent="0.2">
      <c r="N2269" s="157"/>
      <c r="O2269" s="200" t="str">
        <f t="shared" ref="O2269:O2332" si="248">TEXT(N2269,"mmm")&amp;"-"&amp;TEXT(N2269,"yyyy")</f>
        <v>Jan-1900</v>
      </c>
      <c r="P2269" s="196" t="str">
        <f t="shared" ref="P2269:P2332" si="249">IFERROR(TEXT(O2269,"yyyy")&amp;"M"&amp;IF(MONTH(O2269)&lt;10,0&amp;MONTH(O2269),MONTH(O2269)),"")</f>
        <v>1900M01</v>
      </c>
    </row>
    <row r="2270" spans="14:16" x14ac:dyDescent="0.2">
      <c r="N2270" s="157"/>
      <c r="O2270" s="200" t="str">
        <f t="shared" si="248"/>
        <v>Jan-1900</v>
      </c>
      <c r="P2270" s="196" t="str">
        <f t="shared" si="249"/>
        <v>1900M01</v>
      </c>
    </row>
    <row r="2271" spans="14:16" x14ac:dyDescent="0.2">
      <c r="N2271" s="157"/>
      <c r="O2271" s="200" t="str">
        <f t="shared" si="248"/>
        <v>Jan-1900</v>
      </c>
      <c r="P2271" s="196" t="str">
        <f t="shared" si="249"/>
        <v>1900M01</v>
      </c>
    </row>
    <row r="2272" spans="14:16" x14ac:dyDescent="0.2">
      <c r="N2272" s="157"/>
      <c r="O2272" s="200" t="str">
        <f t="shared" si="248"/>
        <v>Jan-1900</v>
      </c>
      <c r="P2272" s="196" t="str">
        <f t="shared" si="249"/>
        <v>1900M01</v>
      </c>
    </row>
    <row r="2273" spans="14:16" x14ac:dyDescent="0.2">
      <c r="N2273" s="157"/>
      <c r="O2273" s="200" t="str">
        <f t="shared" si="248"/>
        <v>Jan-1900</v>
      </c>
      <c r="P2273" s="196" t="str">
        <f t="shared" si="249"/>
        <v>1900M01</v>
      </c>
    </row>
    <row r="2274" spans="14:16" x14ac:dyDescent="0.2">
      <c r="N2274" s="157"/>
      <c r="O2274" s="200" t="str">
        <f t="shared" si="248"/>
        <v>Jan-1900</v>
      </c>
      <c r="P2274" s="196" t="str">
        <f t="shared" si="249"/>
        <v>1900M01</v>
      </c>
    </row>
    <row r="2275" spans="14:16" x14ac:dyDescent="0.2">
      <c r="N2275" s="157"/>
      <c r="O2275" s="200" t="str">
        <f t="shared" si="248"/>
        <v>Jan-1900</v>
      </c>
      <c r="P2275" s="196" t="str">
        <f t="shared" si="249"/>
        <v>1900M01</v>
      </c>
    </row>
    <row r="2276" spans="14:16" x14ac:dyDescent="0.2">
      <c r="N2276" s="157"/>
      <c r="O2276" s="200" t="str">
        <f t="shared" si="248"/>
        <v>Jan-1900</v>
      </c>
      <c r="P2276" s="196" t="str">
        <f t="shared" si="249"/>
        <v>1900M01</v>
      </c>
    </row>
    <row r="2277" spans="14:16" x14ac:dyDescent="0.2">
      <c r="N2277" s="157"/>
      <c r="O2277" s="200" t="str">
        <f t="shared" si="248"/>
        <v>Jan-1900</v>
      </c>
      <c r="P2277" s="196" t="str">
        <f t="shared" si="249"/>
        <v>1900M01</v>
      </c>
    </row>
    <row r="2278" spans="14:16" x14ac:dyDescent="0.2">
      <c r="N2278" s="157"/>
      <c r="O2278" s="200" t="str">
        <f t="shared" si="248"/>
        <v>Jan-1900</v>
      </c>
      <c r="P2278" s="196" t="str">
        <f t="shared" si="249"/>
        <v>1900M01</v>
      </c>
    </row>
    <row r="2279" spans="14:16" x14ac:dyDescent="0.2">
      <c r="N2279" s="157"/>
      <c r="O2279" s="200" t="str">
        <f t="shared" si="248"/>
        <v>Jan-1900</v>
      </c>
      <c r="P2279" s="196" t="str">
        <f t="shared" si="249"/>
        <v>1900M01</v>
      </c>
    </row>
    <row r="2280" spans="14:16" x14ac:dyDescent="0.2">
      <c r="N2280" s="157"/>
      <c r="O2280" s="200" t="str">
        <f t="shared" si="248"/>
        <v>Jan-1900</v>
      </c>
      <c r="P2280" s="196" t="str">
        <f t="shared" si="249"/>
        <v>1900M01</v>
      </c>
    </row>
    <row r="2281" spans="14:16" x14ac:dyDescent="0.2">
      <c r="N2281" s="157"/>
      <c r="O2281" s="200" t="str">
        <f t="shared" si="248"/>
        <v>Jan-1900</v>
      </c>
      <c r="P2281" s="196" t="str">
        <f t="shared" si="249"/>
        <v>1900M01</v>
      </c>
    </row>
    <row r="2282" spans="14:16" x14ac:dyDescent="0.2">
      <c r="N2282" s="157"/>
      <c r="O2282" s="200" t="str">
        <f t="shared" si="248"/>
        <v>Jan-1900</v>
      </c>
      <c r="P2282" s="196" t="str">
        <f t="shared" si="249"/>
        <v>1900M01</v>
      </c>
    </row>
    <row r="2283" spans="14:16" x14ac:dyDescent="0.2">
      <c r="N2283" s="157"/>
      <c r="O2283" s="200" t="str">
        <f t="shared" si="248"/>
        <v>Jan-1900</v>
      </c>
      <c r="P2283" s="196" t="str">
        <f t="shared" si="249"/>
        <v>1900M01</v>
      </c>
    </row>
    <row r="2284" spans="14:16" x14ac:dyDescent="0.2">
      <c r="N2284" s="157"/>
      <c r="O2284" s="200" t="str">
        <f t="shared" si="248"/>
        <v>Jan-1900</v>
      </c>
      <c r="P2284" s="196" t="str">
        <f t="shared" si="249"/>
        <v>1900M01</v>
      </c>
    </row>
    <row r="2285" spans="14:16" x14ac:dyDescent="0.2">
      <c r="N2285" s="157"/>
      <c r="O2285" s="200" t="str">
        <f t="shared" si="248"/>
        <v>Jan-1900</v>
      </c>
      <c r="P2285" s="196" t="str">
        <f t="shared" si="249"/>
        <v>1900M01</v>
      </c>
    </row>
    <row r="2286" spans="14:16" x14ac:dyDescent="0.2">
      <c r="N2286" s="157"/>
      <c r="O2286" s="200" t="str">
        <f t="shared" si="248"/>
        <v>Jan-1900</v>
      </c>
      <c r="P2286" s="196" t="str">
        <f t="shared" si="249"/>
        <v>1900M01</v>
      </c>
    </row>
    <row r="2287" spans="14:16" x14ac:dyDescent="0.2">
      <c r="N2287" s="157"/>
      <c r="O2287" s="200" t="str">
        <f t="shared" si="248"/>
        <v>Jan-1900</v>
      </c>
      <c r="P2287" s="196" t="str">
        <f t="shared" si="249"/>
        <v>1900M01</v>
      </c>
    </row>
    <row r="2288" spans="14:16" x14ac:dyDescent="0.2">
      <c r="N2288" s="157"/>
      <c r="O2288" s="200" t="str">
        <f t="shared" si="248"/>
        <v>Jan-1900</v>
      </c>
      <c r="P2288" s="196" t="str">
        <f t="shared" si="249"/>
        <v>1900M01</v>
      </c>
    </row>
    <row r="2289" spans="14:16" x14ac:dyDescent="0.2">
      <c r="N2289" s="157"/>
      <c r="O2289" s="200" t="str">
        <f t="shared" si="248"/>
        <v>Jan-1900</v>
      </c>
      <c r="P2289" s="196" t="str">
        <f t="shared" si="249"/>
        <v>1900M01</v>
      </c>
    </row>
    <row r="2290" spans="14:16" x14ac:dyDescent="0.2">
      <c r="N2290" s="157"/>
      <c r="O2290" s="200" t="str">
        <f t="shared" si="248"/>
        <v>Jan-1900</v>
      </c>
      <c r="P2290" s="196" t="str">
        <f t="shared" si="249"/>
        <v>1900M01</v>
      </c>
    </row>
    <row r="2291" spans="14:16" x14ac:dyDescent="0.2">
      <c r="N2291" s="157"/>
      <c r="O2291" s="200" t="str">
        <f t="shared" si="248"/>
        <v>Jan-1900</v>
      </c>
      <c r="P2291" s="196" t="str">
        <f t="shared" si="249"/>
        <v>1900M01</v>
      </c>
    </row>
    <row r="2292" spans="14:16" x14ac:dyDescent="0.2">
      <c r="N2292" s="157"/>
      <c r="O2292" s="200" t="str">
        <f t="shared" si="248"/>
        <v>Jan-1900</v>
      </c>
      <c r="P2292" s="196" t="str">
        <f t="shared" si="249"/>
        <v>1900M01</v>
      </c>
    </row>
    <row r="2293" spans="14:16" x14ac:dyDescent="0.2">
      <c r="N2293" s="157"/>
      <c r="O2293" s="200" t="str">
        <f t="shared" si="248"/>
        <v>Jan-1900</v>
      </c>
      <c r="P2293" s="196" t="str">
        <f t="shared" si="249"/>
        <v>1900M01</v>
      </c>
    </row>
    <row r="2294" spans="14:16" x14ac:dyDescent="0.2">
      <c r="N2294" s="157"/>
      <c r="O2294" s="200" t="str">
        <f t="shared" si="248"/>
        <v>Jan-1900</v>
      </c>
      <c r="P2294" s="196" t="str">
        <f t="shared" si="249"/>
        <v>1900M01</v>
      </c>
    </row>
    <row r="2295" spans="14:16" x14ac:dyDescent="0.2">
      <c r="N2295" s="157"/>
      <c r="O2295" s="200" t="str">
        <f t="shared" si="248"/>
        <v>Jan-1900</v>
      </c>
      <c r="P2295" s="196" t="str">
        <f t="shared" si="249"/>
        <v>1900M01</v>
      </c>
    </row>
    <row r="2296" spans="14:16" x14ac:dyDescent="0.2">
      <c r="N2296" s="157"/>
      <c r="O2296" s="200" t="str">
        <f t="shared" si="248"/>
        <v>Jan-1900</v>
      </c>
      <c r="P2296" s="196" t="str">
        <f t="shared" si="249"/>
        <v>1900M01</v>
      </c>
    </row>
    <row r="2297" spans="14:16" x14ac:dyDescent="0.2">
      <c r="N2297" s="157"/>
      <c r="O2297" s="200" t="str">
        <f t="shared" si="248"/>
        <v>Jan-1900</v>
      </c>
      <c r="P2297" s="196" t="str">
        <f t="shared" si="249"/>
        <v>1900M01</v>
      </c>
    </row>
    <row r="2298" spans="14:16" x14ac:dyDescent="0.2">
      <c r="N2298" s="157"/>
      <c r="O2298" s="200" t="str">
        <f t="shared" si="248"/>
        <v>Jan-1900</v>
      </c>
      <c r="P2298" s="196" t="str">
        <f t="shared" si="249"/>
        <v>1900M01</v>
      </c>
    </row>
    <row r="2299" spans="14:16" x14ac:dyDescent="0.2">
      <c r="N2299" s="157"/>
      <c r="O2299" s="200" t="str">
        <f t="shared" si="248"/>
        <v>Jan-1900</v>
      </c>
      <c r="P2299" s="196" t="str">
        <f t="shared" si="249"/>
        <v>1900M01</v>
      </c>
    </row>
    <row r="2300" spans="14:16" x14ac:dyDescent="0.2">
      <c r="N2300" s="157"/>
      <c r="O2300" s="200" t="str">
        <f t="shared" si="248"/>
        <v>Jan-1900</v>
      </c>
      <c r="P2300" s="196" t="str">
        <f t="shared" si="249"/>
        <v>1900M01</v>
      </c>
    </row>
    <row r="2301" spans="14:16" x14ac:dyDescent="0.2">
      <c r="N2301" s="157"/>
      <c r="O2301" s="200" t="str">
        <f t="shared" si="248"/>
        <v>Jan-1900</v>
      </c>
      <c r="P2301" s="196" t="str">
        <f t="shared" si="249"/>
        <v>1900M01</v>
      </c>
    </row>
    <row r="2302" spans="14:16" x14ac:dyDescent="0.2">
      <c r="N2302" s="157"/>
      <c r="O2302" s="200" t="str">
        <f t="shared" si="248"/>
        <v>Jan-1900</v>
      </c>
      <c r="P2302" s="196" t="str">
        <f t="shared" si="249"/>
        <v>1900M01</v>
      </c>
    </row>
    <row r="2303" spans="14:16" x14ac:dyDescent="0.2">
      <c r="N2303" s="157"/>
      <c r="O2303" s="200" t="str">
        <f t="shared" si="248"/>
        <v>Jan-1900</v>
      </c>
      <c r="P2303" s="196" t="str">
        <f t="shared" si="249"/>
        <v>1900M01</v>
      </c>
    </row>
    <row r="2304" spans="14:16" x14ac:dyDescent="0.2">
      <c r="N2304" s="157"/>
      <c r="O2304" s="200" t="str">
        <f t="shared" si="248"/>
        <v>Jan-1900</v>
      </c>
      <c r="P2304" s="196" t="str">
        <f t="shared" si="249"/>
        <v>1900M01</v>
      </c>
    </row>
    <row r="2305" spans="14:16" x14ac:dyDescent="0.2">
      <c r="N2305" s="157"/>
      <c r="O2305" s="200" t="str">
        <f t="shared" si="248"/>
        <v>Jan-1900</v>
      </c>
      <c r="P2305" s="196" t="str">
        <f t="shared" si="249"/>
        <v>1900M01</v>
      </c>
    </row>
    <row r="2306" spans="14:16" x14ac:dyDescent="0.2">
      <c r="N2306" s="157"/>
      <c r="O2306" s="200" t="str">
        <f t="shared" si="248"/>
        <v>Jan-1900</v>
      </c>
      <c r="P2306" s="196" t="str">
        <f t="shared" si="249"/>
        <v>1900M01</v>
      </c>
    </row>
    <row r="2307" spans="14:16" x14ac:dyDescent="0.2">
      <c r="N2307" s="157"/>
      <c r="O2307" s="200" t="str">
        <f t="shared" si="248"/>
        <v>Jan-1900</v>
      </c>
      <c r="P2307" s="196" t="str">
        <f t="shared" si="249"/>
        <v>1900M01</v>
      </c>
    </row>
    <row r="2308" spans="14:16" x14ac:dyDescent="0.2">
      <c r="N2308" s="157"/>
      <c r="O2308" s="200" t="str">
        <f t="shared" si="248"/>
        <v>Jan-1900</v>
      </c>
      <c r="P2308" s="196" t="str">
        <f t="shared" si="249"/>
        <v>1900M01</v>
      </c>
    </row>
    <row r="2309" spans="14:16" x14ac:dyDescent="0.2">
      <c r="N2309" s="157"/>
      <c r="O2309" s="200" t="str">
        <f t="shared" si="248"/>
        <v>Jan-1900</v>
      </c>
      <c r="P2309" s="196" t="str">
        <f t="shared" si="249"/>
        <v>1900M01</v>
      </c>
    </row>
    <row r="2310" spans="14:16" x14ac:dyDescent="0.2">
      <c r="N2310" s="157"/>
      <c r="O2310" s="200" t="str">
        <f t="shared" si="248"/>
        <v>Jan-1900</v>
      </c>
      <c r="P2310" s="196" t="str">
        <f t="shared" si="249"/>
        <v>1900M01</v>
      </c>
    </row>
    <row r="2311" spans="14:16" x14ac:dyDescent="0.2">
      <c r="N2311" s="157"/>
      <c r="O2311" s="200" t="str">
        <f t="shared" si="248"/>
        <v>Jan-1900</v>
      </c>
      <c r="P2311" s="196" t="str">
        <f t="shared" si="249"/>
        <v>1900M01</v>
      </c>
    </row>
    <row r="2312" spans="14:16" x14ac:dyDescent="0.2">
      <c r="N2312" s="157"/>
      <c r="O2312" s="200" t="str">
        <f t="shared" si="248"/>
        <v>Jan-1900</v>
      </c>
      <c r="P2312" s="196" t="str">
        <f t="shared" si="249"/>
        <v>1900M01</v>
      </c>
    </row>
    <row r="2313" spans="14:16" x14ac:dyDescent="0.2">
      <c r="N2313" s="157"/>
      <c r="O2313" s="200" t="str">
        <f t="shared" si="248"/>
        <v>Jan-1900</v>
      </c>
      <c r="P2313" s="196" t="str">
        <f t="shared" si="249"/>
        <v>1900M01</v>
      </c>
    </row>
    <row r="2314" spans="14:16" x14ac:dyDescent="0.2">
      <c r="N2314" s="157"/>
      <c r="O2314" s="200" t="str">
        <f t="shared" si="248"/>
        <v>Jan-1900</v>
      </c>
      <c r="P2314" s="196" t="str">
        <f t="shared" si="249"/>
        <v>1900M01</v>
      </c>
    </row>
    <row r="2315" spans="14:16" x14ac:dyDescent="0.2">
      <c r="N2315" s="157"/>
      <c r="O2315" s="200" t="str">
        <f t="shared" si="248"/>
        <v>Jan-1900</v>
      </c>
      <c r="P2315" s="196" t="str">
        <f t="shared" si="249"/>
        <v>1900M01</v>
      </c>
    </row>
    <row r="2316" spans="14:16" x14ac:dyDescent="0.2">
      <c r="N2316" s="157"/>
      <c r="O2316" s="200" t="str">
        <f t="shared" si="248"/>
        <v>Jan-1900</v>
      </c>
      <c r="P2316" s="196" t="str">
        <f t="shared" si="249"/>
        <v>1900M01</v>
      </c>
    </row>
    <row r="2317" spans="14:16" x14ac:dyDescent="0.2">
      <c r="N2317" s="157"/>
      <c r="O2317" s="200" t="str">
        <f t="shared" si="248"/>
        <v>Jan-1900</v>
      </c>
      <c r="P2317" s="196" t="str">
        <f t="shared" si="249"/>
        <v>1900M01</v>
      </c>
    </row>
    <row r="2318" spans="14:16" x14ac:dyDescent="0.2">
      <c r="N2318" s="157"/>
      <c r="O2318" s="200" t="str">
        <f t="shared" si="248"/>
        <v>Jan-1900</v>
      </c>
      <c r="P2318" s="196" t="str">
        <f t="shared" si="249"/>
        <v>1900M01</v>
      </c>
    </row>
    <row r="2319" spans="14:16" x14ac:dyDescent="0.2">
      <c r="N2319" s="157"/>
      <c r="O2319" s="200" t="str">
        <f t="shared" si="248"/>
        <v>Jan-1900</v>
      </c>
      <c r="P2319" s="196" t="str">
        <f t="shared" si="249"/>
        <v>1900M01</v>
      </c>
    </row>
    <row r="2320" spans="14:16" x14ac:dyDescent="0.2">
      <c r="N2320" s="157"/>
      <c r="O2320" s="200" t="str">
        <f t="shared" si="248"/>
        <v>Jan-1900</v>
      </c>
      <c r="P2320" s="196" t="str">
        <f t="shared" si="249"/>
        <v>1900M01</v>
      </c>
    </row>
    <row r="2321" spans="14:16" x14ac:dyDescent="0.2">
      <c r="N2321" s="157"/>
      <c r="O2321" s="200" t="str">
        <f t="shared" si="248"/>
        <v>Jan-1900</v>
      </c>
      <c r="P2321" s="196" t="str">
        <f t="shared" si="249"/>
        <v>1900M01</v>
      </c>
    </row>
    <row r="2322" spans="14:16" x14ac:dyDescent="0.2">
      <c r="N2322" s="157"/>
      <c r="O2322" s="200" t="str">
        <f t="shared" si="248"/>
        <v>Jan-1900</v>
      </c>
      <c r="P2322" s="196" t="str">
        <f t="shared" si="249"/>
        <v>1900M01</v>
      </c>
    </row>
    <row r="2323" spans="14:16" x14ac:dyDescent="0.2">
      <c r="N2323" s="157"/>
      <c r="O2323" s="200" t="str">
        <f t="shared" si="248"/>
        <v>Jan-1900</v>
      </c>
      <c r="P2323" s="196" t="str">
        <f t="shared" si="249"/>
        <v>1900M01</v>
      </c>
    </row>
    <row r="2324" spans="14:16" x14ac:dyDescent="0.2">
      <c r="N2324" s="157"/>
      <c r="O2324" s="200" t="str">
        <f t="shared" si="248"/>
        <v>Jan-1900</v>
      </c>
      <c r="P2324" s="196" t="str">
        <f t="shared" si="249"/>
        <v>1900M01</v>
      </c>
    </row>
    <row r="2325" spans="14:16" x14ac:dyDescent="0.2">
      <c r="N2325" s="157"/>
      <c r="O2325" s="200" t="str">
        <f t="shared" si="248"/>
        <v>Jan-1900</v>
      </c>
      <c r="P2325" s="196" t="str">
        <f t="shared" si="249"/>
        <v>1900M01</v>
      </c>
    </row>
    <row r="2326" spans="14:16" x14ac:dyDescent="0.2">
      <c r="N2326" s="157"/>
      <c r="O2326" s="200" t="str">
        <f t="shared" si="248"/>
        <v>Jan-1900</v>
      </c>
      <c r="P2326" s="196" t="str">
        <f t="shared" si="249"/>
        <v>1900M01</v>
      </c>
    </row>
    <row r="2327" spans="14:16" x14ac:dyDescent="0.2">
      <c r="N2327" s="157"/>
      <c r="O2327" s="200" t="str">
        <f t="shared" si="248"/>
        <v>Jan-1900</v>
      </c>
      <c r="P2327" s="196" t="str">
        <f t="shared" si="249"/>
        <v>1900M01</v>
      </c>
    </row>
    <row r="2328" spans="14:16" x14ac:dyDescent="0.2">
      <c r="N2328" s="157"/>
      <c r="O2328" s="200" t="str">
        <f t="shared" si="248"/>
        <v>Jan-1900</v>
      </c>
      <c r="P2328" s="196" t="str">
        <f t="shared" si="249"/>
        <v>1900M01</v>
      </c>
    </row>
    <row r="2329" spans="14:16" x14ac:dyDescent="0.2">
      <c r="N2329" s="157"/>
      <c r="O2329" s="200" t="str">
        <f t="shared" si="248"/>
        <v>Jan-1900</v>
      </c>
      <c r="P2329" s="196" t="str">
        <f t="shared" si="249"/>
        <v>1900M01</v>
      </c>
    </row>
    <row r="2330" spans="14:16" x14ac:dyDescent="0.2">
      <c r="N2330" s="157"/>
      <c r="O2330" s="200" t="str">
        <f t="shared" si="248"/>
        <v>Jan-1900</v>
      </c>
      <c r="P2330" s="196" t="str">
        <f t="shared" si="249"/>
        <v>1900M01</v>
      </c>
    </row>
    <row r="2331" spans="14:16" x14ac:dyDescent="0.2">
      <c r="N2331" s="157"/>
      <c r="O2331" s="200" t="str">
        <f t="shared" si="248"/>
        <v>Jan-1900</v>
      </c>
      <c r="P2331" s="196" t="str">
        <f t="shared" si="249"/>
        <v>1900M01</v>
      </c>
    </row>
    <row r="2332" spans="14:16" x14ac:dyDescent="0.2">
      <c r="N2332" s="157"/>
      <c r="O2332" s="200" t="str">
        <f t="shared" si="248"/>
        <v>Jan-1900</v>
      </c>
      <c r="P2332" s="196" t="str">
        <f t="shared" si="249"/>
        <v>1900M01</v>
      </c>
    </row>
    <row r="2333" spans="14:16" x14ac:dyDescent="0.2">
      <c r="N2333" s="157"/>
      <c r="O2333" s="200" t="str">
        <f t="shared" ref="O2333:O2396" si="250">TEXT(N2333,"mmm")&amp;"-"&amp;TEXT(N2333,"yyyy")</f>
        <v>Jan-1900</v>
      </c>
      <c r="P2333" s="196" t="str">
        <f t="shared" ref="P2333:P2396" si="251">IFERROR(TEXT(O2333,"yyyy")&amp;"M"&amp;IF(MONTH(O2333)&lt;10,0&amp;MONTH(O2333),MONTH(O2333)),"")</f>
        <v>1900M01</v>
      </c>
    </row>
    <row r="2334" spans="14:16" x14ac:dyDescent="0.2">
      <c r="N2334" s="157"/>
      <c r="O2334" s="200" t="str">
        <f t="shared" si="250"/>
        <v>Jan-1900</v>
      </c>
      <c r="P2334" s="196" t="str">
        <f t="shared" si="251"/>
        <v>1900M01</v>
      </c>
    </row>
    <row r="2335" spans="14:16" x14ac:dyDescent="0.2">
      <c r="N2335" s="157"/>
      <c r="O2335" s="200" t="str">
        <f t="shared" si="250"/>
        <v>Jan-1900</v>
      </c>
      <c r="P2335" s="196" t="str">
        <f t="shared" si="251"/>
        <v>1900M01</v>
      </c>
    </row>
    <row r="2336" spans="14:16" x14ac:dyDescent="0.2">
      <c r="N2336" s="157"/>
      <c r="O2336" s="200" t="str">
        <f t="shared" si="250"/>
        <v>Jan-1900</v>
      </c>
      <c r="P2336" s="196" t="str">
        <f t="shared" si="251"/>
        <v>1900M01</v>
      </c>
    </row>
    <row r="2337" spans="14:16" x14ac:dyDescent="0.2">
      <c r="N2337" s="157"/>
      <c r="O2337" s="200" t="str">
        <f t="shared" si="250"/>
        <v>Jan-1900</v>
      </c>
      <c r="P2337" s="196" t="str">
        <f t="shared" si="251"/>
        <v>1900M01</v>
      </c>
    </row>
    <row r="2338" spans="14:16" x14ac:dyDescent="0.2">
      <c r="N2338" s="157"/>
      <c r="O2338" s="200" t="str">
        <f t="shared" si="250"/>
        <v>Jan-1900</v>
      </c>
      <c r="P2338" s="196" t="str">
        <f t="shared" si="251"/>
        <v>1900M01</v>
      </c>
    </row>
    <row r="2339" spans="14:16" x14ac:dyDescent="0.2">
      <c r="N2339" s="157"/>
      <c r="O2339" s="200" t="str">
        <f t="shared" si="250"/>
        <v>Jan-1900</v>
      </c>
      <c r="P2339" s="196" t="str">
        <f t="shared" si="251"/>
        <v>1900M01</v>
      </c>
    </row>
    <row r="2340" spans="14:16" x14ac:dyDescent="0.2">
      <c r="N2340" s="157"/>
      <c r="O2340" s="200" t="str">
        <f t="shared" si="250"/>
        <v>Jan-1900</v>
      </c>
      <c r="P2340" s="196" t="str">
        <f t="shared" si="251"/>
        <v>1900M01</v>
      </c>
    </row>
    <row r="2341" spans="14:16" x14ac:dyDescent="0.2">
      <c r="N2341" s="157"/>
      <c r="O2341" s="200" t="str">
        <f t="shared" si="250"/>
        <v>Jan-1900</v>
      </c>
      <c r="P2341" s="196" t="str">
        <f t="shared" si="251"/>
        <v>1900M01</v>
      </c>
    </row>
    <row r="2342" spans="14:16" x14ac:dyDescent="0.2">
      <c r="N2342" s="157"/>
      <c r="O2342" s="200" t="str">
        <f t="shared" si="250"/>
        <v>Jan-1900</v>
      </c>
      <c r="P2342" s="196" t="str">
        <f t="shared" si="251"/>
        <v>1900M01</v>
      </c>
    </row>
    <row r="2343" spans="14:16" x14ac:dyDescent="0.2">
      <c r="N2343" s="157"/>
      <c r="O2343" s="200" t="str">
        <f t="shared" si="250"/>
        <v>Jan-1900</v>
      </c>
      <c r="P2343" s="196" t="str">
        <f t="shared" si="251"/>
        <v>1900M01</v>
      </c>
    </row>
    <row r="2344" spans="14:16" x14ac:dyDescent="0.2">
      <c r="N2344" s="157"/>
      <c r="O2344" s="200" t="str">
        <f t="shared" si="250"/>
        <v>Jan-1900</v>
      </c>
      <c r="P2344" s="196" t="str">
        <f t="shared" si="251"/>
        <v>1900M01</v>
      </c>
    </row>
    <row r="2345" spans="14:16" x14ac:dyDescent="0.2">
      <c r="N2345" s="157"/>
      <c r="O2345" s="200" t="str">
        <f t="shared" si="250"/>
        <v>Jan-1900</v>
      </c>
      <c r="P2345" s="196" t="str">
        <f t="shared" si="251"/>
        <v>1900M01</v>
      </c>
    </row>
    <row r="2346" spans="14:16" x14ac:dyDescent="0.2">
      <c r="N2346" s="157"/>
      <c r="O2346" s="200" t="str">
        <f t="shared" si="250"/>
        <v>Jan-1900</v>
      </c>
      <c r="P2346" s="196" t="str">
        <f t="shared" si="251"/>
        <v>1900M01</v>
      </c>
    </row>
    <row r="2347" spans="14:16" x14ac:dyDescent="0.2">
      <c r="N2347" s="157"/>
      <c r="O2347" s="200" t="str">
        <f t="shared" si="250"/>
        <v>Jan-1900</v>
      </c>
      <c r="P2347" s="196" t="str">
        <f t="shared" si="251"/>
        <v>1900M01</v>
      </c>
    </row>
    <row r="2348" spans="14:16" x14ac:dyDescent="0.2">
      <c r="N2348" s="157"/>
      <c r="O2348" s="200" t="str">
        <f t="shared" si="250"/>
        <v>Jan-1900</v>
      </c>
      <c r="P2348" s="196" t="str">
        <f t="shared" si="251"/>
        <v>1900M01</v>
      </c>
    </row>
    <row r="2349" spans="14:16" x14ac:dyDescent="0.2">
      <c r="N2349" s="157"/>
      <c r="O2349" s="200" t="str">
        <f t="shared" si="250"/>
        <v>Jan-1900</v>
      </c>
      <c r="P2349" s="196" t="str">
        <f t="shared" si="251"/>
        <v>1900M01</v>
      </c>
    </row>
    <row r="2350" spans="14:16" x14ac:dyDescent="0.2">
      <c r="N2350" s="157"/>
      <c r="O2350" s="200" t="str">
        <f t="shared" si="250"/>
        <v>Jan-1900</v>
      </c>
      <c r="P2350" s="196" t="str">
        <f t="shared" si="251"/>
        <v>1900M01</v>
      </c>
    </row>
    <row r="2351" spans="14:16" x14ac:dyDescent="0.2">
      <c r="N2351" s="157"/>
      <c r="O2351" s="200" t="str">
        <f t="shared" si="250"/>
        <v>Jan-1900</v>
      </c>
      <c r="P2351" s="196" t="str">
        <f t="shared" si="251"/>
        <v>1900M01</v>
      </c>
    </row>
    <row r="2352" spans="14:16" x14ac:dyDescent="0.2">
      <c r="N2352" s="157"/>
      <c r="O2352" s="200" t="str">
        <f t="shared" si="250"/>
        <v>Jan-1900</v>
      </c>
      <c r="P2352" s="196" t="str">
        <f t="shared" si="251"/>
        <v>1900M01</v>
      </c>
    </row>
    <row r="2353" spans="14:16" x14ac:dyDescent="0.2">
      <c r="N2353" s="157"/>
      <c r="O2353" s="200" t="str">
        <f t="shared" si="250"/>
        <v>Jan-1900</v>
      </c>
      <c r="P2353" s="196" t="str">
        <f t="shared" si="251"/>
        <v>1900M01</v>
      </c>
    </row>
    <row r="2354" spans="14:16" x14ac:dyDescent="0.2">
      <c r="N2354" s="157"/>
      <c r="O2354" s="200" t="str">
        <f t="shared" si="250"/>
        <v>Jan-1900</v>
      </c>
      <c r="P2354" s="196" t="str">
        <f t="shared" si="251"/>
        <v>1900M01</v>
      </c>
    </row>
    <row r="2355" spans="14:16" x14ac:dyDescent="0.2">
      <c r="N2355" s="157"/>
      <c r="O2355" s="200" t="str">
        <f t="shared" si="250"/>
        <v>Jan-1900</v>
      </c>
      <c r="P2355" s="196" t="str">
        <f t="shared" si="251"/>
        <v>1900M01</v>
      </c>
    </row>
    <row r="2356" spans="14:16" x14ac:dyDescent="0.2">
      <c r="N2356" s="157"/>
      <c r="O2356" s="200" t="str">
        <f t="shared" si="250"/>
        <v>Jan-1900</v>
      </c>
      <c r="P2356" s="196" t="str">
        <f t="shared" si="251"/>
        <v>1900M01</v>
      </c>
    </row>
    <row r="2357" spans="14:16" x14ac:dyDescent="0.2">
      <c r="N2357" s="157"/>
      <c r="O2357" s="200" t="str">
        <f t="shared" si="250"/>
        <v>Jan-1900</v>
      </c>
      <c r="P2357" s="196" t="str">
        <f t="shared" si="251"/>
        <v>1900M01</v>
      </c>
    </row>
    <row r="2358" spans="14:16" x14ac:dyDescent="0.2">
      <c r="N2358" s="157"/>
      <c r="O2358" s="200" t="str">
        <f t="shared" si="250"/>
        <v>Jan-1900</v>
      </c>
      <c r="P2358" s="196" t="str">
        <f t="shared" si="251"/>
        <v>1900M01</v>
      </c>
    </row>
    <row r="2359" spans="14:16" x14ac:dyDescent="0.2">
      <c r="N2359" s="157"/>
      <c r="O2359" s="200" t="str">
        <f t="shared" si="250"/>
        <v>Jan-1900</v>
      </c>
      <c r="P2359" s="196" t="str">
        <f t="shared" si="251"/>
        <v>1900M01</v>
      </c>
    </row>
    <row r="2360" spans="14:16" x14ac:dyDescent="0.2">
      <c r="N2360" s="157"/>
      <c r="O2360" s="200" t="str">
        <f t="shared" si="250"/>
        <v>Jan-1900</v>
      </c>
      <c r="P2360" s="196" t="str">
        <f t="shared" si="251"/>
        <v>1900M01</v>
      </c>
    </row>
    <row r="2361" spans="14:16" x14ac:dyDescent="0.2">
      <c r="N2361" s="157"/>
      <c r="O2361" s="200" t="str">
        <f t="shared" si="250"/>
        <v>Jan-1900</v>
      </c>
      <c r="P2361" s="196" t="str">
        <f t="shared" si="251"/>
        <v>1900M01</v>
      </c>
    </row>
    <row r="2362" spans="14:16" x14ac:dyDescent="0.2">
      <c r="N2362" s="157"/>
      <c r="O2362" s="200" t="str">
        <f t="shared" si="250"/>
        <v>Jan-1900</v>
      </c>
      <c r="P2362" s="196" t="str">
        <f t="shared" si="251"/>
        <v>1900M01</v>
      </c>
    </row>
    <row r="2363" spans="14:16" x14ac:dyDescent="0.2">
      <c r="N2363" s="157"/>
      <c r="O2363" s="200" t="str">
        <f t="shared" si="250"/>
        <v>Jan-1900</v>
      </c>
      <c r="P2363" s="196" t="str">
        <f t="shared" si="251"/>
        <v>1900M01</v>
      </c>
    </row>
    <row r="2364" spans="14:16" x14ac:dyDescent="0.2">
      <c r="N2364" s="157"/>
      <c r="O2364" s="200" t="str">
        <f t="shared" si="250"/>
        <v>Jan-1900</v>
      </c>
      <c r="P2364" s="196" t="str">
        <f t="shared" si="251"/>
        <v>1900M01</v>
      </c>
    </row>
    <row r="2365" spans="14:16" x14ac:dyDescent="0.2">
      <c r="N2365" s="157"/>
      <c r="O2365" s="200" t="str">
        <f t="shared" si="250"/>
        <v>Jan-1900</v>
      </c>
      <c r="P2365" s="196" t="str">
        <f t="shared" si="251"/>
        <v>1900M01</v>
      </c>
    </row>
    <row r="2366" spans="14:16" x14ac:dyDescent="0.2">
      <c r="N2366" s="157"/>
      <c r="O2366" s="200" t="str">
        <f t="shared" si="250"/>
        <v>Jan-1900</v>
      </c>
      <c r="P2366" s="196" t="str">
        <f t="shared" si="251"/>
        <v>1900M01</v>
      </c>
    </row>
    <row r="2367" spans="14:16" x14ac:dyDescent="0.2">
      <c r="N2367" s="157"/>
      <c r="O2367" s="200" t="str">
        <f t="shared" si="250"/>
        <v>Jan-1900</v>
      </c>
      <c r="P2367" s="196" t="str">
        <f t="shared" si="251"/>
        <v>1900M01</v>
      </c>
    </row>
    <row r="2368" spans="14:16" x14ac:dyDescent="0.2">
      <c r="N2368" s="157"/>
      <c r="O2368" s="200" t="str">
        <f t="shared" si="250"/>
        <v>Jan-1900</v>
      </c>
      <c r="P2368" s="196" t="str">
        <f t="shared" si="251"/>
        <v>1900M01</v>
      </c>
    </row>
    <row r="2369" spans="14:16" x14ac:dyDescent="0.2">
      <c r="N2369" s="157"/>
      <c r="O2369" s="200" t="str">
        <f t="shared" si="250"/>
        <v>Jan-1900</v>
      </c>
      <c r="P2369" s="196" t="str">
        <f t="shared" si="251"/>
        <v>1900M01</v>
      </c>
    </row>
    <row r="2370" spans="14:16" x14ac:dyDescent="0.2">
      <c r="N2370" s="157"/>
      <c r="O2370" s="200" t="str">
        <f t="shared" si="250"/>
        <v>Jan-1900</v>
      </c>
      <c r="P2370" s="196" t="str">
        <f t="shared" si="251"/>
        <v>1900M01</v>
      </c>
    </row>
    <row r="2371" spans="14:16" x14ac:dyDescent="0.2">
      <c r="N2371" s="157"/>
      <c r="O2371" s="200" t="str">
        <f t="shared" si="250"/>
        <v>Jan-1900</v>
      </c>
      <c r="P2371" s="196" t="str">
        <f t="shared" si="251"/>
        <v>1900M01</v>
      </c>
    </row>
    <row r="2372" spans="14:16" x14ac:dyDescent="0.2">
      <c r="N2372" s="157"/>
      <c r="O2372" s="200" t="str">
        <f t="shared" si="250"/>
        <v>Jan-1900</v>
      </c>
      <c r="P2372" s="196" t="str">
        <f t="shared" si="251"/>
        <v>1900M01</v>
      </c>
    </row>
    <row r="2373" spans="14:16" x14ac:dyDescent="0.2">
      <c r="N2373" s="157"/>
      <c r="O2373" s="200" t="str">
        <f t="shared" si="250"/>
        <v>Jan-1900</v>
      </c>
      <c r="P2373" s="196" t="str">
        <f t="shared" si="251"/>
        <v>1900M01</v>
      </c>
    </row>
    <row r="2374" spans="14:16" x14ac:dyDescent="0.2">
      <c r="N2374" s="157"/>
      <c r="O2374" s="200" t="str">
        <f t="shared" si="250"/>
        <v>Jan-1900</v>
      </c>
      <c r="P2374" s="196" t="str">
        <f t="shared" si="251"/>
        <v>1900M01</v>
      </c>
    </row>
    <row r="2375" spans="14:16" x14ac:dyDescent="0.2">
      <c r="N2375" s="157"/>
      <c r="O2375" s="200" t="str">
        <f t="shared" si="250"/>
        <v>Jan-1900</v>
      </c>
      <c r="P2375" s="196" t="str">
        <f t="shared" si="251"/>
        <v>1900M01</v>
      </c>
    </row>
    <row r="2376" spans="14:16" x14ac:dyDescent="0.2">
      <c r="N2376" s="157"/>
      <c r="O2376" s="200" t="str">
        <f t="shared" si="250"/>
        <v>Jan-1900</v>
      </c>
      <c r="P2376" s="196" t="str">
        <f t="shared" si="251"/>
        <v>1900M01</v>
      </c>
    </row>
    <row r="2377" spans="14:16" x14ac:dyDescent="0.2">
      <c r="N2377" s="157"/>
      <c r="O2377" s="200" t="str">
        <f t="shared" si="250"/>
        <v>Jan-1900</v>
      </c>
      <c r="P2377" s="196" t="str">
        <f t="shared" si="251"/>
        <v>1900M01</v>
      </c>
    </row>
    <row r="2378" spans="14:16" x14ac:dyDescent="0.2">
      <c r="N2378" s="157"/>
      <c r="O2378" s="200" t="str">
        <f t="shared" si="250"/>
        <v>Jan-1900</v>
      </c>
      <c r="P2378" s="196" t="str">
        <f t="shared" si="251"/>
        <v>1900M01</v>
      </c>
    </row>
    <row r="2379" spans="14:16" x14ac:dyDescent="0.2">
      <c r="N2379" s="157"/>
      <c r="O2379" s="200" t="str">
        <f t="shared" si="250"/>
        <v>Jan-1900</v>
      </c>
      <c r="P2379" s="196" t="str">
        <f t="shared" si="251"/>
        <v>1900M01</v>
      </c>
    </row>
    <row r="2380" spans="14:16" x14ac:dyDescent="0.2">
      <c r="N2380" s="157"/>
      <c r="O2380" s="200" t="str">
        <f t="shared" si="250"/>
        <v>Jan-1900</v>
      </c>
      <c r="P2380" s="196" t="str">
        <f t="shared" si="251"/>
        <v>1900M01</v>
      </c>
    </row>
    <row r="2381" spans="14:16" x14ac:dyDescent="0.2">
      <c r="N2381" s="157"/>
      <c r="O2381" s="200" t="str">
        <f t="shared" si="250"/>
        <v>Jan-1900</v>
      </c>
      <c r="P2381" s="196" t="str">
        <f t="shared" si="251"/>
        <v>1900M01</v>
      </c>
    </row>
    <row r="2382" spans="14:16" x14ac:dyDescent="0.2">
      <c r="N2382" s="157"/>
      <c r="O2382" s="200" t="str">
        <f t="shared" si="250"/>
        <v>Jan-1900</v>
      </c>
      <c r="P2382" s="196" t="str">
        <f t="shared" si="251"/>
        <v>1900M01</v>
      </c>
    </row>
    <row r="2383" spans="14:16" x14ac:dyDescent="0.2">
      <c r="N2383" s="157"/>
      <c r="O2383" s="200" t="str">
        <f t="shared" si="250"/>
        <v>Jan-1900</v>
      </c>
      <c r="P2383" s="196" t="str">
        <f t="shared" si="251"/>
        <v>1900M01</v>
      </c>
    </row>
    <row r="2384" spans="14:16" x14ac:dyDescent="0.2">
      <c r="N2384" s="157"/>
      <c r="O2384" s="200" t="str">
        <f t="shared" si="250"/>
        <v>Jan-1900</v>
      </c>
      <c r="P2384" s="196" t="str">
        <f t="shared" si="251"/>
        <v>1900M01</v>
      </c>
    </row>
    <row r="2385" spans="14:16" x14ac:dyDescent="0.2">
      <c r="N2385" s="157"/>
      <c r="O2385" s="200" t="str">
        <f t="shared" si="250"/>
        <v>Jan-1900</v>
      </c>
      <c r="P2385" s="196" t="str">
        <f t="shared" si="251"/>
        <v>1900M01</v>
      </c>
    </row>
    <row r="2386" spans="14:16" x14ac:dyDescent="0.2">
      <c r="N2386" s="157"/>
      <c r="O2386" s="200" t="str">
        <f t="shared" si="250"/>
        <v>Jan-1900</v>
      </c>
      <c r="P2386" s="196" t="str">
        <f t="shared" si="251"/>
        <v>1900M01</v>
      </c>
    </row>
    <row r="2387" spans="14:16" x14ac:dyDescent="0.2">
      <c r="N2387" s="157"/>
      <c r="O2387" s="200" t="str">
        <f t="shared" si="250"/>
        <v>Jan-1900</v>
      </c>
      <c r="P2387" s="196" t="str">
        <f t="shared" si="251"/>
        <v>1900M01</v>
      </c>
    </row>
    <row r="2388" spans="14:16" x14ac:dyDescent="0.2">
      <c r="N2388" s="157"/>
      <c r="O2388" s="200" t="str">
        <f t="shared" si="250"/>
        <v>Jan-1900</v>
      </c>
      <c r="P2388" s="196" t="str">
        <f t="shared" si="251"/>
        <v>1900M01</v>
      </c>
    </row>
    <row r="2389" spans="14:16" x14ac:dyDescent="0.2">
      <c r="N2389" s="157"/>
      <c r="O2389" s="200" t="str">
        <f t="shared" si="250"/>
        <v>Jan-1900</v>
      </c>
      <c r="P2389" s="196" t="str">
        <f t="shared" si="251"/>
        <v>1900M01</v>
      </c>
    </row>
    <row r="2390" spans="14:16" x14ac:dyDescent="0.2">
      <c r="N2390" s="157"/>
      <c r="O2390" s="200" t="str">
        <f t="shared" si="250"/>
        <v>Jan-1900</v>
      </c>
      <c r="P2390" s="196" t="str">
        <f t="shared" si="251"/>
        <v>1900M01</v>
      </c>
    </row>
    <row r="2391" spans="14:16" x14ac:dyDescent="0.2">
      <c r="N2391" s="157"/>
      <c r="O2391" s="200" t="str">
        <f t="shared" si="250"/>
        <v>Jan-1900</v>
      </c>
      <c r="P2391" s="196" t="str">
        <f t="shared" si="251"/>
        <v>1900M01</v>
      </c>
    </row>
    <row r="2392" spans="14:16" x14ac:dyDescent="0.2">
      <c r="N2392" s="157"/>
      <c r="O2392" s="200" t="str">
        <f t="shared" si="250"/>
        <v>Jan-1900</v>
      </c>
      <c r="P2392" s="196" t="str">
        <f t="shared" si="251"/>
        <v>1900M01</v>
      </c>
    </row>
    <row r="2393" spans="14:16" x14ac:dyDescent="0.2">
      <c r="N2393" s="157"/>
      <c r="O2393" s="200" t="str">
        <f t="shared" si="250"/>
        <v>Jan-1900</v>
      </c>
      <c r="P2393" s="196" t="str">
        <f t="shared" si="251"/>
        <v>1900M01</v>
      </c>
    </row>
    <row r="2394" spans="14:16" x14ac:dyDescent="0.2">
      <c r="N2394" s="157"/>
      <c r="O2394" s="200" t="str">
        <f t="shared" si="250"/>
        <v>Jan-1900</v>
      </c>
      <c r="P2394" s="196" t="str">
        <f t="shared" si="251"/>
        <v>1900M01</v>
      </c>
    </row>
    <row r="2395" spans="14:16" x14ac:dyDescent="0.2">
      <c r="N2395" s="157"/>
      <c r="O2395" s="200" t="str">
        <f t="shared" si="250"/>
        <v>Jan-1900</v>
      </c>
      <c r="P2395" s="196" t="str">
        <f t="shared" si="251"/>
        <v>1900M01</v>
      </c>
    </row>
    <row r="2396" spans="14:16" x14ac:dyDescent="0.2">
      <c r="N2396" s="157"/>
      <c r="O2396" s="200" t="str">
        <f t="shared" si="250"/>
        <v>Jan-1900</v>
      </c>
      <c r="P2396" s="196" t="str">
        <f t="shared" si="251"/>
        <v>1900M01</v>
      </c>
    </row>
    <row r="2397" spans="14:16" x14ac:dyDescent="0.2">
      <c r="N2397" s="157"/>
      <c r="O2397" s="200" t="str">
        <f t="shared" ref="O2397:O2460" si="252">TEXT(N2397,"mmm")&amp;"-"&amp;TEXT(N2397,"yyyy")</f>
        <v>Jan-1900</v>
      </c>
      <c r="P2397" s="196" t="str">
        <f t="shared" ref="P2397:P2460" si="253">IFERROR(TEXT(O2397,"yyyy")&amp;"M"&amp;IF(MONTH(O2397)&lt;10,0&amp;MONTH(O2397),MONTH(O2397)),"")</f>
        <v>1900M01</v>
      </c>
    </row>
    <row r="2398" spans="14:16" x14ac:dyDescent="0.2">
      <c r="N2398" s="157"/>
      <c r="O2398" s="200" t="str">
        <f t="shared" si="252"/>
        <v>Jan-1900</v>
      </c>
      <c r="P2398" s="196" t="str">
        <f t="shared" si="253"/>
        <v>1900M01</v>
      </c>
    </row>
    <row r="2399" spans="14:16" x14ac:dyDescent="0.2">
      <c r="N2399" s="157"/>
      <c r="O2399" s="200" t="str">
        <f t="shared" si="252"/>
        <v>Jan-1900</v>
      </c>
      <c r="P2399" s="196" t="str">
        <f t="shared" si="253"/>
        <v>1900M01</v>
      </c>
    </row>
    <row r="2400" spans="14:16" x14ac:dyDescent="0.2">
      <c r="N2400" s="157"/>
      <c r="O2400" s="200" t="str">
        <f t="shared" si="252"/>
        <v>Jan-1900</v>
      </c>
      <c r="P2400" s="196" t="str">
        <f t="shared" si="253"/>
        <v>1900M01</v>
      </c>
    </row>
    <row r="2401" spans="14:16" x14ac:dyDescent="0.2">
      <c r="N2401" s="157"/>
      <c r="O2401" s="200" t="str">
        <f t="shared" si="252"/>
        <v>Jan-1900</v>
      </c>
      <c r="P2401" s="196" t="str">
        <f t="shared" si="253"/>
        <v>1900M01</v>
      </c>
    </row>
    <row r="2402" spans="14:16" x14ac:dyDescent="0.2">
      <c r="N2402" s="157"/>
      <c r="O2402" s="200" t="str">
        <f t="shared" si="252"/>
        <v>Jan-1900</v>
      </c>
      <c r="P2402" s="196" t="str">
        <f t="shared" si="253"/>
        <v>1900M01</v>
      </c>
    </row>
    <row r="2403" spans="14:16" x14ac:dyDescent="0.2">
      <c r="N2403" s="157"/>
      <c r="O2403" s="200" t="str">
        <f t="shared" si="252"/>
        <v>Jan-1900</v>
      </c>
      <c r="P2403" s="196" t="str">
        <f t="shared" si="253"/>
        <v>1900M01</v>
      </c>
    </row>
    <row r="2404" spans="14:16" x14ac:dyDescent="0.2">
      <c r="N2404" s="157"/>
      <c r="O2404" s="200" t="str">
        <f t="shared" si="252"/>
        <v>Jan-1900</v>
      </c>
      <c r="P2404" s="196" t="str">
        <f t="shared" si="253"/>
        <v>1900M01</v>
      </c>
    </row>
    <row r="2405" spans="14:16" x14ac:dyDescent="0.2">
      <c r="N2405" s="157"/>
      <c r="O2405" s="200" t="str">
        <f t="shared" si="252"/>
        <v>Jan-1900</v>
      </c>
      <c r="P2405" s="196" t="str">
        <f t="shared" si="253"/>
        <v>1900M01</v>
      </c>
    </row>
    <row r="2406" spans="14:16" x14ac:dyDescent="0.2">
      <c r="N2406" s="157"/>
      <c r="O2406" s="200" t="str">
        <f t="shared" si="252"/>
        <v>Jan-1900</v>
      </c>
      <c r="P2406" s="196" t="str">
        <f t="shared" si="253"/>
        <v>1900M01</v>
      </c>
    </row>
    <row r="2407" spans="14:16" x14ac:dyDescent="0.2">
      <c r="N2407" s="157"/>
      <c r="O2407" s="200" t="str">
        <f t="shared" si="252"/>
        <v>Jan-1900</v>
      </c>
      <c r="P2407" s="196" t="str">
        <f t="shared" si="253"/>
        <v>1900M01</v>
      </c>
    </row>
    <row r="2408" spans="14:16" x14ac:dyDescent="0.2">
      <c r="N2408" s="157"/>
      <c r="O2408" s="200" t="str">
        <f t="shared" si="252"/>
        <v>Jan-1900</v>
      </c>
      <c r="P2408" s="196" t="str">
        <f t="shared" si="253"/>
        <v>1900M01</v>
      </c>
    </row>
    <row r="2409" spans="14:16" x14ac:dyDescent="0.2">
      <c r="N2409" s="157"/>
      <c r="O2409" s="200" t="str">
        <f t="shared" si="252"/>
        <v>Jan-1900</v>
      </c>
      <c r="P2409" s="196" t="str">
        <f t="shared" si="253"/>
        <v>1900M01</v>
      </c>
    </row>
    <row r="2410" spans="14:16" x14ac:dyDescent="0.2">
      <c r="N2410" s="157"/>
      <c r="O2410" s="200" t="str">
        <f t="shared" si="252"/>
        <v>Jan-1900</v>
      </c>
      <c r="P2410" s="196" t="str">
        <f t="shared" si="253"/>
        <v>1900M01</v>
      </c>
    </row>
    <row r="2411" spans="14:16" x14ac:dyDescent="0.2">
      <c r="N2411" s="157"/>
      <c r="O2411" s="200" t="str">
        <f t="shared" si="252"/>
        <v>Jan-1900</v>
      </c>
      <c r="P2411" s="196" t="str">
        <f t="shared" si="253"/>
        <v>1900M01</v>
      </c>
    </row>
    <row r="2412" spans="14:16" x14ac:dyDescent="0.2">
      <c r="N2412" s="157"/>
      <c r="O2412" s="200" t="str">
        <f t="shared" si="252"/>
        <v>Jan-1900</v>
      </c>
      <c r="P2412" s="196" t="str">
        <f t="shared" si="253"/>
        <v>1900M01</v>
      </c>
    </row>
    <row r="2413" spans="14:16" x14ac:dyDescent="0.2">
      <c r="N2413" s="157"/>
      <c r="O2413" s="200" t="str">
        <f t="shared" si="252"/>
        <v>Jan-1900</v>
      </c>
      <c r="P2413" s="196" t="str">
        <f t="shared" si="253"/>
        <v>1900M01</v>
      </c>
    </row>
    <row r="2414" spans="14:16" x14ac:dyDescent="0.2">
      <c r="N2414" s="157"/>
      <c r="O2414" s="200" t="str">
        <f t="shared" si="252"/>
        <v>Jan-1900</v>
      </c>
      <c r="P2414" s="196" t="str">
        <f t="shared" si="253"/>
        <v>1900M01</v>
      </c>
    </row>
    <row r="2415" spans="14:16" x14ac:dyDescent="0.2">
      <c r="N2415" s="157"/>
      <c r="O2415" s="200" t="str">
        <f t="shared" si="252"/>
        <v>Jan-1900</v>
      </c>
      <c r="P2415" s="196" t="str">
        <f t="shared" si="253"/>
        <v>1900M01</v>
      </c>
    </row>
    <row r="2416" spans="14:16" x14ac:dyDescent="0.2">
      <c r="N2416" s="157"/>
      <c r="O2416" s="200" t="str">
        <f t="shared" si="252"/>
        <v>Jan-1900</v>
      </c>
      <c r="P2416" s="196" t="str">
        <f t="shared" si="253"/>
        <v>1900M01</v>
      </c>
    </row>
    <row r="2417" spans="14:16" x14ac:dyDescent="0.2">
      <c r="N2417" s="157"/>
      <c r="O2417" s="200" t="str">
        <f t="shared" si="252"/>
        <v>Jan-1900</v>
      </c>
      <c r="P2417" s="196" t="str">
        <f t="shared" si="253"/>
        <v>1900M01</v>
      </c>
    </row>
    <row r="2418" spans="14:16" x14ac:dyDescent="0.2">
      <c r="N2418" s="157"/>
      <c r="O2418" s="200" t="str">
        <f t="shared" si="252"/>
        <v>Jan-1900</v>
      </c>
      <c r="P2418" s="196" t="str">
        <f t="shared" si="253"/>
        <v>1900M01</v>
      </c>
    </row>
    <row r="2419" spans="14:16" x14ac:dyDescent="0.2">
      <c r="N2419" s="157"/>
      <c r="O2419" s="200" t="str">
        <f t="shared" si="252"/>
        <v>Jan-1900</v>
      </c>
      <c r="P2419" s="196" t="str">
        <f t="shared" si="253"/>
        <v>1900M01</v>
      </c>
    </row>
    <row r="2420" spans="14:16" x14ac:dyDescent="0.2">
      <c r="N2420" s="157"/>
      <c r="O2420" s="200" t="str">
        <f t="shared" si="252"/>
        <v>Jan-1900</v>
      </c>
      <c r="P2420" s="196" t="str">
        <f t="shared" si="253"/>
        <v>1900M01</v>
      </c>
    </row>
    <row r="2421" spans="14:16" x14ac:dyDescent="0.2">
      <c r="N2421" s="157"/>
      <c r="O2421" s="200" t="str">
        <f t="shared" si="252"/>
        <v>Jan-1900</v>
      </c>
      <c r="P2421" s="196" t="str">
        <f t="shared" si="253"/>
        <v>1900M01</v>
      </c>
    </row>
    <row r="2422" spans="14:16" x14ac:dyDescent="0.2">
      <c r="N2422" s="157"/>
      <c r="O2422" s="200" t="str">
        <f t="shared" si="252"/>
        <v>Jan-1900</v>
      </c>
      <c r="P2422" s="196" t="str">
        <f t="shared" si="253"/>
        <v>1900M01</v>
      </c>
    </row>
    <row r="2423" spans="14:16" x14ac:dyDescent="0.2">
      <c r="N2423" s="157"/>
      <c r="O2423" s="200" t="str">
        <f t="shared" si="252"/>
        <v>Jan-1900</v>
      </c>
      <c r="P2423" s="196" t="str">
        <f t="shared" si="253"/>
        <v>1900M01</v>
      </c>
    </row>
    <row r="2424" spans="14:16" x14ac:dyDescent="0.2">
      <c r="N2424" s="157"/>
      <c r="O2424" s="200" t="str">
        <f t="shared" si="252"/>
        <v>Jan-1900</v>
      </c>
      <c r="P2424" s="196" t="str">
        <f t="shared" si="253"/>
        <v>1900M01</v>
      </c>
    </row>
    <row r="2425" spans="14:16" x14ac:dyDescent="0.2">
      <c r="N2425" s="157"/>
      <c r="O2425" s="200" t="str">
        <f t="shared" si="252"/>
        <v>Jan-1900</v>
      </c>
      <c r="P2425" s="196" t="str">
        <f t="shared" si="253"/>
        <v>1900M01</v>
      </c>
    </row>
    <row r="2426" spans="14:16" x14ac:dyDescent="0.2">
      <c r="N2426" s="157"/>
      <c r="O2426" s="200" t="str">
        <f t="shared" si="252"/>
        <v>Jan-1900</v>
      </c>
      <c r="P2426" s="196" t="str">
        <f t="shared" si="253"/>
        <v>1900M01</v>
      </c>
    </row>
    <row r="2427" spans="14:16" x14ac:dyDescent="0.2">
      <c r="N2427" s="157"/>
      <c r="O2427" s="200" t="str">
        <f t="shared" si="252"/>
        <v>Jan-1900</v>
      </c>
      <c r="P2427" s="196" t="str">
        <f t="shared" si="253"/>
        <v>1900M01</v>
      </c>
    </row>
    <row r="2428" spans="14:16" x14ac:dyDescent="0.2">
      <c r="N2428" s="157"/>
      <c r="O2428" s="200" t="str">
        <f t="shared" si="252"/>
        <v>Jan-1900</v>
      </c>
      <c r="P2428" s="196" t="str">
        <f t="shared" si="253"/>
        <v>1900M01</v>
      </c>
    </row>
    <row r="2429" spans="14:16" x14ac:dyDescent="0.2">
      <c r="N2429" s="157"/>
      <c r="O2429" s="200" t="str">
        <f t="shared" si="252"/>
        <v>Jan-1900</v>
      </c>
      <c r="P2429" s="196" t="str">
        <f t="shared" si="253"/>
        <v>1900M01</v>
      </c>
    </row>
    <row r="2430" spans="14:16" x14ac:dyDescent="0.2">
      <c r="N2430" s="157"/>
      <c r="O2430" s="200" t="str">
        <f t="shared" si="252"/>
        <v>Jan-1900</v>
      </c>
      <c r="P2430" s="196" t="str">
        <f t="shared" si="253"/>
        <v>1900M01</v>
      </c>
    </row>
    <row r="2431" spans="14:16" x14ac:dyDescent="0.2">
      <c r="N2431" s="157"/>
      <c r="O2431" s="200" t="str">
        <f t="shared" si="252"/>
        <v>Jan-1900</v>
      </c>
      <c r="P2431" s="196" t="str">
        <f t="shared" si="253"/>
        <v>1900M01</v>
      </c>
    </row>
    <row r="2432" spans="14:16" x14ac:dyDescent="0.2">
      <c r="N2432" s="157"/>
      <c r="O2432" s="200" t="str">
        <f t="shared" si="252"/>
        <v>Jan-1900</v>
      </c>
      <c r="P2432" s="196" t="str">
        <f t="shared" si="253"/>
        <v>1900M01</v>
      </c>
    </row>
    <row r="2433" spans="14:16" x14ac:dyDescent="0.2">
      <c r="N2433" s="157"/>
      <c r="O2433" s="200" t="str">
        <f t="shared" si="252"/>
        <v>Jan-1900</v>
      </c>
      <c r="P2433" s="196" t="str">
        <f t="shared" si="253"/>
        <v>1900M01</v>
      </c>
    </row>
    <row r="2434" spans="14:16" x14ac:dyDescent="0.2">
      <c r="N2434" s="157"/>
      <c r="O2434" s="200" t="str">
        <f t="shared" si="252"/>
        <v>Jan-1900</v>
      </c>
      <c r="P2434" s="196" t="str">
        <f t="shared" si="253"/>
        <v>1900M01</v>
      </c>
    </row>
    <row r="2435" spans="14:16" x14ac:dyDescent="0.2">
      <c r="N2435" s="157"/>
      <c r="O2435" s="200" t="str">
        <f t="shared" si="252"/>
        <v>Jan-1900</v>
      </c>
      <c r="P2435" s="196" t="str">
        <f t="shared" si="253"/>
        <v>1900M01</v>
      </c>
    </row>
    <row r="2436" spans="14:16" x14ac:dyDescent="0.2">
      <c r="N2436" s="157"/>
      <c r="O2436" s="200" t="str">
        <f t="shared" si="252"/>
        <v>Jan-1900</v>
      </c>
      <c r="P2436" s="196" t="str">
        <f t="shared" si="253"/>
        <v>1900M01</v>
      </c>
    </row>
    <row r="2437" spans="14:16" x14ac:dyDescent="0.2">
      <c r="N2437" s="157"/>
      <c r="O2437" s="200" t="str">
        <f t="shared" si="252"/>
        <v>Jan-1900</v>
      </c>
      <c r="P2437" s="196" t="str">
        <f t="shared" si="253"/>
        <v>1900M01</v>
      </c>
    </row>
    <row r="2438" spans="14:16" x14ac:dyDescent="0.2">
      <c r="N2438" s="157"/>
      <c r="O2438" s="200" t="str">
        <f t="shared" si="252"/>
        <v>Jan-1900</v>
      </c>
      <c r="P2438" s="196" t="str">
        <f t="shared" si="253"/>
        <v>1900M01</v>
      </c>
    </row>
    <row r="2439" spans="14:16" x14ac:dyDescent="0.2">
      <c r="N2439" s="157"/>
      <c r="O2439" s="200" t="str">
        <f t="shared" si="252"/>
        <v>Jan-1900</v>
      </c>
      <c r="P2439" s="196" t="str">
        <f t="shared" si="253"/>
        <v>1900M01</v>
      </c>
    </row>
    <row r="2440" spans="14:16" x14ac:dyDescent="0.2">
      <c r="N2440" s="157"/>
      <c r="O2440" s="200" t="str">
        <f t="shared" si="252"/>
        <v>Jan-1900</v>
      </c>
      <c r="P2440" s="196" t="str">
        <f t="shared" si="253"/>
        <v>1900M01</v>
      </c>
    </row>
    <row r="2441" spans="14:16" x14ac:dyDescent="0.2">
      <c r="N2441" s="157"/>
      <c r="O2441" s="200" t="str">
        <f t="shared" si="252"/>
        <v>Jan-1900</v>
      </c>
      <c r="P2441" s="196" t="str">
        <f t="shared" si="253"/>
        <v>1900M01</v>
      </c>
    </row>
    <row r="2442" spans="14:16" x14ac:dyDescent="0.2">
      <c r="N2442" s="157"/>
      <c r="O2442" s="200" t="str">
        <f t="shared" si="252"/>
        <v>Jan-1900</v>
      </c>
      <c r="P2442" s="196" t="str">
        <f t="shared" si="253"/>
        <v>1900M01</v>
      </c>
    </row>
    <row r="2443" spans="14:16" x14ac:dyDescent="0.2">
      <c r="N2443" s="157"/>
      <c r="O2443" s="200" t="str">
        <f t="shared" si="252"/>
        <v>Jan-1900</v>
      </c>
      <c r="P2443" s="196" t="str">
        <f t="shared" si="253"/>
        <v>1900M01</v>
      </c>
    </row>
    <row r="2444" spans="14:16" x14ac:dyDescent="0.2">
      <c r="N2444" s="157"/>
      <c r="O2444" s="200" t="str">
        <f t="shared" si="252"/>
        <v>Jan-1900</v>
      </c>
      <c r="P2444" s="196" t="str">
        <f t="shared" si="253"/>
        <v>1900M01</v>
      </c>
    </row>
    <row r="2445" spans="14:16" x14ac:dyDescent="0.2">
      <c r="N2445" s="157"/>
      <c r="O2445" s="200" t="str">
        <f t="shared" si="252"/>
        <v>Jan-1900</v>
      </c>
      <c r="P2445" s="196" t="str">
        <f t="shared" si="253"/>
        <v>1900M01</v>
      </c>
    </row>
    <row r="2446" spans="14:16" x14ac:dyDescent="0.2">
      <c r="N2446" s="157"/>
      <c r="O2446" s="200" t="str">
        <f t="shared" si="252"/>
        <v>Jan-1900</v>
      </c>
      <c r="P2446" s="196" t="str">
        <f t="shared" si="253"/>
        <v>1900M01</v>
      </c>
    </row>
    <row r="2447" spans="14:16" x14ac:dyDescent="0.2">
      <c r="N2447" s="157"/>
      <c r="O2447" s="200" t="str">
        <f t="shared" si="252"/>
        <v>Jan-1900</v>
      </c>
      <c r="P2447" s="196" t="str">
        <f t="shared" si="253"/>
        <v>1900M01</v>
      </c>
    </row>
    <row r="2448" spans="14:16" x14ac:dyDescent="0.2">
      <c r="N2448" s="157"/>
      <c r="O2448" s="200" t="str">
        <f t="shared" si="252"/>
        <v>Jan-1900</v>
      </c>
      <c r="P2448" s="196" t="str">
        <f t="shared" si="253"/>
        <v>1900M01</v>
      </c>
    </row>
    <row r="2449" spans="14:16" x14ac:dyDescent="0.2">
      <c r="N2449" s="157"/>
      <c r="O2449" s="200" t="str">
        <f t="shared" si="252"/>
        <v>Jan-1900</v>
      </c>
      <c r="P2449" s="196" t="str">
        <f t="shared" si="253"/>
        <v>1900M01</v>
      </c>
    </row>
    <row r="2450" spans="14:16" x14ac:dyDescent="0.2">
      <c r="N2450" s="157"/>
      <c r="O2450" s="200" t="str">
        <f t="shared" si="252"/>
        <v>Jan-1900</v>
      </c>
      <c r="P2450" s="196" t="str">
        <f t="shared" si="253"/>
        <v>1900M01</v>
      </c>
    </row>
    <row r="2451" spans="14:16" x14ac:dyDescent="0.2">
      <c r="N2451" s="157"/>
      <c r="O2451" s="200" t="str">
        <f t="shared" si="252"/>
        <v>Jan-1900</v>
      </c>
      <c r="P2451" s="196" t="str">
        <f t="shared" si="253"/>
        <v>1900M01</v>
      </c>
    </row>
    <row r="2452" spans="14:16" x14ac:dyDescent="0.2">
      <c r="N2452" s="157"/>
      <c r="O2452" s="200" t="str">
        <f t="shared" si="252"/>
        <v>Jan-1900</v>
      </c>
      <c r="P2452" s="196" t="str">
        <f t="shared" si="253"/>
        <v>1900M01</v>
      </c>
    </row>
    <row r="2453" spans="14:16" x14ac:dyDescent="0.2">
      <c r="N2453" s="157"/>
      <c r="O2453" s="200" t="str">
        <f t="shared" si="252"/>
        <v>Jan-1900</v>
      </c>
      <c r="P2453" s="196" t="str">
        <f t="shared" si="253"/>
        <v>1900M01</v>
      </c>
    </row>
    <row r="2454" spans="14:16" x14ac:dyDescent="0.2">
      <c r="N2454" s="157"/>
      <c r="O2454" s="200" t="str">
        <f t="shared" si="252"/>
        <v>Jan-1900</v>
      </c>
      <c r="P2454" s="196" t="str">
        <f t="shared" si="253"/>
        <v>1900M01</v>
      </c>
    </row>
    <row r="2455" spans="14:16" x14ac:dyDescent="0.2">
      <c r="N2455" s="157"/>
      <c r="O2455" s="200" t="str">
        <f t="shared" si="252"/>
        <v>Jan-1900</v>
      </c>
      <c r="P2455" s="196" t="str">
        <f t="shared" si="253"/>
        <v>1900M01</v>
      </c>
    </row>
    <row r="2456" spans="14:16" x14ac:dyDescent="0.2">
      <c r="N2456" s="157"/>
      <c r="O2456" s="200" t="str">
        <f t="shared" si="252"/>
        <v>Jan-1900</v>
      </c>
      <c r="P2456" s="196" t="str">
        <f t="shared" si="253"/>
        <v>1900M01</v>
      </c>
    </row>
    <row r="2457" spans="14:16" x14ac:dyDescent="0.2">
      <c r="N2457" s="157"/>
      <c r="O2457" s="200" t="str">
        <f t="shared" si="252"/>
        <v>Jan-1900</v>
      </c>
      <c r="P2457" s="196" t="str">
        <f t="shared" si="253"/>
        <v>1900M01</v>
      </c>
    </row>
    <row r="2458" spans="14:16" x14ac:dyDescent="0.2">
      <c r="N2458" s="157"/>
      <c r="O2458" s="200" t="str">
        <f t="shared" si="252"/>
        <v>Jan-1900</v>
      </c>
      <c r="P2458" s="196" t="str">
        <f t="shared" si="253"/>
        <v>1900M01</v>
      </c>
    </row>
    <row r="2459" spans="14:16" x14ac:dyDescent="0.2">
      <c r="N2459" s="157"/>
      <c r="O2459" s="200" t="str">
        <f t="shared" si="252"/>
        <v>Jan-1900</v>
      </c>
      <c r="P2459" s="196" t="str">
        <f t="shared" si="253"/>
        <v>1900M01</v>
      </c>
    </row>
    <row r="2460" spans="14:16" x14ac:dyDescent="0.2">
      <c r="N2460" s="157"/>
      <c r="O2460" s="200" t="str">
        <f t="shared" si="252"/>
        <v>Jan-1900</v>
      </c>
      <c r="P2460" s="196" t="str">
        <f t="shared" si="253"/>
        <v>1900M01</v>
      </c>
    </row>
    <row r="2461" spans="14:16" x14ac:dyDescent="0.2">
      <c r="N2461" s="157"/>
      <c r="O2461" s="200" t="str">
        <f t="shared" ref="O2461:O2524" si="254">TEXT(N2461,"mmm")&amp;"-"&amp;TEXT(N2461,"yyyy")</f>
        <v>Jan-1900</v>
      </c>
      <c r="P2461" s="196" t="str">
        <f t="shared" ref="P2461:P2524" si="255">IFERROR(TEXT(O2461,"yyyy")&amp;"M"&amp;IF(MONTH(O2461)&lt;10,0&amp;MONTH(O2461),MONTH(O2461)),"")</f>
        <v>1900M01</v>
      </c>
    </row>
    <row r="2462" spans="14:16" x14ac:dyDescent="0.2">
      <c r="N2462" s="157"/>
      <c r="O2462" s="200" t="str">
        <f t="shared" si="254"/>
        <v>Jan-1900</v>
      </c>
      <c r="P2462" s="196" t="str">
        <f t="shared" si="255"/>
        <v>1900M01</v>
      </c>
    </row>
    <row r="2463" spans="14:16" x14ac:dyDescent="0.2">
      <c r="N2463" s="157"/>
      <c r="O2463" s="200" t="str">
        <f t="shared" si="254"/>
        <v>Jan-1900</v>
      </c>
      <c r="P2463" s="196" t="str">
        <f t="shared" si="255"/>
        <v>1900M01</v>
      </c>
    </row>
    <row r="2464" spans="14:16" x14ac:dyDescent="0.2">
      <c r="N2464" s="157"/>
      <c r="O2464" s="200" t="str">
        <f t="shared" si="254"/>
        <v>Jan-1900</v>
      </c>
      <c r="P2464" s="196" t="str">
        <f t="shared" si="255"/>
        <v>1900M01</v>
      </c>
    </row>
    <row r="2465" spans="14:16" x14ac:dyDescent="0.2">
      <c r="N2465" s="157"/>
      <c r="O2465" s="200" t="str">
        <f t="shared" si="254"/>
        <v>Jan-1900</v>
      </c>
      <c r="P2465" s="196" t="str">
        <f t="shared" si="255"/>
        <v>1900M01</v>
      </c>
    </row>
    <row r="2466" spans="14:16" x14ac:dyDescent="0.2">
      <c r="N2466" s="157"/>
      <c r="O2466" s="200" t="str">
        <f t="shared" si="254"/>
        <v>Jan-1900</v>
      </c>
      <c r="P2466" s="196" t="str">
        <f t="shared" si="255"/>
        <v>1900M01</v>
      </c>
    </row>
    <row r="2467" spans="14:16" x14ac:dyDescent="0.2">
      <c r="N2467" s="157"/>
      <c r="O2467" s="200" t="str">
        <f t="shared" si="254"/>
        <v>Jan-1900</v>
      </c>
      <c r="P2467" s="196" t="str">
        <f t="shared" si="255"/>
        <v>1900M01</v>
      </c>
    </row>
    <row r="2468" spans="14:16" x14ac:dyDescent="0.2">
      <c r="N2468" s="157"/>
      <c r="O2468" s="200" t="str">
        <f t="shared" si="254"/>
        <v>Jan-1900</v>
      </c>
      <c r="P2468" s="196" t="str">
        <f t="shared" si="255"/>
        <v>1900M01</v>
      </c>
    </row>
    <row r="2469" spans="14:16" x14ac:dyDescent="0.2">
      <c r="N2469" s="157"/>
      <c r="O2469" s="200" t="str">
        <f t="shared" si="254"/>
        <v>Jan-1900</v>
      </c>
      <c r="P2469" s="196" t="str">
        <f t="shared" si="255"/>
        <v>1900M01</v>
      </c>
    </row>
    <row r="2470" spans="14:16" x14ac:dyDescent="0.2">
      <c r="N2470" s="157"/>
      <c r="O2470" s="200" t="str">
        <f t="shared" si="254"/>
        <v>Jan-1900</v>
      </c>
      <c r="P2470" s="196" t="str">
        <f t="shared" si="255"/>
        <v>1900M01</v>
      </c>
    </row>
    <row r="2471" spans="14:16" x14ac:dyDescent="0.2">
      <c r="N2471" s="157"/>
      <c r="O2471" s="200" t="str">
        <f t="shared" si="254"/>
        <v>Jan-1900</v>
      </c>
      <c r="P2471" s="196" t="str">
        <f t="shared" si="255"/>
        <v>1900M01</v>
      </c>
    </row>
    <row r="2472" spans="14:16" x14ac:dyDescent="0.2">
      <c r="N2472" s="157"/>
      <c r="O2472" s="200" t="str">
        <f t="shared" si="254"/>
        <v>Jan-1900</v>
      </c>
      <c r="P2472" s="196" t="str">
        <f t="shared" si="255"/>
        <v>1900M01</v>
      </c>
    </row>
    <row r="2473" spans="14:16" x14ac:dyDescent="0.2">
      <c r="N2473" s="157"/>
      <c r="O2473" s="200" t="str">
        <f t="shared" si="254"/>
        <v>Jan-1900</v>
      </c>
      <c r="P2473" s="196" t="str">
        <f t="shared" si="255"/>
        <v>1900M01</v>
      </c>
    </row>
    <row r="2474" spans="14:16" x14ac:dyDescent="0.2">
      <c r="N2474" s="157"/>
      <c r="O2474" s="200" t="str">
        <f t="shared" si="254"/>
        <v>Jan-1900</v>
      </c>
      <c r="P2474" s="196" t="str">
        <f t="shared" si="255"/>
        <v>1900M01</v>
      </c>
    </row>
    <row r="2475" spans="14:16" x14ac:dyDescent="0.2">
      <c r="N2475" s="157"/>
      <c r="O2475" s="200" t="str">
        <f t="shared" si="254"/>
        <v>Jan-1900</v>
      </c>
      <c r="P2475" s="196" t="str">
        <f t="shared" si="255"/>
        <v>1900M01</v>
      </c>
    </row>
    <row r="2476" spans="14:16" x14ac:dyDescent="0.2">
      <c r="N2476" s="157"/>
      <c r="O2476" s="200" t="str">
        <f t="shared" si="254"/>
        <v>Jan-1900</v>
      </c>
      <c r="P2476" s="196" t="str">
        <f t="shared" si="255"/>
        <v>1900M01</v>
      </c>
    </row>
    <row r="2477" spans="14:16" x14ac:dyDescent="0.2">
      <c r="N2477" s="157"/>
      <c r="O2477" s="200" t="str">
        <f t="shared" si="254"/>
        <v>Jan-1900</v>
      </c>
      <c r="P2477" s="196" t="str">
        <f t="shared" si="255"/>
        <v>1900M01</v>
      </c>
    </row>
    <row r="2478" spans="14:16" x14ac:dyDescent="0.2">
      <c r="N2478" s="157"/>
      <c r="O2478" s="200" t="str">
        <f t="shared" si="254"/>
        <v>Jan-1900</v>
      </c>
      <c r="P2478" s="196" t="str">
        <f t="shared" si="255"/>
        <v>1900M01</v>
      </c>
    </row>
    <row r="2479" spans="14:16" x14ac:dyDescent="0.2">
      <c r="N2479" s="157"/>
      <c r="O2479" s="200" t="str">
        <f t="shared" si="254"/>
        <v>Jan-1900</v>
      </c>
      <c r="P2479" s="196" t="str">
        <f t="shared" si="255"/>
        <v>1900M01</v>
      </c>
    </row>
    <row r="2480" spans="14:16" x14ac:dyDescent="0.2">
      <c r="N2480" s="157"/>
      <c r="O2480" s="200" t="str">
        <f t="shared" si="254"/>
        <v>Jan-1900</v>
      </c>
      <c r="P2480" s="196" t="str">
        <f t="shared" si="255"/>
        <v>1900M01</v>
      </c>
    </row>
    <row r="2481" spans="14:16" x14ac:dyDescent="0.2">
      <c r="N2481" s="157"/>
      <c r="O2481" s="200" t="str">
        <f t="shared" si="254"/>
        <v>Jan-1900</v>
      </c>
      <c r="P2481" s="196" t="str">
        <f t="shared" si="255"/>
        <v>1900M01</v>
      </c>
    </row>
    <row r="2482" spans="14:16" x14ac:dyDescent="0.2">
      <c r="N2482" s="157"/>
      <c r="O2482" s="200" t="str">
        <f t="shared" si="254"/>
        <v>Jan-1900</v>
      </c>
      <c r="P2482" s="196" t="str">
        <f t="shared" si="255"/>
        <v>1900M01</v>
      </c>
    </row>
    <row r="2483" spans="14:16" x14ac:dyDescent="0.2">
      <c r="N2483" s="157"/>
      <c r="O2483" s="200" t="str">
        <f t="shared" si="254"/>
        <v>Jan-1900</v>
      </c>
      <c r="P2483" s="196" t="str">
        <f t="shared" si="255"/>
        <v>1900M01</v>
      </c>
    </row>
    <row r="2484" spans="14:16" x14ac:dyDescent="0.2">
      <c r="N2484" s="157"/>
      <c r="O2484" s="200" t="str">
        <f t="shared" si="254"/>
        <v>Jan-1900</v>
      </c>
      <c r="P2484" s="196" t="str">
        <f t="shared" si="255"/>
        <v>1900M01</v>
      </c>
    </row>
    <row r="2485" spans="14:16" x14ac:dyDescent="0.2">
      <c r="N2485" s="157"/>
      <c r="O2485" s="200" t="str">
        <f t="shared" si="254"/>
        <v>Jan-1900</v>
      </c>
      <c r="P2485" s="196" t="str">
        <f t="shared" si="255"/>
        <v>1900M01</v>
      </c>
    </row>
    <row r="2486" spans="14:16" x14ac:dyDescent="0.2">
      <c r="N2486" s="157"/>
      <c r="O2486" s="200" t="str">
        <f t="shared" si="254"/>
        <v>Jan-1900</v>
      </c>
      <c r="P2486" s="196" t="str">
        <f t="shared" si="255"/>
        <v>1900M01</v>
      </c>
    </row>
    <row r="2487" spans="14:16" x14ac:dyDescent="0.2">
      <c r="N2487" s="157"/>
      <c r="O2487" s="200" t="str">
        <f t="shared" si="254"/>
        <v>Jan-1900</v>
      </c>
      <c r="P2487" s="196" t="str">
        <f t="shared" si="255"/>
        <v>1900M01</v>
      </c>
    </row>
    <row r="2488" spans="14:16" x14ac:dyDescent="0.2">
      <c r="N2488" s="157"/>
      <c r="O2488" s="200" t="str">
        <f t="shared" si="254"/>
        <v>Jan-1900</v>
      </c>
      <c r="P2488" s="196" t="str">
        <f t="shared" si="255"/>
        <v>1900M01</v>
      </c>
    </row>
    <row r="2489" spans="14:16" x14ac:dyDescent="0.2">
      <c r="N2489" s="157"/>
      <c r="O2489" s="200" t="str">
        <f t="shared" si="254"/>
        <v>Jan-1900</v>
      </c>
      <c r="P2489" s="196" t="str">
        <f t="shared" si="255"/>
        <v>1900M01</v>
      </c>
    </row>
    <row r="2490" spans="14:16" x14ac:dyDescent="0.2">
      <c r="N2490" s="157"/>
      <c r="O2490" s="200" t="str">
        <f t="shared" si="254"/>
        <v>Jan-1900</v>
      </c>
      <c r="P2490" s="196" t="str">
        <f t="shared" si="255"/>
        <v>1900M01</v>
      </c>
    </row>
    <row r="2491" spans="14:16" x14ac:dyDescent="0.2">
      <c r="N2491" s="157"/>
      <c r="O2491" s="200" t="str">
        <f t="shared" si="254"/>
        <v>Jan-1900</v>
      </c>
      <c r="P2491" s="196" t="str">
        <f t="shared" si="255"/>
        <v>1900M01</v>
      </c>
    </row>
    <row r="2492" spans="14:16" x14ac:dyDescent="0.2">
      <c r="N2492" s="157"/>
      <c r="O2492" s="200" t="str">
        <f t="shared" si="254"/>
        <v>Jan-1900</v>
      </c>
      <c r="P2492" s="196" t="str">
        <f t="shared" si="255"/>
        <v>1900M01</v>
      </c>
    </row>
    <row r="2493" spans="14:16" x14ac:dyDescent="0.2">
      <c r="N2493" s="157"/>
      <c r="O2493" s="200" t="str">
        <f t="shared" si="254"/>
        <v>Jan-1900</v>
      </c>
      <c r="P2493" s="196" t="str">
        <f t="shared" si="255"/>
        <v>1900M01</v>
      </c>
    </row>
    <row r="2494" spans="14:16" x14ac:dyDescent="0.2">
      <c r="N2494" s="157"/>
      <c r="O2494" s="200" t="str">
        <f t="shared" si="254"/>
        <v>Jan-1900</v>
      </c>
      <c r="P2494" s="196" t="str">
        <f t="shared" si="255"/>
        <v>1900M01</v>
      </c>
    </row>
    <row r="2495" spans="14:16" x14ac:dyDescent="0.2">
      <c r="N2495" s="157"/>
      <c r="O2495" s="200" t="str">
        <f t="shared" si="254"/>
        <v>Jan-1900</v>
      </c>
      <c r="P2495" s="196" t="str">
        <f t="shared" si="255"/>
        <v>1900M01</v>
      </c>
    </row>
    <row r="2496" spans="14:16" x14ac:dyDescent="0.2">
      <c r="N2496" s="157"/>
      <c r="O2496" s="200" t="str">
        <f t="shared" si="254"/>
        <v>Jan-1900</v>
      </c>
      <c r="P2496" s="196" t="str">
        <f t="shared" si="255"/>
        <v>1900M01</v>
      </c>
    </row>
    <row r="2497" spans="14:16" x14ac:dyDescent="0.2">
      <c r="N2497" s="157"/>
      <c r="O2497" s="200" t="str">
        <f t="shared" si="254"/>
        <v>Jan-1900</v>
      </c>
      <c r="P2497" s="196" t="str">
        <f t="shared" si="255"/>
        <v>1900M01</v>
      </c>
    </row>
    <row r="2498" spans="14:16" x14ac:dyDescent="0.2">
      <c r="N2498" s="157"/>
      <c r="O2498" s="200" t="str">
        <f t="shared" si="254"/>
        <v>Jan-1900</v>
      </c>
      <c r="P2498" s="196" t="str">
        <f t="shared" si="255"/>
        <v>1900M01</v>
      </c>
    </row>
    <row r="2499" spans="14:16" x14ac:dyDescent="0.2">
      <c r="N2499" s="157"/>
      <c r="O2499" s="200" t="str">
        <f t="shared" si="254"/>
        <v>Jan-1900</v>
      </c>
      <c r="P2499" s="196" t="str">
        <f t="shared" si="255"/>
        <v>1900M01</v>
      </c>
    </row>
    <row r="2500" spans="14:16" x14ac:dyDescent="0.2">
      <c r="N2500" s="157"/>
      <c r="O2500" s="200" t="str">
        <f t="shared" si="254"/>
        <v>Jan-1900</v>
      </c>
      <c r="P2500" s="196" t="str">
        <f t="shared" si="255"/>
        <v>1900M01</v>
      </c>
    </row>
    <row r="2501" spans="14:16" x14ac:dyDescent="0.2">
      <c r="N2501" s="157"/>
      <c r="O2501" s="200" t="str">
        <f t="shared" si="254"/>
        <v>Jan-1900</v>
      </c>
      <c r="P2501" s="196" t="str">
        <f t="shared" si="255"/>
        <v>1900M01</v>
      </c>
    </row>
    <row r="2502" spans="14:16" x14ac:dyDescent="0.2">
      <c r="N2502" s="157"/>
      <c r="O2502" s="200" t="str">
        <f t="shared" si="254"/>
        <v>Jan-1900</v>
      </c>
      <c r="P2502" s="196" t="str">
        <f t="shared" si="255"/>
        <v>1900M01</v>
      </c>
    </row>
    <row r="2503" spans="14:16" x14ac:dyDescent="0.2">
      <c r="N2503" s="157"/>
      <c r="O2503" s="200" t="str">
        <f t="shared" si="254"/>
        <v>Jan-1900</v>
      </c>
      <c r="P2503" s="196" t="str">
        <f t="shared" si="255"/>
        <v>1900M01</v>
      </c>
    </row>
    <row r="2504" spans="14:16" x14ac:dyDescent="0.2">
      <c r="N2504" s="157"/>
      <c r="O2504" s="200" t="str">
        <f t="shared" si="254"/>
        <v>Jan-1900</v>
      </c>
      <c r="P2504" s="196" t="str">
        <f t="shared" si="255"/>
        <v>1900M01</v>
      </c>
    </row>
    <row r="2505" spans="14:16" x14ac:dyDescent="0.2">
      <c r="N2505" s="157"/>
      <c r="O2505" s="200" t="str">
        <f t="shared" si="254"/>
        <v>Jan-1900</v>
      </c>
      <c r="P2505" s="196" t="str">
        <f t="shared" si="255"/>
        <v>1900M01</v>
      </c>
    </row>
    <row r="2506" spans="14:16" x14ac:dyDescent="0.2">
      <c r="N2506" s="157"/>
      <c r="O2506" s="200" t="str">
        <f t="shared" si="254"/>
        <v>Jan-1900</v>
      </c>
      <c r="P2506" s="196" t="str">
        <f t="shared" si="255"/>
        <v>1900M01</v>
      </c>
    </row>
    <row r="2507" spans="14:16" x14ac:dyDescent="0.2">
      <c r="N2507" s="157"/>
      <c r="O2507" s="200" t="str">
        <f t="shared" si="254"/>
        <v>Jan-1900</v>
      </c>
      <c r="P2507" s="196" t="str">
        <f t="shared" si="255"/>
        <v>1900M01</v>
      </c>
    </row>
    <row r="2508" spans="14:16" x14ac:dyDescent="0.2">
      <c r="N2508" s="157"/>
      <c r="O2508" s="200" t="str">
        <f t="shared" si="254"/>
        <v>Jan-1900</v>
      </c>
      <c r="P2508" s="196" t="str">
        <f t="shared" si="255"/>
        <v>1900M01</v>
      </c>
    </row>
    <row r="2509" spans="14:16" x14ac:dyDescent="0.2">
      <c r="N2509" s="157"/>
      <c r="O2509" s="200" t="str">
        <f t="shared" si="254"/>
        <v>Jan-1900</v>
      </c>
      <c r="P2509" s="196" t="str">
        <f t="shared" si="255"/>
        <v>1900M01</v>
      </c>
    </row>
    <row r="2510" spans="14:16" x14ac:dyDescent="0.2">
      <c r="N2510" s="157"/>
      <c r="O2510" s="200" t="str">
        <f t="shared" si="254"/>
        <v>Jan-1900</v>
      </c>
      <c r="P2510" s="196" t="str">
        <f t="shared" si="255"/>
        <v>1900M01</v>
      </c>
    </row>
    <row r="2511" spans="14:16" x14ac:dyDescent="0.2">
      <c r="N2511" s="157"/>
      <c r="O2511" s="200" t="str">
        <f t="shared" si="254"/>
        <v>Jan-1900</v>
      </c>
      <c r="P2511" s="196" t="str">
        <f t="shared" si="255"/>
        <v>1900M01</v>
      </c>
    </row>
    <row r="2512" spans="14:16" x14ac:dyDescent="0.2">
      <c r="N2512" s="157"/>
      <c r="O2512" s="200" t="str">
        <f t="shared" si="254"/>
        <v>Jan-1900</v>
      </c>
      <c r="P2512" s="196" t="str">
        <f t="shared" si="255"/>
        <v>1900M01</v>
      </c>
    </row>
    <row r="2513" spans="14:16" x14ac:dyDescent="0.2">
      <c r="N2513" s="157"/>
      <c r="O2513" s="200" t="str">
        <f t="shared" si="254"/>
        <v>Jan-1900</v>
      </c>
      <c r="P2513" s="196" t="str">
        <f t="shared" si="255"/>
        <v>1900M01</v>
      </c>
    </row>
    <row r="2514" spans="14:16" x14ac:dyDescent="0.2">
      <c r="N2514" s="157"/>
      <c r="O2514" s="200" t="str">
        <f t="shared" si="254"/>
        <v>Jan-1900</v>
      </c>
      <c r="P2514" s="196" t="str">
        <f t="shared" si="255"/>
        <v>1900M01</v>
      </c>
    </row>
    <row r="2515" spans="14:16" x14ac:dyDescent="0.2">
      <c r="N2515" s="157"/>
      <c r="O2515" s="200" t="str">
        <f t="shared" si="254"/>
        <v>Jan-1900</v>
      </c>
      <c r="P2515" s="196" t="str">
        <f t="shared" si="255"/>
        <v>1900M01</v>
      </c>
    </row>
    <row r="2516" spans="14:16" x14ac:dyDescent="0.2">
      <c r="N2516" s="157"/>
      <c r="O2516" s="200" t="str">
        <f t="shared" si="254"/>
        <v>Jan-1900</v>
      </c>
      <c r="P2516" s="196" t="str">
        <f t="shared" si="255"/>
        <v>1900M01</v>
      </c>
    </row>
    <row r="2517" spans="14:16" x14ac:dyDescent="0.2">
      <c r="N2517" s="157"/>
      <c r="O2517" s="200" t="str">
        <f t="shared" si="254"/>
        <v>Jan-1900</v>
      </c>
      <c r="P2517" s="196" t="str">
        <f t="shared" si="255"/>
        <v>1900M01</v>
      </c>
    </row>
    <row r="2518" spans="14:16" x14ac:dyDescent="0.2">
      <c r="N2518" s="157"/>
      <c r="O2518" s="200" t="str">
        <f t="shared" si="254"/>
        <v>Jan-1900</v>
      </c>
      <c r="P2518" s="196" t="str">
        <f t="shared" si="255"/>
        <v>1900M01</v>
      </c>
    </row>
    <row r="2519" spans="14:16" x14ac:dyDescent="0.2">
      <c r="N2519" s="157"/>
      <c r="O2519" s="200" t="str">
        <f t="shared" si="254"/>
        <v>Jan-1900</v>
      </c>
      <c r="P2519" s="196" t="str">
        <f t="shared" si="255"/>
        <v>1900M01</v>
      </c>
    </row>
    <row r="2520" spans="14:16" x14ac:dyDescent="0.2">
      <c r="N2520" s="157"/>
      <c r="O2520" s="200" t="str">
        <f t="shared" si="254"/>
        <v>Jan-1900</v>
      </c>
      <c r="P2520" s="196" t="str">
        <f t="shared" si="255"/>
        <v>1900M01</v>
      </c>
    </row>
    <row r="2521" spans="14:16" x14ac:dyDescent="0.2">
      <c r="N2521" s="157"/>
      <c r="O2521" s="200" t="str">
        <f t="shared" si="254"/>
        <v>Jan-1900</v>
      </c>
      <c r="P2521" s="196" t="str">
        <f t="shared" si="255"/>
        <v>1900M01</v>
      </c>
    </row>
    <row r="2522" spans="14:16" x14ac:dyDescent="0.2">
      <c r="N2522" s="157"/>
      <c r="O2522" s="200" t="str">
        <f t="shared" si="254"/>
        <v>Jan-1900</v>
      </c>
      <c r="P2522" s="196" t="str">
        <f t="shared" si="255"/>
        <v>1900M01</v>
      </c>
    </row>
    <row r="2523" spans="14:16" x14ac:dyDescent="0.2">
      <c r="N2523" s="157"/>
      <c r="O2523" s="200" t="str">
        <f t="shared" si="254"/>
        <v>Jan-1900</v>
      </c>
      <c r="P2523" s="196" t="str">
        <f t="shared" si="255"/>
        <v>1900M01</v>
      </c>
    </row>
    <row r="2524" spans="14:16" x14ac:dyDescent="0.2">
      <c r="N2524" s="157"/>
      <c r="O2524" s="200" t="str">
        <f t="shared" si="254"/>
        <v>Jan-1900</v>
      </c>
      <c r="P2524" s="196" t="str">
        <f t="shared" si="255"/>
        <v>1900M01</v>
      </c>
    </row>
    <row r="2525" spans="14:16" x14ac:dyDescent="0.2">
      <c r="N2525" s="157"/>
      <c r="O2525" s="200" t="str">
        <f t="shared" ref="O2525:O2588" si="256">TEXT(N2525,"mmm")&amp;"-"&amp;TEXT(N2525,"yyyy")</f>
        <v>Jan-1900</v>
      </c>
      <c r="P2525" s="196" t="str">
        <f t="shared" ref="P2525:P2588" si="257">IFERROR(TEXT(O2525,"yyyy")&amp;"M"&amp;IF(MONTH(O2525)&lt;10,0&amp;MONTH(O2525),MONTH(O2525)),"")</f>
        <v>1900M01</v>
      </c>
    </row>
    <row r="2526" spans="14:16" x14ac:dyDescent="0.2">
      <c r="N2526" s="157"/>
      <c r="O2526" s="200" t="str">
        <f t="shared" si="256"/>
        <v>Jan-1900</v>
      </c>
      <c r="P2526" s="196" t="str">
        <f t="shared" si="257"/>
        <v>1900M01</v>
      </c>
    </row>
    <row r="2527" spans="14:16" x14ac:dyDescent="0.2">
      <c r="N2527" s="157"/>
      <c r="O2527" s="200" t="str">
        <f t="shared" si="256"/>
        <v>Jan-1900</v>
      </c>
      <c r="P2527" s="196" t="str">
        <f t="shared" si="257"/>
        <v>1900M01</v>
      </c>
    </row>
    <row r="2528" spans="14:16" x14ac:dyDescent="0.2">
      <c r="N2528" s="157"/>
      <c r="O2528" s="200" t="str">
        <f t="shared" si="256"/>
        <v>Jan-1900</v>
      </c>
      <c r="P2528" s="196" t="str">
        <f t="shared" si="257"/>
        <v>1900M01</v>
      </c>
    </row>
    <row r="2529" spans="14:16" x14ac:dyDescent="0.2">
      <c r="N2529" s="157"/>
      <c r="O2529" s="200" t="str">
        <f t="shared" si="256"/>
        <v>Jan-1900</v>
      </c>
      <c r="P2529" s="196" t="str">
        <f t="shared" si="257"/>
        <v>1900M01</v>
      </c>
    </row>
    <row r="2530" spans="14:16" x14ac:dyDescent="0.2">
      <c r="N2530" s="157"/>
      <c r="O2530" s="200" t="str">
        <f t="shared" si="256"/>
        <v>Jan-1900</v>
      </c>
      <c r="P2530" s="196" t="str">
        <f t="shared" si="257"/>
        <v>1900M01</v>
      </c>
    </row>
    <row r="2531" spans="14:16" x14ac:dyDescent="0.2">
      <c r="N2531" s="157"/>
      <c r="O2531" s="200" t="str">
        <f t="shared" si="256"/>
        <v>Jan-1900</v>
      </c>
      <c r="P2531" s="196" t="str">
        <f t="shared" si="257"/>
        <v>1900M01</v>
      </c>
    </row>
    <row r="2532" spans="14:16" x14ac:dyDescent="0.2">
      <c r="N2532" s="157"/>
      <c r="O2532" s="200" t="str">
        <f t="shared" si="256"/>
        <v>Jan-1900</v>
      </c>
      <c r="P2532" s="196" t="str">
        <f t="shared" si="257"/>
        <v>1900M01</v>
      </c>
    </row>
    <row r="2533" spans="14:16" x14ac:dyDescent="0.2">
      <c r="N2533" s="157"/>
      <c r="O2533" s="200" t="str">
        <f t="shared" si="256"/>
        <v>Jan-1900</v>
      </c>
      <c r="P2533" s="196" t="str">
        <f t="shared" si="257"/>
        <v>1900M01</v>
      </c>
    </row>
    <row r="2534" spans="14:16" x14ac:dyDescent="0.2">
      <c r="N2534" s="157"/>
      <c r="O2534" s="200" t="str">
        <f t="shared" si="256"/>
        <v>Jan-1900</v>
      </c>
      <c r="P2534" s="196" t="str">
        <f t="shared" si="257"/>
        <v>1900M01</v>
      </c>
    </row>
    <row r="2535" spans="14:16" x14ac:dyDescent="0.2">
      <c r="N2535" s="157"/>
      <c r="O2535" s="200" t="str">
        <f t="shared" si="256"/>
        <v>Jan-1900</v>
      </c>
      <c r="P2535" s="196" t="str">
        <f t="shared" si="257"/>
        <v>1900M01</v>
      </c>
    </row>
    <row r="2536" spans="14:16" x14ac:dyDescent="0.2">
      <c r="N2536" s="157"/>
      <c r="O2536" s="200" t="str">
        <f t="shared" si="256"/>
        <v>Jan-1900</v>
      </c>
      <c r="P2536" s="196" t="str">
        <f t="shared" si="257"/>
        <v>1900M01</v>
      </c>
    </row>
    <row r="2537" spans="14:16" x14ac:dyDescent="0.2">
      <c r="N2537" s="157"/>
      <c r="O2537" s="200" t="str">
        <f t="shared" si="256"/>
        <v>Jan-1900</v>
      </c>
      <c r="P2537" s="196" t="str">
        <f t="shared" si="257"/>
        <v>1900M01</v>
      </c>
    </row>
    <row r="2538" spans="14:16" x14ac:dyDescent="0.2">
      <c r="N2538" s="157"/>
      <c r="O2538" s="200" t="str">
        <f t="shared" si="256"/>
        <v>Jan-1900</v>
      </c>
      <c r="P2538" s="196" t="str">
        <f t="shared" si="257"/>
        <v>1900M01</v>
      </c>
    </row>
    <row r="2539" spans="14:16" x14ac:dyDescent="0.2">
      <c r="N2539" s="157"/>
      <c r="O2539" s="200" t="str">
        <f t="shared" si="256"/>
        <v>Jan-1900</v>
      </c>
      <c r="P2539" s="196" t="str">
        <f t="shared" si="257"/>
        <v>1900M01</v>
      </c>
    </row>
    <row r="2540" spans="14:16" x14ac:dyDescent="0.2">
      <c r="N2540" s="157"/>
      <c r="O2540" s="200" t="str">
        <f t="shared" si="256"/>
        <v>Jan-1900</v>
      </c>
      <c r="P2540" s="196" t="str">
        <f t="shared" si="257"/>
        <v>1900M01</v>
      </c>
    </row>
    <row r="2541" spans="14:16" x14ac:dyDescent="0.2">
      <c r="N2541" s="157"/>
      <c r="O2541" s="200" t="str">
        <f t="shared" si="256"/>
        <v>Jan-1900</v>
      </c>
      <c r="P2541" s="196" t="str">
        <f t="shared" si="257"/>
        <v>1900M01</v>
      </c>
    </row>
    <row r="2542" spans="14:16" x14ac:dyDescent="0.2">
      <c r="N2542" s="157"/>
      <c r="O2542" s="200" t="str">
        <f t="shared" si="256"/>
        <v>Jan-1900</v>
      </c>
      <c r="P2542" s="196" t="str">
        <f t="shared" si="257"/>
        <v>1900M01</v>
      </c>
    </row>
    <row r="2543" spans="14:16" x14ac:dyDescent="0.2">
      <c r="N2543" s="157"/>
      <c r="O2543" s="200" t="str">
        <f t="shared" si="256"/>
        <v>Jan-1900</v>
      </c>
      <c r="P2543" s="196" t="str">
        <f t="shared" si="257"/>
        <v>1900M01</v>
      </c>
    </row>
    <row r="2544" spans="14:16" x14ac:dyDescent="0.2">
      <c r="N2544" s="157"/>
      <c r="O2544" s="200" t="str">
        <f t="shared" si="256"/>
        <v>Jan-1900</v>
      </c>
      <c r="P2544" s="196" t="str">
        <f t="shared" si="257"/>
        <v>1900M01</v>
      </c>
    </row>
    <row r="2545" spans="14:16" x14ac:dyDescent="0.2">
      <c r="N2545" s="157"/>
      <c r="O2545" s="200" t="str">
        <f t="shared" si="256"/>
        <v>Jan-1900</v>
      </c>
      <c r="P2545" s="196" t="str">
        <f t="shared" si="257"/>
        <v>1900M01</v>
      </c>
    </row>
    <row r="2546" spans="14:16" x14ac:dyDescent="0.2">
      <c r="N2546" s="157"/>
      <c r="O2546" s="200" t="str">
        <f t="shared" si="256"/>
        <v>Jan-1900</v>
      </c>
      <c r="P2546" s="196" t="str">
        <f t="shared" si="257"/>
        <v>1900M01</v>
      </c>
    </row>
    <row r="2547" spans="14:16" x14ac:dyDescent="0.2">
      <c r="N2547" s="157"/>
      <c r="O2547" s="200" t="str">
        <f t="shared" si="256"/>
        <v>Jan-1900</v>
      </c>
      <c r="P2547" s="196" t="str">
        <f t="shared" si="257"/>
        <v>1900M01</v>
      </c>
    </row>
    <row r="2548" spans="14:16" x14ac:dyDescent="0.2">
      <c r="N2548" s="157"/>
      <c r="O2548" s="200" t="str">
        <f t="shared" si="256"/>
        <v>Jan-1900</v>
      </c>
      <c r="P2548" s="196" t="str">
        <f t="shared" si="257"/>
        <v>1900M01</v>
      </c>
    </row>
    <row r="2549" spans="14:16" x14ac:dyDescent="0.2">
      <c r="N2549" s="157"/>
      <c r="O2549" s="200" t="str">
        <f t="shared" si="256"/>
        <v>Jan-1900</v>
      </c>
      <c r="P2549" s="196" t="str">
        <f t="shared" si="257"/>
        <v>1900M01</v>
      </c>
    </row>
    <row r="2550" spans="14:16" x14ac:dyDescent="0.2">
      <c r="N2550" s="157"/>
      <c r="O2550" s="200" t="str">
        <f t="shared" si="256"/>
        <v>Jan-1900</v>
      </c>
      <c r="P2550" s="196" t="str">
        <f t="shared" si="257"/>
        <v>1900M01</v>
      </c>
    </row>
    <row r="2551" spans="14:16" x14ac:dyDescent="0.2">
      <c r="N2551" s="157"/>
      <c r="O2551" s="200" t="str">
        <f t="shared" si="256"/>
        <v>Jan-1900</v>
      </c>
      <c r="P2551" s="196" t="str">
        <f t="shared" si="257"/>
        <v>1900M01</v>
      </c>
    </row>
    <row r="2552" spans="14:16" x14ac:dyDescent="0.2">
      <c r="N2552" s="157"/>
      <c r="O2552" s="200" t="str">
        <f t="shared" si="256"/>
        <v>Jan-1900</v>
      </c>
      <c r="P2552" s="196" t="str">
        <f t="shared" si="257"/>
        <v>1900M01</v>
      </c>
    </row>
    <row r="2553" spans="14:16" x14ac:dyDescent="0.2">
      <c r="N2553" s="157"/>
      <c r="O2553" s="200" t="str">
        <f t="shared" si="256"/>
        <v>Jan-1900</v>
      </c>
      <c r="P2553" s="196" t="str">
        <f t="shared" si="257"/>
        <v>1900M01</v>
      </c>
    </row>
    <row r="2554" spans="14:16" x14ac:dyDescent="0.2">
      <c r="N2554" s="157"/>
      <c r="O2554" s="200" t="str">
        <f t="shared" si="256"/>
        <v>Jan-1900</v>
      </c>
      <c r="P2554" s="196" t="str">
        <f t="shared" si="257"/>
        <v>1900M01</v>
      </c>
    </row>
    <row r="2555" spans="14:16" x14ac:dyDescent="0.2">
      <c r="N2555" s="157"/>
      <c r="O2555" s="200" t="str">
        <f t="shared" si="256"/>
        <v>Jan-1900</v>
      </c>
      <c r="P2555" s="196" t="str">
        <f t="shared" si="257"/>
        <v>1900M01</v>
      </c>
    </row>
    <row r="2556" spans="14:16" x14ac:dyDescent="0.2">
      <c r="N2556" s="157"/>
      <c r="O2556" s="200" t="str">
        <f t="shared" si="256"/>
        <v>Jan-1900</v>
      </c>
      <c r="P2556" s="196" t="str">
        <f t="shared" si="257"/>
        <v>1900M01</v>
      </c>
    </row>
    <row r="2557" spans="14:16" x14ac:dyDescent="0.2">
      <c r="N2557" s="157"/>
      <c r="O2557" s="200" t="str">
        <f t="shared" si="256"/>
        <v>Jan-1900</v>
      </c>
      <c r="P2557" s="196" t="str">
        <f t="shared" si="257"/>
        <v>1900M01</v>
      </c>
    </row>
    <row r="2558" spans="14:16" x14ac:dyDescent="0.2">
      <c r="N2558" s="157"/>
      <c r="O2558" s="200" t="str">
        <f t="shared" si="256"/>
        <v>Jan-1900</v>
      </c>
      <c r="P2558" s="196" t="str">
        <f t="shared" si="257"/>
        <v>1900M01</v>
      </c>
    </row>
    <row r="2559" spans="14:16" x14ac:dyDescent="0.2">
      <c r="N2559" s="157"/>
      <c r="O2559" s="200" t="str">
        <f t="shared" si="256"/>
        <v>Jan-1900</v>
      </c>
      <c r="P2559" s="196" t="str">
        <f t="shared" si="257"/>
        <v>1900M01</v>
      </c>
    </row>
    <row r="2560" spans="14:16" x14ac:dyDescent="0.2">
      <c r="N2560" s="157"/>
      <c r="O2560" s="200" t="str">
        <f t="shared" si="256"/>
        <v>Jan-1900</v>
      </c>
      <c r="P2560" s="196" t="str">
        <f t="shared" si="257"/>
        <v>1900M01</v>
      </c>
    </row>
    <row r="2561" spans="14:16" x14ac:dyDescent="0.2">
      <c r="N2561" s="157"/>
      <c r="O2561" s="200" t="str">
        <f t="shared" si="256"/>
        <v>Jan-1900</v>
      </c>
      <c r="P2561" s="196" t="str">
        <f t="shared" si="257"/>
        <v>1900M01</v>
      </c>
    </row>
    <row r="2562" spans="14:16" x14ac:dyDescent="0.2">
      <c r="N2562" s="157"/>
      <c r="O2562" s="200" t="str">
        <f t="shared" si="256"/>
        <v>Jan-1900</v>
      </c>
      <c r="P2562" s="196" t="str">
        <f t="shared" si="257"/>
        <v>1900M01</v>
      </c>
    </row>
    <row r="2563" spans="14:16" x14ac:dyDescent="0.2">
      <c r="N2563" s="157"/>
      <c r="O2563" s="200" t="str">
        <f t="shared" si="256"/>
        <v>Jan-1900</v>
      </c>
      <c r="P2563" s="196" t="str">
        <f t="shared" si="257"/>
        <v>1900M01</v>
      </c>
    </row>
    <row r="2564" spans="14:16" x14ac:dyDescent="0.2">
      <c r="N2564" s="157"/>
      <c r="O2564" s="200" t="str">
        <f t="shared" si="256"/>
        <v>Jan-1900</v>
      </c>
      <c r="P2564" s="196" t="str">
        <f t="shared" si="257"/>
        <v>1900M01</v>
      </c>
    </row>
    <row r="2565" spans="14:16" x14ac:dyDescent="0.2">
      <c r="N2565" s="157"/>
      <c r="O2565" s="200" t="str">
        <f t="shared" si="256"/>
        <v>Jan-1900</v>
      </c>
      <c r="P2565" s="196" t="str">
        <f t="shared" si="257"/>
        <v>1900M01</v>
      </c>
    </row>
    <row r="2566" spans="14:16" x14ac:dyDescent="0.2">
      <c r="N2566" s="157"/>
      <c r="O2566" s="200" t="str">
        <f t="shared" si="256"/>
        <v>Jan-1900</v>
      </c>
      <c r="P2566" s="196" t="str">
        <f t="shared" si="257"/>
        <v>1900M01</v>
      </c>
    </row>
    <row r="2567" spans="14:16" x14ac:dyDescent="0.2">
      <c r="N2567" s="157"/>
      <c r="O2567" s="200" t="str">
        <f t="shared" si="256"/>
        <v>Jan-1900</v>
      </c>
      <c r="P2567" s="196" t="str">
        <f t="shared" si="257"/>
        <v>1900M01</v>
      </c>
    </row>
    <row r="2568" spans="14:16" x14ac:dyDescent="0.2">
      <c r="N2568" s="157"/>
      <c r="O2568" s="200" t="str">
        <f t="shared" si="256"/>
        <v>Jan-1900</v>
      </c>
      <c r="P2568" s="196" t="str">
        <f t="shared" si="257"/>
        <v>1900M01</v>
      </c>
    </row>
    <row r="2569" spans="14:16" x14ac:dyDescent="0.2">
      <c r="N2569" s="157"/>
      <c r="O2569" s="200" t="str">
        <f t="shared" si="256"/>
        <v>Jan-1900</v>
      </c>
      <c r="P2569" s="196" t="str">
        <f t="shared" si="257"/>
        <v>1900M01</v>
      </c>
    </row>
    <row r="2570" spans="14:16" x14ac:dyDescent="0.2">
      <c r="N2570" s="157"/>
      <c r="O2570" s="200" t="str">
        <f t="shared" si="256"/>
        <v>Jan-1900</v>
      </c>
      <c r="P2570" s="196" t="str">
        <f t="shared" si="257"/>
        <v>1900M01</v>
      </c>
    </row>
    <row r="2571" spans="14:16" x14ac:dyDescent="0.2">
      <c r="N2571" s="157"/>
      <c r="O2571" s="200" t="str">
        <f t="shared" si="256"/>
        <v>Jan-1900</v>
      </c>
      <c r="P2571" s="196" t="str">
        <f t="shared" si="257"/>
        <v>1900M01</v>
      </c>
    </row>
    <row r="2572" spans="14:16" x14ac:dyDescent="0.2">
      <c r="N2572" s="157"/>
      <c r="O2572" s="200" t="str">
        <f t="shared" si="256"/>
        <v>Jan-1900</v>
      </c>
      <c r="P2572" s="196" t="str">
        <f t="shared" si="257"/>
        <v>1900M01</v>
      </c>
    </row>
    <row r="2573" spans="14:16" x14ac:dyDescent="0.2">
      <c r="N2573" s="157"/>
      <c r="O2573" s="200" t="str">
        <f t="shared" si="256"/>
        <v>Jan-1900</v>
      </c>
      <c r="P2573" s="196" t="str">
        <f t="shared" si="257"/>
        <v>1900M01</v>
      </c>
    </row>
    <row r="2574" spans="14:16" x14ac:dyDescent="0.2">
      <c r="N2574" s="157"/>
      <c r="O2574" s="200" t="str">
        <f t="shared" si="256"/>
        <v>Jan-1900</v>
      </c>
      <c r="P2574" s="196" t="str">
        <f t="shared" si="257"/>
        <v>1900M01</v>
      </c>
    </row>
    <row r="2575" spans="14:16" x14ac:dyDescent="0.2">
      <c r="N2575" s="157"/>
      <c r="O2575" s="200" t="str">
        <f t="shared" si="256"/>
        <v>Jan-1900</v>
      </c>
      <c r="P2575" s="196" t="str">
        <f t="shared" si="257"/>
        <v>1900M01</v>
      </c>
    </row>
    <row r="2576" spans="14:16" x14ac:dyDescent="0.2">
      <c r="N2576" s="157"/>
      <c r="O2576" s="200" t="str">
        <f t="shared" si="256"/>
        <v>Jan-1900</v>
      </c>
      <c r="P2576" s="196" t="str">
        <f t="shared" si="257"/>
        <v>1900M01</v>
      </c>
    </row>
    <row r="2577" spans="14:16" x14ac:dyDescent="0.2">
      <c r="N2577" s="157"/>
      <c r="O2577" s="200" t="str">
        <f t="shared" si="256"/>
        <v>Jan-1900</v>
      </c>
      <c r="P2577" s="196" t="str">
        <f t="shared" si="257"/>
        <v>1900M01</v>
      </c>
    </row>
    <row r="2578" spans="14:16" x14ac:dyDescent="0.2">
      <c r="N2578" s="157"/>
      <c r="O2578" s="200" t="str">
        <f t="shared" si="256"/>
        <v>Jan-1900</v>
      </c>
      <c r="P2578" s="196" t="str">
        <f t="shared" si="257"/>
        <v>1900M01</v>
      </c>
    </row>
    <row r="2579" spans="14:16" x14ac:dyDescent="0.2">
      <c r="N2579" s="157"/>
      <c r="O2579" s="200" t="str">
        <f t="shared" si="256"/>
        <v>Jan-1900</v>
      </c>
      <c r="P2579" s="196" t="str">
        <f t="shared" si="257"/>
        <v>1900M01</v>
      </c>
    </row>
    <row r="2580" spans="14:16" x14ac:dyDescent="0.2">
      <c r="N2580" s="157"/>
      <c r="O2580" s="200" t="str">
        <f t="shared" si="256"/>
        <v>Jan-1900</v>
      </c>
      <c r="P2580" s="196" t="str">
        <f t="shared" si="257"/>
        <v>1900M01</v>
      </c>
    </row>
    <row r="2581" spans="14:16" x14ac:dyDescent="0.2">
      <c r="N2581" s="157"/>
      <c r="O2581" s="200" t="str">
        <f t="shared" si="256"/>
        <v>Jan-1900</v>
      </c>
      <c r="P2581" s="196" t="str">
        <f t="shared" si="257"/>
        <v>1900M01</v>
      </c>
    </row>
    <row r="2582" spans="14:16" x14ac:dyDescent="0.2">
      <c r="N2582" s="157"/>
      <c r="O2582" s="200" t="str">
        <f t="shared" si="256"/>
        <v>Jan-1900</v>
      </c>
      <c r="P2582" s="196" t="str">
        <f t="shared" si="257"/>
        <v>1900M01</v>
      </c>
    </row>
    <row r="2583" spans="14:16" x14ac:dyDescent="0.2">
      <c r="N2583" s="157"/>
      <c r="O2583" s="200" t="str">
        <f t="shared" si="256"/>
        <v>Jan-1900</v>
      </c>
      <c r="P2583" s="196" t="str">
        <f t="shared" si="257"/>
        <v>1900M01</v>
      </c>
    </row>
    <row r="2584" spans="14:16" x14ac:dyDescent="0.2">
      <c r="N2584" s="157"/>
      <c r="O2584" s="200" t="str">
        <f t="shared" si="256"/>
        <v>Jan-1900</v>
      </c>
      <c r="P2584" s="196" t="str">
        <f t="shared" si="257"/>
        <v>1900M01</v>
      </c>
    </row>
    <row r="2585" spans="14:16" x14ac:dyDescent="0.2">
      <c r="N2585" s="157"/>
      <c r="O2585" s="200" t="str">
        <f t="shared" si="256"/>
        <v>Jan-1900</v>
      </c>
      <c r="P2585" s="196" t="str">
        <f t="shared" si="257"/>
        <v>1900M01</v>
      </c>
    </row>
    <row r="2586" spans="14:16" x14ac:dyDescent="0.2">
      <c r="N2586" s="157"/>
      <c r="O2586" s="200" t="str">
        <f t="shared" si="256"/>
        <v>Jan-1900</v>
      </c>
      <c r="P2586" s="196" t="str">
        <f t="shared" si="257"/>
        <v>1900M01</v>
      </c>
    </row>
    <row r="2587" spans="14:16" x14ac:dyDescent="0.2">
      <c r="N2587" s="157"/>
      <c r="O2587" s="200" t="str">
        <f t="shared" si="256"/>
        <v>Jan-1900</v>
      </c>
      <c r="P2587" s="196" t="str">
        <f t="shared" si="257"/>
        <v>1900M01</v>
      </c>
    </row>
    <row r="2588" spans="14:16" x14ac:dyDescent="0.2">
      <c r="N2588" s="157"/>
      <c r="O2588" s="200" t="str">
        <f t="shared" si="256"/>
        <v>Jan-1900</v>
      </c>
      <c r="P2588" s="196" t="str">
        <f t="shared" si="257"/>
        <v>1900M01</v>
      </c>
    </row>
    <row r="2589" spans="14:16" x14ac:dyDescent="0.2">
      <c r="N2589" s="157"/>
      <c r="O2589" s="200" t="str">
        <f t="shared" ref="O2589:O2652" si="258">TEXT(N2589,"mmm")&amp;"-"&amp;TEXT(N2589,"yyyy")</f>
        <v>Jan-1900</v>
      </c>
      <c r="P2589" s="196" t="str">
        <f t="shared" ref="P2589:P2652" si="259">IFERROR(TEXT(O2589,"yyyy")&amp;"M"&amp;IF(MONTH(O2589)&lt;10,0&amp;MONTH(O2589),MONTH(O2589)),"")</f>
        <v>1900M01</v>
      </c>
    </row>
    <row r="2590" spans="14:16" x14ac:dyDescent="0.2">
      <c r="N2590" s="157"/>
      <c r="O2590" s="200" t="str">
        <f t="shared" si="258"/>
        <v>Jan-1900</v>
      </c>
      <c r="P2590" s="196" t="str">
        <f t="shared" si="259"/>
        <v>1900M01</v>
      </c>
    </row>
    <row r="2591" spans="14:16" x14ac:dyDescent="0.2">
      <c r="N2591" s="157"/>
      <c r="O2591" s="200" t="str">
        <f t="shared" si="258"/>
        <v>Jan-1900</v>
      </c>
      <c r="P2591" s="196" t="str">
        <f t="shared" si="259"/>
        <v>1900M01</v>
      </c>
    </row>
    <row r="2592" spans="14:16" x14ac:dyDescent="0.2">
      <c r="N2592" s="157"/>
      <c r="O2592" s="200" t="str">
        <f t="shared" si="258"/>
        <v>Jan-1900</v>
      </c>
      <c r="P2592" s="196" t="str">
        <f t="shared" si="259"/>
        <v>1900M01</v>
      </c>
    </row>
    <row r="2593" spans="14:16" x14ac:dyDescent="0.2">
      <c r="N2593" s="157"/>
      <c r="O2593" s="200" t="str">
        <f t="shared" si="258"/>
        <v>Jan-1900</v>
      </c>
      <c r="P2593" s="196" t="str">
        <f t="shared" si="259"/>
        <v>1900M01</v>
      </c>
    </row>
    <row r="2594" spans="14:16" x14ac:dyDescent="0.2">
      <c r="N2594" s="157"/>
      <c r="O2594" s="200" t="str">
        <f t="shared" si="258"/>
        <v>Jan-1900</v>
      </c>
      <c r="P2594" s="196" t="str">
        <f t="shared" si="259"/>
        <v>1900M01</v>
      </c>
    </row>
    <row r="2595" spans="14:16" x14ac:dyDescent="0.2">
      <c r="N2595" s="157"/>
      <c r="O2595" s="200" t="str">
        <f t="shared" si="258"/>
        <v>Jan-1900</v>
      </c>
      <c r="P2595" s="196" t="str">
        <f t="shared" si="259"/>
        <v>1900M01</v>
      </c>
    </row>
    <row r="2596" spans="14:16" x14ac:dyDescent="0.2">
      <c r="N2596" s="157"/>
      <c r="O2596" s="200" t="str">
        <f t="shared" si="258"/>
        <v>Jan-1900</v>
      </c>
      <c r="P2596" s="196" t="str">
        <f t="shared" si="259"/>
        <v>1900M01</v>
      </c>
    </row>
    <row r="2597" spans="14:16" x14ac:dyDescent="0.2">
      <c r="N2597" s="157"/>
      <c r="O2597" s="200" t="str">
        <f t="shared" si="258"/>
        <v>Jan-1900</v>
      </c>
      <c r="P2597" s="196" t="str">
        <f t="shared" si="259"/>
        <v>1900M01</v>
      </c>
    </row>
    <row r="2598" spans="14:16" x14ac:dyDescent="0.2">
      <c r="N2598" s="157"/>
      <c r="O2598" s="200" t="str">
        <f t="shared" si="258"/>
        <v>Jan-1900</v>
      </c>
      <c r="P2598" s="196" t="str">
        <f t="shared" si="259"/>
        <v>1900M01</v>
      </c>
    </row>
    <row r="2599" spans="14:16" x14ac:dyDescent="0.2">
      <c r="N2599" s="157"/>
      <c r="O2599" s="200" t="str">
        <f t="shared" si="258"/>
        <v>Jan-1900</v>
      </c>
      <c r="P2599" s="196" t="str">
        <f t="shared" si="259"/>
        <v>1900M01</v>
      </c>
    </row>
    <row r="2600" spans="14:16" x14ac:dyDescent="0.2">
      <c r="N2600" s="157"/>
      <c r="O2600" s="200" t="str">
        <f t="shared" si="258"/>
        <v>Jan-1900</v>
      </c>
      <c r="P2600" s="196" t="str">
        <f t="shared" si="259"/>
        <v>1900M01</v>
      </c>
    </row>
    <row r="2601" spans="14:16" x14ac:dyDescent="0.2">
      <c r="N2601" s="157"/>
      <c r="O2601" s="200" t="str">
        <f t="shared" si="258"/>
        <v>Jan-1900</v>
      </c>
      <c r="P2601" s="196" t="str">
        <f t="shared" si="259"/>
        <v>1900M01</v>
      </c>
    </row>
    <row r="2602" spans="14:16" x14ac:dyDescent="0.2">
      <c r="N2602" s="157"/>
      <c r="O2602" s="200" t="str">
        <f t="shared" si="258"/>
        <v>Jan-1900</v>
      </c>
      <c r="P2602" s="196" t="str">
        <f t="shared" si="259"/>
        <v>1900M01</v>
      </c>
    </row>
    <row r="2603" spans="14:16" x14ac:dyDescent="0.2">
      <c r="N2603" s="157"/>
      <c r="O2603" s="200" t="str">
        <f t="shared" si="258"/>
        <v>Jan-1900</v>
      </c>
      <c r="P2603" s="196" t="str">
        <f t="shared" si="259"/>
        <v>1900M01</v>
      </c>
    </row>
    <row r="2604" spans="14:16" x14ac:dyDescent="0.2">
      <c r="N2604" s="157"/>
      <c r="O2604" s="200" t="str">
        <f t="shared" si="258"/>
        <v>Jan-1900</v>
      </c>
      <c r="P2604" s="196" t="str">
        <f t="shared" si="259"/>
        <v>1900M01</v>
      </c>
    </row>
    <row r="2605" spans="14:16" x14ac:dyDescent="0.2">
      <c r="N2605" s="157"/>
      <c r="O2605" s="200" t="str">
        <f t="shared" si="258"/>
        <v>Jan-1900</v>
      </c>
      <c r="P2605" s="196" t="str">
        <f t="shared" si="259"/>
        <v>1900M01</v>
      </c>
    </row>
    <row r="2606" spans="14:16" x14ac:dyDescent="0.2">
      <c r="N2606" s="157"/>
      <c r="O2606" s="200" t="str">
        <f t="shared" si="258"/>
        <v>Jan-1900</v>
      </c>
      <c r="P2606" s="196" t="str">
        <f t="shared" si="259"/>
        <v>1900M01</v>
      </c>
    </row>
    <row r="2607" spans="14:16" x14ac:dyDescent="0.2">
      <c r="N2607" s="157"/>
      <c r="O2607" s="200" t="str">
        <f t="shared" si="258"/>
        <v>Jan-1900</v>
      </c>
      <c r="P2607" s="196" t="str">
        <f t="shared" si="259"/>
        <v>1900M01</v>
      </c>
    </row>
    <row r="2608" spans="14:16" x14ac:dyDescent="0.2">
      <c r="N2608" s="157"/>
      <c r="O2608" s="200" t="str">
        <f t="shared" si="258"/>
        <v>Jan-1900</v>
      </c>
      <c r="P2608" s="196" t="str">
        <f t="shared" si="259"/>
        <v>1900M01</v>
      </c>
    </row>
    <row r="2609" spans="14:16" x14ac:dyDescent="0.2">
      <c r="N2609" s="157"/>
      <c r="O2609" s="200" t="str">
        <f t="shared" si="258"/>
        <v>Jan-1900</v>
      </c>
      <c r="P2609" s="196" t="str">
        <f t="shared" si="259"/>
        <v>1900M01</v>
      </c>
    </row>
    <row r="2610" spans="14:16" x14ac:dyDescent="0.2">
      <c r="N2610" s="157"/>
      <c r="O2610" s="200" t="str">
        <f t="shared" si="258"/>
        <v>Jan-1900</v>
      </c>
      <c r="P2610" s="196" t="str">
        <f t="shared" si="259"/>
        <v>1900M01</v>
      </c>
    </row>
    <row r="2611" spans="14:16" x14ac:dyDescent="0.2">
      <c r="N2611" s="157"/>
      <c r="O2611" s="200" t="str">
        <f t="shared" si="258"/>
        <v>Jan-1900</v>
      </c>
      <c r="P2611" s="196" t="str">
        <f t="shared" si="259"/>
        <v>1900M01</v>
      </c>
    </row>
    <row r="2612" spans="14:16" x14ac:dyDescent="0.2">
      <c r="N2612" s="157"/>
      <c r="O2612" s="200" t="str">
        <f t="shared" si="258"/>
        <v>Jan-1900</v>
      </c>
      <c r="P2612" s="196" t="str">
        <f t="shared" si="259"/>
        <v>1900M01</v>
      </c>
    </row>
    <row r="2613" spans="14:16" x14ac:dyDescent="0.2">
      <c r="N2613" s="157"/>
      <c r="O2613" s="200" t="str">
        <f t="shared" si="258"/>
        <v>Jan-1900</v>
      </c>
      <c r="P2613" s="196" t="str">
        <f t="shared" si="259"/>
        <v>1900M01</v>
      </c>
    </row>
    <row r="2614" spans="14:16" x14ac:dyDescent="0.2">
      <c r="N2614" s="157"/>
      <c r="O2614" s="200" t="str">
        <f t="shared" si="258"/>
        <v>Jan-1900</v>
      </c>
      <c r="P2614" s="196" t="str">
        <f t="shared" si="259"/>
        <v>1900M01</v>
      </c>
    </row>
    <row r="2615" spans="14:16" x14ac:dyDescent="0.2">
      <c r="N2615" s="157"/>
      <c r="O2615" s="200" t="str">
        <f t="shared" si="258"/>
        <v>Jan-1900</v>
      </c>
      <c r="P2615" s="196" t="str">
        <f t="shared" si="259"/>
        <v>1900M01</v>
      </c>
    </row>
    <row r="2616" spans="14:16" x14ac:dyDescent="0.2">
      <c r="N2616" s="157"/>
      <c r="O2616" s="200" t="str">
        <f t="shared" si="258"/>
        <v>Jan-1900</v>
      </c>
      <c r="P2616" s="196" t="str">
        <f t="shared" si="259"/>
        <v>1900M01</v>
      </c>
    </row>
    <row r="2617" spans="14:16" x14ac:dyDescent="0.2">
      <c r="N2617" s="157"/>
      <c r="O2617" s="200" t="str">
        <f t="shared" si="258"/>
        <v>Jan-1900</v>
      </c>
      <c r="P2617" s="196" t="str">
        <f t="shared" si="259"/>
        <v>1900M01</v>
      </c>
    </row>
    <row r="2618" spans="14:16" x14ac:dyDescent="0.2">
      <c r="N2618" s="157"/>
      <c r="O2618" s="200" t="str">
        <f t="shared" si="258"/>
        <v>Jan-1900</v>
      </c>
      <c r="P2618" s="196" t="str">
        <f t="shared" si="259"/>
        <v>1900M01</v>
      </c>
    </row>
    <row r="2619" spans="14:16" x14ac:dyDescent="0.2">
      <c r="N2619" s="157"/>
      <c r="O2619" s="200" t="str">
        <f t="shared" si="258"/>
        <v>Jan-1900</v>
      </c>
      <c r="P2619" s="196" t="str">
        <f t="shared" si="259"/>
        <v>1900M01</v>
      </c>
    </row>
    <row r="2620" spans="14:16" x14ac:dyDescent="0.2">
      <c r="N2620" s="157"/>
      <c r="O2620" s="200" t="str">
        <f t="shared" si="258"/>
        <v>Jan-1900</v>
      </c>
      <c r="P2620" s="196" t="str">
        <f t="shared" si="259"/>
        <v>1900M01</v>
      </c>
    </row>
    <row r="2621" spans="14:16" x14ac:dyDescent="0.2">
      <c r="N2621" s="157"/>
      <c r="O2621" s="200" t="str">
        <f t="shared" si="258"/>
        <v>Jan-1900</v>
      </c>
      <c r="P2621" s="196" t="str">
        <f t="shared" si="259"/>
        <v>1900M01</v>
      </c>
    </row>
    <row r="2622" spans="14:16" x14ac:dyDescent="0.2">
      <c r="N2622" s="157"/>
      <c r="O2622" s="200" t="str">
        <f t="shared" si="258"/>
        <v>Jan-1900</v>
      </c>
      <c r="P2622" s="196" t="str">
        <f t="shared" si="259"/>
        <v>1900M01</v>
      </c>
    </row>
    <row r="2623" spans="14:16" x14ac:dyDescent="0.2">
      <c r="N2623" s="157"/>
      <c r="O2623" s="200" t="str">
        <f t="shared" si="258"/>
        <v>Jan-1900</v>
      </c>
      <c r="P2623" s="196" t="str">
        <f t="shared" si="259"/>
        <v>1900M01</v>
      </c>
    </row>
    <row r="2624" spans="14:16" x14ac:dyDescent="0.2">
      <c r="N2624" s="157"/>
      <c r="O2624" s="200" t="str">
        <f t="shared" si="258"/>
        <v>Jan-1900</v>
      </c>
      <c r="P2624" s="196" t="str">
        <f t="shared" si="259"/>
        <v>1900M01</v>
      </c>
    </row>
    <row r="2625" spans="14:16" x14ac:dyDescent="0.2">
      <c r="N2625" s="157"/>
      <c r="O2625" s="200" t="str">
        <f t="shared" si="258"/>
        <v>Jan-1900</v>
      </c>
      <c r="P2625" s="196" t="str">
        <f t="shared" si="259"/>
        <v>1900M01</v>
      </c>
    </row>
    <row r="2626" spans="14:16" x14ac:dyDescent="0.2">
      <c r="N2626" s="157"/>
      <c r="O2626" s="200" t="str">
        <f t="shared" si="258"/>
        <v>Jan-1900</v>
      </c>
      <c r="P2626" s="196" t="str">
        <f t="shared" si="259"/>
        <v>1900M01</v>
      </c>
    </row>
    <row r="2627" spans="14:16" x14ac:dyDescent="0.2">
      <c r="N2627" s="157"/>
      <c r="O2627" s="200" t="str">
        <f t="shared" si="258"/>
        <v>Jan-1900</v>
      </c>
      <c r="P2627" s="196" t="str">
        <f t="shared" si="259"/>
        <v>1900M01</v>
      </c>
    </row>
    <row r="2628" spans="14:16" x14ac:dyDescent="0.2">
      <c r="N2628" s="157"/>
      <c r="O2628" s="200" t="str">
        <f t="shared" si="258"/>
        <v>Jan-1900</v>
      </c>
      <c r="P2628" s="196" t="str">
        <f t="shared" si="259"/>
        <v>1900M01</v>
      </c>
    </row>
    <row r="2629" spans="14:16" x14ac:dyDescent="0.2">
      <c r="N2629" s="157"/>
      <c r="O2629" s="200" t="str">
        <f t="shared" si="258"/>
        <v>Jan-1900</v>
      </c>
      <c r="P2629" s="196" t="str">
        <f t="shared" si="259"/>
        <v>1900M01</v>
      </c>
    </row>
    <row r="2630" spans="14:16" x14ac:dyDescent="0.2">
      <c r="N2630" s="157"/>
      <c r="O2630" s="200" t="str">
        <f t="shared" si="258"/>
        <v>Jan-1900</v>
      </c>
      <c r="P2630" s="196" t="str">
        <f t="shared" si="259"/>
        <v>1900M01</v>
      </c>
    </row>
    <row r="2631" spans="14:16" x14ac:dyDescent="0.2">
      <c r="N2631" s="157"/>
      <c r="O2631" s="200" t="str">
        <f t="shared" si="258"/>
        <v>Jan-1900</v>
      </c>
      <c r="P2631" s="196" t="str">
        <f t="shared" si="259"/>
        <v>1900M01</v>
      </c>
    </row>
    <row r="2632" spans="14:16" x14ac:dyDescent="0.2">
      <c r="N2632" s="157"/>
      <c r="O2632" s="200" t="str">
        <f t="shared" si="258"/>
        <v>Jan-1900</v>
      </c>
      <c r="P2632" s="196" t="str">
        <f t="shared" si="259"/>
        <v>1900M01</v>
      </c>
    </row>
    <row r="2633" spans="14:16" x14ac:dyDescent="0.2">
      <c r="N2633" s="157"/>
      <c r="O2633" s="200" t="str">
        <f t="shared" si="258"/>
        <v>Jan-1900</v>
      </c>
      <c r="P2633" s="196" t="str">
        <f t="shared" si="259"/>
        <v>1900M01</v>
      </c>
    </row>
    <row r="2634" spans="14:16" x14ac:dyDescent="0.2">
      <c r="N2634" s="157"/>
      <c r="O2634" s="200" t="str">
        <f t="shared" si="258"/>
        <v>Jan-1900</v>
      </c>
      <c r="P2634" s="196" t="str">
        <f t="shared" si="259"/>
        <v>1900M01</v>
      </c>
    </row>
    <row r="2635" spans="14:16" x14ac:dyDescent="0.2">
      <c r="N2635" s="157"/>
      <c r="O2635" s="200" t="str">
        <f t="shared" si="258"/>
        <v>Jan-1900</v>
      </c>
      <c r="P2635" s="196" t="str">
        <f t="shared" si="259"/>
        <v>1900M01</v>
      </c>
    </row>
    <row r="2636" spans="14:16" x14ac:dyDescent="0.2">
      <c r="N2636" s="157"/>
      <c r="O2636" s="200" t="str">
        <f t="shared" si="258"/>
        <v>Jan-1900</v>
      </c>
      <c r="P2636" s="196" t="str">
        <f t="shared" si="259"/>
        <v>1900M01</v>
      </c>
    </row>
    <row r="2637" spans="14:16" x14ac:dyDescent="0.2">
      <c r="N2637" s="157"/>
      <c r="O2637" s="200" t="str">
        <f t="shared" si="258"/>
        <v>Jan-1900</v>
      </c>
      <c r="P2637" s="196" t="str">
        <f t="shared" si="259"/>
        <v>1900M01</v>
      </c>
    </row>
    <row r="2638" spans="14:16" x14ac:dyDescent="0.2">
      <c r="N2638" s="157"/>
      <c r="O2638" s="200" t="str">
        <f t="shared" si="258"/>
        <v>Jan-1900</v>
      </c>
      <c r="P2638" s="196" t="str">
        <f t="shared" si="259"/>
        <v>1900M01</v>
      </c>
    </row>
    <row r="2639" spans="14:16" x14ac:dyDescent="0.2">
      <c r="N2639" s="157"/>
      <c r="O2639" s="200" t="str">
        <f t="shared" si="258"/>
        <v>Jan-1900</v>
      </c>
      <c r="P2639" s="196" t="str">
        <f t="shared" si="259"/>
        <v>1900M01</v>
      </c>
    </row>
    <row r="2640" spans="14:16" x14ac:dyDescent="0.2">
      <c r="N2640" s="157"/>
      <c r="O2640" s="200" t="str">
        <f t="shared" si="258"/>
        <v>Jan-1900</v>
      </c>
      <c r="P2640" s="196" t="str">
        <f t="shared" si="259"/>
        <v>1900M01</v>
      </c>
    </row>
    <row r="2641" spans="14:16" x14ac:dyDescent="0.2">
      <c r="N2641" s="157"/>
      <c r="O2641" s="200" t="str">
        <f t="shared" si="258"/>
        <v>Jan-1900</v>
      </c>
      <c r="P2641" s="196" t="str">
        <f t="shared" si="259"/>
        <v>1900M01</v>
      </c>
    </row>
    <row r="2642" spans="14:16" x14ac:dyDescent="0.2">
      <c r="N2642" s="157"/>
      <c r="O2642" s="200" t="str">
        <f t="shared" si="258"/>
        <v>Jan-1900</v>
      </c>
      <c r="P2642" s="196" t="str">
        <f t="shared" si="259"/>
        <v>1900M01</v>
      </c>
    </row>
    <row r="2643" spans="14:16" x14ac:dyDescent="0.2">
      <c r="N2643" s="157"/>
      <c r="O2643" s="200" t="str">
        <f t="shared" si="258"/>
        <v>Jan-1900</v>
      </c>
      <c r="P2643" s="196" t="str">
        <f t="shared" si="259"/>
        <v>1900M01</v>
      </c>
    </row>
    <row r="2644" spans="14:16" x14ac:dyDescent="0.2">
      <c r="N2644" s="157"/>
      <c r="O2644" s="200" t="str">
        <f t="shared" si="258"/>
        <v>Jan-1900</v>
      </c>
      <c r="P2644" s="196" t="str">
        <f t="shared" si="259"/>
        <v>1900M01</v>
      </c>
    </row>
    <row r="2645" spans="14:16" x14ac:dyDescent="0.2">
      <c r="N2645" s="157"/>
      <c r="O2645" s="200" t="str">
        <f t="shared" si="258"/>
        <v>Jan-1900</v>
      </c>
      <c r="P2645" s="196" t="str">
        <f t="shared" si="259"/>
        <v>1900M01</v>
      </c>
    </row>
    <row r="2646" spans="14:16" x14ac:dyDescent="0.2">
      <c r="N2646" s="157"/>
      <c r="O2646" s="200" t="str">
        <f t="shared" si="258"/>
        <v>Jan-1900</v>
      </c>
      <c r="P2646" s="196" t="str">
        <f t="shared" si="259"/>
        <v>1900M01</v>
      </c>
    </row>
    <row r="2647" spans="14:16" x14ac:dyDescent="0.2">
      <c r="N2647" s="157"/>
      <c r="O2647" s="200" t="str">
        <f t="shared" si="258"/>
        <v>Jan-1900</v>
      </c>
      <c r="P2647" s="196" t="str">
        <f t="shared" si="259"/>
        <v>1900M01</v>
      </c>
    </row>
    <row r="2648" spans="14:16" x14ac:dyDescent="0.2">
      <c r="N2648" s="157"/>
      <c r="O2648" s="200" t="str">
        <f t="shared" si="258"/>
        <v>Jan-1900</v>
      </c>
      <c r="P2648" s="196" t="str">
        <f t="shared" si="259"/>
        <v>1900M01</v>
      </c>
    </row>
    <row r="2649" spans="14:16" x14ac:dyDescent="0.2">
      <c r="N2649" s="157"/>
      <c r="O2649" s="200" t="str">
        <f t="shared" si="258"/>
        <v>Jan-1900</v>
      </c>
      <c r="P2649" s="196" t="str">
        <f t="shared" si="259"/>
        <v>1900M01</v>
      </c>
    </row>
    <row r="2650" spans="14:16" x14ac:dyDescent="0.2">
      <c r="N2650" s="157"/>
      <c r="O2650" s="200" t="str">
        <f t="shared" si="258"/>
        <v>Jan-1900</v>
      </c>
      <c r="P2650" s="196" t="str">
        <f t="shared" si="259"/>
        <v>1900M01</v>
      </c>
    </row>
    <row r="2651" spans="14:16" x14ac:dyDescent="0.2">
      <c r="N2651" s="157"/>
      <c r="O2651" s="200" t="str">
        <f t="shared" si="258"/>
        <v>Jan-1900</v>
      </c>
      <c r="P2651" s="196" t="str">
        <f t="shared" si="259"/>
        <v>1900M01</v>
      </c>
    </row>
    <row r="2652" spans="14:16" x14ac:dyDescent="0.2">
      <c r="N2652" s="157"/>
      <c r="O2652" s="200" t="str">
        <f t="shared" si="258"/>
        <v>Jan-1900</v>
      </c>
      <c r="P2652" s="196" t="str">
        <f t="shared" si="259"/>
        <v>1900M01</v>
      </c>
    </row>
    <row r="2653" spans="14:16" x14ac:dyDescent="0.2">
      <c r="N2653" s="157"/>
      <c r="O2653" s="200" t="str">
        <f t="shared" ref="O2653:O2716" si="260">TEXT(N2653,"mmm")&amp;"-"&amp;TEXT(N2653,"yyyy")</f>
        <v>Jan-1900</v>
      </c>
      <c r="P2653" s="196" t="str">
        <f t="shared" ref="P2653:P2716" si="261">IFERROR(TEXT(O2653,"yyyy")&amp;"M"&amp;IF(MONTH(O2653)&lt;10,0&amp;MONTH(O2653),MONTH(O2653)),"")</f>
        <v>1900M01</v>
      </c>
    </row>
    <row r="2654" spans="14:16" x14ac:dyDescent="0.2">
      <c r="N2654" s="157"/>
      <c r="O2654" s="200" t="str">
        <f t="shared" si="260"/>
        <v>Jan-1900</v>
      </c>
      <c r="P2654" s="196" t="str">
        <f t="shared" si="261"/>
        <v>1900M01</v>
      </c>
    </row>
    <row r="2655" spans="14:16" x14ac:dyDescent="0.2">
      <c r="N2655" s="157"/>
      <c r="O2655" s="200" t="str">
        <f t="shared" si="260"/>
        <v>Jan-1900</v>
      </c>
      <c r="P2655" s="196" t="str">
        <f t="shared" si="261"/>
        <v>1900M01</v>
      </c>
    </row>
    <row r="2656" spans="14:16" x14ac:dyDescent="0.2">
      <c r="N2656" s="157"/>
      <c r="O2656" s="200" t="str">
        <f t="shared" si="260"/>
        <v>Jan-1900</v>
      </c>
      <c r="P2656" s="196" t="str">
        <f t="shared" si="261"/>
        <v>1900M01</v>
      </c>
    </row>
    <row r="2657" spans="14:16" x14ac:dyDescent="0.2">
      <c r="N2657" s="157"/>
      <c r="O2657" s="200" t="str">
        <f t="shared" si="260"/>
        <v>Jan-1900</v>
      </c>
      <c r="P2657" s="196" t="str">
        <f t="shared" si="261"/>
        <v>1900M01</v>
      </c>
    </row>
    <row r="2658" spans="14:16" x14ac:dyDescent="0.2">
      <c r="N2658" s="157"/>
      <c r="O2658" s="200" t="str">
        <f t="shared" si="260"/>
        <v>Jan-1900</v>
      </c>
      <c r="P2658" s="196" t="str">
        <f t="shared" si="261"/>
        <v>1900M01</v>
      </c>
    </row>
    <row r="2659" spans="14:16" x14ac:dyDescent="0.2">
      <c r="N2659" s="157"/>
      <c r="O2659" s="200" t="str">
        <f t="shared" si="260"/>
        <v>Jan-1900</v>
      </c>
      <c r="P2659" s="196" t="str">
        <f t="shared" si="261"/>
        <v>1900M01</v>
      </c>
    </row>
    <row r="2660" spans="14:16" x14ac:dyDescent="0.2">
      <c r="N2660" s="157"/>
      <c r="O2660" s="200" t="str">
        <f t="shared" si="260"/>
        <v>Jan-1900</v>
      </c>
      <c r="P2660" s="196" t="str">
        <f t="shared" si="261"/>
        <v>1900M01</v>
      </c>
    </row>
    <row r="2661" spans="14:16" x14ac:dyDescent="0.2">
      <c r="N2661" s="157"/>
      <c r="O2661" s="200" t="str">
        <f t="shared" si="260"/>
        <v>Jan-1900</v>
      </c>
      <c r="P2661" s="196" t="str">
        <f t="shared" si="261"/>
        <v>1900M01</v>
      </c>
    </row>
    <row r="2662" spans="14:16" x14ac:dyDescent="0.2">
      <c r="N2662" s="157"/>
      <c r="O2662" s="200" t="str">
        <f t="shared" si="260"/>
        <v>Jan-1900</v>
      </c>
      <c r="P2662" s="196" t="str">
        <f t="shared" si="261"/>
        <v>1900M01</v>
      </c>
    </row>
    <row r="2663" spans="14:16" x14ac:dyDescent="0.2">
      <c r="N2663" s="157"/>
      <c r="O2663" s="200" t="str">
        <f t="shared" si="260"/>
        <v>Jan-1900</v>
      </c>
      <c r="P2663" s="196" t="str">
        <f t="shared" si="261"/>
        <v>1900M01</v>
      </c>
    </row>
    <row r="2664" spans="14:16" x14ac:dyDescent="0.2">
      <c r="N2664" s="157"/>
      <c r="O2664" s="200" t="str">
        <f t="shared" si="260"/>
        <v>Jan-1900</v>
      </c>
      <c r="P2664" s="196" t="str">
        <f t="shared" si="261"/>
        <v>1900M01</v>
      </c>
    </row>
    <row r="2665" spans="14:16" x14ac:dyDescent="0.2">
      <c r="N2665" s="157"/>
      <c r="O2665" s="200" t="str">
        <f t="shared" si="260"/>
        <v>Jan-1900</v>
      </c>
      <c r="P2665" s="196" t="str">
        <f t="shared" si="261"/>
        <v>1900M01</v>
      </c>
    </row>
    <row r="2666" spans="14:16" x14ac:dyDescent="0.2">
      <c r="N2666" s="157"/>
      <c r="O2666" s="200" t="str">
        <f t="shared" si="260"/>
        <v>Jan-1900</v>
      </c>
      <c r="P2666" s="196" t="str">
        <f t="shared" si="261"/>
        <v>1900M01</v>
      </c>
    </row>
    <row r="2667" spans="14:16" x14ac:dyDescent="0.2">
      <c r="N2667" s="157"/>
      <c r="O2667" s="200" t="str">
        <f t="shared" si="260"/>
        <v>Jan-1900</v>
      </c>
      <c r="P2667" s="196" t="str">
        <f t="shared" si="261"/>
        <v>1900M01</v>
      </c>
    </row>
    <row r="2668" spans="14:16" x14ac:dyDescent="0.2">
      <c r="N2668" s="157"/>
      <c r="O2668" s="200" t="str">
        <f t="shared" si="260"/>
        <v>Jan-1900</v>
      </c>
      <c r="P2668" s="196" t="str">
        <f t="shared" si="261"/>
        <v>1900M01</v>
      </c>
    </row>
    <row r="2669" spans="14:16" x14ac:dyDescent="0.2">
      <c r="N2669" s="157"/>
      <c r="O2669" s="200" t="str">
        <f t="shared" si="260"/>
        <v>Jan-1900</v>
      </c>
      <c r="P2669" s="196" t="str">
        <f t="shared" si="261"/>
        <v>1900M01</v>
      </c>
    </row>
    <row r="2670" spans="14:16" x14ac:dyDescent="0.2">
      <c r="N2670" s="157"/>
      <c r="O2670" s="200" t="str">
        <f t="shared" si="260"/>
        <v>Jan-1900</v>
      </c>
      <c r="P2670" s="196" t="str">
        <f t="shared" si="261"/>
        <v>1900M01</v>
      </c>
    </row>
    <row r="2671" spans="14:16" x14ac:dyDescent="0.2">
      <c r="N2671" s="157"/>
      <c r="O2671" s="200" t="str">
        <f t="shared" si="260"/>
        <v>Jan-1900</v>
      </c>
      <c r="P2671" s="196" t="str">
        <f t="shared" si="261"/>
        <v>1900M01</v>
      </c>
    </row>
    <row r="2672" spans="14:16" x14ac:dyDescent="0.2">
      <c r="N2672" s="157"/>
      <c r="O2672" s="200" t="str">
        <f t="shared" si="260"/>
        <v>Jan-1900</v>
      </c>
      <c r="P2672" s="196" t="str">
        <f t="shared" si="261"/>
        <v>1900M01</v>
      </c>
    </row>
    <row r="2673" spans="14:16" x14ac:dyDescent="0.2">
      <c r="N2673" s="157"/>
      <c r="O2673" s="200" t="str">
        <f t="shared" si="260"/>
        <v>Jan-1900</v>
      </c>
      <c r="P2673" s="196" t="str">
        <f t="shared" si="261"/>
        <v>1900M01</v>
      </c>
    </row>
    <row r="2674" spans="14:16" x14ac:dyDescent="0.2">
      <c r="N2674" s="157"/>
      <c r="O2674" s="200" t="str">
        <f t="shared" si="260"/>
        <v>Jan-1900</v>
      </c>
      <c r="P2674" s="196" t="str">
        <f t="shared" si="261"/>
        <v>1900M01</v>
      </c>
    </row>
    <row r="2675" spans="14:16" x14ac:dyDescent="0.2">
      <c r="N2675" s="157"/>
      <c r="O2675" s="200" t="str">
        <f t="shared" si="260"/>
        <v>Jan-1900</v>
      </c>
      <c r="P2675" s="196" t="str">
        <f t="shared" si="261"/>
        <v>1900M01</v>
      </c>
    </row>
    <row r="2676" spans="14:16" x14ac:dyDescent="0.2">
      <c r="N2676" s="157"/>
      <c r="O2676" s="200" t="str">
        <f t="shared" si="260"/>
        <v>Jan-1900</v>
      </c>
      <c r="P2676" s="196" t="str">
        <f t="shared" si="261"/>
        <v>1900M01</v>
      </c>
    </row>
    <row r="2677" spans="14:16" x14ac:dyDescent="0.2">
      <c r="N2677" s="157"/>
      <c r="O2677" s="200" t="str">
        <f t="shared" si="260"/>
        <v>Jan-1900</v>
      </c>
      <c r="P2677" s="196" t="str">
        <f t="shared" si="261"/>
        <v>1900M01</v>
      </c>
    </row>
    <row r="2678" spans="14:16" x14ac:dyDescent="0.2">
      <c r="N2678" s="157"/>
      <c r="O2678" s="200" t="str">
        <f t="shared" si="260"/>
        <v>Jan-1900</v>
      </c>
      <c r="P2678" s="196" t="str">
        <f t="shared" si="261"/>
        <v>1900M01</v>
      </c>
    </row>
    <row r="2679" spans="14:16" x14ac:dyDescent="0.2">
      <c r="N2679" s="157"/>
      <c r="O2679" s="200" t="str">
        <f t="shared" si="260"/>
        <v>Jan-1900</v>
      </c>
      <c r="P2679" s="196" t="str">
        <f t="shared" si="261"/>
        <v>1900M01</v>
      </c>
    </row>
    <row r="2680" spans="14:16" x14ac:dyDescent="0.2">
      <c r="N2680" s="157"/>
      <c r="O2680" s="200" t="str">
        <f t="shared" si="260"/>
        <v>Jan-1900</v>
      </c>
      <c r="P2680" s="196" t="str">
        <f t="shared" si="261"/>
        <v>1900M01</v>
      </c>
    </row>
    <row r="2681" spans="14:16" x14ac:dyDescent="0.2">
      <c r="N2681" s="157"/>
      <c r="O2681" s="200" t="str">
        <f t="shared" si="260"/>
        <v>Jan-1900</v>
      </c>
      <c r="P2681" s="196" t="str">
        <f t="shared" si="261"/>
        <v>1900M01</v>
      </c>
    </row>
    <row r="2682" spans="14:16" x14ac:dyDescent="0.2">
      <c r="N2682" s="157"/>
      <c r="O2682" s="200" t="str">
        <f t="shared" si="260"/>
        <v>Jan-1900</v>
      </c>
      <c r="P2682" s="196" t="str">
        <f t="shared" si="261"/>
        <v>1900M01</v>
      </c>
    </row>
    <row r="2683" spans="14:16" x14ac:dyDescent="0.2">
      <c r="N2683" s="157"/>
      <c r="O2683" s="200" t="str">
        <f t="shared" si="260"/>
        <v>Jan-1900</v>
      </c>
      <c r="P2683" s="196" t="str">
        <f t="shared" si="261"/>
        <v>1900M01</v>
      </c>
    </row>
    <row r="2684" spans="14:16" x14ac:dyDescent="0.2">
      <c r="N2684" s="157"/>
      <c r="O2684" s="200" t="str">
        <f t="shared" si="260"/>
        <v>Jan-1900</v>
      </c>
      <c r="P2684" s="196" t="str">
        <f t="shared" si="261"/>
        <v>1900M01</v>
      </c>
    </row>
    <row r="2685" spans="14:16" x14ac:dyDescent="0.2">
      <c r="N2685" s="157"/>
      <c r="O2685" s="200" t="str">
        <f t="shared" si="260"/>
        <v>Jan-1900</v>
      </c>
      <c r="P2685" s="196" t="str">
        <f t="shared" si="261"/>
        <v>1900M01</v>
      </c>
    </row>
    <row r="2686" spans="14:16" x14ac:dyDescent="0.2">
      <c r="N2686" s="157"/>
      <c r="O2686" s="200" t="str">
        <f t="shared" si="260"/>
        <v>Jan-1900</v>
      </c>
      <c r="P2686" s="196" t="str">
        <f t="shared" si="261"/>
        <v>1900M01</v>
      </c>
    </row>
    <row r="2687" spans="14:16" x14ac:dyDescent="0.2">
      <c r="N2687" s="157"/>
      <c r="O2687" s="200" t="str">
        <f t="shared" si="260"/>
        <v>Jan-1900</v>
      </c>
      <c r="P2687" s="196" t="str">
        <f t="shared" si="261"/>
        <v>1900M01</v>
      </c>
    </row>
    <row r="2688" spans="14:16" x14ac:dyDescent="0.2">
      <c r="N2688" s="157"/>
      <c r="O2688" s="200" t="str">
        <f t="shared" si="260"/>
        <v>Jan-1900</v>
      </c>
      <c r="P2688" s="196" t="str">
        <f t="shared" si="261"/>
        <v>1900M01</v>
      </c>
    </row>
    <row r="2689" spans="14:16" x14ac:dyDescent="0.2">
      <c r="N2689" s="157"/>
      <c r="O2689" s="200" t="str">
        <f t="shared" si="260"/>
        <v>Jan-1900</v>
      </c>
      <c r="P2689" s="196" t="str">
        <f t="shared" si="261"/>
        <v>1900M01</v>
      </c>
    </row>
    <row r="2690" spans="14:16" x14ac:dyDescent="0.2">
      <c r="N2690" s="157"/>
      <c r="O2690" s="200" t="str">
        <f t="shared" si="260"/>
        <v>Jan-1900</v>
      </c>
      <c r="P2690" s="196" t="str">
        <f t="shared" si="261"/>
        <v>1900M01</v>
      </c>
    </row>
    <row r="2691" spans="14:16" x14ac:dyDescent="0.2">
      <c r="N2691" s="157"/>
      <c r="O2691" s="200" t="str">
        <f t="shared" si="260"/>
        <v>Jan-1900</v>
      </c>
      <c r="P2691" s="196" t="str">
        <f t="shared" si="261"/>
        <v>1900M01</v>
      </c>
    </row>
    <row r="2692" spans="14:16" x14ac:dyDescent="0.2">
      <c r="N2692" s="157"/>
      <c r="O2692" s="200" t="str">
        <f t="shared" si="260"/>
        <v>Jan-1900</v>
      </c>
      <c r="P2692" s="196" t="str">
        <f t="shared" si="261"/>
        <v>1900M01</v>
      </c>
    </row>
    <row r="2693" spans="14:16" x14ac:dyDescent="0.2">
      <c r="N2693" s="157"/>
      <c r="O2693" s="200" t="str">
        <f t="shared" si="260"/>
        <v>Jan-1900</v>
      </c>
      <c r="P2693" s="196" t="str">
        <f t="shared" si="261"/>
        <v>1900M01</v>
      </c>
    </row>
    <row r="2694" spans="14:16" x14ac:dyDescent="0.2">
      <c r="N2694" s="157"/>
      <c r="O2694" s="200" t="str">
        <f t="shared" si="260"/>
        <v>Jan-1900</v>
      </c>
      <c r="P2694" s="196" t="str">
        <f t="shared" si="261"/>
        <v>1900M01</v>
      </c>
    </row>
    <row r="2695" spans="14:16" x14ac:dyDescent="0.2">
      <c r="N2695" s="157"/>
      <c r="O2695" s="200" t="str">
        <f t="shared" si="260"/>
        <v>Jan-1900</v>
      </c>
      <c r="P2695" s="196" t="str">
        <f t="shared" si="261"/>
        <v>1900M01</v>
      </c>
    </row>
    <row r="2696" spans="14:16" x14ac:dyDescent="0.2">
      <c r="N2696" s="157"/>
      <c r="O2696" s="200" t="str">
        <f t="shared" si="260"/>
        <v>Jan-1900</v>
      </c>
      <c r="P2696" s="196" t="str">
        <f t="shared" si="261"/>
        <v>1900M01</v>
      </c>
    </row>
    <row r="2697" spans="14:16" x14ac:dyDescent="0.2">
      <c r="N2697" s="157"/>
      <c r="O2697" s="200" t="str">
        <f t="shared" si="260"/>
        <v>Jan-1900</v>
      </c>
      <c r="P2697" s="196" t="str">
        <f t="shared" si="261"/>
        <v>1900M01</v>
      </c>
    </row>
    <row r="2698" spans="14:16" x14ac:dyDescent="0.2">
      <c r="N2698" s="157"/>
      <c r="O2698" s="200" t="str">
        <f t="shared" si="260"/>
        <v>Jan-1900</v>
      </c>
      <c r="P2698" s="196" t="str">
        <f t="shared" si="261"/>
        <v>1900M01</v>
      </c>
    </row>
    <row r="2699" spans="14:16" x14ac:dyDescent="0.2">
      <c r="N2699" s="157"/>
      <c r="O2699" s="200" t="str">
        <f t="shared" si="260"/>
        <v>Jan-1900</v>
      </c>
      <c r="P2699" s="196" t="str">
        <f t="shared" si="261"/>
        <v>1900M01</v>
      </c>
    </row>
    <row r="2700" spans="14:16" x14ac:dyDescent="0.2">
      <c r="N2700" s="157"/>
      <c r="O2700" s="200" t="str">
        <f t="shared" si="260"/>
        <v>Jan-1900</v>
      </c>
      <c r="P2700" s="196" t="str">
        <f t="shared" si="261"/>
        <v>1900M01</v>
      </c>
    </row>
    <row r="2701" spans="14:16" x14ac:dyDescent="0.2">
      <c r="N2701" s="157"/>
      <c r="O2701" s="200" t="str">
        <f t="shared" si="260"/>
        <v>Jan-1900</v>
      </c>
      <c r="P2701" s="196" t="str">
        <f t="shared" si="261"/>
        <v>1900M01</v>
      </c>
    </row>
    <row r="2702" spans="14:16" x14ac:dyDescent="0.2">
      <c r="N2702" s="157"/>
      <c r="O2702" s="200" t="str">
        <f t="shared" si="260"/>
        <v>Jan-1900</v>
      </c>
      <c r="P2702" s="196" t="str">
        <f t="shared" si="261"/>
        <v>1900M01</v>
      </c>
    </row>
    <row r="2703" spans="14:16" x14ac:dyDescent="0.2">
      <c r="N2703" s="157"/>
      <c r="O2703" s="200" t="str">
        <f t="shared" si="260"/>
        <v>Jan-1900</v>
      </c>
      <c r="P2703" s="196" t="str">
        <f t="shared" si="261"/>
        <v>1900M01</v>
      </c>
    </row>
    <row r="2704" spans="14:16" x14ac:dyDescent="0.2">
      <c r="N2704" s="157"/>
      <c r="O2704" s="200" t="str">
        <f t="shared" si="260"/>
        <v>Jan-1900</v>
      </c>
      <c r="P2704" s="196" t="str">
        <f t="shared" si="261"/>
        <v>1900M01</v>
      </c>
    </row>
    <row r="2705" spans="14:16" x14ac:dyDescent="0.2">
      <c r="N2705" s="157"/>
      <c r="O2705" s="200" t="str">
        <f t="shared" si="260"/>
        <v>Jan-1900</v>
      </c>
      <c r="P2705" s="196" t="str">
        <f t="shared" si="261"/>
        <v>1900M01</v>
      </c>
    </row>
    <row r="2706" spans="14:16" x14ac:dyDescent="0.2">
      <c r="N2706" s="157"/>
      <c r="O2706" s="200" t="str">
        <f t="shared" si="260"/>
        <v>Jan-1900</v>
      </c>
      <c r="P2706" s="196" t="str">
        <f t="shared" si="261"/>
        <v>1900M01</v>
      </c>
    </row>
    <row r="2707" spans="14:16" x14ac:dyDescent="0.2">
      <c r="N2707" s="157"/>
      <c r="O2707" s="200" t="str">
        <f t="shared" si="260"/>
        <v>Jan-1900</v>
      </c>
      <c r="P2707" s="196" t="str">
        <f t="shared" si="261"/>
        <v>1900M01</v>
      </c>
    </row>
    <row r="2708" spans="14:16" x14ac:dyDescent="0.2">
      <c r="N2708" s="157"/>
      <c r="O2708" s="200" t="str">
        <f t="shared" si="260"/>
        <v>Jan-1900</v>
      </c>
      <c r="P2708" s="196" t="str">
        <f t="shared" si="261"/>
        <v>1900M01</v>
      </c>
    </row>
    <row r="2709" spans="14:16" x14ac:dyDescent="0.2">
      <c r="N2709" s="157"/>
      <c r="O2709" s="200" t="str">
        <f t="shared" si="260"/>
        <v>Jan-1900</v>
      </c>
      <c r="P2709" s="196" t="str">
        <f t="shared" si="261"/>
        <v>1900M01</v>
      </c>
    </row>
    <row r="2710" spans="14:16" x14ac:dyDescent="0.2">
      <c r="N2710" s="157"/>
      <c r="O2710" s="200" t="str">
        <f t="shared" si="260"/>
        <v>Jan-1900</v>
      </c>
      <c r="P2710" s="196" t="str">
        <f t="shared" si="261"/>
        <v>1900M01</v>
      </c>
    </row>
    <row r="2711" spans="14:16" x14ac:dyDescent="0.2">
      <c r="N2711" s="157"/>
      <c r="O2711" s="200" t="str">
        <f t="shared" si="260"/>
        <v>Jan-1900</v>
      </c>
      <c r="P2711" s="196" t="str">
        <f t="shared" si="261"/>
        <v>1900M01</v>
      </c>
    </row>
    <row r="2712" spans="14:16" x14ac:dyDescent="0.2">
      <c r="N2712" s="157"/>
      <c r="O2712" s="200" t="str">
        <f t="shared" si="260"/>
        <v>Jan-1900</v>
      </c>
      <c r="P2712" s="196" t="str">
        <f t="shared" si="261"/>
        <v>1900M01</v>
      </c>
    </row>
    <row r="2713" spans="14:16" x14ac:dyDescent="0.2">
      <c r="N2713" s="157"/>
      <c r="O2713" s="200" t="str">
        <f t="shared" si="260"/>
        <v>Jan-1900</v>
      </c>
      <c r="P2713" s="196" t="str">
        <f t="shared" si="261"/>
        <v>1900M01</v>
      </c>
    </row>
    <row r="2714" spans="14:16" x14ac:dyDescent="0.2">
      <c r="N2714" s="157"/>
      <c r="O2714" s="200" t="str">
        <f t="shared" si="260"/>
        <v>Jan-1900</v>
      </c>
      <c r="P2714" s="196" t="str">
        <f t="shared" si="261"/>
        <v>1900M01</v>
      </c>
    </row>
    <row r="2715" spans="14:16" x14ac:dyDescent="0.2">
      <c r="N2715" s="157"/>
      <c r="O2715" s="200" t="str">
        <f t="shared" si="260"/>
        <v>Jan-1900</v>
      </c>
      <c r="P2715" s="196" t="str">
        <f t="shared" si="261"/>
        <v>1900M01</v>
      </c>
    </row>
    <row r="2716" spans="14:16" x14ac:dyDescent="0.2">
      <c r="N2716" s="157"/>
      <c r="O2716" s="200" t="str">
        <f t="shared" si="260"/>
        <v>Jan-1900</v>
      </c>
      <c r="P2716" s="196" t="str">
        <f t="shared" si="261"/>
        <v>1900M01</v>
      </c>
    </row>
    <row r="2717" spans="14:16" x14ac:dyDescent="0.2">
      <c r="N2717" s="157"/>
      <c r="O2717" s="200" t="str">
        <f t="shared" ref="O2717:O2780" si="262">TEXT(N2717,"mmm")&amp;"-"&amp;TEXT(N2717,"yyyy")</f>
        <v>Jan-1900</v>
      </c>
      <c r="P2717" s="196" t="str">
        <f t="shared" ref="P2717:P2780" si="263">IFERROR(TEXT(O2717,"yyyy")&amp;"M"&amp;IF(MONTH(O2717)&lt;10,0&amp;MONTH(O2717),MONTH(O2717)),"")</f>
        <v>1900M01</v>
      </c>
    </row>
    <row r="2718" spans="14:16" x14ac:dyDescent="0.2">
      <c r="N2718" s="157"/>
      <c r="O2718" s="200" t="str">
        <f t="shared" si="262"/>
        <v>Jan-1900</v>
      </c>
      <c r="P2718" s="196" t="str">
        <f t="shared" si="263"/>
        <v>1900M01</v>
      </c>
    </row>
    <row r="2719" spans="14:16" x14ac:dyDescent="0.2">
      <c r="N2719" s="157"/>
      <c r="O2719" s="200" t="str">
        <f t="shared" si="262"/>
        <v>Jan-1900</v>
      </c>
      <c r="P2719" s="196" t="str">
        <f t="shared" si="263"/>
        <v>1900M01</v>
      </c>
    </row>
    <row r="2720" spans="14:16" x14ac:dyDescent="0.2">
      <c r="N2720" s="157"/>
      <c r="O2720" s="200" t="str">
        <f t="shared" si="262"/>
        <v>Jan-1900</v>
      </c>
      <c r="P2720" s="196" t="str">
        <f t="shared" si="263"/>
        <v>1900M01</v>
      </c>
    </row>
    <row r="2721" spans="14:16" x14ac:dyDescent="0.2">
      <c r="N2721" s="157"/>
      <c r="O2721" s="200" t="str">
        <f t="shared" si="262"/>
        <v>Jan-1900</v>
      </c>
      <c r="P2721" s="196" t="str">
        <f t="shared" si="263"/>
        <v>1900M01</v>
      </c>
    </row>
    <row r="2722" spans="14:16" x14ac:dyDescent="0.2">
      <c r="N2722" s="157"/>
      <c r="O2722" s="200" t="str">
        <f t="shared" si="262"/>
        <v>Jan-1900</v>
      </c>
      <c r="P2722" s="196" t="str">
        <f t="shared" si="263"/>
        <v>1900M01</v>
      </c>
    </row>
    <row r="2723" spans="14:16" x14ac:dyDescent="0.2">
      <c r="N2723" s="157"/>
      <c r="O2723" s="200" t="str">
        <f t="shared" si="262"/>
        <v>Jan-1900</v>
      </c>
      <c r="P2723" s="196" t="str">
        <f t="shared" si="263"/>
        <v>1900M01</v>
      </c>
    </row>
    <row r="2724" spans="14:16" x14ac:dyDescent="0.2">
      <c r="N2724" s="157"/>
      <c r="O2724" s="200" t="str">
        <f t="shared" si="262"/>
        <v>Jan-1900</v>
      </c>
      <c r="P2724" s="196" t="str">
        <f t="shared" si="263"/>
        <v>1900M01</v>
      </c>
    </row>
    <row r="2725" spans="14:16" x14ac:dyDescent="0.2">
      <c r="N2725" s="157"/>
      <c r="O2725" s="200" t="str">
        <f t="shared" si="262"/>
        <v>Jan-1900</v>
      </c>
      <c r="P2725" s="196" t="str">
        <f t="shared" si="263"/>
        <v>1900M01</v>
      </c>
    </row>
    <row r="2726" spans="14:16" x14ac:dyDescent="0.2">
      <c r="N2726" s="157"/>
      <c r="O2726" s="200" t="str">
        <f t="shared" si="262"/>
        <v>Jan-1900</v>
      </c>
      <c r="P2726" s="196" t="str">
        <f t="shared" si="263"/>
        <v>1900M01</v>
      </c>
    </row>
    <row r="2727" spans="14:16" x14ac:dyDescent="0.2">
      <c r="N2727" s="157"/>
      <c r="O2727" s="200" t="str">
        <f t="shared" si="262"/>
        <v>Jan-1900</v>
      </c>
      <c r="P2727" s="196" t="str">
        <f t="shared" si="263"/>
        <v>1900M01</v>
      </c>
    </row>
    <row r="2728" spans="14:16" x14ac:dyDescent="0.2">
      <c r="N2728" s="157"/>
      <c r="O2728" s="200" t="str">
        <f t="shared" si="262"/>
        <v>Jan-1900</v>
      </c>
      <c r="P2728" s="196" t="str">
        <f t="shared" si="263"/>
        <v>1900M01</v>
      </c>
    </row>
    <row r="2729" spans="14:16" x14ac:dyDescent="0.2">
      <c r="N2729" s="157"/>
      <c r="O2729" s="200" t="str">
        <f t="shared" si="262"/>
        <v>Jan-1900</v>
      </c>
      <c r="P2729" s="196" t="str">
        <f t="shared" si="263"/>
        <v>1900M01</v>
      </c>
    </row>
    <row r="2730" spans="14:16" x14ac:dyDescent="0.2">
      <c r="N2730" s="157"/>
      <c r="O2730" s="200" t="str">
        <f t="shared" si="262"/>
        <v>Jan-1900</v>
      </c>
      <c r="P2730" s="196" t="str">
        <f t="shared" si="263"/>
        <v>1900M01</v>
      </c>
    </row>
    <row r="2731" spans="14:16" x14ac:dyDescent="0.2">
      <c r="N2731" s="157"/>
      <c r="O2731" s="200" t="str">
        <f t="shared" si="262"/>
        <v>Jan-1900</v>
      </c>
      <c r="P2731" s="196" t="str">
        <f t="shared" si="263"/>
        <v>1900M01</v>
      </c>
    </row>
    <row r="2732" spans="14:16" x14ac:dyDescent="0.2">
      <c r="N2732" s="157"/>
      <c r="O2732" s="200" t="str">
        <f t="shared" si="262"/>
        <v>Jan-1900</v>
      </c>
      <c r="P2732" s="196" t="str">
        <f t="shared" si="263"/>
        <v>1900M01</v>
      </c>
    </row>
    <row r="2733" spans="14:16" x14ac:dyDescent="0.2">
      <c r="N2733" s="157"/>
      <c r="O2733" s="200" t="str">
        <f t="shared" si="262"/>
        <v>Jan-1900</v>
      </c>
      <c r="P2733" s="196" t="str">
        <f t="shared" si="263"/>
        <v>1900M01</v>
      </c>
    </row>
    <row r="2734" spans="14:16" x14ac:dyDescent="0.2">
      <c r="N2734" s="157"/>
      <c r="O2734" s="200" t="str">
        <f t="shared" si="262"/>
        <v>Jan-1900</v>
      </c>
      <c r="P2734" s="196" t="str">
        <f t="shared" si="263"/>
        <v>1900M01</v>
      </c>
    </row>
    <row r="2735" spans="14:16" x14ac:dyDescent="0.2">
      <c r="N2735" s="157"/>
      <c r="O2735" s="200" t="str">
        <f t="shared" si="262"/>
        <v>Jan-1900</v>
      </c>
      <c r="P2735" s="196" t="str">
        <f t="shared" si="263"/>
        <v>1900M01</v>
      </c>
    </row>
    <row r="2736" spans="14:16" x14ac:dyDescent="0.2">
      <c r="N2736" s="157"/>
      <c r="O2736" s="200" t="str">
        <f t="shared" si="262"/>
        <v>Jan-1900</v>
      </c>
      <c r="P2736" s="196" t="str">
        <f t="shared" si="263"/>
        <v>1900M01</v>
      </c>
    </row>
    <row r="2737" spans="14:16" x14ac:dyDescent="0.2">
      <c r="N2737" s="157"/>
      <c r="O2737" s="200" t="str">
        <f t="shared" si="262"/>
        <v>Jan-1900</v>
      </c>
      <c r="P2737" s="196" t="str">
        <f t="shared" si="263"/>
        <v>1900M01</v>
      </c>
    </row>
    <row r="2738" spans="14:16" x14ac:dyDescent="0.2">
      <c r="N2738" s="157"/>
      <c r="O2738" s="200" t="str">
        <f t="shared" si="262"/>
        <v>Jan-1900</v>
      </c>
      <c r="P2738" s="196" t="str">
        <f t="shared" si="263"/>
        <v>1900M01</v>
      </c>
    </row>
    <row r="2739" spans="14:16" x14ac:dyDescent="0.2">
      <c r="N2739" s="157"/>
      <c r="O2739" s="200" t="str">
        <f t="shared" si="262"/>
        <v>Jan-1900</v>
      </c>
      <c r="P2739" s="196" t="str">
        <f t="shared" si="263"/>
        <v>1900M01</v>
      </c>
    </row>
    <row r="2740" spans="14:16" x14ac:dyDescent="0.2">
      <c r="N2740" s="157"/>
      <c r="O2740" s="200" t="str">
        <f t="shared" si="262"/>
        <v>Jan-1900</v>
      </c>
      <c r="P2740" s="196" t="str">
        <f t="shared" si="263"/>
        <v>1900M01</v>
      </c>
    </row>
    <row r="2741" spans="14:16" x14ac:dyDescent="0.2">
      <c r="N2741" s="157"/>
      <c r="O2741" s="200" t="str">
        <f t="shared" si="262"/>
        <v>Jan-1900</v>
      </c>
      <c r="P2741" s="196" t="str">
        <f t="shared" si="263"/>
        <v>1900M01</v>
      </c>
    </row>
    <row r="2742" spans="14:16" x14ac:dyDescent="0.2">
      <c r="N2742" s="157"/>
      <c r="O2742" s="200" t="str">
        <f t="shared" si="262"/>
        <v>Jan-1900</v>
      </c>
      <c r="P2742" s="196" t="str">
        <f t="shared" si="263"/>
        <v>1900M01</v>
      </c>
    </row>
    <row r="2743" spans="14:16" x14ac:dyDescent="0.2">
      <c r="N2743" s="157"/>
      <c r="O2743" s="200" t="str">
        <f t="shared" si="262"/>
        <v>Jan-1900</v>
      </c>
      <c r="P2743" s="196" t="str">
        <f t="shared" si="263"/>
        <v>1900M01</v>
      </c>
    </row>
    <row r="2744" spans="14:16" x14ac:dyDescent="0.2">
      <c r="N2744" s="157"/>
      <c r="O2744" s="200" t="str">
        <f t="shared" si="262"/>
        <v>Jan-1900</v>
      </c>
      <c r="P2744" s="196" t="str">
        <f t="shared" si="263"/>
        <v>1900M01</v>
      </c>
    </row>
    <row r="2745" spans="14:16" x14ac:dyDescent="0.2">
      <c r="N2745" s="157"/>
      <c r="O2745" s="200" t="str">
        <f t="shared" si="262"/>
        <v>Jan-1900</v>
      </c>
      <c r="P2745" s="196" t="str">
        <f t="shared" si="263"/>
        <v>1900M01</v>
      </c>
    </row>
    <row r="2746" spans="14:16" x14ac:dyDescent="0.2">
      <c r="N2746" s="157"/>
      <c r="O2746" s="200" t="str">
        <f t="shared" si="262"/>
        <v>Jan-1900</v>
      </c>
      <c r="P2746" s="196" t="str">
        <f t="shared" si="263"/>
        <v>1900M01</v>
      </c>
    </row>
    <row r="2747" spans="14:16" x14ac:dyDescent="0.2">
      <c r="N2747" s="157"/>
      <c r="O2747" s="200" t="str">
        <f t="shared" si="262"/>
        <v>Jan-1900</v>
      </c>
      <c r="P2747" s="196" t="str">
        <f t="shared" si="263"/>
        <v>1900M01</v>
      </c>
    </row>
    <row r="2748" spans="14:16" x14ac:dyDescent="0.2">
      <c r="N2748" s="157"/>
      <c r="O2748" s="200" t="str">
        <f t="shared" si="262"/>
        <v>Jan-1900</v>
      </c>
      <c r="P2748" s="196" t="str">
        <f t="shared" si="263"/>
        <v>1900M01</v>
      </c>
    </row>
    <row r="2749" spans="14:16" x14ac:dyDescent="0.2">
      <c r="N2749" s="157"/>
      <c r="O2749" s="200" t="str">
        <f t="shared" si="262"/>
        <v>Jan-1900</v>
      </c>
      <c r="P2749" s="196" t="str">
        <f t="shared" si="263"/>
        <v>1900M01</v>
      </c>
    </row>
    <row r="2750" spans="14:16" x14ac:dyDescent="0.2">
      <c r="N2750" s="157"/>
      <c r="O2750" s="200" t="str">
        <f t="shared" si="262"/>
        <v>Jan-1900</v>
      </c>
      <c r="P2750" s="196" t="str">
        <f t="shared" si="263"/>
        <v>1900M01</v>
      </c>
    </row>
    <row r="2751" spans="14:16" x14ac:dyDescent="0.2">
      <c r="N2751" s="157"/>
      <c r="O2751" s="200" t="str">
        <f t="shared" si="262"/>
        <v>Jan-1900</v>
      </c>
      <c r="P2751" s="196" t="str">
        <f t="shared" si="263"/>
        <v>1900M01</v>
      </c>
    </row>
    <row r="2752" spans="14:16" x14ac:dyDescent="0.2">
      <c r="N2752" s="157"/>
      <c r="O2752" s="200" t="str">
        <f t="shared" si="262"/>
        <v>Jan-1900</v>
      </c>
      <c r="P2752" s="196" t="str">
        <f t="shared" si="263"/>
        <v>1900M01</v>
      </c>
    </row>
    <row r="2753" spans="14:16" x14ac:dyDescent="0.2">
      <c r="N2753" s="157"/>
      <c r="O2753" s="200" t="str">
        <f t="shared" si="262"/>
        <v>Jan-1900</v>
      </c>
      <c r="P2753" s="196" t="str">
        <f t="shared" si="263"/>
        <v>1900M01</v>
      </c>
    </row>
    <row r="2754" spans="14:16" x14ac:dyDescent="0.2">
      <c r="N2754" s="157"/>
      <c r="O2754" s="200" t="str">
        <f t="shared" si="262"/>
        <v>Jan-1900</v>
      </c>
      <c r="P2754" s="196" t="str">
        <f t="shared" si="263"/>
        <v>1900M01</v>
      </c>
    </row>
    <row r="2755" spans="14:16" x14ac:dyDescent="0.2">
      <c r="N2755" s="157"/>
      <c r="O2755" s="200" t="str">
        <f t="shared" si="262"/>
        <v>Jan-1900</v>
      </c>
      <c r="P2755" s="196" t="str">
        <f t="shared" si="263"/>
        <v>1900M01</v>
      </c>
    </row>
    <row r="2756" spans="14:16" x14ac:dyDescent="0.2">
      <c r="N2756" s="157"/>
      <c r="O2756" s="200" t="str">
        <f t="shared" si="262"/>
        <v>Jan-1900</v>
      </c>
      <c r="P2756" s="196" t="str">
        <f t="shared" si="263"/>
        <v>1900M01</v>
      </c>
    </row>
    <row r="2757" spans="14:16" x14ac:dyDescent="0.2">
      <c r="N2757" s="157"/>
      <c r="O2757" s="200" t="str">
        <f t="shared" si="262"/>
        <v>Jan-1900</v>
      </c>
      <c r="P2757" s="196" t="str">
        <f t="shared" si="263"/>
        <v>1900M01</v>
      </c>
    </row>
    <row r="2758" spans="14:16" x14ac:dyDescent="0.2">
      <c r="N2758" s="157"/>
      <c r="O2758" s="200" t="str">
        <f t="shared" si="262"/>
        <v>Jan-1900</v>
      </c>
      <c r="P2758" s="196" t="str">
        <f t="shared" si="263"/>
        <v>1900M01</v>
      </c>
    </row>
    <row r="2759" spans="14:16" x14ac:dyDescent="0.2">
      <c r="N2759" s="157"/>
      <c r="O2759" s="200" t="str">
        <f t="shared" si="262"/>
        <v>Jan-1900</v>
      </c>
      <c r="P2759" s="196" t="str">
        <f t="shared" si="263"/>
        <v>1900M01</v>
      </c>
    </row>
    <row r="2760" spans="14:16" x14ac:dyDescent="0.2">
      <c r="N2760" s="157"/>
      <c r="O2760" s="200" t="str">
        <f t="shared" si="262"/>
        <v>Jan-1900</v>
      </c>
      <c r="P2760" s="196" t="str">
        <f t="shared" si="263"/>
        <v>1900M01</v>
      </c>
    </row>
    <row r="2761" spans="14:16" x14ac:dyDescent="0.2">
      <c r="N2761" s="157"/>
      <c r="O2761" s="200" t="str">
        <f t="shared" si="262"/>
        <v>Jan-1900</v>
      </c>
      <c r="P2761" s="196" t="str">
        <f t="shared" si="263"/>
        <v>1900M01</v>
      </c>
    </row>
    <row r="2762" spans="14:16" x14ac:dyDescent="0.2">
      <c r="N2762" s="157"/>
      <c r="O2762" s="200" t="str">
        <f t="shared" si="262"/>
        <v>Jan-1900</v>
      </c>
      <c r="P2762" s="196" t="str">
        <f t="shared" si="263"/>
        <v>1900M01</v>
      </c>
    </row>
    <row r="2763" spans="14:16" x14ac:dyDescent="0.2">
      <c r="N2763" s="157"/>
      <c r="O2763" s="200" t="str">
        <f t="shared" si="262"/>
        <v>Jan-1900</v>
      </c>
      <c r="P2763" s="196" t="str">
        <f t="shared" si="263"/>
        <v>1900M01</v>
      </c>
    </row>
    <row r="2764" spans="14:16" x14ac:dyDescent="0.2">
      <c r="N2764" s="157"/>
      <c r="O2764" s="200" t="str">
        <f t="shared" si="262"/>
        <v>Jan-1900</v>
      </c>
      <c r="P2764" s="196" t="str">
        <f t="shared" si="263"/>
        <v>1900M01</v>
      </c>
    </row>
    <row r="2765" spans="14:16" x14ac:dyDescent="0.2">
      <c r="N2765" s="157"/>
      <c r="O2765" s="200" t="str">
        <f t="shared" si="262"/>
        <v>Jan-1900</v>
      </c>
      <c r="P2765" s="196" t="str">
        <f t="shared" si="263"/>
        <v>1900M01</v>
      </c>
    </row>
    <row r="2766" spans="14:16" x14ac:dyDescent="0.2">
      <c r="N2766" s="157"/>
      <c r="O2766" s="200" t="str">
        <f t="shared" si="262"/>
        <v>Jan-1900</v>
      </c>
      <c r="P2766" s="196" t="str">
        <f t="shared" si="263"/>
        <v>1900M01</v>
      </c>
    </row>
    <row r="2767" spans="14:16" x14ac:dyDescent="0.2">
      <c r="N2767" s="157"/>
      <c r="O2767" s="200" t="str">
        <f t="shared" si="262"/>
        <v>Jan-1900</v>
      </c>
      <c r="P2767" s="196" t="str">
        <f t="shared" si="263"/>
        <v>1900M01</v>
      </c>
    </row>
    <row r="2768" spans="14:16" x14ac:dyDescent="0.2">
      <c r="N2768" s="157"/>
      <c r="O2768" s="200" t="str">
        <f t="shared" si="262"/>
        <v>Jan-1900</v>
      </c>
      <c r="P2768" s="196" t="str">
        <f t="shared" si="263"/>
        <v>1900M01</v>
      </c>
    </row>
    <row r="2769" spans="14:16" x14ac:dyDescent="0.2">
      <c r="N2769" s="157"/>
      <c r="O2769" s="200" t="str">
        <f t="shared" si="262"/>
        <v>Jan-1900</v>
      </c>
      <c r="P2769" s="196" t="str">
        <f t="shared" si="263"/>
        <v>1900M01</v>
      </c>
    </row>
    <row r="2770" spans="14:16" x14ac:dyDescent="0.2">
      <c r="N2770" s="157"/>
      <c r="O2770" s="200" t="str">
        <f t="shared" si="262"/>
        <v>Jan-1900</v>
      </c>
      <c r="P2770" s="196" t="str">
        <f t="shared" si="263"/>
        <v>1900M01</v>
      </c>
    </row>
    <row r="2771" spans="14:16" x14ac:dyDescent="0.2">
      <c r="N2771" s="157"/>
      <c r="O2771" s="200" t="str">
        <f t="shared" si="262"/>
        <v>Jan-1900</v>
      </c>
      <c r="P2771" s="196" t="str">
        <f t="shared" si="263"/>
        <v>1900M01</v>
      </c>
    </row>
    <row r="2772" spans="14:16" x14ac:dyDescent="0.2">
      <c r="N2772" s="157"/>
      <c r="O2772" s="200" t="str">
        <f t="shared" si="262"/>
        <v>Jan-1900</v>
      </c>
      <c r="P2772" s="196" t="str">
        <f t="shared" si="263"/>
        <v>1900M01</v>
      </c>
    </row>
    <row r="2773" spans="14:16" x14ac:dyDescent="0.2">
      <c r="N2773" s="157"/>
      <c r="O2773" s="200" t="str">
        <f t="shared" si="262"/>
        <v>Jan-1900</v>
      </c>
      <c r="P2773" s="196" t="str">
        <f t="shared" si="263"/>
        <v>1900M01</v>
      </c>
    </row>
    <row r="2774" spans="14:16" x14ac:dyDescent="0.2">
      <c r="N2774" s="157"/>
      <c r="O2774" s="200" t="str">
        <f t="shared" si="262"/>
        <v>Jan-1900</v>
      </c>
      <c r="P2774" s="196" t="str">
        <f t="shared" si="263"/>
        <v>1900M01</v>
      </c>
    </row>
    <row r="2775" spans="14:16" x14ac:dyDescent="0.2">
      <c r="N2775" s="157"/>
      <c r="O2775" s="200" t="str">
        <f t="shared" si="262"/>
        <v>Jan-1900</v>
      </c>
      <c r="P2775" s="196" t="str">
        <f t="shared" si="263"/>
        <v>1900M01</v>
      </c>
    </row>
    <row r="2776" spans="14:16" x14ac:dyDescent="0.2">
      <c r="N2776" s="157"/>
      <c r="O2776" s="200" t="str">
        <f t="shared" si="262"/>
        <v>Jan-1900</v>
      </c>
      <c r="P2776" s="196" t="str">
        <f t="shared" si="263"/>
        <v>1900M01</v>
      </c>
    </row>
    <row r="2777" spans="14:16" x14ac:dyDescent="0.2">
      <c r="N2777" s="157"/>
      <c r="O2777" s="200" t="str">
        <f t="shared" si="262"/>
        <v>Jan-1900</v>
      </c>
      <c r="P2777" s="196" t="str">
        <f t="shared" si="263"/>
        <v>1900M01</v>
      </c>
    </row>
    <row r="2778" spans="14:16" x14ac:dyDescent="0.2">
      <c r="N2778" s="157"/>
      <c r="O2778" s="200" t="str">
        <f t="shared" si="262"/>
        <v>Jan-1900</v>
      </c>
      <c r="P2778" s="196" t="str">
        <f t="shared" si="263"/>
        <v>1900M01</v>
      </c>
    </row>
    <row r="2779" spans="14:16" x14ac:dyDescent="0.2">
      <c r="N2779" s="157"/>
      <c r="O2779" s="200" t="str">
        <f t="shared" si="262"/>
        <v>Jan-1900</v>
      </c>
      <c r="P2779" s="196" t="str">
        <f t="shared" si="263"/>
        <v>1900M01</v>
      </c>
    </row>
    <row r="2780" spans="14:16" x14ac:dyDescent="0.2">
      <c r="N2780" s="157"/>
      <c r="O2780" s="200" t="str">
        <f t="shared" si="262"/>
        <v>Jan-1900</v>
      </c>
      <c r="P2780" s="196" t="str">
        <f t="shared" si="263"/>
        <v>1900M01</v>
      </c>
    </row>
    <row r="2781" spans="14:16" x14ac:dyDescent="0.2">
      <c r="N2781" s="157"/>
      <c r="O2781" s="200" t="str">
        <f t="shared" ref="O2781:O2844" si="264">TEXT(N2781,"mmm")&amp;"-"&amp;TEXT(N2781,"yyyy")</f>
        <v>Jan-1900</v>
      </c>
      <c r="P2781" s="196" t="str">
        <f t="shared" ref="P2781:P2844" si="265">IFERROR(TEXT(O2781,"yyyy")&amp;"M"&amp;IF(MONTH(O2781)&lt;10,0&amp;MONTH(O2781),MONTH(O2781)),"")</f>
        <v>1900M01</v>
      </c>
    </row>
    <row r="2782" spans="14:16" x14ac:dyDescent="0.2">
      <c r="N2782" s="157"/>
      <c r="O2782" s="200" t="str">
        <f t="shared" si="264"/>
        <v>Jan-1900</v>
      </c>
      <c r="P2782" s="196" t="str">
        <f t="shared" si="265"/>
        <v>1900M01</v>
      </c>
    </row>
    <row r="2783" spans="14:16" x14ac:dyDescent="0.2">
      <c r="N2783" s="157"/>
      <c r="O2783" s="200" t="str">
        <f t="shared" si="264"/>
        <v>Jan-1900</v>
      </c>
      <c r="P2783" s="196" t="str">
        <f t="shared" si="265"/>
        <v>1900M01</v>
      </c>
    </row>
    <row r="2784" spans="14:16" x14ac:dyDescent="0.2">
      <c r="N2784" s="157"/>
      <c r="O2784" s="200" t="str">
        <f t="shared" si="264"/>
        <v>Jan-1900</v>
      </c>
      <c r="P2784" s="196" t="str">
        <f t="shared" si="265"/>
        <v>1900M01</v>
      </c>
    </row>
    <row r="2785" spans="14:16" x14ac:dyDescent="0.2">
      <c r="N2785" s="157"/>
      <c r="O2785" s="200" t="str">
        <f t="shared" si="264"/>
        <v>Jan-1900</v>
      </c>
      <c r="P2785" s="196" t="str">
        <f t="shared" si="265"/>
        <v>1900M01</v>
      </c>
    </row>
    <row r="2786" spans="14:16" x14ac:dyDescent="0.2">
      <c r="N2786" s="157"/>
      <c r="O2786" s="200" t="str">
        <f t="shared" si="264"/>
        <v>Jan-1900</v>
      </c>
      <c r="P2786" s="196" t="str">
        <f t="shared" si="265"/>
        <v>1900M01</v>
      </c>
    </row>
    <row r="2787" spans="14:16" x14ac:dyDescent="0.2">
      <c r="N2787" s="157"/>
      <c r="O2787" s="200" t="str">
        <f t="shared" si="264"/>
        <v>Jan-1900</v>
      </c>
      <c r="P2787" s="196" t="str">
        <f t="shared" si="265"/>
        <v>1900M01</v>
      </c>
    </row>
    <row r="2788" spans="14:16" x14ac:dyDescent="0.2">
      <c r="N2788" s="157"/>
      <c r="O2788" s="200" t="str">
        <f t="shared" si="264"/>
        <v>Jan-1900</v>
      </c>
      <c r="P2788" s="196" t="str">
        <f t="shared" si="265"/>
        <v>1900M01</v>
      </c>
    </row>
    <row r="2789" spans="14:16" x14ac:dyDescent="0.2">
      <c r="N2789" s="157"/>
      <c r="O2789" s="200" t="str">
        <f t="shared" si="264"/>
        <v>Jan-1900</v>
      </c>
      <c r="P2789" s="196" t="str">
        <f t="shared" si="265"/>
        <v>1900M01</v>
      </c>
    </row>
    <row r="2790" spans="14:16" x14ac:dyDescent="0.2">
      <c r="N2790" s="157"/>
      <c r="O2790" s="200" t="str">
        <f t="shared" si="264"/>
        <v>Jan-1900</v>
      </c>
      <c r="P2790" s="196" t="str">
        <f t="shared" si="265"/>
        <v>1900M01</v>
      </c>
    </row>
    <row r="2791" spans="14:16" x14ac:dyDescent="0.2">
      <c r="N2791" s="157"/>
      <c r="O2791" s="200" t="str">
        <f t="shared" si="264"/>
        <v>Jan-1900</v>
      </c>
      <c r="P2791" s="196" t="str">
        <f t="shared" si="265"/>
        <v>1900M01</v>
      </c>
    </row>
    <row r="2792" spans="14:16" x14ac:dyDescent="0.2">
      <c r="N2792" s="157"/>
      <c r="O2792" s="200" t="str">
        <f t="shared" si="264"/>
        <v>Jan-1900</v>
      </c>
      <c r="P2792" s="196" t="str">
        <f t="shared" si="265"/>
        <v>1900M01</v>
      </c>
    </row>
    <row r="2793" spans="14:16" x14ac:dyDescent="0.2">
      <c r="N2793" s="157"/>
      <c r="O2793" s="200" t="str">
        <f t="shared" si="264"/>
        <v>Jan-1900</v>
      </c>
      <c r="P2793" s="196" t="str">
        <f t="shared" si="265"/>
        <v>1900M01</v>
      </c>
    </row>
    <row r="2794" spans="14:16" x14ac:dyDescent="0.2">
      <c r="N2794" s="157"/>
      <c r="O2794" s="200" t="str">
        <f t="shared" si="264"/>
        <v>Jan-1900</v>
      </c>
      <c r="P2794" s="196" t="str">
        <f t="shared" si="265"/>
        <v>1900M01</v>
      </c>
    </row>
    <row r="2795" spans="14:16" x14ac:dyDescent="0.2">
      <c r="N2795" s="157"/>
      <c r="O2795" s="200" t="str">
        <f t="shared" si="264"/>
        <v>Jan-1900</v>
      </c>
      <c r="P2795" s="196" t="str">
        <f t="shared" si="265"/>
        <v>1900M01</v>
      </c>
    </row>
    <row r="2796" spans="14:16" x14ac:dyDescent="0.2">
      <c r="N2796" s="157"/>
      <c r="O2796" s="200" t="str">
        <f t="shared" si="264"/>
        <v>Jan-1900</v>
      </c>
      <c r="P2796" s="196" t="str">
        <f t="shared" si="265"/>
        <v>1900M01</v>
      </c>
    </row>
    <row r="2797" spans="14:16" x14ac:dyDescent="0.2">
      <c r="N2797" s="157"/>
      <c r="O2797" s="200" t="str">
        <f t="shared" si="264"/>
        <v>Jan-1900</v>
      </c>
      <c r="P2797" s="196" t="str">
        <f t="shared" si="265"/>
        <v>1900M01</v>
      </c>
    </row>
    <row r="2798" spans="14:16" x14ac:dyDescent="0.2">
      <c r="N2798" s="157"/>
      <c r="O2798" s="200" t="str">
        <f t="shared" si="264"/>
        <v>Jan-1900</v>
      </c>
      <c r="P2798" s="196" t="str">
        <f t="shared" si="265"/>
        <v>1900M01</v>
      </c>
    </row>
    <row r="2799" spans="14:16" x14ac:dyDescent="0.2">
      <c r="N2799" s="157"/>
      <c r="O2799" s="200" t="str">
        <f t="shared" si="264"/>
        <v>Jan-1900</v>
      </c>
      <c r="P2799" s="196" t="str">
        <f t="shared" si="265"/>
        <v>1900M01</v>
      </c>
    </row>
    <row r="2800" spans="14:16" x14ac:dyDescent="0.2">
      <c r="N2800" s="157"/>
      <c r="O2800" s="200" t="str">
        <f t="shared" si="264"/>
        <v>Jan-1900</v>
      </c>
      <c r="P2800" s="196" t="str">
        <f t="shared" si="265"/>
        <v>1900M01</v>
      </c>
    </row>
    <row r="2801" spans="14:16" x14ac:dyDescent="0.2">
      <c r="N2801" s="157"/>
      <c r="O2801" s="200" t="str">
        <f t="shared" si="264"/>
        <v>Jan-1900</v>
      </c>
      <c r="P2801" s="196" t="str">
        <f t="shared" si="265"/>
        <v>1900M01</v>
      </c>
    </row>
    <row r="2802" spans="14:16" x14ac:dyDescent="0.2">
      <c r="N2802" s="157"/>
      <c r="O2802" s="200" t="str">
        <f t="shared" si="264"/>
        <v>Jan-1900</v>
      </c>
      <c r="P2802" s="196" t="str">
        <f t="shared" si="265"/>
        <v>1900M01</v>
      </c>
    </row>
    <row r="2803" spans="14:16" x14ac:dyDescent="0.2">
      <c r="N2803" s="157"/>
      <c r="O2803" s="200" t="str">
        <f t="shared" si="264"/>
        <v>Jan-1900</v>
      </c>
      <c r="P2803" s="196" t="str">
        <f t="shared" si="265"/>
        <v>1900M01</v>
      </c>
    </row>
    <row r="2804" spans="14:16" x14ac:dyDescent="0.2">
      <c r="N2804" s="157"/>
      <c r="O2804" s="200" t="str">
        <f t="shared" si="264"/>
        <v>Jan-1900</v>
      </c>
      <c r="P2804" s="196" t="str">
        <f t="shared" si="265"/>
        <v>1900M01</v>
      </c>
    </row>
    <row r="2805" spans="14:16" x14ac:dyDescent="0.2">
      <c r="N2805" s="157"/>
      <c r="O2805" s="200" t="str">
        <f t="shared" si="264"/>
        <v>Jan-1900</v>
      </c>
      <c r="P2805" s="196" t="str">
        <f t="shared" si="265"/>
        <v>1900M01</v>
      </c>
    </row>
    <row r="2806" spans="14:16" x14ac:dyDescent="0.2">
      <c r="N2806" s="157"/>
      <c r="O2806" s="200" t="str">
        <f t="shared" si="264"/>
        <v>Jan-1900</v>
      </c>
      <c r="P2806" s="196" t="str">
        <f t="shared" si="265"/>
        <v>1900M01</v>
      </c>
    </row>
    <row r="2807" spans="14:16" x14ac:dyDescent="0.2">
      <c r="N2807" s="157"/>
      <c r="O2807" s="200" t="str">
        <f t="shared" si="264"/>
        <v>Jan-1900</v>
      </c>
      <c r="P2807" s="196" t="str">
        <f t="shared" si="265"/>
        <v>1900M01</v>
      </c>
    </row>
    <row r="2808" spans="14:16" x14ac:dyDescent="0.2">
      <c r="N2808" s="157"/>
      <c r="O2808" s="200" t="str">
        <f t="shared" si="264"/>
        <v>Jan-1900</v>
      </c>
      <c r="P2808" s="196" t="str">
        <f t="shared" si="265"/>
        <v>1900M01</v>
      </c>
    </row>
    <row r="2809" spans="14:16" x14ac:dyDescent="0.2">
      <c r="N2809" s="157"/>
      <c r="O2809" s="200" t="str">
        <f t="shared" si="264"/>
        <v>Jan-1900</v>
      </c>
      <c r="P2809" s="196" t="str">
        <f t="shared" si="265"/>
        <v>1900M01</v>
      </c>
    </row>
    <row r="2810" spans="14:16" x14ac:dyDescent="0.2">
      <c r="N2810" s="157"/>
      <c r="O2810" s="200" t="str">
        <f t="shared" si="264"/>
        <v>Jan-1900</v>
      </c>
      <c r="P2810" s="196" t="str">
        <f t="shared" si="265"/>
        <v>1900M01</v>
      </c>
    </row>
    <row r="2811" spans="14:16" x14ac:dyDescent="0.2">
      <c r="N2811" s="157"/>
      <c r="O2811" s="200" t="str">
        <f t="shared" si="264"/>
        <v>Jan-1900</v>
      </c>
      <c r="P2811" s="196" t="str">
        <f t="shared" si="265"/>
        <v>1900M01</v>
      </c>
    </row>
    <row r="2812" spans="14:16" x14ac:dyDescent="0.2">
      <c r="N2812" s="157"/>
      <c r="O2812" s="200" t="str">
        <f t="shared" si="264"/>
        <v>Jan-1900</v>
      </c>
      <c r="P2812" s="196" t="str">
        <f t="shared" si="265"/>
        <v>1900M01</v>
      </c>
    </row>
    <row r="2813" spans="14:16" x14ac:dyDescent="0.2">
      <c r="N2813" s="157"/>
      <c r="O2813" s="200" t="str">
        <f t="shared" si="264"/>
        <v>Jan-1900</v>
      </c>
      <c r="P2813" s="196" t="str">
        <f t="shared" si="265"/>
        <v>1900M01</v>
      </c>
    </row>
    <row r="2814" spans="14:16" x14ac:dyDescent="0.2">
      <c r="N2814" s="157"/>
      <c r="O2814" s="200" t="str">
        <f t="shared" si="264"/>
        <v>Jan-1900</v>
      </c>
      <c r="P2814" s="196" t="str">
        <f t="shared" si="265"/>
        <v>1900M01</v>
      </c>
    </row>
    <row r="2815" spans="14:16" x14ac:dyDescent="0.2">
      <c r="N2815" s="157"/>
      <c r="O2815" s="200" t="str">
        <f t="shared" si="264"/>
        <v>Jan-1900</v>
      </c>
      <c r="P2815" s="196" t="str">
        <f t="shared" si="265"/>
        <v>1900M01</v>
      </c>
    </row>
    <row r="2816" spans="14:16" x14ac:dyDescent="0.2">
      <c r="N2816" s="157"/>
      <c r="O2816" s="200" t="str">
        <f t="shared" si="264"/>
        <v>Jan-1900</v>
      </c>
      <c r="P2816" s="196" t="str">
        <f t="shared" si="265"/>
        <v>1900M01</v>
      </c>
    </row>
    <row r="2817" spans="14:16" x14ac:dyDescent="0.2">
      <c r="N2817" s="157"/>
      <c r="O2817" s="200" t="str">
        <f t="shared" si="264"/>
        <v>Jan-1900</v>
      </c>
      <c r="P2817" s="196" t="str">
        <f t="shared" si="265"/>
        <v>1900M01</v>
      </c>
    </row>
    <row r="2818" spans="14:16" x14ac:dyDescent="0.2">
      <c r="N2818" s="157"/>
      <c r="O2818" s="200" t="str">
        <f t="shared" si="264"/>
        <v>Jan-1900</v>
      </c>
      <c r="P2818" s="196" t="str">
        <f t="shared" si="265"/>
        <v>1900M01</v>
      </c>
    </row>
    <row r="2819" spans="14:16" x14ac:dyDescent="0.2">
      <c r="N2819" s="157"/>
      <c r="O2819" s="200" t="str">
        <f t="shared" si="264"/>
        <v>Jan-1900</v>
      </c>
      <c r="P2819" s="196" t="str">
        <f t="shared" si="265"/>
        <v>1900M01</v>
      </c>
    </row>
    <row r="2820" spans="14:16" x14ac:dyDescent="0.2">
      <c r="N2820" s="157"/>
      <c r="O2820" s="200" t="str">
        <f t="shared" si="264"/>
        <v>Jan-1900</v>
      </c>
      <c r="P2820" s="196" t="str">
        <f t="shared" si="265"/>
        <v>1900M01</v>
      </c>
    </row>
    <row r="2821" spans="14:16" x14ac:dyDescent="0.2">
      <c r="N2821" s="157"/>
      <c r="O2821" s="200" t="str">
        <f t="shared" si="264"/>
        <v>Jan-1900</v>
      </c>
      <c r="P2821" s="196" t="str">
        <f t="shared" si="265"/>
        <v>1900M01</v>
      </c>
    </row>
    <row r="2822" spans="14:16" x14ac:dyDescent="0.2">
      <c r="N2822" s="157"/>
      <c r="O2822" s="200" t="str">
        <f t="shared" si="264"/>
        <v>Jan-1900</v>
      </c>
      <c r="P2822" s="196" t="str">
        <f t="shared" si="265"/>
        <v>1900M01</v>
      </c>
    </row>
    <row r="2823" spans="14:16" x14ac:dyDescent="0.2">
      <c r="N2823" s="157"/>
      <c r="O2823" s="200" t="str">
        <f t="shared" si="264"/>
        <v>Jan-1900</v>
      </c>
      <c r="P2823" s="196" t="str">
        <f t="shared" si="265"/>
        <v>1900M01</v>
      </c>
    </row>
    <row r="2824" spans="14:16" x14ac:dyDescent="0.2">
      <c r="N2824" s="157"/>
      <c r="O2824" s="200" t="str">
        <f t="shared" si="264"/>
        <v>Jan-1900</v>
      </c>
      <c r="P2824" s="196" t="str">
        <f t="shared" si="265"/>
        <v>1900M01</v>
      </c>
    </row>
    <row r="2825" spans="14:16" x14ac:dyDescent="0.2">
      <c r="N2825" s="157"/>
      <c r="O2825" s="200" t="str">
        <f t="shared" si="264"/>
        <v>Jan-1900</v>
      </c>
      <c r="P2825" s="196" t="str">
        <f t="shared" si="265"/>
        <v>1900M01</v>
      </c>
    </row>
    <row r="2826" spans="14:16" x14ac:dyDescent="0.2">
      <c r="N2826" s="157"/>
      <c r="O2826" s="200" t="str">
        <f t="shared" si="264"/>
        <v>Jan-1900</v>
      </c>
      <c r="P2826" s="196" t="str">
        <f t="shared" si="265"/>
        <v>1900M01</v>
      </c>
    </row>
    <row r="2827" spans="14:16" x14ac:dyDescent="0.2">
      <c r="N2827" s="157"/>
      <c r="O2827" s="200" t="str">
        <f t="shared" si="264"/>
        <v>Jan-1900</v>
      </c>
      <c r="P2827" s="196" t="str">
        <f t="shared" si="265"/>
        <v>1900M01</v>
      </c>
    </row>
    <row r="2828" spans="14:16" x14ac:dyDescent="0.2">
      <c r="N2828" s="157"/>
      <c r="O2828" s="200" t="str">
        <f t="shared" si="264"/>
        <v>Jan-1900</v>
      </c>
      <c r="P2828" s="196" t="str">
        <f t="shared" si="265"/>
        <v>1900M01</v>
      </c>
    </row>
    <row r="2829" spans="14:16" x14ac:dyDescent="0.2">
      <c r="N2829" s="157"/>
      <c r="O2829" s="200" t="str">
        <f t="shared" si="264"/>
        <v>Jan-1900</v>
      </c>
      <c r="P2829" s="196" t="str">
        <f t="shared" si="265"/>
        <v>1900M01</v>
      </c>
    </row>
    <row r="2830" spans="14:16" x14ac:dyDescent="0.2">
      <c r="N2830" s="157"/>
      <c r="O2830" s="200" t="str">
        <f t="shared" si="264"/>
        <v>Jan-1900</v>
      </c>
      <c r="P2830" s="196" t="str">
        <f t="shared" si="265"/>
        <v>1900M01</v>
      </c>
    </row>
    <row r="2831" spans="14:16" x14ac:dyDescent="0.2">
      <c r="N2831" s="157"/>
      <c r="O2831" s="200" t="str">
        <f t="shared" si="264"/>
        <v>Jan-1900</v>
      </c>
      <c r="P2831" s="196" t="str">
        <f t="shared" si="265"/>
        <v>1900M01</v>
      </c>
    </row>
    <row r="2832" spans="14:16" x14ac:dyDescent="0.2">
      <c r="N2832" s="157"/>
      <c r="O2832" s="200" t="str">
        <f t="shared" si="264"/>
        <v>Jan-1900</v>
      </c>
      <c r="P2832" s="196" t="str">
        <f t="shared" si="265"/>
        <v>1900M01</v>
      </c>
    </row>
    <row r="2833" spans="14:16" x14ac:dyDescent="0.2">
      <c r="N2833" s="157"/>
      <c r="O2833" s="200" t="str">
        <f t="shared" si="264"/>
        <v>Jan-1900</v>
      </c>
      <c r="P2833" s="196" t="str">
        <f t="shared" si="265"/>
        <v>1900M01</v>
      </c>
    </row>
    <row r="2834" spans="14:16" x14ac:dyDescent="0.2">
      <c r="N2834" s="157"/>
      <c r="O2834" s="200" t="str">
        <f t="shared" si="264"/>
        <v>Jan-1900</v>
      </c>
      <c r="P2834" s="196" t="str">
        <f t="shared" si="265"/>
        <v>1900M01</v>
      </c>
    </row>
    <row r="2835" spans="14:16" x14ac:dyDescent="0.2">
      <c r="N2835" s="157"/>
      <c r="O2835" s="200" t="str">
        <f t="shared" si="264"/>
        <v>Jan-1900</v>
      </c>
      <c r="P2835" s="196" t="str">
        <f t="shared" si="265"/>
        <v>1900M01</v>
      </c>
    </row>
    <row r="2836" spans="14:16" x14ac:dyDescent="0.2">
      <c r="N2836" s="157"/>
      <c r="O2836" s="200" t="str">
        <f t="shared" si="264"/>
        <v>Jan-1900</v>
      </c>
      <c r="P2836" s="196" t="str">
        <f t="shared" si="265"/>
        <v>1900M01</v>
      </c>
    </row>
    <row r="2837" spans="14:16" x14ac:dyDescent="0.2">
      <c r="N2837" s="157"/>
      <c r="O2837" s="200" t="str">
        <f t="shared" si="264"/>
        <v>Jan-1900</v>
      </c>
      <c r="P2837" s="196" t="str">
        <f t="shared" si="265"/>
        <v>1900M01</v>
      </c>
    </row>
    <row r="2838" spans="14:16" x14ac:dyDescent="0.2">
      <c r="N2838" s="157"/>
      <c r="O2838" s="200" t="str">
        <f t="shared" si="264"/>
        <v>Jan-1900</v>
      </c>
      <c r="P2838" s="196" t="str">
        <f t="shared" si="265"/>
        <v>1900M01</v>
      </c>
    </row>
    <row r="2839" spans="14:16" x14ac:dyDescent="0.2">
      <c r="N2839" s="157"/>
      <c r="O2839" s="200" t="str">
        <f t="shared" si="264"/>
        <v>Jan-1900</v>
      </c>
      <c r="P2839" s="196" t="str">
        <f t="shared" si="265"/>
        <v>1900M01</v>
      </c>
    </row>
    <row r="2840" spans="14:16" x14ac:dyDescent="0.2">
      <c r="N2840" s="157"/>
      <c r="O2840" s="200" t="str">
        <f t="shared" si="264"/>
        <v>Jan-1900</v>
      </c>
      <c r="P2840" s="196" t="str">
        <f t="shared" si="265"/>
        <v>1900M01</v>
      </c>
    </row>
    <row r="2841" spans="14:16" x14ac:dyDescent="0.2">
      <c r="N2841" s="157"/>
      <c r="O2841" s="200" t="str">
        <f t="shared" si="264"/>
        <v>Jan-1900</v>
      </c>
      <c r="P2841" s="196" t="str">
        <f t="shared" si="265"/>
        <v>1900M01</v>
      </c>
    </row>
    <row r="2842" spans="14:16" x14ac:dyDescent="0.2">
      <c r="N2842" s="157"/>
      <c r="O2842" s="200" t="str">
        <f t="shared" si="264"/>
        <v>Jan-1900</v>
      </c>
      <c r="P2842" s="196" t="str">
        <f t="shared" si="265"/>
        <v>1900M01</v>
      </c>
    </row>
    <row r="2843" spans="14:16" x14ac:dyDescent="0.2">
      <c r="N2843" s="157"/>
      <c r="O2843" s="200" t="str">
        <f t="shared" si="264"/>
        <v>Jan-1900</v>
      </c>
      <c r="P2843" s="196" t="str">
        <f t="shared" si="265"/>
        <v>1900M01</v>
      </c>
    </row>
    <row r="2844" spans="14:16" x14ac:dyDescent="0.2">
      <c r="N2844" s="157"/>
      <c r="O2844" s="200" t="str">
        <f t="shared" si="264"/>
        <v>Jan-1900</v>
      </c>
      <c r="P2844" s="196" t="str">
        <f t="shared" si="265"/>
        <v>1900M01</v>
      </c>
    </row>
    <row r="2845" spans="14:16" x14ac:dyDescent="0.2">
      <c r="N2845" s="157"/>
      <c r="O2845" s="200" t="str">
        <f t="shared" ref="O2845:O2908" si="266">TEXT(N2845,"mmm")&amp;"-"&amp;TEXT(N2845,"yyyy")</f>
        <v>Jan-1900</v>
      </c>
      <c r="P2845" s="196" t="str">
        <f t="shared" ref="P2845:P2908" si="267">IFERROR(TEXT(O2845,"yyyy")&amp;"M"&amp;IF(MONTH(O2845)&lt;10,0&amp;MONTH(O2845),MONTH(O2845)),"")</f>
        <v>1900M01</v>
      </c>
    </row>
    <row r="2846" spans="14:16" x14ac:dyDescent="0.2">
      <c r="N2846" s="157"/>
      <c r="O2846" s="200" t="str">
        <f t="shared" si="266"/>
        <v>Jan-1900</v>
      </c>
      <c r="P2846" s="196" t="str">
        <f t="shared" si="267"/>
        <v>1900M01</v>
      </c>
    </row>
    <row r="2847" spans="14:16" x14ac:dyDescent="0.2">
      <c r="N2847" s="157"/>
      <c r="O2847" s="200" t="str">
        <f t="shared" si="266"/>
        <v>Jan-1900</v>
      </c>
      <c r="P2847" s="196" t="str">
        <f t="shared" si="267"/>
        <v>1900M01</v>
      </c>
    </row>
    <row r="2848" spans="14:16" x14ac:dyDescent="0.2">
      <c r="N2848" s="157"/>
      <c r="O2848" s="200" t="str">
        <f t="shared" si="266"/>
        <v>Jan-1900</v>
      </c>
      <c r="P2848" s="196" t="str">
        <f t="shared" si="267"/>
        <v>1900M01</v>
      </c>
    </row>
    <row r="2849" spans="14:16" x14ac:dyDescent="0.2">
      <c r="N2849" s="157"/>
      <c r="O2849" s="200" t="str">
        <f t="shared" si="266"/>
        <v>Jan-1900</v>
      </c>
      <c r="P2849" s="196" t="str">
        <f t="shared" si="267"/>
        <v>1900M01</v>
      </c>
    </row>
    <row r="2850" spans="14:16" x14ac:dyDescent="0.2">
      <c r="N2850" s="157"/>
      <c r="O2850" s="200" t="str">
        <f t="shared" si="266"/>
        <v>Jan-1900</v>
      </c>
      <c r="P2850" s="196" t="str">
        <f t="shared" si="267"/>
        <v>1900M01</v>
      </c>
    </row>
    <row r="2851" spans="14:16" x14ac:dyDescent="0.2">
      <c r="N2851" s="157"/>
      <c r="O2851" s="200" t="str">
        <f t="shared" si="266"/>
        <v>Jan-1900</v>
      </c>
      <c r="P2851" s="196" t="str">
        <f t="shared" si="267"/>
        <v>1900M01</v>
      </c>
    </row>
    <row r="2852" spans="14:16" x14ac:dyDescent="0.2">
      <c r="N2852" s="157"/>
      <c r="O2852" s="200" t="str">
        <f t="shared" si="266"/>
        <v>Jan-1900</v>
      </c>
      <c r="P2852" s="196" t="str">
        <f t="shared" si="267"/>
        <v>1900M01</v>
      </c>
    </row>
    <row r="2853" spans="14:16" x14ac:dyDescent="0.2">
      <c r="N2853" s="157"/>
      <c r="O2853" s="200" t="str">
        <f t="shared" si="266"/>
        <v>Jan-1900</v>
      </c>
      <c r="P2853" s="196" t="str">
        <f t="shared" si="267"/>
        <v>1900M01</v>
      </c>
    </row>
    <row r="2854" spans="14:16" x14ac:dyDescent="0.2">
      <c r="N2854" s="157"/>
      <c r="O2854" s="200" t="str">
        <f t="shared" si="266"/>
        <v>Jan-1900</v>
      </c>
      <c r="P2854" s="196" t="str">
        <f t="shared" si="267"/>
        <v>1900M01</v>
      </c>
    </row>
    <row r="2855" spans="14:16" x14ac:dyDescent="0.2">
      <c r="N2855" s="157"/>
      <c r="O2855" s="200" t="str">
        <f t="shared" si="266"/>
        <v>Jan-1900</v>
      </c>
      <c r="P2855" s="196" t="str">
        <f t="shared" si="267"/>
        <v>1900M01</v>
      </c>
    </row>
    <row r="2856" spans="14:16" x14ac:dyDescent="0.2">
      <c r="N2856" s="157"/>
      <c r="O2856" s="200" t="str">
        <f t="shared" si="266"/>
        <v>Jan-1900</v>
      </c>
      <c r="P2856" s="196" t="str">
        <f t="shared" si="267"/>
        <v>1900M01</v>
      </c>
    </row>
    <row r="2857" spans="14:16" x14ac:dyDescent="0.2">
      <c r="N2857" s="157"/>
      <c r="O2857" s="200" t="str">
        <f t="shared" si="266"/>
        <v>Jan-1900</v>
      </c>
      <c r="P2857" s="196" t="str">
        <f t="shared" si="267"/>
        <v>1900M01</v>
      </c>
    </row>
    <row r="2858" spans="14:16" x14ac:dyDescent="0.2">
      <c r="N2858" s="157"/>
      <c r="O2858" s="200" t="str">
        <f t="shared" si="266"/>
        <v>Jan-1900</v>
      </c>
      <c r="P2858" s="196" t="str">
        <f t="shared" si="267"/>
        <v>1900M01</v>
      </c>
    </row>
    <row r="2859" spans="14:16" x14ac:dyDescent="0.2">
      <c r="N2859" s="157"/>
      <c r="O2859" s="200" t="str">
        <f t="shared" si="266"/>
        <v>Jan-1900</v>
      </c>
      <c r="P2859" s="196" t="str">
        <f t="shared" si="267"/>
        <v>1900M01</v>
      </c>
    </row>
    <row r="2860" spans="14:16" x14ac:dyDescent="0.2">
      <c r="N2860" s="157"/>
      <c r="O2860" s="200" t="str">
        <f t="shared" si="266"/>
        <v>Jan-1900</v>
      </c>
      <c r="P2860" s="196" t="str">
        <f t="shared" si="267"/>
        <v>1900M01</v>
      </c>
    </row>
    <row r="2861" spans="14:16" x14ac:dyDescent="0.2">
      <c r="N2861" s="157"/>
      <c r="O2861" s="200" t="str">
        <f t="shared" si="266"/>
        <v>Jan-1900</v>
      </c>
      <c r="P2861" s="196" t="str">
        <f t="shared" si="267"/>
        <v>1900M01</v>
      </c>
    </row>
    <row r="2862" spans="14:16" x14ac:dyDescent="0.2">
      <c r="N2862" s="157"/>
      <c r="O2862" s="200" t="str">
        <f t="shared" si="266"/>
        <v>Jan-1900</v>
      </c>
      <c r="P2862" s="196" t="str">
        <f t="shared" si="267"/>
        <v>1900M01</v>
      </c>
    </row>
    <row r="2863" spans="14:16" x14ac:dyDescent="0.2">
      <c r="N2863" s="157"/>
      <c r="O2863" s="200" t="str">
        <f t="shared" si="266"/>
        <v>Jan-1900</v>
      </c>
      <c r="P2863" s="196" t="str">
        <f t="shared" si="267"/>
        <v>1900M01</v>
      </c>
    </row>
    <row r="2864" spans="14:16" x14ac:dyDescent="0.2">
      <c r="N2864" s="157"/>
      <c r="O2864" s="200" t="str">
        <f t="shared" si="266"/>
        <v>Jan-1900</v>
      </c>
      <c r="P2864" s="196" t="str">
        <f t="shared" si="267"/>
        <v>1900M01</v>
      </c>
    </row>
    <row r="2865" spans="14:16" x14ac:dyDescent="0.2">
      <c r="N2865" s="157"/>
      <c r="O2865" s="200" t="str">
        <f t="shared" si="266"/>
        <v>Jan-1900</v>
      </c>
      <c r="P2865" s="196" t="str">
        <f t="shared" si="267"/>
        <v>1900M01</v>
      </c>
    </row>
    <row r="2866" spans="14:16" x14ac:dyDescent="0.2">
      <c r="N2866" s="157"/>
      <c r="O2866" s="200" t="str">
        <f t="shared" si="266"/>
        <v>Jan-1900</v>
      </c>
      <c r="P2866" s="196" t="str">
        <f t="shared" si="267"/>
        <v>1900M01</v>
      </c>
    </row>
    <row r="2867" spans="14:16" x14ac:dyDescent="0.2">
      <c r="N2867" s="157"/>
      <c r="O2867" s="200" t="str">
        <f t="shared" si="266"/>
        <v>Jan-1900</v>
      </c>
      <c r="P2867" s="196" t="str">
        <f t="shared" si="267"/>
        <v>1900M01</v>
      </c>
    </row>
    <row r="2868" spans="14:16" x14ac:dyDescent="0.2">
      <c r="N2868" s="157"/>
      <c r="O2868" s="200" t="str">
        <f t="shared" si="266"/>
        <v>Jan-1900</v>
      </c>
      <c r="P2868" s="196" t="str">
        <f t="shared" si="267"/>
        <v>1900M01</v>
      </c>
    </row>
    <row r="2869" spans="14:16" x14ac:dyDescent="0.2">
      <c r="N2869" s="157"/>
      <c r="O2869" s="200" t="str">
        <f t="shared" si="266"/>
        <v>Jan-1900</v>
      </c>
      <c r="P2869" s="196" t="str">
        <f t="shared" si="267"/>
        <v>1900M01</v>
      </c>
    </row>
    <row r="2870" spans="14:16" x14ac:dyDescent="0.2">
      <c r="N2870" s="157"/>
      <c r="O2870" s="200" t="str">
        <f t="shared" si="266"/>
        <v>Jan-1900</v>
      </c>
      <c r="P2870" s="196" t="str">
        <f t="shared" si="267"/>
        <v>1900M01</v>
      </c>
    </row>
    <row r="2871" spans="14:16" x14ac:dyDescent="0.2">
      <c r="N2871" s="157"/>
      <c r="O2871" s="200" t="str">
        <f t="shared" si="266"/>
        <v>Jan-1900</v>
      </c>
      <c r="P2871" s="196" t="str">
        <f t="shared" si="267"/>
        <v>1900M01</v>
      </c>
    </row>
    <row r="2872" spans="14:16" x14ac:dyDescent="0.2">
      <c r="N2872" s="157"/>
      <c r="O2872" s="200" t="str">
        <f t="shared" si="266"/>
        <v>Jan-1900</v>
      </c>
      <c r="P2872" s="196" t="str">
        <f t="shared" si="267"/>
        <v>1900M01</v>
      </c>
    </row>
    <row r="2873" spans="14:16" x14ac:dyDescent="0.2">
      <c r="N2873" s="157"/>
      <c r="O2873" s="200" t="str">
        <f t="shared" si="266"/>
        <v>Jan-1900</v>
      </c>
      <c r="P2873" s="196" t="str">
        <f t="shared" si="267"/>
        <v>1900M01</v>
      </c>
    </row>
    <row r="2874" spans="14:16" x14ac:dyDescent="0.2">
      <c r="N2874" s="157"/>
      <c r="O2874" s="200" t="str">
        <f t="shared" si="266"/>
        <v>Jan-1900</v>
      </c>
      <c r="P2874" s="196" t="str">
        <f t="shared" si="267"/>
        <v>1900M01</v>
      </c>
    </row>
    <row r="2875" spans="14:16" x14ac:dyDescent="0.2">
      <c r="N2875" s="157"/>
      <c r="O2875" s="200" t="str">
        <f t="shared" si="266"/>
        <v>Jan-1900</v>
      </c>
      <c r="P2875" s="196" t="str">
        <f t="shared" si="267"/>
        <v>1900M01</v>
      </c>
    </row>
    <row r="2876" spans="14:16" x14ac:dyDescent="0.2">
      <c r="N2876" s="157"/>
      <c r="O2876" s="200" t="str">
        <f t="shared" si="266"/>
        <v>Jan-1900</v>
      </c>
      <c r="P2876" s="196" t="str">
        <f t="shared" si="267"/>
        <v>1900M01</v>
      </c>
    </row>
    <row r="2877" spans="14:16" x14ac:dyDescent="0.2">
      <c r="N2877" s="157"/>
      <c r="O2877" s="200" t="str">
        <f t="shared" si="266"/>
        <v>Jan-1900</v>
      </c>
      <c r="P2877" s="196" t="str">
        <f t="shared" si="267"/>
        <v>1900M01</v>
      </c>
    </row>
    <row r="2878" spans="14:16" x14ac:dyDescent="0.2">
      <c r="N2878" s="157"/>
      <c r="O2878" s="200" t="str">
        <f t="shared" si="266"/>
        <v>Jan-1900</v>
      </c>
      <c r="P2878" s="196" t="str">
        <f t="shared" si="267"/>
        <v>1900M01</v>
      </c>
    </row>
    <row r="2879" spans="14:16" x14ac:dyDescent="0.2">
      <c r="N2879" s="157"/>
      <c r="O2879" s="200" t="str">
        <f t="shared" si="266"/>
        <v>Jan-1900</v>
      </c>
      <c r="P2879" s="196" t="str">
        <f t="shared" si="267"/>
        <v>1900M01</v>
      </c>
    </row>
    <row r="2880" spans="14:16" x14ac:dyDescent="0.2">
      <c r="N2880" s="157"/>
      <c r="O2880" s="200" t="str">
        <f t="shared" si="266"/>
        <v>Jan-1900</v>
      </c>
      <c r="P2880" s="196" t="str">
        <f t="shared" si="267"/>
        <v>1900M01</v>
      </c>
    </row>
    <row r="2881" spans="14:16" x14ac:dyDescent="0.2">
      <c r="N2881" s="157"/>
      <c r="O2881" s="200" t="str">
        <f t="shared" si="266"/>
        <v>Jan-1900</v>
      </c>
      <c r="P2881" s="196" t="str">
        <f t="shared" si="267"/>
        <v>1900M01</v>
      </c>
    </row>
    <row r="2882" spans="14:16" x14ac:dyDescent="0.2">
      <c r="N2882" s="157"/>
      <c r="O2882" s="200" t="str">
        <f t="shared" si="266"/>
        <v>Jan-1900</v>
      </c>
      <c r="P2882" s="196" t="str">
        <f t="shared" si="267"/>
        <v>1900M01</v>
      </c>
    </row>
    <row r="2883" spans="14:16" x14ac:dyDescent="0.2">
      <c r="N2883" s="157"/>
      <c r="O2883" s="200" t="str">
        <f t="shared" si="266"/>
        <v>Jan-1900</v>
      </c>
      <c r="P2883" s="196" t="str">
        <f t="shared" si="267"/>
        <v>1900M01</v>
      </c>
    </row>
    <row r="2884" spans="14:16" x14ac:dyDescent="0.2">
      <c r="N2884" s="157"/>
      <c r="O2884" s="200" t="str">
        <f t="shared" si="266"/>
        <v>Jan-1900</v>
      </c>
      <c r="P2884" s="196" t="str">
        <f t="shared" si="267"/>
        <v>1900M01</v>
      </c>
    </row>
    <row r="2885" spans="14:16" x14ac:dyDescent="0.2">
      <c r="N2885" s="157"/>
      <c r="O2885" s="200" t="str">
        <f t="shared" si="266"/>
        <v>Jan-1900</v>
      </c>
      <c r="P2885" s="196" t="str">
        <f t="shared" si="267"/>
        <v>1900M01</v>
      </c>
    </row>
    <row r="2886" spans="14:16" x14ac:dyDescent="0.2">
      <c r="N2886" s="157"/>
      <c r="O2886" s="200" t="str">
        <f t="shared" si="266"/>
        <v>Jan-1900</v>
      </c>
      <c r="P2886" s="196" t="str">
        <f t="shared" si="267"/>
        <v>1900M01</v>
      </c>
    </row>
    <row r="2887" spans="14:16" x14ac:dyDescent="0.2">
      <c r="N2887" s="157"/>
      <c r="O2887" s="200" t="str">
        <f t="shared" si="266"/>
        <v>Jan-1900</v>
      </c>
      <c r="P2887" s="196" t="str">
        <f t="shared" si="267"/>
        <v>1900M01</v>
      </c>
    </row>
    <row r="2888" spans="14:16" x14ac:dyDescent="0.2">
      <c r="N2888" s="157"/>
      <c r="O2888" s="200" t="str">
        <f t="shared" si="266"/>
        <v>Jan-1900</v>
      </c>
      <c r="P2888" s="196" t="str">
        <f t="shared" si="267"/>
        <v>1900M01</v>
      </c>
    </row>
    <row r="2889" spans="14:16" x14ac:dyDescent="0.2">
      <c r="N2889" s="157"/>
      <c r="O2889" s="200" t="str">
        <f t="shared" si="266"/>
        <v>Jan-1900</v>
      </c>
      <c r="P2889" s="196" t="str">
        <f t="shared" si="267"/>
        <v>1900M01</v>
      </c>
    </row>
    <row r="2890" spans="14:16" x14ac:dyDescent="0.2">
      <c r="N2890" s="157"/>
      <c r="O2890" s="200" t="str">
        <f t="shared" si="266"/>
        <v>Jan-1900</v>
      </c>
      <c r="P2890" s="196" t="str">
        <f t="shared" si="267"/>
        <v>1900M01</v>
      </c>
    </row>
    <row r="2891" spans="14:16" x14ac:dyDescent="0.2">
      <c r="N2891" s="157"/>
      <c r="O2891" s="200" t="str">
        <f t="shared" si="266"/>
        <v>Jan-1900</v>
      </c>
      <c r="P2891" s="196" t="str">
        <f t="shared" si="267"/>
        <v>1900M01</v>
      </c>
    </row>
    <row r="2892" spans="14:16" x14ac:dyDescent="0.2">
      <c r="N2892" s="157"/>
      <c r="O2892" s="200" t="str">
        <f t="shared" si="266"/>
        <v>Jan-1900</v>
      </c>
      <c r="P2892" s="196" t="str">
        <f t="shared" si="267"/>
        <v>1900M01</v>
      </c>
    </row>
    <row r="2893" spans="14:16" x14ac:dyDescent="0.2">
      <c r="N2893" s="157"/>
      <c r="O2893" s="200" t="str">
        <f t="shared" si="266"/>
        <v>Jan-1900</v>
      </c>
      <c r="P2893" s="196" t="str">
        <f t="shared" si="267"/>
        <v>1900M01</v>
      </c>
    </row>
    <row r="2894" spans="14:16" x14ac:dyDescent="0.2">
      <c r="N2894" s="157"/>
      <c r="O2894" s="200" t="str">
        <f t="shared" si="266"/>
        <v>Jan-1900</v>
      </c>
      <c r="P2894" s="196" t="str">
        <f t="shared" si="267"/>
        <v>1900M01</v>
      </c>
    </row>
    <row r="2895" spans="14:16" x14ac:dyDescent="0.2">
      <c r="N2895" s="157"/>
      <c r="O2895" s="200" t="str">
        <f t="shared" si="266"/>
        <v>Jan-1900</v>
      </c>
      <c r="P2895" s="196" t="str">
        <f t="shared" si="267"/>
        <v>1900M01</v>
      </c>
    </row>
    <row r="2896" spans="14:16" x14ac:dyDescent="0.2">
      <c r="N2896" s="157"/>
      <c r="O2896" s="200" t="str">
        <f t="shared" si="266"/>
        <v>Jan-1900</v>
      </c>
      <c r="P2896" s="196" t="str">
        <f t="shared" si="267"/>
        <v>1900M01</v>
      </c>
    </row>
    <row r="2897" spans="14:16" x14ac:dyDescent="0.2">
      <c r="N2897" s="157"/>
      <c r="O2897" s="200" t="str">
        <f t="shared" si="266"/>
        <v>Jan-1900</v>
      </c>
      <c r="P2897" s="196" t="str">
        <f t="shared" si="267"/>
        <v>1900M01</v>
      </c>
    </row>
    <row r="2898" spans="14:16" x14ac:dyDescent="0.2">
      <c r="N2898" s="157"/>
      <c r="O2898" s="200" t="str">
        <f t="shared" si="266"/>
        <v>Jan-1900</v>
      </c>
      <c r="P2898" s="196" t="str">
        <f t="shared" si="267"/>
        <v>1900M01</v>
      </c>
    </row>
    <row r="2899" spans="14:16" x14ac:dyDescent="0.2">
      <c r="N2899" s="157"/>
      <c r="O2899" s="200" t="str">
        <f t="shared" si="266"/>
        <v>Jan-1900</v>
      </c>
      <c r="P2899" s="196" t="str">
        <f t="shared" si="267"/>
        <v>1900M01</v>
      </c>
    </row>
    <row r="2900" spans="14:16" x14ac:dyDescent="0.2">
      <c r="N2900" s="157"/>
      <c r="O2900" s="200" t="str">
        <f t="shared" si="266"/>
        <v>Jan-1900</v>
      </c>
      <c r="P2900" s="196" t="str">
        <f t="shared" si="267"/>
        <v>1900M01</v>
      </c>
    </row>
    <row r="2901" spans="14:16" x14ac:dyDescent="0.2">
      <c r="N2901" s="157"/>
      <c r="O2901" s="200" t="str">
        <f t="shared" si="266"/>
        <v>Jan-1900</v>
      </c>
      <c r="P2901" s="196" t="str">
        <f t="shared" si="267"/>
        <v>1900M01</v>
      </c>
    </row>
    <row r="2902" spans="14:16" x14ac:dyDescent="0.2">
      <c r="N2902" s="157"/>
      <c r="O2902" s="200" t="str">
        <f t="shared" si="266"/>
        <v>Jan-1900</v>
      </c>
      <c r="P2902" s="196" t="str">
        <f t="shared" si="267"/>
        <v>1900M01</v>
      </c>
    </row>
    <row r="2903" spans="14:16" x14ac:dyDescent="0.2">
      <c r="N2903" s="157"/>
      <c r="O2903" s="200" t="str">
        <f t="shared" si="266"/>
        <v>Jan-1900</v>
      </c>
      <c r="P2903" s="196" t="str">
        <f t="shared" si="267"/>
        <v>1900M01</v>
      </c>
    </row>
    <row r="2904" spans="14:16" x14ac:dyDescent="0.2">
      <c r="N2904" s="157"/>
      <c r="O2904" s="200" t="str">
        <f t="shared" si="266"/>
        <v>Jan-1900</v>
      </c>
      <c r="P2904" s="196" t="str">
        <f t="shared" si="267"/>
        <v>1900M01</v>
      </c>
    </row>
    <row r="2905" spans="14:16" x14ac:dyDescent="0.2">
      <c r="N2905" s="157"/>
      <c r="O2905" s="200" t="str">
        <f t="shared" si="266"/>
        <v>Jan-1900</v>
      </c>
      <c r="P2905" s="196" t="str">
        <f t="shared" si="267"/>
        <v>1900M01</v>
      </c>
    </row>
    <row r="2906" spans="14:16" x14ac:dyDescent="0.2">
      <c r="N2906" s="157"/>
      <c r="O2906" s="200" t="str">
        <f t="shared" si="266"/>
        <v>Jan-1900</v>
      </c>
      <c r="P2906" s="196" t="str">
        <f t="shared" si="267"/>
        <v>1900M01</v>
      </c>
    </row>
    <row r="2907" spans="14:16" x14ac:dyDescent="0.2">
      <c r="N2907" s="157"/>
      <c r="O2907" s="200" t="str">
        <f t="shared" si="266"/>
        <v>Jan-1900</v>
      </c>
      <c r="P2907" s="196" t="str">
        <f t="shared" si="267"/>
        <v>1900M01</v>
      </c>
    </row>
    <row r="2908" spans="14:16" x14ac:dyDescent="0.2">
      <c r="N2908" s="157"/>
      <c r="O2908" s="200" t="str">
        <f t="shared" si="266"/>
        <v>Jan-1900</v>
      </c>
      <c r="P2908" s="196" t="str">
        <f t="shared" si="267"/>
        <v>1900M01</v>
      </c>
    </row>
    <row r="2909" spans="14:16" x14ac:dyDescent="0.2">
      <c r="N2909" s="157"/>
      <c r="O2909" s="200" t="str">
        <f t="shared" ref="O2909:O2972" si="268">TEXT(N2909,"mmm")&amp;"-"&amp;TEXT(N2909,"yyyy")</f>
        <v>Jan-1900</v>
      </c>
      <c r="P2909" s="196" t="str">
        <f t="shared" ref="P2909:P2972" si="269">IFERROR(TEXT(O2909,"yyyy")&amp;"M"&amp;IF(MONTH(O2909)&lt;10,0&amp;MONTH(O2909),MONTH(O2909)),"")</f>
        <v>1900M01</v>
      </c>
    </row>
    <row r="2910" spans="14:16" x14ac:dyDescent="0.2">
      <c r="N2910" s="157"/>
      <c r="O2910" s="200" t="str">
        <f t="shared" si="268"/>
        <v>Jan-1900</v>
      </c>
      <c r="P2910" s="196" t="str">
        <f t="shared" si="269"/>
        <v>1900M01</v>
      </c>
    </row>
    <row r="2911" spans="14:16" x14ac:dyDescent="0.2">
      <c r="N2911" s="157"/>
      <c r="O2911" s="200" t="str">
        <f t="shared" si="268"/>
        <v>Jan-1900</v>
      </c>
      <c r="P2911" s="196" t="str">
        <f t="shared" si="269"/>
        <v>1900M01</v>
      </c>
    </row>
    <row r="2912" spans="14:16" x14ac:dyDescent="0.2">
      <c r="N2912" s="157"/>
      <c r="O2912" s="200" t="str">
        <f t="shared" si="268"/>
        <v>Jan-1900</v>
      </c>
      <c r="P2912" s="196" t="str">
        <f t="shared" si="269"/>
        <v>1900M01</v>
      </c>
    </row>
    <row r="2913" spans="14:16" x14ac:dyDescent="0.2">
      <c r="N2913" s="157"/>
      <c r="O2913" s="200" t="str">
        <f t="shared" si="268"/>
        <v>Jan-1900</v>
      </c>
      <c r="P2913" s="196" t="str">
        <f t="shared" si="269"/>
        <v>1900M01</v>
      </c>
    </row>
    <row r="2914" spans="14:16" x14ac:dyDescent="0.2">
      <c r="N2914" s="157"/>
      <c r="O2914" s="200" t="str">
        <f t="shared" si="268"/>
        <v>Jan-1900</v>
      </c>
      <c r="P2914" s="196" t="str">
        <f t="shared" si="269"/>
        <v>1900M01</v>
      </c>
    </row>
    <row r="2915" spans="14:16" x14ac:dyDescent="0.2">
      <c r="N2915" s="157"/>
      <c r="O2915" s="200" t="str">
        <f t="shared" si="268"/>
        <v>Jan-1900</v>
      </c>
      <c r="P2915" s="196" t="str">
        <f t="shared" si="269"/>
        <v>1900M01</v>
      </c>
    </row>
    <row r="2916" spans="14:16" x14ac:dyDescent="0.2">
      <c r="N2916" s="157"/>
      <c r="O2916" s="200" t="str">
        <f t="shared" si="268"/>
        <v>Jan-1900</v>
      </c>
      <c r="P2916" s="196" t="str">
        <f t="shared" si="269"/>
        <v>1900M01</v>
      </c>
    </row>
    <row r="2917" spans="14:16" x14ac:dyDescent="0.2">
      <c r="N2917" s="157"/>
      <c r="O2917" s="200" t="str">
        <f t="shared" si="268"/>
        <v>Jan-1900</v>
      </c>
      <c r="P2917" s="196" t="str">
        <f t="shared" si="269"/>
        <v>1900M01</v>
      </c>
    </row>
    <row r="2918" spans="14:16" x14ac:dyDescent="0.2">
      <c r="N2918" s="157"/>
      <c r="O2918" s="200" t="str">
        <f t="shared" si="268"/>
        <v>Jan-1900</v>
      </c>
      <c r="P2918" s="196" t="str">
        <f t="shared" si="269"/>
        <v>1900M01</v>
      </c>
    </row>
    <row r="2919" spans="14:16" x14ac:dyDescent="0.2">
      <c r="N2919" s="157"/>
      <c r="O2919" s="200" t="str">
        <f t="shared" si="268"/>
        <v>Jan-1900</v>
      </c>
      <c r="P2919" s="196" t="str">
        <f t="shared" si="269"/>
        <v>1900M01</v>
      </c>
    </row>
    <row r="2920" spans="14:16" x14ac:dyDescent="0.2">
      <c r="N2920" s="157"/>
      <c r="O2920" s="200" t="str">
        <f t="shared" si="268"/>
        <v>Jan-1900</v>
      </c>
      <c r="P2920" s="196" t="str">
        <f t="shared" si="269"/>
        <v>1900M01</v>
      </c>
    </row>
    <row r="2921" spans="14:16" x14ac:dyDescent="0.2">
      <c r="N2921" s="157"/>
      <c r="O2921" s="200" t="str">
        <f t="shared" si="268"/>
        <v>Jan-1900</v>
      </c>
      <c r="P2921" s="196" t="str">
        <f t="shared" si="269"/>
        <v>1900M01</v>
      </c>
    </row>
    <row r="2922" spans="14:16" x14ac:dyDescent="0.2">
      <c r="N2922" s="157"/>
      <c r="O2922" s="200" t="str">
        <f t="shared" si="268"/>
        <v>Jan-1900</v>
      </c>
      <c r="P2922" s="196" t="str">
        <f t="shared" si="269"/>
        <v>1900M01</v>
      </c>
    </row>
    <row r="2923" spans="14:16" x14ac:dyDescent="0.2">
      <c r="N2923" s="157"/>
      <c r="O2923" s="200" t="str">
        <f t="shared" si="268"/>
        <v>Jan-1900</v>
      </c>
      <c r="P2923" s="196" t="str">
        <f t="shared" si="269"/>
        <v>1900M01</v>
      </c>
    </row>
    <row r="2924" spans="14:16" x14ac:dyDescent="0.2">
      <c r="N2924" s="157"/>
      <c r="O2924" s="200" t="str">
        <f t="shared" si="268"/>
        <v>Jan-1900</v>
      </c>
      <c r="P2924" s="196" t="str">
        <f t="shared" si="269"/>
        <v>1900M01</v>
      </c>
    </row>
    <row r="2925" spans="14:16" x14ac:dyDescent="0.2">
      <c r="N2925" s="157"/>
      <c r="O2925" s="200" t="str">
        <f t="shared" si="268"/>
        <v>Jan-1900</v>
      </c>
      <c r="P2925" s="196" t="str">
        <f t="shared" si="269"/>
        <v>1900M01</v>
      </c>
    </row>
    <row r="2926" spans="14:16" x14ac:dyDescent="0.2">
      <c r="N2926" s="157"/>
      <c r="O2926" s="200" t="str">
        <f t="shared" si="268"/>
        <v>Jan-1900</v>
      </c>
      <c r="P2926" s="196" t="str">
        <f t="shared" si="269"/>
        <v>1900M01</v>
      </c>
    </row>
    <row r="2927" spans="14:16" x14ac:dyDescent="0.2">
      <c r="N2927" s="157"/>
      <c r="O2927" s="200" t="str">
        <f t="shared" si="268"/>
        <v>Jan-1900</v>
      </c>
      <c r="P2927" s="196" t="str">
        <f t="shared" si="269"/>
        <v>1900M01</v>
      </c>
    </row>
    <row r="2928" spans="14:16" x14ac:dyDescent="0.2">
      <c r="N2928" s="157"/>
      <c r="O2928" s="200" t="str">
        <f t="shared" si="268"/>
        <v>Jan-1900</v>
      </c>
      <c r="P2928" s="196" t="str">
        <f t="shared" si="269"/>
        <v>1900M01</v>
      </c>
    </row>
    <row r="2929" spans="14:16" x14ac:dyDescent="0.2">
      <c r="N2929" s="157"/>
      <c r="O2929" s="200" t="str">
        <f t="shared" si="268"/>
        <v>Jan-1900</v>
      </c>
      <c r="P2929" s="196" t="str">
        <f t="shared" si="269"/>
        <v>1900M01</v>
      </c>
    </row>
    <row r="2930" spans="14:16" x14ac:dyDescent="0.2">
      <c r="N2930" s="157"/>
      <c r="O2930" s="200" t="str">
        <f t="shared" si="268"/>
        <v>Jan-1900</v>
      </c>
      <c r="P2930" s="196" t="str">
        <f t="shared" si="269"/>
        <v>1900M01</v>
      </c>
    </row>
    <row r="2931" spans="14:16" x14ac:dyDescent="0.2">
      <c r="N2931" s="157"/>
      <c r="O2931" s="200" t="str">
        <f t="shared" si="268"/>
        <v>Jan-1900</v>
      </c>
      <c r="P2931" s="196" t="str">
        <f t="shared" si="269"/>
        <v>1900M01</v>
      </c>
    </row>
    <row r="2932" spans="14:16" x14ac:dyDescent="0.2">
      <c r="N2932" s="157"/>
      <c r="O2932" s="200" t="str">
        <f t="shared" si="268"/>
        <v>Jan-1900</v>
      </c>
      <c r="P2932" s="196" t="str">
        <f t="shared" si="269"/>
        <v>1900M01</v>
      </c>
    </row>
    <row r="2933" spans="14:16" x14ac:dyDescent="0.2">
      <c r="N2933" s="157"/>
      <c r="O2933" s="200" t="str">
        <f t="shared" si="268"/>
        <v>Jan-1900</v>
      </c>
      <c r="P2933" s="196" t="str">
        <f t="shared" si="269"/>
        <v>1900M01</v>
      </c>
    </row>
    <row r="2934" spans="14:16" x14ac:dyDescent="0.2">
      <c r="N2934" s="157"/>
      <c r="O2934" s="200" t="str">
        <f t="shared" si="268"/>
        <v>Jan-1900</v>
      </c>
      <c r="P2934" s="196" t="str">
        <f t="shared" si="269"/>
        <v>1900M01</v>
      </c>
    </row>
    <row r="2935" spans="14:16" x14ac:dyDescent="0.2">
      <c r="N2935" s="157"/>
      <c r="O2935" s="200" t="str">
        <f t="shared" si="268"/>
        <v>Jan-1900</v>
      </c>
      <c r="P2935" s="196" t="str">
        <f t="shared" si="269"/>
        <v>1900M01</v>
      </c>
    </row>
    <row r="2936" spans="14:16" x14ac:dyDescent="0.2">
      <c r="N2936" s="157"/>
      <c r="O2936" s="200" t="str">
        <f t="shared" si="268"/>
        <v>Jan-1900</v>
      </c>
      <c r="P2936" s="196" t="str">
        <f t="shared" si="269"/>
        <v>1900M01</v>
      </c>
    </row>
    <row r="2937" spans="14:16" x14ac:dyDescent="0.2">
      <c r="N2937" s="157"/>
      <c r="O2937" s="200" t="str">
        <f t="shared" si="268"/>
        <v>Jan-1900</v>
      </c>
      <c r="P2937" s="196" t="str">
        <f t="shared" si="269"/>
        <v>1900M01</v>
      </c>
    </row>
    <row r="2938" spans="14:16" x14ac:dyDescent="0.2">
      <c r="N2938" s="157"/>
      <c r="O2938" s="200" t="str">
        <f t="shared" si="268"/>
        <v>Jan-1900</v>
      </c>
      <c r="P2938" s="196" t="str">
        <f t="shared" si="269"/>
        <v>1900M01</v>
      </c>
    </row>
    <row r="2939" spans="14:16" x14ac:dyDescent="0.2">
      <c r="N2939" s="157"/>
      <c r="O2939" s="200" t="str">
        <f t="shared" si="268"/>
        <v>Jan-1900</v>
      </c>
      <c r="P2939" s="196" t="str">
        <f t="shared" si="269"/>
        <v>1900M01</v>
      </c>
    </row>
    <row r="2940" spans="14:16" x14ac:dyDescent="0.2">
      <c r="N2940" s="157"/>
      <c r="O2940" s="200" t="str">
        <f t="shared" si="268"/>
        <v>Jan-1900</v>
      </c>
      <c r="P2940" s="196" t="str">
        <f t="shared" si="269"/>
        <v>1900M01</v>
      </c>
    </row>
    <row r="2941" spans="14:16" x14ac:dyDescent="0.2">
      <c r="N2941" s="157"/>
      <c r="O2941" s="200" t="str">
        <f t="shared" si="268"/>
        <v>Jan-1900</v>
      </c>
      <c r="P2941" s="196" t="str">
        <f t="shared" si="269"/>
        <v>1900M01</v>
      </c>
    </row>
    <row r="2942" spans="14:16" x14ac:dyDescent="0.2">
      <c r="N2942" s="157"/>
      <c r="O2942" s="200" t="str">
        <f t="shared" si="268"/>
        <v>Jan-1900</v>
      </c>
      <c r="P2942" s="196" t="str">
        <f t="shared" si="269"/>
        <v>1900M01</v>
      </c>
    </row>
    <row r="2943" spans="14:16" x14ac:dyDescent="0.2">
      <c r="N2943" s="157"/>
      <c r="O2943" s="200" t="str">
        <f t="shared" si="268"/>
        <v>Jan-1900</v>
      </c>
      <c r="P2943" s="196" t="str">
        <f t="shared" si="269"/>
        <v>1900M01</v>
      </c>
    </row>
    <row r="2944" spans="14:16" x14ac:dyDescent="0.2">
      <c r="N2944" s="157"/>
      <c r="O2944" s="200" t="str">
        <f t="shared" si="268"/>
        <v>Jan-1900</v>
      </c>
      <c r="P2944" s="196" t="str">
        <f t="shared" si="269"/>
        <v>1900M01</v>
      </c>
    </row>
    <row r="2945" spans="14:16" x14ac:dyDescent="0.2">
      <c r="N2945" s="157"/>
      <c r="O2945" s="200" t="str">
        <f t="shared" si="268"/>
        <v>Jan-1900</v>
      </c>
      <c r="P2945" s="196" t="str">
        <f t="shared" si="269"/>
        <v>1900M01</v>
      </c>
    </row>
    <row r="2946" spans="14:16" x14ac:dyDescent="0.2">
      <c r="N2946" s="157"/>
      <c r="O2946" s="200" t="str">
        <f t="shared" si="268"/>
        <v>Jan-1900</v>
      </c>
      <c r="P2946" s="196" t="str">
        <f t="shared" si="269"/>
        <v>1900M01</v>
      </c>
    </row>
    <row r="2947" spans="14:16" x14ac:dyDescent="0.2">
      <c r="N2947" s="157"/>
      <c r="O2947" s="200" t="str">
        <f t="shared" si="268"/>
        <v>Jan-1900</v>
      </c>
      <c r="P2947" s="196" t="str">
        <f t="shared" si="269"/>
        <v>1900M01</v>
      </c>
    </row>
    <row r="2948" spans="14:16" x14ac:dyDescent="0.2">
      <c r="N2948" s="157"/>
      <c r="O2948" s="200" t="str">
        <f t="shared" si="268"/>
        <v>Jan-1900</v>
      </c>
      <c r="P2948" s="196" t="str">
        <f t="shared" si="269"/>
        <v>1900M01</v>
      </c>
    </row>
    <row r="2949" spans="14:16" x14ac:dyDescent="0.2">
      <c r="N2949" s="157"/>
      <c r="O2949" s="200" t="str">
        <f t="shared" si="268"/>
        <v>Jan-1900</v>
      </c>
      <c r="P2949" s="196" t="str">
        <f t="shared" si="269"/>
        <v>1900M01</v>
      </c>
    </row>
    <row r="2950" spans="14:16" x14ac:dyDescent="0.2">
      <c r="N2950" s="157"/>
      <c r="O2950" s="200" t="str">
        <f t="shared" si="268"/>
        <v>Jan-1900</v>
      </c>
      <c r="P2950" s="196" t="str">
        <f t="shared" si="269"/>
        <v>1900M01</v>
      </c>
    </row>
    <row r="2951" spans="14:16" x14ac:dyDescent="0.2">
      <c r="N2951" s="157"/>
      <c r="O2951" s="200" t="str">
        <f t="shared" si="268"/>
        <v>Jan-1900</v>
      </c>
      <c r="P2951" s="196" t="str">
        <f t="shared" si="269"/>
        <v>1900M01</v>
      </c>
    </row>
    <row r="2952" spans="14:16" x14ac:dyDescent="0.2">
      <c r="N2952" s="157"/>
      <c r="O2952" s="200" t="str">
        <f t="shared" si="268"/>
        <v>Jan-1900</v>
      </c>
      <c r="P2952" s="196" t="str">
        <f t="shared" si="269"/>
        <v>1900M01</v>
      </c>
    </row>
    <row r="2953" spans="14:16" x14ac:dyDescent="0.2">
      <c r="N2953" s="157"/>
      <c r="O2953" s="200" t="str">
        <f t="shared" si="268"/>
        <v>Jan-1900</v>
      </c>
      <c r="P2953" s="196" t="str">
        <f t="shared" si="269"/>
        <v>1900M01</v>
      </c>
    </row>
    <row r="2954" spans="14:16" x14ac:dyDescent="0.2">
      <c r="N2954" s="157"/>
      <c r="O2954" s="200" t="str">
        <f t="shared" si="268"/>
        <v>Jan-1900</v>
      </c>
      <c r="P2954" s="196" t="str">
        <f t="shared" si="269"/>
        <v>1900M01</v>
      </c>
    </row>
    <row r="2955" spans="14:16" x14ac:dyDescent="0.2">
      <c r="N2955" s="157"/>
      <c r="O2955" s="200" t="str">
        <f t="shared" si="268"/>
        <v>Jan-1900</v>
      </c>
      <c r="P2955" s="196" t="str">
        <f t="shared" si="269"/>
        <v>1900M01</v>
      </c>
    </row>
    <row r="2956" spans="14:16" x14ac:dyDescent="0.2">
      <c r="N2956" s="157"/>
      <c r="O2956" s="200" t="str">
        <f t="shared" si="268"/>
        <v>Jan-1900</v>
      </c>
      <c r="P2956" s="196" t="str">
        <f t="shared" si="269"/>
        <v>1900M01</v>
      </c>
    </row>
    <row r="2957" spans="14:16" x14ac:dyDescent="0.2">
      <c r="N2957" s="157"/>
      <c r="O2957" s="200" t="str">
        <f t="shared" si="268"/>
        <v>Jan-1900</v>
      </c>
      <c r="P2957" s="196" t="str">
        <f t="shared" si="269"/>
        <v>1900M01</v>
      </c>
    </row>
    <row r="2958" spans="14:16" x14ac:dyDescent="0.2">
      <c r="N2958" s="157"/>
      <c r="O2958" s="200" t="str">
        <f t="shared" si="268"/>
        <v>Jan-1900</v>
      </c>
      <c r="P2958" s="196" t="str">
        <f t="shared" si="269"/>
        <v>1900M01</v>
      </c>
    </row>
    <row r="2959" spans="14:16" x14ac:dyDescent="0.2">
      <c r="N2959" s="157"/>
      <c r="O2959" s="200" t="str">
        <f t="shared" si="268"/>
        <v>Jan-1900</v>
      </c>
      <c r="P2959" s="196" t="str">
        <f t="shared" si="269"/>
        <v>1900M01</v>
      </c>
    </row>
    <row r="2960" spans="14:16" x14ac:dyDescent="0.2">
      <c r="N2960" s="157"/>
      <c r="O2960" s="200" t="str">
        <f t="shared" si="268"/>
        <v>Jan-1900</v>
      </c>
      <c r="P2960" s="196" t="str">
        <f t="shared" si="269"/>
        <v>1900M01</v>
      </c>
    </row>
    <row r="2961" spans="14:16" x14ac:dyDescent="0.2">
      <c r="N2961" s="157"/>
      <c r="O2961" s="200" t="str">
        <f t="shared" si="268"/>
        <v>Jan-1900</v>
      </c>
      <c r="P2961" s="196" t="str">
        <f t="shared" si="269"/>
        <v>1900M01</v>
      </c>
    </row>
    <row r="2962" spans="14:16" x14ac:dyDescent="0.2">
      <c r="N2962" s="157"/>
      <c r="O2962" s="200" t="str">
        <f t="shared" si="268"/>
        <v>Jan-1900</v>
      </c>
      <c r="P2962" s="196" t="str">
        <f t="shared" si="269"/>
        <v>1900M01</v>
      </c>
    </row>
    <row r="2963" spans="14:16" x14ac:dyDescent="0.2">
      <c r="N2963" s="157"/>
      <c r="O2963" s="200" t="str">
        <f t="shared" si="268"/>
        <v>Jan-1900</v>
      </c>
      <c r="P2963" s="196" t="str">
        <f t="shared" si="269"/>
        <v>1900M01</v>
      </c>
    </row>
    <row r="2964" spans="14:16" x14ac:dyDescent="0.2">
      <c r="N2964" s="157"/>
      <c r="O2964" s="200" t="str">
        <f t="shared" si="268"/>
        <v>Jan-1900</v>
      </c>
      <c r="P2964" s="196" t="str">
        <f t="shared" si="269"/>
        <v>1900M01</v>
      </c>
    </row>
    <row r="2965" spans="14:16" x14ac:dyDescent="0.2">
      <c r="N2965" s="157"/>
      <c r="O2965" s="200" t="str">
        <f t="shared" si="268"/>
        <v>Jan-1900</v>
      </c>
      <c r="P2965" s="196" t="str">
        <f t="shared" si="269"/>
        <v>1900M01</v>
      </c>
    </row>
    <row r="2966" spans="14:16" x14ac:dyDescent="0.2">
      <c r="N2966" s="157"/>
      <c r="O2966" s="200" t="str">
        <f t="shared" si="268"/>
        <v>Jan-1900</v>
      </c>
      <c r="P2966" s="196" t="str">
        <f t="shared" si="269"/>
        <v>1900M01</v>
      </c>
    </row>
    <row r="2967" spans="14:16" x14ac:dyDescent="0.2">
      <c r="N2967" s="157"/>
      <c r="O2967" s="200" t="str">
        <f t="shared" si="268"/>
        <v>Jan-1900</v>
      </c>
      <c r="P2967" s="196" t="str">
        <f t="shared" si="269"/>
        <v>1900M01</v>
      </c>
    </row>
    <row r="2968" spans="14:16" x14ac:dyDescent="0.2">
      <c r="N2968" s="157"/>
      <c r="O2968" s="200" t="str">
        <f t="shared" si="268"/>
        <v>Jan-1900</v>
      </c>
      <c r="P2968" s="196" t="str">
        <f t="shared" si="269"/>
        <v>1900M01</v>
      </c>
    </row>
    <row r="2969" spans="14:16" x14ac:dyDescent="0.2">
      <c r="N2969" s="157"/>
      <c r="O2969" s="200" t="str">
        <f t="shared" si="268"/>
        <v>Jan-1900</v>
      </c>
      <c r="P2969" s="196" t="str">
        <f t="shared" si="269"/>
        <v>1900M01</v>
      </c>
    </row>
    <row r="2970" spans="14:16" x14ac:dyDescent="0.2">
      <c r="N2970" s="157"/>
      <c r="O2970" s="200" t="str">
        <f t="shared" si="268"/>
        <v>Jan-1900</v>
      </c>
      <c r="P2970" s="196" t="str">
        <f t="shared" si="269"/>
        <v>1900M01</v>
      </c>
    </row>
    <row r="2971" spans="14:16" x14ac:dyDescent="0.2">
      <c r="N2971" s="157"/>
      <c r="O2971" s="200" t="str">
        <f t="shared" si="268"/>
        <v>Jan-1900</v>
      </c>
      <c r="P2971" s="196" t="str">
        <f t="shared" si="269"/>
        <v>1900M01</v>
      </c>
    </row>
    <row r="2972" spans="14:16" x14ac:dyDescent="0.2">
      <c r="N2972" s="157"/>
      <c r="O2972" s="200" t="str">
        <f t="shared" si="268"/>
        <v>Jan-1900</v>
      </c>
      <c r="P2972" s="196" t="str">
        <f t="shared" si="269"/>
        <v>1900M01</v>
      </c>
    </row>
    <row r="2973" spans="14:16" x14ac:dyDescent="0.2">
      <c r="N2973" s="157"/>
      <c r="O2973" s="200" t="str">
        <f t="shared" ref="O2973:O3036" si="270">TEXT(N2973,"mmm")&amp;"-"&amp;TEXT(N2973,"yyyy")</f>
        <v>Jan-1900</v>
      </c>
      <c r="P2973" s="196" t="str">
        <f t="shared" ref="P2973:P3036" si="271">IFERROR(TEXT(O2973,"yyyy")&amp;"M"&amp;IF(MONTH(O2973)&lt;10,0&amp;MONTH(O2973),MONTH(O2973)),"")</f>
        <v>1900M01</v>
      </c>
    </row>
    <row r="2974" spans="14:16" x14ac:dyDescent="0.2">
      <c r="N2974" s="157"/>
      <c r="O2974" s="200" t="str">
        <f t="shared" si="270"/>
        <v>Jan-1900</v>
      </c>
      <c r="P2974" s="196" t="str">
        <f t="shared" si="271"/>
        <v>1900M01</v>
      </c>
    </row>
    <row r="2975" spans="14:16" x14ac:dyDescent="0.2">
      <c r="N2975" s="157"/>
      <c r="O2975" s="200" t="str">
        <f t="shared" si="270"/>
        <v>Jan-1900</v>
      </c>
      <c r="P2975" s="196" t="str">
        <f t="shared" si="271"/>
        <v>1900M01</v>
      </c>
    </row>
    <row r="2976" spans="14:16" x14ac:dyDescent="0.2">
      <c r="N2976" s="157"/>
      <c r="O2976" s="200" t="str">
        <f t="shared" si="270"/>
        <v>Jan-1900</v>
      </c>
      <c r="P2976" s="196" t="str">
        <f t="shared" si="271"/>
        <v>1900M01</v>
      </c>
    </row>
    <row r="2977" spans="14:16" x14ac:dyDescent="0.2">
      <c r="N2977" s="157"/>
      <c r="O2977" s="200" t="str">
        <f t="shared" si="270"/>
        <v>Jan-1900</v>
      </c>
      <c r="P2977" s="196" t="str">
        <f t="shared" si="271"/>
        <v>1900M01</v>
      </c>
    </row>
    <row r="2978" spans="14:16" x14ac:dyDescent="0.2">
      <c r="N2978" s="157"/>
      <c r="O2978" s="200" t="str">
        <f t="shared" si="270"/>
        <v>Jan-1900</v>
      </c>
      <c r="P2978" s="196" t="str">
        <f t="shared" si="271"/>
        <v>1900M01</v>
      </c>
    </row>
    <row r="2979" spans="14:16" x14ac:dyDescent="0.2">
      <c r="N2979" s="157"/>
      <c r="O2979" s="200" t="str">
        <f t="shared" si="270"/>
        <v>Jan-1900</v>
      </c>
      <c r="P2979" s="196" t="str">
        <f t="shared" si="271"/>
        <v>1900M01</v>
      </c>
    </row>
    <row r="2980" spans="14:16" x14ac:dyDescent="0.2">
      <c r="N2980" s="157"/>
      <c r="O2980" s="200" t="str">
        <f t="shared" si="270"/>
        <v>Jan-1900</v>
      </c>
      <c r="P2980" s="196" t="str">
        <f t="shared" si="271"/>
        <v>1900M01</v>
      </c>
    </row>
    <row r="2981" spans="14:16" x14ac:dyDescent="0.2">
      <c r="N2981" s="157"/>
      <c r="O2981" s="200" t="str">
        <f t="shared" si="270"/>
        <v>Jan-1900</v>
      </c>
      <c r="P2981" s="196" t="str">
        <f t="shared" si="271"/>
        <v>1900M01</v>
      </c>
    </row>
    <row r="2982" spans="14:16" x14ac:dyDescent="0.2">
      <c r="N2982" s="157"/>
      <c r="O2982" s="200" t="str">
        <f t="shared" si="270"/>
        <v>Jan-1900</v>
      </c>
      <c r="P2982" s="196" t="str">
        <f t="shared" si="271"/>
        <v>1900M01</v>
      </c>
    </row>
    <row r="2983" spans="14:16" x14ac:dyDescent="0.2">
      <c r="N2983" s="157"/>
      <c r="O2983" s="200" t="str">
        <f t="shared" si="270"/>
        <v>Jan-1900</v>
      </c>
      <c r="P2983" s="196" t="str">
        <f t="shared" si="271"/>
        <v>1900M01</v>
      </c>
    </row>
    <row r="2984" spans="14:16" x14ac:dyDescent="0.2">
      <c r="N2984" s="157"/>
      <c r="O2984" s="200" t="str">
        <f t="shared" si="270"/>
        <v>Jan-1900</v>
      </c>
      <c r="P2984" s="196" t="str">
        <f t="shared" si="271"/>
        <v>1900M01</v>
      </c>
    </row>
    <row r="2985" spans="14:16" x14ac:dyDescent="0.2">
      <c r="N2985" s="157"/>
      <c r="O2985" s="200" t="str">
        <f t="shared" si="270"/>
        <v>Jan-1900</v>
      </c>
      <c r="P2985" s="196" t="str">
        <f t="shared" si="271"/>
        <v>1900M01</v>
      </c>
    </row>
    <row r="2986" spans="14:16" x14ac:dyDescent="0.2">
      <c r="N2986" s="157"/>
      <c r="O2986" s="200" t="str">
        <f t="shared" si="270"/>
        <v>Jan-1900</v>
      </c>
      <c r="P2986" s="196" t="str">
        <f t="shared" si="271"/>
        <v>1900M01</v>
      </c>
    </row>
    <row r="2987" spans="14:16" x14ac:dyDescent="0.2">
      <c r="N2987" s="157"/>
      <c r="O2987" s="200" t="str">
        <f t="shared" si="270"/>
        <v>Jan-1900</v>
      </c>
      <c r="P2987" s="196" t="str">
        <f t="shared" si="271"/>
        <v>1900M01</v>
      </c>
    </row>
    <row r="2988" spans="14:16" x14ac:dyDescent="0.2">
      <c r="N2988" s="157"/>
      <c r="O2988" s="200" t="str">
        <f t="shared" si="270"/>
        <v>Jan-1900</v>
      </c>
      <c r="P2988" s="196" t="str">
        <f t="shared" si="271"/>
        <v>1900M01</v>
      </c>
    </row>
    <row r="2989" spans="14:16" x14ac:dyDescent="0.2">
      <c r="N2989" s="157"/>
      <c r="O2989" s="200" t="str">
        <f t="shared" si="270"/>
        <v>Jan-1900</v>
      </c>
      <c r="P2989" s="196" t="str">
        <f t="shared" si="271"/>
        <v>1900M01</v>
      </c>
    </row>
    <row r="2990" spans="14:16" x14ac:dyDescent="0.2">
      <c r="N2990" s="157"/>
      <c r="O2990" s="200" t="str">
        <f t="shared" si="270"/>
        <v>Jan-1900</v>
      </c>
      <c r="P2990" s="196" t="str">
        <f t="shared" si="271"/>
        <v>1900M01</v>
      </c>
    </row>
    <row r="2991" spans="14:16" x14ac:dyDescent="0.2">
      <c r="N2991" s="157"/>
      <c r="O2991" s="200" t="str">
        <f t="shared" si="270"/>
        <v>Jan-1900</v>
      </c>
      <c r="P2991" s="196" t="str">
        <f t="shared" si="271"/>
        <v>1900M01</v>
      </c>
    </row>
    <row r="2992" spans="14:16" x14ac:dyDescent="0.2">
      <c r="N2992" s="157"/>
      <c r="O2992" s="200" t="str">
        <f t="shared" si="270"/>
        <v>Jan-1900</v>
      </c>
      <c r="P2992" s="196" t="str">
        <f t="shared" si="271"/>
        <v>1900M01</v>
      </c>
    </row>
    <row r="2993" spans="14:16" x14ac:dyDescent="0.2">
      <c r="N2993" s="157"/>
      <c r="O2993" s="200" t="str">
        <f t="shared" si="270"/>
        <v>Jan-1900</v>
      </c>
      <c r="P2993" s="196" t="str">
        <f t="shared" si="271"/>
        <v>1900M01</v>
      </c>
    </row>
    <row r="2994" spans="14:16" x14ac:dyDescent="0.2">
      <c r="N2994" s="157"/>
      <c r="O2994" s="200" t="str">
        <f t="shared" si="270"/>
        <v>Jan-1900</v>
      </c>
      <c r="P2994" s="196" t="str">
        <f t="shared" si="271"/>
        <v>1900M01</v>
      </c>
    </row>
    <row r="2995" spans="14:16" x14ac:dyDescent="0.2">
      <c r="N2995" s="157"/>
      <c r="O2995" s="200" t="str">
        <f t="shared" si="270"/>
        <v>Jan-1900</v>
      </c>
      <c r="P2995" s="196" t="str">
        <f t="shared" si="271"/>
        <v>1900M01</v>
      </c>
    </row>
    <row r="2996" spans="14:16" x14ac:dyDescent="0.2">
      <c r="N2996" s="157"/>
      <c r="O2996" s="200" t="str">
        <f t="shared" si="270"/>
        <v>Jan-1900</v>
      </c>
      <c r="P2996" s="196" t="str">
        <f t="shared" si="271"/>
        <v>1900M01</v>
      </c>
    </row>
    <row r="2997" spans="14:16" x14ac:dyDescent="0.2">
      <c r="N2997" s="157"/>
      <c r="O2997" s="200" t="str">
        <f t="shared" si="270"/>
        <v>Jan-1900</v>
      </c>
      <c r="P2997" s="196" t="str">
        <f t="shared" si="271"/>
        <v>1900M01</v>
      </c>
    </row>
    <row r="2998" spans="14:16" x14ac:dyDescent="0.2">
      <c r="N2998" s="157"/>
      <c r="O2998" s="200" t="str">
        <f t="shared" si="270"/>
        <v>Jan-1900</v>
      </c>
      <c r="P2998" s="196" t="str">
        <f t="shared" si="271"/>
        <v>1900M01</v>
      </c>
    </row>
    <row r="2999" spans="14:16" x14ac:dyDescent="0.2">
      <c r="N2999" s="157"/>
      <c r="O2999" s="200" t="str">
        <f t="shared" si="270"/>
        <v>Jan-1900</v>
      </c>
      <c r="P2999" s="196" t="str">
        <f t="shared" si="271"/>
        <v>1900M01</v>
      </c>
    </row>
    <row r="3000" spans="14:16" x14ac:dyDescent="0.2">
      <c r="N3000" s="157"/>
      <c r="O3000" s="200" t="str">
        <f t="shared" si="270"/>
        <v>Jan-1900</v>
      </c>
      <c r="P3000" s="196" t="str">
        <f t="shared" si="271"/>
        <v>1900M01</v>
      </c>
    </row>
    <row r="3001" spans="14:16" x14ac:dyDescent="0.2">
      <c r="N3001" s="157"/>
      <c r="O3001" s="200" t="str">
        <f t="shared" si="270"/>
        <v>Jan-1900</v>
      </c>
      <c r="P3001" s="196" t="str">
        <f t="shared" si="271"/>
        <v>1900M01</v>
      </c>
    </row>
    <row r="3002" spans="14:16" x14ac:dyDescent="0.2">
      <c r="N3002" s="157"/>
      <c r="O3002" s="200" t="str">
        <f t="shared" si="270"/>
        <v>Jan-1900</v>
      </c>
      <c r="P3002" s="196" t="str">
        <f t="shared" si="271"/>
        <v>1900M01</v>
      </c>
    </row>
    <row r="3003" spans="14:16" x14ac:dyDescent="0.2">
      <c r="N3003" s="157"/>
      <c r="O3003" s="200" t="str">
        <f t="shared" si="270"/>
        <v>Jan-1900</v>
      </c>
      <c r="P3003" s="196" t="str">
        <f t="shared" si="271"/>
        <v>1900M01</v>
      </c>
    </row>
    <row r="3004" spans="14:16" x14ac:dyDescent="0.2">
      <c r="N3004" s="157"/>
      <c r="O3004" s="200" t="str">
        <f t="shared" si="270"/>
        <v>Jan-1900</v>
      </c>
      <c r="P3004" s="196" t="str">
        <f t="shared" si="271"/>
        <v>1900M01</v>
      </c>
    </row>
    <row r="3005" spans="14:16" x14ac:dyDescent="0.2">
      <c r="N3005" s="157"/>
      <c r="O3005" s="200" t="str">
        <f t="shared" si="270"/>
        <v>Jan-1900</v>
      </c>
      <c r="P3005" s="196" t="str">
        <f t="shared" si="271"/>
        <v>1900M01</v>
      </c>
    </row>
    <row r="3006" spans="14:16" x14ac:dyDescent="0.2">
      <c r="N3006" s="157"/>
      <c r="O3006" s="200" t="str">
        <f t="shared" si="270"/>
        <v>Jan-1900</v>
      </c>
      <c r="P3006" s="196" t="str">
        <f t="shared" si="271"/>
        <v>1900M01</v>
      </c>
    </row>
    <row r="3007" spans="14:16" x14ac:dyDescent="0.2">
      <c r="N3007" s="157"/>
      <c r="O3007" s="200" t="str">
        <f t="shared" si="270"/>
        <v>Jan-1900</v>
      </c>
      <c r="P3007" s="196" t="str">
        <f t="shared" si="271"/>
        <v>1900M01</v>
      </c>
    </row>
    <row r="3008" spans="14:16" x14ac:dyDescent="0.2">
      <c r="N3008" s="157"/>
      <c r="O3008" s="200" t="str">
        <f t="shared" si="270"/>
        <v>Jan-1900</v>
      </c>
      <c r="P3008" s="196" t="str">
        <f t="shared" si="271"/>
        <v>1900M01</v>
      </c>
    </row>
    <row r="3009" spans="14:16" x14ac:dyDescent="0.2">
      <c r="N3009" s="157"/>
      <c r="O3009" s="200" t="str">
        <f t="shared" si="270"/>
        <v>Jan-1900</v>
      </c>
      <c r="P3009" s="196" t="str">
        <f t="shared" si="271"/>
        <v>1900M01</v>
      </c>
    </row>
    <row r="3010" spans="14:16" x14ac:dyDescent="0.2">
      <c r="N3010" s="157"/>
      <c r="O3010" s="200" t="str">
        <f t="shared" si="270"/>
        <v>Jan-1900</v>
      </c>
      <c r="P3010" s="196" t="str">
        <f t="shared" si="271"/>
        <v>1900M01</v>
      </c>
    </row>
    <row r="3011" spans="14:16" x14ac:dyDescent="0.2">
      <c r="N3011" s="157"/>
      <c r="O3011" s="200" t="str">
        <f t="shared" si="270"/>
        <v>Jan-1900</v>
      </c>
      <c r="P3011" s="196" t="str">
        <f t="shared" si="271"/>
        <v>1900M01</v>
      </c>
    </row>
    <row r="3012" spans="14:16" x14ac:dyDescent="0.2">
      <c r="N3012" s="157"/>
      <c r="O3012" s="200" t="str">
        <f t="shared" si="270"/>
        <v>Jan-1900</v>
      </c>
      <c r="P3012" s="196" t="str">
        <f t="shared" si="271"/>
        <v>1900M01</v>
      </c>
    </row>
    <row r="3013" spans="14:16" x14ac:dyDescent="0.2">
      <c r="N3013" s="157"/>
      <c r="O3013" s="200" t="str">
        <f t="shared" si="270"/>
        <v>Jan-1900</v>
      </c>
      <c r="P3013" s="196" t="str">
        <f t="shared" si="271"/>
        <v>1900M01</v>
      </c>
    </row>
    <row r="3014" spans="14:16" x14ac:dyDescent="0.2">
      <c r="N3014" s="157"/>
      <c r="O3014" s="200" t="str">
        <f t="shared" si="270"/>
        <v>Jan-1900</v>
      </c>
      <c r="P3014" s="196" t="str">
        <f t="shared" si="271"/>
        <v>1900M01</v>
      </c>
    </row>
    <row r="3015" spans="14:16" x14ac:dyDescent="0.2">
      <c r="N3015" s="157"/>
      <c r="O3015" s="200" t="str">
        <f t="shared" si="270"/>
        <v>Jan-1900</v>
      </c>
      <c r="P3015" s="196" t="str">
        <f t="shared" si="271"/>
        <v>1900M01</v>
      </c>
    </row>
    <row r="3016" spans="14:16" x14ac:dyDescent="0.2">
      <c r="N3016" s="157"/>
      <c r="O3016" s="200" t="str">
        <f t="shared" si="270"/>
        <v>Jan-1900</v>
      </c>
      <c r="P3016" s="196" t="str">
        <f t="shared" si="271"/>
        <v>1900M01</v>
      </c>
    </row>
    <row r="3017" spans="14:16" x14ac:dyDescent="0.2">
      <c r="N3017" s="157"/>
      <c r="O3017" s="200" t="str">
        <f t="shared" si="270"/>
        <v>Jan-1900</v>
      </c>
      <c r="P3017" s="196" t="str">
        <f t="shared" si="271"/>
        <v>1900M01</v>
      </c>
    </row>
    <row r="3018" spans="14:16" x14ac:dyDescent="0.2">
      <c r="N3018" s="157"/>
      <c r="O3018" s="200" t="str">
        <f t="shared" si="270"/>
        <v>Jan-1900</v>
      </c>
      <c r="P3018" s="196" t="str">
        <f t="shared" si="271"/>
        <v>1900M01</v>
      </c>
    </row>
    <row r="3019" spans="14:16" x14ac:dyDescent="0.2">
      <c r="N3019" s="157"/>
      <c r="O3019" s="200" t="str">
        <f t="shared" si="270"/>
        <v>Jan-1900</v>
      </c>
      <c r="P3019" s="196" t="str">
        <f t="shared" si="271"/>
        <v>1900M01</v>
      </c>
    </row>
    <row r="3020" spans="14:16" x14ac:dyDescent="0.2">
      <c r="N3020" s="157"/>
      <c r="O3020" s="200" t="str">
        <f t="shared" si="270"/>
        <v>Jan-1900</v>
      </c>
      <c r="P3020" s="196" t="str">
        <f t="shared" si="271"/>
        <v>1900M01</v>
      </c>
    </row>
    <row r="3021" spans="14:16" x14ac:dyDescent="0.2">
      <c r="N3021" s="157"/>
      <c r="O3021" s="200" t="str">
        <f t="shared" si="270"/>
        <v>Jan-1900</v>
      </c>
      <c r="P3021" s="196" t="str">
        <f t="shared" si="271"/>
        <v>1900M01</v>
      </c>
    </row>
    <row r="3022" spans="14:16" x14ac:dyDescent="0.2">
      <c r="N3022" s="157"/>
      <c r="O3022" s="200" t="str">
        <f t="shared" si="270"/>
        <v>Jan-1900</v>
      </c>
      <c r="P3022" s="196" t="str">
        <f t="shared" si="271"/>
        <v>1900M01</v>
      </c>
    </row>
    <row r="3023" spans="14:16" x14ac:dyDescent="0.2">
      <c r="N3023" s="157"/>
      <c r="O3023" s="200" t="str">
        <f t="shared" si="270"/>
        <v>Jan-1900</v>
      </c>
      <c r="P3023" s="196" t="str">
        <f t="shared" si="271"/>
        <v>1900M01</v>
      </c>
    </row>
    <row r="3024" spans="14:16" x14ac:dyDescent="0.2">
      <c r="N3024" s="157"/>
      <c r="O3024" s="200" t="str">
        <f t="shared" si="270"/>
        <v>Jan-1900</v>
      </c>
      <c r="P3024" s="196" t="str">
        <f t="shared" si="271"/>
        <v>1900M01</v>
      </c>
    </row>
    <row r="3025" spans="14:16" x14ac:dyDescent="0.2">
      <c r="N3025" s="157"/>
      <c r="O3025" s="200" t="str">
        <f t="shared" si="270"/>
        <v>Jan-1900</v>
      </c>
      <c r="P3025" s="196" t="str">
        <f t="shared" si="271"/>
        <v>1900M01</v>
      </c>
    </row>
    <row r="3026" spans="14:16" x14ac:dyDescent="0.2">
      <c r="N3026" s="157"/>
      <c r="O3026" s="200" t="str">
        <f t="shared" si="270"/>
        <v>Jan-1900</v>
      </c>
      <c r="P3026" s="196" t="str">
        <f t="shared" si="271"/>
        <v>1900M01</v>
      </c>
    </row>
    <row r="3027" spans="14:16" x14ac:dyDescent="0.2">
      <c r="N3027" s="157"/>
      <c r="O3027" s="200" t="str">
        <f t="shared" si="270"/>
        <v>Jan-1900</v>
      </c>
      <c r="P3027" s="196" t="str">
        <f t="shared" si="271"/>
        <v>1900M01</v>
      </c>
    </row>
    <row r="3028" spans="14:16" x14ac:dyDescent="0.2">
      <c r="N3028" s="157"/>
      <c r="O3028" s="200" t="str">
        <f t="shared" si="270"/>
        <v>Jan-1900</v>
      </c>
      <c r="P3028" s="196" t="str">
        <f t="shared" si="271"/>
        <v>1900M01</v>
      </c>
    </row>
    <row r="3029" spans="14:16" x14ac:dyDescent="0.2">
      <c r="N3029" s="157"/>
      <c r="O3029" s="200" t="str">
        <f t="shared" si="270"/>
        <v>Jan-1900</v>
      </c>
      <c r="P3029" s="196" t="str">
        <f t="shared" si="271"/>
        <v>1900M01</v>
      </c>
    </row>
    <row r="3030" spans="14:16" x14ac:dyDescent="0.2">
      <c r="N3030" s="157"/>
      <c r="O3030" s="200" t="str">
        <f t="shared" si="270"/>
        <v>Jan-1900</v>
      </c>
      <c r="P3030" s="196" t="str">
        <f t="shared" si="271"/>
        <v>1900M01</v>
      </c>
    </row>
    <row r="3031" spans="14:16" x14ac:dyDescent="0.2">
      <c r="N3031" s="157"/>
      <c r="O3031" s="200" t="str">
        <f t="shared" si="270"/>
        <v>Jan-1900</v>
      </c>
      <c r="P3031" s="196" t="str">
        <f t="shared" si="271"/>
        <v>1900M01</v>
      </c>
    </row>
    <row r="3032" spans="14:16" x14ac:dyDescent="0.2">
      <c r="N3032" s="157"/>
      <c r="O3032" s="200" t="str">
        <f t="shared" si="270"/>
        <v>Jan-1900</v>
      </c>
      <c r="P3032" s="196" t="str">
        <f t="shared" si="271"/>
        <v>1900M01</v>
      </c>
    </row>
    <row r="3033" spans="14:16" x14ac:dyDescent="0.2">
      <c r="N3033" s="157"/>
      <c r="O3033" s="200" t="str">
        <f t="shared" si="270"/>
        <v>Jan-1900</v>
      </c>
      <c r="P3033" s="196" t="str">
        <f t="shared" si="271"/>
        <v>1900M01</v>
      </c>
    </row>
    <row r="3034" spans="14:16" x14ac:dyDescent="0.2">
      <c r="N3034" s="157"/>
      <c r="O3034" s="200" t="str">
        <f t="shared" si="270"/>
        <v>Jan-1900</v>
      </c>
      <c r="P3034" s="196" t="str">
        <f t="shared" si="271"/>
        <v>1900M01</v>
      </c>
    </row>
    <row r="3035" spans="14:16" x14ac:dyDescent="0.2">
      <c r="N3035" s="157"/>
      <c r="O3035" s="200" t="str">
        <f t="shared" si="270"/>
        <v>Jan-1900</v>
      </c>
      <c r="P3035" s="196" t="str">
        <f t="shared" si="271"/>
        <v>1900M01</v>
      </c>
    </row>
    <row r="3036" spans="14:16" x14ac:dyDescent="0.2">
      <c r="N3036" s="157"/>
      <c r="O3036" s="200" t="str">
        <f t="shared" si="270"/>
        <v>Jan-1900</v>
      </c>
      <c r="P3036" s="196" t="str">
        <f t="shared" si="271"/>
        <v>1900M01</v>
      </c>
    </row>
    <row r="3037" spans="14:16" x14ac:dyDescent="0.2">
      <c r="N3037" s="157"/>
      <c r="O3037" s="200" t="str">
        <f t="shared" ref="O3037:O3100" si="272">TEXT(N3037,"mmm")&amp;"-"&amp;TEXT(N3037,"yyyy")</f>
        <v>Jan-1900</v>
      </c>
      <c r="P3037" s="196" t="str">
        <f t="shared" ref="P3037:P3100" si="273">IFERROR(TEXT(O3037,"yyyy")&amp;"M"&amp;IF(MONTH(O3037)&lt;10,0&amp;MONTH(O3037),MONTH(O3037)),"")</f>
        <v>1900M01</v>
      </c>
    </row>
    <row r="3038" spans="14:16" x14ac:dyDescent="0.2">
      <c r="N3038" s="157"/>
      <c r="O3038" s="200" t="str">
        <f t="shared" si="272"/>
        <v>Jan-1900</v>
      </c>
      <c r="P3038" s="196" t="str">
        <f t="shared" si="273"/>
        <v>1900M01</v>
      </c>
    </row>
    <row r="3039" spans="14:16" x14ac:dyDescent="0.2">
      <c r="N3039" s="157"/>
      <c r="O3039" s="200" t="str">
        <f t="shared" si="272"/>
        <v>Jan-1900</v>
      </c>
      <c r="P3039" s="196" t="str">
        <f t="shared" si="273"/>
        <v>1900M01</v>
      </c>
    </row>
    <row r="3040" spans="14:16" x14ac:dyDescent="0.2">
      <c r="N3040" s="157"/>
      <c r="O3040" s="200" t="str">
        <f t="shared" si="272"/>
        <v>Jan-1900</v>
      </c>
      <c r="P3040" s="196" t="str">
        <f t="shared" si="273"/>
        <v>1900M01</v>
      </c>
    </row>
    <row r="3041" spans="14:16" x14ac:dyDescent="0.2">
      <c r="N3041" s="157"/>
      <c r="O3041" s="200" t="str">
        <f t="shared" si="272"/>
        <v>Jan-1900</v>
      </c>
      <c r="P3041" s="196" t="str">
        <f t="shared" si="273"/>
        <v>1900M01</v>
      </c>
    </row>
    <row r="3042" spans="14:16" x14ac:dyDescent="0.2">
      <c r="N3042" s="157"/>
      <c r="O3042" s="200" t="str">
        <f t="shared" si="272"/>
        <v>Jan-1900</v>
      </c>
      <c r="P3042" s="196" t="str">
        <f t="shared" si="273"/>
        <v>1900M01</v>
      </c>
    </row>
    <row r="3043" spans="14:16" x14ac:dyDescent="0.2">
      <c r="N3043" s="157"/>
      <c r="O3043" s="200" t="str">
        <f t="shared" si="272"/>
        <v>Jan-1900</v>
      </c>
      <c r="P3043" s="196" t="str">
        <f t="shared" si="273"/>
        <v>1900M01</v>
      </c>
    </row>
    <row r="3044" spans="14:16" x14ac:dyDescent="0.2">
      <c r="N3044" s="157"/>
      <c r="O3044" s="200" t="str">
        <f t="shared" si="272"/>
        <v>Jan-1900</v>
      </c>
      <c r="P3044" s="196" t="str">
        <f t="shared" si="273"/>
        <v>1900M01</v>
      </c>
    </row>
    <row r="3045" spans="14:16" x14ac:dyDescent="0.2">
      <c r="N3045" s="157"/>
      <c r="O3045" s="200" t="str">
        <f t="shared" si="272"/>
        <v>Jan-1900</v>
      </c>
      <c r="P3045" s="196" t="str">
        <f t="shared" si="273"/>
        <v>1900M01</v>
      </c>
    </row>
    <row r="3046" spans="14:16" x14ac:dyDescent="0.2">
      <c r="N3046" s="157"/>
      <c r="O3046" s="200" t="str">
        <f t="shared" si="272"/>
        <v>Jan-1900</v>
      </c>
      <c r="P3046" s="196" t="str">
        <f t="shared" si="273"/>
        <v>1900M01</v>
      </c>
    </row>
    <row r="3047" spans="14:16" x14ac:dyDescent="0.2">
      <c r="N3047" s="157"/>
      <c r="O3047" s="200" t="str">
        <f t="shared" si="272"/>
        <v>Jan-1900</v>
      </c>
      <c r="P3047" s="196" t="str">
        <f t="shared" si="273"/>
        <v>1900M01</v>
      </c>
    </row>
    <row r="3048" spans="14:16" x14ac:dyDescent="0.2">
      <c r="N3048" s="157"/>
      <c r="O3048" s="200" t="str">
        <f t="shared" si="272"/>
        <v>Jan-1900</v>
      </c>
      <c r="P3048" s="196" t="str">
        <f t="shared" si="273"/>
        <v>1900M01</v>
      </c>
    </row>
    <row r="3049" spans="14:16" x14ac:dyDescent="0.2">
      <c r="N3049" s="157"/>
      <c r="O3049" s="200" t="str">
        <f t="shared" si="272"/>
        <v>Jan-1900</v>
      </c>
      <c r="P3049" s="196" t="str">
        <f t="shared" si="273"/>
        <v>1900M01</v>
      </c>
    </row>
    <row r="3050" spans="14:16" x14ac:dyDescent="0.2">
      <c r="N3050" s="157"/>
      <c r="O3050" s="200" t="str">
        <f t="shared" si="272"/>
        <v>Jan-1900</v>
      </c>
      <c r="P3050" s="196" t="str">
        <f t="shared" si="273"/>
        <v>1900M01</v>
      </c>
    </row>
    <row r="3051" spans="14:16" x14ac:dyDescent="0.2">
      <c r="N3051" s="157"/>
      <c r="O3051" s="200" t="str">
        <f t="shared" si="272"/>
        <v>Jan-1900</v>
      </c>
      <c r="P3051" s="196" t="str">
        <f t="shared" si="273"/>
        <v>1900M01</v>
      </c>
    </row>
    <row r="3052" spans="14:16" x14ac:dyDescent="0.2">
      <c r="N3052" s="157"/>
      <c r="O3052" s="200" t="str">
        <f t="shared" si="272"/>
        <v>Jan-1900</v>
      </c>
      <c r="P3052" s="196" t="str">
        <f t="shared" si="273"/>
        <v>1900M01</v>
      </c>
    </row>
    <row r="3053" spans="14:16" x14ac:dyDescent="0.2">
      <c r="N3053" s="157"/>
      <c r="O3053" s="200" t="str">
        <f t="shared" si="272"/>
        <v>Jan-1900</v>
      </c>
      <c r="P3053" s="196" t="str">
        <f t="shared" si="273"/>
        <v>1900M01</v>
      </c>
    </row>
    <row r="3054" spans="14:16" x14ac:dyDescent="0.2">
      <c r="N3054" s="157"/>
      <c r="O3054" s="200" t="str">
        <f t="shared" si="272"/>
        <v>Jan-1900</v>
      </c>
      <c r="P3054" s="196" t="str">
        <f t="shared" si="273"/>
        <v>1900M01</v>
      </c>
    </row>
    <row r="3055" spans="14:16" x14ac:dyDescent="0.2">
      <c r="N3055" s="157"/>
      <c r="O3055" s="200" t="str">
        <f t="shared" si="272"/>
        <v>Jan-1900</v>
      </c>
      <c r="P3055" s="196" t="str">
        <f t="shared" si="273"/>
        <v>1900M01</v>
      </c>
    </row>
    <row r="3056" spans="14:16" x14ac:dyDescent="0.2">
      <c r="N3056" s="157"/>
      <c r="O3056" s="200" t="str">
        <f t="shared" si="272"/>
        <v>Jan-1900</v>
      </c>
      <c r="P3056" s="196" t="str">
        <f t="shared" si="273"/>
        <v>1900M01</v>
      </c>
    </row>
    <row r="3057" spans="14:16" x14ac:dyDescent="0.2">
      <c r="N3057" s="157"/>
      <c r="O3057" s="200" t="str">
        <f t="shared" si="272"/>
        <v>Jan-1900</v>
      </c>
      <c r="P3057" s="196" t="str">
        <f t="shared" si="273"/>
        <v>1900M01</v>
      </c>
    </row>
    <row r="3058" spans="14:16" x14ac:dyDescent="0.2">
      <c r="N3058" s="157"/>
      <c r="O3058" s="200" t="str">
        <f t="shared" si="272"/>
        <v>Jan-1900</v>
      </c>
      <c r="P3058" s="196" t="str">
        <f t="shared" si="273"/>
        <v>1900M01</v>
      </c>
    </row>
    <row r="3059" spans="14:16" x14ac:dyDescent="0.2">
      <c r="N3059" s="157"/>
      <c r="O3059" s="200" t="str">
        <f t="shared" si="272"/>
        <v>Jan-1900</v>
      </c>
      <c r="P3059" s="196" t="str">
        <f t="shared" si="273"/>
        <v>1900M01</v>
      </c>
    </row>
    <row r="3060" spans="14:16" x14ac:dyDescent="0.2">
      <c r="N3060" s="157"/>
      <c r="O3060" s="200" t="str">
        <f t="shared" si="272"/>
        <v>Jan-1900</v>
      </c>
      <c r="P3060" s="196" t="str">
        <f t="shared" si="273"/>
        <v>1900M01</v>
      </c>
    </row>
    <row r="3061" spans="14:16" x14ac:dyDescent="0.2">
      <c r="N3061" s="157"/>
      <c r="O3061" s="200" t="str">
        <f t="shared" si="272"/>
        <v>Jan-1900</v>
      </c>
      <c r="P3061" s="196" t="str">
        <f t="shared" si="273"/>
        <v>1900M01</v>
      </c>
    </row>
    <row r="3062" spans="14:16" x14ac:dyDescent="0.2">
      <c r="N3062" s="157"/>
      <c r="O3062" s="200" t="str">
        <f t="shared" si="272"/>
        <v>Jan-1900</v>
      </c>
      <c r="P3062" s="196" t="str">
        <f t="shared" si="273"/>
        <v>1900M01</v>
      </c>
    </row>
    <row r="3063" spans="14:16" x14ac:dyDescent="0.2">
      <c r="N3063" s="157"/>
      <c r="O3063" s="200" t="str">
        <f t="shared" si="272"/>
        <v>Jan-1900</v>
      </c>
      <c r="P3063" s="196" t="str">
        <f t="shared" si="273"/>
        <v>1900M01</v>
      </c>
    </row>
    <row r="3064" spans="14:16" x14ac:dyDescent="0.2">
      <c r="N3064" s="157"/>
      <c r="O3064" s="200" t="str">
        <f t="shared" si="272"/>
        <v>Jan-1900</v>
      </c>
      <c r="P3064" s="196" t="str">
        <f t="shared" si="273"/>
        <v>1900M01</v>
      </c>
    </row>
    <row r="3065" spans="14:16" x14ac:dyDescent="0.2">
      <c r="N3065" s="157"/>
      <c r="O3065" s="200" t="str">
        <f t="shared" si="272"/>
        <v>Jan-1900</v>
      </c>
      <c r="P3065" s="196" t="str">
        <f t="shared" si="273"/>
        <v>1900M01</v>
      </c>
    </row>
    <row r="3066" spans="14:16" x14ac:dyDescent="0.2">
      <c r="N3066" s="157"/>
      <c r="O3066" s="200" t="str">
        <f t="shared" si="272"/>
        <v>Jan-1900</v>
      </c>
      <c r="P3066" s="196" t="str">
        <f t="shared" si="273"/>
        <v>1900M01</v>
      </c>
    </row>
    <row r="3067" spans="14:16" x14ac:dyDescent="0.2">
      <c r="N3067" s="157"/>
      <c r="O3067" s="200" t="str">
        <f t="shared" si="272"/>
        <v>Jan-1900</v>
      </c>
      <c r="P3067" s="196" t="str">
        <f t="shared" si="273"/>
        <v>1900M01</v>
      </c>
    </row>
    <row r="3068" spans="14:16" x14ac:dyDescent="0.2">
      <c r="N3068" s="157"/>
      <c r="O3068" s="200" t="str">
        <f t="shared" si="272"/>
        <v>Jan-1900</v>
      </c>
      <c r="P3068" s="196" t="str">
        <f t="shared" si="273"/>
        <v>1900M01</v>
      </c>
    </row>
    <row r="3069" spans="14:16" x14ac:dyDescent="0.2">
      <c r="N3069" s="157"/>
      <c r="O3069" s="200" t="str">
        <f t="shared" si="272"/>
        <v>Jan-1900</v>
      </c>
      <c r="P3069" s="196" t="str">
        <f t="shared" si="273"/>
        <v>1900M01</v>
      </c>
    </row>
    <row r="3070" spans="14:16" x14ac:dyDescent="0.2">
      <c r="N3070" s="157"/>
      <c r="O3070" s="200" t="str">
        <f t="shared" si="272"/>
        <v>Jan-1900</v>
      </c>
      <c r="P3070" s="196" t="str">
        <f t="shared" si="273"/>
        <v>1900M01</v>
      </c>
    </row>
    <row r="3071" spans="14:16" x14ac:dyDescent="0.2">
      <c r="N3071" s="157"/>
      <c r="O3071" s="200" t="str">
        <f t="shared" si="272"/>
        <v>Jan-1900</v>
      </c>
      <c r="P3071" s="196" t="str">
        <f t="shared" si="273"/>
        <v>1900M01</v>
      </c>
    </row>
    <row r="3072" spans="14:16" x14ac:dyDescent="0.2">
      <c r="N3072" s="157"/>
      <c r="O3072" s="200" t="str">
        <f t="shared" si="272"/>
        <v>Jan-1900</v>
      </c>
      <c r="P3072" s="196" t="str">
        <f t="shared" si="273"/>
        <v>1900M01</v>
      </c>
    </row>
    <row r="3073" spans="14:16" x14ac:dyDescent="0.2">
      <c r="N3073" s="157"/>
      <c r="O3073" s="200" t="str">
        <f t="shared" si="272"/>
        <v>Jan-1900</v>
      </c>
      <c r="P3073" s="196" t="str">
        <f t="shared" si="273"/>
        <v>1900M01</v>
      </c>
    </row>
    <row r="3074" spans="14:16" x14ac:dyDescent="0.2">
      <c r="N3074" s="157"/>
      <c r="O3074" s="200" t="str">
        <f t="shared" si="272"/>
        <v>Jan-1900</v>
      </c>
      <c r="P3074" s="196" t="str">
        <f t="shared" si="273"/>
        <v>1900M01</v>
      </c>
    </row>
    <row r="3075" spans="14:16" x14ac:dyDescent="0.2">
      <c r="N3075" s="157"/>
      <c r="O3075" s="200" t="str">
        <f t="shared" si="272"/>
        <v>Jan-1900</v>
      </c>
      <c r="P3075" s="196" t="str">
        <f t="shared" si="273"/>
        <v>1900M01</v>
      </c>
    </row>
    <row r="3076" spans="14:16" x14ac:dyDescent="0.2">
      <c r="N3076" s="157"/>
      <c r="O3076" s="200" t="str">
        <f t="shared" si="272"/>
        <v>Jan-1900</v>
      </c>
      <c r="P3076" s="196" t="str">
        <f t="shared" si="273"/>
        <v>1900M01</v>
      </c>
    </row>
    <row r="3077" spans="14:16" x14ac:dyDescent="0.2">
      <c r="N3077" s="157"/>
      <c r="O3077" s="200" t="str">
        <f t="shared" si="272"/>
        <v>Jan-1900</v>
      </c>
      <c r="P3077" s="196" t="str">
        <f t="shared" si="273"/>
        <v>1900M01</v>
      </c>
    </row>
    <row r="3078" spans="14:16" x14ac:dyDescent="0.2">
      <c r="N3078" s="157"/>
      <c r="O3078" s="200" t="str">
        <f t="shared" si="272"/>
        <v>Jan-1900</v>
      </c>
      <c r="P3078" s="196" t="str">
        <f t="shared" si="273"/>
        <v>1900M01</v>
      </c>
    </row>
    <row r="3079" spans="14:16" x14ac:dyDescent="0.2">
      <c r="N3079" s="157"/>
      <c r="O3079" s="200" t="str">
        <f t="shared" si="272"/>
        <v>Jan-1900</v>
      </c>
      <c r="P3079" s="196" t="str">
        <f t="shared" si="273"/>
        <v>1900M01</v>
      </c>
    </row>
    <row r="3080" spans="14:16" x14ac:dyDescent="0.2">
      <c r="N3080" s="157"/>
      <c r="O3080" s="200" t="str">
        <f t="shared" si="272"/>
        <v>Jan-1900</v>
      </c>
      <c r="P3080" s="196" t="str">
        <f t="shared" si="273"/>
        <v>1900M01</v>
      </c>
    </row>
    <row r="3081" spans="14:16" x14ac:dyDescent="0.2">
      <c r="N3081" s="157"/>
      <c r="O3081" s="200" t="str">
        <f t="shared" si="272"/>
        <v>Jan-1900</v>
      </c>
      <c r="P3081" s="196" t="str">
        <f t="shared" si="273"/>
        <v>1900M01</v>
      </c>
    </row>
    <row r="3082" spans="14:16" x14ac:dyDescent="0.2">
      <c r="N3082" s="157"/>
      <c r="O3082" s="200" t="str">
        <f t="shared" si="272"/>
        <v>Jan-1900</v>
      </c>
      <c r="P3082" s="196" t="str">
        <f t="shared" si="273"/>
        <v>1900M01</v>
      </c>
    </row>
    <row r="3083" spans="14:16" x14ac:dyDescent="0.2">
      <c r="N3083" s="157"/>
      <c r="O3083" s="200" t="str">
        <f t="shared" si="272"/>
        <v>Jan-1900</v>
      </c>
      <c r="P3083" s="196" t="str">
        <f t="shared" si="273"/>
        <v>1900M01</v>
      </c>
    </row>
    <row r="3084" spans="14:16" x14ac:dyDescent="0.2">
      <c r="N3084" s="157"/>
      <c r="O3084" s="200" t="str">
        <f t="shared" si="272"/>
        <v>Jan-1900</v>
      </c>
      <c r="P3084" s="196" t="str">
        <f t="shared" si="273"/>
        <v>1900M01</v>
      </c>
    </row>
    <row r="3085" spans="14:16" x14ac:dyDescent="0.2">
      <c r="N3085" s="157"/>
      <c r="O3085" s="200" t="str">
        <f t="shared" si="272"/>
        <v>Jan-1900</v>
      </c>
      <c r="P3085" s="196" t="str">
        <f t="shared" si="273"/>
        <v>1900M01</v>
      </c>
    </row>
    <row r="3086" spans="14:16" x14ac:dyDescent="0.2">
      <c r="N3086" s="157"/>
      <c r="O3086" s="200" t="str">
        <f t="shared" si="272"/>
        <v>Jan-1900</v>
      </c>
      <c r="P3086" s="196" t="str">
        <f t="shared" si="273"/>
        <v>1900M01</v>
      </c>
    </row>
    <row r="3087" spans="14:16" x14ac:dyDescent="0.2">
      <c r="N3087" s="157"/>
      <c r="O3087" s="200" t="str">
        <f t="shared" si="272"/>
        <v>Jan-1900</v>
      </c>
      <c r="P3087" s="196" t="str">
        <f t="shared" si="273"/>
        <v>1900M01</v>
      </c>
    </row>
    <row r="3088" spans="14:16" x14ac:dyDescent="0.2">
      <c r="N3088" s="157"/>
      <c r="O3088" s="200" t="str">
        <f t="shared" si="272"/>
        <v>Jan-1900</v>
      </c>
      <c r="P3088" s="196" t="str">
        <f t="shared" si="273"/>
        <v>1900M01</v>
      </c>
    </row>
    <row r="3089" spans="14:16" x14ac:dyDescent="0.2">
      <c r="N3089" s="157"/>
      <c r="O3089" s="200" t="str">
        <f t="shared" si="272"/>
        <v>Jan-1900</v>
      </c>
      <c r="P3089" s="196" t="str">
        <f t="shared" si="273"/>
        <v>1900M01</v>
      </c>
    </row>
    <row r="3090" spans="14:16" x14ac:dyDescent="0.2">
      <c r="N3090" s="157"/>
      <c r="O3090" s="200" t="str">
        <f t="shared" si="272"/>
        <v>Jan-1900</v>
      </c>
      <c r="P3090" s="196" t="str">
        <f t="shared" si="273"/>
        <v>1900M01</v>
      </c>
    </row>
    <row r="3091" spans="14:16" x14ac:dyDescent="0.2">
      <c r="N3091" s="157"/>
      <c r="O3091" s="200" t="str">
        <f t="shared" si="272"/>
        <v>Jan-1900</v>
      </c>
      <c r="P3091" s="196" t="str">
        <f t="shared" si="273"/>
        <v>1900M01</v>
      </c>
    </row>
    <row r="3092" spans="14:16" x14ac:dyDescent="0.2">
      <c r="N3092" s="157"/>
      <c r="O3092" s="200" t="str">
        <f t="shared" si="272"/>
        <v>Jan-1900</v>
      </c>
      <c r="P3092" s="196" t="str">
        <f t="shared" si="273"/>
        <v>1900M01</v>
      </c>
    </row>
    <row r="3093" spans="14:16" x14ac:dyDescent="0.2">
      <c r="N3093" s="157"/>
      <c r="O3093" s="200" t="str">
        <f t="shared" si="272"/>
        <v>Jan-1900</v>
      </c>
      <c r="P3093" s="196" t="str">
        <f t="shared" si="273"/>
        <v>1900M01</v>
      </c>
    </row>
    <row r="3094" spans="14:16" x14ac:dyDescent="0.2">
      <c r="N3094" s="157"/>
      <c r="O3094" s="200" t="str">
        <f t="shared" si="272"/>
        <v>Jan-1900</v>
      </c>
      <c r="P3094" s="196" t="str">
        <f t="shared" si="273"/>
        <v>1900M01</v>
      </c>
    </row>
    <row r="3095" spans="14:16" x14ac:dyDescent="0.2">
      <c r="N3095" s="157"/>
      <c r="O3095" s="200" t="str">
        <f t="shared" si="272"/>
        <v>Jan-1900</v>
      </c>
      <c r="P3095" s="196" t="str">
        <f t="shared" si="273"/>
        <v>1900M01</v>
      </c>
    </row>
    <row r="3096" spans="14:16" x14ac:dyDescent="0.2">
      <c r="N3096" s="157"/>
      <c r="O3096" s="200" t="str">
        <f t="shared" si="272"/>
        <v>Jan-1900</v>
      </c>
      <c r="P3096" s="196" t="str">
        <f t="shared" si="273"/>
        <v>1900M01</v>
      </c>
    </row>
    <row r="3097" spans="14:16" x14ac:dyDescent="0.2">
      <c r="N3097" s="157"/>
      <c r="O3097" s="200" t="str">
        <f t="shared" si="272"/>
        <v>Jan-1900</v>
      </c>
      <c r="P3097" s="196" t="str">
        <f t="shared" si="273"/>
        <v>1900M01</v>
      </c>
    </row>
    <row r="3098" spans="14:16" x14ac:dyDescent="0.2">
      <c r="N3098" s="157"/>
      <c r="O3098" s="200" t="str">
        <f t="shared" si="272"/>
        <v>Jan-1900</v>
      </c>
      <c r="P3098" s="196" t="str">
        <f t="shared" si="273"/>
        <v>1900M01</v>
      </c>
    </row>
    <row r="3099" spans="14:16" x14ac:dyDescent="0.2">
      <c r="N3099" s="157"/>
      <c r="O3099" s="200" t="str">
        <f t="shared" si="272"/>
        <v>Jan-1900</v>
      </c>
      <c r="P3099" s="196" t="str">
        <f t="shared" si="273"/>
        <v>1900M01</v>
      </c>
    </row>
    <row r="3100" spans="14:16" x14ac:dyDescent="0.2">
      <c r="N3100" s="157"/>
      <c r="O3100" s="200" t="str">
        <f t="shared" si="272"/>
        <v>Jan-1900</v>
      </c>
      <c r="P3100" s="196" t="str">
        <f t="shared" si="273"/>
        <v>1900M01</v>
      </c>
    </row>
    <row r="3101" spans="14:16" x14ac:dyDescent="0.2">
      <c r="N3101" s="157"/>
      <c r="O3101" s="200" t="str">
        <f t="shared" ref="O3101:O3164" si="274">TEXT(N3101,"mmm")&amp;"-"&amp;TEXT(N3101,"yyyy")</f>
        <v>Jan-1900</v>
      </c>
      <c r="P3101" s="196" t="str">
        <f t="shared" ref="P3101:P3164" si="275">IFERROR(TEXT(O3101,"yyyy")&amp;"M"&amp;IF(MONTH(O3101)&lt;10,0&amp;MONTH(O3101),MONTH(O3101)),"")</f>
        <v>1900M01</v>
      </c>
    </row>
    <row r="3102" spans="14:16" x14ac:dyDescent="0.2">
      <c r="N3102" s="157"/>
      <c r="O3102" s="200" t="str">
        <f t="shared" si="274"/>
        <v>Jan-1900</v>
      </c>
      <c r="P3102" s="196" t="str">
        <f t="shared" si="275"/>
        <v>1900M01</v>
      </c>
    </row>
    <row r="3103" spans="14:16" x14ac:dyDescent="0.2">
      <c r="N3103" s="157"/>
      <c r="O3103" s="200" t="str">
        <f t="shared" si="274"/>
        <v>Jan-1900</v>
      </c>
      <c r="P3103" s="196" t="str">
        <f t="shared" si="275"/>
        <v>1900M01</v>
      </c>
    </row>
    <row r="3104" spans="14:16" x14ac:dyDescent="0.2">
      <c r="N3104" s="157"/>
      <c r="O3104" s="200" t="str">
        <f t="shared" si="274"/>
        <v>Jan-1900</v>
      </c>
      <c r="P3104" s="196" t="str">
        <f t="shared" si="275"/>
        <v>1900M01</v>
      </c>
    </row>
    <row r="3105" spans="14:16" x14ac:dyDescent="0.2">
      <c r="N3105" s="157"/>
      <c r="O3105" s="200" t="str">
        <f t="shared" si="274"/>
        <v>Jan-1900</v>
      </c>
      <c r="P3105" s="196" t="str">
        <f t="shared" si="275"/>
        <v>1900M01</v>
      </c>
    </row>
    <row r="3106" spans="14:16" x14ac:dyDescent="0.2">
      <c r="N3106" s="157"/>
      <c r="O3106" s="200" t="str">
        <f t="shared" si="274"/>
        <v>Jan-1900</v>
      </c>
      <c r="P3106" s="196" t="str">
        <f t="shared" si="275"/>
        <v>1900M01</v>
      </c>
    </row>
    <row r="3107" spans="14:16" x14ac:dyDescent="0.2">
      <c r="N3107" s="157"/>
      <c r="O3107" s="200" t="str">
        <f t="shared" si="274"/>
        <v>Jan-1900</v>
      </c>
      <c r="P3107" s="196" t="str">
        <f t="shared" si="275"/>
        <v>1900M01</v>
      </c>
    </row>
    <row r="3108" spans="14:16" x14ac:dyDescent="0.2">
      <c r="N3108" s="157"/>
      <c r="O3108" s="200" t="str">
        <f t="shared" si="274"/>
        <v>Jan-1900</v>
      </c>
      <c r="P3108" s="196" t="str">
        <f t="shared" si="275"/>
        <v>1900M01</v>
      </c>
    </row>
    <row r="3109" spans="14:16" x14ac:dyDescent="0.2">
      <c r="N3109" s="157"/>
      <c r="O3109" s="200" t="str">
        <f t="shared" si="274"/>
        <v>Jan-1900</v>
      </c>
      <c r="P3109" s="196" t="str">
        <f t="shared" si="275"/>
        <v>1900M01</v>
      </c>
    </row>
    <row r="3110" spans="14:16" x14ac:dyDescent="0.2">
      <c r="N3110" s="157"/>
      <c r="O3110" s="200" t="str">
        <f t="shared" si="274"/>
        <v>Jan-1900</v>
      </c>
      <c r="P3110" s="196" t="str">
        <f t="shared" si="275"/>
        <v>1900M01</v>
      </c>
    </row>
    <row r="3111" spans="14:16" x14ac:dyDescent="0.2">
      <c r="N3111" s="157"/>
      <c r="O3111" s="200" t="str">
        <f t="shared" si="274"/>
        <v>Jan-1900</v>
      </c>
      <c r="P3111" s="196" t="str">
        <f t="shared" si="275"/>
        <v>1900M01</v>
      </c>
    </row>
    <row r="3112" spans="14:16" x14ac:dyDescent="0.2">
      <c r="N3112" s="157"/>
      <c r="O3112" s="200" t="str">
        <f t="shared" si="274"/>
        <v>Jan-1900</v>
      </c>
      <c r="P3112" s="196" t="str">
        <f t="shared" si="275"/>
        <v>1900M01</v>
      </c>
    </row>
    <row r="3113" spans="14:16" x14ac:dyDescent="0.2">
      <c r="N3113" s="157"/>
      <c r="O3113" s="200" t="str">
        <f t="shared" si="274"/>
        <v>Jan-1900</v>
      </c>
      <c r="P3113" s="196" t="str">
        <f t="shared" si="275"/>
        <v>1900M01</v>
      </c>
    </row>
    <row r="3114" spans="14:16" x14ac:dyDescent="0.2">
      <c r="N3114" s="157"/>
      <c r="O3114" s="200" t="str">
        <f t="shared" si="274"/>
        <v>Jan-1900</v>
      </c>
      <c r="P3114" s="196" t="str">
        <f t="shared" si="275"/>
        <v>1900M01</v>
      </c>
    </row>
    <row r="3115" spans="14:16" x14ac:dyDescent="0.2">
      <c r="N3115" s="157"/>
      <c r="O3115" s="200" t="str">
        <f t="shared" si="274"/>
        <v>Jan-1900</v>
      </c>
      <c r="P3115" s="196" t="str">
        <f t="shared" si="275"/>
        <v>1900M01</v>
      </c>
    </row>
    <row r="3116" spans="14:16" x14ac:dyDescent="0.2">
      <c r="N3116" s="157"/>
      <c r="O3116" s="200" t="str">
        <f t="shared" si="274"/>
        <v>Jan-1900</v>
      </c>
      <c r="P3116" s="196" t="str">
        <f t="shared" si="275"/>
        <v>1900M01</v>
      </c>
    </row>
    <row r="3117" spans="14:16" x14ac:dyDescent="0.2">
      <c r="N3117" s="157"/>
      <c r="O3117" s="200" t="str">
        <f t="shared" si="274"/>
        <v>Jan-1900</v>
      </c>
      <c r="P3117" s="196" t="str">
        <f t="shared" si="275"/>
        <v>1900M01</v>
      </c>
    </row>
    <row r="3118" spans="14:16" x14ac:dyDescent="0.2">
      <c r="N3118" s="157"/>
      <c r="O3118" s="200" t="str">
        <f t="shared" si="274"/>
        <v>Jan-1900</v>
      </c>
      <c r="P3118" s="196" t="str">
        <f t="shared" si="275"/>
        <v>1900M01</v>
      </c>
    </row>
    <row r="3119" spans="14:16" x14ac:dyDescent="0.2">
      <c r="N3119" s="157"/>
      <c r="O3119" s="200" t="str">
        <f t="shared" si="274"/>
        <v>Jan-1900</v>
      </c>
      <c r="P3119" s="196" t="str">
        <f t="shared" si="275"/>
        <v>1900M01</v>
      </c>
    </row>
    <row r="3120" spans="14:16" x14ac:dyDescent="0.2">
      <c r="N3120" s="157"/>
      <c r="O3120" s="200" t="str">
        <f t="shared" si="274"/>
        <v>Jan-1900</v>
      </c>
      <c r="P3120" s="196" t="str">
        <f t="shared" si="275"/>
        <v>1900M01</v>
      </c>
    </row>
    <row r="3121" spans="14:16" x14ac:dyDescent="0.2">
      <c r="N3121" s="157"/>
      <c r="O3121" s="200" t="str">
        <f t="shared" si="274"/>
        <v>Jan-1900</v>
      </c>
      <c r="P3121" s="196" t="str">
        <f t="shared" si="275"/>
        <v>1900M01</v>
      </c>
    </row>
    <row r="3122" spans="14:16" x14ac:dyDescent="0.2">
      <c r="N3122" s="157"/>
      <c r="O3122" s="200" t="str">
        <f t="shared" si="274"/>
        <v>Jan-1900</v>
      </c>
      <c r="P3122" s="196" t="str">
        <f t="shared" si="275"/>
        <v>1900M01</v>
      </c>
    </row>
    <row r="3123" spans="14:16" x14ac:dyDescent="0.2">
      <c r="N3123" s="157"/>
      <c r="O3123" s="200" t="str">
        <f t="shared" si="274"/>
        <v>Jan-1900</v>
      </c>
      <c r="P3123" s="196" t="str">
        <f t="shared" si="275"/>
        <v>1900M01</v>
      </c>
    </row>
    <row r="3124" spans="14:16" x14ac:dyDescent="0.2">
      <c r="N3124" s="157"/>
      <c r="O3124" s="200" t="str">
        <f t="shared" si="274"/>
        <v>Jan-1900</v>
      </c>
      <c r="P3124" s="196" t="str">
        <f t="shared" si="275"/>
        <v>1900M01</v>
      </c>
    </row>
    <row r="3125" spans="14:16" x14ac:dyDescent="0.2">
      <c r="N3125" s="157"/>
      <c r="O3125" s="200" t="str">
        <f t="shared" si="274"/>
        <v>Jan-1900</v>
      </c>
      <c r="P3125" s="196" t="str">
        <f t="shared" si="275"/>
        <v>1900M01</v>
      </c>
    </row>
    <row r="3126" spans="14:16" x14ac:dyDescent="0.2">
      <c r="N3126" s="157"/>
      <c r="O3126" s="200" t="str">
        <f t="shared" si="274"/>
        <v>Jan-1900</v>
      </c>
      <c r="P3126" s="196" t="str">
        <f t="shared" si="275"/>
        <v>1900M01</v>
      </c>
    </row>
    <row r="3127" spans="14:16" x14ac:dyDescent="0.2">
      <c r="N3127" s="157"/>
      <c r="O3127" s="200" t="str">
        <f t="shared" si="274"/>
        <v>Jan-1900</v>
      </c>
      <c r="P3127" s="196" t="str">
        <f t="shared" si="275"/>
        <v>1900M01</v>
      </c>
    </row>
    <row r="3128" spans="14:16" x14ac:dyDescent="0.2">
      <c r="N3128" s="157"/>
      <c r="O3128" s="200" t="str">
        <f t="shared" si="274"/>
        <v>Jan-1900</v>
      </c>
      <c r="P3128" s="196" t="str">
        <f t="shared" si="275"/>
        <v>1900M01</v>
      </c>
    </row>
    <row r="3129" spans="14:16" x14ac:dyDescent="0.2">
      <c r="N3129" s="157"/>
      <c r="O3129" s="200" t="str">
        <f t="shared" si="274"/>
        <v>Jan-1900</v>
      </c>
      <c r="P3129" s="196" t="str">
        <f t="shared" si="275"/>
        <v>1900M01</v>
      </c>
    </row>
    <row r="3130" spans="14:16" x14ac:dyDescent="0.2">
      <c r="N3130" s="157"/>
      <c r="O3130" s="200" t="str">
        <f t="shared" si="274"/>
        <v>Jan-1900</v>
      </c>
      <c r="P3130" s="196" t="str">
        <f t="shared" si="275"/>
        <v>1900M01</v>
      </c>
    </row>
    <row r="3131" spans="14:16" x14ac:dyDescent="0.2">
      <c r="N3131" s="157"/>
      <c r="O3131" s="200" t="str">
        <f t="shared" si="274"/>
        <v>Jan-1900</v>
      </c>
      <c r="P3131" s="196" t="str">
        <f t="shared" si="275"/>
        <v>1900M01</v>
      </c>
    </row>
    <row r="3132" spans="14:16" x14ac:dyDescent="0.2">
      <c r="N3132" s="157"/>
      <c r="O3132" s="200" t="str">
        <f t="shared" si="274"/>
        <v>Jan-1900</v>
      </c>
      <c r="P3132" s="196" t="str">
        <f t="shared" si="275"/>
        <v>1900M01</v>
      </c>
    </row>
    <row r="3133" spans="14:16" x14ac:dyDescent="0.2">
      <c r="N3133" s="157"/>
      <c r="O3133" s="200" t="str">
        <f t="shared" si="274"/>
        <v>Jan-1900</v>
      </c>
      <c r="P3133" s="196" t="str">
        <f t="shared" si="275"/>
        <v>1900M01</v>
      </c>
    </row>
    <row r="3134" spans="14:16" x14ac:dyDescent="0.2">
      <c r="N3134" s="157"/>
      <c r="O3134" s="200" t="str">
        <f t="shared" si="274"/>
        <v>Jan-1900</v>
      </c>
      <c r="P3134" s="196" t="str">
        <f t="shared" si="275"/>
        <v>1900M01</v>
      </c>
    </row>
    <row r="3135" spans="14:16" x14ac:dyDescent="0.2">
      <c r="N3135" s="157"/>
      <c r="O3135" s="200" t="str">
        <f t="shared" si="274"/>
        <v>Jan-1900</v>
      </c>
      <c r="P3135" s="196" t="str">
        <f t="shared" si="275"/>
        <v>1900M01</v>
      </c>
    </row>
    <row r="3136" spans="14:16" x14ac:dyDescent="0.2">
      <c r="N3136" s="157"/>
      <c r="O3136" s="200" t="str">
        <f t="shared" si="274"/>
        <v>Jan-1900</v>
      </c>
      <c r="P3136" s="196" t="str">
        <f t="shared" si="275"/>
        <v>1900M01</v>
      </c>
    </row>
    <row r="3137" spans="14:16" x14ac:dyDescent="0.2">
      <c r="N3137" s="157"/>
      <c r="O3137" s="200" t="str">
        <f t="shared" si="274"/>
        <v>Jan-1900</v>
      </c>
      <c r="P3137" s="196" t="str">
        <f t="shared" si="275"/>
        <v>1900M01</v>
      </c>
    </row>
    <row r="3138" spans="14:16" x14ac:dyDescent="0.2">
      <c r="N3138" s="157"/>
      <c r="O3138" s="200" t="str">
        <f t="shared" si="274"/>
        <v>Jan-1900</v>
      </c>
      <c r="P3138" s="196" t="str">
        <f t="shared" si="275"/>
        <v>1900M01</v>
      </c>
    </row>
    <row r="3139" spans="14:16" x14ac:dyDescent="0.2">
      <c r="N3139" s="157"/>
      <c r="O3139" s="200" t="str">
        <f t="shared" si="274"/>
        <v>Jan-1900</v>
      </c>
      <c r="P3139" s="196" t="str">
        <f t="shared" si="275"/>
        <v>1900M01</v>
      </c>
    </row>
    <row r="3140" spans="14:16" x14ac:dyDescent="0.2">
      <c r="N3140" s="157"/>
      <c r="O3140" s="200" t="str">
        <f t="shared" si="274"/>
        <v>Jan-1900</v>
      </c>
      <c r="P3140" s="196" t="str">
        <f t="shared" si="275"/>
        <v>1900M01</v>
      </c>
    </row>
    <row r="3141" spans="14:16" x14ac:dyDescent="0.2">
      <c r="N3141" s="157"/>
      <c r="O3141" s="200" t="str">
        <f t="shared" si="274"/>
        <v>Jan-1900</v>
      </c>
      <c r="P3141" s="196" t="str">
        <f t="shared" si="275"/>
        <v>1900M01</v>
      </c>
    </row>
    <row r="3142" spans="14:16" x14ac:dyDescent="0.2">
      <c r="N3142" s="157"/>
      <c r="O3142" s="200" t="str">
        <f t="shared" si="274"/>
        <v>Jan-1900</v>
      </c>
      <c r="P3142" s="196" t="str">
        <f t="shared" si="275"/>
        <v>1900M01</v>
      </c>
    </row>
    <row r="3143" spans="14:16" x14ac:dyDescent="0.2">
      <c r="N3143" s="157"/>
      <c r="O3143" s="200" t="str">
        <f t="shared" si="274"/>
        <v>Jan-1900</v>
      </c>
      <c r="P3143" s="196" t="str">
        <f t="shared" si="275"/>
        <v>1900M01</v>
      </c>
    </row>
    <row r="3144" spans="14:16" x14ac:dyDescent="0.2">
      <c r="N3144" s="157"/>
      <c r="O3144" s="200" t="str">
        <f t="shared" si="274"/>
        <v>Jan-1900</v>
      </c>
      <c r="P3144" s="196" t="str">
        <f t="shared" si="275"/>
        <v>1900M01</v>
      </c>
    </row>
    <row r="3145" spans="14:16" x14ac:dyDescent="0.2">
      <c r="N3145" s="157"/>
      <c r="O3145" s="200" t="str">
        <f t="shared" si="274"/>
        <v>Jan-1900</v>
      </c>
      <c r="P3145" s="196" t="str">
        <f t="shared" si="275"/>
        <v>1900M01</v>
      </c>
    </row>
    <row r="3146" spans="14:16" x14ac:dyDescent="0.2">
      <c r="N3146" s="157"/>
      <c r="O3146" s="200" t="str">
        <f t="shared" si="274"/>
        <v>Jan-1900</v>
      </c>
      <c r="P3146" s="196" t="str">
        <f t="shared" si="275"/>
        <v>1900M01</v>
      </c>
    </row>
    <row r="3147" spans="14:16" x14ac:dyDescent="0.2">
      <c r="N3147" s="157"/>
      <c r="O3147" s="200" t="str">
        <f t="shared" si="274"/>
        <v>Jan-1900</v>
      </c>
      <c r="P3147" s="196" t="str">
        <f t="shared" si="275"/>
        <v>1900M01</v>
      </c>
    </row>
    <row r="3148" spans="14:16" x14ac:dyDescent="0.2">
      <c r="N3148" s="157"/>
      <c r="O3148" s="200" t="str">
        <f t="shared" si="274"/>
        <v>Jan-1900</v>
      </c>
      <c r="P3148" s="196" t="str">
        <f t="shared" si="275"/>
        <v>1900M01</v>
      </c>
    </row>
    <row r="3149" spans="14:16" x14ac:dyDescent="0.2">
      <c r="N3149" s="157"/>
      <c r="O3149" s="200" t="str">
        <f t="shared" si="274"/>
        <v>Jan-1900</v>
      </c>
      <c r="P3149" s="196" t="str">
        <f t="shared" si="275"/>
        <v>1900M01</v>
      </c>
    </row>
    <row r="3150" spans="14:16" x14ac:dyDescent="0.2">
      <c r="N3150" s="157"/>
      <c r="O3150" s="200" t="str">
        <f t="shared" si="274"/>
        <v>Jan-1900</v>
      </c>
      <c r="P3150" s="196" t="str">
        <f t="shared" si="275"/>
        <v>1900M01</v>
      </c>
    </row>
    <row r="3151" spans="14:16" x14ac:dyDescent="0.2">
      <c r="N3151" s="157"/>
      <c r="O3151" s="200" t="str">
        <f t="shared" si="274"/>
        <v>Jan-1900</v>
      </c>
      <c r="P3151" s="196" t="str">
        <f t="shared" si="275"/>
        <v>1900M01</v>
      </c>
    </row>
    <row r="3152" spans="14:16" x14ac:dyDescent="0.2">
      <c r="N3152" s="157"/>
      <c r="O3152" s="200" t="str">
        <f t="shared" si="274"/>
        <v>Jan-1900</v>
      </c>
      <c r="P3152" s="196" t="str">
        <f t="shared" si="275"/>
        <v>1900M01</v>
      </c>
    </row>
    <row r="3153" spans="14:16" x14ac:dyDescent="0.2">
      <c r="N3153" s="157"/>
      <c r="O3153" s="200" t="str">
        <f t="shared" si="274"/>
        <v>Jan-1900</v>
      </c>
      <c r="P3153" s="196" t="str">
        <f t="shared" si="275"/>
        <v>1900M01</v>
      </c>
    </row>
    <row r="3154" spans="14:16" x14ac:dyDescent="0.2">
      <c r="N3154" s="157"/>
      <c r="O3154" s="200" t="str">
        <f t="shared" si="274"/>
        <v>Jan-1900</v>
      </c>
      <c r="P3154" s="196" t="str">
        <f t="shared" si="275"/>
        <v>1900M01</v>
      </c>
    </row>
    <row r="3155" spans="14:16" x14ac:dyDescent="0.2">
      <c r="N3155" s="157"/>
      <c r="O3155" s="200" t="str">
        <f t="shared" si="274"/>
        <v>Jan-1900</v>
      </c>
      <c r="P3155" s="196" t="str">
        <f t="shared" si="275"/>
        <v>1900M01</v>
      </c>
    </row>
    <row r="3156" spans="14:16" x14ac:dyDescent="0.2">
      <c r="N3156" s="157"/>
      <c r="O3156" s="200" t="str">
        <f t="shared" si="274"/>
        <v>Jan-1900</v>
      </c>
      <c r="P3156" s="196" t="str">
        <f t="shared" si="275"/>
        <v>1900M01</v>
      </c>
    </row>
    <row r="3157" spans="14:16" x14ac:dyDescent="0.2">
      <c r="N3157" s="157"/>
      <c r="O3157" s="200" t="str">
        <f t="shared" si="274"/>
        <v>Jan-1900</v>
      </c>
      <c r="P3157" s="196" t="str">
        <f t="shared" si="275"/>
        <v>1900M01</v>
      </c>
    </row>
    <row r="3158" spans="14:16" x14ac:dyDescent="0.2">
      <c r="N3158" s="157"/>
      <c r="O3158" s="200" t="str">
        <f t="shared" si="274"/>
        <v>Jan-1900</v>
      </c>
      <c r="P3158" s="196" t="str">
        <f t="shared" si="275"/>
        <v>1900M01</v>
      </c>
    </row>
    <row r="3159" spans="14:16" x14ac:dyDescent="0.2">
      <c r="N3159" s="157"/>
      <c r="O3159" s="200" t="str">
        <f t="shared" si="274"/>
        <v>Jan-1900</v>
      </c>
      <c r="P3159" s="196" t="str">
        <f t="shared" si="275"/>
        <v>1900M01</v>
      </c>
    </row>
    <row r="3160" spans="14:16" x14ac:dyDescent="0.2">
      <c r="N3160" s="157"/>
      <c r="O3160" s="200" t="str">
        <f t="shared" si="274"/>
        <v>Jan-1900</v>
      </c>
      <c r="P3160" s="196" t="str">
        <f t="shared" si="275"/>
        <v>1900M01</v>
      </c>
    </row>
    <row r="3161" spans="14:16" x14ac:dyDescent="0.2">
      <c r="N3161" s="157"/>
      <c r="O3161" s="200" t="str">
        <f t="shared" si="274"/>
        <v>Jan-1900</v>
      </c>
      <c r="P3161" s="196" t="str">
        <f t="shared" si="275"/>
        <v>1900M01</v>
      </c>
    </row>
    <row r="3162" spans="14:16" x14ac:dyDescent="0.2">
      <c r="N3162" s="157"/>
      <c r="O3162" s="200" t="str">
        <f t="shared" si="274"/>
        <v>Jan-1900</v>
      </c>
      <c r="P3162" s="196" t="str">
        <f t="shared" si="275"/>
        <v>1900M01</v>
      </c>
    </row>
    <row r="3163" spans="14:16" x14ac:dyDescent="0.2">
      <c r="N3163" s="157"/>
      <c r="O3163" s="200" t="str">
        <f t="shared" si="274"/>
        <v>Jan-1900</v>
      </c>
      <c r="P3163" s="196" t="str">
        <f t="shared" si="275"/>
        <v>1900M01</v>
      </c>
    </row>
    <row r="3164" spans="14:16" x14ac:dyDescent="0.2">
      <c r="N3164" s="157"/>
      <c r="O3164" s="200" t="str">
        <f t="shared" si="274"/>
        <v>Jan-1900</v>
      </c>
      <c r="P3164" s="196" t="str">
        <f t="shared" si="275"/>
        <v>1900M01</v>
      </c>
    </row>
    <row r="3165" spans="14:16" x14ac:dyDescent="0.2">
      <c r="N3165" s="157"/>
      <c r="O3165" s="200" t="str">
        <f t="shared" ref="O3165:O3228" si="276">TEXT(N3165,"mmm")&amp;"-"&amp;TEXT(N3165,"yyyy")</f>
        <v>Jan-1900</v>
      </c>
      <c r="P3165" s="196" t="str">
        <f t="shared" ref="P3165:P3228" si="277">IFERROR(TEXT(O3165,"yyyy")&amp;"M"&amp;IF(MONTH(O3165)&lt;10,0&amp;MONTH(O3165),MONTH(O3165)),"")</f>
        <v>1900M01</v>
      </c>
    </row>
    <row r="3166" spans="14:16" x14ac:dyDescent="0.2">
      <c r="N3166" s="157"/>
      <c r="O3166" s="200" t="str">
        <f t="shared" si="276"/>
        <v>Jan-1900</v>
      </c>
      <c r="P3166" s="196" t="str">
        <f t="shared" si="277"/>
        <v>1900M01</v>
      </c>
    </row>
    <row r="3167" spans="14:16" x14ac:dyDescent="0.2">
      <c r="N3167" s="157"/>
      <c r="O3167" s="200" t="str">
        <f t="shared" si="276"/>
        <v>Jan-1900</v>
      </c>
      <c r="P3167" s="196" t="str">
        <f t="shared" si="277"/>
        <v>1900M01</v>
      </c>
    </row>
    <row r="3168" spans="14:16" x14ac:dyDescent="0.2">
      <c r="N3168" s="157"/>
      <c r="O3168" s="200" t="str">
        <f t="shared" si="276"/>
        <v>Jan-1900</v>
      </c>
      <c r="P3168" s="196" t="str">
        <f t="shared" si="277"/>
        <v>1900M01</v>
      </c>
    </row>
    <row r="3169" spans="14:16" x14ac:dyDescent="0.2">
      <c r="N3169" s="157"/>
      <c r="O3169" s="200" t="str">
        <f t="shared" si="276"/>
        <v>Jan-1900</v>
      </c>
      <c r="P3169" s="196" t="str">
        <f t="shared" si="277"/>
        <v>1900M01</v>
      </c>
    </row>
    <row r="3170" spans="14:16" x14ac:dyDescent="0.2">
      <c r="N3170" s="157"/>
      <c r="O3170" s="200" t="str">
        <f t="shared" si="276"/>
        <v>Jan-1900</v>
      </c>
      <c r="P3170" s="196" t="str">
        <f t="shared" si="277"/>
        <v>1900M01</v>
      </c>
    </row>
    <row r="3171" spans="14:16" x14ac:dyDescent="0.2">
      <c r="N3171" s="157"/>
      <c r="O3171" s="200" t="str">
        <f t="shared" si="276"/>
        <v>Jan-1900</v>
      </c>
      <c r="P3171" s="196" t="str">
        <f t="shared" si="277"/>
        <v>1900M01</v>
      </c>
    </row>
    <row r="3172" spans="14:16" x14ac:dyDescent="0.2">
      <c r="N3172" s="157"/>
      <c r="O3172" s="200" t="str">
        <f t="shared" si="276"/>
        <v>Jan-1900</v>
      </c>
      <c r="P3172" s="196" t="str">
        <f t="shared" si="277"/>
        <v>1900M01</v>
      </c>
    </row>
    <row r="3173" spans="14:16" x14ac:dyDescent="0.2">
      <c r="N3173" s="157"/>
      <c r="O3173" s="200" t="str">
        <f t="shared" si="276"/>
        <v>Jan-1900</v>
      </c>
      <c r="P3173" s="196" t="str">
        <f t="shared" si="277"/>
        <v>1900M01</v>
      </c>
    </row>
    <row r="3174" spans="14:16" x14ac:dyDescent="0.2">
      <c r="N3174" s="157"/>
      <c r="O3174" s="200" t="str">
        <f t="shared" si="276"/>
        <v>Jan-1900</v>
      </c>
      <c r="P3174" s="196" t="str">
        <f t="shared" si="277"/>
        <v>1900M01</v>
      </c>
    </row>
    <row r="3175" spans="14:16" x14ac:dyDescent="0.2">
      <c r="N3175" s="157"/>
      <c r="O3175" s="200" t="str">
        <f t="shared" si="276"/>
        <v>Jan-1900</v>
      </c>
      <c r="P3175" s="196" t="str">
        <f t="shared" si="277"/>
        <v>1900M01</v>
      </c>
    </row>
    <row r="3176" spans="14:16" x14ac:dyDescent="0.2">
      <c r="N3176" s="157"/>
      <c r="O3176" s="200" t="str">
        <f t="shared" si="276"/>
        <v>Jan-1900</v>
      </c>
      <c r="P3176" s="196" t="str">
        <f t="shared" si="277"/>
        <v>1900M01</v>
      </c>
    </row>
    <row r="3177" spans="14:16" x14ac:dyDescent="0.2">
      <c r="N3177" s="157"/>
      <c r="O3177" s="200" t="str">
        <f t="shared" si="276"/>
        <v>Jan-1900</v>
      </c>
      <c r="P3177" s="196" t="str">
        <f t="shared" si="277"/>
        <v>1900M01</v>
      </c>
    </row>
    <row r="3178" spans="14:16" x14ac:dyDescent="0.2">
      <c r="N3178" s="157"/>
      <c r="O3178" s="200" t="str">
        <f t="shared" si="276"/>
        <v>Jan-1900</v>
      </c>
      <c r="P3178" s="196" t="str">
        <f t="shared" si="277"/>
        <v>1900M01</v>
      </c>
    </row>
    <row r="3179" spans="14:16" x14ac:dyDescent="0.2">
      <c r="N3179" s="157"/>
      <c r="O3179" s="200" t="str">
        <f t="shared" si="276"/>
        <v>Jan-1900</v>
      </c>
      <c r="P3179" s="196" t="str">
        <f t="shared" si="277"/>
        <v>1900M01</v>
      </c>
    </row>
    <row r="3180" spans="14:16" x14ac:dyDescent="0.2">
      <c r="N3180" s="157"/>
      <c r="O3180" s="200" t="str">
        <f t="shared" si="276"/>
        <v>Jan-1900</v>
      </c>
      <c r="P3180" s="196" t="str">
        <f t="shared" si="277"/>
        <v>1900M01</v>
      </c>
    </row>
    <row r="3181" spans="14:16" x14ac:dyDescent="0.2">
      <c r="N3181" s="157"/>
      <c r="O3181" s="200" t="str">
        <f t="shared" si="276"/>
        <v>Jan-1900</v>
      </c>
      <c r="P3181" s="196" t="str">
        <f t="shared" si="277"/>
        <v>1900M01</v>
      </c>
    </row>
    <row r="3182" spans="14:16" x14ac:dyDescent="0.2">
      <c r="N3182" s="157"/>
      <c r="O3182" s="200" t="str">
        <f t="shared" si="276"/>
        <v>Jan-1900</v>
      </c>
      <c r="P3182" s="196" t="str">
        <f t="shared" si="277"/>
        <v>1900M01</v>
      </c>
    </row>
    <row r="3183" spans="14:16" x14ac:dyDescent="0.2">
      <c r="N3183" s="157"/>
      <c r="O3183" s="200" t="str">
        <f t="shared" si="276"/>
        <v>Jan-1900</v>
      </c>
      <c r="P3183" s="196" t="str">
        <f t="shared" si="277"/>
        <v>1900M01</v>
      </c>
    </row>
    <row r="3184" spans="14:16" x14ac:dyDescent="0.2">
      <c r="N3184" s="157"/>
      <c r="O3184" s="200" t="str">
        <f t="shared" si="276"/>
        <v>Jan-1900</v>
      </c>
      <c r="P3184" s="196" t="str">
        <f t="shared" si="277"/>
        <v>1900M01</v>
      </c>
    </row>
    <row r="3185" spans="14:16" x14ac:dyDescent="0.2">
      <c r="N3185" s="157"/>
      <c r="O3185" s="200" t="str">
        <f t="shared" si="276"/>
        <v>Jan-1900</v>
      </c>
      <c r="P3185" s="196" t="str">
        <f t="shared" si="277"/>
        <v>1900M01</v>
      </c>
    </row>
    <row r="3186" spans="14:16" x14ac:dyDescent="0.2">
      <c r="N3186" s="157"/>
      <c r="O3186" s="200" t="str">
        <f t="shared" si="276"/>
        <v>Jan-1900</v>
      </c>
      <c r="P3186" s="196" t="str">
        <f t="shared" si="277"/>
        <v>1900M01</v>
      </c>
    </row>
    <row r="3187" spans="14:16" x14ac:dyDescent="0.2">
      <c r="N3187" s="157"/>
      <c r="O3187" s="200" t="str">
        <f t="shared" si="276"/>
        <v>Jan-1900</v>
      </c>
      <c r="P3187" s="196" t="str">
        <f t="shared" si="277"/>
        <v>1900M01</v>
      </c>
    </row>
    <row r="3188" spans="14:16" x14ac:dyDescent="0.2">
      <c r="N3188" s="157"/>
      <c r="O3188" s="200" t="str">
        <f t="shared" si="276"/>
        <v>Jan-1900</v>
      </c>
      <c r="P3188" s="196" t="str">
        <f t="shared" si="277"/>
        <v>1900M01</v>
      </c>
    </row>
    <row r="3189" spans="14:16" x14ac:dyDescent="0.2">
      <c r="N3189" s="157"/>
      <c r="O3189" s="200" t="str">
        <f t="shared" si="276"/>
        <v>Jan-1900</v>
      </c>
      <c r="P3189" s="196" t="str">
        <f t="shared" si="277"/>
        <v>1900M01</v>
      </c>
    </row>
    <row r="3190" spans="14:16" x14ac:dyDescent="0.2">
      <c r="N3190" s="157"/>
      <c r="O3190" s="200" t="str">
        <f t="shared" si="276"/>
        <v>Jan-1900</v>
      </c>
      <c r="P3190" s="196" t="str">
        <f t="shared" si="277"/>
        <v>1900M01</v>
      </c>
    </row>
    <row r="3191" spans="14:16" x14ac:dyDescent="0.2">
      <c r="N3191" s="157"/>
      <c r="O3191" s="200" t="str">
        <f t="shared" si="276"/>
        <v>Jan-1900</v>
      </c>
      <c r="P3191" s="196" t="str">
        <f t="shared" si="277"/>
        <v>1900M01</v>
      </c>
    </row>
    <row r="3192" spans="14:16" x14ac:dyDescent="0.2">
      <c r="N3192" s="157"/>
      <c r="O3192" s="200" t="str">
        <f t="shared" si="276"/>
        <v>Jan-1900</v>
      </c>
      <c r="P3192" s="196" t="str">
        <f t="shared" si="277"/>
        <v>1900M01</v>
      </c>
    </row>
    <row r="3193" spans="14:16" x14ac:dyDescent="0.2">
      <c r="N3193" s="157"/>
      <c r="O3193" s="200" t="str">
        <f t="shared" si="276"/>
        <v>Jan-1900</v>
      </c>
      <c r="P3193" s="196" t="str">
        <f t="shared" si="277"/>
        <v>1900M01</v>
      </c>
    </row>
    <row r="3194" spans="14:16" x14ac:dyDescent="0.2">
      <c r="N3194" s="157"/>
      <c r="O3194" s="200" t="str">
        <f t="shared" si="276"/>
        <v>Jan-1900</v>
      </c>
      <c r="P3194" s="196" t="str">
        <f t="shared" si="277"/>
        <v>1900M01</v>
      </c>
    </row>
    <row r="3195" spans="14:16" x14ac:dyDescent="0.2">
      <c r="N3195" s="157"/>
      <c r="O3195" s="200" t="str">
        <f t="shared" si="276"/>
        <v>Jan-1900</v>
      </c>
      <c r="P3195" s="196" t="str">
        <f t="shared" si="277"/>
        <v>1900M01</v>
      </c>
    </row>
    <row r="3196" spans="14:16" x14ac:dyDescent="0.2">
      <c r="N3196" s="157"/>
      <c r="O3196" s="200" t="str">
        <f t="shared" si="276"/>
        <v>Jan-1900</v>
      </c>
      <c r="P3196" s="196" t="str">
        <f t="shared" si="277"/>
        <v>1900M01</v>
      </c>
    </row>
    <row r="3197" spans="14:16" x14ac:dyDescent="0.2">
      <c r="N3197" s="157"/>
      <c r="O3197" s="200" t="str">
        <f t="shared" si="276"/>
        <v>Jan-1900</v>
      </c>
      <c r="P3197" s="196" t="str">
        <f t="shared" si="277"/>
        <v>1900M01</v>
      </c>
    </row>
    <row r="3198" spans="14:16" x14ac:dyDescent="0.2">
      <c r="N3198" s="157"/>
      <c r="O3198" s="200" t="str">
        <f t="shared" si="276"/>
        <v>Jan-1900</v>
      </c>
      <c r="P3198" s="196" t="str">
        <f t="shared" si="277"/>
        <v>1900M01</v>
      </c>
    </row>
    <row r="3199" spans="14:16" x14ac:dyDescent="0.2">
      <c r="N3199" s="157"/>
      <c r="O3199" s="200" t="str">
        <f t="shared" si="276"/>
        <v>Jan-1900</v>
      </c>
      <c r="P3199" s="196" t="str">
        <f t="shared" si="277"/>
        <v>1900M01</v>
      </c>
    </row>
    <row r="3200" spans="14:16" x14ac:dyDescent="0.2">
      <c r="N3200" s="157"/>
      <c r="O3200" s="200" t="str">
        <f t="shared" si="276"/>
        <v>Jan-1900</v>
      </c>
      <c r="P3200" s="196" t="str">
        <f t="shared" si="277"/>
        <v>1900M01</v>
      </c>
    </row>
    <row r="3201" spans="14:16" x14ac:dyDescent="0.2">
      <c r="N3201" s="157"/>
      <c r="O3201" s="200" t="str">
        <f t="shared" si="276"/>
        <v>Jan-1900</v>
      </c>
      <c r="P3201" s="196" t="str">
        <f t="shared" si="277"/>
        <v>1900M01</v>
      </c>
    </row>
    <row r="3202" spans="14:16" x14ac:dyDescent="0.2">
      <c r="N3202" s="157"/>
      <c r="O3202" s="200" t="str">
        <f t="shared" si="276"/>
        <v>Jan-1900</v>
      </c>
      <c r="P3202" s="196" t="str">
        <f t="shared" si="277"/>
        <v>1900M01</v>
      </c>
    </row>
    <row r="3203" spans="14:16" x14ac:dyDescent="0.2">
      <c r="N3203" s="157"/>
      <c r="O3203" s="200" t="str">
        <f t="shared" si="276"/>
        <v>Jan-1900</v>
      </c>
      <c r="P3203" s="196" t="str">
        <f t="shared" si="277"/>
        <v>1900M01</v>
      </c>
    </row>
    <row r="3204" spans="14:16" x14ac:dyDescent="0.2">
      <c r="N3204" s="157"/>
      <c r="O3204" s="200" t="str">
        <f t="shared" si="276"/>
        <v>Jan-1900</v>
      </c>
      <c r="P3204" s="196" t="str">
        <f t="shared" si="277"/>
        <v>1900M01</v>
      </c>
    </row>
    <row r="3205" spans="14:16" x14ac:dyDescent="0.2">
      <c r="N3205" s="157"/>
      <c r="O3205" s="200" t="str">
        <f t="shared" si="276"/>
        <v>Jan-1900</v>
      </c>
      <c r="P3205" s="196" t="str">
        <f t="shared" si="277"/>
        <v>1900M01</v>
      </c>
    </row>
    <row r="3206" spans="14:16" x14ac:dyDescent="0.2">
      <c r="N3206" s="157"/>
      <c r="O3206" s="200" t="str">
        <f t="shared" si="276"/>
        <v>Jan-1900</v>
      </c>
      <c r="P3206" s="196" t="str">
        <f t="shared" si="277"/>
        <v>1900M01</v>
      </c>
    </row>
    <row r="3207" spans="14:16" x14ac:dyDescent="0.2">
      <c r="N3207" s="157"/>
      <c r="O3207" s="200" t="str">
        <f t="shared" si="276"/>
        <v>Jan-1900</v>
      </c>
      <c r="P3207" s="196" t="str">
        <f t="shared" si="277"/>
        <v>1900M01</v>
      </c>
    </row>
    <row r="3208" spans="14:16" x14ac:dyDescent="0.2">
      <c r="N3208" s="157"/>
      <c r="O3208" s="200" t="str">
        <f t="shared" si="276"/>
        <v>Jan-1900</v>
      </c>
      <c r="P3208" s="196" t="str">
        <f t="shared" si="277"/>
        <v>1900M01</v>
      </c>
    </row>
    <row r="3209" spans="14:16" x14ac:dyDescent="0.2">
      <c r="N3209" s="157"/>
      <c r="O3209" s="200" t="str">
        <f t="shared" si="276"/>
        <v>Jan-1900</v>
      </c>
      <c r="P3209" s="196" t="str">
        <f t="shared" si="277"/>
        <v>1900M01</v>
      </c>
    </row>
    <row r="3210" spans="14:16" x14ac:dyDescent="0.2">
      <c r="N3210" s="157"/>
      <c r="O3210" s="200" t="str">
        <f t="shared" si="276"/>
        <v>Jan-1900</v>
      </c>
      <c r="P3210" s="196" t="str">
        <f t="shared" si="277"/>
        <v>1900M01</v>
      </c>
    </row>
    <row r="3211" spans="14:16" x14ac:dyDescent="0.2">
      <c r="N3211" s="157"/>
      <c r="O3211" s="200" t="str">
        <f t="shared" si="276"/>
        <v>Jan-1900</v>
      </c>
      <c r="P3211" s="196" t="str">
        <f t="shared" si="277"/>
        <v>1900M01</v>
      </c>
    </row>
    <row r="3212" spans="14:16" x14ac:dyDescent="0.2">
      <c r="N3212" s="157"/>
      <c r="O3212" s="200" t="str">
        <f t="shared" si="276"/>
        <v>Jan-1900</v>
      </c>
      <c r="P3212" s="196" t="str">
        <f t="shared" si="277"/>
        <v>1900M01</v>
      </c>
    </row>
    <row r="3213" spans="14:16" x14ac:dyDescent="0.2">
      <c r="N3213" s="157"/>
      <c r="O3213" s="200" t="str">
        <f t="shared" si="276"/>
        <v>Jan-1900</v>
      </c>
      <c r="P3213" s="196" t="str">
        <f t="shared" si="277"/>
        <v>1900M01</v>
      </c>
    </row>
    <row r="3214" spans="14:16" x14ac:dyDescent="0.2">
      <c r="N3214" s="157"/>
      <c r="O3214" s="200" t="str">
        <f t="shared" si="276"/>
        <v>Jan-1900</v>
      </c>
      <c r="P3214" s="196" t="str">
        <f t="shared" si="277"/>
        <v>1900M01</v>
      </c>
    </row>
    <row r="3215" spans="14:16" x14ac:dyDescent="0.2">
      <c r="N3215" s="157"/>
      <c r="O3215" s="200" t="str">
        <f t="shared" si="276"/>
        <v>Jan-1900</v>
      </c>
      <c r="P3215" s="196" t="str">
        <f t="shared" si="277"/>
        <v>1900M01</v>
      </c>
    </row>
    <row r="3216" spans="14:16" x14ac:dyDescent="0.2">
      <c r="N3216" s="157"/>
      <c r="O3216" s="200" t="str">
        <f t="shared" si="276"/>
        <v>Jan-1900</v>
      </c>
      <c r="P3216" s="196" t="str">
        <f t="shared" si="277"/>
        <v>1900M01</v>
      </c>
    </row>
    <row r="3217" spans="14:16" x14ac:dyDescent="0.2">
      <c r="N3217" s="157"/>
      <c r="O3217" s="200" t="str">
        <f t="shared" si="276"/>
        <v>Jan-1900</v>
      </c>
      <c r="P3217" s="196" t="str">
        <f t="shared" si="277"/>
        <v>1900M01</v>
      </c>
    </row>
    <row r="3218" spans="14:16" x14ac:dyDescent="0.2">
      <c r="N3218" s="157"/>
      <c r="O3218" s="200" t="str">
        <f t="shared" si="276"/>
        <v>Jan-1900</v>
      </c>
      <c r="P3218" s="196" t="str">
        <f t="shared" si="277"/>
        <v>1900M01</v>
      </c>
    </row>
    <row r="3219" spans="14:16" x14ac:dyDescent="0.2">
      <c r="N3219" s="157"/>
      <c r="O3219" s="200" t="str">
        <f t="shared" si="276"/>
        <v>Jan-1900</v>
      </c>
      <c r="P3219" s="196" t="str">
        <f t="shared" si="277"/>
        <v>1900M01</v>
      </c>
    </row>
    <row r="3220" spans="14:16" x14ac:dyDescent="0.2">
      <c r="N3220" s="157"/>
      <c r="O3220" s="200" t="str">
        <f t="shared" si="276"/>
        <v>Jan-1900</v>
      </c>
      <c r="P3220" s="196" t="str">
        <f t="shared" si="277"/>
        <v>1900M01</v>
      </c>
    </row>
    <row r="3221" spans="14:16" x14ac:dyDescent="0.2">
      <c r="N3221" s="157"/>
      <c r="O3221" s="200" t="str">
        <f t="shared" si="276"/>
        <v>Jan-1900</v>
      </c>
      <c r="P3221" s="196" t="str">
        <f t="shared" si="277"/>
        <v>1900M01</v>
      </c>
    </row>
    <row r="3222" spans="14:16" x14ac:dyDescent="0.2">
      <c r="N3222" s="157"/>
      <c r="O3222" s="200" t="str">
        <f t="shared" si="276"/>
        <v>Jan-1900</v>
      </c>
      <c r="P3222" s="196" t="str">
        <f t="shared" si="277"/>
        <v>1900M01</v>
      </c>
    </row>
    <row r="3223" spans="14:16" x14ac:dyDescent="0.2">
      <c r="N3223" s="157"/>
      <c r="O3223" s="200" t="str">
        <f t="shared" si="276"/>
        <v>Jan-1900</v>
      </c>
      <c r="P3223" s="196" t="str">
        <f t="shared" si="277"/>
        <v>1900M01</v>
      </c>
    </row>
    <row r="3224" spans="14:16" x14ac:dyDescent="0.2">
      <c r="N3224" s="157"/>
      <c r="O3224" s="200" t="str">
        <f t="shared" si="276"/>
        <v>Jan-1900</v>
      </c>
      <c r="P3224" s="196" t="str">
        <f t="shared" si="277"/>
        <v>1900M01</v>
      </c>
    </row>
    <row r="3225" spans="14:16" x14ac:dyDescent="0.2">
      <c r="N3225" s="157"/>
      <c r="O3225" s="200" t="str">
        <f t="shared" si="276"/>
        <v>Jan-1900</v>
      </c>
      <c r="P3225" s="196" t="str">
        <f t="shared" si="277"/>
        <v>1900M01</v>
      </c>
    </row>
    <row r="3226" spans="14:16" x14ac:dyDescent="0.2">
      <c r="N3226" s="157"/>
      <c r="O3226" s="200" t="str">
        <f t="shared" si="276"/>
        <v>Jan-1900</v>
      </c>
      <c r="P3226" s="196" t="str">
        <f t="shared" si="277"/>
        <v>1900M01</v>
      </c>
    </row>
    <row r="3227" spans="14:16" x14ac:dyDescent="0.2">
      <c r="N3227" s="157"/>
      <c r="O3227" s="200" t="str">
        <f t="shared" si="276"/>
        <v>Jan-1900</v>
      </c>
      <c r="P3227" s="196" t="str">
        <f t="shared" si="277"/>
        <v>1900M01</v>
      </c>
    </row>
    <row r="3228" spans="14:16" x14ac:dyDescent="0.2">
      <c r="N3228" s="157"/>
      <c r="O3228" s="200" t="str">
        <f t="shared" si="276"/>
        <v>Jan-1900</v>
      </c>
      <c r="P3228" s="196" t="str">
        <f t="shared" si="277"/>
        <v>1900M01</v>
      </c>
    </row>
    <row r="3229" spans="14:16" x14ac:dyDescent="0.2">
      <c r="N3229" s="157"/>
      <c r="O3229" s="200" t="str">
        <f t="shared" ref="O3229:O3292" si="278">TEXT(N3229,"mmm")&amp;"-"&amp;TEXT(N3229,"yyyy")</f>
        <v>Jan-1900</v>
      </c>
      <c r="P3229" s="196" t="str">
        <f t="shared" ref="P3229:P3292" si="279">IFERROR(TEXT(O3229,"yyyy")&amp;"M"&amp;IF(MONTH(O3229)&lt;10,0&amp;MONTH(O3229),MONTH(O3229)),"")</f>
        <v>1900M01</v>
      </c>
    </row>
    <row r="3230" spans="14:16" x14ac:dyDescent="0.2">
      <c r="N3230" s="157"/>
      <c r="O3230" s="200" t="str">
        <f t="shared" si="278"/>
        <v>Jan-1900</v>
      </c>
      <c r="P3230" s="196" t="str">
        <f t="shared" si="279"/>
        <v>1900M01</v>
      </c>
    </row>
    <row r="3231" spans="14:16" x14ac:dyDescent="0.2">
      <c r="N3231" s="157"/>
      <c r="O3231" s="200" t="str">
        <f t="shared" si="278"/>
        <v>Jan-1900</v>
      </c>
      <c r="P3231" s="196" t="str">
        <f t="shared" si="279"/>
        <v>1900M01</v>
      </c>
    </row>
    <row r="3232" spans="14:16" x14ac:dyDescent="0.2">
      <c r="N3232" s="157"/>
      <c r="O3232" s="200" t="str">
        <f t="shared" si="278"/>
        <v>Jan-1900</v>
      </c>
      <c r="P3232" s="196" t="str">
        <f t="shared" si="279"/>
        <v>1900M01</v>
      </c>
    </row>
    <row r="3233" spans="14:16" x14ac:dyDescent="0.2">
      <c r="N3233" s="157"/>
      <c r="O3233" s="200" t="str">
        <f t="shared" si="278"/>
        <v>Jan-1900</v>
      </c>
      <c r="P3233" s="196" t="str">
        <f t="shared" si="279"/>
        <v>1900M01</v>
      </c>
    </row>
    <row r="3234" spans="14:16" x14ac:dyDescent="0.2">
      <c r="N3234" s="157"/>
      <c r="O3234" s="200" t="str">
        <f t="shared" si="278"/>
        <v>Jan-1900</v>
      </c>
      <c r="P3234" s="196" t="str">
        <f t="shared" si="279"/>
        <v>1900M01</v>
      </c>
    </row>
    <row r="3235" spans="14:16" x14ac:dyDescent="0.2">
      <c r="N3235" s="157"/>
      <c r="O3235" s="200" t="str">
        <f t="shared" si="278"/>
        <v>Jan-1900</v>
      </c>
      <c r="P3235" s="196" t="str">
        <f t="shared" si="279"/>
        <v>1900M01</v>
      </c>
    </row>
    <row r="3236" spans="14:16" x14ac:dyDescent="0.2">
      <c r="N3236" s="157"/>
      <c r="O3236" s="200" t="str">
        <f t="shared" si="278"/>
        <v>Jan-1900</v>
      </c>
      <c r="P3236" s="196" t="str">
        <f t="shared" si="279"/>
        <v>1900M01</v>
      </c>
    </row>
    <row r="3237" spans="14:16" x14ac:dyDescent="0.2">
      <c r="N3237" s="157"/>
      <c r="O3237" s="200" t="str">
        <f t="shared" si="278"/>
        <v>Jan-1900</v>
      </c>
      <c r="P3237" s="196" t="str">
        <f t="shared" si="279"/>
        <v>1900M01</v>
      </c>
    </row>
    <row r="3238" spans="14:16" x14ac:dyDescent="0.2">
      <c r="N3238" s="157"/>
      <c r="O3238" s="200" t="str">
        <f t="shared" si="278"/>
        <v>Jan-1900</v>
      </c>
      <c r="P3238" s="196" t="str">
        <f t="shared" si="279"/>
        <v>1900M01</v>
      </c>
    </row>
    <row r="3239" spans="14:16" x14ac:dyDescent="0.2">
      <c r="N3239" s="157"/>
      <c r="O3239" s="200" t="str">
        <f t="shared" si="278"/>
        <v>Jan-1900</v>
      </c>
      <c r="P3239" s="196" t="str">
        <f t="shared" si="279"/>
        <v>1900M01</v>
      </c>
    </row>
    <row r="3240" spans="14:16" x14ac:dyDescent="0.2">
      <c r="N3240" s="157"/>
      <c r="O3240" s="200" t="str">
        <f t="shared" si="278"/>
        <v>Jan-1900</v>
      </c>
      <c r="P3240" s="196" t="str">
        <f t="shared" si="279"/>
        <v>1900M01</v>
      </c>
    </row>
    <row r="3241" spans="14:16" x14ac:dyDescent="0.2">
      <c r="N3241" s="157"/>
      <c r="O3241" s="200" t="str">
        <f t="shared" si="278"/>
        <v>Jan-1900</v>
      </c>
      <c r="P3241" s="196" t="str">
        <f t="shared" si="279"/>
        <v>1900M01</v>
      </c>
    </row>
    <row r="3242" spans="14:16" x14ac:dyDescent="0.2">
      <c r="N3242" s="157"/>
      <c r="O3242" s="200" t="str">
        <f t="shared" si="278"/>
        <v>Jan-1900</v>
      </c>
      <c r="P3242" s="196" t="str">
        <f t="shared" si="279"/>
        <v>1900M01</v>
      </c>
    </row>
    <row r="3243" spans="14:16" x14ac:dyDescent="0.2">
      <c r="N3243" s="157"/>
      <c r="O3243" s="200" t="str">
        <f t="shared" si="278"/>
        <v>Jan-1900</v>
      </c>
      <c r="P3243" s="196" t="str">
        <f t="shared" si="279"/>
        <v>1900M01</v>
      </c>
    </row>
    <row r="3244" spans="14:16" x14ac:dyDescent="0.2">
      <c r="N3244" s="157"/>
      <c r="O3244" s="200" t="str">
        <f t="shared" si="278"/>
        <v>Jan-1900</v>
      </c>
      <c r="P3244" s="196" t="str">
        <f t="shared" si="279"/>
        <v>1900M01</v>
      </c>
    </row>
    <row r="3245" spans="14:16" x14ac:dyDescent="0.2">
      <c r="N3245" s="157"/>
      <c r="O3245" s="200" t="str">
        <f t="shared" si="278"/>
        <v>Jan-1900</v>
      </c>
      <c r="P3245" s="196" t="str">
        <f t="shared" si="279"/>
        <v>1900M01</v>
      </c>
    </row>
    <row r="3246" spans="14:16" x14ac:dyDescent="0.2">
      <c r="N3246" s="157"/>
      <c r="O3246" s="200" t="str">
        <f t="shared" si="278"/>
        <v>Jan-1900</v>
      </c>
      <c r="P3246" s="196" t="str">
        <f t="shared" si="279"/>
        <v>1900M01</v>
      </c>
    </row>
    <row r="3247" spans="14:16" x14ac:dyDescent="0.2">
      <c r="N3247" s="157"/>
      <c r="O3247" s="200" t="str">
        <f t="shared" si="278"/>
        <v>Jan-1900</v>
      </c>
      <c r="P3247" s="196" t="str">
        <f t="shared" si="279"/>
        <v>1900M01</v>
      </c>
    </row>
    <row r="3248" spans="14:16" x14ac:dyDescent="0.2">
      <c r="N3248" s="157"/>
      <c r="O3248" s="200" t="str">
        <f t="shared" si="278"/>
        <v>Jan-1900</v>
      </c>
      <c r="P3248" s="196" t="str">
        <f t="shared" si="279"/>
        <v>1900M01</v>
      </c>
    </row>
    <row r="3249" spans="14:16" x14ac:dyDescent="0.2">
      <c r="N3249" s="157"/>
      <c r="O3249" s="200" t="str">
        <f t="shared" si="278"/>
        <v>Jan-1900</v>
      </c>
      <c r="P3249" s="196" t="str">
        <f t="shared" si="279"/>
        <v>1900M01</v>
      </c>
    </row>
    <row r="3250" spans="14:16" x14ac:dyDescent="0.2">
      <c r="N3250" s="157"/>
      <c r="O3250" s="200" t="str">
        <f t="shared" si="278"/>
        <v>Jan-1900</v>
      </c>
      <c r="P3250" s="196" t="str">
        <f t="shared" si="279"/>
        <v>1900M01</v>
      </c>
    </row>
    <row r="3251" spans="14:16" x14ac:dyDescent="0.2">
      <c r="N3251" s="157"/>
      <c r="O3251" s="200" t="str">
        <f t="shared" si="278"/>
        <v>Jan-1900</v>
      </c>
      <c r="P3251" s="196" t="str">
        <f t="shared" si="279"/>
        <v>1900M01</v>
      </c>
    </row>
    <row r="3252" spans="14:16" x14ac:dyDescent="0.2">
      <c r="N3252" s="157"/>
      <c r="O3252" s="200" t="str">
        <f t="shared" si="278"/>
        <v>Jan-1900</v>
      </c>
      <c r="P3252" s="196" t="str">
        <f t="shared" si="279"/>
        <v>1900M01</v>
      </c>
    </row>
    <row r="3253" spans="14:16" x14ac:dyDescent="0.2">
      <c r="N3253" s="157"/>
      <c r="O3253" s="200" t="str">
        <f t="shared" si="278"/>
        <v>Jan-1900</v>
      </c>
      <c r="P3253" s="196" t="str">
        <f t="shared" si="279"/>
        <v>1900M01</v>
      </c>
    </row>
    <row r="3254" spans="14:16" x14ac:dyDescent="0.2">
      <c r="N3254" s="157"/>
      <c r="O3254" s="200" t="str">
        <f t="shared" si="278"/>
        <v>Jan-1900</v>
      </c>
      <c r="P3254" s="196" t="str">
        <f t="shared" si="279"/>
        <v>1900M01</v>
      </c>
    </row>
    <row r="3255" spans="14:16" x14ac:dyDescent="0.2">
      <c r="N3255" s="157"/>
      <c r="O3255" s="200" t="str">
        <f t="shared" si="278"/>
        <v>Jan-1900</v>
      </c>
      <c r="P3255" s="196" t="str">
        <f t="shared" si="279"/>
        <v>1900M01</v>
      </c>
    </row>
    <row r="3256" spans="14:16" x14ac:dyDescent="0.2">
      <c r="N3256" s="157"/>
      <c r="O3256" s="200" t="str">
        <f t="shared" si="278"/>
        <v>Jan-1900</v>
      </c>
      <c r="P3256" s="196" t="str">
        <f t="shared" si="279"/>
        <v>1900M01</v>
      </c>
    </row>
    <row r="3257" spans="14:16" x14ac:dyDescent="0.2">
      <c r="N3257" s="157"/>
      <c r="O3257" s="200" t="str">
        <f t="shared" si="278"/>
        <v>Jan-1900</v>
      </c>
      <c r="P3257" s="196" t="str">
        <f t="shared" si="279"/>
        <v>1900M01</v>
      </c>
    </row>
    <row r="3258" spans="14:16" x14ac:dyDescent="0.2">
      <c r="N3258" s="157"/>
      <c r="O3258" s="200" t="str">
        <f t="shared" si="278"/>
        <v>Jan-1900</v>
      </c>
      <c r="P3258" s="196" t="str">
        <f t="shared" si="279"/>
        <v>1900M01</v>
      </c>
    </row>
    <row r="3259" spans="14:16" x14ac:dyDescent="0.2">
      <c r="N3259" s="157"/>
      <c r="O3259" s="200" t="str">
        <f t="shared" si="278"/>
        <v>Jan-1900</v>
      </c>
      <c r="P3259" s="196" t="str">
        <f t="shared" si="279"/>
        <v>1900M01</v>
      </c>
    </row>
    <row r="3260" spans="14:16" x14ac:dyDescent="0.2">
      <c r="N3260" s="157"/>
      <c r="O3260" s="200" t="str">
        <f t="shared" si="278"/>
        <v>Jan-1900</v>
      </c>
      <c r="P3260" s="196" t="str">
        <f t="shared" si="279"/>
        <v>1900M01</v>
      </c>
    </row>
    <row r="3261" spans="14:16" x14ac:dyDescent="0.2">
      <c r="N3261" s="157"/>
      <c r="O3261" s="200" t="str">
        <f t="shared" si="278"/>
        <v>Jan-1900</v>
      </c>
      <c r="P3261" s="196" t="str">
        <f t="shared" si="279"/>
        <v>1900M01</v>
      </c>
    </row>
    <row r="3262" spans="14:16" x14ac:dyDescent="0.2">
      <c r="N3262" s="157"/>
      <c r="O3262" s="200" t="str">
        <f t="shared" si="278"/>
        <v>Jan-1900</v>
      </c>
      <c r="P3262" s="196" t="str">
        <f t="shared" si="279"/>
        <v>1900M01</v>
      </c>
    </row>
    <row r="3263" spans="14:16" x14ac:dyDescent="0.2">
      <c r="N3263" s="157"/>
      <c r="O3263" s="200" t="str">
        <f t="shared" si="278"/>
        <v>Jan-1900</v>
      </c>
      <c r="P3263" s="196" t="str">
        <f t="shared" si="279"/>
        <v>1900M01</v>
      </c>
    </row>
    <row r="3264" spans="14:16" x14ac:dyDescent="0.2">
      <c r="N3264" s="157"/>
      <c r="O3264" s="200" t="str">
        <f t="shared" si="278"/>
        <v>Jan-1900</v>
      </c>
      <c r="P3264" s="196" t="str">
        <f t="shared" si="279"/>
        <v>1900M01</v>
      </c>
    </row>
    <row r="3265" spans="14:16" x14ac:dyDescent="0.2">
      <c r="N3265" s="157"/>
      <c r="O3265" s="200" t="str">
        <f t="shared" si="278"/>
        <v>Jan-1900</v>
      </c>
      <c r="P3265" s="196" t="str">
        <f t="shared" si="279"/>
        <v>1900M01</v>
      </c>
    </row>
    <row r="3266" spans="14:16" x14ac:dyDescent="0.2">
      <c r="N3266" s="157"/>
      <c r="O3266" s="200" t="str">
        <f t="shared" si="278"/>
        <v>Jan-1900</v>
      </c>
      <c r="P3266" s="196" t="str">
        <f t="shared" si="279"/>
        <v>1900M01</v>
      </c>
    </row>
    <row r="3267" spans="14:16" x14ac:dyDescent="0.2">
      <c r="N3267" s="157"/>
      <c r="O3267" s="200" t="str">
        <f t="shared" si="278"/>
        <v>Jan-1900</v>
      </c>
      <c r="P3267" s="196" t="str">
        <f t="shared" si="279"/>
        <v>1900M01</v>
      </c>
    </row>
    <row r="3268" spans="14:16" x14ac:dyDescent="0.2">
      <c r="N3268" s="157"/>
      <c r="O3268" s="200" t="str">
        <f t="shared" si="278"/>
        <v>Jan-1900</v>
      </c>
      <c r="P3268" s="196" t="str">
        <f t="shared" si="279"/>
        <v>1900M01</v>
      </c>
    </row>
    <row r="3269" spans="14:16" x14ac:dyDescent="0.2">
      <c r="N3269" s="157"/>
      <c r="O3269" s="200" t="str">
        <f t="shared" si="278"/>
        <v>Jan-1900</v>
      </c>
      <c r="P3269" s="196" t="str">
        <f t="shared" si="279"/>
        <v>1900M01</v>
      </c>
    </row>
    <row r="3270" spans="14:16" x14ac:dyDescent="0.2">
      <c r="N3270" s="157"/>
      <c r="O3270" s="200" t="str">
        <f t="shared" si="278"/>
        <v>Jan-1900</v>
      </c>
      <c r="P3270" s="196" t="str">
        <f t="shared" si="279"/>
        <v>1900M01</v>
      </c>
    </row>
    <row r="3271" spans="14:16" x14ac:dyDescent="0.2">
      <c r="N3271" s="157"/>
      <c r="O3271" s="200" t="str">
        <f t="shared" si="278"/>
        <v>Jan-1900</v>
      </c>
      <c r="P3271" s="196" t="str">
        <f t="shared" si="279"/>
        <v>1900M01</v>
      </c>
    </row>
    <row r="3272" spans="14:16" x14ac:dyDescent="0.2">
      <c r="N3272" s="157"/>
      <c r="O3272" s="200" t="str">
        <f t="shared" si="278"/>
        <v>Jan-1900</v>
      </c>
      <c r="P3272" s="196" t="str">
        <f t="shared" si="279"/>
        <v>1900M01</v>
      </c>
    </row>
    <row r="3273" spans="14:16" x14ac:dyDescent="0.2">
      <c r="N3273" s="157"/>
      <c r="O3273" s="200" t="str">
        <f t="shared" si="278"/>
        <v>Jan-1900</v>
      </c>
      <c r="P3273" s="196" t="str">
        <f t="shared" si="279"/>
        <v>1900M01</v>
      </c>
    </row>
    <row r="3274" spans="14:16" x14ac:dyDescent="0.2">
      <c r="N3274" s="157"/>
      <c r="O3274" s="200" t="str">
        <f t="shared" si="278"/>
        <v>Jan-1900</v>
      </c>
      <c r="P3274" s="196" t="str">
        <f t="shared" si="279"/>
        <v>1900M01</v>
      </c>
    </row>
    <row r="3275" spans="14:16" x14ac:dyDescent="0.2">
      <c r="N3275" s="157"/>
      <c r="O3275" s="200" t="str">
        <f t="shared" si="278"/>
        <v>Jan-1900</v>
      </c>
      <c r="P3275" s="196" t="str">
        <f t="shared" si="279"/>
        <v>1900M01</v>
      </c>
    </row>
    <row r="3276" spans="14:16" x14ac:dyDescent="0.2">
      <c r="N3276" s="157"/>
      <c r="O3276" s="200" t="str">
        <f t="shared" si="278"/>
        <v>Jan-1900</v>
      </c>
      <c r="P3276" s="196" t="str">
        <f t="shared" si="279"/>
        <v>1900M01</v>
      </c>
    </row>
    <row r="3277" spans="14:16" x14ac:dyDescent="0.2">
      <c r="N3277" s="157"/>
      <c r="O3277" s="200" t="str">
        <f t="shared" si="278"/>
        <v>Jan-1900</v>
      </c>
      <c r="P3277" s="196" t="str">
        <f t="shared" si="279"/>
        <v>1900M01</v>
      </c>
    </row>
    <row r="3278" spans="14:16" x14ac:dyDescent="0.2">
      <c r="N3278" s="157"/>
      <c r="O3278" s="200" t="str">
        <f t="shared" si="278"/>
        <v>Jan-1900</v>
      </c>
      <c r="P3278" s="196" t="str">
        <f t="shared" si="279"/>
        <v>1900M01</v>
      </c>
    </row>
    <row r="3279" spans="14:16" x14ac:dyDescent="0.2">
      <c r="N3279" s="157"/>
      <c r="O3279" s="200" t="str">
        <f t="shared" si="278"/>
        <v>Jan-1900</v>
      </c>
      <c r="P3279" s="196" t="str">
        <f t="shared" si="279"/>
        <v>1900M01</v>
      </c>
    </row>
    <row r="3280" spans="14:16" x14ac:dyDescent="0.2">
      <c r="N3280" s="157"/>
      <c r="O3280" s="200" t="str">
        <f t="shared" si="278"/>
        <v>Jan-1900</v>
      </c>
      <c r="P3280" s="196" t="str">
        <f t="shared" si="279"/>
        <v>1900M01</v>
      </c>
    </row>
    <row r="3281" spans="14:16" x14ac:dyDescent="0.2">
      <c r="N3281" s="157"/>
      <c r="O3281" s="200" t="str">
        <f t="shared" si="278"/>
        <v>Jan-1900</v>
      </c>
      <c r="P3281" s="196" t="str">
        <f t="shared" si="279"/>
        <v>1900M01</v>
      </c>
    </row>
    <row r="3282" spans="14:16" x14ac:dyDescent="0.2">
      <c r="N3282" s="157"/>
      <c r="O3282" s="200" t="str">
        <f t="shared" si="278"/>
        <v>Jan-1900</v>
      </c>
      <c r="P3282" s="196" t="str">
        <f t="shared" si="279"/>
        <v>1900M01</v>
      </c>
    </row>
    <row r="3283" spans="14:16" x14ac:dyDescent="0.2">
      <c r="N3283" s="157"/>
      <c r="O3283" s="200" t="str">
        <f t="shared" si="278"/>
        <v>Jan-1900</v>
      </c>
      <c r="P3283" s="196" t="str">
        <f t="shared" si="279"/>
        <v>1900M01</v>
      </c>
    </row>
    <row r="3284" spans="14:16" x14ac:dyDescent="0.2">
      <c r="N3284" s="157"/>
      <c r="O3284" s="200" t="str">
        <f t="shared" si="278"/>
        <v>Jan-1900</v>
      </c>
      <c r="P3284" s="196" t="str">
        <f t="shared" si="279"/>
        <v>1900M01</v>
      </c>
    </row>
    <row r="3285" spans="14:16" x14ac:dyDescent="0.2">
      <c r="N3285" s="157"/>
      <c r="O3285" s="200" t="str">
        <f t="shared" si="278"/>
        <v>Jan-1900</v>
      </c>
      <c r="P3285" s="196" t="str">
        <f t="shared" si="279"/>
        <v>1900M01</v>
      </c>
    </row>
    <row r="3286" spans="14:16" x14ac:dyDescent="0.2">
      <c r="N3286" s="157"/>
      <c r="O3286" s="200" t="str">
        <f t="shared" si="278"/>
        <v>Jan-1900</v>
      </c>
      <c r="P3286" s="196" t="str">
        <f t="shared" si="279"/>
        <v>1900M01</v>
      </c>
    </row>
    <row r="3287" spans="14:16" x14ac:dyDescent="0.2">
      <c r="N3287" s="157"/>
      <c r="O3287" s="200" t="str">
        <f t="shared" si="278"/>
        <v>Jan-1900</v>
      </c>
      <c r="P3287" s="196" t="str">
        <f t="shared" si="279"/>
        <v>1900M01</v>
      </c>
    </row>
    <row r="3288" spans="14:16" x14ac:dyDescent="0.2">
      <c r="N3288" s="157"/>
      <c r="O3288" s="200" t="str">
        <f t="shared" si="278"/>
        <v>Jan-1900</v>
      </c>
      <c r="P3288" s="196" t="str">
        <f t="shared" si="279"/>
        <v>1900M01</v>
      </c>
    </row>
    <row r="3289" spans="14:16" x14ac:dyDescent="0.2">
      <c r="N3289" s="157"/>
      <c r="O3289" s="200" t="str">
        <f t="shared" si="278"/>
        <v>Jan-1900</v>
      </c>
      <c r="P3289" s="196" t="str">
        <f t="shared" si="279"/>
        <v>1900M01</v>
      </c>
    </row>
    <row r="3290" spans="14:16" x14ac:dyDescent="0.2">
      <c r="N3290" s="157"/>
      <c r="O3290" s="200" t="str">
        <f t="shared" si="278"/>
        <v>Jan-1900</v>
      </c>
      <c r="P3290" s="196" t="str">
        <f t="shared" si="279"/>
        <v>1900M01</v>
      </c>
    </row>
    <row r="3291" spans="14:16" x14ac:dyDescent="0.2">
      <c r="N3291" s="157"/>
      <c r="O3291" s="200" t="str">
        <f t="shared" si="278"/>
        <v>Jan-1900</v>
      </c>
      <c r="P3291" s="196" t="str">
        <f t="shared" si="279"/>
        <v>1900M01</v>
      </c>
    </row>
    <row r="3292" spans="14:16" x14ac:dyDescent="0.2">
      <c r="N3292" s="157"/>
      <c r="O3292" s="200" t="str">
        <f t="shared" si="278"/>
        <v>Jan-1900</v>
      </c>
      <c r="P3292" s="196" t="str">
        <f t="shared" si="279"/>
        <v>1900M01</v>
      </c>
    </row>
    <row r="3293" spans="14:16" x14ac:dyDescent="0.2">
      <c r="N3293" s="157"/>
      <c r="O3293" s="200" t="str">
        <f t="shared" ref="O3293:O3356" si="280">TEXT(N3293,"mmm")&amp;"-"&amp;TEXT(N3293,"yyyy")</f>
        <v>Jan-1900</v>
      </c>
      <c r="P3293" s="196" t="str">
        <f t="shared" ref="P3293:P3356" si="281">IFERROR(TEXT(O3293,"yyyy")&amp;"M"&amp;IF(MONTH(O3293)&lt;10,0&amp;MONTH(O3293),MONTH(O3293)),"")</f>
        <v>1900M01</v>
      </c>
    </row>
    <row r="3294" spans="14:16" x14ac:dyDescent="0.2">
      <c r="N3294" s="157"/>
      <c r="O3294" s="200" t="str">
        <f t="shared" si="280"/>
        <v>Jan-1900</v>
      </c>
      <c r="P3294" s="196" t="str">
        <f t="shared" si="281"/>
        <v>1900M01</v>
      </c>
    </row>
    <row r="3295" spans="14:16" x14ac:dyDescent="0.2">
      <c r="N3295" s="157"/>
      <c r="O3295" s="200" t="str">
        <f t="shared" si="280"/>
        <v>Jan-1900</v>
      </c>
      <c r="P3295" s="196" t="str">
        <f t="shared" si="281"/>
        <v>1900M01</v>
      </c>
    </row>
    <row r="3296" spans="14:16" x14ac:dyDescent="0.2">
      <c r="N3296" s="157"/>
      <c r="O3296" s="200" t="str">
        <f t="shared" si="280"/>
        <v>Jan-1900</v>
      </c>
      <c r="P3296" s="196" t="str">
        <f t="shared" si="281"/>
        <v>1900M01</v>
      </c>
    </row>
    <row r="3297" spans="14:16" x14ac:dyDescent="0.2">
      <c r="N3297" s="157"/>
      <c r="O3297" s="200" t="str">
        <f t="shared" si="280"/>
        <v>Jan-1900</v>
      </c>
      <c r="P3297" s="196" t="str">
        <f t="shared" si="281"/>
        <v>1900M01</v>
      </c>
    </row>
    <row r="3298" spans="14:16" x14ac:dyDescent="0.2">
      <c r="N3298" s="157"/>
      <c r="O3298" s="200" t="str">
        <f t="shared" si="280"/>
        <v>Jan-1900</v>
      </c>
      <c r="P3298" s="196" t="str">
        <f t="shared" si="281"/>
        <v>1900M01</v>
      </c>
    </row>
    <row r="3299" spans="14:16" x14ac:dyDescent="0.2">
      <c r="N3299" s="157"/>
      <c r="O3299" s="200" t="str">
        <f t="shared" si="280"/>
        <v>Jan-1900</v>
      </c>
      <c r="P3299" s="196" t="str">
        <f t="shared" si="281"/>
        <v>1900M01</v>
      </c>
    </row>
    <row r="3300" spans="14:16" x14ac:dyDescent="0.2">
      <c r="N3300" s="157"/>
      <c r="O3300" s="200" t="str">
        <f t="shared" si="280"/>
        <v>Jan-1900</v>
      </c>
      <c r="P3300" s="196" t="str">
        <f t="shared" si="281"/>
        <v>1900M01</v>
      </c>
    </row>
    <row r="3301" spans="14:16" x14ac:dyDescent="0.2">
      <c r="N3301" s="157"/>
      <c r="O3301" s="200" t="str">
        <f t="shared" si="280"/>
        <v>Jan-1900</v>
      </c>
      <c r="P3301" s="196" t="str">
        <f t="shared" si="281"/>
        <v>1900M01</v>
      </c>
    </row>
    <row r="3302" spans="14:16" x14ac:dyDescent="0.2">
      <c r="N3302" s="157"/>
      <c r="O3302" s="200" t="str">
        <f t="shared" si="280"/>
        <v>Jan-1900</v>
      </c>
      <c r="P3302" s="196" t="str">
        <f t="shared" si="281"/>
        <v>1900M01</v>
      </c>
    </row>
    <row r="3303" spans="14:16" x14ac:dyDescent="0.2">
      <c r="N3303" s="157"/>
      <c r="O3303" s="200" t="str">
        <f t="shared" si="280"/>
        <v>Jan-1900</v>
      </c>
      <c r="P3303" s="196" t="str">
        <f t="shared" si="281"/>
        <v>1900M01</v>
      </c>
    </row>
    <row r="3304" spans="14:16" x14ac:dyDescent="0.2">
      <c r="N3304" s="157"/>
      <c r="O3304" s="200" t="str">
        <f t="shared" si="280"/>
        <v>Jan-1900</v>
      </c>
      <c r="P3304" s="196" t="str">
        <f t="shared" si="281"/>
        <v>1900M01</v>
      </c>
    </row>
    <row r="3305" spans="14:16" x14ac:dyDescent="0.2">
      <c r="N3305" s="157"/>
      <c r="O3305" s="200" t="str">
        <f t="shared" si="280"/>
        <v>Jan-1900</v>
      </c>
      <c r="P3305" s="196" t="str">
        <f t="shared" si="281"/>
        <v>1900M01</v>
      </c>
    </row>
    <row r="3306" spans="14:16" x14ac:dyDescent="0.2">
      <c r="N3306" s="157"/>
      <c r="O3306" s="200" t="str">
        <f t="shared" si="280"/>
        <v>Jan-1900</v>
      </c>
      <c r="P3306" s="196" t="str">
        <f t="shared" si="281"/>
        <v>1900M01</v>
      </c>
    </row>
    <row r="3307" spans="14:16" x14ac:dyDescent="0.2">
      <c r="N3307" s="157"/>
      <c r="O3307" s="200" t="str">
        <f t="shared" si="280"/>
        <v>Jan-1900</v>
      </c>
      <c r="P3307" s="196" t="str">
        <f t="shared" si="281"/>
        <v>1900M01</v>
      </c>
    </row>
    <row r="3308" spans="14:16" x14ac:dyDescent="0.2">
      <c r="N3308" s="157"/>
      <c r="O3308" s="200" t="str">
        <f t="shared" si="280"/>
        <v>Jan-1900</v>
      </c>
      <c r="P3308" s="196" t="str">
        <f t="shared" si="281"/>
        <v>1900M01</v>
      </c>
    </row>
    <row r="3309" spans="14:16" x14ac:dyDescent="0.2">
      <c r="N3309" s="157"/>
      <c r="O3309" s="200" t="str">
        <f t="shared" si="280"/>
        <v>Jan-1900</v>
      </c>
      <c r="P3309" s="196" t="str">
        <f t="shared" si="281"/>
        <v>1900M01</v>
      </c>
    </row>
    <row r="3310" spans="14:16" x14ac:dyDescent="0.2">
      <c r="N3310" s="157"/>
      <c r="O3310" s="200" t="str">
        <f t="shared" si="280"/>
        <v>Jan-1900</v>
      </c>
      <c r="P3310" s="196" t="str">
        <f t="shared" si="281"/>
        <v>1900M01</v>
      </c>
    </row>
    <row r="3311" spans="14:16" x14ac:dyDescent="0.2">
      <c r="N3311" s="157"/>
      <c r="O3311" s="200" t="str">
        <f t="shared" si="280"/>
        <v>Jan-1900</v>
      </c>
      <c r="P3311" s="196" t="str">
        <f t="shared" si="281"/>
        <v>1900M01</v>
      </c>
    </row>
    <row r="3312" spans="14:16" x14ac:dyDescent="0.2">
      <c r="N3312" s="157"/>
      <c r="O3312" s="200" t="str">
        <f t="shared" si="280"/>
        <v>Jan-1900</v>
      </c>
      <c r="P3312" s="196" t="str">
        <f t="shared" si="281"/>
        <v>1900M01</v>
      </c>
    </row>
    <row r="3313" spans="14:16" x14ac:dyDescent="0.2">
      <c r="N3313" s="157"/>
      <c r="O3313" s="200" t="str">
        <f t="shared" si="280"/>
        <v>Jan-1900</v>
      </c>
      <c r="P3313" s="196" t="str">
        <f t="shared" si="281"/>
        <v>1900M01</v>
      </c>
    </row>
    <row r="3314" spans="14:16" x14ac:dyDescent="0.2">
      <c r="N3314" s="157"/>
      <c r="O3314" s="200" t="str">
        <f t="shared" si="280"/>
        <v>Jan-1900</v>
      </c>
      <c r="P3314" s="196" t="str">
        <f t="shared" si="281"/>
        <v>1900M01</v>
      </c>
    </row>
    <row r="3315" spans="14:16" x14ac:dyDescent="0.2">
      <c r="N3315" s="157"/>
      <c r="O3315" s="200" t="str">
        <f t="shared" si="280"/>
        <v>Jan-1900</v>
      </c>
      <c r="P3315" s="196" t="str">
        <f t="shared" si="281"/>
        <v>1900M01</v>
      </c>
    </row>
    <row r="3316" spans="14:16" x14ac:dyDescent="0.2">
      <c r="N3316" s="157"/>
      <c r="O3316" s="200" t="str">
        <f t="shared" si="280"/>
        <v>Jan-1900</v>
      </c>
      <c r="P3316" s="196" t="str">
        <f t="shared" si="281"/>
        <v>1900M01</v>
      </c>
    </row>
    <row r="3317" spans="14:16" x14ac:dyDescent="0.2">
      <c r="N3317" s="157"/>
      <c r="O3317" s="200" t="str">
        <f t="shared" si="280"/>
        <v>Jan-1900</v>
      </c>
      <c r="P3317" s="196" t="str">
        <f t="shared" si="281"/>
        <v>1900M01</v>
      </c>
    </row>
    <row r="3318" spans="14:16" x14ac:dyDescent="0.2">
      <c r="N3318" s="157"/>
      <c r="O3318" s="200" t="str">
        <f t="shared" si="280"/>
        <v>Jan-1900</v>
      </c>
      <c r="P3318" s="196" t="str">
        <f t="shared" si="281"/>
        <v>1900M01</v>
      </c>
    </row>
    <row r="3319" spans="14:16" x14ac:dyDescent="0.2">
      <c r="N3319" s="157"/>
      <c r="O3319" s="200" t="str">
        <f t="shared" si="280"/>
        <v>Jan-1900</v>
      </c>
      <c r="P3319" s="196" t="str">
        <f t="shared" si="281"/>
        <v>1900M01</v>
      </c>
    </row>
    <row r="3320" spans="14:16" x14ac:dyDescent="0.2">
      <c r="N3320" s="157"/>
      <c r="O3320" s="200" t="str">
        <f t="shared" si="280"/>
        <v>Jan-1900</v>
      </c>
      <c r="P3320" s="196" t="str">
        <f t="shared" si="281"/>
        <v>1900M01</v>
      </c>
    </row>
    <row r="3321" spans="14:16" x14ac:dyDescent="0.2">
      <c r="N3321" s="157"/>
      <c r="O3321" s="200" t="str">
        <f t="shared" si="280"/>
        <v>Jan-1900</v>
      </c>
      <c r="P3321" s="196" t="str">
        <f t="shared" si="281"/>
        <v>1900M01</v>
      </c>
    </row>
    <row r="3322" spans="14:16" x14ac:dyDescent="0.2">
      <c r="N3322" s="157"/>
      <c r="O3322" s="200" t="str">
        <f t="shared" si="280"/>
        <v>Jan-1900</v>
      </c>
      <c r="P3322" s="196" t="str">
        <f t="shared" si="281"/>
        <v>1900M01</v>
      </c>
    </row>
    <row r="3323" spans="14:16" x14ac:dyDescent="0.2">
      <c r="N3323" s="157"/>
      <c r="O3323" s="200" t="str">
        <f t="shared" si="280"/>
        <v>Jan-1900</v>
      </c>
      <c r="P3323" s="196" t="str">
        <f t="shared" si="281"/>
        <v>1900M01</v>
      </c>
    </row>
    <row r="3324" spans="14:16" x14ac:dyDescent="0.2">
      <c r="N3324" s="157"/>
      <c r="O3324" s="200" t="str">
        <f t="shared" si="280"/>
        <v>Jan-1900</v>
      </c>
      <c r="P3324" s="196" t="str">
        <f t="shared" si="281"/>
        <v>1900M01</v>
      </c>
    </row>
    <row r="3325" spans="14:16" x14ac:dyDescent="0.2">
      <c r="N3325" s="157"/>
      <c r="O3325" s="200" t="str">
        <f t="shared" si="280"/>
        <v>Jan-1900</v>
      </c>
      <c r="P3325" s="196" t="str">
        <f t="shared" si="281"/>
        <v>1900M01</v>
      </c>
    </row>
    <row r="3326" spans="14:16" x14ac:dyDescent="0.2">
      <c r="N3326" s="157"/>
      <c r="O3326" s="200" t="str">
        <f t="shared" si="280"/>
        <v>Jan-1900</v>
      </c>
      <c r="P3326" s="196" t="str">
        <f t="shared" si="281"/>
        <v>1900M01</v>
      </c>
    </row>
    <row r="3327" spans="14:16" x14ac:dyDescent="0.2">
      <c r="N3327" s="157"/>
      <c r="O3327" s="200" t="str">
        <f t="shared" si="280"/>
        <v>Jan-1900</v>
      </c>
      <c r="P3327" s="196" t="str">
        <f t="shared" si="281"/>
        <v>1900M01</v>
      </c>
    </row>
    <row r="3328" spans="14:16" x14ac:dyDescent="0.2">
      <c r="N3328" s="157"/>
      <c r="O3328" s="200" t="str">
        <f t="shared" si="280"/>
        <v>Jan-1900</v>
      </c>
      <c r="P3328" s="196" t="str">
        <f t="shared" si="281"/>
        <v>1900M01</v>
      </c>
    </row>
    <row r="3329" spans="14:16" x14ac:dyDescent="0.2">
      <c r="N3329" s="157"/>
      <c r="O3329" s="200" t="str">
        <f t="shared" si="280"/>
        <v>Jan-1900</v>
      </c>
      <c r="P3329" s="196" t="str">
        <f t="shared" si="281"/>
        <v>1900M01</v>
      </c>
    </row>
    <row r="3330" spans="14:16" x14ac:dyDescent="0.2">
      <c r="N3330" s="157"/>
      <c r="O3330" s="200" t="str">
        <f t="shared" si="280"/>
        <v>Jan-1900</v>
      </c>
      <c r="P3330" s="196" t="str">
        <f t="shared" si="281"/>
        <v>1900M01</v>
      </c>
    </row>
    <row r="3331" spans="14:16" x14ac:dyDescent="0.2">
      <c r="N3331" s="157"/>
      <c r="O3331" s="200" t="str">
        <f t="shared" si="280"/>
        <v>Jan-1900</v>
      </c>
      <c r="P3331" s="196" t="str">
        <f t="shared" si="281"/>
        <v>1900M01</v>
      </c>
    </row>
    <row r="3332" spans="14:16" x14ac:dyDescent="0.2">
      <c r="N3332" s="157"/>
      <c r="O3332" s="200" t="str">
        <f t="shared" si="280"/>
        <v>Jan-1900</v>
      </c>
      <c r="P3332" s="196" t="str">
        <f t="shared" si="281"/>
        <v>1900M01</v>
      </c>
    </row>
    <row r="3333" spans="14:16" x14ac:dyDescent="0.2">
      <c r="N3333" s="157"/>
      <c r="O3333" s="200" t="str">
        <f t="shared" si="280"/>
        <v>Jan-1900</v>
      </c>
      <c r="P3333" s="196" t="str">
        <f t="shared" si="281"/>
        <v>1900M01</v>
      </c>
    </row>
    <row r="3334" spans="14:16" x14ac:dyDescent="0.2">
      <c r="N3334" s="157"/>
      <c r="O3334" s="200" t="str">
        <f t="shared" si="280"/>
        <v>Jan-1900</v>
      </c>
      <c r="P3334" s="196" t="str">
        <f t="shared" si="281"/>
        <v>1900M01</v>
      </c>
    </row>
    <row r="3335" spans="14:16" x14ac:dyDescent="0.2">
      <c r="N3335" s="157"/>
      <c r="O3335" s="200" t="str">
        <f t="shared" si="280"/>
        <v>Jan-1900</v>
      </c>
      <c r="P3335" s="196" t="str">
        <f t="shared" si="281"/>
        <v>1900M01</v>
      </c>
    </row>
    <row r="3336" spans="14:16" x14ac:dyDescent="0.2">
      <c r="N3336" s="157"/>
      <c r="O3336" s="200" t="str">
        <f t="shared" si="280"/>
        <v>Jan-1900</v>
      </c>
      <c r="P3336" s="196" t="str">
        <f t="shared" si="281"/>
        <v>1900M01</v>
      </c>
    </row>
    <row r="3337" spans="14:16" x14ac:dyDescent="0.2">
      <c r="N3337" s="157"/>
      <c r="O3337" s="200" t="str">
        <f t="shared" si="280"/>
        <v>Jan-1900</v>
      </c>
      <c r="P3337" s="196" t="str">
        <f t="shared" si="281"/>
        <v>1900M01</v>
      </c>
    </row>
    <row r="3338" spans="14:16" x14ac:dyDescent="0.2">
      <c r="N3338" s="157"/>
      <c r="O3338" s="200" t="str">
        <f t="shared" si="280"/>
        <v>Jan-1900</v>
      </c>
      <c r="P3338" s="196" t="str">
        <f t="shared" si="281"/>
        <v>1900M01</v>
      </c>
    </row>
    <row r="3339" spans="14:16" x14ac:dyDescent="0.2">
      <c r="N3339" s="157"/>
      <c r="O3339" s="200" t="str">
        <f t="shared" si="280"/>
        <v>Jan-1900</v>
      </c>
      <c r="P3339" s="196" t="str">
        <f t="shared" si="281"/>
        <v>1900M01</v>
      </c>
    </row>
    <row r="3340" spans="14:16" x14ac:dyDescent="0.2">
      <c r="N3340" s="157"/>
      <c r="O3340" s="200" t="str">
        <f t="shared" si="280"/>
        <v>Jan-1900</v>
      </c>
      <c r="P3340" s="196" t="str">
        <f t="shared" si="281"/>
        <v>1900M01</v>
      </c>
    </row>
    <row r="3341" spans="14:16" x14ac:dyDescent="0.2">
      <c r="N3341" s="157"/>
      <c r="O3341" s="200" t="str">
        <f t="shared" si="280"/>
        <v>Jan-1900</v>
      </c>
      <c r="P3341" s="196" t="str">
        <f t="shared" si="281"/>
        <v>1900M01</v>
      </c>
    </row>
    <row r="3342" spans="14:16" x14ac:dyDescent="0.2">
      <c r="N3342" s="157"/>
      <c r="O3342" s="200" t="str">
        <f t="shared" si="280"/>
        <v>Jan-1900</v>
      </c>
      <c r="P3342" s="196" t="str">
        <f t="shared" si="281"/>
        <v>1900M01</v>
      </c>
    </row>
    <row r="3343" spans="14:16" x14ac:dyDescent="0.2">
      <c r="N3343" s="157"/>
      <c r="O3343" s="200" t="str">
        <f t="shared" si="280"/>
        <v>Jan-1900</v>
      </c>
      <c r="P3343" s="196" t="str">
        <f t="shared" si="281"/>
        <v>1900M01</v>
      </c>
    </row>
    <row r="3344" spans="14:16" x14ac:dyDescent="0.2">
      <c r="N3344" s="157"/>
      <c r="O3344" s="200" t="str">
        <f t="shared" si="280"/>
        <v>Jan-1900</v>
      </c>
      <c r="P3344" s="196" t="str">
        <f t="shared" si="281"/>
        <v>1900M01</v>
      </c>
    </row>
    <row r="3345" spans="14:16" x14ac:dyDescent="0.2">
      <c r="N3345" s="157"/>
      <c r="O3345" s="200" t="str">
        <f t="shared" si="280"/>
        <v>Jan-1900</v>
      </c>
      <c r="P3345" s="196" t="str">
        <f t="shared" si="281"/>
        <v>1900M01</v>
      </c>
    </row>
    <row r="3346" spans="14:16" x14ac:dyDescent="0.2">
      <c r="N3346" s="157"/>
      <c r="O3346" s="200" t="str">
        <f t="shared" si="280"/>
        <v>Jan-1900</v>
      </c>
      <c r="P3346" s="196" t="str">
        <f t="shared" si="281"/>
        <v>1900M01</v>
      </c>
    </row>
    <row r="3347" spans="14:16" x14ac:dyDescent="0.2">
      <c r="N3347" s="157"/>
      <c r="O3347" s="200" t="str">
        <f t="shared" si="280"/>
        <v>Jan-1900</v>
      </c>
      <c r="P3347" s="196" t="str">
        <f t="shared" si="281"/>
        <v>1900M01</v>
      </c>
    </row>
    <row r="3348" spans="14:16" x14ac:dyDescent="0.2">
      <c r="N3348" s="157"/>
      <c r="O3348" s="200" t="str">
        <f t="shared" si="280"/>
        <v>Jan-1900</v>
      </c>
      <c r="P3348" s="196" t="str">
        <f t="shared" si="281"/>
        <v>1900M01</v>
      </c>
    </row>
    <row r="3349" spans="14:16" x14ac:dyDescent="0.2">
      <c r="N3349" s="157"/>
      <c r="O3349" s="200" t="str">
        <f t="shared" si="280"/>
        <v>Jan-1900</v>
      </c>
      <c r="P3349" s="196" t="str">
        <f t="shared" si="281"/>
        <v>1900M01</v>
      </c>
    </row>
    <row r="3350" spans="14:16" x14ac:dyDescent="0.2">
      <c r="N3350" s="157"/>
      <c r="O3350" s="200" t="str">
        <f t="shared" si="280"/>
        <v>Jan-1900</v>
      </c>
      <c r="P3350" s="196" t="str">
        <f t="shared" si="281"/>
        <v>1900M01</v>
      </c>
    </row>
    <row r="3351" spans="14:16" x14ac:dyDescent="0.2">
      <c r="N3351" s="157"/>
      <c r="O3351" s="200" t="str">
        <f t="shared" si="280"/>
        <v>Jan-1900</v>
      </c>
      <c r="P3351" s="196" t="str">
        <f t="shared" si="281"/>
        <v>1900M01</v>
      </c>
    </row>
    <row r="3352" spans="14:16" x14ac:dyDescent="0.2">
      <c r="N3352" s="157"/>
      <c r="O3352" s="200" t="str">
        <f t="shared" si="280"/>
        <v>Jan-1900</v>
      </c>
      <c r="P3352" s="196" t="str">
        <f t="shared" si="281"/>
        <v>1900M01</v>
      </c>
    </row>
    <row r="3353" spans="14:16" x14ac:dyDescent="0.2">
      <c r="N3353" s="157"/>
      <c r="O3353" s="200" t="str">
        <f t="shared" si="280"/>
        <v>Jan-1900</v>
      </c>
      <c r="P3353" s="196" t="str">
        <f t="shared" si="281"/>
        <v>1900M01</v>
      </c>
    </row>
    <row r="3354" spans="14:16" x14ac:dyDescent="0.2">
      <c r="N3354" s="157"/>
      <c r="O3354" s="200" t="str">
        <f t="shared" si="280"/>
        <v>Jan-1900</v>
      </c>
      <c r="P3354" s="196" t="str">
        <f t="shared" si="281"/>
        <v>1900M01</v>
      </c>
    </row>
    <row r="3355" spans="14:16" x14ac:dyDescent="0.2">
      <c r="N3355" s="157"/>
      <c r="O3355" s="200" t="str">
        <f t="shared" si="280"/>
        <v>Jan-1900</v>
      </c>
      <c r="P3355" s="196" t="str">
        <f t="shared" si="281"/>
        <v>1900M01</v>
      </c>
    </row>
    <row r="3356" spans="14:16" x14ac:dyDescent="0.2">
      <c r="N3356" s="157"/>
      <c r="O3356" s="200" t="str">
        <f t="shared" si="280"/>
        <v>Jan-1900</v>
      </c>
      <c r="P3356" s="196" t="str">
        <f t="shared" si="281"/>
        <v>1900M01</v>
      </c>
    </row>
    <row r="3357" spans="14:16" x14ac:dyDescent="0.2">
      <c r="N3357" s="157"/>
      <c r="O3357" s="200" t="str">
        <f t="shared" ref="O3357:O3420" si="282">TEXT(N3357,"mmm")&amp;"-"&amp;TEXT(N3357,"yyyy")</f>
        <v>Jan-1900</v>
      </c>
      <c r="P3357" s="196" t="str">
        <f t="shared" ref="P3357:P3420" si="283">IFERROR(TEXT(O3357,"yyyy")&amp;"M"&amp;IF(MONTH(O3357)&lt;10,0&amp;MONTH(O3357),MONTH(O3357)),"")</f>
        <v>1900M01</v>
      </c>
    </row>
    <row r="3358" spans="14:16" x14ac:dyDescent="0.2">
      <c r="N3358" s="157"/>
      <c r="O3358" s="200" t="str">
        <f t="shared" si="282"/>
        <v>Jan-1900</v>
      </c>
      <c r="P3358" s="196" t="str">
        <f t="shared" si="283"/>
        <v>1900M01</v>
      </c>
    </row>
    <row r="3359" spans="14:16" x14ac:dyDescent="0.2">
      <c r="N3359" s="157"/>
      <c r="O3359" s="200" t="str">
        <f t="shared" si="282"/>
        <v>Jan-1900</v>
      </c>
      <c r="P3359" s="196" t="str">
        <f t="shared" si="283"/>
        <v>1900M01</v>
      </c>
    </row>
    <row r="3360" spans="14:16" x14ac:dyDescent="0.2">
      <c r="N3360" s="157"/>
      <c r="O3360" s="200" t="str">
        <f t="shared" si="282"/>
        <v>Jan-1900</v>
      </c>
      <c r="P3360" s="196" t="str">
        <f t="shared" si="283"/>
        <v>1900M01</v>
      </c>
    </row>
    <row r="3361" spans="14:16" x14ac:dyDescent="0.2">
      <c r="N3361" s="157"/>
      <c r="O3361" s="200" t="str">
        <f t="shared" si="282"/>
        <v>Jan-1900</v>
      </c>
      <c r="P3361" s="196" t="str">
        <f t="shared" si="283"/>
        <v>1900M01</v>
      </c>
    </row>
    <row r="3362" spans="14:16" x14ac:dyDescent="0.2">
      <c r="N3362" s="157"/>
      <c r="O3362" s="200" t="str">
        <f t="shared" si="282"/>
        <v>Jan-1900</v>
      </c>
      <c r="P3362" s="196" t="str">
        <f t="shared" si="283"/>
        <v>1900M01</v>
      </c>
    </row>
    <row r="3363" spans="14:16" x14ac:dyDescent="0.2">
      <c r="N3363" s="157"/>
      <c r="O3363" s="200" t="str">
        <f t="shared" si="282"/>
        <v>Jan-1900</v>
      </c>
      <c r="P3363" s="196" t="str">
        <f t="shared" si="283"/>
        <v>1900M01</v>
      </c>
    </row>
    <row r="3364" spans="14:16" x14ac:dyDescent="0.2">
      <c r="N3364" s="157"/>
      <c r="O3364" s="200" t="str">
        <f t="shared" si="282"/>
        <v>Jan-1900</v>
      </c>
      <c r="P3364" s="196" t="str">
        <f t="shared" si="283"/>
        <v>1900M01</v>
      </c>
    </row>
    <row r="3365" spans="14:16" x14ac:dyDescent="0.2">
      <c r="N3365" s="157"/>
      <c r="O3365" s="200" t="str">
        <f t="shared" si="282"/>
        <v>Jan-1900</v>
      </c>
      <c r="P3365" s="196" t="str">
        <f t="shared" si="283"/>
        <v>1900M01</v>
      </c>
    </row>
    <row r="3366" spans="14:16" x14ac:dyDescent="0.2">
      <c r="N3366" s="157"/>
      <c r="O3366" s="200" t="str">
        <f t="shared" si="282"/>
        <v>Jan-1900</v>
      </c>
      <c r="P3366" s="196" t="str">
        <f t="shared" si="283"/>
        <v>1900M01</v>
      </c>
    </row>
    <row r="3367" spans="14:16" x14ac:dyDescent="0.2">
      <c r="N3367" s="157"/>
      <c r="O3367" s="200" t="str">
        <f t="shared" si="282"/>
        <v>Jan-1900</v>
      </c>
      <c r="P3367" s="196" t="str">
        <f t="shared" si="283"/>
        <v>1900M01</v>
      </c>
    </row>
    <row r="3368" spans="14:16" x14ac:dyDescent="0.2">
      <c r="N3368" s="157"/>
      <c r="O3368" s="200" t="str">
        <f t="shared" si="282"/>
        <v>Jan-1900</v>
      </c>
      <c r="P3368" s="196" t="str">
        <f t="shared" si="283"/>
        <v>1900M01</v>
      </c>
    </row>
    <row r="3369" spans="14:16" x14ac:dyDescent="0.2">
      <c r="N3369" s="157"/>
      <c r="O3369" s="200" t="str">
        <f t="shared" si="282"/>
        <v>Jan-1900</v>
      </c>
      <c r="P3369" s="196" t="str">
        <f t="shared" si="283"/>
        <v>1900M01</v>
      </c>
    </row>
    <row r="3370" spans="14:16" x14ac:dyDescent="0.2">
      <c r="N3370" s="157"/>
      <c r="O3370" s="200" t="str">
        <f t="shared" si="282"/>
        <v>Jan-1900</v>
      </c>
      <c r="P3370" s="196" t="str">
        <f t="shared" si="283"/>
        <v>1900M01</v>
      </c>
    </row>
    <row r="3371" spans="14:16" x14ac:dyDescent="0.2">
      <c r="N3371" s="157"/>
      <c r="O3371" s="200" t="str">
        <f t="shared" si="282"/>
        <v>Jan-1900</v>
      </c>
      <c r="P3371" s="196" t="str">
        <f t="shared" si="283"/>
        <v>1900M01</v>
      </c>
    </row>
    <row r="3372" spans="14:16" x14ac:dyDescent="0.2">
      <c r="N3372" s="157"/>
      <c r="O3372" s="200" t="str">
        <f t="shared" si="282"/>
        <v>Jan-1900</v>
      </c>
      <c r="P3372" s="196" t="str">
        <f t="shared" si="283"/>
        <v>1900M01</v>
      </c>
    </row>
    <row r="3373" spans="14:16" x14ac:dyDescent="0.2">
      <c r="N3373" s="157"/>
      <c r="O3373" s="200" t="str">
        <f t="shared" si="282"/>
        <v>Jan-1900</v>
      </c>
      <c r="P3373" s="196" t="str">
        <f t="shared" si="283"/>
        <v>1900M01</v>
      </c>
    </row>
    <row r="3374" spans="14:16" x14ac:dyDescent="0.2">
      <c r="N3374" s="157"/>
      <c r="O3374" s="200" t="str">
        <f t="shared" si="282"/>
        <v>Jan-1900</v>
      </c>
      <c r="P3374" s="196" t="str">
        <f t="shared" si="283"/>
        <v>1900M01</v>
      </c>
    </row>
    <row r="3375" spans="14:16" x14ac:dyDescent="0.2">
      <c r="N3375" s="157"/>
      <c r="O3375" s="200" t="str">
        <f t="shared" si="282"/>
        <v>Jan-1900</v>
      </c>
      <c r="P3375" s="196" t="str">
        <f t="shared" si="283"/>
        <v>1900M01</v>
      </c>
    </row>
    <row r="3376" spans="14:16" x14ac:dyDescent="0.2">
      <c r="N3376" s="157"/>
      <c r="O3376" s="200" t="str">
        <f t="shared" si="282"/>
        <v>Jan-1900</v>
      </c>
      <c r="P3376" s="196" t="str">
        <f t="shared" si="283"/>
        <v>1900M01</v>
      </c>
    </row>
    <row r="3377" spans="14:16" x14ac:dyDescent="0.2">
      <c r="N3377" s="157"/>
      <c r="O3377" s="200" t="str">
        <f t="shared" si="282"/>
        <v>Jan-1900</v>
      </c>
      <c r="P3377" s="196" t="str">
        <f t="shared" si="283"/>
        <v>1900M01</v>
      </c>
    </row>
    <row r="3378" spans="14:16" x14ac:dyDescent="0.2">
      <c r="N3378" s="157"/>
      <c r="O3378" s="200" t="str">
        <f t="shared" si="282"/>
        <v>Jan-1900</v>
      </c>
      <c r="P3378" s="196" t="str">
        <f t="shared" si="283"/>
        <v>1900M01</v>
      </c>
    </row>
    <row r="3379" spans="14:16" x14ac:dyDescent="0.2">
      <c r="N3379" s="157"/>
      <c r="O3379" s="200" t="str">
        <f t="shared" si="282"/>
        <v>Jan-1900</v>
      </c>
      <c r="P3379" s="196" t="str">
        <f t="shared" si="283"/>
        <v>1900M01</v>
      </c>
    </row>
    <row r="3380" spans="14:16" x14ac:dyDescent="0.2">
      <c r="N3380" s="157"/>
      <c r="O3380" s="200" t="str">
        <f t="shared" si="282"/>
        <v>Jan-1900</v>
      </c>
      <c r="P3380" s="196" t="str">
        <f t="shared" si="283"/>
        <v>1900M01</v>
      </c>
    </row>
    <row r="3381" spans="14:16" x14ac:dyDescent="0.2">
      <c r="N3381" s="157"/>
      <c r="O3381" s="200" t="str">
        <f t="shared" si="282"/>
        <v>Jan-1900</v>
      </c>
      <c r="P3381" s="196" t="str">
        <f t="shared" si="283"/>
        <v>1900M01</v>
      </c>
    </row>
    <row r="3382" spans="14:16" x14ac:dyDescent="0.2">
      <c r="N3382" s="157"/>
      <c r="O3382" s="200" t="str">
        <f t="shared" si="282"/>
        <v>Jan-1900</v>
      </c>
      <c r="P3382" s="196" t="str">
        <f t="shared" si="283"/>
        <v>1900M01</v>
      </c>
    </row>
    <row r="3383" spans="14:16" x14ac:dyDescent="0.2">
      <c r="N3383" s="157"/>
      <c r="O3383" s="200" t="str">
        <f t="shared" si="282"/>
        <v>Jan-1900</v>
      </c>
      <c r="P3383" s="196" t="str">
        <f t="shared" si="283"/>
        <v>1900M01</v>
      </c>
    </row>
    <row r="3384" spans="14:16" x14ac:dyDescent="0.2">
      <c r="N3384" s="157"/>
      <c r="O3384" s="200" t="str">
        <f t="shared" si="282"/>
        <v>Jan-1900</v>
      </c>
      <c r="P3384" s="196" t="str">
        <f t="shared" si="283"/>
        <v>1900M01</v>
      </c>
    </row>
    <row r="3385" spans="14:16" x14ac:dyDescent="0.2">
      <c r="N3385" s="157"/>
      <c r="O3385" s="200" t="str">
        <f t="shared" si="282"/>
        <v>Jan-1900</v>
      </c>
      <c r="P3385" s="196" t="str">
        <f t="shared" si="283"/>
        <v>1900M01</v>
      </c>
    </row>
    <row r="3386" spans="14:16" x14ac:dyDescent="0.2">
      <c r="N3386" s="157"/>
      <c r="O3386" s="200" t="str">
        <f t="shared" si="282"/>
        <v>Jan-1900</v>
      </c>
      <c r="P3386" s="196" t="str">
        <f t="shared" si="283"/>
        <v>1900M01</v>
      </c>
    </row>
    <row r="3387" spans="14:16" x14ac:dyDescent="0.2">
      <c r="N3387" s="157"/>
      <c r="O3387" s="200" t="str">
        <f t="shared" si="282"/>
        <v>Jan-1900</v>
      </c>
      <c r="P3387" s="196" t="str">
        <f t="shared" si="283"/>
        <v>1900M01</v>
      </c>
    </row>
    <row r="3388" spans="14:16" x14ac:dyDescent="0.2">
      <c r="N3388" s="157"/>
      <c r="O3388" s="200" t="str">
        <f t="shared" si="282"/>
        <v>Jan-1900</v>
      </c>
      <c r="P3388" s="196" t="str">
        <f t="shared" si="283"/>
        <v>1900M01</v>
      </c>
    </row>
    <row r="3389" spans="14:16" x14ac:dyDescent="0.2">
      <c r="N3389" s="157"/>
      <c r="O3389" s="200" t="str">
        <f t="shared" si="282"/>
        <v>Jan-1900</v>
      </c>
      <c r="P3389" s="196" t="str">
        <f t="shared" si="283"/>
        <v>1900M01</v>
      </c>
    </row>
    <row r="3390" spans="14:16" x14ac:dyDescent="0.2">
      <c r="N3390" s="157"/>
      <c r="O3390" s="200" t="str">
        <f t="shared" si="282"/>
        <v>Jan-1900</v>
      </c>
      <c r="P3390" s="196" t="str">
        <f t="shared" si="283"/>
        <v>1900M01</v>
      </c>
    </row>
    <row r="3391" spans="14:16" x14ac:dyDescent="0.2">
      <c r="N3391" s="157"/>
      <c r="O3391" s="200" t="str">
        <f t="shared" si="282"/>
        <v>Jan-1900</v>
      </c>
      <c r="P3391" s="196" t="str">
        <f t="shared" si="283"/>
        <v>1900M01</v>
      </c>
    </row>
    <row r="3392" spans="14:16" x14ac:dyDescent="0.2">
      <c r="N3392" s="157"/>
      <c r="O3392" s="200" t="str">
        <f t="shared" si="282"/>
        <v>Jan-1900</v>
      </c>
      <c r="P3392" s="196" t="str">
        <f t="shared" si="283"/>
        <v>1900M01</v>
      </c>
    </row>
    <row r="3393" spans="14:16" x14ac:dyDescent="0.2">
      <c r="N3393" s="157"/>
      <c r="O3393" s="200" t="str">
        <f t="shared" si="282"/>
        <v>Jan-1900</v>
      </c>
      <c r="P3393" s="196" t="str">
        <f t="shared" si="283"/>
        <v>1900M01</v>
      </c>
    </row>
    <row r="3394" spans="14:16" x14ac:dyDescent="0.2">
      <c r="N3394" s="157"/>
      <c r="O3394" s="200" t="str">
        <f t="shared" si="282"/>
        <v>Jan-1900</v>
      </c>
      <c r="P3394" s="196" t="str">
        <f t="shared" si="283"/>
        <v>1900M01</v>
      </c>
    </row>
    <row r="3395" spans="14:16" x14ac:dyDescent="0.2">
      <c r="N3395" s="157"/>
      <c r="O3395" s="200" t="str">
        <f t="shared" si="282"/>
        <v>Jan-1900</v>
      </c>
      <c r="P3395" s="196" t="str">
        <f t="shared" si="283"/>
        <v>1900M01</v>
      </c>
    </row>
    <row r="3396" spans="14:16" x14ac:dyDescent="0.2">
      <c r="N3396" s="157"/>
      <c r="O3396" s="200" t="str">
        <f t="shared" si="282"/>
        <v>Jan-1900</v>
      </c>
      <c r="P3396" s="196" t="str">
        <f t="shared" si="283"/>
        <v>1900M01</v>
      </c>
    </row>
    <row r="3397" spans="14:16" x14ac:dyDescent="0.2">
      <c r="N3397" s="157"/>
      <c r="O3397" s="200" t="str">
        <f t="shared" si="282"/>
        <v>Jan-1900</v>
      </c>
      <c r="P3397" s="196" t="str">
        <f t="shared" si="283"/>
        <v>1900M01</v>
      </c>
    </row>
    <row r="3398" spans="14:16" x14ac:dyDescent="0.2">
      <c r="N3398" s="157"/>
      <c r="O3398" s="200" t="str">
        <f t="shared" si="282"/>
        <v>Jan-1900</v>
      </c>
      <c r="P3398" s="196" t="str">
        <f t="shared" si="283"/>
        <v>1900M01</v>
      </c>
    </row>
    <row r="3399" spans="14:16" x14ac:dyDescent="0.2">
      <c r="N3399" s="157"/>
      <c r="O3399" s="200" t="str">
        <f t="shared" si="282"/>
        <v>Jan-1900</v>
      </c>
      <c r="P3399" s="196" t="str">
        <f t="shared" si="283"/>
        <v>1900M01</v>
      </c>
    </row>
    <row r="3400" spans="14:16" x14ac:dyDescent="0.2">
      <c r="N3400" s="157"/>
      <c r="O3400" s="200" t="str">
        <f t="shared" si="282"/>
        <v>Jan-1900</v>
      </c>
      <c r="P3400" s="196" t="str">
        <f t="shared" si="283"/>
        <v>1900M01</v>
      </c>
    </row>
    <row r="3401" spans="14:16" x14ac:dyDescent="0.2">
      <c r="N3401" s="157"/>
      <c r="O3401" s="200" t="str">
        <f t="shared" si="282"/>
        <v>Jan-1900</v>
      </c>
      <c r="P3401" s="196" t="str">
        <f t="shared" si="283"/>
        <v>1900M01</v>
      </c>
    </row>
    <row r="3402" spans="14:16" x14ac:dyDescent="0.2">
      <c r="N3402" s="157"/>
      <c r="O3402" s="200" t="str">
        <f t="shared" si="282"/>
        <v>Jan-1900</v>
      </c>
      <c r="P3402" s="196" t="str">
        <f t="shared" si="283"/>
        <v>1900M01</v>
      </c>
    </row>
    <row r="3403" spans="14:16" x14ac:dyDescent="0.2">
      <c r="N3403" s="157"/>
      <c r="O3403" s="200" t="str">
        <f t="shared" si="282"/>
        <v>Jan-1900</v>
      </c>
      <c r="P3403" s="196" t="str">
        <f t="shared" si="283"/>
        <v>1900M01</v>
      </c>
    </row>
    <row r="3404" spans="14:16" x14ac:dyDescent="0.2">
      <c r="N3404" s="157"/>
      <c r="O3404" s="200" t="str">
        <f t="shared" si="282"/>
        <v>Jan-1900</v>
      </c>
      <c r="P3404" s="196" t="str">
        <f t="shared" si="283"/>
        <v>1900M01</v>
      </c>
    </row>
    <row r="3405" spans="14:16" x14ac:dyDescent="0.2">
      <c r="N3405" s="157"/>
      <c r="O3405" s="200" t="str">
        <f t="shared" si="282"/>
        <v>Jan-1900</v>
      </c>
      <c r="P3405" s="196" t="str">
        <f t="shared" si="283"/>
        <v>1900M01</v>
      </c>
    </row>
    <row r="3406" spans="14:16" x14ac:dyDescent="0.2">
      <c r="N3406" s="157"/>
      <c r="O3406" s="200" t="str">
        <f t="shared" si="282"/>
        <v>Jan-1900</v>
      </c>
      <c r="P3406" s="196" t="str">
        <f t="shared" si="283"/>
        <v>1900M01</v>
      </c>
    </row>
    <row r="3407" spans="14:16" x14ac:dyDescent="0.2">
      <c r="N3407" s="157"/>
      <c r="O3407" s="200" t="str">
        <f t="shared" si="282"/>
        <v>Jan-1900</v>
      </c>
      <c r="P3407" s="196" t="str">
        <f t="shared" si="283"/>
        <v>1900M01</v>
      </c>
    </row>
    <row r="3408" spans="14:16" x14ac:dyDescent="0.2">
      <c r="N3408" s="157"/>
      <c r="O3408" s="200" t="str">
        <f t="shared" si="282"/>
        <v>Jan-1900</v>
      </c>
      <c r="P3408" s="196" t="str">
        <f t="shared" si="283"/>
        <v>1900M01</v>
      </c>
    </row>
    <row r="3409" spans="14:16" x14ac:dyDescent="0.2">
      <c r="N3409" s="157"/>
      <c r="O3409" s="200" t="str">
        <f t="shared" si="282"/>
        <v>Jan-1900</v>
      </c>
      <c r="P3409" s="196" t="str">
        <f t="shared" si="283"/>
        <v>1900M01</v>
      </c>
    </row>
    <row r="3410" spans="14:16" x14ac:dyDescent="0.2">
      <c r="N3410" s="157"/>
      <c r="O3410" s="200" t="str">
        <f t="shared" si="282"/>
        <v>Jan-1900</v>
      </c>
      <c r="P3410" s="196" t="str">
        <f t="shared" si="283"/>
        <v>1900M01</v>
      </c>
    </row>
    <row r="3411" spans="14:16" x14ac:dyDescent="0.2">
      <c r="N3411" s="157"/>
      <c r="O3411" s="200" t="str">
        <f t="shared" si="282"/>
        <v>Jan-1900</v>
      </c>
      <c r="P3411" s="196" t="str">
        <f t="shared" si="283"/>
        <v>1900M01</v>
      </c>
    </row>
    <row r="3412" spans="14:16" x14ac:dyDescent="0.2">
      <c r="N3412" s="157"/>
      <c r="O3412" s="200" t="str">
        <f t="shared" si="282"/>
        <v>Jan-1900</v>
      </c>
      <c r="P3412" s="196" t="str">
        <f t="shared" si="283"/>
        <v>1900M01</v>
      </c>
    </row>
    <row r="3413" spans="14:16" x14ac:dyDescent="0.2">
      <c r="N3413" s="157"/>
      <c r="O3413" s="200" t="str">
        <f t="shared" si="282"/>
        <v>Jan-1900</v>
      </c>
      <c r="P3413" s="196" t="str">
        <f t="shared" si="283"/>
        <v>1900M01</v>
      </c>
    </row>
    <row r="3414" spans="14:16" x14ac:dyDescent="0.2">
      <c r="N3414" s="157"/>
      <c r="O3414" s="200" t="str">
        <f t="shared" si="282"/>
        <v>Jan-1900</v>
      </c>
      <c r="P3414" s="196" t="str">
        <f t="shared" si="283"/>
        <v>1900M01</v>
      </c>
    </row>
    <row r="3415" spans="14:16" x14ac:dyDescent="0.2">
      <c r="N3415" s="157"/>
      <c r="O3415" s="200" t="str">
        <f t="shared" si="282"/>
        <v>Jan-1900</v>
      </c>
      <c r="P3415" s="196" t="str">
        <f t="shared" si="283"/>
        <v>1900M01</v>
      </c>
    </row>
    <row r="3416" spans="14:16" x14ac:dyDescent="0.2">
      <c r="N3416" s="157"/>
      <c r="O3416" s="200" t="str">
        <f t="shared" si="282"/>
        <v>Jan-1900</v>
      </c>
      <c r="P3416" s="196" t="str">
        <f t="shared" si="283"/>
        <v>1900M01</v>
      </c>
    </row>
    <row r="3417" spans="14:16" x14ac:dyDescent="0.2">
      <c r="N3417" s="157"/>
      <c r="O3417" s="200" t="str">
        <f t="shared" si="282"/>
        <v>Jan-1900</v>
      </c>
      <c r="P3417" s="196" t="str">
        <f t="shared" si="283"/>
        <v>1900M01</v>
      </c>
    </row>
    <row r="3418" spans="14:16" x14ac:dyDescent="0.2">
      <c r="N3418" s="157"/>
      <c r="O3418" s="200" t="str">
        <f t="shared" si="282"/>
        <v>Jan-1900</v>
      </c>
      <c r="P3418" s="196" t="str">
        <f t="shared" si="283"/>
        <v>1900M01</v>
      </c>
    </row>
    <row r="3419" spans="14:16" x14ac:dyDescent="0.2">
      <c r="N3419" s="157"/>
      <c r="O3419" s="200" t="str">
        <f t="shared" si="282"/>
        <v>Jan-1900</v>
      </c>
      <c r="P3419" s="196" t="str">
        <f t="shared" si="283"/>
        <v>1900M01</v>
      </c>
    </row>
    <row r="3420" spans="14:16" x14ac:dyDescent="0.2">
      <c r="N3420" s="157"/>
      <c r="O3420" s="200" t="str">
        <f t="shared" si="282"/>
        <v>Jan-1900</v>
      </c>
      <c r="P3420" s="196" t="str">
        <f t="shared" si="283"/>
        <v>1900M01</v>
      </c>
    </row>
    <row r="3421" spans="14:16" x14ac:dyDescent="0.2">
      <c r="N3421" s="157"/>
      <c r="O3421" s="200" t="str">
        <f t="shared" ref="O3421:O3484" si="284">TEXT(N3421,"mmm")&amp;"-"&amp;TEXT(N3421,"yyyy")</f>
        <v>Jan-1900</v>
      </c>
      <c r="P3421" s="196" t="str">
        <f t="shared" ref="P3421:P3484" si="285">IFERROR(TEXT(O3421,"yyyy")&amp;"M"&amp;IF(MONTH(O3421)&lt;10,0&amp;MONTH(O3421),MONTH(O3421)),"")</f>
        <v>1900M01</v>
      </c>
    </row>
    <row r="3422" spans="14:16" x14ac:dyDescent="0.2">
      <c r="N3422" s="157"/>
      <c r="O3422" s="200" t="str">
        <f t="shared" si="284"/>
        <v>Jan-1900</v>
      </c>
      <c r="P3422" s="196" t="str">
        <f t="shared" si="285"/>
        <v>1900M01</v>
      </c>
    </row>
    <row r="3423" spans="14:16" x14ac:dyDescent="0.2">
      <c r="N3423" s="157"/>
      <c r="O3423" s="200" t="str">
        <f t="shared" si="284"/>
        <v>Jan-1900</v>
      </c>
      <c r="P3423" s="196" t="str">
        <f t="shared" si="285"/>
        <v>1900M01</v>
      </c>
    </row>
    <row r="3424" spans="14:16" x14ac:dyDescent="0.2">
      <c r="N3424" s="157"/>
      <c r="O3424" s="200" t="str">
        <f t="shared" si="284"/>
        <v>Jan-1900</v>
      </c>
      <c r="P3424" s="196" t="str">
        <f t="shared" si="285"/>
        <v>1900M01</v>
      </c>
    </row>
    <row r="3425" spans="14:16" x14ac:dyDescent="0.2">
      <c r="N3425" s="157"/>
      <c r="O3425" s="200" t="str">
        <f t="shared" si="284"/>
        <v>Jan-1900</v>
      </c>
      <c r="P3425" s="196" t="str">
        <f t="shared" si="285"/>
        <v>1900M01</v>
      </c>
    </row>
    <row r="3426" spans="14:16" x14ac:dyDescent="0.2">
      <c r="N3426" s="157"/>
      <c r="O3426" s="200" t="str">
        <f t="shared" si="284"/>
        <v>Jan-1900</v>
      </c>
      <c r="P3426" s="196" t="str">
        <f t="shared" si="285"/>
        <v>1900M01</v>
      </c>
    </row>
    <row r="3427" spans="14:16" x14ac:dyDescent="0.2">
      <c r="N3427" s="157"/>
      <c r="O3427" s="200" t="str">
        <f t="shared" si="284"/>
        <v>Jan-1900</v>
      </c>
      <c r="P3427" s="196" t="str">
        <f t="shared" si="285"/>
        <v>1900M01</v>
      </c>
    </row>
    <row r="3428" spans="14:16" x14ac:dyDescent="0.2">
      <c r="N3428" s="157"/>
      <c r="O3428" s="200" t="str">
        <f t="shared" si="284"/>
        <v>Jan-1900</v>
      </c>
      <c r="P3428" s="196" t="str">
        <f t="shared" si="285"/>
        <v>1900M01</v>
      </c>
    </row>
    <row r="3429" spans="14:16" x14ac:dyDescent="0.2">
      <c r="N3429" s="157"/>
      <c r="O3429" s="200" t="str">
        <f t="shared" si="284"/>
        <v>Jan-1900</v>
      </c>
      <c r="P3429" s="196" t="str">
        <f t="shared" si="285"/>
        <v>1900M01</v>
      </c>
    </row>
    <row r="3430" spans="14:16" x14ac:dyDescent="0.2">
      <c r="N3430" s="157"/>
      <c r="O3430" s="200" t="str">
        <f t="shared" si="284"/>
        <v>Jan-1900</v>
      </c>
      <c r="P3430" s="196" t="str">
        <f t="shared" si="285"/>
        <v>1900M01</v>
      </c>
    </row>
    <row r="3431" spans="14:16" x14ac:dyDescent="0.2">
      <c r="N3431" s="157"/>
      <c r="O3431" s="200" t="str">
        <f t="shared" si="284"/>
        <v>Jan-1900</v>
      </c>
      <c r="P3431" s="196" t="str">
        <f t="shared" si="285"/>
        <v>1900M01</v>
      </c>
    </row>
    <row r="3432" spans="14:16" x14ac:dyDescent="0.2">
      <c r="N3432" s="157"/>
      <c r="O3432" s="200" t="str">
        <f t="shared" si="284"/>
        <v>Jan-1900</v>
      </c>
      <c r="P3432" s="196" t="str">
        <f t="shared" si="285"/>
        <v>1900M01</v>
      </c>
    </row>
    <row r="3433" spans="14:16" x14ac:dyDescent="0.2">
      <c r="N3433" s="157"/>
      <c r="O3433" s="200" t="str">
        <f t="shared" si="284"/>
        <v>Jan-1900</v>
      </c>
      <c r="P3433" s="196" t="str">
        <f t="shared" si="285"/>
        <v>1900M01</v>
      </c>
    </row>
    <row r="3434" spans="14:16" x14ac:dyDescent="0.2">
      <c r="N3434" s="157"/>
      <c r="O3434" s="200" t="str">
        <f t="shared" si="284"/>
        <v>Jan-1900</v>
      </c>
      <c r="P3434" s="196" t="str">
        <f t="shared" si="285"/>
        <v>1900M01</v>
      </c>
    </row>
    <row r="3435" spans="14:16" x14ac:dyDescent="0.2">
      <c r="N3435" s="157"/>
      <c r="O3435" s="200" t="str">
        <f t="shared" si="284"/>
        <v>Jan-1900</v>
      </c>
      <c r="P3435" s="196" t="str">
        <f t="shared" si="285"/>
        <v>1900M01</v>
      </c>
    </row>
    <row r="3436" spans="14:16" x14ac:dyDescent="0.2">
      <c r="N3436" s="157"/>
      <c r="O3436" s="200" t="str">
        <f t="shared" si="284"/>
        <v>Jan-1900</v>
      </c>
      <c r="P3436" s="196" t="str">
        <f t="shared" si="285"/>
        <v>1900M01</v>
      </c>
    </row>
    <row r="3437" spans="14:16" x14ac:dyDescent="0.2">
      <c r="N3437" s="157"/>
      <c r="O3437" s="200" t="str">
        <f t="shared" si="284"/>
        <v>Jan-1900</v>
      </c>
      <c r="P3437" s="196" t="str">
        <f t="shared" si="285"/>
        <v>1900M01</v>
      </c>
    </row>
    <row r="3438" spans="14:16" x14ac:dyDescent="0.2">
      <c r="N3438" s="157"/>
      <c r="O3438" s="200" t="str">
        <f t="shared" si="284"/>
        <v>Jan-1900</v>
      </c>
      <c r="P3438" s="196" t="str">
        <f t="shared" si="285"/>
        <v>1900M01</v>
      </c>
    </row>
    <row r="3439" spans="14:16" x14ac:dyDescent="0.2">
      <c r="N3439" s="157"/>
      <c r="O3439" s="200" t="str">
        <f t="shared" si="284"/>
        <v>Jan-1900</v>
      </c>
      <c r="P3439" s="196" t="str">
        <f t="shared" si="285"/>
        <v>1900M01</v>
      </c>
    </row>
    <row r="3440" spans="14:16" x14ac:dyDescent="0.2">
      <c r="N3440" s="157"/>
      <c r="O3440" s="200" t="str">
        <f t="shared" si="284"/>
        <v>Jan-1900</v>
      </c>
      <c r="P3440" s="196" t="str">
        <f t="shared" si="285"/>
        <v>1900M01</v>
      </c>
    </row>
    <row r="3441" spans="14:16" x14ac:dyDescent="0.2">
      <c r="N3441" s="157"/>
      <c r="O3441" s="200" t="str">
        <f t="shared" si="284"/>
        <v>Jan-1900</v>
      </c>
      <c r="P3441" s="196" t="str">
        <f t="shared" si="285"/>
        <v>1900M01</v>
      </c>
    </row>
    <row r="3442" spans="14:16" x14ac:dyDescent="0.2">
      <c r="N3442" s="157"/>
      <c r="O3442" s="200" t="str">
        <f t="shared" si="284"/>
        <v>Jan-1900</v>
      </c>
      <c r="P3442" s="196" t="str">
        <f t="shared" si="285"/>
        <v>1900M01</v>
      </c>
    </row>
    <row r="3443" spans="14:16" x14ac:dyDescent="0.2">
      <c r="N3443" s="157"/>
      <c r="O3443" s="200" t="str">
        <f t="shared" si="284"/>
        <v>Jan-1900</v>
      </c>
      <c r="P3443" s="196" t="str">
        <f t="shared" si="285"/>
        <v>1900M01</v>
      </c>
    </row>
    <row r="3444" spans="14:16" x14ac:dyDescent="0.2">
      <c r="N3444" s="157"/>
      <c r="O3444" s="200" t="str">
        <f t="shared" si="284"/>
        <v>Jan-1900</v>
      </c>
      <c r="P3444" s="196" t="str">
        <f t="shared" si="285"/>
        <v>1900M01</v>
      </c>
    </row>
    <row r="3445" spans="14:16" x14ac:dyDescent="0.2">
      <c r="N3445" s="157"/>
      <c r="O3445" s="200" t="str">
        <f t="shared" si="284"/>
        <v>Jan-1900</v>
      </c>
      <c r="P3445" s="196" t="str">
        <f t="shared" si="285"/>
        <v>1900M01</v>
      </c>
    </row>
    <row r="3446" spans="14:16" x14ac:dyDescent="0.2">
      <c r="N3446" s="157"/>
      <c r="O3446" s="200" t="str">
        <f t="shared" si="284"/>
        <v>Jan-1900</v>
      </c>
      <c r="P3446" s="196" t="str">
        <f t="shared" si="285"/>
        <v>1900M01</v>
      </c>
    </row>
    <row r="3447" spans="14:16" x14ac:dyDescent="0.2">
      <c r="N3447" s="157"/>
      <c r="O3447" s="200" t="str">
        <f t="shared" si="284"/>
        <v>Jan-1900</v>
      </c>
      <c r="P3447" s="196" t="str">
        <f t="shared" si="285"/>
        <v>1900M01</v>
      </c>
    </row>
    <row r="3448" spans="14:16" x14ac:dyDescent="0.2">
      <c r="N3448" s="157"/>
      <c r="O3448" s="200" t="str">
        <f t="shared" si="284"/>
        <v>Jan-1900</v>
      </c>
      <c r="P3448" s="196" t="str">
        <f t="shared" si="285"/>
        <v>1900M01</v>
      </c>
    </row>
    <row r="3449" spans="14:16" x14ac:dyDescent="0.2">
      <c r="N3449" s="157"/>
      <c r="O3449" s="200" t="str">
        <f t="shared" si="284"/>
        <v>Jan-1900</v>
      </c>
      <c r="P3449" s="196" t="str">
        <f t="shared" si="285"/>
        <v>1900M01</v>
      </c>
    </row>
    <row r="3450" spans="14:16" x14ac:dyDescent="0.2">
      <c r="N3450" s="157"/>
      <c r="O3450" s="200" t="str">
        <f t="shared" si="284"/>
        <v>Jan-1900</v>
      </c>
      <c r="P3450" s="196" t="str">
        <f t="shared" si="285"/>
        <v>1900M01</v>
      </c>
    </row>
    <row r="3451" spans="14:16" x14ac:dyDescent="0.2">
      <c r="N3451" s="157"/>
      <c r="O3451" s="200" t="str">
        <f t="shared" si="284"/>
        <v>Jan-1900</v>
      </c>
      <c r="P3451" s="196" t="str">
        <f t="shared" si="285"/>
        <v>1900M01</v>
      </c>
    </row>
    <row r="3452" spans="14:16" x14ac:dyDescent="0.2">
      <c r="N3452" s="157"/>
      <c r="O3452" s="200" t="str">
        <f t="shared" si="284"/>
        <v>Jan-1900</v>
      </c>
      <c r="P3452" s="196" t="str">
        <f t="shared" si="285"/>
        <v>1900M01</v>
      </c>
    </row>
    <row r="3453" spans="14:16" x14ac:dyDescent="0.2">
      <c r="N3453" s="157"/>
      <c r="O3453" s="200" t="str">
        <f t="shared" si="284"/>
        <v>Jan-1900</v>
      </c>
      <c r="P3453" s="196" t="str">
        <f t="shared" si="285"/>
        <v>1900M01</v>
      </c>
    </row>
    <row r="3454" spans="14:16" x14ac:dyDescent="0.2">
      <c r="N3454" s="157"/>
      <c r="O3454" s="200" t="str">
        <f t="shared" si="284"/>
        <v>Jan-1900</v>
      </c>
      <c r="P3454" s="196" t="str">
        <f t="shared" si="285"/>
        <v>1900M01</v>
      </c>
    </row>
    <row r="3455" spans="14:16" x14ac:dyDescent="0.2">
      <c r="N3455" s="157"/>
      <c r="O3455" s="200" t="str">
        <f t="shared" si="284"/>
        <v>Jan-1900</v>
      </c>
      <c r="P3455" s="196" t="str">
        <f t="shared" si="285"/>
        <v>1900M01</v>
      </c>
    </row>
    <row r="3456" spans="14:16" x14ac:dyDescent="0.2">
      <c r="N3456" s="157"/>
      <c r="O3456" s="200" t="str">
        <f t="shared" si="284"/>
        <v>Jan-1900</v>
      </c>
      <c r="P3456" s="196" t="str">
        <f t="shared" si="285"/>
        <v>1900M01</v>
      </c>
    </row>
    <row r="3457" spans="14:16" x14ac:dyDescent="0.2">
      <c r="N3457" s="157"/>
      <c r="O3457" s="200" t="str">
        <f t="shared" si="284"/>
        <v>Jan-1900</v>
      </c>
      <c r="P3457" s="196" t="str">
        <f t="shared" si="285"/>
        <v>1900M01</v>
      </c>
    </row>
    <row r="3458" spans="14:16" x14ac:dyDescent="0.2">
      <c r="N3458" s="157"/>
      <c r="O3458" s="200" t="str">
        <f t="shared" si="284"/>
        <v>Jan-1900</v>
      </c>
      <c r="P3458" s="196" t="str">
        <f t="shared" si="285"/>
        <v>1900M01</v>
      </c>
    </row>
    <row r="3459" spans="14:16" x14ac:dyDescent="0.2">
      <c r="N3459" s="157"/>
      <c r="O3459" s="200" t="str">
        <f t="shared" si="284"/>
        <v>Jan-1900</v>
      </c>
      <c r="P3459" s="196" t="str">
        <f t="shared" si="285"/>
        <v>1900M01</v>
      </c>
    </row>
    <row r="3460" spans="14:16" x14ac:dyDescent="0.2">
      <c r="N3460" s="157"/>
      <c r="O3460" s="200" t="str">
        <f t="shared" si="284"/>
        <v>Jan-1900</v>
      </c>
      <c r="P3460" s="196" t="str">
        <f t="shared" si="285"/>
        <v>1900M01</v>
      </c>
    </row>
    <row r="3461" spans="14:16" x14ac:dyDescent="0.2">
      <c r="N3461" s="157"/>
      <c r="O3461" s="200" t="str">
        <f t="shared" si="284"/>
        <v>Jan-1900</v>
      </c>
      <c r="P3461" s="196" t="str">
        <f t="shared" si="285"/>
        <v>1900M01</v>
      </c>
    </row>
    <row r="3462" spans="14:16" x14ac:dyDescent="0.2">
      <c r="N3462" s="157"/>
      <c r="O3462" s="200" t="str">
        <f t="shared" si="284"/>
        <v>Jan-1900</v>
      </c>
      <c r="P3462" s="196" t="str">
        <f t="shared" si="285"/>
        <v>1900M01</v>
      </c>
    </row>
    <row r="3463" spans="14:16" x14ac:dyDescent="0.2">
      <c r="N3463" s="157"/>
      <c r="O3463" s="200" t="str">
        <f t="shared" si="284"/>
        <v>Jan-1900</v>
      </c>
      <c r="P3463" s="196" t="str">
        <f t="shared" si="285"/>
        <v>1900M01</v>
      </c>
    </row>
    <row r="3464" spans="14:16" x14ac:dyDescent="0.2">
      <c r="N3464" s="157"/>
      <c r="O3464" s="200" t="str">
        <f t="shared" si="284"/>
        <v>Jan-1900</v>
      </c>
      <c r="P3464" s="196" t="str">
        <f t="shared" si="285"/>
        <v>1900M01</v>
      </c>
    </row>
    <row r="3465" spans="14:16" x14ac:dyDescent="0.2">
      <c r="N3465" s="157"/>
      <c r="O3465" s="200" t="str">
        <f t="shared" si="284"/>
        <v>Jan-1900</v>
      </c>
      <c r="P3465" s="196" t="str">
        <f t="shared" si="285"/>
        <v>1900M01</v>
      </c>
    </row>
    <row r="3466" spans="14:16" x14ac:dyDescent="0.2">
      <c r="N3466" s="157"/>
      <c r="O3466" s="200" t="str">
        <f t="shared" si="284"/>
        <v>Jan-1900</v>
      </c>
      <c r="P3466" s="196" t="str">
        <f t="shared" si="285"/>
        <v>1900M01</v>
      </c>
    </row>
    <row r="3467" spans="14:16" x14ac:dyDescent="0.2">
      <c r="N3467" s="157"/>
      <c r="O3467" s="200" t="str">
        <f t="shared" si="284"/>
        <v>Jan-1900</v>
      </c>
      <c r="P3467" s="196" t="str">
        <f t="shared" si="285"/>
        <v>1900M01</v>
      </c>
    </row>
    <row r="3468" spans="14:16" x14ac:dyDescent="0.2">
      <c r="N3468" s="157"/>
      <c r="O3468" s="200" t="str">
        <f t="shared" si="284"/>
        <v>Jan-1900</v>
      </c>
      <c r="P3468" s="196" t="str">
        <f t="shared" si="285"/>
        <v>1900M01</v>
      </c>
    </row>
    <row r="3469" spans="14:16" x14ac:dyDescent="0.2">
      <c r="N3469" s="157"/>
      <c r="O3469" s="200" t="str">
        <f t="shared" si="284"/>
        <v>Jan-1900</v>
      </c>
      <c r="P3469" s="196" t="str">
        <f t="shared" si="285"/>
        <v>1900M01</v>
      </c>
    </row>
    <row r="3470" spans="14:16" x14ac:dyDescent="0.2">
      <c r="N3470" s="157"/>
      <c r="O3470" s="200" t="str">
        <f t="shared" si="284"/>
        <v>Jan-1900</v>
      </c>
      <c r="P3470" s="196" t="str">
        <f t="shared" si="285"/>
        <v>1900M01</v>
      </c>
    </row>
    <row r="3471" spans="14:16" x14ac:dyDescent="0.2">
      <c r="N3471" s="157"/>
      <c r="O3471" s="200" t="str">
        <f t="shared" si="284"/>
        <v>Jan-1900</v>
      </c>
      <c r="P3471" s="196" t="str">
        <f t="shared" si="285"/>
        <v>1900M01</v>
      </c>
    </row>
    <row r="3472" spans="14:16" x14ac:dyDescent="0.2">
      <c r="N3472" s="157"/>
      <c r="O3472" s="200" t="str">
        <f t="shared" si="284"/>
        <v>Jan-1900</v>
      </c>
      <c r="P3472" s="196" t="str">
        <f t="shared" si="285"/>
        <v>1900M01</v>
      </c>
    </row>
    <row r="3473" spans="14:16" x14ac:dyDescent="0.2">
      <c r="N3473" s="157"/>
      <c r="O3473" s="200" t="str">
        <f t="shared" si="284"/>
        <v>Jan-1900</v>
      </c>
      <c r="P3473" s="196" t="str">
        <f t="shared" si="285"/>
        <v>1900M01</v>
      </c>
    </row>
    <row r="3474" spans="14:16" x14ac:dyDescent="0.2">
      <c r="N3474" s="157"/>
      <c r="O3474" s="200" t="str">
        <f t="shared" si="284"/>
        <v>Jan-1900</v>
      </c>
      <c r="P3474" s="196" t="str">
        <f t="shared" si="285"/>
        <v>1900M01</v>
      </c>
    </row>
    <row r="3475" spans="14:16" x14ac:dyDescent="0.2">
      <c r="N3475" s="157"/>
      <c r="O3475" s="200" t="str">
        <f t="shared" si="284"/>
        <v>Jan-1900</v>
      </c>
      <c r="P3475" s="196" t="str">
        <f t="shared" si="285"/>
        <v>1900M01</v>
      </c>
    </row>
    <row r="3476" spans="14:16" x14ac:dyDescent="0.2">
      <c r="N3476" s="157"/>
      <c r="O3476" s="200" t="str">
        <f t="shared" si="284"/>
        <v>Jan-1900</v>
      </c>
      <c r="P3476" s="196" t="str">
        <f t="shared" si="285"/>
        <v>1900M01</v>
      </c>
    </row>
    <row r="3477" spans="14:16" x14ac:dyDescent="0.2">
      <c r="N3477" s="157"/>
      <c r="O3477" s="200" t="str">
        <f t="shared" si="284"/>
        <v>Jan-1900</v>
      </c>
      <c r="P3477" s="196" t="str">
        <f t="shared" si="285"/>
        <v>1900M01</v>
      </c>
    </row>
    <row r="3478" spans="14:16" x14ac:dyDescent="0.2">
      <c r="N3478" s="157"/>
      <c r="O3478" s="200" t="str">
        <f t="shared" si="284"/>
        <v>Jan-1900</v>
      </c>
      <c r="P3478" s="196" t="str">
        <f t="shared" si="285"/>
        <v>1900M01</v>
      </c>
    </row>
    <row r="3479" spans="14:16" x14ac:dyDescent="0.2">
      <c r="N3479" s="157"/>
      <c r="O3479" s="200" t="str">
        <f t="shared" si="284"/>
        <v>Jan-1900</v>
      </c>
      <c r="P3479" s="196" t="str">
        <f t="shared" si="285"/>
        <v>1900M01</v>
      </c>
    </row>
    <row r="3480" spans="14:16" x14ac:dyDescent="0.2">
      <c r="N3480" s="157"/>
      <c r="O3480" s="200" t="str">
        <f t="shared" si="284"/>
        <v>Jan-1900</v>
      </c>
      <c r="P3480" s="196" t="str">
        <f t="shared" si="285"/>
        <v>1900M01</v>
      </c>
    </row>
    <row r="3481" spans="14:16" x14ac:dyDescent="0.2">
      <c r="N3481" s="157"/>
      <c r="O3481" s="200" t="str">
        <f t="shared" si="284"/>
        <v>Jan-1900</v>
      </c>
      <c r="P3481" s="196" t="str">
        <f t="shared" si="285"/>
        <v>1900M01</v>
      </c>
    </row>
    <row r="3482" spans="14:16" x14ac:dyDescent="0.2">
      <c r="N3482" s="157"/>
      <c r="O3482" s="200" t="str">
        <f t="shared" si="284"/>
        <v>Jan-1900</v>
      </c>
      <c r="P3482" s="196" t="str">
        <f t="shared" si="285"/>
        <v>1900M01</v>
      </c>
    </row>
    <row r="3483" spans="14:16" x14ac:dyDescent="0.2">
      <c r="N3483" s="157"/>
      <c r="O3483" s="200" t="str">
        <f t="shared" si="284"/>
        <v>Jan-1900</v>
      </c>
      <c r="P3483" s="196" t="str">
        <f t="shared" si="285"/>
        <v>1900M01</v>
      </c>
    </row>
    <row r="3484" spans="14:16" x14ac:dyDescent="0.2">
      <c r="N3484" s="157"/>
      <c r="O3484" s="200" t="str">
        <f t="shared" si="284"/>
        <v>Jan-1900</v>
      </c>
      <c r="P3484" s="196" t="str">
        <f t="shared" si="285"/>
        <v>1900M01</v>
      </c>
    </row>
    <row r="3485" spans="14:16" x14ac:dyDescent="0.2">
      <c r="N3485" s="157"/>
      <c r="O3485" s="200" t="str">
        <f t="shared" ref="O3485:O3492" si="286">TEXT(N3485,"mmm")&amp;"-"&amp;TEXT(N3485,"yyyy")</f>
        <v>Jan-1900</v>
      </c>
      <c r="P3485" s="196" t="str">
        <f t="shared" ref="P3485:P3492" si="287">IFERROR(TEXT(O3485,"yyyy")&amp;"M"&amp;IF(MONTH(O3485)&lt;10,0&amp;MONTH(O3485),MONTH(O3485)),"")</f>
        <v>1900M01</v>
      </c>
    </row>
    <row r="3486" spans="14:16" x14ac:dyDescent="0.2">
      <c r="N3486" s="157"/>
      <c r="O3486" s="200" t="str">
        <f t="shared" si="286"/>
        <v>Jan-1900</v>
      </c>
      <c r="P3486" s="196" t="str">
        <f t="shared" si="287"/>
        <v>1900M01</v>
      </c>
    </row>
    <row r="3487" spans="14:16" x14ac:dyDescent="0.2">
      <c r="N3487" s="157"/>
      <c r="O3487" s="200" t="str">
        <f t="shared" si="286"/>
        <v>Jan-1900</v>
      </c>
      <c r="P3487" s="196" t="str">
        <f t="shared" si="287"/>
        <v>1900M01</v>
      </c>
    </row>
    <row r="3488" spans="14:16" x14ac:dyDescent="0.2">
      <c r="N3488" s="157"/>
      <c r="O3488" s="200" t="str">
        <f t="shared" si="286"/>
        <v>Jan-1900</v>
      </c>
      <c r="P3488" s="196" t="str">
        <f t="shared" si="287"/>
        <v>1900M01</v>
      </c>
    </row>
    <row r="3489" spans="14:16" x14ac:dyDescent="0.2">
      <c r="N3489" s="157"/>
      <c r="O3489" s="200" t="str">
        <f t="shared" si="286"/>
        <v>Jan-1900</v>
      </c>
      <c r="P3489" s="196" t="str">
        <f t="shared" si="287"/>
        <v>1900M01</v>
      </c>
    </row>
    <row r="3490" spans="14:16" x14ac:dyDescent="0.2">
      <c r="N3490" s="157"/>
      <c r="O3490" s="200" t="str">
        <f t="shared" si="286"/>
        <v>Jan-1900</v>
      </c>
      <c r="P3490" s="196" t="str">
        <f t="shared" si="287"/>
        <v>1900M01</v>
      </c>
    </row>
    <row r="3491" spans="14:16" x14ac:dyDescent="0.2">
      <c r="N3491" s="157"/>
      <c r="O3491" s="200" t="str">
        <f t="shared" si="286"/>
        <v>Jan-1900</v>
      </c>
      <c r="P3491" s="196" t="str">
        <f t="shared" si="287"/>
        <v>1900M01</v>
      </c>
    </row>
    <row r="3492" spans="14:16" x14ac:dyDescent="0.2">
      <c r="N3492" s="157"/>
      <c r="O3492" s="200" t="str">
        <f t="shared" si="286"/>
        <v>Jan-1900</v>
      </c>
      <c r="P3492" s="196" t="str">
        <f t="shared" si="287"/>
        <v>1900M01</v>
      </c>
    </row>
    <row r="3493" spans="14:16" x14ac:dyDescent="0.2">
      <c r="N3493" s="157"/>
      <c r="O3493" s="157"/>
    </row>
    <row r="3494" spans="14:16" x14ac:dyDescent="0.2">
      <c r="N3494" s="157"/>
      <c r="O3494" s="157"/>
    </row>
    <row r="3495" spans="14:16" x14ac:dyDescent="0.2">
      <c r="N3495" s="157"/>
      <c r="O3495" s="157"/>
    </row>
    <row r="3496" spans="14:16" x14ac:dyDescent="0.2">
      <c r="N3496" s="157"/>
      <c r="O3496" s="157"/>
    </row>
    <row r="3497" spans="14:16" x14ac:dyDescent="0.2">
      <c r="N3497" s="157"/>
      <c r="O3497" s="157"/>
    </row>
    <row r="3498" spans="14:16" x14ac:dyDescent="0.2">
      <c r="N3498" s="157"/>
      <c r="O3498" s="157"/>
    </row>
    <row r="3499" spans="14:16" x14ac:dyDescent="0.2">
      <c r="N3499" s="157"/>
      <c r="O3499" s="157"/>
    </row>
    <row r="3500" spans="14:16" x14ac:dyDescent="0.2">
      <c r="N3500" s="157"/>
      <c r="O3500" s="157"/>
    </row>
    <row r="3501" spans="14:16" x14ac:dyDescent="0.2">
      <c r="N3501" s="157"/>
      <c r="O3501" s="157"/>
    </row>
    <row r="3502" spans="14:16" x14ac:dyDescent="0.2">
      <c r="N3502" s="157"/>
      <c r="O3502" s="157"/>
    </row>
    <row r="3503" spans="14:16" x14ac:dyDescent="0.2">
      <c r="N3503" s="157"/>
      <c r="O3503" s="157"/>
    </row>
    <row r="3504" spans="14:16" x14ac:dyDescent="0.2">
      <c r="N3504" s="157"/>
      <c r="O3504" s="157"/>
    </row>
    <row r="3505" spans="14:15" x14ac:dyDescent="0.2">
      <c r="N3505" s="157"/>
      <c r="O3505" s="157"/>
    </row>
    <row r="3506" spans="14:15" x14ac:dyDescent="0.2">
      <c r="N3506" s="157"/>
      <c r="O3506" s="157"/>
    </row>
    <row r="3507" spans="14:15" x14ac:dyDescent="0.2">
      <c r="N3507" s="157"/>
      <c r="O3507" s="157"/>
    </row>
    <row r="3508" spans="14:15" x14ac:dyDescent="0.2">
      <c r="N3508" s="157"/>
      <c r="O3508" s="157"/>
    </row>
    <row r="3509" spans="14:15" x14ac:dyDescent="0.2">
      <c r="N3509" s="157"/>
      <c r="O3509" s="157"/>
    </row>
    <row r="3510" spans="14:15" x14ac:dyDescent="0.2">
      <c r="N3510" s="157"/>
      <c r="O3510" s="157"/>
    </row>
    <row r="3511" spans="14:15" x14ac:dyDescent="0.2">
      <c r="N3511" s="157"/>
      <c r="O3511" s="157"/>
    </row>
    <row r="3512" spans="14:15" x14ac:dyDescent="0.2">
      <c r="N3512" s="157"/>
      <c r="O3512" s="157"/>
    </row>
    <row r="3513" spans="14:15" x14ac:dyDescent="0.2">
      <c r="N3513" s="157"/>
      <c r="O3513" s="157"/>
    </row>
    <row r="3514" spans="14:15" x14ac:dyDescent="0.2">
      <c r="N3514" s="157"/>
      <c r="O3514" s="157"/>
    </row>
    <row r="3515" spans="14:15" x14ac:dyDescent="0.2">
      <c r="N3515" s="157"/>
      <c r="O3515" s="157"/>
    </row>
    <row r="3516" spans="14:15" x14ac:dyDescent="0.2">
      <c r="N3516" s="157"/>
      <c r="O3516" s="157"/>
    </row>
    <row r="3517" spans="14:15" x14ac:dyDescent="0.2">
      <c r="N3517" s="157"/>
      <c r="O3517" s="157"/>
    </row>
    <row r="3518" spans="14:15" x14ac:dyDescent="0.2">
      <c r="N3518" s="157"/>
      <c r="O3518" s="157"/>
    </row>
    <row r="3519" spans="14:15" x14ac:dyDescent="0.2">
      <c r="N3519" s="157"/>
      <c r="O3519" s="157"/>
    </row>
    <row r="3520" spans="14:15" x14ac:dyDescent="0.2">
      <c r="N3520" s="157"/>
      <c r="O3520" s="157"/>
    </row>
    <row r="3521" spans="14:15" x14ac:dyDescent="0.2">
      <c r="N3521" s="157"/>
      <c r="O3521" s="157"/>
    </row>
    <row r="3522" spans="14:15" x14ac:dyDescent="0.2">
      <c r="N3522" s="157"/>
      <c r="O3522" s="157"/>
    </row>
    <row r="3523" spans="14:15" x14ac:dyDescent="0.2">
      <c r="N3523" s="157"/>
      <c r="O3523" s="157"/>
    </row>
    <row r="3524" spans="14:15" x14ac:dyDescent="0.2">
      <c r="N3524" s="157"/>
      <c r="O3524" s="157"/>
    </row>
    <row r="3525" spans="14:15" x14ac:dyDescent="0.2">
      <c r="N3525" s="157"/>
      <c r="O3525" s="157"/>
    </row>
    <row r="3526" spans="14:15" x14ac:dyDescent="0.2">
      <c r="N3526" s="157"/>
      <c r="O3526" s="157"/>
    </row>
    <row r="3527" spans="14:15" x14ac:dyDescent="0.2">
      <c r="N3527" s="157"/>
      <c r="O3527" s="157"/>
    </row>
    <row r="3528" spans="14:15" x14ac:dyDescent="0.2">
      <c r="N3528" s="157"/>
      <c r="O3528" s="157"/>
    </row>
    <row r="3529" spans="14:15" x14ac:dyDescent="0.2">
      <c r="N3529" s="157"/>
      <c r="O3529" s="157"/>
    </row>
    <row r="3530" spans="14:15" x14ac:dyDescent="0.2">
      <c r="N3530" s="157"/>
      <c r="O3530" s="157"/>
    </row>
    <row r="3531" spans="14:15" x14ac:dyDescent="0.2">
      <c r="N3531" s="157"/>
      <c r="O3531" s="157"/>
    </row>
    <row r="3532" spans="14:15" x14ac:dyDescent="0.2">
      <c r="N3532" s="157"/>
      <c r="O3532" s="157"/>
    </row>
    <row r="3533" spans="14:15" x14ac:dyDescent="0.2">
      <c r="N3533" s="157"/>
      <c r="O3533" s="157"/>
    </row>
    <row r="3534" spans="14:15" x14ac:dyDescent="0.2">
      <c r="N3534" s="157"/>
      <c r="O3534" s="157"/>
    </row>
    <row r="3535" spans="14:15" x14ac:dyDescent="0.2">
      <c r="N3535" s="157"/>
      <c r="O3535" s="157"/>
    </row>
    <row r="3536" spans="14:15" x14ac:dyDescent="0.2">
      <c r="N3536" s="157"/>
      <c r="O3536" s="157"/>
    </row>
    <row r="3537" spans="14:15" x14ac:dyDescent="0.2">
      <c r="N3537" s="157"/>
      <c r="O3537" s="157"/>
    </row>
    <row r="3538" spans="14:15" x14ac:dyDescent="0.2">
      <c r="N3538" s="157"/>
      <c r="O3538" s="157"/>
    </row>
    <row r="3539" spans="14:15" x14ac:dyDescent="0.2">
      <c r="N3539" s="157"/>
      <c r="O3539" s="157"/>
    </row>
    <row r="3540" spans="14:15" x14ac:dyDescent="0.2">
      <c r="N3540" s="157"/>
      <c r="O3540" s="157"/>
    </row>
    <row r="3541" spans="14:15" x14ac:dyDescent="0.2">
      <c r="N3541" s="157"/>
      <c r="O3541" s="157"/>
    </row>
    <row r="3542" spans="14:15" x14ac:dyDescent="0.2">
      <c r="N3542" s="157"/>
      <c r="O3542" s="157"/>
    </row>
    <row r="3543" spans="14:15" x14ac:dyDescent="0.2">
      <c r="N3543" s="157"/>
      <c r="O3543" s="157"/>
    </row>
    <row r="3544" spans="14:15" x14ac:dyDescent="0.2">
      <c r="N3544" s="157"/>
      <c r="O3544" s="157"/>
    </row>
    <row r="3545" spans="14:15" x14ac:dyDescent="0.2">
      <c r="N3545" s="157"/>
      <c r="O3545" s="157"/>
    </row>
    <row r="3546" spans="14:15" x14ac:dyDescent="0.2">
      <c r="N3546" s="157"/>
      <c r="O3546" s="157"/>
    </row>
    <row r="3547" spans="14:15" x14ac:dyDescent="0.2">
      <c r="N3547" s="157"/>
      <c r="O3547" s="157"/>
    </row>
    <row r="3548" spans="14:15" x14ac:dyDescent="0.2">
      <c r="N3548" s="157"/>
      <c r="O3548" s="157"/>
    </row>
    <row r="3549" spans="14:15" x14ac:dyDescent="0.2">
      <c r="N3549" s="157"/>
      <c r="O3549" s="157"/>
    </row>
    <row r="3550" spans="14:15" x14ac:dyDescent="0.2">
      <c r="N3550" s="157"/>
      <c r="O3550" s="157"/>
    </row>
    <row r="3551" spans="14:15" x14ac:dyDescent="0.2">
      <c r="N3551" s="157"/>
      <c r="O3551" s="157"/>
    </row>
    <row r="3552" spans="14:15" x14ac:dyDescent="0.2">
      <c r="N3552" s="157"/>
      <c r="O3552" s="157"/>
    </row>
    <row r="3553" spans="14:15" x14ac:dyDescent="0.2">
      <c r="N3553" s="157"/>
      <c r="O3553" s="157"/>
    </row>
    <row r="3554" spans="14:15" x14ac:dyDescent="0.2">
      <c r="N3554" s="157"/>
      <c r="O3554" s="157"/>
    </row>
    <row r="3555" spans="14:15" x14ac:dyDescent="0.2">
      <c r="N3555" s="157"/>
      <c r="O3555" s="157"/>
    </row>
    <row r="3556" spans="14:15" x14ac:dyDescent="0.2">
      <c r="N3556" s="157"/>
      <c r="O3556" s="157"/>
    </row>
    <row r="3557" spans="14:15" x14ac:dyDescent="0.2">
      <c r="N3557" s="157"/>
      <c r="O3557" s="157"/>
    </row>
    <row r="3558" spans="14:15" x14ac:dyDescent="0.2">
      <c r="N3558" s="157"/>
      <c r="O3558" s="157"/>
    </row>
    <row r="3559" spans="14:15" x14ac:dyDescent="0.2">
      <c r="N3559" s="157"/>
      <c r="O3559" s="157"/>
    </row>
    <row r="3560" spans="14:15" x14ac:dyDescent="0.2">
      <c r="N3560" s="157"/>
      <c r="O3560" s="157"/>
    </row>
    <row r="3561" spans="14:15" x14ac:dyDescent="0.2">
      <c r="N3561" s="157"/>
      <c r="O3561" s="157"/>
    </row>
    <row r="3562" spans="14:15" x14ac:dyDescent="0.2">
      <c r="N3562" s="157"/>
      <c r="O3562" s="157"/>
    </row>
    <row r="3563" spans="14:15" x14ac:dyDescent="0.2">
      <c r="N3563" s="157"/>
      <c r="O3563" s="157"/>
    </row>
    <row r="3564" spans="14:15" x14ac:dyDescent="0.2">
      <c r="N3564" s="157"/>
      <c r="O3564" s="157"/>
    </row>
    <row r="3565" spans="14:15" x14ac:dyDescent="0.2">
      <c r="N3565" s="157"/>
      <c r="O3565" s="157"/>
    </row>
    <row r="3566" spans="14:15" x14ac:dyDescent="0.2">
      <c r="N3566" s="157"/>
      <c r="O3566" s="157"/>
    </row>
    <row r="3567" spans="14:15" x14ac:dyDescent="0.2">
      <c r="N3567" s="157"/>
      <c r="O3567" s="157"/>
    </row>
    <row r="3568" spans="14:15" x14ac:dyDescent="0.2">
      <c r="N3568" s="157"/>
      <c r="O3568" s="157"/>
    </row>
    <row r="3569" spans="14:15" x14ac:dyDescent="0.2">
      <c r="N3569" s="157"/>
      <c r="O3569" s="157"/>
    </row>
    <row r="3570" spans="14:15" x14ac:dyDescent="0.2">
      <c r="N3570" s="157"/>
      <c r="O3570" s="157"/>
    </row>
    <row r="3571" spans="14:15" x14ac:dyDescent="0.2">
      <c r="N3571" s="157"/>
      <c r="O3571" s="157"/>
    </row>
    <row r="3572" spans="14:15" x14ac:dyDescent="0.2">
      <c r="N3572" s="157"/>
      <c r="O3572" s="157"/>
    </row>
    <row r="3573" spans="14:15" x14ac:dyDescent="0.2">
      <c r="N3573" s="157"/>
      <c r="O3573" s="157"/>
    </row>
    <row r="3574" spans="14:15" x14ac:dyDescent="0.2">
      <c r="N3574" s="157"/>
      <c r="O3574" s="157"/>
    </row>
    <row r="3575" spans="14:15" x14ac:dyDescent="0.2">
      <c r="N3575" s="157"/>
      <c r="O3575" s="157"/>
    </row>
    <row r="3576" spans="14:15" x14ac:dyDescent="0.2">
      <c r="N3576" s="157"/>
      <c r="O3576" s="157"/>
    </row>
    <row r="3577" spans="14:15" x14ac:dyDescent="0.2">
      <c r="N3577" s="157"/>
      <c r="O3577" s="157"/>
    </row>
    <row r="3578" spans="14:15" x14ac:dyDescent="0.2">
      <c r="N3578" s="157"/>
      <c r="O3578" s="157"/>
    </row>
    <row r="3579" spans="14:15" x14ac:dyDescent="0.2">
      <c r="N3579" s="157"/>
      <c r="O3579" s="157"/>
    </row>
    <row r="3580" spans="14:15" x14ac:dyDescent="0.2">
      <c r="N3580" s="157"/>
      <c r="O3580" s="157"/>
    </row>
    <row r="3581" spans="14:15" x14ac:dyDescent="0.2">
      <c r="N3581" s="157"/>
      <c r="O3581" s="157"/>
    </row>
    <row r="3582" spans="14:15" x14ac:dyDescent="0.2">
      <c r="N3582" s="157"/>
      <c r="O3582" s="157"/>
    </row>
    <row r="3583" spans="14:15" x14ac:dyDescent="0.2">
      <c r="N3583" s="157"/>
      <c r="O3583" s="157"/>
    </row>
    <row r="3584" spans="14:15" x14ac:dyDescent="0.2">
      <c r="N3584" s="157"/>
      <c r="O3584" s="157"/>
    </row>
    <row r="3585" spans="14:15" x14ac:dyDescent="0.2">
      <c r="N3585" s="157"/>
      <c r="O3585" s="157"/>
    </row>
    <row r="3586" spans="14:15" x14ac:dyDescent="0.2">
      <c r="N3586" s="157"/>
      <c r="O3586" s="157"/>
    </row>
    <row r="3587" spans="14:15" x14ac:dyDescent="0.2">
      <c r="N3587" s="157"/>
      <c r="O3587" s="157"/>
    </row>
    <row r="3588" spans="14:15" x14ac:dyDescent="0.2">
      <c r="N3588" s="157"/>
      <c r="O3588" s="157"/>
    </row>
    <row r="3589" spans="14:15" x14ac:dyDescent="0.2">
      <c r="N3589" s="157"/>
      <c r="O3589" s="157"/>
    </row>
    <row r="3590" spans="14:15" x14ac:dyDescent="0.2">
      <c r="N3590" s="157"/>
      <c r="O3590" s="157"/>
    </row>
    <row r="3591" spans="14:15" x14ac:dyDescent="0.2">
      <c r="N3591" s="157"/>
      <c r="O3591" s="157"/>
    </row>
    <row r="3592" spans="14:15" x14ac:dyDescent="0.2">
      <c r="N3592" s="157"/>
      <c r="O3592" s="157"/>
    </row>
    <row r="3593" spans="14:15" x14ac:dyDescent="0.2">
      <c r="N3593" s="157"/>
      <c r="O3593" s="157"/>
    </row>
    <row r="3594" spans="14:15" x14ac:dyDescent="0.2">
      <c r="N3594" s="157"/>
      <c r="O3594" s="157"/>
    </row>
    <row r="3595" spans="14:15" x14ac:dyDescent="0.2">
      <c r="N3595" s="157"/>
      <c r="O3595" s="157"/>
    </row>
    <row r="3596" spans="14:15" x14ac:dyDescent="0.2">
      <c r="N3596" s="157"/>
      <c r="O3596" s="157"/>
    </row>
    <row r="3597" spans="14:15" x14ac:dyDescent="0.2">
      <c r="N3597" s="157"/>
      <c r="O3597" s="157"/>
    </row>
    <row r="3598" spans="14:15" x14ac:dyDescent="0.2">
      <c r="N3598" s="157"/>
      <c r="O3598" s="157"/>
    </row>
    <row r="3599" spans="14:15" x14ac:dyDescent="0.2">
      <c r="N3599" s="157"/>
      <c r="O3599" s="157"/>
    </row>
    <row r="3600" spans="14:15" x14ac:dyDescent="0.2">
      <c r="N3600" s="157"/>
      <c r="O3600" s="157"/>
    </row>
    <row r="3601" spans="14:15" x14ac:dyDescent="0.2">
      <c r="N3601" s="157"/>
      <c r="O3601" s="157"/>
    </row>
    <row r="3602" spans="14:15" x14ac:dyDescent="0.2">
      <c r="N3602" s="157"/>
      <c r="O3602" s="157"/>
    </row>
    <row r="3603" spans="14:15" x14ac:dyDescent="0.2">
      <c r="N3603" s="157"/>
      <c r="O3603" s="157"/>
    </row>
    <row r="3604" spans="14:15" x14ac:dyDescent="0.2">
      <c r="N3604" s="157"/>
      <c r="O3604" s="157"/>
    </row>
    <row r="3605" spans="14:15" x14ac:dyDescent="0.2">
      <c r="N3605" s="157"/>
      <c r="O3605" s="157"/>
    </row>
    <row r="3606" spans="14:15" x14ac:dyDescent="0.2">
      <c r="N3606" s="157"/>
      <c r="O3606" s="157"/>
    </row>
    <row r="3607" spans="14:15" x14ac:dyDescent="0.2">
      <c r="N3607" s="157"/>
      <c r="O3607" s="157"/>
    </row>
    <row r="3608" spans="14:15" x14ac:dyDescent="0.2">
      <c r="N3608" s="157"/>
      <c r="O3608" s="157"/>
    </row>
    <row r="3609" spans="14:15" x14ac:dyDescent="0.2">
      <c r="N3609" s="157"/>
      <c r="O3609" s="157"/>
    </row>
    <row r="3610" spans="14:15" x14ac:dyDescent="0.2">
      <c r="N3610" s="157"/>
      <c r="O3610" s="157"/>
    </row>
    <row r="3611" spans="14:15" x14ac:dyDescent="0.2">
      <c r="N3611" s="157"/>
      <c r="O3611" s="157"/>
    </row>
    <row r="3612" spans="14:15" x14ac:dyDescent="0.2">
      <c r="N3612" s="157"/>
      <c r="O3612" s="157"/>
    </row>
    <row r="3613" spans="14:15" x14ac:dyDescent="0.2">
      <c r="N3613" s="157"/>
      <c r="O3613" s="157"/>
    </row>
    <row r="3614" spans="14:15" x14ac:dyDescent="0.2">
      <c r="N3614" s="157"/>
      <c r="O3614" s="157"/>
    </row>
    <row r="3615" spans="14:15" x14ac:dyDescent="0.2">
      <c r="N3615" s="157"/>
      <c r="O3615" s="157"/>
    </row>
    <row r="3616" spans="14:15" x14ac:dyDescent="0.2">
      <c r="N3616" s="157"/>
      <c r="O3616" s="157"/>
    </row>
    <row r="3617" spans="14:15" x14ac:dyDescent="0.2">
      <c r="N3617" s="157"/>
      <c r="O3617" s="157"/>
    </row>
    <row r="3618" spans="14:15" x14ac:dyDescent="0.2">
      <c r="N3618" s="157"/>
      <c r="O3618" s="157"/>
    </row>
    <row r="3619" spans="14:15" x14ac:dyDescent="0.2">
      <c r="N3619" s="157"/>
      <c r="O3619" s="157"/>
    </row>
    <row r="3620" spans="14:15" x14ac:dyDescent="0.2">
      <c r="N3620" s="157"/>
      <c r="O3620" s="157"/>
    </row>
    <row r="3621" spans="14:15" x14ac:dyDescent="0.2">
      <c r="N3621" s="157"/>
      <c r="O3621" s="157"/>
    </row>
    <row r="3622" spans="14:15" x14ac:dyDescent="0.2">
      <c r="N3622" s="157"/>
      <c r="O3622" s="157"/>
    </row>
    <row r="3623" spans="14:15" x14ac:dyDescent="0.2">
      <c r="N3623" s="157"/>
      <c r="O3623" s="157"/>
    </row>
    <row r="3624" spans="14:15" x14ac:dyDescent="0.2">
      <c r="N3624" s="157"/>
      <c r="O3624" s="157"/>
    </row>
    <row r="3625" spans="14:15" x14ac:dyDescent="0.2">
      <c r="N3625" s="157"/>
      <c r="O3625" s="157"/>
    </row>
    <row r="3626" spans="14:15" x14ac:dyDescent="0.2">
      <c r="N3626" s="157"/>
      <c r="O3626" s="157"/>
    </row>
    <row r="3627" spans="14:15" x14ac:dyDescent="0.2">
      <c r="N3627" s="157"/>
      <c r="O3627" s="157"/>
    </row>
    <row r="3628" spans="14:15" x14ac:dyDescent="0.2">
      <c r="N3628" s="157"/>
      <c r="O3628" s="157"/>
    </row>
    <row r="3629" spans="14:15" x14ac:dyDescent="0.2">
      <c r="N3629" s="157"/>
      <c r="O3629" s="157"/>
    </row>
    <row r="3630" spans="14:15" x14ac:dyDescent="0.2">
      <c r="N3630" s="157"/>
      <c r="O3630" s="157"/>
    </row>
    <row r="3631" spans="14:15" x14ac:dyDescent="0.2">
      <c r="N3631" s="157"/>
      <c r="O3631" s="157"/>
    </row>
    <row r="3632" spans="14:15" x14ac:dyDescent="0.2">
      <c r="N3632" s="157"/>
      <c r="O3632" s="157"/>
    </row>
    <row r="3633" spans="14:15" x14ac:dyDescent="0.2">
      <c r="N3633" s="157"/>
      <c r="O3633" s="157"/>
    </row>
    <row r="3634" spans="14:15" x14ac:dyDescent="0.2">
      <c r="N3634" s="157"/>
      <c r="O3634" s="157"/>
    </row>
    <row r="3635" spans="14:15" x14ac:dyDescent="0.2">
      <c r="N3635" s="157"/>
      <c r="O3635" s="157"/>
    </row>
    <row r="3636" spans="14:15" x14ac:dyDescent="0.2">
      <c r="N3636" s="157"/>
      <c r="O3636" s="157"/>
    </row>
    <row r="3637" spans="14:15" x14ac:dyDescent="0.2">
      <c r="N3637" s="157"/>
      <c r="O3637" s="157"/>
    </row>
    <row r="3638" spans="14:15" x14ac:dyDescent="0.2">
      <c r="N3638" s="157"/>
      <c r="O3638" s="157"/>
    </row>
    <row r="3639" spans="14:15" x14ac:dyDescent="0.2">
      <c r="N3639" s="157"/>
      <c r="O3639" s="157"/>
    </row>
    <row r="3640" spans="14:15" x14ac:dyDescent="0.2">
      <c r="N3640" s="157"/>
      <c r="O3640" s="157"/>
    </row>
    <row r="3641" spans="14:15" x14ac:dyDescent="0.2">
      <c r="N3641" s="157"/>
      <c r="O3641" s="157"/>
    </row>
    <row r="3642" spans="14:15" x14ac:dyDescent="0.2">
      <c r="N3642" s="157"/>
      <c r="O3642" s="157"/>
    </row>
    <row r="3643" spans="14:15" x14ac:dyDescent="0.2">
      <c r="N3643" s="157"/>
      <c r="O3643" s="157"/>
    </row>
    <row r="3644" spans="14:15" x14ac:dyDescent="0.2">
      <c r="N3644" s="157"/>
      <c r="O3644" s="157"/>
    </row>
    <row r="3645" spans="14:15" x14ac:dyDescent="0.2">
      <c r="N3645" s="157"/>
      <c r="O3645" s="157"/>
    </row>
    <row r="3646" spans="14:15" x14ac:dyDescent="0.2">
      <c r="N3646" s="157"/>
      <c r="O3646" s="157"/>
    </row>
    <row r="3647" spans="14:15" x14ac:dyDescent="0.2">
      <c r="N3647" s="157"/>
      <c r="O3647" s="157"/>
    </row>
    <row r="3648" spans="14:15" x14ac:dyDescent="0.2">
      <c r="N3648" s="157"/>
      <c r="O3648" s="157"/>
    </row>
    <row r="3649" spans="14:15" x14ac:dyDescent="0.2">
      <c r="N3649" s="157"/>
      <c r="O3649" s="157"/>
    </row>
    <row r="3650" spans="14:15" x14ac:dyDescent="0.2">
      <c r="N3650" s="157"/>
      <c r="O3650" s="157"/>
    </row>
    <row r="3651" spans="14:15" x14ac:dyDescent="0.2">
      <c r="N3651" s="157"/>
      <c r="O3651" s="157"/>
    </row>
    <row r="3652" spans="14:15" x14ac:dyDescent="0.2">
      <c r="N3652" s="157"/>
      <c r="O3652" s="157"/>
    </row>
    <row r="3653" spans="14:15" x14ac:dyDescent="0.2">
      <c r="N3653" s="157"/>
      <c r="O3653" s="157"/>
    </row>
    <row r="3654" spans="14:15" x14ac:dyDescent="0.2">
      <c r="N3654" s="157"/>
      <c r="O3654" s="157"/>
    </row>
    <row r="3655" spans="14:15" x14ac:dyDescent="0.2">
      <c r="N3655" s="157"/>
      <c r="O3655" s="157"/>
    </row>
    <row r="3656" spans="14:15" x14ac:dyDescent="0.2">
      <c r="N3656" s="157"/>
      <c r="O3656" s="157"/>
    </row>
    <row r="3657" spans="14:15" x14ac:dyDescent="0.2">
      <c r="N3657" s="157"/>
      <c r="O3657" s="157"/>
    </row>
    <row r="3658" spans="14:15" x14ac:dyDescent="0.2">
      <c r="N3658" s="157"/>
      <c r="O3658" s="157"/>
    </row>
    <row r="3659" spans="14:15" x14ac:dyDescent="0.2">
      <c r="N3659" s="157"/>
      <c r="O3659" s="157"/>
    </row>
    <row r="3660" spans="14:15" x14ac:dyDescent="0.2">
      <c r="N3660" s="157"/>
      <c r="O3660" s="157"/>
    </row>
    <row r="3661" spans="14:15" x14ac:dyDescent="0.2">
      <c r="N3661" s="157"/>
      <c r="O3661" s="157"/>
    </row>
    <row r="3662" spans="14:15" x14ac:dyDescent="0.2">
      <c r="N3662" s="157"/>
      <c r="O3662" s="157"/>
    </row>
    <row r="3663" spans="14:15" x14ac:dyDescent="0.2">
      <c r="N3663" s="157"/>
      <c r="O3663" s="157"/>
    </row>
    <row r="3664" spans="14:15" x14ac:dyDescent="0.2">
      <c r="N3664" s="157"/>
      <c r="O3664" s="157"/>
    </row>
    <row r="3665" spans="14:15" x14ac:dyDescent="0.2">
      <c r="N3665" s="157"/>
      <c r="O3665" s="157"/>
    </row>
    <row r="3666" spans="14:15" x14ac:dyDescent="0.2">
      <c r="N3666" s="157"/>
      <c r="O3666" s="157"/>
    </row>
    <row r="3667" spans="14:15" x14ac:dyDescent="0.2">
      <c r="N3667" s="157"/>
      <c r="O3667" s="157"/>
    </row>
    <row r="3668" spans="14:15" x14ac:dyDescent="0.2">
      <c r="N3668" s="157"/>
      <c r="O3668" s="157"/>
    </row>
    <row r="3669" spans="14:15" x14ac:dyDescent="0.2">
      <c r="N3669" s="157"/>
      <c r="O3669" s="157"/>
    </row>
    <row r="3670" spans="14:15" x14ac:dyDescent="0.2">
      <c r="N3670" s="157"/>
      <c r="O3670" s="157"/>
    </row>
    <row r="3671" spans="14:15" x14ac:dyDescent="0.2">
      <c r="N3671" s="157"/>
      <c r="O3671" s="157"/>
    </row>
    <row r="3672" spans="14:15" x14ac:dyDescent="0.2">
      <c r="N3672" s="157"/>
      <c r="O3672" s="157"/>
    </row>
    <row r="3673" spans="14:15" x14ac:dyDescent="0.2">
      <c r="N3673" s="157"/>
      <c r="O3673" s="157"/>
    </row>
    <row r="3674" spans="14:15" x14ac:dyDescent="0.2">
      <c r="N3674" s="157"/>
      <c r="O3674" s="157"/>
    </row>
    <row r="3675" spans="14:15" x14ac:dyDescent="0.2">
      <c r="N3675" s="157"/>
      <c r="O3675" s="157"/>
    </row>
    <row r="3676" spans="14:15" x14ac:dyDescent="0.2">
      <c r="N3676" s="157"/>
      <c r="O3676" s="157"/>
    </row>
    <row r="3677" spans="14:15" x14ac:dyDescent="0.2">
      <c r="N3677" s="157"/>
      <c r="O3677" s="157"/>
    </row>
    <row r="3678" spans="14:15" x14ac:dyDescent="0.2">
      <c r="N3678" s="157"/>
      <c r="O3678" s="157"/>
    </row>
    <row r="3679" spans="14:15" x14ac:dyDescent="0.2">
      <c r="N3679" s="157"/>
      <c r="O3679" s="157"/>
    </row>
    <row r="3680" spans="14:15" x14ac:dyDescent="0.2">
      <c r="N3680" s="157"/>
      <c r="O3680" s="157"/>
    </row>
    <row r="3681" spans="14:15" x14ac:dyDescent="0.2">
      <c r="N3681" s="157"/>
      <c r="O3681" s="157"/>
    </row>
    <row r="3682" spans="14:15" x14ac:dyDescent="0.2">
      <c r="N3682" s="157"/>
      <c r="O3682" s="157"/>
    </row>
    <row r="3683" spans="14:15" x14ac:dyDescent="0.2">
      <c r="N3683" s="157"/>
      <c r="O3683" s="157"/>
    </row>
    <row r="3684" spans="14:15" x14ac:dyDescent="0.2">
      <c r="N3684" s="157"/>
      <c r="O3684" s="157"/>
    </row>
    <row r="3685" spans="14:15" x14ac:dyDescent="0.2">
      <c r="N3685" s="157"/>
      <c r="O3685" s="157"/>
    </row>
    <row r="3686" spans="14:15" x14ac:dyDescent="0.2">
      <c r="N3686" s="157"/>
      <c r="O3686" s="157"/>
    </row>
    <row r="3687" spans="14:15" x14ac:dyDescent="0.2">
      <c r="N3687" s="157"/>
      <c r="O3687" s="157"/>
    </row>
    <row r="3688" spans="14:15" x14ac:dyDescent="0.2">
      <c r="N3688" s="157"/>
      <c r="O3688" s="157"/>
    </row>
    <row r="3689" spans="14:15" x14ac:dyDescent="0.2">
      <c r="N3689" s="157"/>
      <c r="O3689" s="157"/>
    </row>
    <row r="3690" spans="14:15" x14ac:dyDescent="0.2">
      <c r="N3690" s="157"/>
      <c r="O3690" s="157"/>
    </row>
    <row r="3691" spans="14:15" x14ac:dyDescent="0.2">
      <c r="N3691" s="157"/>
      <c r="O3691" s="157"/>
    </row>
    <row r="3692" spans="14:15" x14ac:dyDescent="0.2">
      <c r="N3692" s="157"/>
      <c r="O3692" s="157"/>
    </row>
    <row r="3693" spans="14:15" x14ac:dyDescent="0.2">
      <c r="N3693" s="157"/>
      <c r="O3693" s="157"/>
    </row>
    <row r="3694" spans="14:15" x14ac:dyDescent="0.2">
      <c r="N3694" s="157"/>
      <c r="O3694" s="157"/>
    </row>
    <row r="3695" spans="14:15" x14ac:dyDescent="0.2">
      <c r="N3695" s="157"/>
      <c r="O3695" s="157"/>
    </row>
    <row r="3696" spans="14:15" x14ac:dyDescent="0.2">
      <c r="N3696" s="157"/>
      <c r="O3696" s="157"/>
    </row>
    <row r="3697" spans="14:15" x14ac:dyDescent="0.2">
      <c r="N3697" s="157"/>
      <c r="O3697" s="157"/>
    </row>
    <row r="3698" spans="14:15" x14ac:dyDescent="0.2">
      <c r="N3698" s="157"/>
      <c r="O3698" s="157"/>
    </row>
    <row r="3699" spans="14:15" x14ac:dyDescent="0.2">
      <c r="N3699" s="157"/>
      <c r="O3699" s="157"/>
    </row>
    <row r="3700" spans="14:15" x14ac:dyDescent="0.2">
      <c r="N3700" s="157"/>
      <c r="O3700" s="157"/>
    </row>
    <row r="3701" spans="14:15" x14ac:dyDescent="0.2">
      <c r="N3701" s="157"/>
      <c r="O3701" s="157"/>
    </row>
    <row r="3702" spans="14:15" x14ac:dyDescent="0.2">
      <c r="N3702" s="157"/>
      <c r="O3702" s="157"/>
    </row>
    <row r="3703" spans="14:15" x14ac:dyDescent="0.2">
      <c r="N3703" s="157"/>
      <c r="O3703" s="157"/>
    </row>
    <row r="3704" spans="14:15" x14ac:dyDescent="0.2">
      <c r="N3704" s="157"/>
      <c r="O3704" s="157"/>
    </row>
    <row r="3705" spans="14:15" x14ac:dyDescent="0.2">
      <c r="N3705" s="157"/>
      <c r="O3705" s="157"/>
    </row>
    <row r="3706" spans="14:15" x14ac:dyDescent="0.2">
      <c r="N3706" s="157"/>
      <c r="O3706" s="157"/>
    </row>
    <row r="3707" spans="14:15" x14ac:dyDescent="0.2">
      <c r="N3707" s="157"/>
      <c r="O3707" s="157"/>
    </row>
    <row r="3708" spans="14:15" x14ac:dyDescent="0.2">
      <c r="N3708" s="157"/>
      <c r="O3708" s="157"/>
    </row>
    <row r="3709" spans="14:15" x14ac:dyDescent="0.2">
      <c r="N3709" s="157"/>
      <c r="O3709" s="157"/>
    </row>
    <row r="3710" spans="14:15" x14ac:dyDescent="0.2">
      <c r="N3710" s="157"/>
      <c r="O3710" s="157"/>
    </row>
    <row r="3711" spans="14:15" x14ac:dyDescent="0.2">
      <c r="N3711" s="157"/>
      <c r="O3711" s="157"/>
    </row>
    <row r="3712" spans="14:15" x14ac:dyDescent="0.2">
      <c r="N3712" s="157"/>
      <c r="O3712" s="157"/>
    </row>
    <row r="3713" spans="14:15" x14ac:dyDescent="0.2">
      <c r="N3713" s="157"/>
      <c r="O3713" s="157"/>
    </row>
    <row r="3714" spans="14:15" x14ac:dyDescent="0.2">
      <c r="N3714" s="157"/>
      <c r="O3714" s="157"/>
    </row>
    <row r="3715" spans="14:15" x14ac:dyDescent="0.2">
      <c r="N3715" s="157"/>
      <c r="O3715" s="157"/>
    </row>
    <row r="3716" spans="14:15" x14ac:dyDescent="0.2">
      <c r="N3716" s="157"/>
      <c r="O3716" s="157"/>
    </row>
    <row r="3717" spans="14:15" x14ac:dyDescent="0.2">
      <c r="N3717" s="157"/>
      <c r="O3717" s="157"/>
    </row>
    <row r="3718" spans="14:15" x14ac:dyDescent="0.2">
      <c r="N3718" s="157"/>
      <c r="O3718" s="157"/>
    </row>
    <row r="3719" spans="14:15" x14ac:dyDescent="0.2">
      <c r="N3719" s="157"/>
      <c r="O3719" s="157"/>
    </row>
    <row r="3720" spans="14:15" x14ac:dyDescent="0.2">
      <c r="N3720" s="157"/>
      <c r="O3720" s="157"/>
    </row>
    <row r="3721" spans="14:15" x14ac:dyDescent="0.2">
      <c r="N3721" s="157"/>
      <c r="O3721" s="157"/>
    </row>
    <row r="3722" spans="14:15" x14ac:dyDescent="0.2">
      <c r="N3722" s="157"/>
      <c r="O3722" s="157"/>
    </row>
    <row r="3723" spans="14:15" x14ac:dyDescent="0.2">
      <c r="N3723" s="157"/>
      <c r="O3723" s="157"/>
    </row>
    <row r="3724" spans="14:15" x14ac:dyDescent="0.2">
      <c r="N3724" s="157"/>
      <c r="O3724" s="157"/>
    </row>
    <row r="3725" spans="14:15" x14ac:dyDescent="0.2">
      <c r="N3725" s="157"/>
      <c r="O3725" s="157"/>
    </row>
    <row r="3726" spans="14:15" x14ac:dyDescent="0.2">
      <c r="N3726" s="157"/>
      <c r="O3726" s="157"/>
    </row>
    <row r="3727" spans="14:15" x14ac:dyDescent="0.2">
      <c r="N3727" s="157"/>
      <c r="O3727" s="157"/>
    </row>
    <row r="3728" spans="14:15" x14ac:dyDescent="0.2">
      <c r="N3728" s="157"/>
      <c r="O3728" s="157"/>
    </row>
    <row r="3729" spans="14:15" x14ac:dyDescent="0.2">
      <c r="N3729" s="157"/>
      <c r="O3729" s="157"/>
    </row>
    <row r="3730" spans="14:15" x14ac:dyDescent="0.2">
      <c r="N3730" s="157"/>
      <c r="O3730" s="157"/>
    </row>
    <row r="3731" spans="14:15" x14ac:dyDescent="0.2">
      <c r="N3731" s="157"/>
      <c r="O3731" s="157"/>
    </row>
    <row r="3732" spans="14:15" x14ac:dyDescent="0.2">
      <c r="N3732" s="157"/>
      <c r="O3732" s="157"/>
    </row>
    <row r="3733" spans="14:15" x14ac:dyDescent="0.2">
      <c r="N3733" s="157"/>
      <c r="O3733" s="157"/>
    </row>
    <row r="3734" spans="14:15" x14ac:dyDescent="0.2">
      <c r="N3734" s="157"/>
      <c r="O3734" s="157"/>
    </row>
    <row r="3735" spans="14:15" x14ac:dyDescent="0.2">
      <c r="N3735" s="157"/>
      <c r="O3735" s="157"/>
    </row>
    <row r="3736" spans="14:15" x14ac:dyDescent="0.2">
      <c r="N3736" s="157"/>
      <c r="O3736" s="157"/>
    </row>
    <row r="3737" spans="14:15" x14ac:dyDescent="0.2">
      <c r="N3737" s="157"/>
      <c r="O3737" s="157"/>
    </row>
    <row r="3738" spans="14:15" x14ac:dyDescent="0.2">
      <c r="N3738" s="157"/>
      <c r="O3738" s="157"/>
    </row>
    <row r="3739" spans="14:15" x14ac:dyDescent="0.2">
      <c r="N3739" s="157"/>
      <c r="O3739" s="157"/>
    </row>
    <row r="3740" spans="14:15" x14ac:dyDescent="0.2">
      <c r="N3740" s="157"/>
      <c r="O3740" s="157"/>
    </row>
    <row r="3741" spans="14:15" x14ac:dyDescent="0.2">
      <c r="N3741" s="157"/>
      <c r="O3741" s="157"/>
    </row>
    <row r="3742" spans="14:15" x14ac:dyDescent="0.2">
      <c r="N3742" s="157"/>
      <c r="O3742" s="157"/>
    </row>
    <row r="3743" spans="14:15" x14ac:dyDescent="0.2">
      <c r="N3743" s="157"/>
      <c r="O3743" s="157"/>
    </row>
    <row r="3744" spans="14:15" x14ac:dyDescent="0.2">
      <c r="N3744" s="157"/>
      <c r="O3744" s="157"/>
    </row>
    <row r="3745" spans="14:15" x14ac:dyDescent="0.2">
      <c r="N3745" s="157"/>
      <c r="O3745" s="157"/>
    </row>
    <row r="3746" spans="14:15" x14ac:dyDescent="0.2">
      <c r="N3746" s="157"/>
      <c r="O3746" s="157"/>
    </row>
    <row r="3747" spans="14:15" x14ac:dyDescent="0.2">
      <c r="N3747" s="157"/>
      <c r="O3747" s="157"/>
    </row>
    <row r="3748" spans="14:15" x14ac:dyDescent="0.2">
      <c r="N3748" s="157"/>
      <c r="O3748" s="157"/>
    </row>
    <row r="3749" spans="14:15" x14ac:dyDescent="0.2">
      <c r="N3749" s="157"/>
      <c r="O3749" s="157"/>
    </row>
    <row r="3750" spans="14:15" x14ac:dyDescent="0.2">
      <c r="N3750" s="157"/>
      <c r="O3750" s="157"/>
    </row>
    <row r="3751" spans="14:15" x14ac:dyDescent="0.2">
      <c r="N3751" s="157"/>
      <c r="O3751" s="157"/>
    </row>
    <row r="3752" spans="14:15" x14ac:dyDescent="0.2">
      <c r="N3752" s="157"/>
      <c r="O3752" s="157"/>
    </row>
    <row r="3753" spans="14:15" x14ac:dyDescent="0.2">
      <c r="N3753" s="157"/>
      <c r="O3753" s="157"/>
    </row>
    <row r="3754" spans="14:15" x14ac:dyDescent="0.2">
      <c r="N3754" s="157"/>
      <c r="O3754" s="157"/>
    </row>
    <row r="3755" spans="14:15" x14ac:dyDescent="0.2">
      <c r="N3755" s="157"/>
      <c r="O3755" s="157"/>
    </row>
    <row r="3756" spans="14:15" x14ac:dyDescent="0.2">
      <c r="N3756" s="157"/>
      <c r="O3756" s="157"/>
    </row>
    <row r="3757" spans="14:15" x14ac:dyDescent="0.2">
      <c r="N3757" s="157"/>
      <c r="O3757" s="157"/>
    </row>
    <row r="3758" spans="14:15" x14ac:dyDescent="0.2">
      <c r="N3758" s="157"/>
      <c r="O3758" s="157"/>
    </row>
    <row r="3759" spans="14:15" x14ac:dyDescent="0.2">
      <c r="N3759" s="157"/>
      <c r="O3759" s="157"/>
    </row>
    <row r="3760" spans="14:15" x14ac:dyDescent="0.2">
      <c r="N3760" s="157"/>
      <c r="O3760" s="157"/>
    </row>
    <row r="3761" spans="14:15" x14ac:dyDescent="0.2">
      <c r="N3761" s="157"/>
      <c r="O3761" s="157"/>
    </row>
    <row r="3762" spans="14:15" x14ac:dyDescent="0.2">
      <c r="N3762" s="157"/>
      <c r="O3762" s="157"/>
    </row>
    <row r="3763" spans="14:15" x14ac:dyDescent="0.2">
      <c r="N3763" s="157"/>
      <c r="O3763" s="157"/>
    </row>
    <row r="3764" spans="14:15" x14ac:dyDescent="0.2">
      <c r="N3764" s="157"/>
      <c r="O3764" s="157"/>
    </row>
    <row r="3765" spans="14:15" x14ac:dyDescent="0.2">
      <c r="N3765" s="157"/>
      <c r="O3765" s="157"/>
    </row>
    <row r="3766" spans="14:15" x14ac:dyDescent="0.2">
      <c r="N3766" s="157"/>
      <c r="O3766" s="157"/>
    </row>
    <row r="3767" spans="14:15" x14ac:dyDescent="0.2">
      <c r="N3767" s="157"/>
      <c r="O3767" s="157"/>
    </row>
    <row r="3768" spans="14:15" x14ac:dyDescent="0.2">
      <c r="N3768" s="157"/>
      <c r="O3768" s="157"/>
    </row>
    <row r="3769" spans="14:15" x14ac:dyDescent="0.2">
      <c r="N3769" s="157"/>
      <c r="O3769" s="157"/>
    </row>
    <row r="3770" spans="14:15" x14ac:dyDescent="0.2">
      <c r="N3770" s="157"/>
      <c r="O3770" s="157"/>
    </row>
    <row r="3771" spans="14:15" x14ac:dyDescent="0.2">
      <c r="N3771" s="157"/>
      <c r="O3771" s="157"/>
    </row>
    <row r="3772" spans="14:15" x14ac:dyDescent="0.2">
      <c r="N3772" s="157"/>
      <c r="O3772" s="157"/>
    </row>
    <row r="3773" spans="14:15" x14ac:dyDescent="0.2">
      <c r="N3773" s="157"/>
      <c r="O3773" s="157"/>
    </row>
    <row r="3774" spans="14:15" x14ac:dyDescent="0.2">
      <c r="N3774" s="157"/>
      <c r="O3774" s="157"/>
    </row>
    <row r="3775" spans="14:15" x14ac:dyDescent="0.2">
      <c r="N3775" s="157"/>
      <c r="O3775" s="157"/>
    </row>
    <row r="3776" spans="14:15" x14ac:dyDescent="0.2">
      <c r="N3776" s="157"/>
      <c r="O3776" s="157"/>
    </row>
    <row r="3777" spans="14:15" x14ac:dyDescent="0.2">
      <c r="N3777" s="157"/>
      <c r="O3777" s="157"/>
    </row>
    <row r="3778" spans="14:15" x14ac:dyDescent="0.2">
      <c r="N3778" s="157"/>
      <c r="O3778" s="157"/>
    </row>
    <row r="3779" spans="14:15" x14ac:dyDescent="0.2">
      <c r="N3779" s="157"/>
      <c r="O3779" s="157"/>
    </row>
    <row r="3780" spans="14:15" x14ac:dyDescent="0.2">
      <c r="N3780" s="157"/>
      <c r="O3780" s="157"/>
    </row>
    <row r="3781" spans="14:15" x14ac:dyDescent="0.2">
      <c r="N3781" s="157"/>
      <c r="O3781" s="157"/>
    </row>
    <row r="3782" spans="14:15" x14ac:dyDescent="0.2">
      <c r="N3782" s="157"/>
      <c r="O3782" s="157"/>
    </row>
    <row r="3783" spans="14:15" x14ac:dyDescent="0.2">
      <c r="N3783" s="157"/>
      <c r="O3783" s="157"/>
    </row>
    <row r="3784" spans="14:15" x14ac:dyDescent="0.2">
      <c r="N3784" s="157"/>
      <c r="O3784" s="157"/>
    </row>
    <row r="3785" spans="14:15" x14ac:dyDescent="0.2">
      <c r="N3785" s="157"/>
      <c r="O3785" s="157"/>
    </row>
    <row r="3786" spans="14:15" x14ac:dyDescent="0.2">
      <c r="N3786" s="157"/>
      <c r="O3786" s="157"/>
    </row>
    <row r="3787" spans="14:15" x14ac:dyDescent="0.2">
      <c r="N3787" s="157"/>
      <c r="O3787" s="157"/>
    </row>
    <row r="3788" spans="14:15" x14ac:dyDescent="0.2">
      <c r="N3788" s="157"/>
      <c r="O3788" s="157"/>
    </row>
    <row r="3789" spans="14:15" x14ac:dyDescent="0.2">
      <c r="N3789" s="157"/>
      <c r="O3789" s="157"/>
    </row>
    <row r="3790" spans="14:15" x14ac:dyDescent="0.2">
      <c r="N3790" s="157"/>
      <c r="O3790" s="157"/>
    </row>
    <row r="3791" spans="14:15" x14ac:dyDescent="0.2">
      <c r="N3791" s="157"/>
      <c r="O3791" s="157"/>
    </row>
    <row r="3792" spans="14:15" x14ac:dyDescent="0.2">
      <c r="N3792" s="157"/>
      <c r="O3792" s="157"/>
    </row>
    <row r="3793" spans="14:15" x14ac:dyDescent="0.2">
      <c r="N3793" s="157"/>
      <c r="O3793" s="157"/>
    </row>
    <row r="3794" spans="14:15" x14ac:dyDescent="0.2">
      <c r="N3794" s="157"/>
      <c r="O3794" s="157"/>
    </row>
    <row r="3795" spans="14:15" x14ac:dyDescent="0.2">
      <c r="N3795" s="157"/>
      <c r="O3795" s="157"/>
    </row>
    <row r="3796" spans="14:15" x14ac:dyDescent="0.2">
      <c r="N3796" s="157"/>
      <c r="O3796" s="157"/>
    </row>
    <row r="3797" spans="14:15" x14ac:dyDescent="0.2">
      <c r="N3797" s="157"/>
      <c r="O3797" s="157"/>
    </row>
    <row r="3798" spans="14:15" x14ac:dyDescent="0.2">
      <c r="N3798" s="157"/>
      <c r="O3798" s="157"/>
    </row>
    <row r="3799" spans="14:15" x14ac:dyDescent="0.2">
      <c r="N3799" s="157"/>
      <c r="O3799" s="157"/>
    </row>
    <row r="3800" spans="14:15" x14ac:dyDescent="0.2">
      <c r="N3800" s="157"/>
      <c r="O3800" s="157"/>
    </row>
    <row r="3801" spans="14:15" x14ac:dyDescent="0.2">
      <c r="N3801" s="157"/>
      <c r="O3801" s="157"/>
    </row>
    <row r="3802" spans="14:15" x14ac:dyDescent="0.2">
      <c r="N3802" s="157"/>
      <c r="O3802" s="157"/>
    </row>
    <row r="3803" spans="14:15" x14ac:dyDescent="0.2">
      <c r="N3803" s="157"/>
      <c r="O3803" s="157"/>
    </row>
    <row r="3804" spans="14:15" x14ac:dyDescent="0.2">
      <c r="N3804" s="157"/>
      <c r="O3804" s="157"/>
    </row>
    <row r="3805" spans="14:15" x14ac:dyDescent="0.2">
      <c r="N3805" s="157"/>
      <c r="O3805" s="157"/>
    </row>
    <row r="3806" spans="14:15" x14ac:dyDescent="0.2">
      <c r="N3806" s="157"/>
      <c r="O3806" s="157"/>
    </row>
    <row r="3807" spans="14:15" x14ac:dyDescent="0.2">
      <c r="N3807" s="157"/>
      <c r="O3807" s="157"/>
    </row>
    <row r="3808" spans="14:15" x14ac:dyDescent="0.2">
      <c r="N3808" s="157"/>
      <c r="O3808" s="157"/>
    </row>
    <row r="3809" spans="14:15" x14ac:dyDescent="0.2">
      <c r="N3809" s="157"/>
      <c r="O3809" s="157"/>
    </row>
    <row r="3810" spans="14:15" x14ac:dyDescent="0.2">
      <c r="N3810" s="157"/>
      <c r="O3810" s="157"/>
    </row>
    <row r="3811" spans="14:15" x14ac:dyDescent="0.2">
      <c r="N3811" s="157"/>
      <c r="O3811" s="157"/>
    </row>
    <row r="3812" spans="14:15" x14ac:dyDescent="0.2">
      <c r="N3812" s="157"/>
      <c r="O3812" s="157"/>
    </row>
    <row r="3813" spans="14:15" x14ac:dyDescent="0.2">
      <c r="N3813" s="157"/>
      <c r="O3813" s="157"/>
    </row>
    <row r="3814" spans="14:15" x14ac:dyDescent="0.2">
      <c r="N3814" s="157"/>
      <c r="O3814" s="157"/>
    </row>
    <row r="3815" spans="14:15" x14ac:dyDescent="0.2">
      <c r="N3815" s="157"/>
      <c r="O3815" s="157"/>
    </row>
    <row r="3816" spans="14:15" x14ac:dyDescent="0.2">
      <c r="N3816" s="157"/>
      <c r="O3816" s="157"/>
    </row>
    <row r="3817" spans="14:15" x14ac:dyDescent="0.2">
      <c r="N3817" s="157"/>
      <c r="O3817" s="157"/>
    </row>
    <row r="3818" spans="14:15" x14ac:dyDescent="0.2">
      <c r="N3818" s="157"/>
      <c r="O3818" s="157"/>
    </row>
    <row r="3819" spans="14:15" x14ac:dyDescent="0.2">
      <c r="N3819" s="157"/>
      <c r="O3819" s="157"/>
    </row>
    <row r="3820" spans="14:15" x14ac:dyDescent="0.2">
      <c r="N3820" s="157"/>
      <c r="O3820" s="157"/>
    </row>
    <row r="3821" spans="14:15" x14ac:dyDescent="0.2">
      <c r="N3821" s="157"/>
      <c r="O3821" s="157"/>
    </row>
    <row r="3822" spans="14:15" x14ac:dyDescent="0.2">
      <c r="N3822" s="157"/>
      <c r="O3822" s="157"/>
    </row>
    <row r="3823" spans="14:15" x14ac:dyDescent="0.2">
      <c r="N3823" s="157"/>
      <c r="O3823" s="157"/>
    </row>
    <row r="3824" spans="14:15" x14ac:dyDescent="0.2">
      <c r="N3824" s="157"/>
      <c r="O3824" s="157"/>
    </row>
    <row r="3825" spans="14:15" x14ac:dyDescent="0.2">
      <c r="N3825" s="157"/>
      <c r="O3825" s="157"/>
    </row>
    <row r="3826" spans="14:15" x14ac:dyDescent="0.2">
      <c r="N3826" s="157"/>
      <c r="O3826" s="157"/>
    </row>
    <row r="3827" spans="14:15" x14ac:dyDescent="0.2">
      <c r="N3827" s="157"/>
      <c r="O3827" s="157"/>
    </row>
    <row r="3828" spans="14:15" x14ac:dyDescent="0.2">
      <c r="N3828" s="157"/>
      <c r="O3828" s="157"/>
    </row>
    <row r="3829" spans="14:15" x14ac:dyDescent="0.2">
      <c r="N3829" s="157"/>
      <c r="O3829" s="157"/>
    </row>
    <row r="3830" spans="14:15" x14ac:dyDescent="0.2">
      <c r="N3830" s="157"/>
      <c r="O3830" s="157"/>
    </row>
    <row r="3831" spans="14:15" x14ac:dyDescent="0.2">
      <c r="N3831" s="157"/>
      <c r="O3831" s="157"/>
    </row>
    <row r="3832" spans="14:15" x14ac:dyDescent="0.2">
      <c r="N3832" s="157"/>
      <c r="O3832" s="157"/>
    </row>
    <row r="3833" spans="14:15" x14ac:dyDescent="0.2">
      <c r="N3833" s="157"/>
      <c r="O3833" s="157"/>
    </row>
    <row r="3834" spans="14:15" x14ac:dyDescent="0.2">
      <c r="N3834" s="157"/>
      <c r="O3834" s="157"/>
    </row>
    <row r="3835" spans="14:15" x14ac:dyDescent="0.2">
      <c r="N3835" s="157"/>
      <c r="O3835" s="157"/>
    </row>
    <row r="3836" spans="14:15" x14ac:dyDescent="0.2">
      <c r="N3836" s="157"/>
      <c r="O3836" s="157"/>
    </row>
    <row r="3837" spans="14:15" x14ac:dyDescent="0.2">
      <c r="N3837" s="157"/>
      <c r="O3837" s="157"/>
    </row>
    <row r="3838" spans="14:15" x14ac:dyDescent="0.2">
      <c r="N3838" s="157"/>
      <c r="O3838" s="157"/>
    </row>
    <row r="3839" spans="14:15" x14ac:dyDescent="0.2">
      <c r="N3839" s="157"/>
      <c r="O3839" s="157"/>
    </row>
    <row r="3840" spans="14:15" x14ac:dyDescent="0.2">
      <c r="N3840" s="157"/>
      <c r="O3840" s="157"/>
    </row>
    <row r="3841" spans="14:15" x14ac:dyDescent="0.2">
      <c r="N3841" s="157"/>
      <c r="O3841" s="157"/>
    </row>
    <row r="3842" spans="14:15" x14ac:dyDescent="0.2">
      <c r="N3842" s="157"/>
      <c r="O3842" s="157"/>
    </row>
    <row r="3843" spans="14:15" x14ac:dyDescent="0.2">
      <c r="N3843" s="157"/>
      <c r="O3843" s="157"/>
    </row>
    <row r="3844" spans="14:15" x14ac:dyDescent="0.2">
      <c r="N3844" s="157"/>
      <c r="O3844" s="157"/>
    </row>
    <row r="3845" spans="14:15" x14ac:dyDescent="0.2">
      <c r="N3845" s="157"/>
      <c r="O3845" s="157"/>
    </row>
    <row r="3846" spans="14:15" x14ac:dyDescent="0.2">
      <c r="N3846" s="157"/>
      <c r="O3846" s="157"/>
    </row>
    <row r="3847" spans="14:15" x14ac:dyDescent="0.2">
      <c r="N3847" s="157"/>
      <c r="O3847" s="157"/>
    </row>
    <row r="3848" spans="14:15" x14ac:dyDescent="0.2">
      <c r="N3848" s="157"/>
      <c r="O3848" s="157"/>
    </row>
    <row r="3849" spans="14:15" x14ac:dyDescent="0.2">
      <c r="N3849" s="157"/>
      <c r="O3849" s="157"/>
    </row>
    <row r="3850" spans="14:15" x14ac:dyDescent="0.2">
      <c r="N3850" s="157"/>
      <c r="O3850" s="157"/>
    </row>
    <row r="3851" spans="14:15" x14ac:dyDescent="0.2">
      <c r="N3851" s="157"/>
      <c r="O3851" s="157"/>
    </row>
    <row r="3852" spans="14:15" x14ac:dyDescent="0.2">
      <c r="N3852" s="157"/>
      <c r="O3852" s="157"/>
    </row>
    <row r="3853" spans="14:15" x14ac:dyDescent="0.2">
      <c r="N3853" s="157"/>
      <c r="O3853" s="157"/>
    </row>
    <row r="3854" spans="14:15" x14ac:dyDescent="0.2">
      <c r="N3854" s="157"/>
      <c r="O3854" s="157"/>
    </row>
    <row r="3855" spans="14:15" x14ac:dyDescent="0.2">
      <c r="N3855" s="157"/>
      <c r="O3855" s="157"/>
    </row>
    <row r="3856" spans="14:15" x14ac:dyDescent="0.2">
      <c r="N3856" s="157"/>
      <c r="O3856" s="157"/>
    </row>
    <row r="3857" spans="14:15" x14ac:dyDescent="0.2">
      <c r="N3857" s="157"/>
      <c r="O3857" s="157"/>
    </row>
    <row r="3858" spans="14:15" x14ac:dyDescent="0.2">
      <c r="N3858" s="157"/>
      <c r="O3858" s="157"/>
    </row>
    <row r="3859" spans="14:15" x14ac:dyDescent="0.2">
      <c r="N3859" s="157"/>
      <c r="O3859" s="157"/>
    </row>
    <row r="3860" spans="14:15" x14ac:dyDescent="0.2">
      <c r="N3860" s="157"/>
      <c r="O3860" s="157"/>
    </row>
    <row r="3861" spans="14:15" x14ac:dyDescent="0.2">
      <c r="N3861" s="157"/>
      <c r="O3861" s="157"/>
    </row>
    <row r="3862" spans="14:15" x14ac:dyDescent="0.2">
      <c r="N3862" s="157"/>
      <c r="O3862" s="157"/>
    </row>
    <row r="3863" spans="14:15" x14ac:dyDescent="0.2">
      <c r="N3863" s="157"/>
      <c r="O3863" s="157"/>
    </row>
    <row r="3864" spans="14:15" x14ac:dyDescent="0.2">
      <c r="N3864" s="157"/>
      <c r="O3864" s="157"/>
    </row>
    <row r="3865" spans="14:15" x14ac:dyDescent="0.2">
      <c r="N3865" s="157"/>
      <c r="O3865" s="157"/>
    </row>
    <row r="3866" spans="14:15" x14ac:dyDescent="0.2">
      <c r="N3866" s="157"/>
      <c r="O3866" s="157"/>
    </row>
    <row r="3867" spans="14:15" x14ac:dyDescent="0.2">
      <c r="N3867" s="157"/>
      <c r="O3867" s="157"/>
    </row>
    <row r="3868" spans="14:15" x14ac:dyDescent="0.2">
      <c r="N3868" s="157"/>
      <c r="O3868" s="157"/>
    </row>
    <row r="3869" spans="14:15" x14ac:dyDescent="0.2">
      <c r="N3869" s="157"/>
      <c r="O3869" s="157"/>
    </row>
    <row r="3870" spans="14:15" x14ac:dyDescent="0.2">
      <c r="N3870" s="157"/>
      <c r="O3870" s="157"/>
    </row>
    <row r="3871" spans="14:15" x14ac:dyDescent="0.2">
      <c r="N3871" s="157"/>
      <c r="O3871" s="157"/>
    </row>
    <row r="3872" spans="14:15" x14ac:dyDescent="0.2">
      <c r="N3872" s="157"/>
      <c r="O3872" s="157"/>
    </row>
    <row r="3873" spans="14:15" x14ac:dyDescent="0.2">
      <c r="N3873" s="157"/>
      <c r="O3873" s="157"/>
    </row>
    <row r="3874" spans="14:15" x14ac:dyDescent="0.2">
      <c r="N3874" s="157"/>
      <c r="O3874" s="157"/>
    </row>
    <row r="3875" spans="14:15" x14ac:dyDescent="0.2">
      <c r="N3875" s="157"/>
      <c r="O3875" s="157"/>
    </row>
    <row r="3876" spans="14:15" x14ac:dyDescent="0.2">
      <c r="N3876" s="157"/>
      <c r="O3876" s="157"/>
    </row>
    <row r="3877" spans="14:15" x14ac:dyDescent="0.2">
      <c r="N3877" s="157"/>
      <c r="O3877" s="157"/>
    </row>
    <row r="3878" spans="14:15" x14ac:dyDescent="0.2">
      <c r="N3878" s="157"/>
      <c r="O3878" s="157"/>
    </row>
    <row r="3879" spans="14:15" x14ac:dyDescent="0.2">
      <c r="N3879" s="157"/>
      <c r="O3879" s="157"/>
    </row>
    <row r="3880" spans="14:15" x14ac:dyDescent="0.2">
      <c r="N3880" s="157"/>
      <c r="O3880" s="157"/>
    </row>
    <row r="3881" spans="14:15" x14ac:dyDescent="0.2">
      <c r="N3881" s="157"/>
      <c r="O3881" s="157"/>
    </row>
    <row r="3882" spans="14:15" x14ac:dyDescent="0.2">
      <c r="N3882" s="157"/>
      <c r="O3882" s="157"/>
    </row>
    <row r="3883" spans="14:15" x14ac:dyDescent="0.2">
      <c r="N3883" s="157"/>
      <c r="O3883" s="157"/>
    </row>
    <row r="3884" spans="14:15" x14ac:dyDescent="0.2">
      <c r="N3884" s="157"/>
      <c r="O3884" s="157"/>
    </row>
    <row r="3885" spans="14:15" x14ac:dyDescent="0.2">
      <c r="N3885" s="157"/>
      <c r="O3885" s="157"/>
    </row>
    <row r="3886" spans="14:15" x14ac:dyDescent="0.2">
      <c r="N3886" s="157"/>
      <c r="O3886" s="157"/>
    </row>
    <row r="3887" spans="14:15" x14ac:dyDescent="0.2">
      <c r="N3887" s="157"/>
      <c r="O3887" s="157"/>
    </row>
    <row r="3888" spans="14:15" x14ac:dyDescent="0.2">
      <c r="N3888" s="157"/>
      <c r="O3888" s="157"/>
    </row>
    <row r="3889" spans="14:15" x14ac:dyDescent="0.2">
      <c r="N3889" s="157"/>
      <c r="O3889" s="157"/>
    </row>
    <row r="3890" spans="14:15" x14ac:dyDescent="0.2">
      <c r="N3890" s="157"/>
      <c r="O3890" s="157"/>
    </row>
    <row r="3891" spans="14:15" x14ac:dyDescent="0.2">
      <c r="N3891" s="157"/>
      <c r="O3891" s="157"/>
    </row>
    <row r="3892" spans="14:15" x14ac:dyDescent="0.2">
      <c r="N3892" s="157"/>
      <c r="O3892" s="157"/>
    </row>
    <row r="3893" spans="14:15" x14ac:dyDescent="0.2">
      <c r="N3893" s="157"/>
      <c r="O3893" s="157"/>
    </row>
    <row r="3894" spans="14:15" x14ac:dyDescent="0.2">
      <c r="N3894" s="157"/>
      <c r="O3894" s="157"/>
    </row>
    <row r="3895" spans="14:15" x14ac:dyDescent="0.2">
      <c r="N3895" s="157"/>
      <c r="O3895" s="157"/>
    </row>
    <row r="3896" spans="14:15" x14ac:dyDescent="0.2">
      <c r="N3896" s="157"/>
      <c r="O3896" s="157"/>
    </row>
    <row r="3897" spans="14:15" x14ac:dyDescent="0.2">
      <c r="N3897" s="157"/>
      <c r="O3897" s="157"/>
    </row>
    <row r="3898" spans="14:15" x14ac:dyDescent="0.2">
      <c r="N3898" s="157"/>
      <c r="O3898" s="157"/>
    </row>
    <row r="3899" spans="14:15" x14ac:dyDescent="0.2">
      <c r="N3899" s="157"/>
      <c r="O3899" s="157"/>
    </row>
    <row r="3900" spans="14:15" x14ac:dyDescent="0.2">
      <c r="N3900" s="157"/>
      <c r="O3900" s="157"/>
    </row>
    <row r="3901" spans="14:15" x14ac:dyDescent="0.2">
      <c r="N3901" s="157"/>
      <c r="O3901" s="157"/>
    </row>
    <row r="3902" spans="14:15" x14ac:dyDescent="0.2">
      <c r="N3902" s="157"/>
      <c r="O3902" s="157"/>
    </row>
    <row r="3903" spans="14:15" x14ac:dyDescent="0.2">
      <c r="N3903" s="157"/>
      <c r="O3903" s="157"/>
    </row>
    <row r="3904" spans="14:15" x14ac:dyDescent="0.2">
      <c r="N3904" s="157"/>
      <c r="O3904" s="157"/>
    </row>
    <row r="3905" spans="14:15" x14ac:dyDescent="0.2">
      <c r="N3905" s="157"/>
      <c r="O3905" s="157"/>
    </row>
    <row r="3906" spans="14:15" x14ac:dyDescent="0.2">
      <c r="N3906" s="157"/>
      <c r="O3906" s="157"/>
    </row>
    <row r="3907" spans="14:15" x14ac:dyDescent="0.2">
      <c r="N3907" s="157"/>
      <c r="O3907" s="157"/>
    </row>
    <row r="3908" spans="14:15" x14ac:dyDescent="0.2">
      <c r="N3908" s="157"/>
      <c r="O3908" s="157"/>
    </row>
    <row r="3909" spans="14:15" x14ac:dyDescent="0.2">
      <c r="N3909" s="157"/>
      <c r="O3909" s="157"/>
    </row>
    <row r="3910" spans="14:15" x14ac:dyDescent="0.2">
      <c r="N3910" s="157"/>
      <c r="O3910" s="157"/>
    </row>
    <row r="3911" spans="14:15" x14ac:dyDescent="0.2">
      <c r="N3911" s="157"/>
      <c r="O3911" s="157"/>
    </row>
    <row r="3912" spans="14:15" x14ac:dyDescent="0.2">
      <c r="N3912" s="157"/>
      <c r="O3912" s="157"/>
    </row>
    <row r="3913" spans="14:15" x14ac:dyDescent="0.2">
      <c r="N3913" s="157"/>
      <c r="O3913" s="157"/>
    </row>
    <row r="3914" spans="14:15" x14ac:dyDescent="0.2">
      <c r="N3914" s="157"/>
      <c r="O3914" s="157"/>
    </row>
    <row r="3915" spans="14:15" x14ac:dyDescent="0.2">
      <c r="N3915" s="157"/>
      <c r="O3915" s="157"/>
    </row>
    <row r="3916" spans="14:15" x14ac:dyDescent="0.2">
      <c r="N3916" s="157"/>
      <c r="O3916" s="157"/>
    </row>
    <row r="3917" spans="14:15" x14ac:dyDescent="0.2">
      <c r="N3917" s="157"/>
      <c r="O3917" s="157"/>
    </row>
    <row r="3918" spans="14:15" x14ac:dyDescent="0.2">
      <c r="N3918" s="157"/>
      <c r="O3918" s="157"/>
    </row>
    <row r="3919" spans="14:15" x14ac:dyDescent="0.2">
      <c r="N3919" s="157"/>
      <c r="O3919" s="157"/>
    </row>
    <row r="3920" spans="14:15" x14ac:dyDescent="0.2">
      <c r="N3920" s="157"/>
      <c r="O3920" s="157"/>
    </row>
    <row r="3921" spans="14:15" x14ac:dyDescent="0.2">
      <c r="N3921" s="157"/>
      <c r="O3921" s="157"/>
    </row>
    <row r="3922" spans="14:15" x14ac:dyDescent="0.2">
      <c r="N3922" s="157"/>
      <c r="O3922" s="157"/>
    </row>
    <row r="3923" spans="14:15" x14ac:dyDescent="0.2">
      <c r="N3923" s="157"/>
      <c r="O3923" s="157"/>
    </row>
    <row r="3924" spans="14:15" x14ac:dyDescent="0.2">
      <c r="N3924" s="157"/>
      <c r="O3924" s="157"/>
    </row>
    <row r="3925" spans="14:15" x14ac:dyDescent="0.2">
      <c r="N3925" s="157"/>
      <c r="O3925" s="157"/>
    </row>
    <row r="3926" spans="14:15" x14ac:dyDescent="0.2">
      <c r="N3926" s="157"/>
      <c r="O3926" s="157"/>
    </row>
    <row r="3927" spans="14:15" x14ac:dyDescent="0.2">
      <c r="N3927" s="157"/>
      <c r="O3927" s="157"/>
    </row>
    <row r="3928" spans="14:15" x14ac:dyDescent="0.2">
      <c r="N3928" s="157"/>
      <c r="O3928" s="157"/>
    </row>
    <row r="3929" spans="14:15" x14ac:dyDescent="0.2">
      <c r="N3929" s="157"/>
      <c r="O3929" s="157"/>
    </row>
    <row r="3930" spans="14:15" x14ac:dyDescent="0.2">
      <c r="N3930" s="157"/>
      <c r="O3930" s="157"/>
    </row>
    <row r="3931" spans="14:15" x14ac:dyDescent="0.2">
      <c r="N3931" s="157"/>
      <c r="O3931" s="157"/>
    </row>
    <row r="3932" spans="14:15" x14ac:dyDescent="0.2">
      <c r="N3932" s="157"/>
      <c r="O3932" s="157"/>
    </row>
    <row r="3933" spans="14:15" x14ac:dyDescent="0.2">
      <c r="N3933" s="157"/>
      <c r="O3933" s="157"/>
    </row>
    <row r="3934" spans="14:15" x14ac:dyDescent="0.2">
      <c r="N3934" s="157"/>
      <c r="O3934" s="157"/>
    </row>
    <row r="3935" spans="14:15" x14ac:dyDescent="0.2">
      <c r="N3935" s="157"/>
      <c r="O3935" s="157"/>
    </row>
    <row r="3936" spans="14:15" x14ac:dyDescent="0.2">
      <c r="N3936" s="157"/>
      <c r="O3936" s="157"/>
    </row>
    <row r="3937" spans="14:15" x14ac:dyDescent="0.2">
      <c r="N3937" s="157"/>
      <c r="O3937" s="157"/>
    </row>
    <row r="3938" spans="14:15" x14ac:dyDescent="0.2">
      <c r="N3938" s="157"/>
      <c r="O3938" s="157"/>
    </row>
    <row r="3939" spans="14:15" x14ac:dyDescent="0.2">
      <c r="N3939" s="157"/>
      <c r="O3939" s="157"/>
    </row>
    <row r="3940" spans="14:15" x14ac:dyDescent="0.2">
      <c r="N3940" s="157"/>
      <c r="O3940" s="157"/>
    </row>
    <row r="3941" spans="14:15" x14ac:dyDescent="0.2">
      <c r="N3941" s="157"/>
      <c r="O3941" s="157"/>
    </row>
    <row r="3942" spans="14:15" x14ac:dyDescent="0.2">
      <c r="N3942" s="157"/>
      <c r="O3942" s="157"/>
    </row>
    <row r="3943" spans="14:15" x14ac:dyDescent="0.2">
      <c r="N3943" s="157"/>
      <c r="O3943" s="157"/>
    </row>
    <row r="3944" spans="14:15" x14ac:dyDescent="0.2">
      <c r="N3944" s="157"/>
      <c r="O3944" s="157"/>
    </row>
    <row r="3945" spans="14:15" x14ac:dyDescent="0.2">
      <c r="N3945" s="157"/>
      <c r="O3945" s="157"/>
    </row>
    <row r="3946" spans="14:15" x14ac:dyDescent="0.2">
      <c r="N3946" s="157"/>
      <c r="O3946" s="157"/>
    </row>
    <row r="3947" spans="14:15" x14ac:dyDescent="0.2">
      <c r="N3947" s="157"/>
      <c r="O3947" s="157"/>
    </row>
    <row r="3948" spans="14:15" x14ac:dyDescent="0.2">
      <c r="N3948" s="157"/>
      <c r="O3948" s="157"/>
    </row>
    <row r="3949" spans="14:15" x14ac:dyDescent="0.2">
      <c r="N3949" s="157"/>
      <c r="O3949" s="157"/>
    </row>
    <row r="3950" spans="14:15" x14ac:dyDescent="0.2">
      <c r="N3950" s="157"/>
      <c r="O3950" s="157"/>
    </row>
    <row r="3951" spans="14:15" x14ac:dyDescent="0.2">
      <c r="N3951" s="157"/>
      <c r="O3951" s="157"/>
    </row>
    <row r="3952" spans="14:15" x14ac:dyDescent="0.2">
      <c r="N3952" s="157"/>
      <c r="O3952" s="157"/>
    </row>
    <row r="3953" spans="14:15" x14ac:dyDescent="0.2">
      <c r="N3953" s="157"/>
      <c r="O3953" s="157"/>
    </row>
    <row r="3954" spans="14:15" x14ac:dyDescent="0.2">
      <c r="N3954" s="157"/>
      <c r="O3954" s="157"/>
    </row>
    <row r="3955" spans="14:15" x14ac:dyDescent="0.2">
      <c r="N3955" s="157"/>
      <c r="O3955" s="157"/>
    </row>
    <row r="3956" spans="14:15" x14ac:dyDescent="0.2">
      <c r="N3956" s="157"/>
      <c r="O3956" s="157"/>
    </row>
    <row r="3957" spans="14:15" x14ac:dyDescent="0.2">
      <c r="N3957" s="157"/>
      <c r="O3957" s="157"/>
    </row>
    <row r="3958" spans="14:15" x14ac:dyDescent="0.2">
      <c r="N3958" s="157"/>
      <c r="O3958" s="157"/>
    </row>
    <row r="3959" spans="14:15" x14ac:dyDescent="0.2">
      <c r="N3959" s="157"/>
      <c r="O3959" s="157"/>
    </row>
    <row r="3960" spans="14:15" x14ac:dyDescent="0.2">
      <c r="N3960" s="157"/>
      <c r="O3960" s="157"/>
    </row>
    <row r="3961" spans="14:15" x14ac:dyDescent="0.2">
      <c r="N3961" s="157"/>
      <c r="O3961" s="157"/>
    </row>
    <row r="3962" spans="14:15" x14ac:dyDescent="0.2">
      <c r="N3962" s="157"/>
      <c r="O3962" s="157"/>
    </row>
    <row r="3963" spans="14:15" x14ac:dyDescent="0.2">
      <c r="N3963" s="157"/>
      <c r="O3963" s="157"/>
    </row>
    <row r="3964" spans="14:15" x14ac:dyDescent="0.2">
      <c r="N3964" s="157"/>
      <c r="O3964" s="157"/>
    </row>
    <row r="3965" spans="14:15" x14ac:dyDescent="0.2">
      <c r="N3965" s="157"/>
      <c r="O3965" s="157"/>
    </row>
    <row r="3966" spans="14:15" x14ac:dyDescent="0.2">
      <c r="N3966" s="157"/>
      <c r="O3966" s="157"/>
    </row>
    <row r="3967" spans="14:15" x14ac:dyDescent="0.2">
      <c r="N3967" s="157"/>
      <c r="O3967" s="157"/>
    </row>
    <row r="3968" spans="14:15" x14ac:dyDescent="0.2">
      <c r="N3968" s="157"/>
      <c r="O3968" s="157"/>
    </row>
    <row r="3969" spans="14:15" x14ac:dyDescent="0.2">
      <c r="N3969" s="157"/>
      <c r="O3969" s="157"/>
    </row>
    <row r="3970" spans="14:15" x14ac:dyDescent="0.2">
      <c r="N3970" s="157"/>
      <c r="O3970" s="157"/>
    </row>
    <row r="3971" spans="14:15" x14ac:dyDescent="0.2">
      <c r="N3971" s="157"/>
      <c r="O3971" s="157"/>
    </row>
    <row r="3972" spans="14:15" x14ac:dyDescent="0.2">
      <c r="N3972" s="157"/>
      <c r="O3972" s="157"/>
    </row>
    <row r="3973" spans="14:15" x14ac:dyDescent="0.2">
      <c r="N3973" s="157"/>
      <c r="O3973" s="157"/>
    </row>
    <row r="3974" spans="14:15" x14ac:dyDescent="0.2">
      <c r="N3974" s="157"/>
      <c r="O3974" s="157"/>
    </row>
    <row r="3975" spans="14:15" x14ac:dyDescent="0.2">
      <c r="N3975" s="157"/>
      <c r="O3975" s="157"/>
    </row>
    <row r="3976" spans="14:15" x14ac:dyDescent="0.2">
      <c r="N3976" s="157"/>
      <c r="O3976" s="157"/>
    </row>
    <row r="3977" spans="14:15" x14ac:dyDescent="0.2">
      <c r="N3977" s="157"/>
      <c r="O3977" s="157"/>
    </row>
    <row r="3978" spans="14:15" x14ac:dyDescent="0.2">
      <c r="N3978" s="157"/>
      <c r="O3978" s="157"/>
    </row>
    <row r="3979" spans="14:15" x14ac:dyDescent="0.2">
      <c r="N3979" s="157"/>
      <c r="O3979" s="157"/>
    </row>
    <row r="3980" spans="14:15" x14ac:dyDescent="0.2">
      <c r="N3980" s="157"/>
      <c r="O3980" s="157"/>
    </row>
    <row r="3981" spans="14:15" x14ac:dyDescent="0.2">
      <c r="N3981" s="157"/>
      <c r="O3981" s="157"/>
    </row>
    <row r="3982" spans="14:15" x14ac:dyDescent="0.2">
      <c r="N3982" s="157"/>
      <c r="O3982" s="157"/>
    </row>
    <row r="3983" spans="14:15" x14ac:dyDescent="0.2">
      <c r="N3983" s="157"/>
      <c r="O3983" s="157"/>
    </row>
    <row r="3984" spans="14:15" x14ac:dyDescent="0.2">
      <c r="N3984" s="157"/>
      <c r="O3984" s="157"/>
    </row>
    <row r="3985" spans="14:15" x14ac:dyDescent="0.2">
      <c r="N3985" s="157"/>
      <c r="O3985" s="157"/>
    </row>
    <row r="3986" spans="14:15" x14ac:dyDescent="0.2">
      <c r="N3986" s="157"/>
      <c r="O3986" s="157"/>
    </row>
    <row r="3987" spans="14:15" x14ac:dyDescent="0.2">
      <c r="N3987" s="157"/>
      <c r="O3987" s="157"/>
    </row>
    <row r="3988" spans="14:15" x14ac:dyDescent="0.2">
      <c r="N3988" s="157"/>
      <c r="O3988" s="157"/>
    </row>
    <row r="3989" spans="14:15" x14ac:dyDescent="0.2">
      <c r="N3989" s="157"/>
      <c r="O3989" s="157"/>
    </row>
    <row r="3990" spans="14:15" x14ac:dyDescent="0.2">
      <c r="N3990" s="157"/>
      <c r="O3990" s="157"/>
    </row>
    <row r="3991" spans="14:15" x14ac:dyDescent="0.2">
      <c r="N3991" s="157"/>
      <c r="O3991" s="157"/>
    </row>
    <row r="3992" spans="14:15" x14ac:dyDescent="0.2">
      <c r="N3992" s="157"/>
      <c r="O3992" s="157"/>
    </row>
    <row r="3993" spans="14:15" x14ac:dyDescent="0.2">
      <c r="N3993" s="157"/>
      <c r="O3993" s="157"/>
    </row>
    <row r="3994" spans="14:15" x14ac:dyDescent="0.2">
      <c r="N3994" s="157"/>
      <c r="O3994" s="157"/>
    </row>
    <row r="3995" spans="14:15" x14ac:dyDescent="0.2">
      <c r="N3995" s="157"/>
      <c r="O3995" s="157"/>
    </row>
    <row r="3996" spans="14:15" x14ac:dyDescent="0.2">
      <c r="N3996" s="157"/>
      <c r="O3996" s="157"/>
    </row>
    <row r="3997" spans="14:15" x14ac:dyDescent="0.2">
      <c r="N3997" s="157"/>
      <c r="O3997" s="157"/>
    </row>
    <row r="3998" spans="14:15" x14ac:dyDescent="0.2">
      <c r="N3998" s="157"/>
      <c r="O3998" s="157"/>
    </row>
    <row r="3999" spans="14:15" x14ac:dyDescent="0.2">
      <c r="N3999" s="157"/>
      <c r="O3999" s="157"/>
    </row>
    <row r="4000" spans="14:15" x14ac:dyDescent="0.2">
      <c r="N4000" s="157"/>
      <c r="O4000" s="157"/>
    </row>
    <row r="4001" spans="14:15" x14ac:dyDescent="0.2">
      <c r="N4001" s="157"/>
      <c r="O4001" s="157"/>
    </row>
    <row r="4002" spans="14:15" x14ac:dyDescent="0.2">
      <c r="N4002" s="157"/>
      <c r="O4002" s="157"/>
    </row>
    <row r="4003" spans="14:15" x14ac:dyDescent="0.2">
      <c r="N4003" s="157"/>
      <c r="O4003" s="157"/>
    </row>
    <row r="4004" spans="14:15" x14ac:dyDescent="0.2">
      <c r="N4004" s="157"/>
      <c r="O4004" s="157"/>
    </row>
    <row r="4005" spans="14:15" x14ac:dyDescent="0.2">
      <c r="N4005" s="157"/>
      <c r="O4005" s="157"/>
    </row>
    <row r="4006" spans="14:15" x14ac:dyDescent="0.2">
      <c r="N4006" s="157"/>
      <c r="O4006" s="157"/>
    </row>
    <row r="4007" spans="14:15" x14ac:dyDescent="0.2">
      <c r="N4007" s="157"/>
      <c r="O4007" s="157"/>
    </row>
    <row r="4008" spans="14:15" x14ac:dyDescent="0.2">
      <c r="N4008" s="157"/>
      <c r="O4008" s="157"/>
    </row>
    <row r="4009" spans="14:15" x14ac:dyDescent="0.2">
      <c r="N4009" s="157"/>
      <c r="O4009" s="157"/>
    </row>
    <row r="4010" spans="14:15" x14ac:dyDescent="0.2">
      <c r="N4010" s="157"/>
      <c r="O4010" s="157"/>
    </row>
    <row r="4011" spans="14:15" x14ac:dyDescent="0.2">
      <c r="N4011" s="157"/>
      <c r="O4011" s="157"/>
    </row>
    <row r="4012" spans="14:15" x14ac:dyDescent="0.2">
      <c r="N4012" s="157"/>
      <c r="O4012" s="157"/>
    </row>
    <row r="4013" spans="14:15" x14ac:dyDescent="0.2">
      <c r="N4013" s="157"/>
      <c r="O4013" s="157"/>
    </row>
    <row r="4014" spans="14:15" x14ac:dyDescent="0.2">
      <c r="N4014" s="157"/>
      <c r="O4014" s="157"/>
    </row>
    <row r="4015" spans="14:15" x14ac:dyDescent="0.2">
      <c r="N4015" s="157"/>
      <c r="O4015" s="157"/>
    </row>
    <row r="4016" spans="14:15" x14ac:dyDescent="0.2">
      <c r="N4016" s="157"/>
      <c r="O4016" s="157"/>
    </row>
    <row r="4017" spans="14:15" x14ac:dyDescent="0.2">
      <c r="N4017" s="157"/>
      <c r="O4017" s="157"/>
    </row>
    <row r="4018" spans="14:15" x14ac:dyDescent="0.2">
      <c r="N4018" s="157"/>
      <c r="O4018" s="157"/>
    </row>
    <row r="4019" spans="14:15" x14ac:dyDescent="0.2">
      <c r="N4019" s="157"/>
      <c r="O4019" s="157"/>
    </row>
    <row r="4020" spans="14:15" x14ac:dyDescent="0.2">
      <c r="N4020" s="157"/>
      <c r="O4020" s="157"/>
    </row>
    <row r="4021" spans="14:15" x14ac:dyDescent="0.2">
      <c r="N4021" s="157"/>
      <c r="O4021" s="157"/>
    </row>
    <row r="4022" spans="14:15" x14ac:dyDescent="0.2">
      <c r="N4022" s="157"/>
      <c r="O4022" s="157"/>
    </row>
    <row r="4023" spans="14:15" x14ac:dyDescent="0.2">
      <c r="N4023" s="157"/>
      <c r="O4023" s="157"/>
    </row>
    <row r="4024" spans="14:15" x14ac:dyDescent="0.2">
      <c r="N4024" s="157"/>
      <c r="O4024" s="157"/>
    </row>
    <row r="4025" spans="14:15" x14ac:dyDescent="0.2">
      <c r="N4025" s="157"/>
      <c r="O4025" s="157"/>
    </row>
    <row r="4026" spans="14:15" x14ac:dyDescent="0.2">
      <c r="N4026" s="157"/>
      <c r="O4026" s="157"/>
    </row>
    <row r="4027" spans="14:15" x14ac:dyDescent="0.2">
      <c r="N4027" s="157"/>
      <c r="O4027" s="157"/>
    </row>
    <row r="4028" spans="14:15" x14ac:dyDescent="0.2">
      <c r="N4028" s="157"/>
      <c r="O4028" s="157"/>
    </row>
    <row r="4029" spans="14:15" x14ac:dyDescent="0.2">
      <c r="N4029" s="157"/>
      <c r="O4029" s="157"/>
    </row>
    <row r="4030" spans="14:15" x14ac:dyDescent="0.2">
      <c r="N4030" s="157"/>
      <c r="O4030" s="157"/>
    </row>
    <row r="4031" spans="14:15" x14ac:dyDescent="0.2">
      <c r="N4031" s="157"/>
      <c r="O4031" s="157"/>
    </row>
    <row r="4032" spans="14:15" x14ac:dyDescent="0.2">
      <c r="N4032" s="157"/>
      <c r="O4032" s="157"/>
    </row>
    <row r="4033" spans="14:15" x14ac:dyDescent="0.2">
      <c r="N4033" s="157"/>
      <c r="O4033" s="157"/>
    </row>
    <row r="4034" spans="14:15" x14ac:dyDescent="0.2">
      <c r="N4034" s="157"/>
      <c r="O4034" s="157"/>
    </row>
    <row r="4035" spans="14:15" x14ac:dyDescent="0.2">
      <c r="N4035" s="157"/>
      <c r="O4035" s="157"/>
    </row>
    <row r="4036" spans="14:15" x14ac:dyDescent="0.2">
      <c r="N4036" s="157"/>
      <c r="O4036" s="157"/>
    </row>
    <row r="4037" spans="14:15" x14ac:dyDescent="0.2">
      <c r="N4037" s="157"/>
      <c r="O4037" s="157"/>
    </row>
    <row r="4038" spans="14:15" x14ac:dyDescent="0.2">
      <c r="N4038" s="157"/>
      <c r="O4038" s="157"/>
    </row>
    <row r="4039" spans="14:15" x14ac:dyDescent="0.2">
      <c r="N4039" s="157"/>
      <c r="O4039" s="157"/>
    </row>
    <row r="4040" spans="14:15" x14ac:dyDescent="0.2">
      <c r="N4040" s="157"/>
      <c r="O4040" s="157"/>
    </row>
    <row r="4041" spans="14:15" x14ac:dyDescent="0.2">
      <c r="N4041" s="157"/>
      <c r="O4041" s="157"/>
    </row>
    <row r="4042" spans="14:15" x14ac:dyDescent="0.2">
      <c r="N4042" s="157"/>
      <c r="O4042" s="157"/>
    </row>
    <row r="4043" spans="14:15" x14ac:dyDescent="0.2">
      <c r="N4043" s="157"/>
      <c r="O4043" s="157"/>
    </row>
    <row r="4044" spans="14:15" x14ac:dyDescent="0.2">
      <c r="N4044" s="157"/>
      <c r="O4044" s="157"/>
    </row>
    <row r="4045" spans="14:15" x14ac:dyDescent="0.2">
      <c r="N4045" s="157"/>
      <c r="O4045" s="157"/>
    </row>
    <row r="4046" spans="14:15" x14ac:dyDescent="0.2">
      <c r="N4046" s="157"/>
      <c r="O4046" s="157"/>
    </row>
    <row r="4047" spans="14:15" x14ac:dyDescent="0.2">
      <c r="N4047" s="157"/>
      <c r="O4047" s="157"/>
    </row>
    <row r="4048" spans="14:15" x14ac:dyDescent="0.2">
      <c r="N4048" s="157"/>
      <c r="O4048" s="157"/>
    </row>
    <row r="4049" spans="14:15" x14ac:dyDescent="0.2">
      <c r="N4049" s="157"/>
      <c r="O4049" s="157"/>
    </row>
    <row r="4050" spans="14:15" x14ac:dyDescent="0.2">
      <c r="N4050" s="157"/>
      <c r="O4050" s="157"/>
    </row>
    <row r="4051" spans="14:15" x14ac:dyDescent="0.2">
      <c r="N4051" s="157"/>
      <c r="O4051" s="157"/>
    </row>
    <row r="4052" spans="14:15" x14ac:dyDescent="0.2">
      <c r="N4052" s="157"/>
      <c r="O4052" s="157"/>
    </row>
    <row r="4053" spans="14:15" x14ac:dyDescent="0.2">
      <c r="N4053" s="157"/>
      <c r="O4053" s="157"/>
    </row>
    <row r="4054" spans="14:15" x14ac:dyDescent="0.2">
      <c r="N4054" s="157"/>
      <c r="O4054" s="157"/>
    </row>
    <row r="4055" spans="14:15" x14ac:dyDescent="0.2">
      <c r="N4055" s="157"/>
      <c r="O4055" s="157"/>
    </row>
    <row r="4056" spans="14:15" x14ac:dyDescent="0.2">
      <c r="N4056" s="157"/>
      <c r="O4056" s="157"/>
    </row>
    <row r="4057" spans="14:15" x14ac:dyDescent="0.2">
      <c r="N4057" s="157"/>
      <c r="O4057" s="157"/>
    </row>
    <row r="4058" spans="14:15" x14ac:dyDescent="0.2">
      <c r="N4058" s="157"/>
      <c r="O4058" s="157"/>
    </row>
    <row r="4059" spans="14:15" x14ac:dyDescent="0.2">
      <c r="N4059" s="157"/>
      <c r="O4059" s="157"/>
    </row>
    <row r="4060" spans="14:15" x14ac:dyDescent="0.2">
      <c r="N4060" s="157"/>
      <c r="O4060" s="157"/>
    </row>
    <row r="4061" spans="14:15" x14ac:dyDescent="0.2">
      <c r="N4061" s="157"/>
      <c r="O4061" s="157"/>
    </row>
    <row r="4062" spans="14:15" x14ac:dyDescent="0.2">
      <c r="N4062" s="157"/>
      <c r="O4062" s="157"/>
    </row>
    <row r="4063" spans="14:15" x14ac:dyDescent="0.2">
      <c r="N4063" s="157"/>
      <c r="O4063" s="157"/>
    </row>
    <row r="4064" spans="14:15" x14ac:dyDescent="0.2">
      <c r="N4064" s="157"/>
      <c r="O4064" s="157"/>
    </row>
    <row r="4065" spans="14:15" x14ac:dyDescent="0.2">
      <c r="N4065" s="157"/>
      <c r="O4065" s="157"/>
    </row>
    <row r="4066" spans="14:15" x14ac:dyDescent="0.2">
      <c r="N4066" s="157"/>
      <c r="O4066" s="157"/>
    </row>
    <row r="4067" spans="14:15" x14ac:dyDescent="0.2">
      <c r="N4067" s="157"/>
      <c r="O4067" s="157"/>
    </row>
    <row r="4068" spans="14:15" x14ac:dyDescent="0.2">
      <c r="N4068" s="157"/>
      <c r="O4068" s="157"/>
    </row>
    <row r="4069" spans="14:15" x14ac:dyDescent="0.2">
      <c r="N4069" s="157"/>
      <c r="O4069" s="157"/>
    </row>
    <row r="4070" spans="14:15" x14ac:dyDescent="0.2">
      <c r="N4070" s="157"/>
      <c r="O4070" s="157"/>
    </row>
    <row r="4071" spans="14:15" x14ac:dyDescent="0.2">
      <c r="N4071" s="157"/>
      <c r="O4071" s="157"/>
    </row>
    <row r="4072" spans="14:15" x14ac:dyDescent="0.2">
      <c r="N4072" s="157"/>
      <c r="O4072" s="157"/>
    </row>
    <row r="4073" spans="14:15" x14ac:dyDescent="0.2">
      <c r="N4073" s="157"/>
      <c r="O4073" s="157"/>
    </row>
    <row r="4074" spans="14:15" x14ac:dyDescent="0.2">
      <c r="N4074" s="157"/>
      <c r="O4074" s="157"/>
    </row>
    <row r="4075" spans="14:15" x14ac:dyDescent="0.2">
      <c r="N4075" s="157"/>
      <c r="O4075" s="157"/>
    </row>
    <row r="4076" spans="14:15" x14ac:dyDescent="0.2">
      <c r="N4076" s="157"/>
      <c r="O4076" s="157"/>
    </row>
    <row r="4077" spans="14:15" x14ac:dyDescent="0.2">
      <c r="N4077" s="157"/>
      <c r="O4077" s="157"/>
    </row>
    <row r="4078" spans="14:15" x14ac:dyDescent="0.2">
      <c r="N4078" s="157"/>
      <c r="O4078" s="157"/>
    </row>
    <row r="4079" spans="14:15" x14ac:dyDescent="0.2">
      <c r="N4079" s="157"/>
      <c r="O4079" s="157"/>
    </row>
    <row r="4080" spans="14:15" x14ac:dyDescent="0.2">
      <c r="N4080" s="157"/>
      <c r="O4080" s="157"/>
    </row>
    <row r="4081" spans="14:15" x14ac:dyDescent="0.2">
      <c r="N4081" s="157"/>
      <c r="O4081" s="157"/>
    </row>
    <row r="4082" spans="14:15" x14ac:dyDescent="0.2">
      <c r="N4082" s="157"/>
      <c r="O4082" s="157"/>
    </row>
    <row r="4083" spans="14:15" x14ac:dyDescent="0.2">
      <c r="N4083" s="157"/>
      <c r="O4083" s="157"/>
    </row>
    <row r="4084" spans="14:15" x14ac:dyDescent="0.2">
      <c r="N4084" s="157"/>
      <c r="O4084" s="157"/>
    </row>
    <row r="4085" spans="14:15" x14ac:dyDescent="0.2">
      <c r="N4085" s="157"/>
      <c r="O4085" s="157"/>
    </row>
    <row r="4086" spans="14:15" x14ac:dyDescent="0.2">
      <c r="N4086" s="157"/>
      <c r="O4086" s="157"/>
    </row>
    <row r="4087" spans="14:15" x14ac:dyDescent="0.2">
      <c r="N4087" s="157"/>
      <c r="O4087" s="157"/>
    </row>
    <row r="4088" spans="14:15" x14ac:dyDescent="0.2">
      <c r="N4088" s="157"/>
      <c r="O4088" s="157"/>
    </row>
    <row r="4089" spans="14:15" x14ac:dyDescent="0.2">
      <c r="N4089" s="157"/>
      <c r="O4089" s="157"/>
    </row>
    <row r="4090" spans="14:15" x14ac:dyDescent="0.2">
      <c r="N4090" s="157"/>
      <c r="O4090" s="157"/>
    </row>
    <row r="4091" spans="14:15" x14ac:dyDescent="0.2">
      <c r="N4091" s="157"/>
      <c r="O4091" s="157"/>
    </row>
    <row r="4092" spans="14:15" x14ac:dyDescent="0.2">
      <c r="N4092" s="157"/>
      <c r="O4092" s="157"/>
    </row>
    <row r="4093" spans="14:15" x14ac:dyDescent="0.2">
      <c r="N4093" s="157"/>
      <c r="O4093" s="157"/>
    </row>
    <row r="4094" spans="14:15" x14ac:dyDescent="0.2">
      <c r="N4094" s="157"/>
      <c r="O4094" s="157"/>
    </row>
    <row r="4095" spans="14:15" x14ac:dyDescent="0.2">
      <c r="N4095" s="157"/>
      <c r="O4095" s="157"/>
    </row>
    <row r="4096" spans="14:15" x14ac:dyDescent="0.2">
      <c r="N4096" s="157"/>
      <c r="O4096" s="157"/>
    </row>
    <row r="4097" spans="14:15" x14ac:dyDescent="0.2">
      <c r="N4097" s="157"/>
      <c r="O4097" s="157"/>
    </row>
    <row r="4098" spans="14:15" x14ac:dyDescent="0.2">
      <c r="N4098" s="157"/>
      <c r="O4098" s="157"/>
    </row>
    <row r="4099" spans="14:15" x14ac:dyDescent="0.2">
      <c r="N4099" s="157"/>
      <c r="O4099" s="157"/>
    </row>
    <row r="4100" spans="14:15" x14ac:dyDescent="0.2">
      <c r="N4100" s="157"/>
      <c r="O4100" s="157"/>
    </row>
    <row r="4101" spans="14:15" x14ac:dyDescent="0.2">
      <c r="N4101" s="157"/>
      <c r="O4101" s="157"/>
    </row>
    <row r="4102" spans="14:15" x14ac:dyDescent="0.2">
      <c r="N4102" s="157"/>
      <c r="O4102" s="157"/>
    </row>
    <row r="4103" spans="14:15" x14ac:dyDescent="0.2">
      <c r="N4103" s="157"/>
      <c r="O4103" s="157"/>
    </row>
    <row r="4104" spans="14:15" x14ac:dyDescent="0.2">
      <c r="N4104" s="157"/>
      <c r="O4104" s="157"/>
    </row>
    <row r="4105" spans="14:15" x14ac:dyDescent="0.2">
      <c r="N4105" s="157"/>
      <c r="O4105" s="157"/>
    </row>
    <row r="4106" spans="14:15" x14ac:dyDescent="0.2">
      <c r="N4106" s="157"/>
      <c r="O4106" s="157"/>
    </row>
    <row r="4107" spans="14:15" x14ac:dyDescent="0.2">
      <c r="N4107" s="157"/>
      <c r="O4107" s="157"/>
    </row>
    <row r="4108" spans="14:15" x14ac:dyDescent="0.2">
      <c r="N4108" s="157"/>
      <c r="O4108" s="157"/>
    </row>
    <row r="4109" spans="14:15" x14ac:dyDescent="0.2">
      <c r="N4109" s="157"/>
      <c r="O4109" s="157"/>
    </row>
    <row r="4110" spans="14:15" x14ac:dyDescent="0.2">
      <c r="N4110" s="157"/>
      <c r="O4110" s="157"/>
    </row>
    <row r="4111" spans="14:15" x14ac:dyDescent="0.2">
      <c r="N4111" s="157"/>
      <c r="O4111" s="157"/>
    </row>
    <row r="4112" spans="14:15" x14ac:dyDescent="0.2">
      <c r="N4112" s="157"/>
      <c r="O4112" s="157"/>
    </row>
    <row r="4113" spans="14:15" x14ac:dyDescent="0.2">
      <c r="N4113" s="157"/>
      <c r="O4113" s="157"/>
    </row>
    <row r="4114" spans="14:15" x14ac:dyDescent="0.2">
      <c r="N4114" s="157"/>
      <c r="O4114" s="157"/>
    </row>
    <row r="4115" spans="14:15" x14ac:dyDescent="0.2">
      <c r="N4115" s="157"/>
      <c r="O4115" s="157"/>
    </row>
    <row r="4116" spans="14:15" x14ac:dyDescent="0.2">
      <c r="N4116" s="157"/>
      <c r="O4116" s="157"/>
    </row>
    <row r="4117" spans="14:15" x14ac:dyDescent="0.2">
      <c r="N4117" s="157"/>
      <c r="O4117" s="157"/>
    </row>
    <row r="4118" spans="14:15" x14ac:dyDescent="0.2">
      <c r="N4118" s="157"/>
      <c r="O4118" s="157"/>
    </row>
    <row r="4119" spans="14:15" x14ac:dyDescent="0.2">
      <c r="N4119" s="157"/>
      <c r="O4119" s="157"/>
    </row>
    <row r="4120" spans="14:15" x14ac:dyDescent="0.2">
      <c r="N4120" s="157"/>
      <c r="O4120" s="157"/>
    </row>
    <row r="4121" spans="14:15" x14ac:dyDescent="0.2">
      <c r="N4121" s="157"/>
      <c r="O4121" s="157"/>
    </row>
    <row r="4122" spans="14:15" x14ac:dyDescent="0.2">
      <c r="N4122" s="157"/>
      <c r="O4122" s="157"/>
    </row>
    <row r="4123" spans="14:15" x14ac:dyDescent="0.2">
      <c r="N4123" s="157"/>
      <c r="O4123" s="157"/>
    </row>
    <row r="4124" spans="14:15" x14ac:dyDescent="0.2">
      <c r="N4124" s="157"/>
      <c r="O4124" s="157"/>
    </row>
    <row r="4125" spans="14:15" x14ac:dyDescent="0.2">
      <c r="N4125" s="157"/>
      <c r="O4125" s="157"/>
    </row>
    <row r="4126" spans="14:15" x14ac:dyDescent="0.2">
      <c r="N4126" s="157"/>
      <c r="O4126" s="157"/>
    </row>
    <row r="4127" spans="14:15" x14ac:dyDescent="0.2">
      <c r="N4127" s="157"/>
      <c r="O4127" s="157"/>
    </row>
    <row r="4128" spans="14:15" x14ac:dyDescent="0.2">
      <c r="N4128" s="157"/>
      <c r="O4128" s="157"/>
    </row>
    <row r="4129" spans="14:15" x14ac:dyDescent="0.2">
      <c r="N4129" s="157"/>
      <c r="O4129" s="157"/>
    </row>
    <row r="4130" spans="14:15" x14ac:dyDescent="0.2">
      <c r="N4130" s="157"/>
      <c r="O4130" s="157"/>
    </row>
    <row r="4131" spans="14:15" x14ac:dyDescent="0.2">
      <c r="N4131" s="157"/>
      <c r="O4131" s="157"/>
    </row>
    <row r="4132" spans="14:15" x14ac:dyDescent="0.2">
      <c r="N4132" s="157"/>
      <c r="O4132" s="157"/>
    </row>
    <row r="4133" spans="14:15" x14ac:dyDescent="0.2">
      <c r="N4133" s="157"/>
      <c r="O4133" s="157"/>
    </row>
    <row r="4134" spans="14:15" x14ac:dyDescent="0.2">
      <c r="N4134" s="157"/>
      <c r="O4134" s="157"/>
    </row>
    <row r="4135" spans="14:15" x14ac:dyDescent="0.2">
      <c r="N4135" s="157"/>
      <c r="O4135" s="157"/>
    </row>
    <row r="4136" spans="14:15" x14ac:dyDescent="0.2">
      <c r="N4136" s="157"/>
      <c r="O4136" s="157"/>
    </row>
    <row r="4137" spans="14:15" x14ac:dyDescent="0.2">
      <c r="N4137" s="157"/>
      <c r="O4137" s="157"/>
    </row>
    <row r="4138" spans="14:15" x14ac:dyDescent="0.2">
      <c r="N4138" s="157"/>
      <c r="O4138" s="157"/>
    </row>
    <row r="4139" spans="14:15" x14ac:dyDescent="0.2">
      <c r="N4139" s="157"/>
      <c r="O4139" s="157"/>
    </row>
    <row r="4140" spans="14:15" x14ac:dyDescent="0.2">
      <c r="N4140" s="157"/>
      <c r="O4140" s="157"/>
    </row>
    <row r="4141" spans="14:15" x14ac:dyDescent="0.2">
      <c r="N4141" s="157"/>
      <c r="O4141" s="157"/>
    </row>
    <row r="4142" spans="14:15" x14ac:dyDescent="0.2">
      <c r="N4142" s="157"/>
      <c r="O4142" s="157"/>
    </row>
    <row r="4143" spans="14:15" x14ac:dyDescent="0.2">
      <c r="N4143" s="157"/>
      <c r="O4143" s="157"/>
    </row>
    <row r="4144" spans="14:15" x14ac:dyDescent="0.2">
      <c r="N4144" s="157"/>
      <c r="O4144" s="157"/>
    </row>
    <row r="4145" spans="14:15" x14ac:dyDescent="0.2">
      <c r="N4145" s="157"/>
      <c r="O4145" s="157"/>
    </row>
    <row r="4146" spans="14:15" x14ac:dyDescent="0.2">
      <c r="N4146" s="157"/>
      <c r="O4146" s="157"/>
    </row>
    <row r="4147" spans="14:15" x14ac:dyDescent="0.2">
      <c r="N4147" s="157"/>
      <c r="O4147" s="157"/>
    </row>
    <row r="4148" spans="14:15" x14ac:dyDescent="0.2">
      <c r="N4148" s="157"/>
      <c r="O4148" s="157"/>
    </row>
    <row r="4149" spans="14:15" x14ac:dyDescent="0.2">
      <c r="N4149" s="157"/>
      <c r="O4149" s="157"/>
    </row>
    <row r="4150" spans="14:15" x14ac:dyDescent="0.2">
      <c r="N4150" s="157"/>
      <c r="O4150" s="157"/>
    </row>
    <row r="4151" spans="14:15" x14ac:dyDescent="0.2">
      <c r="N4151" s="157"/>
      <c r="O4151" s="157"/>
    </row>
    <row r="4152" spans="14:15" x14ac:dyDescent="0.2">
      <c r="N4152" s="157"/>
      <c r="O4152" s="157"/>
    </row>
    <row r="4153" spans="14:15" x14ac:dyDescent="0.2">
      <c r="N4153" s="157"/>
      <c r="O4153" s="157"/>
    </row>
    <row r="4154" spans="14:15" x14ac:dyDescent="0.2">
      <c r="N4154" s="157"/>
      <c r="O4154" s="157"/>
    </row>
    <row r="4155" spans="14:15" x14ac:dyDescent="0.2">
      <c r="N4155" s="157"/>
      <c r="O4155" s="157"/>
    </row>
    <row r="4156" spans="14:15" x14ac:dyDescent="0.2">
      <c r="N4156" s="157"/>
      <c r="O4156" s="157"/>
    </row>
    <row r="4157" spans="14:15" x14ac:dyDescent="0.2">
      <c r="N4157" s="157"/>
      <c r="O4157" s="157"/>
    </row>
    <row r="4158" spans="14:15" x14ac:dyDescent="0.2">
      <c r="N4158" s="157"/>
      <c r="O4158" s="157"/>
    </row>
    <row r="4159" spans="14:15" x14ac:dyDescent="0.2">
      <c r="N4159" s="157"/>
      <c r="O4159" s="157"/>
    </row>
    <row r="4160" spans="14:15" x14ac:dyDescent="0.2">
      <c r="N4160" s="157"/>
      <c r="O4160" s="157"/>
    </row>
    <row r="4161" spans="14:15" x14ac:dyDescent="0.2">
      <c r="N4161" s="157"/>
      <c r="O4161" s="157"/>
    </row>
    <row r="4162" spans="14:15" x14ac:dyDescent="0.2">
      <c r="N4162" s="157"/>
      <c r="O4162" s="157"/>
    </row>
    <row r="4163" spans="14:15" x14ac:dyDescent="0.2">
      <c r="N4163" s="157"/>
      <c r="O4163" s="157"/>
    </row>
    <row r="4164" spans="14:15" x14ac:dyDescent="0.2">
      <c r="N4164" s="157"/>
      <c r="O4164" s="157"/>
    </row>
    <row r="4165" spans="14:15" x14ac:dyDescent="0.2">
      <c r="N4165" s="157"/>
      <c r="O4165" s="157"/>
    </row>
    <row r="4166" spans="14:15" x14ac:dyDescent="0.2">
      <c r="N4166" s="157"/>
      <c r="O4166" s="157"/>
    </row>
    <row r="4167" spans="14:15" x14ac:dyDescent="0.2">
      <c r="N4167" s="157"/>
      <c r="O4167" s="157"/>
    </row>
    <row r="4168" spans="14:15" x14ac:dyDescent="0.2">
      <c r="N4168" s="157"/>
      <c r="O4168" s="157"/>
    </row>
    <row r="4169" spans="14:15" x14ac:dyDescent="0.2">
      <c r="N4169" s="157"/>
      <c r="O4169" s="157"/>
    </row>
    <row r="4170" spans="14:15" x14ac:dyDescent="0.2">
      <c r="N4170" s="157"/>
      <c r="O4170" s="157"/>
    </row>
    <row r="4171" spans="14:15" x14ac:dyDescent="0.2">
      <c r="N4171" s="157"/>
      <c r="O4171" s="157"/>
    </row>
    <row r="4172" spans="14:15" x14ac:dyDescent="0.2">
      <c r="N4172" s="157"/>
      <c r="O4172" s="157"/>
    </row>
    <row r="4173" spans="14:15" x14ac:dyDescent="0.2">
      <c r="N4173" s="157"/>
      <c r="O4173" s="157"/>
    </row>
    <row r="4174" spans="14:15" x14ac:dyDescent="0.2">
      <c r="N4174" s="157"/>
      <c r="O4174" s="157"/>
    </row>
    <row r="4175" spans="14:15" x14ac:dyDescent="0.2">
      <c r="N4175" s="157"/>
      <c r="O4175" s="157"/>
    </row>
    <row r="4176" spans="14:15" x14ac:dyDescent="0.2">
      <c r="N4176" s="157"/>
      <c r="O4176" s="157"/>
    </row>
    <row r="4177" spans="14:15" x14ac:dyDescent="0.2">
      <c r="N4177" s="157"/>
      <c r="O4177" s="157"/>
    </row>
    <row r="4178" spans="14:15" x14ac:dyDescent="0.2">
      <c r="N4178" s="157"/>
      <c r="O4178" s="157"/>
    </row>
    <row r="4179" spans="14:15" x14ac:dyDescent="0.2">
      <c r="N4179" s="157"/>
      <c r="O4179" s="157"/>
    </row>
    <row r="4180" spans="14:15" x14ac:dyDescent="0.2">
      <c r="N4180" s="157"/>
      <c r="O4180" s="157"/>
    </row>
    <row r="4181" spans="14:15" x14ac:dyDescent="0.2">
      <c r="N4181" s="157"/>
      <c r="O4181" s="157"/>
    </row>
    <row r="4182" spans="14:15" x14ac:dyDescent="0.2">
      <c r="N4182" s="157"/>
      <c r="O4182" s="157"/>
    </row>
    <row r="4183" spans="14:15" x14ac:dyDescent="0.2">
      <c r="N4183" s="157"/>
      <c r="O4183" s="157"/>
    </row>
    <row r="4184" spans="14:15" x14ac:dyDescent="0.2">
      <c r="N4184" s="157"/>
      <c r="O4184" s="157"/>
    </row>
    <row r="4185" spans="14:15" x14ac:dyDescent="0.2">
      <c r="N4185" s="157"/>
      <c r="O4185" s="157"/>
    </row>
    <row r="4186" spans="14:15" x14ac:dyDescent="0.2">
      <c r="N4186" s="157"/>
      <c r="O4186" s="157"/>
    </row>
    <row r="4187" spans="14:15" x14ac:dyDescent="0.2">
      <c r="N4187" s="157"/>
      <c r="O4187" s="157"/>
    </row>
    <row r="4188" spans="14:15" x14ac:dyDescent="0.2">
      <c r="N4188" s="157"/>
      <c r="O4188" s="157"/>
    </row>
    <row r="4189" spans="14:15" x14ac:dyDescent="0.2">
      <c r="N4189" s="157"/>
      <c r="O4189" s="157"/>
    </row>
    <row r="4190" spans="14:15" x14ac:dyDescent="0.2">
      <c r="N4190" s="157"/>
      <c r="O4190" s="157"/>
    </row>
    <row r="4191" spans="14:15" x14ac:dyDescent="0.2">
      <c r="N4191" s="157"/>
      <c r="O4191" s="157"/>
    </row>
    <row r="4192" spans="14:15" x14ac:dyDescent="0.2">
      <c r="N4192" s="157"/>
      <c r="O4192" s="157"/>
    </row>
    <row r="4193" spans="14:15" x14ac:dyDescent="0.2">
      <c r="N4193" s="157"/>
      <c r="O4193" s="157"/>
    </row>
    <row r="4194" spans="14:15" x14ac:dyDescent="0.2">
      <c r="N4194" s="157"/>
      <c r="O4194" s="157"/>
    </row>
    <row r="4195" spans="14:15" x14ac:dyDescent="0.2">
      <c r="N4195" s="157"/>
      <c r="O4195" s="157"/>
    </row>
    <row r="4196" spans="14:15" x14ac:dyDescent="0.2">
      <c r="N4196" s="157"/>
      <c r="O4196" s="157"/>
    </row>
    <row r="4197" spans="14:15" x14ac:dyDescent="0.2">
      <c r="N4197" s="157"/>
      <c r="O4197" s="157"/>
    </row>
    <row r="4198" spans="14:15" x14ac:dyDescent="0.2">
      <c r="N4198" s="157"/>
      <c r="O4198" s="157"/>
    </row>
    <row r="4199" spans="14:15" x14ac:dyDescent="0.2">
      <c r="N4199" s="157"/>
      <c r="O4199" s="157"/>
    </row>
    <row r="4200" spans="14:15" x14ac:dyDescent="0.2">
      <c r="N4200" s="157"/>
      <c r="O4200" s="157"/>
    </row>
    <row r="4201" spans="14:15" x14ac:dyDescent="0.2">
      <c r="N4201" s="157"/>
      <c r="O4201" s="157"/>
    </row>
    <row r="4202" spans="14:15" x14ac:dyDescent="0.2">
      <c r="N4202" s="157"/>
      <c r="O4202" s="157"/>
    </row>
    <row r="4203" spans="14:15" x14ac:dyDescent="0.2">
      <c r="N4203" s="157"/>
      <c r="O4203" s="157"/>
    </row>
    <row r="4204" spans="14:15" x14ac:dyDescent="0.2">
      <c r="N4204" s="157"/>
      <c r="O4204" s="157"/>
    </row>
    <row r="4205" spans="14:15" x14ac:dyDescent="0.2">
      <c r="N4205" s="157"/>
      <c r="O4205" s="157"/>
    </row>
    <row r="4206" spans="14:15" x14ac:dyDescent="0.2">
      <c r="N4206" s="157"/>
      <c r="O4206" s="157"/>
    </row>
    <row r="4207" spans="14:15" x14ac:dyDescent="0.2">
      <c r="N4207" s="157"/>
      <c r="O4207" s="157"/>
    </row>
    <row r="4208" spans="14:15" x14ac:dyDescent="0.2">
      <c r="N4208" s="157"/>
      <c r="O4208" s="157"/>
    </row>
    <row r="4209" spans="14:15" x14ac:dyDescent="0.2">
      <c r="N4209" s="157"/>
      <c r="O4209" s="157"/>
    </row>
    <row r="4210" spans="14:15" x14ac:dyDescent="0.2">
      <c r="N4210" s="157"/>
      <c r="O4210" s="157"/>
    </row>
    <row r="4211" spans="14:15" x14ac:dyDescent="0.2">
      <c r="N4211" s="157"/>
      <c r="O4211" s="157"/>
    </row>
    <row r="4212" spans="14:15" x14ac:dyDescent="0.2">
      <c r="N4212" s="157"/>
      <c r="O4212" s="157"/>
    </row>
    <row r="4213" spans="14:15" x14ac:dyDescent="0.2">
      <c r="N4213" s="157"/>
      <c r="O4213" s="157"/>
    </row>
    <row r="4214" spans="14:15" x14ac:dyDescent="0.2">
      <c r="N4214" s="157"/>
      <c r="O4214" s="157"/>
    </row>
    <row r="4215" spans="14:15" x14ac:dyDescent="0.2">
      <c r="N4215" s="157"/>
      <c r="O4215" s="157"/>
    </row>
    <row r="4216" spans="14:15" x14ac:dyDescent="0.2">
      <c r="N4216" s="157"/>
      <c r="O4216" s="157"/>
    </row>
    <row r="4217" spans="14:15" x14ac:dyDescent="0.2">
      <c r="N4217" s="157"/>
      <c r="O4217" s="157"/>
    </row>
    <row r="4218" spans="14:15" x14ac:dyDescent="0.2">
      <c r="N4218" s="157"/>
      <c r="O4218" s="157"/>
    </row>
    <row r="4219" spans="14:15" x14ac:dyDescent="0.2">
      <c r="N4219" s="157"/>
      <c r="O4219" s="157"/>
    </row>
    <row r="4220" spans="14:15" x14ac:dyDescent="0.2">
      <c r="N4220" s="157"/>
      <c r="O4220" s="157"/>
    </row>
    <row r="4221" spans="14:15" x14ac:dyDescent="0.2">
      <c r="N4221" s="157"/>
      <c r="O4221" s="157"/>
    </row>
    <row r="4222" spans="14:15" x14ac:dyDescent="0.2">
      <c r="N4222" s="157"/>
      <c r="O4222" s="157"/>
    </row>
    <row r="4223" spans="14:15" x14ac:dyDescent="0.2">
      <c r="N4223" s="157"/>
      <c r="O4223" s="157"/>
    </row>
    <row r="4224" spans="14:15" x14ac:dyDescent="0.2">
      <c r="N4224" s="157"/>
      <c r="O4224" s="157"/>
    </row>
    <row r="4225" spans="14:15" x14ac:dyDescent="0.2">
      <c r="N4225" s="157"/>
      <c r="O4225" s="157"/>
    </row>
    <row r="4226" spans="14:15" x14ac:dyDescent="0.2">
      <c r="N4226" s="157"/>
      <c r="O4226" s="157"/>
    </row>
    <row r="4227" spans="14:15" x14ac:dyDescent="0.2">
      <c r="N4227" s="157"/>
      <c r="O4227" s="157"/>
    </row>
    <row r="4228" spans="14:15" x14ac:dyDescent="0.2">
      <c r="N4228" s="157"/>
      <c r="O4228" s="157"/>
    </row>
    <row r="4229" spans="14:15" x14ac:dyDescent="0.2">
      <c r="N4229" s="157"/>
      <c r="O4229" s="157"/>
    </row>
    <row r="4230" spans="14:15" x14ac:dyDescent="0.2">
      <c r="N4230" s="157"/>
      <c r="O4230" s="157"/>
    </row>
    <row r="4231" spans="14:15" x14ac:dyDescent="0.2">
      <c r="N4231" s="157"/>
      <c r="O4231" s="157"/>
    </row>
    <row r="4232" spans="14:15" x14ac:dyDescent="0.2">
      <c r="N4232" s="157"/>
      <c r="O4232" s="157"/>
    </row>
    <row r="4233" spans="14:15" x14ac:dyDescent="0.2">
      <c r="N4233" s="157"/>
      <c r="O4233" s="157"/>
    </row>
    <row r="4234" spans="14:15" x14ac:dyDescent="0.2">
      <c r="N4234" s="157"/>
      <c r="O4234" s="157"/>
    </row>
    <row r="4235" spans="14:15" x14ac:dyDescent="0.2">
      <c r="N4235" s="157"/>
      <c r="O4235" s="157"/>
    </row>
    <row r="4236" spans="14:15" x14ac:dyDescent="0.2">
      <c r="N4236" s="157"/>
      <c r="O4236" s="157"/>
    </row>
    <row r="4237" spans="14:15" x14ac:dyDescent="0.2">
      <c r="N4237" s="157"/>
      <c r="O4237" s="157"/>
    </row>
    <row r="4238" spans="14:15" x14ac:dyDescent="0.2">
      <c r="N4238" s="157"/>
      <c r="O4238" s="157"/>
    </row>
    <row r="4239" spans="14:15" x14ac:dyDescent="0.2">
      <c r="N4239" s="157"/>
      <c r="O4239" s="157"/>
    </row>
    <row r="4240" spans="14:15" x14ac:dyDescent="0.2">
      <c r="N4240" s="157"/>
      <c r="O4240" s="157"/>
    </row>
    <row r="4241" spans="14:15" x14ac:dyDescent="0.2">
      <c r="N4241" s="157"/>
      <c r="O4241" s="157"/>
    </row>
    <row r="4242" spans="14:15" x14ac:dyDescent="0.2">
      <c r="N4242" s="157"/>
      <c r="O4242" s="157"/>
    </row>
    <row r="4243" spans="14:15" x14ac:dyDescent="0.2">
      <c r="N4243" s="157"/>
      <c r="O4243" s="157"/>
    </row>
    <row r="4244" spans="14:15" x14ac:dyDescent="0.2">
      <c r="N4244" s="157"/>
      <c r="O4244" s="157"/>
    </row>
    <row r="4245" spans="14:15" x14ac:dyDescent="0.2">
      <c r="N4245" s="157"/>
      <c r="O4245" s="157"/>
    </row>
    <row r="4246" spans="14:15" x14ac:dyDescent="0.2">
      <c r="N4246" s="157"/>
      <c r="O4246" s="157"/>
    </row>
    <row r="4247" spans="14:15" x14ac:dyDescent="0.2">
      <c r="N4247" s="157"/>
      <c r="O4247" s="157"/>
    </row>
    <row r="4248" spans="14:15" x14ac:dyDescent="0.2">
      <c r="N4248" s="157"/>
      <c r="O4248" s="157"/>
    </row>
    <row r="4249" spans="14:15" x14ac:dyDescent="0.2">
      <c r="N4249" s="157"/>
      <c r="O4249" s="157"/>
    </row>
    <row r="4250" spans="14:15" x14ac:dyDescent="0.2">
      <c r="N4250" s="157"/>
      <c r="O4250" s="157"/>
    </row>
    <row r="4251" spans="14:15" x14ac:dyDescent="0.2">
      <c r="N4251" s="157"/>
      <c r="O4251" s="157"/>
    </row>
    <row r="4252" spans="14:15" x14ac:dyDescent="0.2">
      <c r="N4252" s="157"/>
      <c r="O4252" s="157"/>
    </row>
    <row r="4253" spans="14:15" x14ac:dyDescent="0.2">
      <c r="N4253" s="157"/>
      <c r="O4253" s="157"/>
    </row>
    <row r="4254" spans="14:15" x14ac:dyDescent="0.2">
      <c r="N4254" s="157"/>
      <c r="O4254" s="157"/>
    </row>
    <row r="4255" spans="14:15" x14ac:dyDescent="0.2">
      <c r="N4255" s="157"/>
      <c r="O4255" s="157"/>
    </row>
    <row r="4256" spans="14:15" x14ac:dyDescent="0.2">
      <c r="N4256" s="157"/>
      <c r="O4256" s="157"/>
    </row>
    <row r="4257" spans="14:15" x14ac:dyDescent="0.2">
      <c r="N4257" s="157"/>
      <c r="O4257" s="157"/>
    </row>
    <row r="4258" spans="14:15" x14ac:dyDescent="0.2">
      <c r="N4258" s="157"/>
      <c r="O4258" s="157"/>
    </row>
    <row r="4259" spans="14:15" x14ac:dyDescent="0.2">
      <c r="N4259" s="157"/>
      <c r="O4259" s="157"/>
    </row>
    <row r="4260" spans="14:15" x14ac:dyDescent="0.2">
      <c r="N4260" s="157"/>
      <c r="O4260" s="157"/>
    </row>
    <row r="4261" spans="14:15" x14ac:dyDescent="0.2">
      <c r="N4261" s="157"/>
      <c r="O4261" s="157"/>
    </row>
    <row r="4262" spans="14:15" x14ac:dyDescent="0.2">
      <c r="N4262" s="157"/>
      <c r="O4262" s="157"/>
    </row>
    <row r="4263" spans="14:15" x14ac:dyDescent="0.2">
      <c r="N4263" s="157"/>
      <c r="O4263" s="157"/>
    </row>
    <row r="4264" spans="14:15" x14ac:dyDescent="0.2">
      <c r="N4264" s="157"/>
      <c r="O4264" s="157"/>
    </row>
    <row r="4265" spans="14:15" x14ac:dyDescent="0.2">
      <c r="N4265" s="157"/>
      <c r="O4265" s="157"/>
    </row>
    <row r="4266" spans="14:15" x14ac:dyDescent="0.2">
      <c r="N4266" s="157"/>
      <c r="O4266" s="157"/>
    </row>
    <row r="4267" spans="14:15" x14ac:dyDescent="0.2">
      <c r="N4267" s="157"/>
      <c r="O4267" s="157"/>
    </row>
    <row r="4268" spans="14:15" x14ac:dyDescent="0.2">
      <c r="N4268" s="157"/>
      <c r="O4268" s="157"/>
    </row>
    <row r="4269" spans="14:15" x14ac:dyDescent="0.2">
      <c r="N4269" s="157"/>
      <c r="O4269" s="157"/>
    </row>
    <row r="4270" spans="14:15" x14ac:dyDescent="0.2">
      <c r="N4270" s="157"/>
      <c r="O4270" s="157"/>
    </row>
    <row r="4271" spans="14:15" x14ac:dyDescent="0.2">
      <c r="N4271" s="157"/>
      <c r="O4271" s="157"/>
    </row>
    <row r="4272" spans="14:15" x14ac:dyDescent="0.2">
      <c r="N4272" s="157"/>
      <c r="O4272" s="157"/>
    </row>
    <row r="4273" spans="14:15" x14ac:dyDescent="0.2">
      <c r="N4273" s="157"/>
      <c r="O4273" s="157"/>
    </row>
    <row r="4274" spans="14:15" x14ac:dyDescent="0.2">
      <c r="N4274" s="157"/>
      <c r="O4274" s="157"/>
    </row>
    <row r="4275" spans="14:15" x14ac:dyDescent="0.2">
      <c r="N4275" s="157"/>
      <c r="O4275" s="157"/>
    </row>
    <row r="4276" spans="14:15" x14ac:dyDescent="0.2">
      <c r="N4276" s="157"/>
      <c r="O4276" s="157"/>
    </row>
    <row r="4277" spans="14:15" x14ac:dyDescent="0.2">
      <c r="N4277" s="157"/>
      <c r="O4277" s="157"/>
    </row>
    <row r="4278" spans="14:15" x14ac:dyDescent="0.2">
      <c r="N4278" s="157"/>
      <c r="O4278" s="157"/>
    </row>
    <row r="4279" spans="14:15" x14ac:dyDescent="0.2">
      <c r="N4279" s="157"/>
      <c r="O4279" s="157"/>
    </row>
    <row r="4280" spans="14:15" x14ac:dyDescent="0.2">
      <c r="N4280" s="157"/>
      <c r="O4280" s="157"/>
    </row>
    <row r="4281" spans="14:15" x14ac:dyDescent="0.2">
      <c r="N4281" s="157"/>
      <c r="O4281" s="157"/>
    </row>
    <row r="4282" spans="14:15" x14ac:dyDescent="0.2">
      <c r="N4282" s="157"/>
      <c r="O4282" s="157"/>
    </row>
    <row r="4283" spans="14:15" x14ac:dyDescent="0.2">
      <c r="N4283" s="157"/>
      <c r="O4283" s="157"/>
    </row>
    <row r="4284" spans="14:15" x14ac:dyDescent="0.2">
      <c r="N4284" s="157"/>
      <c r="O4284" s="157"/>
    </row>
    <row r="4285" spans="14:15" x14ac:dyDescent="0.2">
      <c r="N4285" s="157"/>
      <c r="O4285" s="157"/>
    </row>
    <row r="4286" spans="14:15" x14ac:dyDescent="0.2">
      <c r="N4286" s="157"/>
      <c r="O4286" s="157"/>
    </row>
    <row r="4287" spans="14:15" x14ac:dyDescent="0.2">
      <c r="N4287" s="157"/>
      <c r="O4287" s="157"/>
    </row>
    <row r="4288" spans="14:15" x14ac:dyDescent="0.2">
      <c r="N4288" s="157"/>
      <c r="O4288" s="157"/>
    </row>
    <row r="4289" spans="14:15" x14ac:dyDescent="0.2">
      <c r="N4289" s="157"/>
      <c r="O4289" s="157"/>
    </row>
    <row r="4290" spans="14:15" x14ac:dyDescent="0.2">
      <c r="N4290" s="157"/>
      <c r="O4290" s="157"/>
    </row>
    <row r="4291" spans="14:15" x14ac:dyDescent="0.2">
      <c r="N4291" s="157"/>
      <c r="O4291" s="157"/>
    </row>
    <row r="4292" spans="14:15" x14ac:dyDescent="0.2">
      <c r="N4292" s="157"/>
      <c r="O4292" s="157"/>
    </row>
    <row r="4293" spans="14:15" x14ac:dyDescent="0.2">
      <c r="N4293" s="157"/>
      <c r="O4293" s="157"/>
    </row>
    <row r="4294" spans="14:15" x14ac:dyDescent="0.2">
      <c r="N4294" s="157"/>
      <c r="O4294" s="157"/>
    </row>
    <row r="4295" spans="14:15" x14ac:dyDescent="0.2">
      <c r="N4295" s="157"/>
      <c r="O4295" s="157"/>
    </row>
    <row r="4296" spans="14:15" x14ac:dyDescent="0.2">
      <c r="N4296" s="157"/>
      <c r="O4296" s="157"/>
    </row>
    <row r="4297" spans="14:15" x14ac:dyDescent="0.2">
      <c r="N4297" s="157"/>
      <c r="O4297" s="157"/>
    </row>
    <row r="4298" spans="14:15" x14ac:dyDescent="0.2">
      <c r="N4298" s="157"/>
      <c r="O4298" s="157"/>
    </row>
    <row r="4299" spans="14:15" x14ac:dyDescent="0.2">
      <c r="N4299" s="157"/>
      <c r="O4299" s="157"/>
    </row>
    <row r="4300" spans="14:15" x14ac:dyDescent="0.2">
      <c r="N4300" s="157"/>
      <c r="O4300" s="157"/>
    </row>
    <row r="4301" spans="14:15" x14ac:dyDescent="0.2">
      <c r="N4301" s="157"/>
      <c r="O4301" s="157"/>
    </row>
    <row r="4302" spans="14:15" x14ac:dyDescent="0.2">
      <c r="N4302" s="157"/>
      <c r="O4302" s="157"/>
    </row>
    <row r="4303" spans="14:15" x14ac:dyDescent="0.2">
      <c r="N4303" s="157"/>
      <c r="O4303" s="157"/>
    </row>
    <row r="4304" spans="14:15" x14ac:dyDescent="0.2">
      <c r="N4304" s="157"/>
      <c r="O4304" s="157"/>
    </row>
    <row r="4305" spans="14:15" x14ac:dyDescent="0.2">
      <c r="N4305" s="157"/>
      <c r="O4305" s="157"/>
    </row>
    <row r="4306" spans="14:15" x14ac:dyDescent="0.2">
      <c r="N4306" s="157"/>
      <c r="O4306" s="157"/>
    </row>
    <row r="4307" spans="14:15" x14ac:dyDescent="0.2">
      <c r="N4307" s="157"/>
      <c r="O4307" s="157"/>
    </row>
    <row r="4308" spans="14:15" x14ac:dyDescent="0.2">
      <c r="N4308" s="157"/>
      <c r="O4308" s="157"/>
    </row>
    <row r="4309" spans="14:15" x14ac:dyDescent="0.2">
      <c r="N4309" s="157"/>
      <c r="O4309" s="157"/>
    </row>
    <row r="4310" spans="14:15" x14ac:dyDescent="0.2">
      <c r="N4310" s="157"/>
      <c r="O4310" s="157"/>
    </row>
    <row r="4311" spans="14:15" x14ac:dyDescent="0.2">
      <c r="N4311" s="157"/>
      <c r="O4311" s="157"/>
    </row>
    <row r="4312" spans="14:15" x14ac:dyDescent="0.2">
      <c r="N4312" s="157"/>
      <c r="O4312" s="157"/>
    </row>
    <row r="4313" spans="14:15" x14ac:dyDescent="0.2">
      <c r="N4313" s="157"/>
      <c r="O4313" s="157"/>
    </row>
    <row r="4314" spans="14:15" x14ac:dyDescent="0.2">
      <c r="N4314" s="157"/>
      <c r="O4314" s="157"/>
    </row>
    <row r="4315" spans="14:15" x14ac:dyDescent="0.2">
      <c r="N4315" s="157"/>
      <c r="O4315" s="157"/>
    </row>
    <row r="4316" spans="14:15" x14ac:dyDescent="0.2">
      <c r="N4316" s="157"/>
      <c r="O4316" s="157"/>
    </row>
    <row r="4317" spans="14:15" x14ac:dyDescent="0.2">
      <c r="N4317" s="157"/>
      <c r="O4317" s="157"/>
    </row>
    <row r="4318" spans="14:15" x14ac:dyDescent="0.2">
      <c r="N4318" s="157"/>
      <c r="O4318" s="157"/>
    </row>
    <row r="4319" spans="14:15" x14ac:dyDescent="0.2">
      <c r="N4319" s="157"/>
      <c r="O4319" s="157"/>
    </row>
    <row r="4320" spans="14:15" x14ac:dyDescent="0.2">
      <c r="N4320" s="157"/>
      <c r="O4320" s="157"/>
    </row>
    <row r="4321" spans="14:15" x14ac:dyDescent="0.2">
      <c r="N4321" s="157"/>
      <c r="O4321" s="157"/>
    </row>
    <row r="4322" spans="14:15" x14ac:dyDescent="0.2">
      <c r="N4322" s="157"/>
      <c r="O4322" s="157"/>
    </row>
    <row r="4323" spans="14:15" x14ac:dyDescent="0.2">
      <c r="N4323" s="157"/>
      <c r="O4323" s="157"/>
    </row>
    <row r="4324" spans="14:15" x14ac:dyDescent="0.2">
      <c r="N4324" s="157"/>
      <c r="O4324" s="157"/>
    </row>
    <row r="4325" spans="14:15" x14ac:dyDescent="0.2">
      <c r="N4325" s="157"/>
      <c r="O4325" s="157"/>
    </row>
    <row r="4326" spans="14:15" x14ac:dyDescent="0.2">
      <c r="N4326" s="157"/>
      <c r="O4326" s="157"/>
    </row>
    <row r="4327" spans="14:15" x14ac:dyDescent="0.2">
      <c r="N4327" s="157"/>
      <c r="O4327" s="157"/>
    </row>
    <row r="4328" spans="14:15" x14ac:dyDescent="0.2">
      <c r="N4328" s="157"/>
      <c r="O4328" s="157"/>
    </row>
    <row r="4329" spans="14:15" x14ac:dyDescent="0.2">
      <c r="N4329" s="157"/>
      <c r="O4329" s="157"/>
    </row>
    <row r="4330" spans="14:15" x14ac:dyDescent="0.2">
      <c r="N4330" s="157"/>
      <c r="O4330" s="157"/>
    </row>
    <row r="4331" spans="14:15" x14ac:dyDescent="0.2">
      <c r="N4331" s="157"/>
      <c r="O4331" s="157"/>
    </row>
    <row r="4332" spans="14:15" x14ac:dyDescent="0.2">
      <c r="N4332" s="157"/>
      <c r="O4332" s="157"/>
    </row>
    <row r="4333" spans="14:15" x14ac:dyDescent="0.2">
      <c r="N4333" s="157"/>
      <c r="O4333" s="157"/>
    </row>
    <row r="4334" spans="14:15" x14ac:dyDescent="0.2">
      <c r="N4334" s="157"/>
      <c r="O4334" s="157"/>
    </row>
    <row r="4335" spans="14:15" x14ac:dyDescent="0.2">
      <c r="N4335" s="157"/>
      <c r="O4335" s="157"/>
    </row>
    <row r="4336" spans="14:15" x14ac:dyDescent="0.2">
      <c r="N4336" s="157"/>
      <c r="O4336" s="157"/>
    </row>
    <row r="4337" spans="14:15" x14ac:dyDescent="0.2">
      <c r="N4337" s="157"/>
      <c r="O4337" s="157"/>
    </row>
    <row r="4338" spans="14:15" x14ac:dyDescent="0.2">
      <c r="N4338" s="157"/>
      <c r="O4338" s="157"/>
    </row>
    <row r="4339" spans="14:15" x14ac:dyDescent="0.2">
      <c r="N4339" s="157"/>
      <c r="O4339" s="157"/>
    </row>
    <row r="4340" spans="14:15" x14ac:dyDescent="0.2">
      <c r="N4340" s="157"/>
      <c r="O4340" s="157"/>
    </row>
    <row r="4341" spans="14:15" x14ac:dyDescent="0.2">
      <c r="N4341" s="157"/>
      <c r="O4341" s="157"/>
    </row>
    <row r="4342" spans="14:15" x14ac:dyDescent="0.2">
      <c r="N4342" s="157"/>
      <c r="O4342" s="157"/>
    </row>
    <row r="4343" spans="14:15" x14ac:dyDescent="0.2">
      <c r="N4343" s="157"/>
      <c r="O4343" s="157"/>
    </row>
    <row r="4344" spans="14:15" x14ac:dyDescent="0.2">
      <c r="N4344" s="157"/>
      <c r="O4344" s="157"/>
    </row>
    <row r="4345" spans="14:15" x14ac:dyDescent="0.2">
      <c r="N4345" s="157"/>
      <c r="O4345" s="157"/>
    </row>
    <row r="4346" spans="14:15" x14ac:dyDescent="0.2">
      <c r="N4346" s="157"/>
      <c r="O4346" s="157"/>
    </row>
    <row r="4347" spans="14:15" x14ac:dyDescent="0.2">
      <c r="N4347" s="157"/>
      <c r="O4347" s="157"/>
    </row>
    <row r="4348" spans="14:15" x14ac:dyDescent="0.2">
      <c r="N4348" s="157"/>
      <c r="O4348" s="157"/>
    </row>
    <row r="4349" spans="14:15" x14ac:dyDescent="0.2">
      <c r="N4349" s="157"/>
      <c r="O4349" s="157"/>
    </row>
    <row r="4350" spans="14:15" x14ac:dyDescent="0.2">
      <c r="N4350" s="157"/>
      <c r="O4350" s="157"/>
    </row>
    <row r="4351" spans="14:15" x14ac:dyDescent="0.2">
      <c r="N4351" s="157"/>
      <c r="O4351" s="157"/>
    </row>
    <row r="4352" spans="14:15" x14ac:dyDescent="0.2">
      <c r="N4352" s="157"/>
      <c r="O4352" s="157"/>
    </row>
    <row r="4353" spans="14:15" x14ac:dyDescent="0.2">
      <c r="N4353" s="157"/>
      <c r="O4353" s="157"/>
    </row>
    <row r="4354" spans="14:15" x14ac:dyDescent="0.2">
      <c r="N4354" s="157"/>
      <c r="O4354" s="157"/>
    </row>
    <row r="4355" spans="14:15" x14ac:dyDescent="0.2">
      <c r="N4355" s="157"/>
      <c r="O4355" s="157"/>
    </row>
    <row r="4356" spans="14:15" x14ac:dyDescent="0.2">
      <c r="N4356" s="157"/>
      <c r="O4356" s="157"/>
    </row>
    <row r="4357" spans="14:15" x14ac:dyDescent="0.2">
      <c r="N4357" s="157"/>
      <c r="O4357" s="157"/>
    </row>
    <row r="4358" spans="14:15" x14ac:dyDescent="0.2">
      <c r="N4358" s="157"/>
      <c r="O4358" s="157"/>
    </row>
    <row r="4359" spans="14:15" x14ac:dyDescent="0.2">
      <c r="N4359" s="157"/>
      <c r="O4359" s="157"/>
    </row>
    <row r="4360" spans="14:15" x14ac:dyDescent="0.2">
      <c r="N4360" s="157"/>
      <c r="O4360" s="157"/>
    </row>
    <row r="4361" spans="14:15" x14ac:dyDescent="0.2">
      <c r="N4361" s="157"/>
      <c r="O4361" s="157"/>
    </row>
    <row r="4362" spans="14:15" x14ac:dyDescent="0.2">
      <c r="N4362" s="157"/>
      <c r="O4362" s="157"/>
    </row>
    <row r="4363" spans="14:15" x14ac:dyDescent="0.2">
      <c r="N4363" s="157"/>
      <c r="O4363" s="157"/>
    </row>
    <row r="4364" spans="14:15" x14ac:dyDescent="0.2">
      <c r="N4364" s="157"/>
      <c r="O4364" s="157"/>
    </row>
    <row r="4365" spans="14:15" x14ac:dyDescent="0.2">
      <c r="N4365" s="157"/>
      <c r="O4365" s="157"/>
    </row>
    <row r="4366" spans="14:15" x14ac:dyDescent="0.2">
      <c r="N4366" s="157"/>
      <c r="O4366" s="157"/>
    </row>
    <row r="4367" spans="14:15" x14ac:dyDescent="0.2">
      <c r="N4367" s="157"/>
      <c r="O4367" s="157"/>
    </row>
    <row r="4368" spans="14:15" x14ac:dyDescent="0.2">
      <c r="N4368" s="157"/>
      <c r="O4368" s="157"/>
    </row>
    <row r="4369" spans="14:15" x14ac:dyDescent="0.2">
      <c r="N4369" s="157"/>
      <c r="O4369" s="157"/>
    </row>
    <row r="4370" spans="14:15" x14ac:dyDescent="0.2">
      <c r="N4370" s="157"/>
      <c r="O4370" s="157"/>
    </row>
    <row r="4371" spans="14:15" x14ac:dyDescent="0.2">
      <c r="N4371" s="157"/>
      <c r="O4371" s="157"/>
    </row>
    <row r="4372" spans="14:15" x14ac:dyDescent="0.2">
      <c r="N4372" s="157"/>
      <c r="O4372" s="157"/>
    </row>
    <row r="4373" spans="14:15" x14ac:dyDescent="0.2">
      <c r="N4373" s="157"/>
      <c r="O4373" s="157"/>
    </row>
    <row r="4374" spans="14:15" x14ac:dyDescent="0.2">
      <c r="N4374" s="157"/>
      <c r="O4374" s="157"/>
    </row>
    <row r="4375" spans="14:15" x14ac:dyDescent="0.2">
      <c r="N4375" s="157"/>
      <c r="O4375" s="157"/>
    </row>
    <row r="4376" spans="14:15" x14ac:dyDescent="0.2">
      <c r="N4376" s="157"/>
      <c r="O4376" s="157"/>
    </row>
    <row r="4377" spans="14:15" x14ac:dyDescent="0.2">
      <c r="N4377" s="157"/>
      <c r="O4377" s="157"/>
    </row>
    <row r="4378" spans="14:15" x14ac:dyDescent="0.2">
      <c r="N4378" s="157"/>
      <c r="O4378" s="157"/>
    </row>
    <row r="4379" spans="14:15" x14ac:dyDescent="0.2">
      <c r="N4379" s="157"/>
      <c r="O4379" s="157"/>
    </row>
    <row r="4380" spans="14:15" x14ac:dyDescent="0.2">
      <c r="N4380" s="157"/>
      <c r="O4380" s="157"/>
    </row>
    <row r="4381" spans="14:15" x14ac:dyDescent="0.2">
      <c r="N4381" s="157"/>
      <c r="O4381" s="157"/>
    </row>
    <row r="4382" spans="14:15" x14ac:dyDescent="0.2">
      <c r="N4382" s="157"/>
      <c r="O4382" s="157"/>
    </row>
    <row r="4383" spans="14:15" x14ac:dyDescent="0.2">
      <c r="N4383" s="157"/>
      <c r="O4383" s="157"/>
    </row>
    <row r="4384" spans="14:15" x14ac:dyDescent="0.2">
      <c r="N4384" s="157"/>
      <c r="O4384" s="157"/>
    </row>
    <row r="4385" spans="14:15" x14ac:dyDescent="0.2">
      <c r="N4385" s="157"/>
      <c r="O4385" s="157"/>
    </row>
    <row r="4386" spans="14:15" x14ac:dyDescent="0.2">
      <c r="N4386" s="157"/>
      <c r="O4386" s="157"/>
    </row>
    <row r="4387" spans="14:15" x14ac:dyDescent="0.2">
      <c r="N4387" s="157"/>
      <c r="O4387" s="157"/>
    </row>
    <row r="4388" spans="14:15" x14ac:dyDescent="0.2">
      <c r="N4388" s="157"/>
      <c r="O4388" s="157"/>
    </row>
    <row r="4389" spans="14:15" x14ac:dyDescent="0.2">
      <c r="N4389" s="157"/>
      <c r="O4389" s="157"/>
    </row>
    <row r="4390" spans="14:15" x14ac:dyDescent="0.2">
      <c r="N4390" s="157"/>
      <c r="O4390" s="157"/>
    </row>
    <row r="4391" spans="14:15" x14ac:dyDescent="0.2">
      <c r="N4391" s="157"/>
      <c r="O4391" s="157"/>
    </row>
    <row r="4392" spans="14:15" x14ac:dyDescent="0.2">
      <c r="N4392" s="157"/>
      <c r="O4392" s="157"/>
    </row>
    <row r="4393" spans="14:15" x14ac:dyDescent="0.2">
      <c r="N4393" s="157"/>
      <c r="O4393" s="157"/>
    </row>
    <row r="4394" spans="14:15" x14ac:dyDescent="0.2">
      <c r="N4394" s="157"/>
      <c r="O4394" s="157"/>
    </row>
    <row r="4395" spans="14:15" x14ac:dyDescent="0.2">
      <c r="N4395" s="157"/>
      <c r="O4395" s="157"/>
    </row>
    <row r="4396" spans="14:15" x14ac:dyDescent="0.2">
      <c r="N4396" s="157"/>
      <c r="O4396" s="157"/>
    </row>
    <row r="4397" spans="14:15" x14ac:dyDescent="0.2">
      <c r="N4397" s="157"/>
      <c r="O4397" s="157"/>
    </row>
    <row r="4398" spans="14:15" x14ac:dyDescent="0.2">
      <c r="N4398" s="157"/>
      <c r="O4398" s="157"/>
    </row>
    <row r="4399" spans="14:15" x14ac:dyDescent="0.2">
      <c r="N4399" s="157"/>
      <c r="O4399" s="157"/>
    </row>
    <row r="4400" spans="14:15" x14ac:dyDescent="0.2">
      <c r="N4400" s="157"/>
      <c r="O4400" s="157"/>
    </row>
    <row r="4401" spans="14:15" x14ac:dyDescent="0.2">
      <c r="N4401" s="157"/>
      <c r="O4401" s="157"/>
    </row>
    <row r="4402" spans="14:15" x14ac:dyDescent="0.2">
      <c r="N4402" s="157"/>
      <c r="O4402" s="157"/>
    </row>
    <row r="4403" spans="14:15" x14ac:dyDescent="0.2">
      <c r="N4403" s="157"/>
      <c r="O4403" s="157"/>
    </row>
    <row r="4404" spans="14:15" x14ac:dyDescent="0.2">
      <c r="N4404" s="157"/>
      <c r="O4404" s="157"/>
    </row>
    <row r="4405" spans="14:15" x14ac:dyDescent="0.2">
      <c r="N4405" s="157"/>
      <c r="O4405" s="157"/>
    </row>
    <row r="4406" spans="14:15" x14ac:dyDescent="0.2">
      <c r="N4406" s="157"/>
      <c r="O4406" s="157"/>
    </row>
    <row r="4407" spans="14:15" x14ac:dyDescent="0.2">
      <c r="N4407" s="157"/>
      <c r="O4407" s="157"/>
    </row>
    <row r="4408" spans="14:15" x14ac:dyDescent="0.2">
      <c r="N4408" s="157"/>
      <c r="O4408" s="157"/>
    </row>
    <row r="4409" spans="14:15" x14ac:dyDescent="0.2">
      <c r="N4409" s="157"/>
      <c r="O4409" s="157"/>
    </row>
    <row r="4410" spans="14:15" x14ac:dyDescent="0.2">
      <c r="N4410" s="157"/>
      <c r="O4410" s="157"/>
    </row>
    <row r="4411" spans="14:15" x14ac:dyDescent="0.2">
      <c r="N4411" s="157"/>
      <c r="O4411" s="157"/>
    </row>
    <row r="4412" spans="14:15" x14ac:dyDescent="0.2">
      <c r="N4412" s="157"/>
      <c r="O4412" s="157"/>
    </row>
    <row r="4413" spans="14:15" x14ac:dyDescent="0.2">
      <c r="N4413" s="157"/>
      <c r="O4413" s="157"/>
    </row>
    <row r="4414" spans="14:15" x14ac:dyDescent="0.2">
      <c r="N4414" s="157"/>
      <c r="O4414" s="157"/>
    </row>
    <row r="4415" spans="14:15" x14ac:dyDescent="0.2">
      <c r="N4415" s="157"/>
      <c r="O4415" s="157"/>
    </row>
    <row r="4416" spans="14:15" x14ac:dyDescent="0.2">
      <c r="N4416" s="157"/>
      <c r="O4416" s="157"/>
    </row>
    <row r="4417" spans="14:15" x14ac:dyDescent="0.2">
      <c r="N4417" s="157"/>
      <c r="O4417" s="157"/>
    </row>
    <row r="4418" spans="14:15" x14ac:dyDescent="0.2">
      <c r="N4418" s="157"/>
      <c r="O4418" s="157"/>
    </row>
    <row r="4419" spans="14:15" x14ac:dyDescent="0.2">
      <c r="N4419" s="157"/>
      <c r="O4419" s="157"/>
    </row>
    <row r="4420" spans="14:15" x14ac:dyDescent="0.2">
      <c r="N4420" s="157"/>
      <c r="O4420" s="157"/>
    </row>
    <row r="4421" spans="14:15" x14ac:dyDescent="0.2">
      <c r="N4421" s="157"/>
      <c r="O4421" s="157"/>
    </row>
    <row r="4422" spans="14:15" x14ac:dyDescent="0.2">
      <c r="N4422" s="157"/>
      <c r="O4422" s="157"/>
    </row>
    <row r="4423" spans="14:15" x14ac:dyDescent="0.2">
      <c r="N4423" s="157"/>
      <c r="O4423" s="157"/>
    </row>
    <row r="4424" spans="14:15" x14ac:dyDescent="0.2">
      <c r="N4424" s="157"/>
      <c r="O4424" s="157"/>
    </row>
    <row r="4425" spans="14:15" x14ac:dyDescent="0.2">
      <c r="N4425" s="157"/>
      <c r="O4425" s="157"/>
    </row>
    <row r="4426" spans="14:15" x14ac:dyDescent="0.2">
      <c r="N4426" s="157"/>
      <c r="O4426" s="157"/>
    </row>
    <row r="4427" spans="14:15" x14ac:dyDescent="0.2">
      <c r="N4427" s="157"/>
      <c r="O4427" s="157"/>
    </row>
    <row r="4428" spans="14:15" x14ac:dyDescent="0.2">
      <c r="N4428" s="157"/>
      <c r="O4428" s="157"/>
    </row>
    <row r="4429" spans="14:15" x14ac:dyDescent="0.2">
      <c r="N4429" s="157"/>
      <c r="O4429" s="157"/>
    </row>
    <row r="4430" spans="14:15" x14ac:dyDescent="0.2">
      <c r="N4430" s="157"/>
      <c r="O4430" s="157"/>
    </row>
    <row r="4431" spans="14:15" x14ac:dyDescent="0.2">
      <c r="N4431" s="157"/>
      <c r="O4431" s="157"/>
    </row>
    <row r="4432" spans="14:15" x14ac:dyDescent="0.2">
      <c r="N4432" s="157"/>
      <c r="O4432" s="157"/>
    </row>
    <row r="4433" spans="14:15" x14ac:dyDescent="0.2">
      <c r="N4433" s="157"/>
      <c r="O4433" s="157"/>
    </row>
    <row r="4434" spans="14:15" x14ac:dyDescent="0.2">
      <c r="N4434" s="157"/>
      <c r="O4434" s="157"/>
    </row>
    <row r="4435" spans="14:15" x14ac:dyDescent="0.2">
      <c r="N4435" s="157"/>
      <c r="O4435" s="157"/>
    </row>
    <row r="4436" spans="14:15" x14ac:dyDescent="0.2">
      <c r="N4436" s="157"/>
      <c r="O4436" s="157"/>
    </row>
    <row r="4437" spans="14:15" x14ac:dyDescent="0.2">
      <c r="N4437" s="157"/>
      <c r="O4437" s="157"/>
    </row>
    <row r="4438" spans="14:15" x14ac:dyDescent="0.2">
      <c r="N4438" s="157"/>
      <c r="O4438" s="157"/>
    </row>
    <row r="4439" spans="14:15" x14ac:dyDescent="0.2">
      <c r="N4439" s="157"/>
      <c r="O4439" s="157"/>
    </row>
    <row r="4440" spans="14:15" x14ac:dyDescent="0.2">
      <c r="N4440" s="157"/>
      <c r="O4440" s="157"/>
    </row>
    <row r="4441" spans="14:15" x14ac:dyDescent="0.2">
      <c r="N4441" s="157"/>
      <c r="O4441" s="157"/>
    </row>
    <row r="4442" spans="14:15" x14ac:dyDescent="0.2">
      <c r="N4442" s="157"/>
      <c r="O4442" s="157"/>
    </row>
    <row r="4443" spans="14:15" x14ac:dyDescent="0.2">
      <c r="N4443" s="157"/>
      <c r="O4443" s="157"/>
    </row>
    <row r="4444" spans="14:15" x14ac:dyDescent="0.2">
      <c r="N4444" s="157"/>
      <c r="O4444" s="157"/>
    </row>
    <row r="4445" spans="14:15" x14ac:dyDescent="0.2">
      <c r="N4445" s="157"/>
      <c r="O4445" s="157"/>
    </row>
    <row r="4446" spans="14:15" x14ac:dyDescent="0.2">
      <c r="N4446" s="157"/>
      <c r="O4446" s="157"/>
    </row>
    <row r="4447" spans="14:15" x14ac:dyDescent="0.2">
      <c r="N4447" s="157"/>
      <c r="O4447" s="157"/>
    </row>
    <row r="4448" spans="14:15" x14ac:dyDescent="0.2">
      <c r="N4448" s="157"/>
      <c r="O4448" s="157"/>
    </row>
    <row r="4449" spans="14:15" x14ac:dyDescent="0.2">
      <c r="N4449" s="157"/>
      <c r="O4449" s="157"/>
    </row>
    <row r="4450" spans="14:15" x14ac:dyDescent="0.2">
      <c r="N4450" s="157"/>
      <c r="O4450" s="157"/>
    </row>
    <row r="4451" spans="14:15" x14ac:dyDescent="0.2">
      <c r="N4451" s="157"/>
      <c r="O4451" s="157"/>
    </row>
    <row r="4452" spans="14:15" x14ac:dyDescent="0.2">
      <c r="N4452" s="157"/>
      <c r="O4452" s="157"/>
    </row>
    <row r="4453" spans="14:15" x14ac:dyDescent="0.2">
      <c r="N4453" s="157"/>
      <c r="O4453" s="157"/>
    </row>
    <row r="4454" spans="14:15" x14ac:dyDescent="0.2">
      <c r="N4454" s="157"/>
      <c r="O4454" s="157"/>
    </row>
    <row r="4455" spans="14:15" x14ac:dyDescent="0.2">
      <c r="N4455" s="157"/>
      <c r="O4455" s="157"/>
    </row>
    <row r="4456" spans="14:15" x14ac:dyDescent="0.2">
      <c r="N4456" s="157"/>
      <c r="O4456" s="157"/>
    </row>
    <row r="4457" spans="14:15" x14ac:dyDescent="0.2">
      <c r="N4457" s="157"/>
      <c r="O4457" s="157"/>
    </row>
    <row r="4458" spans="14:15" x14ac:dyDescent="0.2">
      <c r="N4458" s="157"/>
      <c r="O4458" s="157"/>
    </row>
    <row r="4459" spans="14:15" x14ac:dyDescent="0.2">
      <c r="N4459" s="157"/>
      <c r="O4459" s="157"/>
    </row>
    <row r="4460" spans="14:15" x14ac:dyDescent="0.2">
      <c r="N4460" s="157"/>
      <c r="O4460" s="157"/>
    </row>
    <row r="4461" spans="14:15" x14ac:dyDescent="0.2">
      <c r="N4461" s="157"/>
      <c r="O4461" s="157"/>
    </row>
    <row r="4462" spans="14:15" x14ac:dyDescent="0.2">
      <c r="N4462" s="157"/>
      <c r="O4462" s="157"/>
    </row>
    <row r="4463" spans="14:15" x14ac:dyDescent="0.2">
      <c r="N4463" s="157"/>
      <c r="O4463" s="157"/>
    </row>
    <row r="4464" spans="14:15" x14ac:dyDescent="0.2">
      <c r="N4464" s="157"/>
      <c r="O4464" s="157"/>
    </row>
    <row r="4465" spans="14:15" x14ac:dyDescent="0.2">
      <c r="N4465" s="157"/>
      <c r="O4465" s="157"/>
    </row>
    <row r="4466" spans="14:15" x14ac:dyDescent="0.2">
      <c r="N4466" s="157"/>
      <c r="O4466" s="157"/>
    </row>
    <row r="4467" spans="14:15" x14ac:dyDescent="0.2">
      <c r="N4467" s="157"/>
      <c r="O4467" s="157"/>
    </row>
    <row r="4468" spans="14:15" x14ac:dyDescent="0.2">
      <c r="N4468" s="157"/>
      <c r="O4468" s="157"/>
    </row>
    <row r="4469" spans="14:15" x14ac:dyDescent="0.2">
      <c r="N4469" s="157"/>
      <c r="O4469" s="157"/>
    </row>
    <row r="4470" spans="14:15" x14ac:dyDescent="0.2">
      <c r="N4470" s="157"/>
      <c r="O4470" s="157"/>
    </row>
    <row r="4471" spans="14:15" x14ac:dyDescent="0.2">
      <c r="N4471" s="157"/>
      <c r="O4471" s="157"/>
    </row>
    <row r="4472" spans="14:15" x14ac:dyDescent="0.2">
      <c r="N4472" s="157"/>
      <c r="O4472" s="157"/>
    </row>
    <row r="4473" spans="14:15" x14ac:dyDescent="0.2">
      <c r="N4473" s="157"/>
      <c r="O4473" s="157"/>
    </row>
    <row r="4474" spans="14:15" x14ac:dyDescent="0.2">
      <c r="N4474" s="157"/>
      <c r="O4474" s="157"/>
    </row>
    <row r="4475" spans="14:15" x14ac:dyDescent="0.2">
      <c r="N4475" s="157"/>
      <c r="O4475" s="157"/>
    </row>
    <row r="4476" spans="14:15" x14ac:dyDescent="0.2">
      <c r="N4476" s="157"/>
      <c r="O4476" s="157"/>
    </row>
    <row r="4477" spans="14:15" x14ac:dyDescent="0.2">
      <c r="N4477" s="157"/>
      <c r="O4477" s="157"/>
    </row>
    <row r="4478" spans="14:15" x14ac:dyDescent="0.2">
      <c r="N4478" s="157"/>
      <c r="O4478" s="157"/>
    </row>
    <row r="4479" spans="14:15" x14ac:dyDescent="0.2">
      <c r="N4479" s="157"/>
      <c r="O4479" s="157"/>
    </row>
    <row r="4480" spans="14:15" x14ac:dyDescent="0.2">
      <c r="N4480" s="157"/>
      <c r="O4480" s="157"/>
    </row>
    <row r="4481" spans="14:15" x14ac:dyDescent="0.2">
      <c r="N4481" s="157"/>
      <c r="O4481" s="157"/>
    </row>
    <row r="4482" spans="14:15" x14ac:dyDescent="0.2">
      <c r="N4482" s="157"/>
      <c r="O4482" s="157"/>
    </row>
    <row r="4483" spans="14:15" x14ac:dyDescent="0.2">
      <c r="N4483" s="157"/>
      <c r="O4483" s="157"/>
    </row>
    <row r="4484" spans="14:15" x14ac:dyDescent="0.2">
      <c r="N4484" s="157"/>
      <c r="O4484" s="157"/>
    </row>
    <row r="4485" spans="14:15" x14ac:dyDescent="0.2">
      <c r="N4485" s="157"/>
      <c r="O4485" s="157"/>
    </row>
    <row r="4486" spans="14:15" x14ac:dyDescent="0.2">
      <c r="N4486" s="157"/>
      <c r="O4486" s="157"/>
    </row>
    <row r="4487" spans="14:15" x14ac:dyDescent="0.2">
      <c r="N4487" s="157"/>
      <c r="O4487" s="157"/>
    </row>
    <row r="4488" spans="14:15" x14ac:dyDescent="0.2">
      <c r="N4488" s="157"/>
      <c r="O4488" s="157"/>
    </row>
    <row r="4489" spans="14:15" x14ac:dyDescent="0.2">
      <c r="N4489" s="157"/>
      <c r="O4489" s="157"/>
    </row>
    <row r="4490" spans="14:15" x14ac:dyDescent="0.2">
      <c r="N4490" s="157"/>
      <c r="O4490" s="157"/>
    </row>
    <row r="4491" spans="14:15" x14ac:dyDescent="0.2">
      <c r="N4491" s="157"/>
      <c r="O4491" s="157"/>
    </row>
    <row r="4492" spans="14:15" x14ac:dyDescent="0.2">
      <c r="N4492" s="157"/>
      <c r="O4492" s="157"/>
    </row>
    <row r="4493" spans="14:15" x14ac:dyDescent="0.2">
      <c r="N4493" s="157"/>
      <c r="O4493" s="157"/>
    </row>
    <row r="4494" spans="14:15" x14ac:dyDescent="0.2">
      <c r="N4494" s="157"/>
      <c r="O4494" s="157"/>
    </row>
    <row r="4495" spans="14:15" x14ac:dyDescent="0.2">
      <c r="N4495" s="157"/>
      <c r="O4495" s="157"/>
    </row>
    <row r="4496" spans="14:15" x14ac:dyDescent="0.2">
      <c r="N4496" s="157"/>
      <c r="O4496" s="157"/>
    </row>
    <row r="4497" spans="14:15" x14ac:dyDescent="0.2">
      <c r="N4497" s="157"/>
      <c r="O4497" s="157"/>
    </row>
    <row r="4498" spans="14:15" x14ac:dyDescent="0.2">
      <c r="N4498" s="157"/>
      <c r="O4498" s="157"/>
    </row>
    <row r="4499" spans="14:15" x14ac:dyDescent="0.2">
      <c r="N4499" s="157"/>
      <c r="O4499" s="157"/>
    </row>
    <row r="4500" spans="14:15" x14ac:dyDescent="0.2">
      <c r="N4500" s="157"/>
      <c r="O4500" s="157"/>
    </row>
    <row r="4501" spans="14:15" x14ac:dyDescent="0.2">
      <c r="N4501" s="157"/>
      <c r="O4501" s="157"/>
    </row>
    <row r="4502" spans="14:15" x14ac:dyDescent="0.2">
      <c r="N4502" s="157"/>
      <c r="O4502" s="157"/>
    </row>
    <row r="4503" spans="14:15" x14ac:dyDescent="0.2">
      <c r="N4503" s="157"/>
      <c r="O4503" s="157"/>
    </row>
    <row r="4504" spans="14:15" x14ac:dyDescent="0.2">
      <c r="N4504" s="157"/>
      <c r="O4504" s="157"/>
    </row>
    <row r="4505" spans="14:15" x14ac:dyDescent="0.2">
      <c r="N4505" s="157"/>
      <c r="O4505" s="157"/>
    </row>
    <row r="4506" spans="14:15" x14ac:dyDescent="0.2">
      <c r="N4506" s="157"/>
      <c r="O4506" s="157"/>
    </row>
    <row r="4507" spans="14:15" x14ac:dyDescent="0.2">
      <c r="N4507" s="157"/>
      <c r="O4507" s="157"/>
    </row>
    <row r="4508" spans="14:15" x14ac:dyDescent="0.2">
      <c r="N4508" s="157"/>
      <c r="O4508" s="157"/>
    </row>
    <row r="4509" spans="14:15" x14ac:dyDescent="0.2">
      <c r="N4509" s="157"/>
      <c r="O4509" s="157"/>
    </row>
    <row r="4510" spans="14:15" x14ac:dyDescent="0.2">
      <c r="N4510" s="157"/>
      <c r="O4510" s="157"/>
    </row>
    <row r="4511" spans="14:15" x14ac:dyDescent="0.2">
      <c r="N4511" s="157"/>
      <c r="O4511" s="157"/>
    </row>
    <row r="4512" spans="14:15" x14ac:dyDescent="0.2">
      <c r="N4512" s="157"/>
      <c r="O4512" s="157"/>
    </row>
    <row r="4513" spans="14:15" x14ac:dyDescent="0.2">
      <c r="N4513" s="157"/>
      <c r="O4513" s="157"/>
    </row>
    <row r="4514" spans="14:15" x14ac:dyDescent="0.2">
      <c r="N4514" s="157"/>
      <c r="O4514" s="157"/>
    </row>
    <row r="4515" spans="14:15" x14ac:dyDescent="0.2">
      <c r="N4515" s="157"/>
      <c r="O4515" s="157"/>
    </row>
    <row r="4516" spans="14:15" x14ac:dyDescent="0.2">
      <c r="N4516" s="157"/>
      <c r="O4516" s="157"/>
    </row>
    <row r="4517" spans="14:15" x14ac:dyDescent="0.2">
      <c r="N4517" s="157"/>
      <c r="O4517" s="157"/>
    </row>
    <row r="4518" spans="14:15" x14ac:dyDescent="0.2">
      <c r="N4518" s="157"/>
      <c r="O4518" s="157"/>
    </row>
    <row r="4519" spans="14:15" x14ac:dyDescent="0.2">
      <c r="N4519" s="157"/>
      <c r="O4519" s="157"/>
    </row>
    <row r="4520" spans="14:15" x14ac:dyDescent="0.2">
      <c r="N4520" s="157"/>
      <c r="O4520" s="157"/>
    </row>
    <row r="4521" spans="14:15" x14ac:dyDescent="0.2">
      <c r="N4521" s="157"/>
      <c r="O4521" s="157"/>
    </row>
    <row r="4522" spans="14:15" x14ac:dyDescent="0.2">
      <c r="N4522" s="157"/>
      <c r="O4522" s="157"/>
    </row>
    <row r="4523" spans="14:15" x14ac:dyDescent="0.2">
      <c r="N4523" s="157"/>
      <c r="O4523" s="157"/>
    </row>
    <row r="4524" spans="14:15" x14ac:dyDescent="0.2">
      <c r="N4524" s="157"/>
      <c r="O4524" s="157"/>
    </row>
    <row r="4525" spans="14:15" x14ac:dyDescent="0.2">
      <c r="N4525" s="157"/>
      <c r="O4525" s="157"/>
    </row>
    <row r="4526" spans="14:15" x14ac:dyDescent="0.2">
      <c r="N4526" s="157"/>
      <c r="O4526" s="157"/>
    </row>
    <row r="4527" spans="14:15" x14ac:dyDescent="0.2">
      <c r="N4527" s="157"/>
      <c r="O4527" s="157"/>
    </row>
    <row r="4528" spans="14:15" x14ac:dyDescent="0.2">
      <c r="N4528" s="157"/>
      <c r="O4528" s="157"/>
    </row>
    <row r="4529" spans="14:15" x14ac:dyDescent="0.2">
      <c r="N4529" s="157"/>
      <c r="O4529" s="157"/>
    </row>
    <row r="4530" spans="14:15" x14ac:dyDescent="0.2">
      <c r="N4530" s="157"/>
      <c r="O4530" s="157"/>
    </row>
    <row r="4531" spans="14:15" x14ac:dyDescent="0.2">
      <c r="N4531" s="157"/>
      <c r="O4531" s="157"/>
    </row>
    <row r="4532" spans="14:15" x14ac:dyDescent="0.2">
      <c r="N4532" s="157"/>
      <c r="O4532" s="157"/>
    </row>
    <row r="4533" spans="14:15" x14ac:dyDescent="0.2">
      <c r="N4533" s="157"/>
      <c r="O4533" s="157"/>
    </row>
    <row r="4534" spans="14:15" x14ac:dyDescent="0.2">
      <c r="N4534" s="157"/>
      <c r="O4534" s="157"/>
    </row>
    <row r="4535" spans="14:15" x14ac:dyDescent="0.2">
      <c r="N4535" s="157"/>
      <c r="O4535" s="157"/>
    </row>
    <row r="4536" spans="14:15" x14ac:dyDescent="0.2">
      <c r="N4536" s="157"/>
      <c r="O4536" s="157"/>
    </row>
    <row r="4537" spans="14:15" x14ac:dyDescent="0.2">
      <c r="N4537" s="157"/>
      <c r="O4537" s="157"/>
    </row>
    <row r="4538" spans="14:15" x14ac:dyDescent="0.2">
      <c r="N4538" s="157"/>
      <c r="O4538" s="157"/>
    </row>
    <row r="4539" spans="14:15" x14ac:dyDescent="0.2">
      <c r="N4539" s="157"/>
      <c r="O4539" s="157"/>
    </row>
    <row r="4540" spans="14:15" x14ac:dyDescent="0.2">
      <c r="N4540" s="157"/>
      <c r="O4540" s="157"/>
    </row>
    <row r="4541" spans="14:15" x14ac:dyDescent="0.2">
      <c r="N4541" s="157"/>
      <c r="O4541" s="157"/>
    </row>
    <row r="4542" spans="14:15" x14ac:dyDescent="0.2">
      <c r="N4542" s="157"/>
      <c r="O4542" s="157"/>
    </row>
    <row r="4543" spans="14:15" x14ac:dyDescent="0.2">
      <c r="N4543" s="157"/>
      <c r="O4543" s="157"/>
    </row>
    <row r="4544" spans="14:15" x14ac:dyDescent="0.2">
      <c r="N4544" s="157"/>
      <c r="O4544" s="157"/>
    </row>
    <row r="4545" spans="14:15" x14ac:dyDescent="0.2">
      <c r="N4545" s="157"/>
      <c r="O4545" s="157"/>
    </row>
    <row r="4546" spans="14:15" x14ac:dyDescent="0.2">
      <c r="N4546" s="157"/>
      <c r="O4546" s="157"/>
    </row>
    <row r="4547" spans="14:15" x14ac:dyDescent="0.2">
      <c r="N4547" s="157"/>
      <c r="O4547" s="157"/>
    </row>
    <row r="4548" spans="14:15" x14ac:dyDescent="0.2">
      <c r="N4548" s="157"/>
      <c r="O4548" s="157"/>
    </row>
    <row r="4549" spans="14:15" x14ac:dyDescent="0.2">
      <c r="N4549" s="157"/>
      <c r="O4549" s="157"/>
    </row>
    <row r="4550" spans="14:15" x14ac:dyDescent="0.2">
      <c r="N4550" s="157"/>
      <c r="O4550" s="157"/>
    </row>
    <row r="4551" spans="14:15" x14ac:dyDescent="0.2">
      <c r="N4551" s="157"/>
      <c r="O4551" s="157"/>
    </row>
    <row r="4552" spans="14:15" x14ac:dyDescent="0.2">
      <c r="N4552" s="157"/>
      <c r="O4552" s="157"/>
    </row>
    <row r="4553" spans="14:15" x14ac:dyDescent="0.2">
      <c r="N4553" s="157"/>
      <c r="O4553" s="157"/>
    </row>
    <row r="4554" spans="14:15" x14ac:dyDescent="0.2">
      <c r="N4554" s="157"/>
      <c r="O4554" s="157"/>
    </row>
    <row r="4555" spans="14:15" x14ac:dyDescent="0.2">
      <c r="N4555" s="157"/>
      <c r="O4555" s="157"/>
    </row>
    <row r="4556" spans="14:15" x14ac:dyDescent="0.2">
      <c r="N4556" s="157"/>
      <c r="O4556" s="157"/>
    </row>
    <row r="4557" spans="14:15" x14ac:dyDescent="0.2">
      <c r="N4557" s="157"/>
      <c r="O4557" s="157"/>
    </row>
    <row r="4558" spans="14:15" x14ac:dyDescent="0.2">
      <c r="N4558" s="157"/>
      <c r="O4558" s="157"/>
    </row>
    <row r="4559" spans="14:15" x14ac:dyDescent="0.2">
      <c r="N4559" s="157"/>
      <c r="O4559" s="157"/>
    </row>
    <row r="4560" spans="14:15" x14ac:dyDescent="0.2">
      <c r="N4560" s="157"/>
      <c r="O4560" s="157"/>
    </row>
    <row r="4561" spans="14:15" x14ac:dyDescent="0.2">
      <c r="N4561" s="157"/>
      <c r="O4561" s="157"/>
    </row>
    <row r="4562" spans="14:15" x14ac:dyDescent="0.2">
      <c r="N4562" s="157"/>
      <c r="O4562" s="157"/>
    </row>
    <row r="4563" spans="14:15" x14ac:dyDescent="0.2">
      <c r="N4563" s="157"/>
      <c r="O4563" s="157"/>
    </row>
    <row r="4564" spans="14:15" x14ac:dyDescent="0.2">
      <c r="N4564" s="157"/>
      <c r="O4564" s="157"/>
    </row>
    <row r="4565" spans="14:15" x14ac:dyDescent="0.2">
      <c r="N4565" s="157"/>
      <c r="O4565" s="157"/>
    </row>
    <row r="4566" spans="14:15" x14ac:dyDescent="0.2">
      <c r="N4566" s="157"/>
      <c r="O4566" s="157"/>
    </row>
    <row r="4567" spans="14:15" x14ac:dyDescent="0.2">
      <c r="N4567" s="157"/>
      <c r="O4567" s="157"/>
    </row>
    <row r="4568" spans="14:15" x14ac:dyDescent="0.2">
      <c r="N4568" s="157"/>
      <c r="O4568" s="157"/>
    </row>
    <row r="4569" spans="14:15" x14ac:dyDescent="0.2">
      <c r="N4569" s="157"/>
      <c r="O4569" s="157"/>
    </row>
    <row r="4570" spans="14:15" x14ac:dyDescent="0.2">
      <c r="N4570" s="157"/>
      <c r="O4570" s="157"/>
    </row>
    <row r="4571" spans="14:15" x14ac:dyDescent="0.2">
      <c r="N4571" s="157"/>
      <c r="O4571" s="157"/>
    </row>
    <row r="4572" spans="14:15" x14ac:dyDescent="0.2">
      <c r="N4572" s="157"/>
      <c r="O4572" s="157"/>
    </row>
    <row r="4573" spans="14:15" x14ac:dyDescent="0.2">
      <c r="N4573" s="157"/>
      <c r="O4573" s="157"/>
    </row>
    <row r="4574" spans="14:15" x14ac:dyDescent="0.2">
      <c r="N4574" s="157"/>
      <c r="O4574" s="157"/>
    </row>
    <row r="4575" spans="14:15" x14ac:dyDescent="0.2">
      <c r="N4575" s="157"/>
      <c r="O4575" s="157"/>
    </row>
    <row r="4576" spans="14:15" x14ac:dyDescent="0.2">
      <c r="N4576" s="157"/>
      <c r="O4576" s="157"/>
    </row>
    <row r="4577" spans="14:15" x14ac:dyDescent="0.2">
      <c r="N4577" s="157"/>
      <c r="O4577" s="157"/>
    </row>
    <row r="4578" spans="14:15" x14ac:dyDescent="0.2">
      <c r="N4578" s="157"/>
      <c r="O4578" s="157"/>
    </row>
    <row r="4579" spans="14:15" x14ac:dyDescent="0.2">
      <c r="N4579" s="157"/>
      <c r="O4579" s="157"/>
    </row>
    <row r="4580" spans="14:15" x14ac:dyDescent="0.2">
      <c r="N4580" s="157"/>
      <c r="O4580" s="157"/>
    </row>
    <row r="4581" spans="14:15" x14ac:dyDescent="0.2">
      <c r="N4581" s="157"/>
      <c r="O4581" s="157"/>
    </row>
    <row r="4582" spans="14:15" x14ac:dyDescent="0.2">
      <c r="N4582" s="157"/>
      <c r="O4582" s="157"/>
    </row>
    <row r="4583" spans="14:15" x14ac:dyDescent="0.2">
      <c r="N4583" s="157"/>
      <c r="O4583" s="157"/>
    </row>
    <row r="4584" spans="14:15" x14ac:dyDescent="0.2">
      <c r="N4584" s="157"/>
      <c r="O4584" s="157"/>
    </row>
    <row r="4585" spans="14:15" x14ac:dyDescent="0.2">
      <c r="N4585" s="157"/>
      <c r="O4585" s="157"/>
    </row>
    <row r="4586" spans="14:15" x14ac:dyDescent="0.2">
      <c r="N4586" s="157"/>
      <c r="O4586" s="157"/>
    </row>
    <row r="4587" spans="14:15" x14ac:dyDescent="0.2">
      <c r="N4587" s="157"/>
      <c r="O4587" s="157"/>
    </row>
    <row r="4588" spans="14:15" x14ac:dyDescent="0.2">
      <c r="N4588" s="157"/>
      <c r="O4588" s="157"/>
    </row>
    <row r="4589" spans="14:15" x14ac:dyDescent="0.2">
      <c r="N4589" s="157"/>
      <c r="O4589" s="157"/>
    </row>
    <row r="4590" spans="14:15" x14ac:dyDescent="0.2">
      <c r="N4590" s="157"/>
      <c r="O4590" s="157"/>
    </row>
    <row r="4591" spans="14:15" x14ac:dyDescent="0.2">
      <c r="N4591" s="157"/>
      <c r="O4591" s="157"/>
    </row>
    <row r="4592" spans="14:15" x14ac:dyDescent="0.2">
      <c r="N4592" s="157"/>
      <c r="O4592" s="157"/>
    </row>
    <row r="4593" spans="14:15" x14ac:dyDescent="0.2">
      <c r="N4593" s="157"/>
      <c r="O4593" s="157"/>
    </row>
    <row r="4594" spans="14:15" x14ac:dyDescent="0.2">
      <c r="N4594" s="157"/>
      <c r="O4594" s="157"/>
    </row>
    <row r="4595" spans="14:15" x14ac:dyDescent="0.2">
      <c r="N4595" s="157"/>
      <c r="O4595" s="157"/>
    </row>
    <row r="4596" spans="14:15" x14ac:dyDescent="0.2">
      <c r="N4596" s="157"/>
      <c r="O4596" s="157"/>
    </row>
    <row r="4597" spans="14:15" x14ac:dyDescent="0.2">
      <c r="N4597" s="157"/>
      <c r="O4597" s="157"/>
    </row>
    <row r="4598" spans="14:15" x14ac:dyDescent="0.2">
      <c r="N4598" s="157"/>
      <c r="O4598" s="157"/>
    </row>
    <row r="4599" spans="14:15" x14ac:dyDescent="0.2">
      <c r="N4599" s="157"/>
      <c r="O4599" s="157"/>
    </row>
    <row r="4600" spans="14:15" x14ac:dyDescent="0.2">
      <c r="N4600" s="157"/>
      <c r="O4600" s="157"/>
    </row>
    <row r="4601" spans="14:15" x14ac:dyDescent="0.2">
      <c r="N4601" s="157"/>
      <c r="O4601" s="157"/>
    </row>
    <row r="4602" spans="14:15" x14ac:dyDescent="0.2">
      <c r="N4602" s="157"/>
      <c r="O4602" s="157"/>
    </row>
    <row r="4603" spans="14:15" x14ac:dyDescent="0.2">
      <c r="N4603" s="157"/>
      <c r="O4603" s="157"/>
    </row>
    <row r="4604" spans="14:15" x14ac:dyDescent="0.2">
      <c r="N4604" s="157"/>
      <c r="O4604" s="157"/>
    </row>
    <row r="4605" spans="14:15" x14ac:dyDescent="0.2">
      <c r="N4605" s="157"/>
      <c r="O4605" s="157"/>
    </row>
    <row r="4606" spans="14:15" x14ac:dyDescent="0.2">
      <c r="N4606" s="157"/>
      <c r="O4606" s="157"/>
    </row>
    <row r="4607" spans="14:15" x14ac:dyDescent="0.2">
      <c r="N4607" s="157"/>
      <c r="O4607" s="157"/>
    </row>
    <row r="4608" spans="14:15" x14ac:dyDescent="0.2">
      <c r="N4608" s="157"/>
      <c r="O4608" s="157"/>
    </row>
    <row r="4609" spans="14:15" x14ac:dyDescent="0.2">
      <c r="N4609" s="157"/>
      <c r="O4609" s="157"/>
    </row>
    <row r="4610" spans="14:15" x14ac:dyDescent="0.2">
      <c r="N4610" s="157"/>
      <c r="O4610" s="157"/>
    </row>
    <row r="4611" spans="14:15" x14ac:dyDescent="0.2">
      <c r="N4611" s="157"/>
      <c r="O4611" s="157"/>
    </row>
    <row r="4612" spans="14:15" x14ac:dyDescent="0.2">
      <c r="N4612" s="157"/>
      <c r="O4612" s="157"/>
    </row>
    <row r="4613" spans="14:15" x14ac:dyDescent="0.2">
      <c r="N4613" s="157"/>
      <c r="O4613" s="157"/>
    </row>
    <row r="4614" spans="14:15" x14ac:dyDescent="0.2">
      <c r="N4614" s="157"/>
      <c r="O4614" s="157"/>
    </row>
    <row r="4615" spans="14:15" x14ac:dyDescent="0.2">
      <c r="N4615" s="157"/>
      <c r="O4615" s="157"/>
    </row>
    <row r="4616" spans="14:15" x14ac:dyDescent="0.2">
      <c r="N4616" s="157"/>
      <c r="O4616" s="157"/>
    </row>
    <row r="4617" spans="14:15" x14ac:dyDescent="0.2">
      <c r="N4617" s="157"/>
      <c r="O4617" s="157"/>
    </row>
    <row r="4618" spans="14:15" x14ac:dyDescent="0.2">
      <c r="N4618" s="157"/>
      <c r="O4618" s="157"/>
    </row>
    <row r="4619" spans="14:15" x14ac:dyDescent="0.2">
      <c r="N4619" s="157"/>
      <c r="O4619" s="157"/>
    </row>
    <row r="4620" spans="14:15" x14ac:dyDescent="0.2">
      <c r="N4620" s="157"/>
      <c r="O4620" s="157"/>
    </row>
    <row r="4621" spans="14:15" x14ac:dyDescent="0.2">
      <c r="N4621" s="157"/>
      <c r="O4621" s="157"/>
    </row>
    <row r="4622" spans="14:15" x14ac:dyDescent="0.2">
      <c r="N4622" s="157"/>
      <c r="O4622" s="157"/>
    </row>
    <row r="4623" spans="14:15" x14ac:dyDescent="0.2">
      <c r="N4623" s="157"/>
      <c r="O4623" s="157"/>
    </row>
    <row r="4624" spans="14:15" x14ac:dyDescent="0.2">
      <c r="N4624" s="157"/>
      <c r="O4624" s="157"/>
    </row>
    <row r="4625" spans="14:15" x14ac:dyDescent="0.2">
      <c r="N4625" s="157"/>
      <c r="O4625" s="157"/>
    </row>
    <row r="4626" spans="14:15" x14ac:dyDescent="0.2">
      <c r="N4626" s="157"/>
      <c r="O4626" s="157"/>
    </row>
    <row r="4627" spans="14:15" x14ac:dyDescent="0.2">
      <c r="N4627" s="157"/>
      <c r="O4627" s="157"/>
    </row>
    <row r="4628" spans="14:15" x14ac:dyDescent="0.2">
      <c r="N4628" s="157"/>
      <c r="O4628" s="157"/>
    </row>
    <row r="4629" spans="14:15" x14ac:dyDescent="0.2">
      <c r="N4629" s="157"/>
      <c r="O4629" s="157"/>
    </row>
    <row r="4630" spans="14:15" x14ac:dyDescent="0.2">
      <c r="N4630" s="157"/>
      <c r="O4630" s="157"/>
    </row>
    <row r="4631" spans="14:15" x14ac:dyDescent="0.2">
      <c r="N4631" s="157"/>
      <c r="O4631" s="157"/>
    </row>
    <row r="4632" spans="14:15" x14ac:dyDescent="0.2">
      <c r="N4632" s="157"/>
      <c r="O4632" s="157"/>
    </row>
    <row r="4633" spans="14:15" x14ac:dyDescent="0.2">
      <c r="N4633" s="157"/>
      <c r="O4633" s="157"/>
    </row>
    <row r="4634" spans="14:15" x14ac:dyDescent="0.2">
      <c r="N4634" s="157"/>
      <c r="O4634" s="157"/>
    </row>
    <row r="4635" spans="14:15" x14ac:dyDescent="0.2">
      <c r="N4635" s="157"/>
      <c r="O4635" s="157"/>
    </row>
    <row r="4636" spans="14:15" x14ac:dyDescent="0.2">
      <c r="N4636" s="157"/>
      <c r="O4636" s="157"/>
    </row>
    <row r="4637" spans="14:15" x14ac:dyDescent="0.2">
      <c r="N4637" s="157"/>
      <c r="O4637" s="157"/>
    </row>
    <row r="4638" spans="14:15" x14ac:dyDescent="0.2">
      <c r="N4638" s="157"/>
      <c r="O4638" s="157"/>
    </row>
    <row r="4639" spans="14:15" x14ac:dyDescent="0.2">
      <c r="N4639" s="157"/>
      <c r="O4639" s="157"/>
    </row>
    <row r="4640" spans="14:15" x14ac:dyDescent="0.2">
      <c r="N4640" s="157"/>
      <c r="O4640" s="157"/>
    </row>
    <row r="4641" spans="14:15" x14ac:dyDescent="0.2">
      <c r="N4641" s="157"/>
      <c r="O4641" s="157"/>
    </row>
    <row r="4642" spans="14:15" x14ac:dyDescent="0.2">
      <c r="N4642" s="157"/>
      <c r="O4642" s="157"/>
    </row>
    <row r="4643" spans="14:15" x14ac:dyDescent="0.2">
      <c r="N4643" s="157"/>
      <c r="O4643" s="157"/>
    </row>
    <row r="4644" spans="14:15" x14ac:dyDescent="0.2">
      <c r="N4644" s="157"/>
      <c r="O4644" s="157"/>
    </row>
    <row r="4645" spans="14:15" x14ac:dyDescent="0.2">
      <c r="N4645" s="157"/>
      <c r="O4645" s="157"/>
    </row>
    <row r="4646" spans="14:15" x14ac:dyDescent="0.2">
      <c r="N4646" s="157"/>
      <c r="O4646" s="157"/>
    </row>
    <row r="4647" spans="14:15" x14ac:dyDescent="0.2">
      <c r="N4647" s="157"/>
      <c r="O4647" s="157"/>
    </row>
    <row r="4648" spans="14:15" x14ac:dyDescent="0.2">
      <c r="N4648" s="157"/>
      <c r="O4648" s="157"/>
    </row>
    <row r="4649" spans="14:15" x14ac:dyDescent="0.2">
      <c r="N4649" s="157"/>
      <c r="O4649" s="157"/>
    </row>
    <row r="4650" spans="14:15" x14ac:dyDescent="0.2">
      <c r="N4650" s="157"/>
      <c r="O4650" s="157"/>
    </row>
    <row r="4651" spans="14:15" x14ac:dyDescent="0.2">
      <c r="N4651" s="157"/>
      <c r="O4651" s="157"/>
    </row>
    <row r="4652" spans="14:15" x14ac:dyDescent="0.2">
      <c r="N4652" s="157"/>
      <c r="O4652" s="157"/>
    </row>
    <row r="4653" spans="14:15" x14ac:dyDescent="0.2">
      <c r="N4653" s="157"/>
      <c r="O4653" s="157"/>
    </row>
    <row r="4654" spans="14:15" x14ac:dyDescent="0.2">
      <c r="N4654" s="157"/>
      <c r="O4654" s="157"/>
    </row>
    <row r="4655" spans="14:15" x14ac:dyDescent="0.2">
      <c r="N4655" s="157"/>
      <c r="O4655" s="157"/>
    </row>
    <row r="4656" spans="14:15" x14ac:dyDescent="0.2">
      <c r="N4656" s="157"/>
      <c r="O4656" s="157"/>
    </row>
    <row r="4657" spans="14:15" x14ac:dyDescent="0.2">
      <c r="N4657" s="157"/>
      <c r="O4657" s="157"/>
    </row>
    <row r="4658" spans="14:15" x14ac:dyDescent="0.2">
      <c r="N4658" s="157"/>
      <c r="O4658" s="157"/>
    </row>
    <row r="4659" spans="14:15" x14ac:dyDescent="0.2">
      <c r="N4659" s="157"/>
      <c r="O4659" s="157"/>
    </row>
    <row r="4660" spans="14:15" x14ac:dyDescent="0.2">
      <c r="N4660" s="157"/>
      <c r="O4660" s="157"/>
    </row>
    <row r="4661" spans="14:15" x14ac:dyDescent="0.2">
      <c r="N4661" s="157"/>
      <c r="O4661" s="157"/>
    </row>
    <row r="4662" spans="14:15" x14ac:dyDescent="0.2">
      <c r="N4662" s="157"/>
      <c r="O4662" s="157"/>
    </row>
    <row r="4663" spans="14:15" x14ac:dyDescent="0.2">
      <c r="N4663" s="157"/>
      <c r="O4663" s="157"/>
    </row>
    <row r="4664" spans="14:15" x14ac:dyDescent="0.2">
      <c r="N4664" s="157"/>
      <c r="O4664" s="157"/>
    </row>
    <row r="4665" spans="14:15" x14ac:dyDescent="0.2">
      <c r="N4665" s="157"/>
      <c r="O4665" s="157"/>
    </row>
    <row r="4666" spans="14:15" x14ac:dyDescent="0.2">
      <c r="N4666" s="157"/>
      <c r="O4666" s="157"/>
    </row>
    <row r="4667" spans="14:15" x14ac:dyDescent="0.2">
      <c r="N4667" s="157"/>
      <c r="O4667" s="157"/>
    </row>
    <row r="4668" spans="14:15" x14ac:dyDescent="0.2">
      <c r="N4668" s="157"/>
      <c r="O4668" s="157"/>
    </row>
    <row r="4669" spans="14:15" x14ac:dyDescent="0.2">
      <c r="N4669" s="157"/>
      <c r="O4669" s="157"/>
    </row>
    <row r="4670" spans="14:15" x14ac:dyDescent="0.2">
      <c r="N4670" s="157"/>
      <c r="O4670" s="157"/>
    </row>
    <row r="4671" spans="14:15" x14ac:dyDescent="0.2">
      <c r="N4671" s="157"/>
      <c r="O4671" s="157"/>
    </row>
  </sheetData>
  <sheetProtection sheet="1" objects="1" scenarios="1"/>
  <dataValidations count="5">
    <dataValidation type="list" allowBlank="1" showInputMessage="1" showErrorMessage="1" sqref="C11" xr:uid="{13144F3F-9FCA-4B99-AD34-6FC28232A725}">
      <formula1>$E$1361:$E$1398</formula1>
    </dataValidation>
    <dataValidation type="list" allowBlank="1" showInputMessage="1" showErrorMessage="1" sqref="C10" xr:uid="{C8FB04EE-57D3-498D-B688-5DD1C7A6B1F4}">
      <formula1>$D$1361:$D$1373</formula1>
    </dataValidation>
    <dataValidation type="list" allowBlank="1" showInputMessage="1" showErrorMessage="1" sqref="C9" xr:uid="{C552AAD9-29CA-4D5E-BF2A-CE2A17B2A421}">
      <formula1>$C$1360:$C$1410</formula1>
    </dataValidation>
    <dataValidation type="list" allowBlank="1" showInputMessage="1" showErrorMessage="1" sqref="C8" xr:uid="{C3746BCD-2716-4C8B-93BD-905149E47011}">
      <formula1>$B$1361:$B$1445</formula1>
    </dataValidation>
    <dataValidation type="list" allowBlank="1" showInputMessage="1" showErrorMessage="1" sqref="C7" xr:uid="{D59DF92C-6817-4461-8F37-068ABA310FD7}">
      <formula1>"2020,2021,2022,2023,2024,2025"</formula1>
    </dataValidation>
  </dataValidations>
  <hyperlinks>
    <hyperlink ref="B4" location="Index!A1" display="Index" xr:uid="{008547D3-013B-425F-BDDA-145A019A60A7}"/>
  </hyperlinks>
  <pageMargins left="0.75" right="0.75" top="1" bottom="1" header="0.5" footer="0.5"/>
  <pageSetup orientation="portrait" horizontalDpi="1200" verticalDpi="1200"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230A135-C673-46D3-90AF-E2AA1B18BDF6}">
  <ds:schemaRefs>
    <ds:schemaRef ds:uri="http://schemas.microsoft.com/sharepoint/v3/contenttype/forms"/>
  </ds:schemaRefs>
</ds:datastoreItem>
</file>

<file path=customXml/itemProps2.xml><?xml version="1.0" encoding="utf-8"?>
<ds:datastoreItem xmlns:ds="http://schemas.openxmlformats.org/officeDocument/2006/customXml" ds:itemID="{9310786E-6234-4CE8-A964-4BE408BDDA71}">
  <ds:schemaRefs>
    <ds:schemaRef ds:uri="http://schemas.microsoft.com/office/2006/metadata/properties"/>
    <ds:schemaRef ds:uri="http://schemas.microsoft.com/office/infopath/2007/PartnerControls"/>
    <ds:schemaRef ds:uri="38ba66c5-cb93-4627-974e-dc0680a5f241"/>
    <ds:schemaRef ds:uri="http://schemas.microsoft.com/sharepoint/v4"/>
    <ds:schemaRef ds:uri="63de19d2-7faa-4e76-9111-69b39430e6a8"/>
    <ds:schemaRef ds:uri="9c569260-de70-4167-9160-bc77e45e1f36"/>
    <ds:schemaRef ds:uri="fa5cfa97-d561-47eb-a51f-bd6dd613ab69"/>
    <ds:schemaRef ds:uri="38b9fcb3-64e8-46a7-91b2-eddfac1c95c9"/>
  </ds:schemaRefs>
</ds:datastoreItem>
</file>

<file path=customXml/itemProps3.xml><?xml version="1.0" encoding="utf-8"?>
<ds:datastoreItem xmlns:ds="http://schemas.openxmlformats.org/officeDocument/2006/customXml" ds:itemID="{942D226B-D0A2-40C8-A171-7723B3C626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Introduction</vt:lpstr>
      <vt:lpstr>Index</vt:lpstr>
      <vt:lpstr>Monthly potash prices</vt:lpstr>
      <vt:lpstr>Monthly average potash prices</vt:lpstr>
      <vt:lpstr>Quarterly potash prices</vt:lpstr>
      <vt:lpstr>Monthly MOP imports</vt:lpstr>
      <vt:lpstr>Monthly MOP exports</vt:lpstr>
      <vt:lpstr>Monthly SOP imports</vt:lpstr>
      <vt:lpstr>Monthly SOP exports</vt:lpstr>
      <vt:lpstr>Monthly NOP imports</vt:lpstr>
      <vt:lpstr>Monthly NOP exports</vt:lpstr>
      <vt:lpstr>Potash shipments</vt:lpstr>
      <vt:lpstr>Import shipments summary</vt:lpstr>
      <vt:lpstr>Export shipments summary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2023-02-14T16:53:02Z</dcterms:created>
  <dcterms:modified xsi:type="dcterms:W3CDTF">2025-05-30T11:51:22Z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y fmtid="{D5CDD505-2E9C-101B-9397-08002B2CF9AE}" pid="3" name="MediaServiceImageTags">
    <vt:lpwstr/>
  </property>
  <property fmtid="{D5CDD505-2E9C-101B-9397-08002B2CF9AE}" pid="4" name="_ExtendedDescription">
    <vt:lpwstr/>
  </property>
  <property fmtid="{D5CDD505-2E9C-101B-9397-08002B2CF9AE}" pid="5" name="MSIP_Label_831f0267-8575-4fc2-99cc-f6b7f9934be9_Enabled">
    <vt:lpwstr>true</vt:lpwstr>
  </property>
  <property fmtid="{D5CDD505-2E9C-101B-9397-08002B2CF9AE}" pid="6" name="MSIP_Label_831f0267-8575-4fc2-99cc-f6b7f9934be9_SetDate">
    <vt:lpwstr>2024-05-17T15:23:13Z</vt:lpwstr>
  </property>
  <property fmtid="{D5CDD505-2E9C-101B-9397-08002B2CF9AE}" pid="7" name="MSIP_Label_831f0267-8575-4fc2-99cc-f6b7f9934be9_Method">
    <vt:lpwstr>Standard</vt:lpwstr>
  </property>
  <property fmtid="{D5CDD505-2E9C-101B-9397-08002B2CF9AE}" pid="8" name="MSIP_Label_831f0267-8575-4fc2-99cc-f6b7f9934be9_Name">
    <vt:lpwstr>831f0267-8575-4fc2-99cc-f6b7f9934be9</vt:lpwstr>
  </property>
  <property fmtid="{D5CDD505-2E9C-101B-9397-08002B2CF9AE}" pid="9" name="MSIP_Label_831f0267-8575-4fc2-99cc-f6b7f9934be9_SiteId">
    <vt:lpwstr>8f3e36ea-8039-4b40-81a7-7dc0599e8645</vt:lpwstr>
  </property>
  <property fmtid="{D5CDD505-2E9C-101B-9397-08002B2CF9AE}" pid="10" name="MSIP_Label_831f0267-8575-4fc2-99cc-f6b7f9934be9_ActionId">
    <vt:lpwstr>bcaf4aa9-7be8-4e7c-b73d-98577286e62f</vt:lpwstr>
  </property>
  <property fmtid="{D5CDD505-2E9C-101B-9397-08002B2CF9AE}" pid="11" name="MSIP_Label_831f0267-8575-4fc2-99cc-f6b7f9934be9_ContentBits">
    <vt:lpwstr>0</vt:lpwstr>
  </property>
</Properties>
</file>